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drawings/drawing7.xml" ContentType="application/vnd.openxmlformats-officedocument.drawing+xml"/>
  <Override PartName="/xl/comments2.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drawings/drawing9.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DieseArbeitsmappe"/>
  <bookViews>
    <workbookView xWindow="-120" yWindow="-120" windowWidth="29040" windowHeight="17790" tabRatio="848"/>
  </bookViews>
  <sheets>
    <sheet name="Stundenverteilung INGE" sheetId="86" r:id="rId1"/>
    <sheet name="Rapportierung" sheetId="89" r:id="rId2"/>
    <sheet name="H-Aufteilung" sheetId="91" r:id="rId3"/>
    <sheet name="Zusammenstellung_INGE" sheetId="100" r:id="rId4"/>
    <sheet name="PL_JS" sheetId="99" r:id="rId5"/>
    <sheet name="PL_AeBo" sheetId="98" r:id="rId6"/>
    <sheet name="TP1_AeBo_TG" sheetId="90" r:id="rId7"/>
    <sheet name="TP1_PNP_TG" sheetId="96" r:id="rId8"/>
    <sheet name="TP1_JS_TG" sheetId="95" r:id="rId9"/>
    <sheet name="TP2_JS_TU" sheetId="92" r:id="rId10"/>
    <sheet name="TP2_AeBo_TU" sheetId="97" r:id="rId11"/>
    <sheet name="TP3_AeBo_K" sheetId="93" r:id="rId12"/>
    <sheet name="TP3_JS_K" sheetId="94" r:id="rId13"/>
  </sheets>
  <definedNames>
    <definedName name="_xlnm.Print_Area" localSheetId="5">PL_AeBo!$A$1:$CH$91</definedName>
    <definedName name="_xlnm.Print_Area" localSheetId="4">PL_JS!$A$1:$CH$91</definedName>
    <definedName name="_xlnm.Print_Area" localSheetId="1">Rapportierung!$A$1:$DB$486</definedName>
    <definedName name="_xlnm.Print_Area" localSheetId="0">'Stundenverteilung INGE'!$A$1:$T$76</definedName>
    <definedName name="_xlnm.Print_Area" localSheetId="6">TP1_AeBo_TG!$A$1:$CH$91</definedName>
    <definedName name="_xlnm.Print_Area" localSheetId="8">TP1_JS_TG!$A$1:$CH$91</definedName>
    <definedName name="_xlnm.Print_Area" localSheetId="7">TP1_PNP_TG!$A$1:$CH$91</definedName>
    <definedName name="_xlnm.Print_Area" localSheetId="10">TP2_AeBo_TU!$A$1:$CH$91</definedName>
    <definedName name="_xlnm.Print_Area" localSheetId="9">TP2_JS_TU!$A$1:$CH$91</definedName>
    <definedName name="_xlnm.Print_Area" localSheetId="11">TP3_AeBo_K!$A$1:$CH$91</definedName>
    <definedName name="_xlnm.Print_Area" localSheetId="12">TP3_JS_K!$A$1:$CH$91</definedName>
    <definedName name="_xlnm.Print_Area" localSheetId="3">Zusammenstellung_INGE!$A$1:$CH$91</definedName>
    <definedName name="_xlnm.Print_Titles" localSheetId="5">PL_AeBo!$A:$C</definedName>
    <definedName name="_xlnm.Print_Titles" localSheetId="4">PL_JS!$A:$C</definedName>
    <definedName name="_xlnm.Print_Titles" localSheetId="6">TP1_AeBo_TG!$A:$C</definedName>
    <definedName name="_xlnm.Print_Titles" localSheetId="8">TP1_JS_TG!$A:$C</definedName>
    <definedName name="_xlnm.Print_Titles" localSheetId="7">TP1_PNP_TG!$A:$C</definedName>
    <definedName name="_xlnm.Print_Titles" localSheetId="10">TP2_AeBo_TU!$A:$C</definedName>
    <definedName name="_xlnm.Print_Titles" localSheetId="9">TP2_JS_TU!$A:$C</definedName>
    <definedName name="_xlnm.Print_Titles" localSheetId="11">TP3_AeBo_K!$A:$C</definedName>
    <definedName name="_xlnm.Print_Titles" localSheetId="12">TP3_JS_K!$A:$C</definedName>
    <definedName name="_xlnm.Print_Titles" localSheetId="3">Zusammenstellung_INGE!$A:$C</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calcChain.xml><?xml version="1.0" encoding="utf-8"?>
<calcChain xmlns="http://schemas.openxmlformats.org/spreadsheetml/2006/main">
  <c r="U48" i="86" l="1"/>
  <c r="T49" i="86"/>
  <c r="T51" i="86"/>
  <c r="DD88" i="89" l="1"/>
  <c r="DD89" i="89"/>
  <c r="DD90" i="89"/>
  <c r="DD91" i="89"/>
  <c r="DD92" i="89"/>
  <c r="DD93" i="89"/>
  <c r="DD94" i="89"/>
  <c r="DD95" i="89"/>
  <c r="DD96" i="89"/>
  <c r="DD97" i="89"/>
  <c r="DD98" i="89"/>
  <c r="DD99" i="89"/>
  <c r="DD100" i="89"/>
  <c r="DD101" i="89"/>
  <c r="DD102" i="89"/>
  <c r="DD103" i="89"/>
  <c r="DD104" i="89"/>
  <c r="DD105" i="89"/>
  <c r="DD106" i="89"/>
  <c r="DD107" i="89"/>
  <c r="DD108" i="89"/>
  <c r="DD109" i="89"/>
  <c r="DD110" i="89"/>
  <c r="DD111" i="89"/>
  <c r="DD112" i="89"/>
  <c r="DD113" i="89"/>
  <c r="DD114" i="89"/>
  <c r="DD115" i="89"/>
  <c r="DD116" i="89"/>
  <c r="DD117" i="89"/>
  <c r="DD118" i="89"/>
  <c r="DD119" i="89"/>
  <c r="DD120" i="89"/>
  <c r="DD121" i="89"/>
  <c r="DD122" i="89"/>
  <c r="DD123" i="89"/>
  <c r="DD124" i="89"/>
  <c r="DD125" i="89"/>
  <c r="DD126" i="89"/>
  <c r="DD127" i="89"/>
  <c r="DD128" i="89"/>
  <c r="DD129" i="89"/>
  <c r="DD130" i="89"/>
  <c r="DD131" i="89"/>
  <c r="DD132" i="89"/>
  <c r="DD133" i="89"/>
  <c r="DD134" i="89"/>
  <c r="DD135" i="89"/>
  <c r="DD136" i="89"/>
  <c r="DD137" i="89"/>
  <c r="DD138" i="89"/>
  <c r="DD139" i="89"/>
  <c r="DD140" i="89"/>
  <c r="DD87" i="89"/>
  <c r="CZ40" i="89"/>
  <c r="DA40" i="89"/>
  <c r="DE389" i="89" l="1"/>
  <c r="DF389" i="89" s="1"/>
  <c r="DD389" i="89"/>
  <c r="CZ389" i="89"/>
  <c r="DA389" i="89" s="1"/>
  <c r="CX389" i="89"/>
  <c r="CV389" i="89"/>
  <c r="CT389" i="89"/>
  <c r="CR389" i="89"/>
  <c r="CP389" i="89"/>
  <c r="CN389" i="89"/>
  <c r="CL389" i="89"/>
  <c r="CJ389" i="89"/>
  <c r="CH389" i="89"/>
  <c r="CF389" i="89"/>
  <c r="CD389" i="89"/>
  <c r="CB389" i="89"/>
  <c r="BZ389" i="89"/>
  <c r="BX389" i="89"/>
  <c r="BV389" i="89"/>
  <c r="BT389" i="89"/>
  <c r="BR389" i="89"/>
  <c r="BP389" i="89"/>
  <c r="BN389" i="89"/>
  <c r="BL389" i="89"/>
  <c r="BJ389" i="89"/>
  <c r="BH389" i="89"/>
  <c r="BF389" i="89"/>
  <c r="BD389" i="89"/>
  <c r="BB389" i="89"/>
  <c r="AZ389" i="89"/>
  <c r="AX389" i="89"/>
  <c r="AV389" i="89"/>
  <c r="AT389" i="89"/>
  <c r="AR389" i="89"/>
  <c r="AP389" i="89"/>
  <c r="AN389" i="89"/>
  <c r="AL389" i="89"/>
  <c r="AJ389" i="89"/>
  <c r="AH389" i="89"/>
  <c r="AF389" i="89"/>
  <c r="AD389" i="89"/>
  <c r="AB389" i="89"/>
  <c r="Z389" i="89"/>
  <c r="X389" i="89"/>
  <c r="V389" i="89"/>
  <c r="T389" i="89"/>
  <c r="R389" i="89"/>
  <c r="P389" i="89"/>
  <c r="N389" i="89"/>
  <c r="L389" i="89"/>
  <c r="J389" i="89"/>
  <c r="H389" i="89"/>
  <c r="F389" i="89"/>
  <c r="DE365" i="89"/>
  <c r="DF365" i="89" s="1"/>
  <c r="DD365" i="89"/>
  <c r="CZ365" i="89"/>
  <c r="DA365" i="89" s="1"/>
  <c r="CX365" i="89"/>
  <c r="CV365" i="89"/>
  <c r="CT365" i="89"/>
  <c r="CR365" i="89"/>
  <c r="CP365" i="89"/>
  <c r="CN365" i="89"/>
  <c r="CL365" i="89"/>
  <c r="CJ365" i="89"/>
  <c r="CH365" i="89"/>
  <c r="CF365" i="89"/>
  <c r="CD365" i="89"/>
  <c r="CB365" i="89"/>
  <c r="BZ365" i="89"/>
  <c r="BX365" i="89"/>
  <c r="BV365" i="89"/>
  <c r="BT365" i="89"/>
  <c r="BR365" i="89"/>
  <c r="BP365" i="89"/>
  <c r="BN365" i="89"/>
  <c r="BL365" i="89"/>
  <c r="BJ365" i="89"/>
  <c r="BH365" i="89"/>
  <c r="BF365" i="89"/>
  <c r="BD365" i="89"/>
  <c r="BB365" i="89"/>
  <c r="AZ365" i="89"/>
  <c r="AX365" i="89"/>
  <c r="AV365" i="89"/>
  <c r="AT365" i="89"/>
  <c r="AR365" i="89"/>
  <c r="AP365" i="89"/>
  <c r="AN365" i="89"/>
  <c r="AL365" i="89"/>
  <c r="AJ365" i="89"/>
  <c r="AH365" i="89"/>
  <c r="AF365" i="89"/>
  <c r="AD365" i="89"/>
  <c r="AB365" i="89"/>
  <c r="Z365" i="89"/>
  <c r="X365" i="89"/>
  <c r="V365" i="89"/>
  <c r="T365" i="89"/>
  <c r="R365" i="89"/>
  <c r="P365" i="89"/>
  <c r="N365" i="89"/>
  <c r="L365" i="89"/>
  <c r="J365" i="89"/>
  <c r="H365" i="89"/>
  <c r="F365" i="89"/>
  <c r="DE361" i="89"/>
  <c r="DF361" i="89" s="1"/>
  <c r="DD361" i="89"/>
  <c r="CZ361" i="89"/>
  <c r="DA361" i="89" s="1"/>
  <c r="CX361" i="89"/>
  <c r="CV361" i="89"/>
  <c r="CT361" i="89"/>
  <c r="CR361" i="89"/>
  <c r="CP361" i="89"/>
  <c r="CN361" i="89"/>
  <c r="CL361" i="89"/>
  <c r="CJ361" i="89"/>
  <c r="CH361" i="89"/>
  <c r="CF361" i="89"/>
  <c r="CD361" i="89"/>
  <c r="CB361" i="89"/>
  <c r="BZ361" i="89"/>
  <c r="BX361" i="89"/>
  <c r="BV361" i="89"/>
  <c r="BT361" i="89"/>
  <c r="BR361" i="89"/>
  <c r="BP361" i="89"/>
  <c r="BN361" i="89"/>
  <c r="BL361" i="89"/>
  <c r="BJ361" i="89"/>
  <c r="BH361" i="89"/>
  <c r="BF361" i="89"/>
  <c r="BD361" i="89"/>
  <c r="BB361" i="89"/>
  <c r="AZ361" i="89"/>
  <c r="AX361" i="89"/>
  <c r="AV361" i="89"/>
  <c r="AT361" i="89"/>
  <c r="AR361" i="89"/>
  <c r="AP361" i="89"/>
  <c r="AN361" i="89"/>
  <c r="AL361" i="89"/>
  <c r="AJ361" i="89"/>
  <c r="AH361" i="89"/>
  <c r="AF361" i="89"/>
  <c r="AD361" i="89"/>
  <c r="AB361" i="89"/>
  <c r="Z361" i="89"/>
  <c r="X361" i="89"/>
  <c r="V361" i="89"/>
  <c r="T361" i="89"/>
  <c r="R361" i="89"/>
  <c r="P361" i="89"/>
  <c r="N361" i="89"/>
  <c r="L361" i="89"/>
  <c r="J361" i="89"/>
  <c r="H361" i="89"/>
  <c r="F361" i="89"/>
  <c r="DE359" i="89"/>
  <c r="DF359" i="89" s="1"/>
  <c r="DD359" i="89"/>
  <c r="CZ359" i="89"/>
  <c r="DA359" i="89" s="1"/>
  <c r="CX359" i="89"/>
  <c r="CV359" i="89"/>
  <c r="CT359" i="89"/>
  <c r="CR359" i="89"/>
  <c r="CP359" i="89"/>
  <c r="CN359" i="89"/>
  <c r="CL359" i="89"/>
  <c r="CJ359" i="89"/>
  <c r="CH359" i="89"/>
  <c r="CF359" i="89"/>
  <c r="CD359" i="89"/>
  <c r="CB359" i="89"/>
  <c r="BZ359" i="89"/>
  <c r="BX359" i="89"/>
  <c r="BV359" i="89"/>
  <c r="BT359" i="89"/>
  <c r="BR359" i="89"/>
  <c r="BP359" i="89"/>
  <c r="BN359" i="89"/>
  <c r="BL359" i="89"/>
  <c r="BJ359" i="89"/>
  <c r="BH359" i="89"/>
  <c r="BF359" i="89"/>
  <c r="BD359" i="89"/>
  <c r="BB359" i="89"/>
  <c r="AZ359" i="89"/>
  <c r="AX359" i="89"/>
  <c r="AV359" i="89"/>
  <c r="AT359" i="89"/>
  <c r="AR359" i="89"/>
  <c r="AP359" i="89"/>
  <c r="AN359" i="89"/>
  <c r="AL359" i="89"/>
  <c r="AJ359" i="89"/>
  <c r="AH359" i="89"/>
  <c r="AF359" i="89"/>
  <c r="AD359" i="89"/>
  <c r="AB359" i="89"/>
  <c r="Z359" i="89"/>
  <c r="X359" i="89"/>
  <c r="V359" i="89"/>
  <c r="T359" i="89"/>
  <c r="R359" i="89"/>
  <c r="P359" i="89"/>
  <c r="N359" i="89"/>
  <c r="L359" i="89"/>
  <c r="J359" i="89"/>
  <c r="H359" i="89"/>
  <c r="F359" i="89"/>
  <c r="DE352" i="89"/>
  <c r="DF352" i="89" s="1"/>
  <c r="DD352" i="89"/>
  <c r="CZ352" i="89"/>
  <c r="DA352" i="89" s="1"/>
  <c r="CX352" i="89"/>
  <c r="CV352" i="89"/>
  <c r="CT352" i="89"/>
  <c r="CR352" i="89"/>
  <c r="CP352" i="89"/>
  <c r="CN352" i="89"/>
  <c r="CL352" i="89"/>
  <c r="CJ352" i="89"/>
  <c r="CH352" i="89"/>
  <c r="CF352" i="89"/>
  <c r="CD352" i="89"/>
  <c r="CB352" i="89"/>
  <c r="BZ352" i="89"/>
  <c r="BX352" i="89"/>
  <c r="BV352" i="89"/>
  <c r="BT352" i="89"/>
  <c r="BR352" i="89"/>
  <c r="BP352" i="89"/>
  <c r="BN352" i="89"/>
  <c r="BL352" i="89"/>
  <c r="BJ352" i="89"/>
  <c r="BH352" i="89"/>
  <c r="BF352" i="89"/>
  <c r="BD352" i="89"/>
  <c r="BB352" i="89"/>
  <c r="AZ352" i="89"/>
  <c r="AX352" i="89"/>
  <c r="AV352" i="89"/>
  <c r="AT352" i="89"/>
  <c r="AR352" i="89"/>
  <c r="AP352" i="89"/>
  <c r="AN352" i="89"/>
  <c r="AL352" i="89"/>
  <c r="AJ352" i="89"/>
  <c r="AH352" i="89"/>
  <c r="AF352" i="89"/>
  <c r="AD352" i="89"/>
  <c r="AB352" i="89"/>
  <c r="Z352" i="89"/>
  <c r="X352" i="89"/>
  <c r="V352" i="89"/>
  <c r="T352" i="89"/>
  <c r="R352" i="89"/>
  <c r="P352" i="89"/>
  <c r="N352" i="89"/>
  <c r="L352" i="89"/>
  <c r="J352" i="89"/>
  <c r="H352" i="89"/>
  <c r="F352" i="89"/>
  <c r="BW297" i="89"/>
  <c r="DE329" i="89"/>
  <c r="DF329" i="89" s="1"/>
  <c r="DD329" i="89"/>
  <c r="CZ329" i="89"/>
  <c r="DA329" i="89" s="1"/>
  <c r="CX329" i="89"/>
  <c r="CV329" i="89"/>
  <c r="CT329" i="89"/>
  <c r="CR329" i="89"/>
  <c r="CP329" i="89"/>
  <c r="CN329" i="89"/>
  <c r="CL329" i="89"/>
  <c r="CJ329" i="89"/>
  <c r="CH329" i="89"/>
  <c r="CF329" i="89"/>
  <c r="CD329" i="89"/>
  <c r="CB329" i="89"/>
  <c r="BZ329" i="89"/>
  <c r="BX329" i="89"/>
  <c r="BV329" i="89"/>
  <c r="BT329" i="89"/>
  <c r="BR329" i="89"/>
  <c r="BP329" i="89"/>
  <c r="BN329" i="89"/>
  <c r="BL329" i="89"/>
  <c r="BJ329" i="89"/>
  <c r="BH329" i="89"/>
  <c r="BF329" i="89"/>
  <c r="BD329" i="89"/>
  <c r="BB329" i="89"/>
  <c r="AZ329" i="89"/>
  <c r="AX329" i="89"/>
  <c r="AV329" i="89"/>
  <c r="AT329" i="89"/>
  <c r="AR329" i="89"/>
  <c r="AP329" i="89"/>
  <c r="AN329" i="89"/>
  <c r="AL329" i="89"/>
  <c r="AJ329" i="89"/>
  <c r="AH329" i="89"/>
  <c r="AF329" i="89"/>
  <c r="AD329" i="89"/>
  <c r="AB329" i="89"/>
  <c r="Z329" i="89"/>
  <c r="X329" i="89"/>
  <c r="V329" i="89"/>
  <c r="T329" i="89"/>
  <c r="R329" i="89"/>
  <c r="P329" i="89"/>
  <c r="N329" i="89"/>
  <c r="L329" i="89"/>
  <c r="J329" i="89"/>
  <c r="H329" i="89"/>
  <c r="F329" i="89"/>
  <c r="DE303" i="89"/>
  <c r="DF303" i="89" s="1"/>
  <c r="DD303" i="89"/>
  <c r="CZ303" i="89"/>
  <c r="DA303" i="89" s="1"/>
  <c r="CX303" i="89"/>
  <c r="CV303" i="89"/>
  <c r="CT303" i="89"/>
  <c r="CR303" i="89"/>
  <c r="CP303" i="89"/>
  <c r="CN303" i="89"/>
  <c r="CL303" i="89"/>
  <c r="CJ303" i="89"/>
  <c r="CH303" i="89"/>
  <c r="CF303" i="89"/>
  <c r="CD303" i="89"/>
  <c r="CB303" i="89"/>
  <c r="BZ303" i="89"/>
  <c r="BX303" i="89"/>
  <c r="BV303" i="89"/>
  <c r="BT303" i="89"/>
  <c r="BR303" i="89"/>
  <c r="BP303" i="89"/>
  <c r="BN303" i="89"/>
  <c r="BL303" i="89"/>
  <c r="BJ303" i="89"/>
  <c r="BH303" i="89"/>
  <c r="BF303" i="89"/>
  <c r="BD303" i="89"/>
  <c r="BB303" i="89"/>
  <c r="AZ303" i="89"/>
  <c r="AX303" i="89"/>
  <c r="AV303" i="89"/>
  <c r="AT303" i="89"/>
  <c r="AR303" i="89"/>
  <c r="AP303" i="89"/>
  <c r="AN303" i="89"/>
  <c r="AL303" i="89"/>
  <c r="AJ303" i="89"/>
  <c r="AH303" i="89"/>
  <c r="AF303" i="89"/>
  <c r="AD303" i="89"/>
  <c r="AB303" i="89"/>
  <c r="Z303" i="89"/>
  <c r="X303" i="89"/>
  <c r="V303" i="89"/>
  <c r="T303" i="89"/>
  <c r="R303" i="89"/>
  <c r="P303" i="89"/>
  <c r="N303" i="89"/>
  <c r="L303" i="89"/>
  <c r="J303" i="89"/>
  <c r="H303" i="89"/>
  <c r="F303" i="89"/>
  <c r="DI282" i="89"/>
  <c r="DE282" i="89"/>
  <c r="DF282" i="89" s="1"/>
  <c r="DD282" i="89"/>
  <c r="CZ282" i="89"/>
  <c r="DA282" i="89" s="1"/>
  <c r="CX282" i="89"/>
  <c r="CV282" i="89"/>
  <c r="CT282" i="89"/>
  <c r="CR282" i="89"/>
  <c r="CP282" i="89"/>
  <c r="CN282" i="89"/>
  <c r="CL282" i="89"/>
  <c r="CJ282" i="89"/>
  <c r="CH282" i="89"/>
  <c r="CF282" i="89"/>
  <c r="CD282" i="89"/>
  <c r="CB282" i="89"/>
  <c r="BZ282" i="89"/>
  <c r="BX282" i="89"/>
  <c r="BV282" i="89"/>
  <c r="BT282" i="89"/>
  <c r="BR282" i="89"/>
  <c r="BP282" i="89"/>
  <c r="BN282" i="89"/>
  <c r="BL282" i="89"/>
  <c r="BJ282" i="89"/>
  <c r="BH282" i="89"/>
  <c r="BF282" i="89"/>
  <c r="BD282" i="89"/>
  <c r="BB282" i="89"/>
  <c r="AZ282" i="89"/>
  <c r="AX282" i="89"/>
  <c r="AV282" i="89"/>
  <c r="AT282" i="89"/>
  <c r="AR282" i="89"/>
  <c r="AP282" i="89"/>
  <c r="AN282" i="89"/>
  <c r="AL282" i="89"/>
  <c r="AJ282" i="89"/>
  <c r="DH282" i="89" s="1"/>
  <c r="AH282" i="89"/>
  <c r="AF282" i="89"/>
  <c r="AD282" i="89"/>
  <c r="AB282" i="89"/>
  <c r="Z282" i="89"/>
  <c r="X282" i="89"/>
  <c r="V282" i="89"/>
  <c r="T282" i="89"/>
  <c r="R282" i="89"/>
  <c r="P282" i="89"/>
  <c r="N282" i="89"/>
  <c r="L282" i="89"/>
  <c r="J282" i="89"/>
  <c r="H282" i="89"/>
  <c r="F282" i="89"/>
  <c r="DI277" i="89"/>
  <c r="DE277" i="89"/>
  <c r="DF277" i="89" s="1"/>
  <c r="DD277" i="89"/>
  <c r="CZ277" i="89"/>
  <c r="DA277" i="89" s="1"/>
  <c r="CX277" i="89"/>
  <c r="CV277" i="89"/>
  <c r="CT277" i="89"/>
  <c r="CR277" i="89"/>
  <c r="CP277" i="89"/>
  <c r="CN277" i="89"/>
  <c r="CL277" i="89"/>
  <c r="CJ277" i="89"/>
  <c r="CH277" i="89"/>
  <c r="CF277" i="89"/>
  <c r="CD277" i="89"/>
  <c r="CB277" i="89"/>
  <c r="BZ277" i="89"/>
  <c r="BX277" i="89"/>
  <c r="BV277" i="89"/>
  <c r="BT277" i="89"/>
  <c r="BR277" i="89"/>
  <c r="BP277" i="89"/>
  <c r="BN277" i="89"/>
  <c r="BL277" i="89"/>
  <c r="BJ277" i="89"/>
  <c r="BH277" i="89"/>
  <c r="BF277" i="89"/>
  <c r="BD277" i="89"/>
  <c r="BB277" i="89"/>
  <c r="AZ277" i="89"/>
  <c r="AX277" i="89"/>
  <c r="AV277" i="89"/>
  <c r="AT277" i="89"/>
  <c r="AR277" i="89"/>
  <c r="AP277" i="89"/>
  <c r="AN277" i="89"/>
  <c r="AL277" i="89"/>
  <c r="AJ277" i="89"/>
  <c r="DH277" i="89" s="1"/>
  <c r="AH277" i="89"/>
  <c r="AF277" i="89"/>
  <c r="AD277" i="89"/>
  <c r="AB277" i="89"/>
  <c r="Z277" i="89"/>
  <c r="X277" i="89"/>
  <c r="V277" i="89"/>
  <c r="T277" i="89"/>
  <c r="R277" i="89"/>
  <c r="P277" i="89"/>
  <c r="N277" i="89"/>
  <c r="L277" i="89"/>
  <c r="J277" i="89"/>
  <c r="H277" i="89"/>
  <c r="F277" i="89"/>
  <c r="BW275" i="89"/>
  <c r="BW262" i="89"/>
  <c r="DI212" i="89"/>
  <c r="DJ212" i="89" s="1"/>
  <c r="DH212" i="89"/>
  <c r="DE212" i="89"/>
  <c r="DF212" i="89" s="1"/>
  <c r="DD212" i="89"/>
  <c r="CZ212" i="89"/>
  <c r="DA212" i="89" s="1"/>
  <c r="CX212" i="89"/>
  <c r="CV212" i="89"/>
  <c r="CT212" i="89"/>
  <c r="CR212" i="89"/>
  <c r="CP212" i="89"/>
  <c r="CN212" i="89"/>
  <c r="CL212" i="89"/>
  <c r="CJ212" i="89"/>
  <c r="CH212" i="89"/>
  <c r="CF212" i="89"/>
  <c r="CD212" i="89"/>
  <c r="CB212" i="89"/>
  <c r="BZ212" i="89"/>
  <c r="BX212" i="89"/>
  <c r="DE184" i="89"/>
  <c r="DF184" i="89" s="1"/>
  <c r="DD184" i="89"/>
  <c r="CZ184" i="89"/>
  <c r="DA184" i="89" s="1"/>
  <c r="CX184" i="89"/>
  <c r="CV184" i="89"/>
  <c r="CT184" i="89"/>
  <c r="CR184" i="89"/>
  <c r="CP184" i="89"/>
  <c r="CN184" i="89"/>
  <c r="CL184" i="89"/>
  <c r="CJ184" i="89"/>
  <c r="CH184" i="89"/>
  <c r="CF184" i="89"/>
  <c r="CD184" i="89"/>
  <c r="CB184" i="89"/>
  <c r="BZ184" i="89"/>
  <c r="BX184" i="89"/>
  <c r="BV184" i="89"/>
  <c r="BT184" i="89"/>
  <c r="BR184" i="89"/>
  <c r="BP184" i="89"/>
  <c r="BN184" i="89"/>
  <c r="BL184" i="89"/>
  <c r="BJ184" i="89"/>
  <c r="BH184" i="89"/>
  <c r="BF184" i="89"/>
  <c r="BD184" i="89"/>
  <c r="BB184" i="89"/>
  <c r="AZ184" i="89"/>
  <c r="AX184" i="89"/>
  <c r="AV184" i="89"/>
  <c r="AT184" i="89"/>
  <c r="AR184" i="89"/>
  <c r="AP184" i="89"/>
  <c r="AN184" i="89"/>
  <c r="AL184" i="89"/>
  <c r="AJ184" i="89"/>
  <c r="AH184" i="89"/>
  <c r="AF184" i="89"/>
  <c r="AD184" i="89"/>
  <c r="AB184" i="89"/>
  <c r="X184" i="89"/>
  <c r="V184" i="89"/>
  <c r="T184" i="89"/>
  <c r="R184" i="89"/>
  <c r="P184" i="89"/>
  <c r="N184" i="89"/>
  <c r="L184" i="89"/>
  <c r="DJ184" i="89" s="1"/>
  <c r="J184" i="89"/>
  <c r="H184" i="89"/>
  <c r="F184" i="89"/>
  <c r="DE177" i="89"/>
  <c r="DF177" i="89" s="1"/>
  <c r="DD177" i="89"/>
  <c r="CZ177" i="89"/>
  <c r="DA177" i="89" s="1"/>
  <c r="CX177" i="89"/>
  <c r="CV177" i="89"/>
  <c r="CT177" i="89"/>
  <c r="CR177" i="89"/>
  <c r="CP177" i="89"/>
  <c r="CN177" i="89"/>
  <c r="CL177" i="89"/>
  <c r="CJ177" i="89"/>
  <c r="CH177" i="89"/>
  <c r="CF177" i="89"/>
  <c r="CD177" i="89"/>
  <c r="CB177" i="89"/>
  <c r="BZ177" i="89"/>
  <c r="BX177" i="89"/>
  <c r="BV177" i="89"/>
  <c r="BT177" i="89"/>
  <c r="BR177" i="89"/>
  <c r="BP177" i="89"/>
  <c r="BN177" i="89"/>
  <c r="BL177" i="89"/>
  <c r="BJ177" i="89"/>
  <c r="BH177" i="89"/>
  <c r="BF177" i="89"/>
  <c r="BD177" i="89"/>
  <c r="BB177" i="89"/>
  <c r="AZ177" i="89"/>
  <c r="AX177" i="89"/>
  <c r="AV177" i="89"/>
  <c r="AT177" i="89"/>
  <c r="AR177" i="89"/>
  <c r="AP177" i="89"/>
  <c r="AN177" i="89"/>
  <c r="AL177" i="89"/>
  <c r="AJ177" i="89"/>
  <c r="AH177" i="89"/>
  <c r="AF177" i="89"/>
  <c r="AD177" i="89"/>
  <c r="AB177" i="89"/>
  <c r="X177" i="89"/>
  <c r="V177" i="89"/>
  <c r="T177" i="89"/>
  <c r="R177" i="89"/>
  <c r="P177" i="89"/>
  <c r="N177" i="89"/>
  <c r="L177" i="89"/>
  <c r="DJ177" i="89" s="1"/>
  <c r="J177" i="89"/>
  <c r="H177" i="89"/>
  <c r="F177" i="89"/>
  <c r="DE98" i="89"/>
  <c r="DF98" i="89" s="1"/>
  <c r="CZ98" i="89"/>
  <c r="DA98" i="89" s="1"/>
  <c r="CX98" i="89"/>
  <c r="CV98" i="89"/>
  <c r="CT98" i="89"/>
  <c r="CR98" i="89"/>
  <c r="CP98" i="89"/>
  <c r="CN98" i="89"/>
  <c r="CL98" i="89"/>
  <c r="CJ98" i="89"/>
  <c r="CH98" i="89"/>
  <c r="CF98" i="89"/>
  <c r="CD98" i="89"/>
  <c r="CB98" i="89"/>
  <c r="BZ98" i="89"/>
  <c r="BX98" i="89"/>
  <c r="BV98" i="89"/>
  <c r="BT98" i="89"/>
  <c r="BR98" i="89"/>
  <c r="BP98" i="89"/>
  <c r="BN98" i="89"/>
  <c r="BL98" i="89"/>
  <c r="BJ98" i="89"/>
  <c r="BH98" i="89"/>
  <c r="BF98" i="89"/>
  <c r="BD98" i="89"/>
  <c r="BB98" i="89"/>
  <c r="AZ98" i="89"/>
  <c r="AX98" i="89"/>
  <c r="AV98" i="89"/>
  <c r="AT98" i="89"/>
  <c r="AR98" i="89"/>
  <c r="AP98" i="89"/>
  <c r="AN98" i="89"/>
  <c r="AL98" i="89"/>
  <c r="AJ98" i="89"/>
  <c r="AH98" i="89"/>
  <c r="AF98" i="89"/>
  <c r="AD98" i="89"/>
  <c r="AB98" i="89"/>
  <c r="X98" i="89"/>
  <c r="V98" i="89"/>
  <c r="T98" i="89"/>
  <c r="R98" i="89"/>
  <c r="P98" i="89"/>
  <c r="N98" i="89"/>
  <c r="L98" i="89"/>
  <c r="J98" i="89"/>
  <c r="H98" i="89"/>
  <c r="F98" i="89"/>
  <c r="BW132" i="89"/>
  <c r="BW91" i="89"/>
  <c r="AX263" i="89"/>
  <c r="DJ282" i="89" l="1"/>
  <c r="DJ277" i="89"/>
  <c r="DH177" i="89"/>
  <c r="DH184" i="89"/>
  <c r="AI40" i="89"/>
  <c r="DI257" i="89"/>
  <c r="DE257" i="89"/>
  <c r="DF257" i="89" s="1"/>
  <c r="DD257" i="89"/>
  <c r="CZ257" i="89"/>
  <c r="DA257" i="89" s="1"/>
  <c r="CX257" i="89"/>
  <c r="CV257" i="89"/>
  <c r="CT257" i="89"/>
  <c r="CR257" i="89"/>
  <c r="CP257" i="89"/>
  <c r="CN257" i="89"/>
  <c r="CL257" i="89"/>
  <c r="CJ257" i="89"/>
  <c r="CH257" i="89"/>
  <c r="CF257" i="89"/>
  <c r="CD257" i="89"/>
  <c r="CB257" i="89"/>
  <c r="BZ257" i="89"/>
  <c r="BX257" i="89"/>
  <c r="BV257" i="89"/>
  <c r="BT257" i="89"/>
  <c r="BR257" i="89"/>
  <c r="BP257" i="89"/>
  <c r="BN257" i="89"/>
  <c r="BL257" i="89"/>
  <c r="BJ257" i="89"/>
  <c r="BH257" i="89"/>
  <c r="BF257" i="89"/>
  <c r="BD257" i="89"/>
  <c r="BB257" i="89"/>
  <c r="AZ257" i="89"/>
  <c r="AX257" i="89"/>
  <c r="AV257" i="89"/>
  <c r="AT257" i="89"/>
  <c r="AR257" i="89"/>
  <c r="AP257" i="89"/>
  <c r="AN257" i="89"/>
  <c r="AL257" i="89"/>
  <c r="AJ257" i="89"/>
  <c r="DH257" i="89" s="1"/>
  <c r="AH257" i="89"/>
  <c r="AF257" i="89"/>
  <c r="AD257" i="89"/>
  <c r="AB257" i="89"/>
  <c r="Z257" i="89"/>
  <c r="X257" i="89"/>
  <c r="V257" i="89"/>
  <c r="T257" i="89"/>
  <c r="R257" i="89"/>
  <c r="P257" i="89"/>
  <c r="N257" i="89"/>
  <c r="L257" i="89"/>
  <c r="J257" i="89"/>
  <c r="H257" i="89"/>
  <c r="F257" i="89"/>
  <c r="DJ257" i="89" l="1"/>
  <c r="AA265" i="89"/>
  <c r="AA253" i="89"/>
  <c r="AA150" i="89"/>
  <c r="AA110" i="89"/>
  <c r="V446" i="89" l="1"/>
  <c r="U446" i="89"/>
  <c r="V405" i="89"/>
  <c r="U405" i="89"/>
  <c r="V346" i="89"/>
  <c r="U346" i="89"/>
  <c r="V296" i="89"/>
  <c r="U296" i="89"/>
  <c r="V252" i="89"/>
  <c r="U252" i="89"/>
  <c r="V201" i="89"/>
  <c r="U201" i="89"/>
  <c r="V149" i="89"/>
  <c r="U149" i="89"/>
  <c r="V86" i="89"/>
  <c r="U86" i="89"/>
  <c r="V46" i="89"/>
  <c r="U46" i="89"/>
  <c r="V407" i="89" l="1"/>
  <c r="X407" i="89"/>
  <c r="Z407" i="89"/>
  <c r="AB407" i="89"/>
  <c r="V408" i="89"/>
  <c r="X408" i="89"/>
  <c r="Z408" i="89"/>
  <c r="AB408" i="89"/>
  <c r="V409" i="89"/>
  <c r="X409" i="89"/>
  <c r="Z409" i="89"/>
  <c r="AB409" i="89"/>
  <c r="V410" i="89"/>
  <c r="X410" i="89"/>
  <c r="Z410" i="89"/>
  <c r="AB410" i="89"/>
  <c r="V411" i="89"/>
  <c r="X411" i="89"/>
  <c r="Z411" i="89"/>
  <c r="AB411" i="89"/>
  <c r="V412" i="89"/>
  <c r="X412" i="89"/>
  <c r="Z412" i="89"/>
  <c r="AB412" i="89"/>
  <c r="V413" i="89"/>
  <c r="X413" i="89"/>
  <c r="Z413" i="89"/>
  <c r="AB413" i="89"/>
  <c r="V414" i="89"/>
  <c r="X414" i="89"/>
  <c r="Z414" i="89"/>
  <c r="AB414" i="89"/>
  <c r="V415" i="89"/>
  <c r="X415" i="89"/>
  <c r="Z415" i="89"/>
  <c r="AB415" i="89"/>
  <c r="V416" i="89"/>
  <c r="X416" i="89"/>
  <c r="Z416" i="89"/>
  <c r="AB416" i="89"/>
  <c r="V417" i="89"/>
  <c r="X417" i="89"/>
  <c r="Z417" i="89"/>
  <c r="AB417" i="89"/>
  <c r="V418" i="89"/>
  <c r="X418" i="89"/>
  <c r="Z418" i="89"/>
  <c r="AB418" i="89"/>
  <c r="V419" i="89"/>
  <c r="X419" i="89"/>
  <c r="Z419" i="89"/>
  <c r="AB419" i="89"/>
  <c r="V420" i="89"/>
  <c r="X420" i="89"/>
  <c r="Z420" i="89"/>
  <c r="AB420" i="89"/>
  <c r="V421" i="89"/>
  <c r="X421" i="89"/>
  <c r="Z421" i="89"/>
  <c r="AB421" i="89"/>
  <c r="V422" i="89"/>
  <c r="X422" i="89"/>
  <c r="Z422" i="89"/>
  <c r="AB422" i="89"/>
  <c r="V423" i="89"/>
  <c r="X423" i="89"/>
  <c r="Z423" i="89"/>
  <c r="AB423" i="89"/>
  <c r="V424" i="89"/>
  <c r="X424" i="89"/>
  <c r="Z424" i="89"/>
  <c r="AB424" i="89"/>
  <c r="V425" i="89"/>
  <c r="X425" i="89"/>
  <c r="Z425" i="89"/>
  <c r="AB425" i="89"/>
  <c r="V426" i="89"/>
  <c r="X426" i="89"/>
  <c r="Z426" i="89"/>
  <c r="AB426" i="89"/>
  <c r="V427" i="89"/>
  <c r="X427" i="89"/>
  <c r="Z427" i="89"/>
  <c r="AB427" i="89"/>
  <c r="V428" i="89"/>
  <c r="X428" i="89"/>
  <c r="Z428" i="89"/>
  <c r="AB428" i="89"/>
  <c r="V429" i="89"/>
  <c r="X429" i="89"/>
  <c r="Z429" i="89"/>
  <c r="AB429" i="89"/>
  <c r="V430" i="89"/>
  <c r="X430" i="89"/>
  <c r="Z430" i="89"/>
  <c r="AB430" i="89"/>
  <c r="V431" i="89"/>
  <c r="X431" i="89"/>
  <c r="Z431" i="89"/>
  <c r="AB431" i="89"/>
  <c r="V432" i="89"/>
  <c r="X432" i="89"/>
  <c r="Z432" i="89"/>
  <c r="AB432" i="89"/>
  <c r="V433" i="89"/>
  <c r="X433" i="89"/>
  <c r="Z433" i="89"/>
  <c r="AB433" i="89"/>
  <c r="V434" i="89"/>
  <c r="X434" i="89"/>
  <c r="Z434" i="89"/>
  <c r="AB434" i="89"/>
  <c r="V435" i="89"/>
  <c r="X435" i="89"/>
  <c r="Z435" i="89"/>
  <c r="AB435" i="89"/>
  <c r="V436" i="89"/>
  <c r="X436" i="89"/>
  <c r="Z436" i="89"/>
  <c r="AB436" i="89"/>
  <c r="V437" i="89"/>
  <c r="X437" i="89"/>
  <c r="Z437" i="89"/>
  <c r="AB437" i="89"/>
  <c r="V347" i="89"/>
  <c r="X347" i="89"/>
  <c r="Z347" i="89"/>
  <c r="AB347" i="89"/>
  <c r="V351" i="89"/>
  <c r="X351" i="89"/>
  <c r="Z351" i="89"/>
  <c r="AB351" i="89"/>
  <c r="V348" i="89"/>
  <c r="X348" i="89"/>
  <c r="Z348" i="89"/>
  <c r="AB348" i="89"/>
  <c r="V349" i="89"/>
  <c r="X349" i="89"/>
  <c r="AB349" i="89"/>
  <c r="V350" i="89"/>
  <c r="X350" i="89"/>
  <c r="Z350" i="89"/>
  <c r="AB350" i="89"/>
  <c r="V354" i="89"/>
  <c r="X354" i="89"/>
  <c r="Z354" i="89"/>
  <c r="AB354" i="89"/>
  <c r="V356" i="89"/>
  <c r="X356" i="89"/>
  <c r="Z356" i="89"/>
  <c r="AB356" i="89"/>
  <c r="V358" i="89"/>
  <c r="X358" i="89"/>
  <c r="Z358" i="89"/>
  <c r="AB358" i="89"/>
  <c r="V360" i="89"/>
  <c r="X360" i="89"/>
  <c r="Z360" i="89"/>
  <c r="AB360" i="89"/>
  <c r="V353" i="89"/>
  <c r="X353" i="89"/>
  <c r="Z353" i="89"/>
  <c r="AB353" i="89"/>
  <c r="V355" i="89"/>
  <c r="X355" i="89"/>
  <c r="Z355" i="89"/>
  <c r="AB355" i="89"/>
  <c r="V357" i="89"/>
  <c r="X357" i="89"/>
  <c r="Z357" i="89"/>
  <c r="AB357" i="89"/>
  <c r="V362" i="89"/>
  <c r="X362" i="89"/>
  <c r="Z362" i="89"/>
  <c r="AB362" i="89"/>
  <c r="V363" i="89"/>
  <c r="X363" i="89"/>
  <c r="Z363" i="89"/>
  <c r="AB363" i="89"/>
  <c r="V364" i="89"/>
  <c r="X364" i="89"/>
  <c r="Z364" i="89"/>
  <c r="AB364" i="89"/>
  <c r="V366" i="89"/>
  <c r="X366" i="89"/>
  <c r="Z366" i="89"/>
  <c r="AB366" i="89"/>
  <c r="V367" i="89"/>
  <c r="X367" i="89"/>
  <c r="Z367" i="89"/>
  <c r="AB367" i="89"/>
  <c r="V368" i="89"/>
  <c r="X368" i="89"/>
  <c r="Z368" i="89"/>
  <c r="AB368" i="89"/>
  <c r="V369" i="89"/>
  <c r="X369" i="89"/>
  <c r="Z369" i="89"/>
  <c r="AB369" i="89"/>
  <c r="V370" i="89"/>
  <c r="X370" i="89"/>
  <c r="Z370" i="89"/>
  <c r="AB370" i="89"/>
  <c r="V371" i="89"/>
  <c r="X371" i="89"/>
  <c r="Z371" i="89"/>
  <c r="AB371" i="89"/>
  <c r="V372" i="89"/>
  <c r="X372" i="89"/>
  <c r="Z372" i="89"/>
  <c r="AB372" i="89"/>
  <c r="V373" i="89"/>
  <c r="X373" i="89"/>
  <c r="Z373" i="89"/>
  <c r="AB373" i="89"/>
  <c r="V374" i="89"/>
  <c r="X374" i="89"/>
  <c r="Z374" i="89"/>
  <c r="AB374" i="89"/>
  <c r="V375" i="89"/>
  <c r="X375" i="89"/>
  <c r="Z375" i="89"/>
  <c r="AB375" i="89"/>
  <c r="V376" i="89"/>
  <c r="X376" i="89"/>
  <c r="Z376" i="89"/>
  <c r="AB376" i="89"/>
  <c r="V378" i="89"/>
  <c r="X378" i="89"/>
  <c r="Z378" i="89"/>
  <c r="AB378" i="89"/>
  <c r="V377" i="89"/>
  <c r="X377" i="89"/>
  <c r="Z377" i="89"/>
  <c r="AB377" i="89"/>
  <c r="V379" i="89"/>
  <c r="X379" i="89"/>
  <c r="Z379" i="89"/>
  <c r="AB379" i="89"/>
  <c r="V380" i="89"/>
  <c r="X380" i="89"/>
  <c r="Z380" i="89"/>
  <c r="AB380" i="89"/>
  <c r="V381" i="89"/>
  <c r="X381" i="89"/>
  <c r="Z381" i="89"/>
  <c r="AB381" i="89"/>
  <c r="V382" i="89"/>
  <c r="X382" i="89"/>
  <c r="Z382" i="89"/>
  <c r="AB382" i="89"/>
  <c r="V383" i="89"/>
  <c r="X383" i="89"/>
  <c r="Z383" i="89"/>
  <c r="AB383" i="89"/>
  <c r="V384" i="89"/>
  <c r="X384" i="89"/>
  <c r="Z384" i="89"/>
  <c r="AB384" i="89"/>
  <c r="V385" i="89"/>
  <c r="X385" i="89"/>
  <c r="Z385" i="89"/>
  <c r="AB385" i="89"/>
  <c r="V386" i="89"/>
  <c r="X386" i="89"/>
  <c r="Z386" i="89"/>
  <c r="AB386" i="89"/>
  <c r="V387" i="89"/>
  <c r="X387" i="89"/>
  <c r="Z387" i="89"/>
  <c r="AB387" i="89"/>
  <c r="V388" i="89"/>
  <c r="X388" i="89"/>
  <c r="Z388" i="89"/>
  <c r="AB388" i="89"/>
  <c r="V390" i="89"/>
  <c r="X390" i="89"/>
  <c r="Z390" i="89"/>
  <c r="AB390" i="89"/>
  <c r="V391" i="89"/>
  <c r="X391" i="89"/>
  <c r="Z391" i="89"/>
  <c r="AB391" i="89"/>
  <c r="V392" i="89"/>
  <c r="X392" i="89"/>
  <c r="Z392" i="89"/>
  <c r="AB392" i="89"/>
  <c r="V393" i="89"/>
  <c r="X393" i="89"/>
  <c r="Z393" i="89"/>
  <c r="AB393" i="89"/>
  <c r="X202" i="89"/>
  <c r="AB202" i="89"/>
  <c r="X203" i="89"/>
  <c r="AB203" i="89"/>
  <c r="X205" i="89"/>
  <c r="AB205" i="89"/>
  <c r="X206" i="89"/>
  <c r="AB206" i="89"/>
  <c r="X207" i="89"/>
  <c r="AB207" i="89"/>
  <c r="X208" i="89"/>
  <c r="AB208" i="89"/>
  <c r="X209" i="89"/>
  <c r="AB209" i="89"/>
  <c r="X210" i="89"/>
  <c r="AB210" i="89"/>
  <c r="X211" i="89"/>
  <c r="AB211" i="89"/>
  <c r="X213" i="89"/>
  <c r="AB213" i="89"/>
  <c r="X214" i="89"/>
  <c r="AB214" i="89"/>
  <c r="X215" i="89"/>
  <c r="AB215" i="89"/>
  <c r="X216" i="89"/>
  <c r="AB216" i="89"/>
  <c r="X217" i="89"/>
  <c r="AB217" i="89"/>
  <c r="X218" i="89"/>
  <c r="AB218" i="89"/>
  <c r="X219" i="89"/>
  <c r="AB219" i="89"/>
  <c r="X220" i="89"/>
  <c r="AB220" i="89"/>
  <c r="X221" i="89"/>
  <c r="AB221" i="89"/>
  <c r="X222" i="89"/>
  <c r="AB222" i="89"/>
  <c r="X223" i="89"/>
  <c r="AB223" i="89"/>
  <c r="X224" i="89"/>
  <c r="AB224" i="89"/>
  <c r="X225" i="89"/>
  <c r="AB225" i="89"/>
  <c r="X226" i="89"/>
  <c r="Z226" i="89"/>
  <c r="AB226" i="89"/>
  <c r="X227" i="89"/>
  <c r="Z227" i="89"/>
  <c r="AB227" i="89"/>
  <c r="X228" i="89"/>
  <c r="Z228" i="89"/>
  <c r="AB228" i="89"/>
  <c r="X229" i="89"/>
  <c r="Z229" i="89"/>
  <c r="AB229" i="89"/>
  <c r="X230" i="89"/>
  <c r="Z230" i="89"/>
  <c r="AB230" i="89"/>
  <c r="X231" i="89"/>
  <c r="Z231" i="89"/>
  <c r="AB231" i="89"/>
  <c r="X232" i="89"/>
  <c r="Z232" i="89"/>
  <c r="AB232" i="89"/>
  <c r="X233" i="89"/>
  <c r="Z233" i="89"/>
  <c r="AB233" i="89"/>
  <c r="X234" i="89"/>
  <c r="Z234" i="89"/>
  <c r="AB234" i="89"/>
  <c r="X235" i="89"/>
  <c r="Z235" i="89"/>
  <c r="AB235" i="89"/>
  <c r="X236" i="89"/>
  <c r="Z236" i="89"/>
  <c r="AB236" i="89"/>
  <c r="X237" i="89"/>
  <c r="Z237" i="89"/>
  <c r="AB237" i="89"/>
  <c r="X238" i="89"/>
  <c r="Z238" i="89"/>
  <c r="AB238" i="89"/>
  <c r="X239" i="89"/>
  <c r="Z239" i="89"/>
  <c r="AB239" i="89"/>
  <c r="X240" i="89"/>
  <c r="Z240" i="89"/>
  <c r="AB240" i="89"/>
  <c r="X241" i="89"/>
  <c r="Z241" i="89"/>
  <c r="AB241" i="89"/>
  <c r="X242" i="89"/>
  <c r="Z242" i="89"/>
  <c r="AB242" i="89"/>
  <c r="X243" i="89"/>
  <c r="Z243" i="89"/>
  <c r="AB243" i="89"/>
  <c r="X150" i="89"/>
  <c r="AB150" i="89"/>
  <c r="X151" i="89"/>
  <c r="AB151" i="89"/>
  <c r="X152" i="89"/>
  <c r="AB152" i="89"/>
  <c r="X153" i="89"/>
  <c r="AB153" i="89"/>
  <c r="X154" i="89"/>
  <c r="AB154" i="89"/>
  <c r="X155" i="89"/>
  <c r="AB155" i="89"/>
  <c r="X156" i="89"/>
  <c r="AB156" i="89"/>
  <c r="X157" i="89"/>
  <c r="AB157" i="89"/>
  <c r="X158" i="89"/>
  <c r="AB158" i="89"/>
  <c r="X159" i="89"/>
  <c r="AB159" i="89"/>
  <c r="X160" i="89"/>
  <c r="AB160" i="89"/>
  <c r="X161" i="89"/>
  <c r="AB161" i="89"/>
  <c r="X162" i="89"/>
  <c r="AB162" i="89"/>
  <c r="X163" i="89"/>
  <c r="AB163" i="89"/>
  <c r="X164" i="89"/>
  <c r="AB164" i="89"/>
  <c r="X165" i="89"/>
  <c r="AB165" i="89"/>
  <c r="X166" i="89"/>
  <c r="AB166" i="89"/>
  <c r="X167" i="89"/>
  <c r="AB167" i="89"/>
  <c r="X168" i="89"/>
  <c r="AB168" i="89"/>
  <c r="X169" i="89"/>
  <c r="AB169" i="89"/>
  <c r="X170" i="89"/>
  <c r="AB170" i="89"/>
  <c r="X171" i="89"/>
  <c r="AB171" i="89"/>
  <c r="X172" i="89"/>
  <c r="AB172" i="89"/>
  <c r="X173" i="89"/>
  <c r="AB173" i="89"/>
  <c r="X174" i="89"/>
  <c r="AB174" i="89"/>
  <c r="X175" i="89"/>
  <c r="AB175" i="89"/>
  <c r="X176" i="89"/>
  <c r="AB176" i="89"/>
  <c r="X178" i="89"/>
  <c r="Z178" i="89"/>
  <c r="AB178" i="89"/>
  <c r="X179" i="89"/>
  <c r="Z179" i="89"/>
  <c r="AB179" i="89"/>
  <c r="X180" i="89"/>
  <c r="Z180" i="89"/>
  <c r="AB180" i="89"/>
  <c r="X181" i="89"/>
  <c r="Z181" i="89"/>
  <c r="AB181" i="89"/>
  <c r="X182" i="89"/>
  <c r="Z182" i="89"/>
  <c r="AB182" i="89"/>
  <c r="X183" i="89"/>
  <c r="Z183" i="89"/>
  <c r="AB183" i="89"/>
  <c r="X185" i="89"/>
  <c r="Z185" i="89"/>
  <c r="AB185" i="89"/>
  <c r="X186" i="89"/>
  <c r="Z186" i="89"/>
  <c r="AB186" i="89"/>
  <c r="X188" i="89"/>
  <c r="Z188" i="89"/>
  <c r="AB188" i="89"/>
  <c r="X189" i="89"/>
  <c r="Z189" i="89"/>
  <c r="AB189" i="89"/>
  <c r="X190" i="89"/>
  <c r="Z190" i="89"/>
  <c r="AB190" i="89"/>
  <c r="X191" i="89"/>
  <c r="Z191" i="89"/>
  <c r="AB191" i="89"/>
  <c r="X192" i="89"/>
  <c r="Z192" i="89"/>
  <c r="AB192" i="89"/>
  <c r="V87" i="89"/>
  <c r="X87" i="89"/>
  <c r="AB87" i="89"/>
  <c r="V88" i="89"/>
  <c r="X88" i="89"/>
  <c r="AB88" i="89"/>
  <c r="V89" i="89"/>
  <c r="X89" i="89"/>
  <c r="AB89" i="89"/>
  <c r="V90" i="89"/>
  <c r="X90" i="89"/>
  <c r="AB90" i="89"/>
  <c r="V91" i="89"/>
  <c r="X91" i="89"/>
  <c r="AB91" i="89"/>
  <c r="V92" i="89"/>
  <c r="X92" i="89"/>
  <c r="AB92" i="89"/>
  <c r="V93" i="89"/>
  <c r="X93" i="89"/>
  <c r="AB93" i="89"/>
  <c r="V94" i="89"/>
  <c r="X94" i="89"/>
  <c r="AB94" i="89"/>
  <c r="V95" i="89"/>
  <c r="X95" i="89"/>
  <c r="AB95" i="89"/>
  <c r="V96" i="89"/>
  <c r="X96" i="89"/>
  <c r="AB96" i="89"/>
  <c r="V97" i="89"/>
  <c r="X97" i="89"/>
  <c r="AB97" i="89"/>
  <c r="V99" i="89"/>
  <c r="X99" i="89"/>
  <c r="AB99" i="89"/>
  <c r="V100" i="89"/>
  <c r="X100" i="89"/>
  <c r="AB100" i="89"/>
  <c r="V101" i="89"/>
  <c r="X101" i="89"/>
  <c r="AB101" i="89"/>
  <c r="V102" i="89"/>
  <c r="X102" i="89"/>
  <c r="AB102" i="89"/>
  <c r="V103" i="89"/>
  <c r="X103" i="89"/>
  <c r="AB103" i="89"/>
  <c r="V104" i="89"/>
  <c r="X104" i="89"/>
  <c r="AB104" i="89"/>
  <c r="V105" i="89"/>
  <c r="X105" i="89"/>
  <c r="AB105" i="89"/>
  <c r="V106" i="89"/>
  <c r="X106" i="89"/>
  <c r="AB106" i="89"/>
  <c r="V107" i="89"/>
  <c r="X107" i="89"/>
  <c r="AB107" i="89"/>
  <c r="V108" i="89"/>
  <c r="X108" i="89"/>
  <c r="AB108" i="89"/>
  <c r="V109" i="89"/>
  <c r="X109" i="89"/>
  <c r="AB109" i="89"/>
  <c r="V110" i="89"/>
  <c r="X110" i="89"/>
  <c r="AB110" i="89"/>
  <c r="V111" i="89"/>
  <c r="X111" i="89"/>
  <c r="AB111" i="89"/>
  <c r="V112" i="89"/>
  <c r="X112" i="89"/>
  <c r="AB112" i="89"/>
  <c r="V113" i="89"/>
  <c r="X113" i="89"/>
  <c r="AB113" i="89"/>
  <c r="V114" i="89"/>
  <c r="X114" i="89"/>
  <c r="AB114" i="89"/>
  <c r="V115" i="89"/>
  <c r="X115" i="89"/>
  <c r="AB115" i="89"/>
  <c r="V116" i="89"/>
  <c r="X116" i="89"/>
  <c r="AB116" i="89"/>
  <c r="V117" i="89"/>
  <c r="X117" i="89"/>
  <c r="AB117" i="89"/>
  <c r="V118" i="89"/>
  <c r="X118" i="89"/>
  <c r="AB118" i="89"/>
  <c r="V119" i="89"/>
  <c r="X119" i="89"/>
  <c r="AB119" i="89"/>
  <c r="V120" i="89"/>
  <c r="X120" i="89"/>
  <c r="AB120" i="89"/>
  <c r="V121" i="89"/>
  <c r="X121" i="89"/>
  <c r="AB121" i="89"/>
  <c r="V123" i="89"/>
  <c r="X123" i="89"/>
  <c r="AB123" i="89"/>
  <c r="V124" i="89"/>
  <c r="X124" i="89"/>
  <c r="AB124" i="89"/>
  <c r="V125" i="89"/>
  <c r="X125" i="89"/>
  <c r="AB125" i="89"/>
  <c r="V126" i="89"/>
  <c r="X126" i="89"/>
  <c r="AB126" i="89"/>
  <c r="V127" i="89"/>
  <c r="X127" i="89"/>
  <c r="AB127" i="89"/>
  <c r="V128" i="89"/>
  <c r="X128" i="89"/>
  <c r="AB128" i="89"/>
  <c r="V129" i="89"/>
  <c r="X129" i="89"/>
  <c r="AB129" i="89"/>
  <c r="V130" i="89"/>
  <c r="X130" i="89"/>
  <c r="AB130" i="89"/>
  <c r="V132" i="89"/>
  <c r="X132" i="89"/>
  <c r="AB132" i="89"/>
  <c r="V133" i="89"/>
  <c r="X133" i="89"/>
  <c r="AB133" i="89"/>
  <c r="V134" i="89"/>
  <c r="X134" i="89"/>
  <c r="AB134" i="89"/>
  <c r="V135" i="89"/>
  <c r="X135" i="89"/>
  <c r="AB135" i="89"/>
  <c r="V137" i="89"/>
  <c r="X137" i="89"/>
  <c r="AB137" i="89"/>
  <c r="V138" i="89"/>
  <c r="X138" i="89"/>
  <c r="AB138" i="89"/>
  <c r="V139" i="89"/>
  <c r="X139" i="89"/>
  <c r="Z139" i="89"/>
  <c r="AB139" i="89"/>
  <c r="V140" i="89"/>
  <c r="X140" i="89"/>
  <c r="Z140" i="89"/>
  <c r="AB140" i="89"/>
  <c r="AB48" i="89"/>
  <c r="AA49" i="89"/>
  <c r="AB49" i="89" s="1"/>
  <c r="AB50" i="89"/>
  <c r="AB51" i="89"/>
  <c r="AB52" i="89"/>
  <c r="AB53" i="89"/>
  <c r="AB54" i="89"/>
  <c r="AB55" i="89"/>
  <c r="AB56" i="89"/>
  <c r="AB57" i="89"/>
  <c r="AB58" i="89"/>
  <c r="AB59" i="89"/>
  <c r="AB60" i="89"/>
  <c r="AB61" i="89"/>
  <c r="AB62" i="89"/>
  <c r="AB63" i="89"/>
  <c r="AB64" i="89"/>
  <c r="AB65" i="89"/>
  <c r="AB66" i="89"/>
  <c r="AB67" i="89"/>
  <c r="AB68" i="89"/>
  <c r="AB69" i="89"/>
  <c r="AB70" i="89"/>
  <c r="AB71" i="89"/>
  <c r="AB72" i="89"/>
  <c r="AB73" i="89"/>
  <c r="AB74" i="89"/>
  <c r="AB75" i="89"/>
  <c r="AB76" i="89"/>
  <c r="X6" i="89"/>
  <c r="Z6" i="89"/>
  <c r="AB6" i="89"/>
  <c r="X7" i="89"/>
  <c r="Z7" i="89"/>
  <c r="AB7" i="89"/>
  <c r="X8" i="89"/>
  <c r="Z8" i="89"/>
  <c r="AB8" i="89"/>
  <c r="X9" i="89"/>
  <c r="Z9" i="89"/>
  <c r="AB9" i="89"/>
  <c r="X10" i="89"/>
  <c r="Z10" i="89"/>
  <c r="AB10" i="89"/>
  <c r="X11" i="89"/>
  <c r="Z11" i="89"/>
  <c r="AB11" i="89"/>
  <c r="X12" i="89"/>
  <c r="Z12" i="89"/>
  <c r="AB12" i="89"/>
  <c r="X13" i="89"/>
  <c r="Z13" i="89"/>
  <c r="AB13" i="89"/>
  <c r="X14" i="89"/>
  <c r="Z14" i="89"/>
  <c r="AB14" i="89"/>
  <c r="X15" i="89"/>
  <c r="Z15" i="89"/>
  <c r="AB15" i="89"/>
  <c r="X16" i="89"/>
  <c r="Z16" i="89"/>
  <c r="AB16" i="89"/>
  <c r="X17" i="89"/>
  <c r="Z17" i="89"/>
  <c r="AB17" i="89"/>
  <c r="X18" i="89"/>
  <c r="Z18" i="89"/>
  <c r="AB18" i="89"/>
  <c r="X19" i="89"/>
  <c r="Z19" i="89"/>
  <c r="AB19" i="89"/>
  <c r="X20" i="89"/>
  <c r="Z20" i="89"/>
  <c r="AB20" i="89"/>
  <c r="X21" i="89"/>
  <c r="Z21" i="89"/>
  <c r="AB21" i="89"/>
  <c r="X22" i="89"/>
  <c r="Z22" i="89"/>
  <c r="AB22" i="89"/>
  <c r="X23" i="89"/>
  <c r="Z23" i="89"/>
  <c r="AB23" i="89"/>
  <c r="X24" i="89"/>
  <c r="Z24" i="89"/>
  <c r="AB24" i="89"/>
  <c r="X25" i="89"/>
  <c r="Z25" i="89"/>
  <c r="AB25" i="89"/>
  <c r="X26" i="89"/>
  <c r="Z26" i="89"/>
  <c r="AB26" i="89"/>
  <c r="X27" i="89" l="1"/>
  <c r="Z27" i="89"/>
  <c r="AB27" i="89"/>
  <c r="X28" i="89"/>
  <c r="Z28" i="89"/>
  <c r="AB28" i="89"/>
  <c r="X29" i="89"/>
  <c r="Z29" i="89"/>
  <c r="AB29" i="89"/>
  <c r="X30" i="89"/>
  <c r="Z30" i="89"/>
  <c r="AB30" i="89"/>
  <c r="Z47" i="89"/>
  <c r="Z48" i="89"/>
  <c r="Z49" i="89"/>
  <c r="Z50" i="89"/>
  <c r="F6" i="89" l="1"/>
  <c r="H6" i="89"/>
  <c r="J6" i="89"/>
  <c r="L6" i="89"/>
  <c r="N6" i="89"/>
  <c r="P6" i="89"/>
  <c r="R6" i="89"/>
  <c r="T6" i="89"/>
  <c r="V6" i="89"/>
  <c r="F7" i="89"/>
  <c r="H7" i="89"/>
  <c r="J7" i="89"/>
  <c r="L7" i="89"/>
  <c r="N7" i="89"/>
  <c r="P7" i="89"/>
  <c r="R7" i="89"/>
  <c r="T7" i="89"/>
  <c r="V7" i="89"/>
  <c r="F8" i="89"/>
  <c r="H8" i="89"/>
  <c r="J8" i="89"/>
  <c r="L8" i="89"/>
  <c r="N8" i="89"/>
  <c r="P8" i="89"/>
  <c r="R8" i="89"/>
  <c r="T8" i="89"/>
  <c r="V8" i="89"/>
  <c r="F9" i="89"/>
  <c r="H9" i="89"/>
  <c r="J9" i="89"/>
  <c r="L9" i="89"/>
  <c r="N9" i="89"/>
  <c r="P9" i="89"/>
  <c r="R9" i="89"/>
  <c r="T9" i="89"/>
  <c r="V9" i="89"/>
  <c r="F10" i="89"/>
  <c r="H10" i="89"/>
  <c r="J10" i="89"/>
  <c r="L10" i="89"/>
  <c r="N10" i="89"/>
  <c r="P10" i="89"/>
  <c r="R10" i="89"/>
  <c r="T10" i="89"/>
  <c r="V10" i="89"/>
  <c r="F11" i="89"/>
  <c r="H11" i="89"/>
  <c r="J11" i="89"/>
  <c r="L11" i="89"/>
  <c r="N11" i="89"/>
  <c r="P11" i="89"/>
  <c r="R11" i="89"/>
  <c r="T11" i="89"/>
  <c r="V11" i="89"/>
  <c r="F12" i="89"/>
  <c r="H12" i="89"/>
  <c r="J12" i="89"/>
  <c r="L12" i="89"/>
  <c r="N12" i="89"/>
  <c r="P12" i="89"/>
  <c r="R12" i="89"/>
  <c r="T12" i="89"/>
  <c r="V12" i="89"/>
  <c r="F13" i="89"/>
  <c r="H13" i="89"/>
  <c r="J13" i="89"/>
  <c r="L13" i="89"/>
  <c r="N13" i="89"/>
  <c r="P13" i="89"/>
  <c r="R13" i="89"/>
  <c r="T13" i="89"/>
  <c r="V13" i="89"/>
  <c r="F14" i="89"/>
  <c r="H14" i="89"/>
  <c r="J14" i="89"/>
  <c r="L14" i="89"/>
  <c r="N14" i="89"/>
  <c r="P14" i="89"/>
  <c r="R14" i="89"/>
  <c r="T14" i="89"/>
  <c r="V14" i="89"/>
  <c r="F15" i="89"/>
  <c r="H15" i="89"/>
  <c r="J15" i="89"/>
  <c r="L15" i="89"/>
  <c r="N15" i="89"/>
  <c r="P15" i="89"/>
  <c r="R15" i="89"/>
  <c r="T15" i="89"/>
  <c r="V15" i="89"/>
  <c r="F16" i="89"/>
  <c r="H16" i="89"/>
  <c r="J16" i="89"/>
  <c r="L16" i="89"/>
  <c r="N16" i="89"/>
  <c r="P16" i="89"/>
  <c r="R16" i="89"/>
  <c r="T16" i="89"/>
  <c r="V16" i="89"/>
  <c r="F17" i="89"/>
  <c r="H17" i="89"/>
  <c r="J17" i="89"/>
  <c r="L17" i="89"/>
  <c r="N17" i="89"/>
  <c r="P17" i="89"/>
  <c r="R17" i="89"/>
  <c r="T17" i="89"/>
  <c r="V17" i="89"/>
  <c r="F18" i="89"/>
  <c r="H18" i="89"/>
  <c r="J18" i="89"/>
  <c r="L18" i="89"/>
  <c r="N18" i="89"/>
  <c r="P18" i="89"/>
  <c r="R18" i="89"/>
  <c r="T18" i="89"/>
  <c r="V18" i="89"/>
  <c r="F19" i="89"/>
  <c r="H19" i="89"/>
  <c r="J19" i="89"/>
  <c r="L19" i="89"/>
  <c r="N19" i="89"/>
  <c r="P19" i="89"/>
  <c r="R19" i="89"/>
  <c r="T19" i="89"/>
  <c r="V19" i="89"/>
  <c r="F20" i="89"/>
  <c r="H20" i="89"/>
  <c r="J20" i="89"/>
  <c r="L20" i="89"/>
  <c r="N20" i="89"/>
  <c r="P20" i="89"/>
  <c r="R20" i="89"/>
  <c r="T20" i="89"/>
  <c r="V20" i="89"/>
  <c r="F21" i="89"/>
  <c r="H21" i="89"/>
  <c r="J21" i="89"/>
  <c r="L21" i="89"/>
  <c r="N21" i="89"/>
  <c r="P21" i="89"/>
  <c r="R21" i="89"/>
  <c r="T21" i="89"/>
  <c r="V21" i="89"/>
  <c r="F22" i="89"/>
  <c r="H22" i="89"/>
  <c r="J22" i="89"/>
  <c r="L22" i="89"/>
  <c r="N22" i="89"/>
  <c r="P22" i="89"/>
  <c r="R22" i="89"/>
  <c r="T22" i="89"/>
  <c r="V22" i="89"/>
  <c r="F23" i="89"/>
  <c r="H23" i="89"/>
  <c r="J23" i="89"/>
  <c r="L23" i="89"/>
  <c r="N23" i="89"/>
  <c r="P23" i="89"/>
  <c r="R23" i="89"/>
  <c r="T23" i="89"/>
  <c r="V23" i="89"/>
  <c r="F24" i="89"/>
  <c r="H24" i="89"/>
  <c r="J24" i="89"/>
  <c r="L24" i="89"/>
  <c r="N24" i="89"/>
  <c r="P24" i="89"/>
  <c r="R24" i="89"/>
  <c r="T24" i="89"/>
  <c r="V24" i="89"/>
  <c r="F25" i="89"/>
  <c r="H25" i="89"/>
  <c r="J25" i="89"/>
  <c r="L25" i="89"/>
  <c r="N25" i="89"/>
  <c r="P25" i="89"/>
  <c r="R25" i="89"/>
  <c r="T25" i="89"/>
  <c r="V25" i="89"/>
  <c r="F26" i="89"/>
  <c r="H26" i="89"/>
  <c r="J26" i="89"/>
  <c r="L26" i="89"/>
  <c r="N26" i="89"/>
  <c r="P26" i="89"/>
  <c r="R26" i="89"/>
  <c r="T26" i="89"/>
  <c r="V26" i="89"/>
  <c r="F27" i="89"/>
  <c r="H27" i="89"/>
  <c r="J27" i="89"/>
  <c r="L27" i="89"/>
  <c r="N27" i="89"/>
  <c r="P27" i="89"/>
  <c r="R27" i="89"/>
  <c r="T27" i="89"/>
  <c r="V27" i="89"/>
  <c r="F28" i="89"/>
  <c r="H28" i="89"/>
  <c r="J28" i="89"/>
  <c r="L28" i="89"/>
  <c r="N28" i="89"/>
  <c r="P28" i="89"/>
  <c r="R28" i="89"/>
  <c r="T28" i="89"/>
  <c r="V28" i="89"/>
  <c r="F29" i="89"/>
  <c r="H29" i="89"/>
  <c r="J29" i="89"/>
  <c r="L29" i="89"/>
  <c r="N29" i="89"/>
  <c r="P29" i="89"/>
  <c r="R29" i="89"/>
  <c r="T29" i="89"/>
  <c r="V29" i="89"/>
  <c r="F30" i="89"/>
  <c r="H30" i="89"/>
  <c r="J30" i="89"/>
  <c r="L30" i="89"/>
  <c r="N30" i="89"/>
  <c r="P30" i="89"/>
  <c r="R30" i="89"/>
  <c r="T30" i="89"/>
  <c r="V30" i="89"/>
  <c r="F31" i="89"/>
  <c r="H31" i="89"/>
  <c r="J31" i="89"/>
  <c r="L31" i="89"/>
  <c r="N31" i="89"/>
  <c r="P31" i="89"/>
  <c r="R31" i="89"/>
  <c r="T31" i="89"/>
  <c r="V31" i="89"/>
  <c r="F32" i="89"/>
  <c r="H32" i="89"/>
  <c r="J32" i="89"/>
  <c r="L32" i="89"/>
  <c r="N32" i="89"/>
  <c r="P32" i="89"/>
  <c r="R32" i="89"/>
  <c r="T32" i="89"/>
  <c r="V32" i="89"/>
  <c r="F33" i="89"/>
  <c r="H33" i="89"/>
  <c r="J33" i="89"/>
  <c r="L33" i="89"/>
  <c r="N33" i="89"/>
  <c r="P33" i="89"/>
  <c r="R33" i="89"/>
  <c r="T33" i="89"/>
  <c r="V33" i="89"/>
  <c r="F34" i="89"/>
  <c r="H34" i="89"/>
  <c r="J34" i="89"/>
  <c r="L34" i="89"/>
  <c r="N34" i="89"/>
  <c r="P34" i="89"/>
  <c r="R34" i="89"/>
  <c r="T34" i="89"/>
  <c r="V34" i="89"/>
  <c r="F35" i="89"/>
  <c r="H35" i="89"/>
  <c r="J35" i="89"/>
  <c r="L35" i="89"/>
  <c r="N35" i="89"/>
  <c r="P35" i="89"/>
  <c r="R35" i="89"/>
  <c r="T35" i="89"/>
  <c r="V35" i="89"/>
  <c r="F36" i="89"/>
  <c r="H36" i="89"/>
  <c r="J36" i="89"/>
  <c r="L36" i="89"/>
  <c r="N36" i="89"/>
  <c r="P36" i="89"/>
  <c r="R36" i="89"/>
  <c r="T36" i="89"/>
  <c r="V36" i="89"/>
  <c r="F37" i="89"/>
  <c r="H37" i="89"/>
  <c r="J37" i="89"/>
  <c r="L37" i="89"/>
  <c r="N37" i="89"/>
  <c r="P37" i="89"/>
  <c r="R37" i="89"/>
  <c r="T37" i="89"/>
  <c r="V37" i="89"/>
  <c r="E40" i="89"/>
  <c r="G40" i="89"/>
  <c r="I40" i="89"/>
  <c r="K40" i="89"/>
  <c r="M40" i="89"/>
  <c r="O40" i="89"/>
  <c r="Q40" i="89"/>
  <c r="S40" i="89"/>
  <c r="U40" i="89"/>
  <c r="E44" i="89"/>
  <c r="F47" i="89"/>
  <c r="H47" i="89"/>
  <c r="J47" i="89"/>
  <c r="L47" i="89"/>
  <c r="N47" i="89"/>
  <c r="P47" i="89"/>
  <c r="R47" i="89"/>
  <c r="T47" i="89"/>
  <c r="V47" i="89"/>
  <c r="F48" i="89"/>
  <c r="H48" i="89"/>
  <c r="J48" i="89"/>
  <c r="L48" i="89"/>
  <c r="N48" i="89"/>
  <c r="P48" i="89"/>
  <c r="R48" i="89"/>
  <c r="T48" i="89"/>
  <c r="V48" i="89"/>
  <c r="F49" i="89"/>
  <c r="H49" i="89"/>
  <c r="J49" i="89"/>
  <c r="L49" i="89"/>
  <c r="N49" i="89"/>
  <c r="P49" i="89"/>
  <c r="R49" i="89"/>
  <c r="T49" i="89"/>
  <c r="V49" i="89"/>
  <c r="F50" i="89"/>
  <c r="H50" i="89"/>
  <c r="J50" i="89"/>
  <c r="L50" i="89"/>
  <c r="N50" i="89"/>
  <c r="P50" i="89"/>
  <c r="R50" i="89"/>
  <c r="T50" i="89"/>
  <c r="V50" i="89"/>
  <c r="F51" i="89"/>
  <c r="H51" i="89"/>
  <c r="J51" i="89"/>
  <c r="L51" i="89"/>
  <c r="N51" i="89"/>
  <c r="P51" i="89"/>
  <c r="R51" i="89"/>
  <c r="V51" i="89"/>
  <c r="F52" i="89"/>
  <c r="H52" i="89"/>
  <c r="J52" i="89"/>
  <c r="L52" i="89"/>
  <c r="N52" i="89"/>
  <c r="P52" i="89"/>
  <c r="R52" i="89"/>
  <c r="T52" i="89"/>
  <c r="V52" i="89"/>
  <c r="F53" i="89"/>
  <c r="H53" i="89"/>
  <c r="J53" i="89"/>
  <c r="L53" i="89"/>
  <c r="N53" i="89"/>
  <c r="P53" i="89"/>
  <c r="R53" i="89"/>
  <c r="V53" i="89"/>
  <c r="F54" i="89"/>
  <c r="H54" i="89"/>
  <c r="J54" i="89"/>
  <c r="L54" i="89"/>
  <c r="N54" i="89"/>
  <c r="P54" i="89"/>
  <c r="R54" i="89"/>
  <c r="V54" i="89"/>
  <c r="F55" i="89"/>
  <c r="H55" i="89"/>
  <c r="J55" i="89"/>
  <c r="L55" i="89"/>
  <c r="N55" i="89"/>
  <c r="P55" i="89"/>
  <c r="R55" i="89"/>
  <c r="V55" i="89"/>
  <c r="F56" i="89"/>
  <c r="H56" i="89"/>
  <c r="J56" i="89"/>
  <c r="L56" i="89"/>
  <c r="N56" i="89"/>
  <c r="P56" i="89"/>
  <c r="R56" i="89"/>
  <c r="T56" i="89"/>
  <c r="V56" i="89"/>
  <c r="F57" i="89"/>
  <c r="H57" i="89"/>
  <c r="J57" i="89"/>
  <c r="L57" i="89"/>
  <c r="N57" i="89"/>
  <c r="P57" i="89"/>
  <c r="R57" i="89"/>
  <c r="T57" i="89"/>
  <c r="V57" i="89"/>
  <c r="F58" i="89"/>
  <c r="H58" i="89"/>
  <c r="L58" i="89"/>
  <c r="N58" i="89"/>
  <c r="P58" i="89"/>
  <c r="R58" i="89"/>
  <c r="T58" i="89"/>
  <c r="V58" i="89"/>
  <c r="F59" i="89"/>
  <c r="H59" i="89"/>
  <c r="J59" i="89"/>
  <c r="L59" i="89"/>
  <c r="N59" i="89"/>
  <c r="P59" i="89"/>
  <c r="R59" i="89"/>
  <c r="T59" i="89"/>
  <c r="V59" i="89"/>
  <c r="F60" i="89"/>
  <c r="H60" i="89"/>
  <c r="J60" i="89"/>
  <c r="L60" i="89"/>
  <c r="N60" i="89"/>
  <c r="P60" i="89"/>
  <c r="R60" i="89"/>
  <c r="T60" i="89"/>
  <c r="V60" i="89"/>
  <c r="F61" i="89"/>
  <c r="H61" i="89"/>
  <c r="J61" i="89"/>
  <c r="L61" i="89"/>
  <c r="N61" i="89"/>
  <c r="P61" i="89"/>
  <c r="R61" i="89"/>
  <c r="T61" i="89"/>
  <c r="V61" i="89"/>
  <c r="F62" i="89"/>
  <c r="H62" i="89"/>
  <c r="J62" i="89"/>
  <c r="L62" i="89"/>
  <c r="N62" i="89"/>
  <c r="P62" i="89"/>
  <c r="R62" i="89"/>
  <c r="T62" i="89"/>
  <c r="V62" i="89"/>
  <c r="F63" i="89"/>
  <c r="H63" i="89"/>
  <c r="J63" i="89"/>
  <c r="L63" i="89"/>
  <c r="N63" i="89"/>
  <c r="P63" i="89"/>
  <c r="R63" i="89"/>
  <c r="T63" i="89"/>
  <c r="V63" i="89"/>
  <c r="F64" i="89"/>
  <c r="H64" i="89"/>
  <c r="J64" i="89"/>
  <c r="L64" i="89"/>
  <c r="N64" i="89"/>
  <c r="P64" i="89"/>
  <c r="R64" i="89"/>
  <c r="T64" i="89"/>
  <c r="V64" i="89"/>
  <c r="F65" i="89"/>
  <c r="H65" i="89"/>
  <c r="J65" i="89"/>
  <c r="L65" i="89"/>
  <c r="N65" i="89"/>
  <c r="P65" i="89"/>
  <c r="R65" i="89"/>
  <c r="T65" i="89"/>
  <c r="V65" i="89"/>
  <c r="F66" i="89"/>
  <c r="H66" i="89"/>
  <c r="J66" i="89"/>
  <c r="L66" i="89"/>
  <c r="N66" i="89"/>
  <c r="P66" i="89"/>
  <c r="R66" i="89"/>
  <c r="T66" i="89"/>
  <c r="V66" i="89"/>
  <c r="F67" i="89"/>
  <c r="H67" i="89"/>
  <c r="J67" i="89"/>
  <c r="L67" i="89"/>
  <c r="N67" i="89"/>
  <c r="P67" i="89"/>
  <c r="R67" i="89"/>
  <c r="T67" i="89"/>
  <c r="V67" i="89"/>
  <c r="F68" i="89"/>
  <c r="H68" i="89"/>
  <c r="J68" i="89"/>
  <c r="L68" i="89"/>
  <c r="N68" i="89"/>
  <c r="P68" i="89"/>
  <c r="R68" i="89"/>
  <c r="T68" i="89"/>
  <c r="V68" i="89"/>
  <c r="F69" i="89"/>
  <c r="H69" i="89"/>
  <c r="J69" i="89"/>
  <c r="L69" i="89"/>
  <c r="N69" i="89"/>
  <c r="P69" i="89"/>
  <c r="R69" i="89"/>
  <c r="T69" i="89"/>
  <c r="V69" i="89"/>
  <c r="F70" i="89"/>
  <c r="H70" i="89"/>
  <c r="J70" i="89"/>
  <c r="L70" i="89"/>
  <c r="N70" i="89"/>
  <c r="P70" i="89"/>
  <c r="R70" i="89"/>
  <c r="T70" i="89"/>
  <c r="V70" i="89"/>
  <c r="F71" i="89"/>
  <c r="H71" i="89"/>
  <c r="J71" i="89"/>
  <c r="L71" i="89"/>
  <c r="N71" i="89"/>
  <c r="P71" i="89"/>
  <c r="R71" i="89"/>
  <c r="T71" i="89"/>
  <c r="V71" i="89"/>
  <c r="F72" i="89"/>
  <c r="H72" i="89"/>
  <c r="J72" i="89"/>
  <c r="L72" i="89"/>
  <c r="N72" i="89"/>
  <c r="P72" i="89"/>
  <c r="R72" i="89"/>
  <c r="T72" i="89"/>
  <c r="V72" i="89"/>
  <c r="F73" i="89"/>
  <c r="H73" i="89"/>
  <c r="J73" i="89"/>
  <c r="L73" i="89"/>
  <c r="N73" i="89"/>
  <c r="P73" i="89"/>
  <c r="R73" i="89"/>
  <c r="T73" i="89"/>
  <c r="V73" i="89"/>
  <c r="F74" i="89"/>
  <c r="H74" i="89"/>
  <c r="J74" i="89"/>
  <c r="L74" i="89"/>
  <c r="N74" i="89"/>
  <c r="P74" i="89"/>
  <c r="R74" i="89"/>
  <c r="T74" i="89"/>
  <c r="V74" i="89"/>
  <c r="F75" i="89"/>
  <c r="H75" i="89"/>
  <c r="J75" i="89"/>
  <c r="L75" i="89"/>
  <c r="N75" i="89"/>
  <c r="P75" i="89"/>
  <c r="R75" i="89"/>
  <c r="T75" i="89"/>
  <c r="V75" i="89"/>
  <c r="F76" i="89"/>
  <c r="H76" i="89"/>
  <c r="J76" i="89"/>
  <c r="L76" i="89"/>
  <c r="N76" i="89"/>
  <c r="P76" i="89"/>
  <c r="R76" i="89"/>
  <c r="T76" i="89"/>
  <c r="V76" i="89"/>
  <c r="F77" i="89"/>
  <c r="H77" i="89"/>
  <c r="J77" i="89"/>
  <c r="L77" i="89"/>
  <c r="N77" i="89"/>
  <c r="P77" i="89"/>
  <c r="R77" i="89"/>
  <c r="T77" i="89"/>
  <c r="V77" i="89"/>
  <c r="E80" i="89"/>
  <c r="G80" i="89"/>
  <c r="I80" i="89"/>
  <c r="K80" i="89"/>
  <c r="M80" i="89"/>
  <c r="O80" i="89"/>
  <c r="Q80" i="89"/>
  <c r="S80" i="89"/>
  <c r="U80" i="89"/>
  <c r="E84" i="89"/>
  <c r="F87" i="89"/>
  <c r="H87" i="89"/>
  <c r="J87" i="89"/>
  <c r="L87" i="89"/>
  <c r="N87" i="89"/>
  <c r="P87" i="89"/>
  <c r="R87" i="89"/>
  <c r="T87" i="89"/>
  <c r="F88" i="89"/>
  <c r="H88" i="89"/>
  <c r="J88" i="89"/>
  <c r="L88" i="89"/>
  <c r="N88" i="89"/>
  <c r="P88" i="89"/>
  <c r="R88" i="89"/>
  <c r="T88" i="89"/>
  <c r="V143" i="89"/>
  <c r="F89" i="89"/>
  <c r="H89" i="89"/>
  <c r="J89" i="89"/>
  <c r="L89" i="89"/>
  <c r="N89" i="89"/>
  <c r="P89" i="89"/>
  <c r="R89" i="89"/>
  <c r="T89" i="89"/>
  <c r="F90" i="89"/>
  <c r="H90" i="89"/>
  <c r="J90" i="89"/>
  <c r="L90" i="89"/>
  <c r="N90" i="89"/>
  <c r="P90" i="89"/>
  <c r="R90" i="89"/>
  <c r="T90" i="89"/>
  <c r="F91" i="89"/>
  <c r="H91" i="89"/>
  <c r="J91" i="89"/>
  <c r="L91" i="89"/>
  <c r="N91" i="89"/>
  <c r="P91" i="89"/>
  <c r="R91" i="89"/>
  <c r="T91" i="89"/>
  <c r="F92" i="89"/>
  <c r="H92" i="89"/>
  <c r="J92" i="89"/>
  <c r="L92" i="89"/>
  <c r="N92" i="89"/>
  <c r="P92" i="89"/>
  <c r="R92" i="89"/>
  <c r="T92" i="89"/>
  <c r="F93" i="89"/>
  <c r="H93" i="89"/>
  <c r="J93" i="89"/>
  <c r="L93" i="89"/>
  <c r="N93" i="89"/>
  <c r="P93" i="89"/>
  <c r="R93" i="89"/>
  <c r="T93" i="89"/>
  <c r="F94" i="89"/>
  <c r="H94" i="89"/>
  <c r="J94" i="89"/>
  <c r="L94" i="89"/>
  <c r="N94" i="89"/>
  <c r="P94" i="89"/>
  <c r="R94" i="89"/>
  <c r="T94" i="89"/>
  <c r="F95" i="89"/>
  <c r="H95" i="89"/>
  <c r="J95" i="89"/>
  <c r="L95" i="89"/>
  <c r="N95" i="89"/>
  <c r="P95" i="89"/>
  <c r="R95" i="89"/>
  <c r="T95" i="89"/>
  <c r="F96" i="89"/>
  <c r="H96" i="89"/>
  <c r="J96" i="89"/>
  <c r="L96" i="89"/>
  <c r="N96" i="89"/>
  <c r="P96" i="89"/>
  <c r="R96" i="89"/>
  <c r="T96" i="89"/>
  <c r="F97" i="89"/>
  <c r="H97" i="89"/>
  <c r="J97" i="89"/>
  <c r="L97" i="89"/>
  <c r="N97" i="89"/>
  <c r="P97" i="89"/>
  <c r="R97" i="89"/>
  <c r="T97" i="89"/>
  <c r="F99" i="89"/>
  <c r="H99" i="89"/>
  <c r="J99" i="89"/>
  <c r="L99" i="89"/>
  <c r="N99" i="89"/>
  <c r="P99" i="89"/>
  <c r="R99" i="89"/>
  <c r="T99" i="89"/>
  <c r="F100" i="89"/>
  <c r="H100" i="89"/>
  <c r="J100" i="89"/>
  <c r="L100" i="89"/>
  <c r="N100" i="89"/>
  <c r="P100" i="89"/>
  <c r="R100" i="89"/>
  <c r="T100" i="89"/>
  <c r="F101" i="89"/>
  <c r="H101" i="89"/>
  <c r="J101" i="89"/>
  <c r="L101" i="89"/>
  <c r="N101" i="89"/>
  <c r="P101" i="89"/>
  <c r="R101" i="89"/>
  <c r="T101" i="89"/>
  <c r="F102" i="89"/>
  <c r="H102" i="89"/>
  <c r="J102" i="89"/>
  <c r="L102" i="89"/>
  <c r="N102" i="89"/>
  <c r="P102" i="89"/>
  <c r="R102" i="89"/>
  <c r="T102" i="89"/>
  <c r="F103" i="89"/>
  <c r="H103" i="89"/>
  <c r="J103" i="89"/>
  <c r="L103" i="89"/>
  <c r="N103" i="89"/>
  <c r="P103" i="89"/>
  <c r="R103" i="89"/>
  <c r="T103" i="89"/>
  <c r="F104" i="89"/>
  <c r="H104" i="89"/>
  <c r="J104" i="89"/>
  <c r="L104" i="89"/>
  <c r="N104" i="89"/>
  <c r="P104" i="89"/>
  <c r="R104" i="89"/>
  <c r="T104" i="89"/>
  <c r="F105" i="89"/>
  <c r="H105" i="89"/>
  <c r="J105" i="89"/>
  <c r="L105" i="89"/>
  <c r="N105" i="89"/>
  <c r="P105" i="89"/>
  <c r="R105" i="89"/>
  <c r="T105" i="89"/>
  <c r="F106" i="89"/>
  <c r="H106" i="89"/>
  <c r="J106" i="89"/>
  <c r="L106" i="89"/>
  <c r="N106" i="89"/>
  <c r="P106" i="89"/>
  <c r="R106" i="89"/>
  <c r="T106" i="89"/>
  <c r="F107" i="89"/>
  <c r="H107" i="89"/>
  <c r="J107" i="89"/>
  <c r="L107" i="89"/>
  <c r="N107" i="89"/>
  <c r="P107" i="89"/>
  <c r="R107" i="89"/>
  <c r="T107" i="89"/>
  <c r="F108" i="89"/>
  <c r="H108" i="89"/>
  <c r="J108" i="89"/>
  <c r="L108" i="89"/>
  <c r="N108" i="89"/>
  <c r="P108" i="89"/>
  <c r="R108" i="89"/>
  <c r="T108" i="89"/>
  <c r="F109" i="89"/>
  <c r="H109" i="89"/>
  <c r="J109" i="89"/>
  <c r="L109" i="89"/>
  <c r="N109" i="89"/>
  <c r="P109" i="89"/>
  <c r="R109" i="89"/>
  <c r="T109" i="89"/>
  <c r="F110" i="89"/>
  <c r="H110" i="89"/>
  <c r="J110" i="89"/>
  <c r="L110" i="89"/>
  <c r="N110" i="89"/>
  <c r="P110" i="89"/>
  <c r="R110" i="89"/>
  <c r="T110" i="89"/>
  <c r="F111" i="89"/>
  <c r="H111" i="89"/>
  <c r="J111" i="89"/>
  <c r="L111" i="89"/>
  <c r="N111" i="89"/>
  <c r="P111" i="89"/>
  <c r="R111" i="89"/>
  <c r="T111" i="89"/>
  <c r="F112" i="89"/>
  <c r="H112" i="89"/>
  <c r="J112" i="89"/>
  <c r="L112" i="89"/>
  <c r="N112" i="89"/>
  <c r="P112" i="89"/>
  <c r="R112" i="89"/>
  <c r="T112" i="89"/>
  <c r="F113" i="89"/>
  <c r="H113" i="89"/>
  <c r="J113" i="89"/>
  <c r="L113" i="89"/>
  <c r="N113" i="89"/>
  <c r="P113" i="89"/>
  <c r="R113" i="89"/>
  <c r="T113" i="89"/>
  <c r="F114" i="89"/>
  <c r="H114" i="89"/>
  <c r="J114" i="89"/>
  <c r="L114" i="89"/>
  <c r="N114" i="89"/>
  <c r="P114" i="89"/>
  <c r="R114" i="89"/>
  <c r="T114" i="89"/>
  <c r="F115" i="89"/>
  <c r="H115" i="89"/>
  <c r="J115" i="89"/>
  <c r="L115" i="89"/>
  <c r="N115" i="89"/>
  <c r="P115" i="89"/>
  <c r="R115" i="89"/>
  <c r="T115" i="89"/>
  <c r="F116" i="89"/>
  <c r="H116" i="89"/>
  <c r="J116" i="89"/>
  <c r="L116" i="89"/>
  <c r="N116" i="89"/>
  <c r="P116" i="89"/>
  <c r="R116" i="89"/>
  <c r="T116" i="89"/>
  <c r="F117" i="89"/>
  <c r="H117" i="89"/>
  <c r="J117" i="89"/>
  <c r="L117" i="89"/>
  <c r="N117" i="89"/>
  <c r="P117" i="89"/>
  <c r="R117" i="89"/>
  <c r="T117" i="89"/>
  <c r="F118" i="89"/>
  <c r="H118" i="89"/>
  <c r="J118" i="89"/>
  <c r="L118" i="89"/>
  <c r="N118" i="89"/>
  <c r="P118" i="89"/>
  <c r="R118" i="89"/>
  <c r="T118" i="89"/>
  <c r="F119" i="89"/>
  <c r="H119" i="89"/>
  <c r="J119" i="89"/>
  <c r="L119" i="89"/>
  <c r="N119" i="89"/>
  <c r="P119" i="89"/>
  <c r="R119" i="89"/>
  <c r="T119" i="89"/>
  <c r="F120" i="89"/>
  <c r="H120" i="89"/>
  <c r="J120" i="89"/>
  <c r="L120" i="89"/>
  <c r="N120" i="89"/>
  <c r="P120" i="89"/>
  <c r="R120" i="89"/>
  <c r="T120" i="89"/>
  <c r="F121" i="89"/>
  <c r="H121" i="89"/>
  <c r="J121" i="89"/>
  <c r="L121" i="89"/>
  <c r="N121" i="89"/>
  <c r="P121" i="89"/>
  <c r="R121" i="89"/>
  <c r="T121" i="89"/>
  <c r="F123" i="89"/>
  <c r="H123" i="89"/>
  <c r="J123" i="89"/>
  <c r="L123" i="89"/>
  <c r="N123" i="89"/>
  <c r="P123" i="89"/>
  <c r="R123" i="89"/>
  <c r="T123" i="89"/>
  <c r="F124" i="89"/>
  <c r="H124" i="89"/>
  <c r="J124" i="89"/>
  <c r="L124" i="89"/>
  <c r="N124" i="89"/>
  <c r="P124" i="89"/>
  <c r="R124" i="89"/>
  <c r="T124" i="89"/>
  <c r="F125" i="89"/>
  <c r="H125" i="89"/>
  <c r="J125" i="89"/>
  <c r="L125" i="89"/>
  <c r="N125" i="89"/>
  <c r="P125" i="89"/>
  <c r="R125" i="89"/>
  <c r="T125" i="89"/>
  <c r="F126" i="89"/>
  <c r="H126" i="89"/>
  <c r="J126" i="89"/>
  <c r="L126" i="89"/>
  <c r="N126" i="89"/>
  <c r="P126" i="89"/>
  <c r="R126" i="89"/>
  <c r="T126" i="89"/>
  <c r="F127" i="89"/>
  <c r="H127" i="89"/>
  <c r="J127" i="89"/>
  <c r="L127" i="89"/>
  <c r="N127" i="89"/>
  <c r="P127" i="89"/>
  <c r="R127" i="89"/>
  <c r="T127" i="89"/>
  <c r="F128" i="89"/>
  <c r="H128" i="89"/>
  <c r="J128" i="89"/>
  <c r="L128" i="89"/>
  <c r="N128" i="89"/>
  <c r="P128" i="89"/>
  <c r="R128" i="89"/>
  <c r="T128" i="89"/>
  <c r="F129" i="89"/>
  <c r="H129" i="89"/>
  <c r="J129" i="89"/>
  <c r="L129" i="89"/>
  <c r="N129" i="89"/>
  <c r="P129" i="89"/>
  <c r="R129" i="89"/>
  <c r="T129" i="89"/>
  <c r="F130" i="89"/>
  <c r="H130" i="89"/>
  <c r="J130" i="89"/>
  <c r="L130" i="89"/>
  <c r="N130" i="89"/>
  <c r="P130" i="89"/>
  <c r="R130" i="89"/>
  <c r="T130" i="89"/>
  <c r="F132" i="89"/>
  <c r="H132" i="89"/>
  <c r="J132" i="89"/>
  <c r="L132" i="89"/>
  <c r="N132" i="89"/>
  <c r="P132" i="89"/>
  <c r="R132" i="89"/>
  <c r="T132" i="89"/>
  <c r="F133" i="89"/>
  <c r="H133" i="89"/>
  <c r="J133" i="89"/>
  <c r="L133" i="89"/>
  <c r="N133" i="89"/>
  <c r="P133" i="89"/>
  <c r="R133" i="89"/>
  <c r="T133" i="89"/>
  <c r="F134" i="89"/>
  <c r="H134" i="89"/>
  <c r="J134" i="89"/>
  <c r="L134" i="89"/>
  <c r="N134" i="89"/>
  <c r="P134" i="89"/>
  <c r="R134" i="89"/>
  <c r="T134" i="89"/>
  <c r="F135" i="89"/>
  <c r="H135" i="89"/>
  <c r="J135" i="89"/>
  <c r="L135" i="89"/>
  <c r="N135" i="89"/>
  <c r="P135" i="89"/>
  <c r="R135" i="89"/>
  <c r="T135" i="89"/>
  <c r="F137" i="89"/>
  <c r="H137" i="89"/>
  <c r="J137" i="89"/>
  <c r="L137" i="89"/>
  <c r="N137" i="89"/>
  <c r="P137" i="89"/>
  <c r="R137" i="89"/>
  <c r="T137" i="89"/>
  <c r="F138" i="89"/>
  <c r="H138" i="89"/>
  <c r="J138" i="89"/>
  <c r="L138" i="89"/>
  <c r="N138" i="89"/>
  <c r="P138" i="89"/>
  <c r="R138" i="89"/>
  <c r="T138" i="89"/>
  <c r="F139" i="89"/>
  <c r="H139" i="89"/>
  <c r="J139" i="89"/>
  <c r="L139" i="89"/>
  <c r="N139" i="89"/>
  <c r="P139" i="89"/>
  <c r="R139" i="89"/>
  <c r="T139" i="89"/>
  <c r="F140" i="89"/>
  <c r="H140" i="89"/>
  <c r="J140" i="89"/>
  <c r="L140" i="89"/>
  <c r="N140" i="89"/>
  <c r="P140" i="89"/>
  <c r="R140" i="89"/>
  <c r="T140" i="89"/>
  <c r="E143" i="89"/>
  <c r="G143" i="89"/>
  <c r="I143" i="89"/>
  <c r="K143" i="89"/>
  <c r="M143" i="89"/>
  <c r="O143" i="89"/>
  <c r="Q143" i="89"/>
  <c r="S143" i="89"/>
  <c r="U143" i="89"/>
  <c r="E147" i="89"/>
  <c r="F150" i="89"/>
  <c r="H150" i="89"/>
  <c r="J150" i="89"/>
  <c r="L150" i="89"/>
  <c r="N150" i="89"/>
  <c r="P150" i="89"/>
  <c r="R150" i="89"/>
  <c r="T150" i="89"/>
  <c r="V150" i="89"/>
  <c r="F151" i="89"/>
  <c r="H151" i="89"/>
  <c r="J151" i="89"/>
  <c r="L151" i="89"/>
  <c r="N151" i="89"/>
  <c r="P151" i="89"/>
  <c r="R151" i="89"/>
  <c r="T151" i="89"/>
  <c r="V151" i="89"/>
  <c r="F152" i="89"/>
  <c r="H152" i="89"/>
  <c r="J152" i="89"/>
  <c r="L152" i="89"/>
  <c r="N152" i="89"/>
  <c r="P152" i="89"/>
  <c r="R152" i="89"/>
  <c r="T152" i="89"/>
  <c r="V152" i="89"/>
  <c r="F153" i="89"/>
  <c r="H153" i="89"/>
  <c r="J153" i="89"/>
  <c r="L153" i="89"/>
  <c r="N153" i="89"/>
  <c r="P153" i="89"/>
  <c r="R153" i="89"/>
  <c r="T153" i="89"/>
  <c r="V153" i="89"/>
  <c r="F154" i="89"/>
  <c r="H154" i="89"/>
  <c r="J154" i="89"/>
  <c r="L154" i="89"/>
  <c r="N154" i="89"/>
  <c r="P154" i="89"/>
  <c r="R154" i="89"/>
  <c r="T154" i="89"/>
  <c r="V154" i="89"/>
  <c r="F155" i="89"/>
  <c r="H155" i="89"/>
  <c r="J155" i="89"/>
  <c r="L155" i="89"/>
  <c r="N155" i="89"/>
  <c r="P155" i="89"/>
  <c r="R155" i="89"/>
  <c r="T155" i="89"/>
  <c r="V155" i="89"/>
  <c r="F156" i="89"/>
  <c r="H156" i="89"/>
  <c r="J156" i="89"/>
  <c r="L156" i="89"/>
  <c r="N156" i="89"/>
  <c r="P156" i="89"/>
  <c r="R156" i="89"/>
  <c r="T156" i="89"/>
  <c r="V156" i="89"/>
  <c r="F157" i="89"/>
  <c r="H157" i="89"/>
  <c r="J157" i="89"/>
  <c r="L157" i="89"/>
  <c r="N157" i="89"/>
  <c r="P157" i="89"/>
  <c r="R157" i="89"/>
  <c r="T157" i="89"/>
  <c r="V157" i="89"/>
  <c r="F158" i="89"/>
  <c r="H158" i="89"/>
  <c r="J158" i="89"/>
  <c r="L158" i="89"/>
  <c r="N158" i="89"/>
  <c r="P158" i="89"/>
  <c r="R158" i="89"/>
  <c r="T158" i="89"/>
  <c r="V158" i="89"/>
  <c r="F159" i="89"/>
  <c r="H159" i="89"/>
  <c r="J159" i="89"/>
  <c r="L159" i="89"/>
  <c r="N159" i="89"/>
  <c r="P159" i="89"/>
  <c r="R159" i="89"/>
  <c r="T159" i="89"/>
  <c r="V159" i="89"/>
  <c r="F160" i="89"/>
  <c r="H160" i="89"/>
  <c r="J160" i="89"/>
  <c r="L160" i="89"/>
  <c r="N160" i="89"/>
  <c r="P160" i="89"/>
  <c r="R160" i="89"/>
  <c r="T160" i="89"/>
  <c r="V160" i="89"/>
  <c r="F161" i="89"/>
  <c r="H161" i="89"/>
  <c r="J161" i="89"/>
  <c r="L161" i="89"/>
  <c r="N161" i="89"/>
  <c r="P161" i="89"/>
  <c r="R161" i="89"/>
  <c r="T161" i="89"/>
  <c r="V161" i="89"/>
  <c r="F162" i="89"/>
  <c r="H162" i="89"/>
  <c r="J162" i="89"/>
  <c r="L162" i="89"/>
  <c r="N162" i="89"/>
  <c r="P162" i="89"/>
  <c r="R162" i="89"/>
  <c r="T162" i="89"/>
  <c r="V162" i="89"/>
  <c r="F163" i="89"/>
  <c r="H163" i="89"/>
  <c r="J163" i="89"/>
  <c r="L163" i="89"/>
  <c r="N163" i="89"/>
  <c r="P163" i="89"/>
  <c r="R163" i="89"/>
  <c r="T163" i="89"/>
  <c r="V163" i="89"/>
  <c r="F164" i="89"/>
  <c r="H164" i="89"/>
  <c r="J164" i="89"/>
  <c r="L164" i="89"/>
  <c r="N164" i="89"/>
  <c r="P164" i="89"/>
  <c r="R164" i="89"/>
  <c r="T164" i="89"/>
  <c r="V164" i="89"/>
  <c r="F165" i="89"/>
  <c r="H165" i="89"/>
  <c r="J165" i="89"/>
  <c r="L165" i="89"/>
  <c r="N165" i="89"/>
  <c r="P165" i="89"/>
  <c r="R165" i="89"/>
  <c r="T165" i="89"/>
  <c r="V165" i="89"/>
  <c r="F166" i="89"/>
  <c r="H166" i="89"/>
  <c r="J166" i="89"/>
  <c r="L166" i="89"/>
  <c r="N166" i="89"/>
  <c r="P166" i="89"/>
  <c r="R166" i="89"/>
  <c r="T166" i="89"/>
  <c r="V166" i="89"/>
  <c r="F167" i="89"/>
  <c r="H167" i="89"/>
  <c r="J167" i="89"/>
  <c r="L167" i="89"/>
  <c r="N167" i="89"/>
  <c r="P167" i="89"/>
  <c r="R167" i="89"/>
  <c r="T167" i="89"/>
  <c r="V167" i="89"/>
  <c r="F168" i="89"/>
  <c r="H168" i="89"/>
  <c r="J168" i="89"/>
  <c r="L168" i="89"/>
  <c r="N168" i="89"/>
  <c r="P168" i="89"/>
  <c r="R168" i="89"/>
  <c r="T168" i="89"/>
  <c r="V168" i="89"/>
  <c r="F169" i="89"/>
  <c r="H169" i="89"/>
  <c r="J169" i="89"/>
  <c r="L169" i="89"/>
  <c r="N169" i="89"/>
  <c r="P169" i="89"/>
  <c r="R169" i="89"/>
  <c r="T169" i="89"/>
  <c r="V169" i="89"/>
  <c r="F170" i="89"/>
  <c r="H170" i="89"/>
  <c r="J170" i="89"/>
  <c r="L170" i="89"/>
  <c r="N170" i="89"/>
  <c r="P170" i="89"/>
  <c r="R170" i="89"/>
  <c r="T170" i="89"/>
  <c r="V170" i="89"/>
  <c r="F171" i="89"/>
  <c r="H171" i="89"/>
  <c r="J171" i="89"/>
  <c r="L171" i="89"/>
  <c r="N171" i="89"/>
  <c r="P171" i="89"/>
  <c r="R171" i="89"/>
  <c r="T171" i="89"/>
  <c r="V171" i="89"/>
  <c r="F172" i="89"/>
  <c r="H172" i="89"/>
  <c r="J172" i="89"/>
  <c r="L172" i="89"/>
  <c r="N172" i="89"/>
  <c r="P172" i="89"/>
  <c r="R172" i="89"/>
  <c r="T172" i="89"/>
  <c r="V172" i="89"/>
  <c r="F173" i="89"/>
  <c r="H173" i="89"/>
  <c r="J173" i="89"/>
  <c r="L173" i="89"/>
  <c r="N173" i="89"/>
  <c r="P173" i="89"/>
  <c r="R173" i="89"/>
  <c r="T173" i="89"/>
  <c r="V173" i="89"/>
  <c r="F174" i="89"/>
  <c r="H174" i="89"/>
  <c r="J174" i="89"/>
  <c r="L174" i="89"/>
  <c r="N174" i="89"/>
  <c r="P174" i="89"/>
  <c r="R174" i="89"/>
  <c r="T174" i="89"/>
  <c r="V174" i="89"/>
  <c r="F175" i="89"/>
  <c r="H175" i="89"/>
  <c r="J175" i="89"/>
  <c r="L175" i="89"/>
  <c r="N175" i="89"/>
  <c r="P175" i="89"/>
  <c r="R175" i="89"/>
  <c r="T175" i="89"/>
  <c r="V175" i="89"/>
  <c r="F176" i="89"/>
  <c r="H176" i="89"/>
  <c r="J176" i="89"/>
  <c r="L176" i="89"/>
  <c r="N176" i="89"/>
  <c r="P176" i="89"/>
  <c r="R176" i="89"/>
  <c r="T176" i="89"/>
  <c r="V176" i="89"/>
  <c r="F178" i="89"/>
  <c r="H178" i="89"/>
  <c r="J178" i="89"/>
  <c r="L178" i="89"/>
  <c r="N178" i="89"/>
  <c r="P178" i="89"/>
  <c r="R178" i="89"/>
  <c r="T178" i="89"/>
  <c r="V178" i="89"/>
  <c r="F179" i="89"/>
  <c r="H179" i="89"/>
  <c r="J179" i="89"/>
  <c r="L179" i="89"/>
  <c r="N179" i="89"/>
  <c r="P179" i="89"/>
  <c r="R179" i="89"/>
  <c r="T179" i="89"/>
  <c r="V179" i="89"/>
  <c r="F180" i="89"/>
  <c r="H180" i="89"/>
  <c r="J180" i="89"/>
  <c r="L180" i="89"/>
  <c r="N180" i="89"/>
  <c r="P180" i="89"/>
  <c r="R180" i="89"/>
  <c r="T180" i="89"/>
  <c r="V180" i="89"/>
  <c r="F181" i="89"/>
  <c r="H181" i="89"/>
  <c r="J181" i="89"/>
  <c r="L181" i="89"/>
  <c r="N181" i="89"/>
  <c r="P181" i="89"/>
  <c r="R181" i="89"/>
  <c r="T181" i="89"/>
  <c r="V181" i="89"/>
  <c r="F182" i="89"/>
  <c r="H182" i="89"/>
  <c r="J182" i="89"/>
  <c r="L182" i="89"/>
  <c r="N182" i="89"/>
  <c r="P182" i="89"/>
  <c r="R182" i="89"/>
  <c r="T182" i="89"/>
  <c r="V182" i="89"/>
  <c r="F183" i="89"/>
  <c r="H183" i="89"/>
  <c r="J183" i="89"/>
  <c r="L183" i="89"/>
  <c r="N183" i="89"/>
  <c r="P183" i="89"/>
  <c r="R183" i="89"/>
  <c r="T183" i="89"/>
  <c r="V183" i="89"/>
  <c r="F185" i="89"/>
  <c r="H185" i="89"/>
  <c r="J185" i="89"/>
  <c r="L185" i="89"/>
  <c r="N185" i="89"/>
  <c r="P185" i="89"/>
  <c r="R185" i="89"/>
  <c r="T185" i="89"/>
  <c r="V185" i="89"/>
  <c r="F186" i="89"/>
  <c r="H186" i="89"/>
  <c r="J186" i="89"/>
  <c r="L186" i="89"/>
  <c r="N186" i="89"/>
  <c r="P186" i="89"/>
  <c r="R186" i="89"/>
  <c r="T186" i="89"/>
  <c r="V186" i="89"/>
  <c r="F188" i="89"/>
  <c r="H188" i="89"/>
  <c r="J188" i="89"/>
  <c r="L188" i="89"/>
  <c r="N188" i="89"/>
  <c r="P188" i="89"/>
  <c r="R188" i="89"/>
  <c r="T188" i="89"/>
  <c r="V188" i="89"/>
  <c r="F189" i="89"/>
  <c r="H189" i="89"/>
  <c r="J189" i="89"/>
  <c r="L189" i="89"/>
  <c r="N189" i="89"/>
  <c r="P189" i="89"/>
  <c r="R189" i="89"/>
  <c r="T189" i="89"/>
  <c r="V189" i="89"/>
  <c r="F190" i="89"/>
  <c r="H190" i="89"/>
  <c r="J190" i="89"/>
  <c r="L190" i="89"/>
  <c r="N190" i="89"/>
  <c r="P190" i="89"/>
  <c r="R190" i="89"/>
  <c r="T190" i="89"/>
  <c r="V190" i="89"/>
  <c r="F191" i="89"/>
  <c r="H191" i="89"/>
  <c r="J191" i="89"/>
  <c r="L191" i="89"/>
  <c r="N191" i="89"/>
  <c r="P191" i="89"/>
  <c r="R191" i="89"/>
  <c r="T191" i="89"/>
  <c r="V191" i="89"/>
  <c r="F192" i="89"/>
  <c r="H192" i="89"/>
  <c r="J192" i="89"/>
  <c r="L192" i="89"/>
  <c r="N192" i="89"/>
  <c r="P192" i="89"/>
  <c r="R192" i="89"/>
  <c r="T192" i="89"/>
  <c r="V192" i="89"/>
  <c r="E195" i="89"/>
  <c r="G195" i="89"/>
  <c r="I195" i="89"/>
  <c r="K195" i="89"/>
  <c r="M195" i="89"/>
  <c r="O195" i="89"/>
  <c r="Q195" i="89"/>
  <c r="S195" i="89"/>
  <c r="U195" i="89"/>
  <c r="E199" i="89"/>
  <c r="F202" i="89"/>
  <c r="H202" i="89"/>
  <c r="J202" i="89"/>
  <c r="L202" i="89"/>
  <c r="N202" i="89"/>
  <c r="P202" i="89"/>
  <c r="R202" i="89"/>
  <c r="T202" i="89"/>
  <c r="V202" i="89"/>
  <c r="F203" i="89"/>
  <c r="H203" i="89"/>
  <c r="J203" i="89"/>
  <c r="L203" i="89"/>
  <c r="N203" i="89"/>
  <c r="P203" i="89"/>
  <c r="R203" i="89"/>
  <c r="T203" i="89"/>
  <c r="V203" i="89"/>
  <c r="F205" i="89"/>
  <c r="H205" i="89"/>
  <c r="J205" i="89"/>
  <c r="L205" i="89"/>
  <c r="N205" i="89"/>
  <c r="P205" i="89"/>
  <c r="R205" i="89"/>
  <c r="T205" i="89"/>
  <c r="V205" i="89"/>
  <c r="F206" i="89"/>
  <c r="H206" i="89"/>
  <c r="J206" i="89"/>
  <c r="L206" i="89"/>
  <c r="N206" i="89"/>
  <c r="P206" i="89"/>
  <c r="R206" i="89"/>
  <c r="T206" i="89"/>
  <c r="V206" i="89"/>
  <c r="F207" i="89"/>
  <c r="H207" i="89"/>
  <c r="J207" i="89"/>
  <c r="L207" i="89"/>
  <c r="N207" i="89"/>
  <c r="P207" i="89"/>
  <c r="R207" i="89"/>
  <c r="T207" i="89"/>
  <c r="V207" i="89"/>
  <c r="F208" i="89"/>
  <c r="H208" i="89"/>
  <c r="J208" i="89"/>
  <c r="L208" i="89"/>
  <c r="N208" i="89"/>
  <c r="P208" i="89"/>
  <c r="R208" i="89"/>
  <c r="T208" i="89"/>
  <c r="V208" i="89"/>
  <c r="F209" i="89"/>
  <c r="H209" i="89"/>
  <c r="J209" i="89"/>
  <c r="L209" i="89"/>
  <c r="N209" i="89"/>
  <c r="P209" i="89"/>
  <c r="R209" i="89"/>
  <c r="T209" i="89"/>
  <c r="V209" i="89"/>
  <c r="F210" i="89"/>
  <c r="H210" i="89"/>
  <c r="J210" i="89"/>
  <c r="L210" i="89"/>
  <c r="N210" i="89"/>
  <c r="P210" i="89"/>
  <c r="R210" i="89"/>
  <c r="T210" i="89"/>
  <c r="V210" i="89"/>
  <c r="F211" i="89"/>
  <c r="H211" i="89"/>
  <c r="J211" i="89"/>
  <c r="L211" i="89"/>
  <c r="N211" i="89"/>
  <c r="P211" i="89"/>
  <c r="R211" i="89"/>
  <c r="T211" i="89"/>
  <c r="V211" i="89"/>
  <c r="F213" i="89"/>
  <c r="H213" i="89"/>
  <c r="J213" i="89"/>
  <c r="L213" i="89"/>
  <c r="N213" i="89"/>
  <c r="P213" i="89"/>
  <c r="R213" i="89"/>
  <c r="T213" i="89"/>
  <c r="V213" i="89"/>
  <c r="F214" i="89"/>
  <c r="H214" i="89"/>
  <c r="J214" i="89"/>
  <c r="L214" i="89"/>
  <c r="N214" i="89"/>
  <c r="P214" i="89"/>
  <c r="R214" i="89"/>
  <c r="T214" i="89"/>
  <c r="V214" i="89"/>
  <c r="F215" i="89"/>
  <c r="H215" i="89"/>
  <c r="J215" i="89"/>
  <c r="L215" i="89"/>
  <c r="N215" i="89"/>
  <c r="P215" i="89"/>
  <c r="R215" i="89"/>
  <c r="T215" i="89"/>
  <c r="V215" i="89"/>
  <c r="F216" i="89"/>
  <c r="H216" i="89"/>
  <c r="J216" i="89"/>
  <c r="L216" i="89"/>
  <c r="N216" i="89"/>
  <c r="P216" i="89"/>
  <c r="R216" i="89"/>
  <c r="T216" i="89"/>
  <c r="V216" i="89"/>
  <c r="F217" i="89"/>
  <c r="H217" i="89"/>
  <c r="J217" i="89"/>
  <c r="L217" i="89"/>
  <c r="N217" i="89"/>
  <c r="P217" i="89"/>
  <c r="R217" i="89"/>
  <c r="T217" i="89"/>
  <c r="V217" i="89"/>
  <c r="F218" i="89"/>
  <c r="H218" i="89"/>
  <c r="J218" i="89"/>
  <c r="L218" i="89"/>
  <c r="N218" i="89"/>
  <c r="P218" i="89"/>
  <c r="R218" i="89"/>
  <c r="T218" i="89"/>
  <c r="V218" i="89"/>
  <c r="F219" i="89"/>
  <c r="H219" i="89"/>
  <c r="J219" i="89"/>
  <c r="L219" i="89"/>
  <c r="N219" i="89"/>
  <c r="P219" i="89"/>
  <c r="R219" i="89"/>
  <c r="T219" i="89"/>
  <c r="V219" i="89"/>
  <c r="F220" i="89"/>
  <c r="H220" i="89"/>
  <c r="J220" i="89"/>
  <c r="L220" i="89"/>
  <c r="N220" i="89"/>
  <c r="P220" i="89"/>
  <c r="R220" i="89"/>
  <c r="T220" i="89"/>
  <c r="V220" i="89"/>
  <c r="F221" i="89"/>
  <c r="H221" i="89"/>
  <c r="J221" i="89"/>
  <c r="L221" i="89"/>
  <c r="N221" i="89"/>
  <c r="P221" i="89"/>
  <c r="R221" i="89"/>
  <c r="T221" i="89"/>
  <c r="V221" i="89"/>
  <c r="F222" i="89"/>
  <c r="H222" i="89"/>
  <c r="J222" i="89"/>
  <c r="L222" i="89"/>
  <c r="N222" i="89"/>
  <c r="P222" i="89"/>
  <c r="R222" i="89"/>
  <c r="T222" i="89"/>
  <c r="V222" i="89"/>
  <c r="F223" i="89"/>
  <c r="H223" i="89"/>
  <c r="J223" i="89"/>
  <c r="L223" i="89"/>
  <c r="N223" i="89"/>
  <c r="P223" i="89"/>
  <c r="R223" i="89"/>
  <c r="T223" i="89"/>
  <c r="V223" i="89"/>
  <c r="F224" i="89"/>
  <c r="H224" i="89"/>
  <c r="J224" i="89"/>
  <c r="L224" i="89"/>
  <c r="N224" i="89"/>
  <c r="P224" i="89"/>
  <c r="R224" i="89"/>
  <c r="T224" i="89"/>
  <c r="V224" i="89"/>
  <c r="F225" i="89"/>
  <c r="H225" i="89"/>
  <c r="J225" i="89"/>
  <c r="L225" i="89"/>
  <c r="N225" i="89"/>
  <c r="P225" i="89"/>
  <c r="R225" i="89"/>
  <c r="T225" i="89"/>
  <c r="V225" i="89"/>
  <c r="F226" i="89"/>
  <c r="H226" i="89"/>
  <c r="J226" i="89"/>
  <c r="L226" i="89"/>
  <c r="N226" i="89"/>
  <c r="P226" i="89"/>
  <c r="R226" i="89"/>
  <c r="T226" i="89"/>
  <c r="V226" i="89"/>
  <c r="F227" i="89"/>
  <c r="H227" i="89"/>
  <c r="J227" i="89"/>
  <c r="L227" i="89"/>
  <c r="N227" i="89"/>
  <c r="P227" i="89"/>
  <c r="R227" i="89"/>
  <c r="T227" i="89"/>
  <c r="V227" i="89"/>
  <c r="F228" i="89"/>
  <c r="H228" i="89"/>
  <c r="J228" i="89"/>
  <c r="L228" i="89"/>
  <c r="N228" i="89"/>
  <c r="P228" i="89"/>
  <c r="R228" i="89"/>
  <c r="T228" i="89"/>
  <c r="V228" i="89"/>
  <c r="F229" i="89"/>
  <c r="H229" i="89"/>
  <c r="J229" i="89"/>
  <c r="L229" i="89"/>
  <c r="N229" i="89"/>
  <c r="P229" i="89"/>
  <c r="R229" i="89"/>
  <c r="T229" i="89"/>
  <c r="V229" i="89"/>
  <c r="F230" i="89"/>
  <c r="H230" i="89"/>
  <c r="J230" i="89"/>
  <c r="L230" i="89"/>
  <c r="N230" i="89"/>
  <c r="P230" i="89"/>
  <c r="R230" i="89"/>
  <c r="T230" i="89"/>
  <c r="V230" i="89"/>
  <c r="F231" i="89"/>
  <c r="H231" i="89"/>
  <c r="J231" i="89"/>
  <c r="L231" i="89"/>
  <c r="N231" i="89"/>
  <c r="P231" i="89"/>
  <c r="R231" i="89"/>
  <c r="T231" i="89"/>
  <c r="V231" i="89"/>
  <c r="F232" i="89"/>
  <c r="H232" i="89"/>
  <c r="J232" i="89"/>
  <c r="L232" i="89"/>
  <c r="N232" i="89"/>
  <c r="P232" i="89"/>
  <c r="R232" i="89"/>
  <c r="T232" i="89"/>
  <c r="V232" i="89"/>
  <c r="F233" i="89"/>
  <c r="H233" i="89"/>
  <c r="J233" i="89"/>
  <c r="L233" i="89"/>
  <c r="N233" i="89"/>
  <c r="P233" i="89"/>
  <c r="R233" i="89"/>
  <c r="T233" i="89"/>
  <c r="V233" i="89"/>
  <c r="F234" i="89"/>
  <c r="H234" i="89"/>
  <c r="J234" i="89"/>
  <c r="L234" i="89"/>
  <c r="N234" i="89"/>
  <c r="P234" i="89"/>
  <c r="R234" i="89"/>
  <c r="T234" i="89"/>
  <c r="V234" i="89"/>
  <c r="F235" i="89"/>
  <c r="H235" i="89"/>
  <c r="J235" i="89"/>
  <c r="L235" i="89"/>
  <c r="N235" i="89"/>
  <c r="P235" i="89"/>
  <c r="R235" i="89"/>
  <c r="T235" i="89"/>
  <c r="V235" i="89"/>
  <c r="F236" i="89"/>
  <c r="H236" i="89"/>
  <c r="J236" i="89"/>
  <c r="L236" i="89"/>
  <c r="N236" i="89"/>
  <c r="P236" i="89"/>
  <c r="R236" i="89"/>
  <c r="T236" i="89"/>
  <c r="V236" i="89"/>
  <c r="F237" i="89"/>
  <c r="H237" i="89"/>
  <c r="J237" i="89"/>
  <c r="L237" i="89"/>
  <c r="N237" i="89"/>
  <c r="P237" i="89"/>
  <c r="R237" i="89"/>
  <c r="T237" i="89"/>
  <c r="V237" i="89"/>
  <c r="F238" i="89"/>
  <c r="H238" i="89"/>
  <c r="J238" i="89"/>
  <c r="L238" i="89"/>
  <c r="N238" i="89"/>
  <c r="P238" i="89"/>
  <c r="R238" i="89"/>
  <c r="T238" i="89"/>
  <c r="V238" i="89"/>
  <c r="F239" i="89"/>
  <c r="H239" i="89"/>
  <c r="J239" i="89"/>
  <c r="L239" i="89"/>
  <c r="N239" i="89"/>
  <c r="P239" i="89"/>
  <c r="R239" i="89"/>
  <c r="T239" i="89"/>
  <c r="V239" i="89"/>
  <c r="F240" i="89"/>
  <c r="H240" i="89"/>
  <c r="J240" i="89"/>
  <c r="L240" i="89"/>
  <c r="N240" i="89"/>
  <c r="P240" i="89"/>
  <c r="R240" i="89"/>
  <c r="T240" i="89"/>
  <c r="V240" i="89"/>
  <c r="F241" i="89"/>
  <c r="H241" i="89"/>
  <c r="J241" i="89"/>
  <c r="L241" i="89"/>
  <c r="N241" i="89"/>
  <c r="P241" i="89"/>
  <c r="R241" i="89"/>
  <c r="T241" i="89"/>
  <c r="V241" i="89"/>
  <c r="F242" i="89"/>
  <c r="H242" i="89"/>
  <c r="J242" i="89"/>
  <c r="L242" i="89"/>
  <c r="N242" i="89"/>
  <c r="P242" i="89"/>
  <c r="R242" i="89"/>
  <c r="T242" i="89"/>
  <c r="V242" i="89"/>
  <c r="F243" i="89"/>
  <c r="H243" i="89"/>
  <c r="J243" i="89"/>
  <c r="L243" i="89"/>
  <c r="N243" i="89"/>
  <c r="P243" i="89"/>
  <c r="R243" i="89"/>
  <c r="T243" i="89"/>
  <c r="V243" i="89"/>
  <c r="E246" i="89"/>
  <c r="G246" i="89"/>
  <c r="I246" i="89"/>
  <c r="K246" i="89"/>
  <c r="M246" i="89"/>
  <c r="O246" i="89"/>
  <c r="Q246" i="89"/>
  <c r="S246" i="89"/>
  <c r="U246" i="89"/>
  <c r="E250" i="89"/>
  <c r="F253" i="89"/>
  <c r="H253" i="89"/>
  <c r="J253" i="89"/>
  <c r="L253" i="89"/>
  <c r="N253" i="89"/>
  <c r="P253" i="89"/>
  <c r="R253" i="89"/>
  <c r="T253" i="89"/>
  <c r="V253" i="89"/>
  <c r="F254" i="89"/>
  <c r="H254" i="89"/>
  <c r="J254" i="89"/>
  <c r="L254" i="89"/>
  <c r="N254" i="89"/>
  <c r="P254" i="89"/>
  <c r="R254" i="89"/>
  <c r="T254" i="89"/>
  <c r="V254" i="89"/>
  <c r="F255" i="89"/>
  <c r="H255" i="89"/>
  <c r="J255" i="89"/>
  <c r="L255" i="89"/>
  <c r="N255" i="89"/>
  <c r="P255" i="89"/>
  <c r="R255" i="89"/>
  <c r="T255" i="89"/>
  <c r="V255" i="89"/>
  <c r="F256" i="89"/>
  <c r="H256" i="89"/>
  <c r="J256" i="89"/>
  <c r="L256" i="89"/>
  <c r="N256" i="89"/>
  <c r="P256" i="89"/>
  <c r="R256" i="89"/>
  <c r="T256" i="89"/>
  <c r="V256" i="89"/>
  <c r="F258" i="89"/>
  <c r="H258" i="89"/>
  <c r="J258" i="89"/>
  <c r="L258" i="89"/>
  <c r="N258" i="89"/>
  <c r="P258" i="89"/>
  <c r="R258" i="89"/>
  <c r="T258" i="89"/>
  <c r="V258" i="89"/>
  <c r="F259" i="89"/>
  <c r="H259" i="89"/>
  <c r="J259" i="89"/>
  <c r="L259" i="89"/>
  <c r="N259" i="89"/>
  <c r="P259" i="89"/>
  <c r="R259" i="89"/>
  <c r="T259" i="89"/>
  <c r="V259" i="89"/>
  <c r="F260" i="89"/>
  <c r="H260" i="89"/>
  <c r="J260" i="89"/>
  <c r="L260" i="89"/>
  <c r="N260" i="89"/>
  <c r="P260" i="89"/>
  <c r="R260" i="89"/>
  <c r="T260" i="89"/>
  <c r="V260" i="89"/>
  <c r="F261" i="89"/>
  <c r="H261" i="89"/>
  <c r="J261" i="89"/>
  <c r="L261" i="89"/>
  <c r="N261" i="89"/>
  <c r="P261" i="89"/>
  <c r="R261" i="89"/>
  <c r="T261" i="89"/>
  <c r="V261" i="89"/>
  <c r="F262" i="89"/>
  <c r="H262" i="89"/>
  <c r="J262" i="89"/>
  <c r="L262" i="89"/>
  <c r="N262" i="89"/>
  <c r="P262" i="89"/>
  <c r="R262" i="89"/>
  <c r="T262" i="89"/>
  <c r="V262" i="89"/>
  <c r="F263" i="89"/>
  <c r="H263" i="89"/>
  <c r="J263" i="89"/>
  <c r="L263" i="89"/>
  <c r="N263" i="89"/>
  <c r="P263" i="89"/>
  <c r="R263" i="89"/>
  <c r="T263" i="89"/>
  <c r="V263" i="89"/>
  <c r="F264" i="89"/>
  <c r="H264" i="89"/>
  <c r="J264" i="89"/>
  <c r="L264" i="89"/>
  <c r="N264" i="89"/>
  <c r="P264" i="89"/>
  <c r="R264" i="89"/>
  <c r="T264" i="89"/>
  <c r="V264" i="89"/>
  <c r="F265" i="89"/>
  <c r="H265" i="89"/>
  <c r="J265" i="89"/>
  <c r="L265" i="89"/>
  <c r="N265" i="89"/>
  <c r="P265" i="89"/>
  <c r="R265" i="89"/>
  <c r="T265" i="89"/>
  <c r="V265" i="89"/>
  <c r="F266" i="89"/>
  <c r="H266" i="89"/>
  <c r="J266" i="89"/>
  <c r="L266" i="89"/>
  <c r="N266" i="89"/>
  <c r="P266" i="89"/>
  <c r="R266" i="89"/>
  <c r="T266" i="89"/>
  <c r="V266" i="89"/>
  <c r="F267" i="89"/>
  <c r="H267" i="89"/>
  <c r="J267" i="89"/>
  <c r="L267" i="89"/>
  <c r="N267" i="89"/>
  <c r="P267" i="89"/>
  <c r="R267" i="89"/>
  <c r="T267" i="89"/>
  <c r="V267" i="89"/>
  <c r="F268" i="89"/>
  <c r="H268" i="89"/>
  <c r="J268" i="89"/>
  <c r="L268" i="89"/>
  <c r="N268" i="89"/>
  <c r="P268" i="89"/>
  <c r="R268" i="89"/>
  <c r="T268" i="89"/>
  <c r="V268" i="89"/>
  <c r="F269" i="89"/>
  <c r="H269" i="89"/>
  <c r="J269" i="89"/>
  <c r="L269" i="89"/>
  <c r="N269" i="89"/>
  <c r="P269" i="89"/>
  <c r="R269" i="89"/>
  <c r="T269" i="89"/>
  <c r="V269" i="89"/>
  <c r="F270" i="89"/>
  <c r="H270" i="89"/>
  <c r="J270" i="89"/>
  <c r="L270" i="89"/>
  <c r="N270" i="89"/>
  <c r="P270" i="89"/>
  <c r="R270" i="89"/>
  <c r="T270" i="89"/>
  <c r="V270" i="89"/>
  <c r="F271" i="89"/>
  <c r="H271" i="89"/>
  <c r="J271" i="89"/>
  <c r="L271" i="89"/>
  <c r="N271" i="89"/>
  <c r="P271" i="89"/>
  <c r="R271" i="89"/>
  <c r="T271" i="89"/>
  <c r="V271" i="89"/>
  <c r="F272" i="89"/>
  <c r="H272" i="89"/>
  <c r="J272" i="89"/>
  <c r="L272" i="89"/>
  <c r="N272" i="89"/>
  <c r="P272" i="89"/>
  <c r="R272" i="89"/>
  <c r="T272" i="89"/>
  <c r="V272" i="89"/>
  <c r="F273" i="89"/>
  <c r="H273" i="89"/>
  <c r="J273" i="89"/>
  <c r="L273" i="89"/>
  <c r="N273" i="89"/>
  <c r="P273" i="89"/>
  <c r="R273" i="89"/>
  <c r="T273" i="89"/>
  <c r="V273" i="89"/>
  <c r="F274" i="89"/>
  <c r="H274" i="89"/>
  <c r="J274" i="89"/>
  <c r="L274" i="89"/>
  <c r="N274" i="89"/>
  <c r="P274" i="89"/>
  <c r="R274" i="89"/>
  <c r="T274" i="89"/>
  <c r="V274" i="89"/>
  <c r="F275" i="89"/>
  <c r="H275" i="89"/>
  <c r="J275" i="89"/>
  <c r="L275" i="89"/>
  <c r="N275" i="89"/>
  <c r="P275" i="89"/>
  <c r="R275" i="89"/>
  <c r="T275" i="89"/>
  <c r="V275" i="89"/>
  <c r="F276" i="89"/>
  <c r="H276" i="89"/>
  <c r="J276" i="89"/>
  <c r="L276" i="89"/>
  <c r="N276" i="89"/>
  <c r="P276" i="89"/>
  <c r="R276" i="89"/>
  <c r="T276" i="89"/>
  <c r="V276" i="89"/>
  <c r="F278" i="89"/>
  <c r="H278" i="89"/>
  <c r="J278" i="89"/>
  <c r="L278" i="89"/>
  <c r="N278" i="89"/>
  <c r="P278" i="89"/>
  <c r="R278" i="89"/>
  <c r="T278" i="89"/>
  <c r="V278" i="89"/>
  <c r="F279" i="89"/>
  <c r="H279" i="89"/>
  <c r="J279" i="89"/>
  <c r="L279" i="89"/>
  <c r="N279" i="89"/>
  <c r="P279" i="89"/>
  <c r="R279" i="89"/>
  <c r="T279" i="89"/>
  <c r="V279" i="89"/>
  <c r="F280" i="89"/>
  <c r="H280" i="89"/>
  <c r="J280" i="89"/>
  <c r="L280" i="89"/>
  <c r="N280" i="89"/>
  <c r="P280" i="89"/>
  <c r="R280" i="89"/>
  <c r="T280" i="89"/>
  <c r="V280" i="89"/>
  <c r="F281" i="89"/>
  <c r="H281" i="89"/>
  <c r="J281" i="89"/>
  <c r="L281" i="89"/>
  <c r="N281" i="89"/>
  <c r="P281" i="89"/>
  <c r="R281" i="89"/>
  <c r="T281" i="89"/>
  <c r="V281" i="89"/>
  <c r="F283" i="89"/>
  <c r="H283" i="89"/>
  <c r="J283" i="89"/>
  <c r="L283" i="89"/>
  <c r="N283" i="89"/>
  <c r="P283" i="89"/>
  <c r="R283" i="89"/>
  <c r="T283" i="89"/>
  <c r="V283" i="89"/>
  <c r="F284" i="89"/>
  <c r="H284" i="89"/>
  <c r="J284" i="89"/>
  <c r="L284" i="89"/>
  <c r="N284" i="89"/>
  <c r="P284" i="89"/>
  <c r="R284" i="89"/>
  <c r="T284" i="89"/>
  <c r="V284" i="89"/>
  <c r="F285" i="89"/>
  <c r="H285" i="89"/>
  <c r="J285" i="89"/>
  <c r="L285" i="89"/>
  <c r="N285" i="89"/>
  <c r="P285" i="89"/>
  <c r="R285" i="89"/>
  <c r="T285" i="89"/>
  <c r="V285" i="89"/>
  <c r="F286" i="89"/>
  <c r="H286" i="89"/>
  <c r="J286" i="89"/>
  <c r="L286" i="89"/>
  <c r="N286" i="89"/>
  <c r="P286" i="89"/>
  <c r="R286" i="89"/>
  <c r="T286" i="89"/>
  <c r="V286" i="89"/>
  <c r="F287" i="89"/>
  <c r="H287" i="89"/>
  <c r="J287" i="89"/>
  <c r="L287" i="89"/>
  <c r="N287" i="89"/>
  <c r="P287" i="89"/>
  <c r="R287" i="89"/>
  <c r="T287" i="89"/>
  <c r="V287" i="89"/>
  <c r="E290" i="89"/>
  <c r="G290" i="89"/>
  <c r="I290" i="89"/>
  <c r="K290" i="89"/>
  <c r="M290" i="89"/>
  <c r="O290" i="89"/>
  <c r="Q290" i="89"/>
  <c r="S290" i="89"/>
  <c r="U290" i="89"/>
  <c r="E294" i="89"/>
  <c r="F297" i="89"/>
  <c r="H297" i="89"/>
  <c r="J297" i="89"/>
  <c r="L297" i="89"/>
  <c r="N297" i="89"/>
  <c r="P297" i="89"/>
  <c r="R297" i="89"/>
  <c r="T297" i="89"/>
  <c r="V297" i="89"/>
  <c r="F298" i="89"/>
  <c r="H298" i="89"/>
  <c r="J298" i="89"/>
  <c r="L298" i="89"/>
  <c r="N298" i="89"/>
  <c r="P298" i="89"/>
  <c r="R298" i="89"/>
  <c r="T298" i="89"/>
  <c r="V298" i="89"/>
  <c r="F299" i="89"/>
  <c r="H299" i="89"/>
  <c r="J299" i="89"/>
  <c r="L299" i="89"/>
  <c r="N299" i="89"/>
  <c r="P299" i="89"/>
  <c r="R299" i="89"/>
  <c r="T299" i="89"/>
  <c r="V299" i="89"/>
  <c r="F300" i="89"/>
  <c r="H300" i="89"/>
  <c r="J300" i="89"/>
  <c r="L300" i="89"/>
  <c r="N300" i="89"/>
  <c r="P300" i="89"/>
  <c r="R300" i="89"/>
  <c r="T300" i="89"/>
  <c r="V300" i="89"/>
  <c r="F301" i="89"/>
  <c r="H301" i="89"/>
  <c r="J301" i="89"/>
  <c r="L301" i="89"/>
  <c r="N301" i="89"/>
  <c r="P301" i="89"/>
  <c r="R301" i="89"/>
  <c r="T301" i="89"/>
  <c r="V301" i="89"/>
  <c r="F302" i="89"/>
  <c r="H302" i="89"/>
  <c r="J302" i="89"/>
  <c r="L302" i="89"/>
  <c r="N302" i="89"/>
  <c r="P302" i="89"/>
  <c r="R302" i="89"/>
  <c r="T302" i="89"/>
  <c r="V302" i="89"/>
  <c r="F304" i="89"/>
  <c r="H304" i="89"/>
  <c r="J304" i="89"/>
  <c r="L304" i="89"/>
  <c r="N304" i="89"/>
  <c r="P304" i="89"/>
  <c r="R304" i="89"/>
  <c r="T304" i="89"/>
  <c r="V304" i="89"/>
  <c r="F305" i="89"/>
  <c r="H305" i="89"/>
  <c r="J305" i="89"/>
  <c r="L305" i="89"/>
  <c r="N305" i="89"/>
  <c r="P305" i="89"/>
  <c r="R305" i="89"/>
  <c r="T305" i="89"/>
  <c r="V305" i="89"/>
  <c r="F306" i="89"/>
  <c r="H306" i="89"/>
  <c r="J306" i="89"/>
  <c r="L306" i="89"/>
  <c r="N306" i="89"/>
  <c r="P306" i="89"/>
  <c r="R306" i="89"/>
  <c r="T306" i="89"/>
  <c r="V306" i="89"/>
  <c r="F307" i="89"/>
  <c r="H307" i="89"/>
  <c r="J307" i="89"/>
  <c r="L307" i="89"/>
  <c r="N307" i="89"/>
  <c r="P307" i="89"/>
  <c r="R307" i="89"/>
  <c r="T307" i="89"/>
  <c r="V307" i="89"/>
  <c r="F308" i="89"/>
  <c r="H308" i="89"/>
  <c r="J308" i="89"/>
  <c r="L308" i="89"/>
  <c r="N308" i="89"/>
  <c r="P308" i="89"/>
  <c r="R308" i="89"/>
  <c r="T308" i="89"/>
  <c r="V308" i="89"/>
  <c r="F309" i="89"/>
  <c r="H309" i="89"/>
  <c r="J309" i="89"/>
  <c r="L309" i="89"/>
  <c r="N309" i="89"/>
  <c r="P309" i="89"/>
  <c r="R309" i="89"/>
  <c r="T309" i="89"/>
  <c r="V309" i="89"/>
  <c r="F310" i="89"/>
  <c r="H310" i="89"/>
  <c r="J310" i="89"/>
  <c r="L310" i="89"/>
  <c r="N310" i="89"/>
  <c r="P310" i="89"/>
  <c r="R310" i="89"/>
  <c r="T310" i="89"/>
  <c r="V310" i="89"/>
  <c r="F311" i="89"/>
  <c r="H311" i="89"/>
  <c r="J311" i="89"/>
  <c r="L311" i="89"/>
  <c r="N311" i="89"/>
  <c r="P311" i="89"/>
  <c r="R311" i="89"/>
  <c r="T311" i="89"/>
  <c r="V311" i="89"/>
  <c r="F312" i="89"/>
  <c r="H312" i="89"/>
  <c r="J312" i="89"/>
  <c r="L312" i="89"/>
  <c r="N312" i="89"/>
  <c r="P312" i="89"/>
  <c r="R312" i="89"/>
  <c r="T312" i="89"/>
  <c r="V312" i="89"/>
  <c r="F313" i="89"/>
  <c r="H313" i="89"/>
  <c r="J313" i="89"/>
  <c r="L313" i="89"/>
  <c r="N313" i="89"/>
  <c r="P313" i="89"/>
  <c r="R313" i="89"/>
  <c r="T313" i="89"/>
  <c r="V313" i="89"/>
  <c r="F314" i="89"/>
  <c r="H314" i="89"/>
  <c r="J314" i="89"/>
  <c r="L314" i="89"/>
  <c r="N314" i="89"/>
  <c r="P314" i="89"/>
  <c r="R314" i="89"/>
  <c r="T314" i="89"/>
  <c r="V314" i="89"/>
  <c r="F315" i="89"/>
  <c r="H315" i="89"/>
  <c r="J315" i="89"/>
  <c r="L315" i="89"/>
  <c r="N315" i="89"/>
  <c r="P315" i="89"/>
  <c r="R315" i="89"/>
  <c r="T315" i="89"/>
  <c r="V315" i="89"/>
  <c r="F316" i="89"/>
  <c r="H316" i="89"/>
  <c r="J316" i="89"/>
  <c r="L316" i="89"/>
  <c r="N316" i="89"/>
  <c r="P316" i="89"/>
  <c r="R316" i="89"/>
  <c r="T316" i="89"/>
  <c r="V316" i="89"/>
  <c r="F317" i="89"/>
  <c r="H317" i="89"/>
  <c r="J317" i="89"/>
  <c r="L317" i="89"/>
  <c r="N317" i="89"/>
  <c r="P317" i="89"/>
  <c r="R317" i="89"/>
  <c r="T317" i="89"/>
  <c r="V317" i="89"/>
  <c r="F318" i="89"/>
  <c r="H318" i="89"/>
  <c r="J318" i="89"/>
  <c r="L318" i="89"/>
  <c r="N318" i="89"/>
  <c r="P318" i="89"/>
  <c r="R318" i="89"/>
  <c r="T318" i="89"/>
  <c r="V318" i="89"/>
  <c r="F319" i="89"/>
  <c r="H319" i="89"/>
  <c r="J319" i="89"/>
  <c r="L319" i="89"/>
  <c r="N319" i="89"/>
  <c r="P319" i="89"/>
  <c r="R319" i="89"/>
  <c r="T319" i="89"/>
  <c r="V319" i="89"/>
  <c r="F320" i="89"/>
  <c r="H320" i="89"/>
  <c r="J320" i="89"/>
  <c r="L320" i="89"/>
  <c r="N320" i="89"/>
  <c r="P320" i="89"/>
  <c r="R320" i="89"/>
  <c r="T320" i="89"/>
  <c r="V320" i="89"/>
  <c r="F321" i="89"/>
  <c r="H321" i="89"/>
  <c r="J321" i="89"/>
  <c r="L321" i="89"/>
  <c r="N321" i="89"/>
  <c r="P321" i="89"/>
  <c r="R321" i="89"/>
  <c r="T321" i="89"/>
  <c r="V321" i="89"/>
  <c r="F322" i="89"/>
  <c r="H322" i="89"/>
  <c r="J322" i="89"/>
  <c r="L322" i="89"/>
  <c r="N322" i="89"/>
  <c r="P322" i="89"/>
  <c r="R322" i="89"/>
  <c r="T322" i="89"/>
  <c r="V322" i="89"/>
  <c r="F323" i="89"/>
  <c r="H323" i="89"/>
  <c r="J323" i="89"/>
  <c r="L323" i="89"/>
  <c r="N323" i="89"/>
  <c r="P323" i="89"/>
  <c r="R323" i="89"/>
  <c r="T323" i="89"/>
  <c r="V323" i="89"/>
  <c r="F324" i="89"/>
  <c r="H324" i="89"/>
  <c r="J324" i="89"/>
  <c r="L324" i="89"/>
  <c r="N324" i="89"/>
  <c r="P324" i="89"/>
  <c r="R324" i="89"/>
  <c r="T324" i="89"/>
  <c r="V324" i="89"/>
  <c r="F325" i="89"/>
  <c r="H325" i="89"/>
  <c r="J325" i="89"/>
  <c r="L325" i="89"/>
  <c r="N325" i="89"/>
  <c r="P325" i="89"/>
  <c r="R325" i="89"/>
  <c r="T325" i="89"/>
  <c r="V325" i="89"/>
  <c r="F326" i="89"/>
  <c r="H326" i="89"/>
  <c r="J326" i="89"/>
  <c r="L326" i="89"/>
  <c r="N326" i="89"/>
  <c r="P326" i="89"/>
  <c r="R326" i="89"/>
  <c r="T326" i="89"/>
  <c r="V326" i="89"/>
  <c r="F327" i="89"/>
  <c r="H327" i="89"/>
  <c r="J327" i="89"/>
  <c r="L327" i="89"/>
  <c r="N327" i="89"/>
  <c r="P327" i="89"/>
  <c r="R327" i="89"/>
  <c r="T327" i="89"/>
  <c r="V327" i="89"/>
  <c r="F328" i="89"/>
  <c r="H328" i="89"/>
  <c r="J328" i="89"/>
  <c r="L328" i="89"/>
  <c r="N328" i="89"/>
  <c r="P328" i="89"/>
  <c r="R328" i="89"/>
  <c r="T328" i="89"/>
  <c r="V328" i="89"/>
  <c r="F330" i="89"/>
  <c r="H330" i="89"/>
  <c r="J330" i="89"/>
  <c r="L330" i="89"/>
  <c r="N330" i="89"/>
  <c r="P330" i="89"/>
  <c r="R330" i="89"/>
  <c r="T330" i="89"/>
  <c r="V330" i="89"/>
  <c r="F331" i="89"/>
  <c r="H331" i="89"/>
  <c r="J331" i="89"/>
  <c r="L331" i="89"/>
  <c r="N331" i="89"/>
  <c r="P331" i="89"/>
  <c r="R331" i="89"/>
  <c r="T331" i="89"/>
  <c r="V331" i="89"/>
  <c r="F332" i="89"/>
  <c r="H332" i="89"/>
  <c r="J332" i="89"/>
  <c r="L332" i="89"/>
  <c r="N332" i="89"/>
  <c r="P332" i="89"/>
  <c r="R332" i="89"/>
  <c r="T332" i="89"/>
  <c r="V332" i="89"/>
  <c r="F333" i="89"/>
  <c r="H333" i="89"/>
  <c r="J333" i="89"/>
  <c r="L333" i="89"/>
  <c r="N333" i="89"/>
  <c r="P333" i="89"/>
  <c r="R333" i="89"/>
  <c r="T333" i="89"/>
  <c r="V333" i="89"/>
  <c r="F334" i="89"/>
  <c r="H334" i="89"/>
  <c r="J334" i="89"/>
  <c r="L334" i="89"/>
  <c r="N334" i="89"/>
  <c r="P334" i="89"/>
  <c r="R334" i="89"/>
  <c r="T334" i="89"/>
  <c r="V334" i="89"/>
  <c r="F335" i="89"/>
  <c r="H335" i="89"/>
  <c r="J335" i="89"/>
  <c r="L335" i="89"/>
  <c r="N335" i="89"/>
  <c r="P335" i="89"/>
  <c r="R335" i="89"/>
  <c r="T335" i="89"/>
  <c r="V335" i="89"/>
  <c r="F336" i="89"/>
  <c r="H336" i="89"/>
  <c r="J336" i="89"/>
  <c r="L336" i="89"/>
  <c r="N336" i="89"/>
  <c r="P336" i="89"/>
  <c r="R336" i="89"/>
  <c r="T336" i="89"/>
  <c r="V336" i="89"/>
  <c r="F337" i="89"/>
  <c r="H337" i="89"/>
  <c r="J337" i="89"/>
  <c r="L337" i="89"/>
  <c r="N337" i="89"/>
  <c r="P337" i="89"/>
  <c r="R337" i="89"/>
  <c r="T337" i="89"/>
  <c r="V337" i="89"/>
  <c r="E340" i="89"/>
  <c r="G340" i="89"/>
  <c r="I340" i="89"/>
  <c r="K340" i="89"/>
  <c r="M340" i="89"/>
  <c r="O340" i="89"/>
  <c r="Q340" i="89"/>
  <c r="S340" i="89"/>
  <c r="U340" i="89"/>
  <c r="E344" i="89"/>
  <c r="F347" i="89"/>
  <c r="H347" i="89"/>
  <c r="J347" i="89"/>
  <c r="L347" i="89"/>
  <c r="N347" i="89"/>
  <c r="P347" i="89"/>
  <c r="R347" i="89"/>
  <c r="T347" i="89"/>
  <c r="F351" i="89"/>
  <c r="H351" i="89"/>
  <c r="J351" i="89"/>
  <c r="L351" i="89"/>
  <c r="N351" i="89"/>
  <c r="P351" i="89"/>
  <c r="R351" i="89"/>
  <c r="T351" i="89"/>
  <c r="F348" i="89"/>
  <c r="H348" i="89"/>
  <c r="J348" i="89"/>
  <c r="L348" i="89"/>
  <c r="N348" i="89"/>
  <c r="P348" i="89"/>
  <c r="R348" i="89"/>
  <c r="T348" i="89"/>
  <c r="F349" i="89"/>
  <c r="H349" i="89"/>
  <c r="J349" i="89"/>
  <c r="L349" i="89"/>
  <c r="N349" i="89"/>
  <c r="P349" i="89"/>
  <c r="R349" i="89"/>
  <c r="T349" i="89"/>
  <c r="F350" i="89"/>
  <c r="H350" i="89"/>
  <c r="J350" i="89"/>
  <c r="L350" i="89"/>
  <c r="N350" i="89"/>
  <c r="P350" i="89"/>
  <c r="R350" i="89"/>
  <c r="T350" i="89"/>
  <c r="F354" i="89"/>
  <c r="H354" i="89"/>
  <c r="J354" i="89"/>
  <c r="L354" i="89"/>
  <c r="N354" i="89"/>
  <c r="P354" i="89"/>
  <c r="R354" i="89"/>
  <c r="T354" i="89"/>
  <c r="F356" i="89"/>
  <c r="H356" i="89"/>
  <c r="J356" i="89"/>
  <c r="L356" i="89"/>
  <c r="N356" i="89"/>
  <c r="P356" i="89"/>
  <c r="R356" i="89"/>
  <c r="T356" i="89"/>
  <c r="F358" i="89"/>
  <c r="H358" i="89"/>
  <c r="J358" i="89"/>
  <c r="L358" i="89"/>
  <c r="N358" i="89"/>
  <c r="P358" i="89"/>
  <c r="R358" i="89"/>
  <c r="T358" i="89"/>
  <c r="F360" i="89"/>
  <c r="H360" i="89"/>
  <c r="J360" i="89"/>
  <c r="L360" i="89"/>
  <c r="N360" i="89"/>
  <c r="P360" i="89"/>
  <c r="R360" i="89"/>
  <c r="T360" i="89"/>
  <c r="F353" i="89"/>
  <c r="H353" i="89"/>
  <c r="J353" i="89"/>
  <c r="L353" i="89"/>
  <c r="N353" i="89"/>
  <c r="P353" i="89"/>
  <c r="R353" i="89"/>
  <c r="T353" i="89"/>
  <c r="F355" i="89"/>
  <c r="H355" i="89"/>
  <c r="J355" i="89"/>
  <c r="L355" i="89"/>
  <c r="N355" i="89"/>
  <c r="P355" i="89"/>
  <c r="R355" i="89"/>
  <c r="T355" i="89"/>
  <c r="F357" i="89"/>
  <c r="H357" i="89"/>
  <c r="J357" i="89"/>
  <c r="L357" i="89"/>
  <c r="N357" i="89"/>
  <c r="P357" i="89"/>
  <c r="R357" i="89"/>
  <c r="T357" i="89"/>
  <c r="F362" i="89"/>
  <c r="H362" i="89"/>
  <c r="J362" i="89"/>
  <c r="L362" i="89"/>
  <c r="N362" i="89"/>
  <c r="P362" i="89"/>
  <c r="R362" i="89"/>
  <c r="T362" i="89"/>
  <c r="F363" i="89"/>
  <c r="H363" i="89"/>
  <c r="J363" i="89"/>
  <c r="L363" i="89"/>
  <c r="N363" i="89"/>
  <c r="P363" i="89"/>
  <c r="R363" i="89"/>
  <c r="T363" i="89"/>
  <c r="F364" i="89"/>
  <c r="H364" i="89"/>
  <c r="J364" i="89"/>
  <c r="L364" i="89"/>
  <c r="N364" i="89"/>
  <c r="P364" i="89"/>
  <c r="R364" i="89"/>
  <c r="T364" i="89"/>
  <c r="F366" i="89"/>
  <c r="H366" i="89"/>
  <c r="J366" i="89"/>
  <c r="L366" i="89"/>
  <c r="N366" i="89"/>
  <c r="P366" i="89"/>
  <c r="R366" i="89"/>
  <c r="T366" i="89"/>
  <c r="F367" i="89"/>
  <c r="H367" i="89"/>
  <c r="J367" i="89"/>
  <c r="L367" i="89"/>
  <c r="N367" i="89"/>
  <c r="P367" i="89"/>
  <c r="R367" i="89"/>
  <c r="T367" i="89"/>
  <c r="F368" i="89"/>
  <c r="H368" i="89"/>
  <c r="J368" i="89"/>
  <c r="L368" i="89"/>
  <c r="N368" i="89"/>
  <c r="P368" i="89"/>
  <c r="R368" i="89"/>
  <c r="T368" i="89"/>
  <c r="F369" i="89"/>
  <c r="H369" i="89"/>
  <c r="J369" i="89"/>
  <c r="L369" i="89"/>
  <c r="N369" i="89"/>
  <c r="P369" i="89"/>
  <c r="R369" i="89"/>
  <c r="T369" i="89"/>
  <c r="F370" i="89"/>
  <c r="H370" i="89"/>
  <c r="J370" i="89"/>
  <c r="L370" i="89"/>
  <c r="N370" i="89"/>
  <c r="P370" i="89"/>
  <c r="R370" i="89"/>
  <c r="T370" i="89"/>
  <c r="F371" i="89"/>
  <c r="H371" i="89"/>
  <c r="J371" i="89"/>
  <c r="L371" i="89"/>
  <c r="N371" i="89"/>
  <c r="P371" i="89"/>
  <c r="R371" i="89"/>
  <c r="T371" i="89"/>
  <c r="F372" i="89"/>
  <c r="H372" i="89"/>
  <c r="J372" i="89"/>
  <c r="L372" i="89"/>
  <c r="N372" i="89"/>
  <c r="P372" i="89"/>
  <c r="R372" i="89"/>
  <c r="T372" i="89"/>
  <c r="F373" i="89"/>
  <c r="H373" i="89"/>
  <c r="J373" i="89"/>
  <c r="L373" i="89"/>
  <c r="N373" i="89"/>
  <c r="P373" i="89"/>
  <c r="R373" i="89"/>
  <c r="T373" i="89"/>
  <c r="F374" i="89"/>
  <c r="H374" i="89"/>
  <c r="J374" i="89"/>
  <c r="L374" i="89"/>
  <c r="N374" i="89"/>
  <c r="P374" i="89"/>
  <c r="R374" i="89"/>
  <c r="T374" i="89"/>
  <c r="F375" i="89"/>
  <c r="H375" i="89"/>
  <c r="J375" i="89"/>
  <c r="L375" i="89"/>
  <c r="N375" i="89"/>
  <c r="P375" i="89"/>
  <c r="R375" i="89"/>
  <c r="T375" i="89"/>
  <c r="F376" i="89"/>
  <c r="H376" i="89"/>
  <c r="J376" i="89"/>
  <c r="L376" i="89"/>
  <c r="N376" i="89"/>
  <c r="P376" i="89"/>
  <c r="R376" i="89"/>
  <c r="T376" i="89"/>
  <c r="F378" i="89"/>
  <c r="H378" i="89"/>
  <c r="J378" i="89"/>
  <c r="L378" i="89"/>
  <c r="N378" i="89"/>
  <c r="P378" i="89"/>
  <c r="R378" i="89"/>
  <c r="T378" i="89"/>
  <c r="F377" i="89"/>
  <c r="H377" i="89"/>
  <c r="J377" i="89"/>
  <c r="L377" i="89"/>
  <c r="N377" i="89"/>
  <c r="P377" i="89"/>
  <c r="R377" i="89"/>
  <c r="T377" i="89"/>
  <c r="F379" i="89"/>
  <c r="H379" i="89"/>
  <c r="J379" i="89"/>
  <c r="L379" i="89"/>
  <c r="N379" i="89"/>
  <c r="P379" i="89"/>
  <c r="R379" i="89"/>
  <c r="T379" i="89"/>
  <c r="F380" i="89"/>
  <c r="H380" i="89"/>
  <c r="J380" i="89"/>
  <c r="L380" i="89"/>
  <c r="N380" i="89"/>
  <c r="P380" i="89"/>
  <c r="R380" i="89"/>
  <c r="T380" i="89"/>
  <c r="F381" i="89"/>
  <c r="H381" i="89"/>
  <c r="J381" i="89"/>
  <c r="L381" i="89"/>
  <c r="N381" i="89"/>
  <c r="P381" i="89"/>
  <c r="R381" i="89"/>
  <c r="T381" i="89"/>
  <c r="F382" i="89"/>
  <c r="H382" i="89"/>
  <c r="J382" i="89"/>
  <c r="L382" i="89"/>
  <c r="N382" i="89"/>
  <c r="P382" i="89"/>
  <c r="R382" i="89"/>
  <c r="T382" i="89"/>
  <c r="F383" i="89"/>
  <c r="H383" i="89"/>
  <c r="J383" i="89"/>
  <c r="L383" i="89"/>
  <c r="N383" i="89"/>
  <c r="P383" i="89"/>
  <c r="R383" i="89"/>
  <c r="T383" i="89"/>
  <c r="F384" i="89"/>
  <c r="H384" i="89"/>
  <c r="J384" i="89"/>
  <c r="L384" i="89"/>
  <c r="N384" i="89"/>
  <c r="P384" i="89"/>
  <c r="R384" i="89"/>
  <c r="T384" i="89"/>
  <c r="F385" i="89"/>
  <c r="H385" i="89"/>
  <c r="J385" i="89"/>
  <c r="L385" i="89"/>
  <c r="N385" i="89"/>
  <c r="P385" i="89"/>
  <c r="R385" i="89"/>
  <c r="T385" i="89"/>
  <c r="F386" i="89"/>
  <c r="H386" i="89"/>
  <c r="J386" i="89"/>
  <c r="L386" i="89"/>
  <c r="N386" i="89"/>
  <c r="P386" i="89"/>
  <c r="R386" i="89"/>
  <c r="T386" i="89"/>
  <c r="F387" i="89"/>
  <c r="H387" i="89"/>
  <c r="J387" i="89"/>
  <c r="L387" i="89"/>
  <c r="N387" i="89"/>
  <c r="P387" i="89"/>
  <c r="R387" i="89"/>
  <c r="T387" i="89"/>
  <c r="F388" i="89"/>
  <c r="H388" i="89"/>
  <c r="J388" i="89"/>
  <c r="L388" i="89"/>
  <c r="N388" i="89"/>
  <c r="P388" i="89"/>
  <c r="R388" i="89"/>
  <c r="T388" i="89"/>
  <c r="F390" i="89"/>
  <c r="H390" i="89"/>
  <c r="J390" i="89"/>
  <c r="L390" i="89"/>
  <c r="N390" i="89"/>
  <c r="P390" i="89"/>
  <c r="R390" i="89"/>
  <c r="T390" i="89"/>
  <c r="F391" i="89"/>
  <c r="H391" i="89"/>
  <c r="J391" i="89"/>
  <c r="L391" i="89"/>
  <c r="N391" i="89"/>
  <c r="P391" i="89"/>
  <c r="R391" i="89"/>
  <c r="T391" i="89"/>
  <c r="F392" i="89"/>
  <c r="H392" i="89"/>
  <c r="J392" i="89"/>
  <c r="L392" i="89"/>
  <c r="N392" i="89"/>
  <c r="P392" i="89"/>
  <c r="R392" i="89"/>
  <c r="T392" i="89"/>
  <c r="F393" i="89"/>
  <c r="H393" i="89"/>
  <c r="J393" i="89"/>
  <c r="L393" i="89"/>
  <c r="N393" i="89"/>
  <c r="P393" i="89"/>
  <c r="R393" i="89"/>
  <c r="T393" i="89"/>
  <c r="F394" i="89"/>
  <c r="H394" i="89"/>
  <c r="J394" i="89"/>
  <c r="L394" i="89"/>
  <c r="N394" i="89"/>
  <c r="P394" i="89"/>
  <c r="R394" i="89"/>
  <c r="T394" i="89"/>
  <c r="V394" i="89"/>
  <c r="F395" i="89"/>
  <c r="H395" i="89"/>
  <c r="J395" i="89"/>
  <c r="L395" i="89"/>
  <c r="N395" i="89"/>
  <c r="P395" i="89"/>
  <c r="R395" i="89"/>
  <c r="T395" i="89"/>
  <c r="V395" i="89"/>
  <c r="F396" i="89"/>
  <c r="H396" i="89"/>
  <c r="J396" i="89"/>
  <c r="L396" i="89"/>
  <c r="N396" i="89"/>
  <c r="P396" i="89"/>
  <c r="R396" i="89"/>
  <c r="T396" i="89"/>
  <c r="V396" i="89"/>
  <c r="E399" i="89"/>
  <c r="G399" i="89"/>
  <c r="I399" i="89"/>
  <c r="K399" i="89"/>
  <c r="M399" i="89"/>
  <c r="O399" i="89"/>
  <c r="Q399" i="89"/>
  <c r="S399" i="89"/>
  <c r="U399" i="89"/>
  <c r="E403" i="89"/>
  <c r="F406" i="89"/>
  <c r="H406" i="89"/>
  <c r="J406" i="89"/>
  <c r="L406" i="89"/>
  <c r="N406" i="89"/>
  <c r="P406" i="89"/>
  <c r="R406" i="89"/>
  <c r="T406" i="89"/>
  <c r="V406" i="89"/>
  <c r="V440" i="89" s="1"/>
  <c r="F407" i="89"/>
  <c r="H407" i="89"/>
  <c r="J407" i="89"/>
  <c r="L407" i="89"/>
  <c r="N407" i="89"/>
  <c r="P407" i="89"/>
  <c r="R407" i="89"/>
  <c r="T407" i="89"/>
  <c r="F408" i="89"/>
  <c r="H408" i="89"/>
  <c r="J408" i="89"/>
  <c r="L408" i="89"/>
  <c r="N408" i="89"/>
  <c r="P408" i="89"/>
  <c r="R408" i="89"/>
  <c r="T408" i="89"/>
  <c r="F409" i="89"/>
  <c r="H409" i="89"/>
  <c r="J409" i="89"/>
  <c r="L409" i="89"/>
  <c r="N409" i="89"/>
  <c r="P409" i="89"/>
  <c r="R409" i="89"/>
  <c r="T409" i="89"/>
  <c r="F410" i="89"/>
  <c r="H410" i="89"/>
  <c r="J410" i="89"/>
  <c r="L410" i="89"/>
  <c r="N410" i="89"/>
  <c r="P410" i="89"/>
  <c r="R410" i="89"/>
  <c r="T410" i="89"/>
  <c r="F411" i="89"/>
  <c r="H411" i="89"/>
  <c r="J411" i="89"/>
  <c r="L411" i="89"/>
  <c r="N411" i="89"/>
  <c r="P411" i="89"/>
  <c r="R411" i="89"/>
  <c r="T411" i="89"/>
  <c r="F412" i="89"/>
  <c r="H412" i="89"/>
  <c r="J412" i="89"/>
  <c r="L412" i="89"/>
  <c r="N412" i="89"/>
  <c r="P412" i="89"/>
  <c r="R412" i="89"/>
  <c r="T412" i="89"/>
  <c r="F413" i="89"/>
  <c r="H413" i="89"/>
  <c r="J413" i="89"/>
  <c r="L413" i="89"/>
  <c r="N413" i="89"/>
  <c r="P413" i="89"/>
  <c r="R413" i="89"/>
  <c r="T413" i="89"/>
  <c r="F414" i="89"/>
  <c r="H414" i="89"/>
  <c r="J414" i="89"/>
  <c r="L414" i="89"/>
  <c r="N414" i="89"/>
  <c r="P414" i="89"/>
  <c r="R414" i="89"/>
  <c r="T414" i="89"/>
  <c r="F415" i="89"/>
  <c r="H415" i="89"/>
  <c r="J415" i="89"/>
  <c r="L415" i="89"/>
  <c r="N415" i="89"/>
  <c r="P415" i="89"/>
  <c r="R415" i="89"/>
  <c r="T415" i="89"/>
  <c r="F416" i="89"/>
  <c r="H416" i="89"/>
  <c r="J416" i="89"/>
  <c r="L416" i="89"/>
  <c r="N416" i="89"/>
  <c r="P416" i="89"/>
  <c r="R416" i="89"/>
  <c r="T416" i="89"/>
  <c r="F417" i="89"/>
  <c r="H417" i="89"/>
  <c r="J417" i="89"/>
  <c r="L417" i="89"/>
  <c r="N417" i="89"/>
  <c r="P417" i="89"/>
  <c r="R417" i="89"/>
  <c r="T417" i="89"/>
  <c r="F418" i="89"/>
  <c r="H418" i="89"/>
  <c r="J418" i="89"/>
  <c r="L418" i="89"/>
  <c r="N418" i="89"/>
  <c r="P418" i="89"/>
  <c r="R418" i="89"/>
  <c r="T418" i="89"/>
  <c r="F419" i="89"/>
  <c r="H419" i="89"/>
  <c r="J419" i="89"/>
  <c r="L419" i="89"/>
  <c r="N419" i="89"/>
  <c r="P419" i="89"/>
  <c r="R419" i="89"/>
  <c r="T419" i="89"/>
  <c r="F420" i="89"/>
  <c r="H420" i="89"/>
  <c r="J420" i="89"/>
  <c r="L420" i="89"/>
  <c r="N420" i="89"/>
  <c r="P420" i="89"/>
  <c r="R420" i="89"/>
  <c r="T420" i="89"/>
  <c r="F421" i="89"/>
  <c r="H421" i="89"/>
  <c r="J421" i="89"/>
  <c r="L421" i="89"/>
  <c r="N421" i="89"/>
  <c r="P421" i="89"/>
  <c r="R421" i="89"/>
  <c r="T421" i="89"/>
  <c r="F422" i="89"/>
  <c r="H422" i="89"/>
  <c r="J422" i="89"/>
  <c r="L422" i="89"/>
  <c r="N422" i="89"/>
  <c r="P422" i="89"/>
  <c r="R422" i="89"/>
  <c r="T422" i="89"/>
  <c r="F423" i="89"/>
  <c r="H423" i="89"/>
  <c r="J423" i="89"/>
  <c r="L423" i="89"/>
  <c r="N423" i="89"/>
  <c r="P423" i="89"/>
  <c r="R423" i="89"/>
  <c r="T423" i="89"/>
  <c r="F424" i="89"/>
  <c r="H424" i="89"/>
  <c r="J424" i="89"/>
  <c r="L424" i="89"/>
  <c r="N424" i="89"/>
  <c r="P424" i="89"/>
  <c r="R424" i="89"/>
  <c r="T424" i="89"/>
  <c r="F425" i="89"/>
  <c r="H425" i="89"/>
  <c r="J425" i="89"/>
  <c r="L425" i="89"/>
  <c r="N425" i="89"/>
  <c r="P425" i="89"/>
  <c r="R425" i="89"/>
  <c r="T425" i="89"/>
  <c r="F426" i="89"/>
  <c r="H426" i="89"/>
  <c r="J426" i="89"/>
  <c r="L426" i="89"/>
  <c r="N426" i="89"/>
  <c r="P426" i="89"/>
  <c r="R426" i="89"/>
  <c r="T426" i="89"/>
  <c r="F427" i="89"/>
  <c r="H427" i="89"/>
  <c r="J427" i="89"/>
  <c r="L427" i="89"/>
  <c r="N427" i="89"/>
  <c r="P427" i="89"/>
  <c r="R427" i="89"/>
  <c r="T427" i="89"/>
  <c r="F428" i="89"/>
  <c r="H428" i="89"/>
  <c r="J428" i="89"/>
  <c r="L428" i="89"/>
  <c r="N428" i="89"/>
  <c r="P428" i="89"/>
  <c r="R428" i="89"/>
  <c r="T428" i="89"/>
  <c r="F429" i="89"/>
  <c r="H429" i="89"/>
  <c r="J429" i="89"/>
  <c r="L429" i="89"/>
  <c r="N429" i="89"/>
  <c r="P429" i="89"/>
  <c r="R429" i="89"/>
  <c r="T429" i="89"/>
  <c r="F430" i="89"/>
  <c r="H430" i="89"/>
  <c r="J430" i="89"/>
  <c r="L430" i="89"/>
  <c r="N430" i="89"/>
  <c r="P430" i="89"/>
  <c r="R430" i="89"/>
  <c r="T430" i="89"/>
  <c r="F431" i="89"/>
  <c r="H431" i="89"/>
  <c r="J431" i="89"/>
  <c r="L431" i="89"/>
  <c r="N431" i="89"/>
  <c r="P431" i="89"/>
  <c r="R431" i="89"/>
  <c r="T431" i="89"/>
  <c r="F432" i="89"/>
  <c r="H432" i="89"/>
  <c r="J432" i="89"/>
  <c r="L432" i="89"/>
  <c r="N432" i="89"/>
  <c r="P432" i="89"/>
  <c r="R432" i="89"/>
  <c r="T432" i="89"/>
  <c r="F433" i="89"/>
  <c r="H433" i="89"/>
  <c r="J433" i="89"/>
  <c r="L433" i="89"/>
  <c r="N433" i="89"/>
  <c r="P433" i="89"/>
  <c r="R433" i="89"/>
  <c r="T433" i="89"/>
  <c r="F434" i="89"/>
  <c r="H434" i="89"/>
  <c r="J434" i="89"/>
  <c r="L434" i="89"/>
  <c r="N434" i="89"/>
  <c r="P434" i="89"/>
  <c r="R434" i="89"/>
  <c r="T434" i="89"/>
  <c r="F435" i="89"/>
  <c r="H435" i="89"/>
  <c r="J435" i="89"/>
  <c r="L435" i="89"/>
  <c r="N435" i="89"/>
  <c r="P435" i="89"/>
  <c r="R435" i="89"/>
  <c r="T435" i="89"/>
  <c r="F436" i="89"/>
  <c r="H436" i="89"/>
  <c r="J436" i="89"/>
  <c r="L436" i="89"/>
  <c r="N436" i="89"/>
  <c r="P436" i="89"/>
  <c r="R436" i="89"/>
  <c r="T436" i="89"/>
  <c r="F437" i="89"/>
  <c r="H437" i="89"/>
  <c r="J437" i="89"/>
  <c r="L437" i="89"/>
  <c r="N437" i="89"/>
  <c r="P437" i="89"/>
  <c r="R437" i="89"/>
  <c r="T437" i="89"/>
  <c r="E440" i="89"/>
  <c r="G440" i="89"/>
  <c r="I440" i="89"/>
  <c r="K440" i="89"/>
  <c r="M440" i="89"/>
  <c r="O440" i="89"/>
  <c r="Q440" i="89"/>
  <c r="S440" i="89"/>
  <c r="U440" i="89"/>
  <c r="E444" i="89"/>
  <c r="F447" i="89"/>
  <c r="H447" i="89"/>
  <c r="J447" i="89"/>
  <c r="L447" i="89"/>
  <c r="N447" i="89"/>
  <c r="P447" i="89"/>
  <c r="R447" i="89"/>
  <c r="T447" i="89"/>
  <c r="V447" i="89"/>
  <c r="F448" i="89"/>
  <c r="H448" i="89"/>
  <c r="J448" i="89"/>
  <c r="L448" i="89"/>
  <c r="N448" i="89"/>
  <c r="P448" i="89"/>
  <c r="R448" i="89"/>
  <c r="T448" i="89"/>
  <c r="V448" i="89"/>
  <c r="F449" i="89"/>
  <c r="H449" i="89"/>
  <c r="J449" i="89"/>
  <c r="L449" i="89"/>
  <c r="N449" i="89"/>
  <c r="P449" i="89"/>
  <c r="R449" i="89"/>
  <c r="T449" i="89"/>
  <c r="V449" i="89"/>
  <c r="F450" i="89"/>
  <c r="H450" i="89"/>
  <c r="J450" i="89"/>
  <c r="L450" i="89"/>
  <c r="N450" i="89"/>
  <c r="P450" i="89"/>
  <c r="R450" i="89"/>
  <c r="T450" i="89"/>
  <c r="V450" i="89"/>
  <c r="F451" i="89"/>
  <c r="H451" i="89"/>
  <c r="J451" i="89"/>
  <c r="L451" i="89"/>
  <c r="N451" i="89"/>
  <c r="P451" i="89"/>
  <c r="R451" i="89"/>
  <c r="T451" i="89"/>
  <c r="V451" i="89"/>
  <c r="F452" i="89"/>
  <c r="H452" i="89"/>
  <c r="J452" i="89"/>
  <c r="L452" i="89"/>
  <c r="N452" i="89"/>
  <c r="P452" i="89"/>
  <c r="R452" i="89"/>
  <c r="T452" i="89"/>
  <c r="V452" i="89"/>
  <c r="F453" i="89"/>
  <c r="H453" i="89"/>
  <c r="J453" i="89"/>
  <c r="L453" i="89"/>
  <c r="N453" i="89"/>
  <c r="P453" i="89"/>
  <c r="R453" i="89"/>
  <c r="T453" i="89"/>
  <c r="V453" i="89"/>
  <c r="F454" i="89"/>
  <c r="H454" i="89"/>
  <c r="J454" i="89"/>
  <c r="L454" i="89"/>
  <c r="N454" i="89"/>
  <c r="P454" i="89"/>
  <c r="R454" i="89"/>
  <c r="T454" i="89"/>
  <c r="V454" i="89"/>
  <c r="F455" i="89"/>
  <c r="H455" i="89"/>
  <c r="J455" i="89"/>
  <c r="L455" i="89"/>
  <c r="N455" i="89"/>
  <c r="P455" i="89"/>
  <c r="R455" i="89"/>
  <c r="T455" i="89"/>
  <c r="V455" i="89"/>
  <c r="F456" i="89"/>
  <c r="H456" i="89"/>
  <c r="J456" i="89"/>
  <c r="L456" i="89"/>
  <c r="N456" i="89"/>
  <c r="P456" i="89"/>
  <c r="R456" i="89"/>
  <c r="T456" i="89"/>
  <c r="V456" i="89"/>
  <c r="F457" i="89"/>
  <c r="H457" i="89"/>
  <c r="J457" i="89"/>
  <c r="L457" i="89"/>
  <c r="N457" i="89"/>
  <c r="P457" i="89"/>
  <c r="R457" i="89"/>
  <c r="T457" i="89"/>
  <c r="V457" i="89"/>
  <c r="F458" i="89"/>
  <c r="H458" i="89"/>
  <c r="J458" i="89"/>
  <c r="L458" i="89"/>
  <c r="N458" i="89"/>
  <c r="P458" i="89"/>
  <c r="R458" i="89"/>
  <c r="T458" i="89"/>
  <c r="V458" i="89"/>
  <c r="F459" i="89"/>
  <c r="H459" i="89"/>
  <c r="J459" i="89"/>
  <c r="L459" i="89"/>
  <c r="N459" i="89"/>
  <c r="P459" i="89"/>
  <c r="R459" i="89"/>
  <c r="T459" i="89"/>
  <c r="V459" i="89"/>
  <c r="F460" i="89"/>
  <c r="H460" i="89"/>
  <c r="J460" i="89"/>
  <c r="L460" i="89"/>
  <c r="N460" i="89"/>
  <c r="P460" i="89"/>
  <c r="R460" i="89"/>
  <c r="T460" i="89"/>
  <c r="V460" i="89"/>
  <c r="F461" i="89"/>
  <c r="H461" i="89"/>
  <c r="J461" i="89"/>
  <c r="L461" i="89"/>
  <c r="N461" i="89"/>
  <c r="P461" i="89"/>
  <c r="R461" i="89"/>
  <c r="T461" i="89"/>
  <c r="V461" i="89"/>
  <c r="F462" i="89"/>
  <c r="H462" i="89"/>
  <c r="J462" i="89"/>
  <c r="L462" i="89"/>
  <c r="N462" i="89"/>
  <c r="P462" i="89"/>
  <c r="R462" i="89"/>
  <c r="T462" i="89"/>
  <c r="V462" i="89"/>
  <c r="F463" i="89"/>
  <c r="H463" i="89"/>
  <c r="J463" i="89"/>
  <c r="L463" i="89"/>
  <c r="N463" i="89"/>
  <c r="P463" i="89"/>
  <c r="R463" i="89"/>
  <c r="T463" i="89"/>
  <c r="V463" i="89"/>
  <c r="F464" i="89"/>
  <c r="H464" i="89"/>
  <c r="J464" i="89"/>
  <c r="L464" i="89"/>
  <c r="N464" i="89"/>
  <c r="P464" i="89"/>
  <c r="R464" i="89"/>
  <c r="T464" i="89"/>
  <c r="V464" i="89"/>
  <c r="F465" i="89"/>
  <c r="H465" i="89"/>
  <c r="J465" i="89"/>
  <c r="L465" i="89"/>
  <c r="N465" i="89"/>
  <c r="P465" i="89"/>
  <c r="R465" i="89"/>
  <c r="T465" i="89"/>
  <c r="V465" i="89"/>
  <c r="F466" i="89"/>
  <c r="H466" i="89"/>
  <c r="J466" i="89"/>
  <c r="L466" i="89"/>
  <c r="N466" i="89"/>
  <c r="P466" i="89"/>
  <c r="R466" i="89"/>
  <c r="T466" i="89"/>
  <c r="V466" i="89"/>
  <c r="F467" i="89"/>
  <c r="H467" i="89"/>
  <c r="J467" i="89"/>
  <c r="L467" i="89"/>
  <c r="N467" i="89"/>
  <c r="P467" i="89"/>
  <c r="R467" i="89"/>
  <c r="T467" i="89"/>
  <c r="V467" i="89"/>
  <c r="F468" i="89"/>
  <c r="H468" i="89"/>
  <c r="J468" i="89"/>
  <c r="L468" i="89"/>
  <c r="N468" i="89"/>
  <c r="P468" i="89"/>
  <c r="R468" i="89"/>
  <c r="T468" i="89"/>
  <c r="V468" i="89"/>
  <c r="F469" i="89"/>
  <c r="H469" i="89"/>
  <c r="J469" i="89"/>
  <c r="L469" i="89"/>
  <c r="N469" i="89"/>
  <c r="P469" i="89"/>
  <c r="R469" i="89"/>
  <c r="T469" i="89"/>
  <c r="V469" i="89"/>
  <c r="F470" i="89"/>
  <c r="H470" i="89"/>
  <c r="J470" i="89"/>
  <c r="L470" i="89"/>
  <c r="N470" i="89"/>
  <c r="P470" i="89"/>
  <c r="R470" i="89"/>
  <c r="T470" i="89"/>
  <c r="V470" i="89"/>
  <c r="F471" i="89"/>
  <c r="H471" i="89"/>
  <c r="J471" i="89"/>
  <c r="L471" i="89"/>
  <c r="N471" i="89"/>
  <c r="P471" i="89"/>
  <c r="R471" i="89"/>
  <c r="T471" i="89"/>
  <c r="V471" i="89"/>
  <c r="F472" i="89"/>
  <c r="H472" i="89"/>
  <c r="J472" i="89"/>
  <c r="L472" i="89"/>
  <c r="N472" i="89"/>
  <c r="P472" i="89"/>
  <c r="R472" i="89"/>
  <c r="T472" i="89"/>
  <c r="V472" i="89"/>
  <c r="F473" i="89"/>
  <c r="H473" i="89"/>
  <c r="J473" i="89"/>
  <c r="L473" i="89"/>
  <c r="N473" i="89"/>
  <c r="P473" i="89"/>
  <c r="R473" i="89"/>
  <c r="T473" i="89"/>
  <c r="V473" i="89"/>
  <c r="F474" i="89"/>
  <c r="H474" i="89"/>
  <c r="J474" i="89"/>
  <c r="L474" i="89"/>
  <c r="N474" i="89"/>
  <c r="P474" i="89"/>
  <c r="R474" i="89"/>
  <c r="T474" i="89"/>
  <c r="V474" i="89"/>
  <c r="F475" i="89"/>
  <c r="H475" i="89"/>
  <c r="J475" i="89"/>
  <c r="L475" i="89"/>
  <c r="N475" i="89"/>
  <c r="P475" i="89"/>
  <c r="R475" i="89"/>
  <c r="T475" i="89"/>
  <c r="V475" i="89"/>
  <c r="F476" i="89"/>
  <c r="H476" i="89"/>
  <c r="J476" i="89"/>
  <c r="L476" i="89"/>
  <c r="N476" i="89"/>
  <c r="P476" i="89"/>
  <c r="R476" i="89"/>
  <c r="T476" i="89"/>
  <c r="V476" i="89"/>
  <c r="F477" i="89"/>
  <c r="H477" i="89"/>
  <c r="J477" i="89"/>
  <c r="L477" i="89"/>
  <c r="N477" i="89"/>
  <c r="P477" i="89"/>
  <c r="R477" i="89"/>
  <c r="T477" i="89"/>
  <c r="V477" i="89"/>
  <c r="E480" i="89"/>
  <c r="G480" i="89"/>
  <c r="I480" i="89"/>
  <c r="K480" i="89"/>
  <c r="M480" i="89"/>
  <c r="O480" i="89"/>
  <c r="Q480" i="89"/>
  <c r="S480" i="89"/>
  <c r="U480" i="89"/>
  <c r="W446" i="89"/>
  <c r="W405" i="89"/>
  <c r="W346" i="89"/>
  <c r="W296" i="89"/>
  <c r="W252" i="89"/>
  <c r="W201" i="89"/>
  <c r="W149" i="89"/>
  <c r="W86" i="89"/>
  <c r="W46" i="89"/>
  <c r="X446" i="89"/>
  <c r="X405" i="89"/>
  <c r="X346" i="89"/>
  <c r="X296" i="89"/>
  <c r="X252" i="89"/>
  <c r="X201" i="89"/>
  <c r="X149" i="89"/>
  <c r="X86" i="89"/>
  <c r="Y446" i="89"/>
  <c r="Y405" i="89"/>
  <c r="Y346" i="89"/>
  <c r="Y296" i="89"/>
  <c r="Y252" i="89"/>
  <c r="Y201" i="89"/>
  <c r="Y149" i="89"/>
  <c r="Y46" i="89"/>
  <c r="Z446" i="89"/>
  <c r="Z405" i="89"/>
  <c r="Z346" i="89"/>
  <c r="Z296" i="89"/>
  <c r="Z252" i="89"/>
  <c r="Z201" i="89"/>
  <c r="Z149" i="89"/>
  <c r="Z86" i="89"/>
  <c r="Z46" i="89"/>
  <c r="AA46" i="89"/>
  <c r="AA446" i="89"/>
  <c r="AA405" i="89"/>
  <c r="AA346" i="89"/>
  <c r="AA296" i="89"/>
  <c r="AA252" i="89"/>
  <c r="AA201" i="89"/>
  <c r="AA149" i="89"/>
  <c r="AA86" i="89"/>
  <c r="AB46" i="89"/>
  <c r="AB446" i="89"/>
  <c r="AB405" i="89"/>
  <c r="AB346" i="89"/>
  <c r="AB296" i="89"/>
  <c r="AB252" i="89"/>
  <c r="AB201" i="89"/>
  <c r="AB149" i="89"/>
  <c r="AB86" i="89"/>
  <c r="X46" i="89"/>
  <c r="DE381" i="89"/>
  <c r="DF381" i="89" s="1"/>
  <c r="DD381" i="89"/>
  <c r="CZ381" i="89"/>
  <c r="DA381" i="89" s="1"/>
  <c r="CX381" i="89"/>
  <c r="CV381" i="89"/>
  <c r="CT381" i="89"/>
  <c r="CR381" i="89"/>
  <c r="CP381" i="89"/>
  <c r="CN381" i="89"/>
  <c r="CL381" i="89"/>
  <c r="CJ381" i="89"/>
  <c r="CH381" i="89"/>
  <c r="CF381" i="89"/>
  <c r="CD381" i="89"/>
  <c r="CB381" i="89"/>
  <c r="BZ381" i="89"/>
  <c r="BX381" i="89"/>
  <c r="BV381" i="89"/>
  <c r="BT381" i="89"/>
  <c r="BR381" i="89"/>
  <c r="BP381" i="89"/>
  <c r="BN381" i="89"/>
  <c r="BL381" i="89"/>
  <c r="BJ381" i="89"/>
  <c r="BH381" i="89"/>
  <c r="BF381" i="89"/>
  <c r="BD381" i="89"/>
  <c r="BB381" i="89"/>
  <c r="AZ381" i="89"/>
  <c r="AX381" i="89"/>
  <c r="AV381" i="89"/>
  <c r="AT381" i="89"/>
  <c r="AR381" i="89"/>
  <c r="AP381" i="89"/>
  <c r="AN381" i="89"/>
  <c r="AL381" i="89"/>
  <c r="AJ381" i="89"/>
  <c r="AH381" i="89"/>
  <c r="AF381" i="89"/>
  <c r="AD381" i="89"/>
  <c r="S484" i="89" l="1"/>
  <c r="L246" i="89"/>
  <c r="K247" i="89" s="1"/>
  <c r="L195" i="89"/>
  <c r="K196" i="89" s="1"/>
  <c r="K484" i="89"/>
  <c r="L440" i="89"/>
  <c r="K441" i="89" s="1"/>
  <c r="P399" i="89"/>
  <c r="O400" i="89" s="1"/>
  <c r="U144" i="89"/>
  <c r="F143" i="89"/>
  <c r="E144" i="89" s="1"/>
  <c r="T195" i="89"/>
  <c r="S196" i="89" s="1"/>
  <c r="H399" i="89"/>
  <c r="G400" i="89" s="1"/>
  <c r="T246" i="89"/>
  <c r="S247" i="89" s="1"/>
  <c r="V399" i="89"/>
  <c r="U400" i="89" s="1"/>
  <c r="L40" i="89"/>
  <c r="K41" i="89" s="1"/>
  <c r="E484" i="89"/>
  <c r="T40" i="89"/>
  <c r="S41" i="89" s="1"/>
  <c r="U441" i="89"/>
  <c r="F440" i="89"/>
  <c r="E441" i="89" s="1"/>
  <c r="M484" i="89"/>
  <c r="T440" i="89"/>
  <c r="S441" i="89" s="1"/>
  <c r="J80" i="89"/>
  <c r="I81" i="89" s="1"/>
  <c r="T51" i="89"/>
  <c r="R80" i="89"/>
  <c r="Q81" i="89" s="1"/>
  <c r="T480" i="89"/>
  <c r="S481" i="89" s="1"/>
  <c r="H480" i="89"/>
  <c r="G481" i="89" s="1"/>
  <c r="T143" i="89"/>
  <c r="S144" i="89" s="1"/>
  <c r="F399" i="89"/>
  <c r="E400" i="89" s="1"/>
  <c r="N80" i="89"/>
  <c r="M81" i="89" s="1"/>
  <c r="I484" i="89"/>
  <c r="R440" i="89"/>
  <c r="Q441" i="89" s="1"/>
  <c r="R399" i="89"/>
  <c r="Q400" i="89" s="1"/>
  <c r="O484" i="89"/>
  <c r="P143" i="89"/>
  <c r="O144" i="89" s="1"/>
  <c r="H40" i="89"/>
  <c r="G41" i="89" s="1"/>
  <c r="V480" i="89"/>
  <c r="U481" i="89" s="1"/>
  <c r="R143" i="89"/>
  <c r="Q144" i="89" s="1"/>
  <c r="P440" i="89"/>
  <c r="O441" i="89" s="1"/>
  <c r="N143" i="89"/>
  <c r="M144" i="89" s="1"/>
  <c r="R480" i="89"/>
  <c r="Q481" i="89" s="1"/>
  <c r="L480" i="89"/>
  <c r="K481" i="89" s="1"/>
  <c r="N440" i="89"/>
  <c r="M441" i="89" s="1"/>
  <c r="N399" i="89"/>
  <c r="M400" i="89" s="1"/>
  <c r="L143" i="89"/>
  <c r="K144" i="89" s="1"/>
  <c r="T53" i="89"/>
  <c r="V80" i="89"/>
  <c r="U81" i="89" s="1"/>
  <c r="F80" i="89"/>
  <c r="E81" i="89" s="1"/>
  <c r="H80" i="89"/>
  <c r="G81" i="89" s="1"/>
  <c r="L80" i="89"/>
  <c r="K81" i="89" s="1"/>
  <c r="F40" i="89"/>
  <c r="E41" i="89" s="1"/>
  <c r="J40" i="89"/>
  <c r="I41" i="89" s="1"/>
  <c r="N40" i="89"/>
  <c r="M41" i="89" s="1"/>
  <c r="P40" i="89"/>
  <c r="O41" i="89" s="1"/>
  <c r="R40" i="89"/>
  <c r="Q41" i="89" s="1"/>
  <c r="L399" i="89"/>
  <c r="K400" i="89" s="1"/>
  <c r="N290" i="89"/>
  <c r="M291" i="89" s="1"/>
  <c r="P290" i="89"/>
  <c r="O291" i="89" s="1"/>
  <c r="R290" i="89"/>
  <c r="Q291" i="89" s="1"/>
  <c r="T290" i="89"/>
  <c r="S291" i="89" s="1"/>
  <c r="V290" i="89"/>
  <c r="U291" i="89" s="1"/>
  <c r="F290" i="89"/>
  <c r="E291" i="89" s="1"/>
  <c r="H290" i="89"/>
  <c r="G291" i="89" s="1"/>
  <c r="J290" i="89"/>
  <c r="I291" i="89" s="1"/>
  <c r="L290" i="89"/>
  <c r="K291" i="89" s="1"/>
  <c r="N246" i="89"/>
  <c r="M247" i="89" s="1"/>
  <c r="P246" i="89"/>
  <c r="O247" i="89" s="1"/>
  <c r="R246" i="89"/>
  <c r="Q247" i="89" s="1"/>
  <c r="V246" i="89"/>
  <c r="U247" i="89" s="1"/>
  <c r="F246" i="89"/>
  <c r="E247" i="89" s="1"/>
  <c r="H246" i="89"/>
  <c r="G247" i="89" s="1"/>
  <c r="J246" i="89"/>
  <c r="I247" i="89" s="1"/>
  <c r="H195" i="89"/>
  <c r="G196" i="89" s="1"/>
  <c r="J195" i="89"/>
  <c r="I196" i="89" s="1"/>
  <c r="N195" i="89"/>
  <c r="M196" i="89" s="1"/>
  <c r="P195" i="89"/>
  <c r="O196" i="89" s="1"/>
  <c r="R195" i="89"/>
  <c r="Q196" i="89" s="1"/>
  <c r="V195" i="89"/>
  <c r="U196" i="89" s="1"/>
  <c r="F195" i="89"/>
  <c r="E196" i="89" s="1"/>
  <c r="J143" i="89"/>
  <c r="I144" i="89" s="1"/>
  <c r="T54" i="89"/>
  <c r="P480" i="89"/>
  <c r="O481" i="89" s="1"/>
  <c r="J480" i="89"/>
  <c r="I481" i="89" s="1"/>
  <c r="T399" i="89"/>
  <c r="S400" i="89" s="1"/>
  <c r="Q484" i="89"/>
  <c r="J440" i="89"/>
  <c r="I441" i="89" s="1"/>
  <c r="J399" i="89"/>
  <c r="I400" i="89" s="1"/>
  <c r="G484" i="89"/>
  <c r="N480" i="89"/>
  <c r="M481" i="89" s="1"/>
  <c r="F480" i="89"/>
  <c r="E481" i="89" s="1"/>
  <c r="H440" i="89"/>
  <c r="G441" i="89" s="1"/>
  <c r="T340" i="89"/>
  <c r="S341" i="89" s="1"/>
  <c r="V340" i="89"/>
  <c r="U341" i="89" s="1"/>
  <c r="F340" i="89"/>
  <c r="E341" i="89" s="1"/>
  <c r="H340" i="89"/>
  <c r="G341" i="89" s="1"/>
  <c r="J340" i="89"/>
  <c r="I341" i="89" s="1"/>
  <c r="L340" i="89"/>
  <c r="K341" i="89" s="1"/>
  <c r="N340" i="89"/>
  <c r="M341" i="89" s="1"/>
  <c r="P340" i="89"/>
  <c r="O341" i="89" s="1"/>
  <c r="R340" i="89"/>
  <c r="Q341" i="89" s="1"/>
  <c r="H143" i="89"/>
  <c r="G144" i="89" s="1"/>
  <c r="U484" i="89"/>
  <c r="V40" i="89"/>
  <c r="U41" i="89" s="1"/>
  <c r="P80" i="89"/>
  <c r="O81" i="89" s="1"/>
  <c r="F484" i="89" l="1"/>
  <c r="E485" i="89" s="1"/>
  <c r="N484" i="89"/>
  <c r="M485" i="89" s="1"/>
  <c r="H484" i="89"/>
  <c r="G485" i="89" s="1"/>
  <c r="J484" i="89"/>
  <c r="I485" i="89" s="1"/>
  <c r="T55" i="89"/>
  <c r="T80" i="89" s="1"/>
  <c r="R484" i="89"/>
  <c r="Q485" i="89" s="1"/>
  <c r="P484" i="89"/>
  <c r="O485" i="89" s="1"/>
  <c r="L484" i="89"/>
  <c r="K485" i="89" s="1"/>
  <c r="V484" i="89"/>
  <c r="U485" i="89" s="1"/>
  <c r="BQ290" i="89"/>
  <c r="S81" i="89" l="1"/>
  <c r="T484" i="89"/>
  <c r="S485" i="89" s="1"/>
  <c r="AD391" i="89"/>
  <c r="AF391" i="89"/>
  <c r="AH391" i="89"/>
  <c r="AJ391" i="89"/>
  <c r="AL391" i="89"/>
  <c r="AN391" i="89"/>
  <c r="AP391" i="89"/>
  <c r="AR391" i="89"/>
  <c r="AT391" i="89"/>
  <c r="AV391" i="89"/>
  <c r="AX391" i="89"/>
  <c r="AZ391" i="89"/>
  <c r="BB391" i="89"/>
  <c r="BD391" i="89"/>
  <c r="BF391" i="89"/>
  <c r="BH391" i="89"/>
  <c r="BJ391" i="89"/>
  <c r="BL391" i="89"/>
  <c r="BN391" i="89"/>
  <c r="BP391" i="89"/>
  <c r="BR391" i="89"/>
  <c r="BT391" i="89"/>
  <c r="BV391" i="89"/>
  <c r="BX391" i="89"/>
  <c r="BZ391" i="89"/>
  <c r="CB391" i="89"/>
  <c r="CD391" i="89"/>
  <c r="CF391" i="89"/>
  <c r="CH391" i="89"/>
  <c r="CJ391" i="89"/>
  <c r="CL391" i="89"/>
  <c r="CN391" i="89"/>
  <c r="CP391" i="89"/>
  <c r="CR391" i="89"/>
  <c r="CT391" i="89"/>
  <c r="CV391" i="89"/>
  <c r="CX391" i="89"/>
  <c r="DD391" i="89"/>
  <c r="BR307" i="89"/>
  <c r="BD189" i="89"/>
  <c r="DH162" i="89"/>
  <c r="AD162" i="89"/>
  <c r="AF162" i="89"/>
  <c r="AH162" i="89"/>
  <c r="AJ162" i="89"/>
  <c r="AL162" i="89"/>
  <c r="AN162" i="89"/>
  <c r="AP162" i="89"/>
  <c r="AR162" i="89"/>
  <c r="AT162" i="89"/>
  <c r="AV162" i="89"/>
  <c r="AX162" i="89"/>
  <c r="AZ162" i="89"/>
  <c r="BB162" i="89"/>
  <c r="BD162" i="89"/>
  <c r="BF162" i="89"/>
  <c r="BH162" i="89"/>
  <c r="BJ162" i="89"/>
  <c r="BL162" i="89"/>
  <c r="BN162" i="89"/>
  <c r="BP162" i="89"/>
  <c r="BR162" i="89"/>
  <c r="BT162" i="89"/>
  <c r="BV162" i="89"/>
  <c r="BX162" i="89"/>
  <c r="BZ162" i="89"/>
  <c r="CB162" i="89"/>
  <c r="CD162" i="89"/>
  <c r="CF162" i="89"/>
  <c r="CH162" i="89"/>
  <c r="CJ162" i="89"/>
  <c r="CL162" i="89"/>
  <c r="CN162" i="89"/>
  <c r="CP162" i="89"/>
  <c r="CR162" i="89"/>
  <c r="CT162" i="89"/>
  <c r="CV162" i="89"/>
  <c r="CX162" i="89"/>
  <c r="DD162" i="89"/>
  <c r="BB271" i="89" l="1"/>
  <c r="DE407" i="89" l="1"/>
  <c r="DF407" i="89" s="1"/>
  <c r="DE408" i="89"/>
  <c r="DF408" i="89" s="1"/>
  <c r="DE409" i="89"/>
  <c r="DF409" i="89" s="1"/>
  <c r="DE410" i="89"/>
  <c r="DF410" i="89" s="1"/>
  <c r="DE411" i="89"/>
  <c r="DF411" i="89" s="1"/>
  <c r="DE412" i="89"/>
  <c r="DF412" i="89" s="1"/>
  <c r="DE413" i="89"/>
  <c r="DF413" i="89" s="1"/>
  <c r="DE414" i="89"/>
  <c r="DF414" i="89" s="1"/>
  <c r="DE415" i="89"/>
  <c r="DF415" i="89" s="1"/>
  <c r="DE416" i="89"/>
  <c r="DF416" i="89" s="1"/>
  <c r="DE417" i="89"/>
  <c r="DF417" i="89" s="1"/>
  <c r="DE418" i="89"/>
  <c r="DF418" i="89" s="1"/>
  <c r="DE419" i="89"/>
  <c r="DF419" i="89" s="1"/>
  <c r="DE420" i="89"/>
  <c r="DF420" i="89" s="1"/>
  <c r="DE421" i="89"/>
  <c r="DF421" i="89" s="1"/>
  <c r="DE422" i="89"/>
  <c r="DF422" i="89" s="1"/>
  <c r="DE423" i="89"/>
  <c r="DF423" i="89" s="1"/>
  <c r="DE424" i="89"/>
  <c r="DF424" i="89" s="1"/>
  <c r="DE425" i="89"/>
  <c r="DF425" i="89" s="1"/>
  <c r="DE426" i="89"/>
  <c r="DF426" i="89" s="1"/>
  <c r="DE427" i="89"/>
  <c r="DF427" i="89" s="1"/>
  <c r="DE428" i="89"/>
  <c r="DF428" i="89" s="1"/>
  <c r="DE429" i="89"/>
  <c r="DF429" i="89" s="1"/>
  <c r="DE430" i="89"/>
  <c r="DF430" i="89" s="1"/>
  <c r="DE431" i="89"/>
  <c r="DF431" i="89" s="1"/>
  <c r="DE432" i="89"/>
  <c r="DF432" i="89" s="1"/>
  <c r="DE433" i="89"/>
  <c r="DF433" i="89" s="1"/>
  <c r="DE434" i="89"/>
  <c r="DF434" i="89" s="1"/>
  <c r="DE435" i="89"/>
  <c r="DF435" i="89" s="1"/>
  <c r="DE436" i="89"/>
  <c r="DF436" i="89" s="1"/>
  <c r="DE437" i="89"/>
  <c r="DF437" i="89" s="1"/>
  <c r="DD407" i="89"/>
  <c r="DD408" i="89"/>
  <c r="DD409" i="89"/>
  <c r="DD410" i="89"/>
  <c r="DD411" i="89"/>
  <c r="DD412" i="89"/>
  <c r="DD413" i="89"/>
  <c r="DD414" i="89"/>
  <c r="DD415" i="89"/>
  <c r="DD416" i="89"/>
  <c r="DD417" i="89"/>
  <c r="DD418" i="89"/>
  <c r="DD419" i="89"/>
  <c r="DD420" i="89"/>
  <c r="DD421" i="89"/>
  <c r="DD422" i="89"/>
  <c r="DD423" i="89"/>
  <c r="DD424" i="89"/>
  <c r="DD425" i="89"/>
  <c r="DD426" i="89"/>
  <c r="DD427" i="89"/>
  <c r="DD428" i="89"/>
  <c r="DD429" i="89"/>
  <c r="DD430" i="89"/>
  <c r="DD431" i="89"/>
  <c r="DD432" i="89"/>
  <c r="DD433" i="89"/>
  <c r="DD434" i="89"/>
  <c r="DD435" i="89"/>
  <c r="DD436" i="89"/>
  <c r="DD437" i="89"/>
  <c r="DE406" i="89"/>
  <c r="DF406" i="89" s="1"/>
  <c r="DD406" i="89"/>
  <c r="DE351" i="89"/>
  <c r="DF351" i="89" s="1"/>
  <c r="DE348" i="89"/>
  <c r="DF348" i="89" s="1"/>
  <c r="DE349" i="89"/>
  <c r="DF349" i="89" s="1"/>
  <c r="DE350" i="89"/>
  <c r="DF350" i="89" s="1"/>
  <c r="DE354" i="89"/>
  <c r="DF354" i="89" s="1"/>
  <c r="DE356" i="89"/>
  <c r="DF356" i="89" s="1"/>
  <c r="DE358" i="89"/>
  <c r="DF358" i="89" s="1"/>
  <c r="DE360" i="89"/>
  <c r="DF360" i="89" s="1"/>
  <c r="DE353" i="89"/>
  <c r="DF353" i="89" s="1"/>
  <c r="DE355" i="89"/>
  <c r="DF355" i="89" s="1"/>
  <c r="DE357" i="89"/>
  <c r="DF357" i="89" s="1"/>
  <c r="DE362" i="89"/>
  <c r="DF362" i="89" s="1"/>
  <c r="DE363" i="89"/>
  <c r="DF363" i="89" s="1"/>
  <c r="DE364" i="89"/>
  <c r="DF364" i="89" s="1"/>
  <c r="DE366" i="89"/>
  <c r="DF366" i="89" s="1"/>
  <c r="DE367" i="89"/>
  <c r="DF367" i="89" s="1"/>
  <c r="DE368" i="89"/>
  <c r="DF368" i="89" s="1"/>
  <c r="DE369" i="89"/>
  <c r="DF369" i="89" s="1"/>
  <c r="DE370" i="89"/>
  <c r="DF370" i="89" s="1"/>
  <c r="DE371" i="89"/>
  <c r="DF371" i="89" s="1"/>
  <c r="DE372" i="89"/>
  <c r="DF372" i="89" s="1"/>
  <c r="DE373" i="89"/>
  <c r="DF373" i="89" s="1"/>
  <c r="DE374" i="89"/>
  <c r="DF374" i="89" s="1"/>
  <c r="DE375" i="89"/>
  <c r="DF375" i="89" s="1"/>
  <c r="DE376" i="89"/>
  <c r="DF376" i="89" s="1"/>
  <c r="DE378" i="89"/>
  <c r="DF378" i="89" s="1"/>
  <c r="DE377" i="89"/>
  <c r="DF377" i="89" s="1"/>
  <c r="DE379" i="89"/>
  <c r="DF379" i="89" s="1"/>
  <c r="DE380" i="89"/>
  <c r="DF380" i="89" s="1"/>
  <c r="DE382" i="89"/>
  <c r="DF382" i="89" s="1"/>
  <c r="DE383" i="89"/>
  <c r="DF383" i="89" s="1"/>
  <c r="DE384" i="89"/>
  <c r="DF384" i="89" s="1"/>
  <c r="DE385" i="89"/>
  <c r="DF385" i="89" s="1"/>
  <c r="DE386" i="89"/>
  <c r="DF386" i="89" s="1"/>
  <c r="DE387" i="89"/>
  <c r="DF387" i="89" s="1"/>
  <c r="DE388" i="89"/>
  <c r="DF388" i="89" s="1"/>
  <c r="DE390" i="89"/>
  <c r="DF390" i="89" s="1"/>
  <c r="DE392" i="89"/>
  <c r="DF392" i="89" s="1"/>
  <c r="DE393" i="89"/>
  <c r="DF393" i="89" s="1"/>
  <c r="DE394" i="89"/>
  <c r="DF394" i="89" s="1"/>
  <c r="DE395" i="89"/>
  <c r="DF395" i="89" s="1"/>
  <c r="DE396" i="89"/>
  <c r="DF396" i="89" s="1"/>
  <c r="DD351" i="89"/>
  <c r="DD348" i="89"/>
  <c r="DD349" i="89"/>
  <c r="DD350" i="89"/>
  <c r="DD354" i="89"/>
  <c r="DD356" i="89"/>
  <c r="DD358" i="89"/>
  <c r="DD360" i="89"/>
  <c r="DD353" i="89"/>
  <c r="DD355" i="89"/>
  <c r="DD357" i="89"/>
  <c r="DD362" i="89"/>
  <c r="DD363" i="89"/>
  <c r="DD364" i="89"/>
  <c r="DD366" i="89"/>
  <c r="DD367" i="89"/>
  <c r="DD368" i="89"/>
  <c r="DD369" i="89"/>
  <c r="DD370" i="89"/>
  <c r="DD371" i="89"/>
  <c r="DD372" i="89"/>
  <c r="DD373" i="89"/>
  <c r="DD374" i="89"/>
  <c r="DD375" i="89"/>
  <c r="DD376" i="89"/>
  <c r="DD378" i="89"/>
  <c r="DD377" i="89"/>
  <c r="DD379" i="89"/>
  <c r="DD380" i="89"/>
  <c r="DD382" i="89"/>
  <c r="DD383" i="89"/>
  <c r="DD384" i="89"/>
  <c r="DD385" i="89"/>
  <c r="DD386" i="89"/>
  <c r="DD387" i="89"/>
  <c r="DD388" i="89"/>
  <c r="DD390" i="89"/>
  <c r="DD392" i="89"/>
  <c r="DD393" i="89"/>
  <c r="DD394" i="89"/>
  <c r="DD395" i="89"/>
  <c r="DD396" i="89"/>
  <c r="DE347" i="89"/>
  <c r="DF347" i="89" s="1"/>
  <c r="DD347" i="89"/>
  <c r="DE298" i="89"/>
  <c r="DF298" i="89" s="1"/>
  <c r="DE299" i="89"/>
  <c r="DF299" i="89" s="1"/>
  <c r="DE300" i="89"/>
  <c r="DF300" i="89" s="1"/>
  <c r="DE301" i="89"/>
  <c r="DF301" i="89" s="1"/>
  <c r="DE302" i="89"/>
  <c r="DF302" i="89" s="1"/>
  <c r="DE304" i="89"/>
  <c r="DF304" i="89" s="1"/>
  <c r="DE305" i="89"/>
  <c r="DF305" i="89" s="1"/>
  <c r="DE306" i="89"/>
  <c r="DF306" i="89" s="1"/>
  <c r="DE307" i="89"/>
  <c r="DF307" i="89" s="1"/>
  <c r="DE308" i="89"/>
  <c r="DF308" i="89" s="1"/>
  <c r="DE309" i="89"/>
  <c r="DF309" i="89" s="1"/>
  <c r="DE310" i="89"/>
  <c r="DF310" i="89" s="1"/>
  <c r="DE311" i="89"/>
  <c r="DF311" i="89" s="1"/>
  <c r="DE312" i="89"/>
  <c r="DF312" i="89" s="1"/>
  <c r="DE313" i="89"/>
  <c r="DF313" i="89" s="1"/>
  <c r="DE314" i="89"/>
  <c r="DF314" i="89" s="1"/>
  <c r="DE315" i="89"/>
  <c r="DF315" i="89" s="1"/>
  <c r="DE316" i="89"/>
  <c r="DF316" i="89" s="1"/>
  <c r="DE317" i="89"/>
  <c r="DF317" i="89" s="1"/>
  <c r="DE318" i="89"/>
  <c r="DF318" i="89" s="1"/>
  <c r="DE319" i="89"/>
  <c r="DF319" i="89" s="1"/>
  <c r="DE320" i="89"/>
  <c r="DF320" i="89" s="1"/>
  <c r="DE321" i="89"/>
  <c r="DF321" i="89" s="1"/>
  <c r="DE322" i="89"/>
  <c r="DF322" i="89" s="1"/>
  <c r="DE323" i="89"/>
  <c r="DF323" i="89" s="1"/>
  <c r="DE324" i="89"/>
  <c r="DF324" i="89" s="1"/>
  <c r="DE325" i="89"/>
  <c r="DF325" i="89" s="1"/>
  <c r="DE326" i="89"/>
  <c r="DF326" i="89" s="1"/>
  <c r="DE327" i="89"/>
  <c r="DF327" i="89" s="1"/>
  <c r="DE328" i="89"/>
  <c r="DF328" i="89" s="1"/>
  <c r="DE330" i="89"/>
  <c r="DF330" i="89" s="1"/>
  <c r="DE331" i="89"/>
  <c r="DF331" i="89" s="1"/>
  <c r="DE332" i="89"/>
  <c r="DF332" i="89" s="1"/>
  <c r="DE333" i="89"/>
  <c r="DF333" i="89" s="1"/>
  <c r="DE334" i="89"/>
  <c r="DF334" i="89" s="1"/>
  <c r="DE335" i="89"/>
  <c r="DF335" i="89" s="1"/>
  <c r="DE336" i="89"/>
  <c r="DF336" i="89" s="1"/>
  <c r="DE337" i="89"/>
  <c r="DF337" i="89" s="1"/>
  <c r="DD298" i="89"/>
  <c r="DD299" i="89"/>
  <c r="DD300" i="89"/>
  <c r="DD301" i="89"/>
  <c r="DD302" i="89"/>
  <c r="DD304" i="89"/>
  <c r="DD305" i="89"/>
  <c r="DD306" i="89"/>
  <c r="DD307" i="89"/>
  <c r="DD308" i="89"/>
  <c r="DD309" i="89"/>
  <c r="DD310" i="89"/>
  <c r="DD311" i="89"/>
  <c r="DD312" i="89"/>
  <c r="DD313" i="89"/>
  <c r="DD314" i="89"/>
  <c r="DD315" i="89"/>
  <c r="DD316" i="89"/>
  <c r="DD317" i="89"/>
  <c r="DD318" i="89"/>
  <c r="DD319" i="89"/>
  <c r="DD320" i="89"/>
  <c r="DD321" i="89"/>
  <c r="DD322" i="89"/>
  <c r="DD323" i="89"/>
  <c r="DD324" i="89"/>
  <c r="DD325" i="89"/>
  <c r="DD326" i="89"/>
  <c r="DD327" i="89"/>
  <c r="DD328" i="89"/>
  <c r="DD330" i="89"/>
  <c r="DD331" i="89"/>
  <c r="DD332" i="89"/>
  <c r="DD333" i="89"/>
  <c r="DD334" i="89"/>
  <c r="DD335" i="89"/>
  <c r="DD336" i="89"/>
  <c r="DD337" i="89"/>
  <c r="DE297" i="89"/>
  <c r="DF297" i="89" s="1"/>
  <c r="DD297" i="89"/>
  <c r="DI253" i="89"/>
  <c r="DE254" i="89"/>
  <c r="DF254" i="89" s="1"/>
  <c r="DE255" i="89"/>
  <c r="DF255" i="89" s="1"/>
  <c r="DE256" i="89"/>
  <c r="DF256" i="89" s="1"/>
  <c r="DE258" i="89"/>
  <c r="DF258" i="89" s="1"/>
  <c r="DE259" i="89"/>
  <c r="DF259" i="89" s="1"/>
  <c r="DE260" i="89"/>
  <c r="DF260" i="89" s="1"/>
  <c r="DE261" i="89"/>
  <c r="DF261" i="89" s="1"/>
  <c r="DE262" i="89"/>
  <c r="DF262" i="89" s="1"/>
  <c r="DE263" i="89"/>
  <c r="DF263" i="89" s="1"/>
  <c r="DE264" i="89"/>
  <c r="DF264" i="89" s="1"/>
  <c r="DE265" i="89"/>
  <c r="DF265" i="89" s="1"/>
  <c r="DE266" i="89"/>
  <c r="DF266" i="89" s="1"/>
  <c r="DE267" i="89"/>
  <c r="DF267" i="89" s="1"/>
  <c r="DE268" i="89"/>
  <c r="DF268" i="89" s="1"/>
  <c r="DE269" i="89"/>
  <c r="DF269" i="89" s="1"/>
  <c r="DE270" i="89"/>
  <c r="DF270" i="89" s="1"/>
  <c r="DE271" i="89"/>
  <c r="DF271" i="89" s="1"/>
  <c r="DE272" i="89"/>
  <c r="DF272" i="89" s="1"/>
  <c r="DE273" i="89"/>
  <c r="DF273" i="89" s="1"/>
  <c r="DE274" i="89"/>
  <c r="DF274" i="89" s="1"/>
  <c r="DE275" i="89"/>
  <c r="DF275" i="89" s="1"/>
  <c r="DE276" i="89"/>
  <c r="DF276" i="89" s="1"/>
  <c r="DE278" i="89"/>
  <c r="DF278" i="89" s="1"/>
  <c r="DE279" i="89"/>
  <c r="DF279" i="89" s="1"/>
  <c r="DE280" i="89"/>
  <c r="DF280" i="89" s="1"/>
  <c r="DE281" i="89"/>
  <c r="DF281" i="89" s="1"/>
  <c r="DE283" i="89"/>
  <c r="DF283" i="89" s="1"/>
  <c r="DE284" i="89"/>
  <c r="DF284" i="89" s="1"/>
  <c r="DE285" i="89"/>
  <c r="DF285" i="89" s="1"/>
  <c r="DE286" i="89"/>
  <c r="DF286" i="89" s="1"/>
  <c r="DE287" i="89"/>
  <c r="DF287" i="89" s="1"/>
  <c r="DD254" i="89"/>
  <c r="DD255" i="89"/>
  <c r="DD256" i="89"/>
  <c r="DD258" i="89"/>
  <c r="DD259" i="89"/>
  <c r="DD260" i="89"/>
  <c r="DD261" i="89"/>
  <c r="DD262" i="89"/>
  <c r="DD263" i="89"/>
  <c r="DD264" i="89"/>
  <c r="DD265" i="89"/>
  <c r="DD266" i="89"/>
  <c r="DD267" i="89"/>
  <c r="DD268" i="89"/>
  <c r="DD269" i="89"/>
  <c r="DD270" i="89"/>
  <c r="DD271" i="89"/>
  <c r="DD272" i="89"/>
  <c r="DD273" i="89"/>
  <c r="DD274" i="89"/>
  <c r="DD275" i="89"/>
  <c r="DD276" i="89"/>
  <c r="DD278" i="89"/>
  <c r="DD279" i="89"/>
  <c r="DD280" i="89"/>
  <c r="DD281" i="89"/>
  <c r="DD283" i="89"/>
  <c r="DD284" i="89"/>
  <c r="DD285" i="89"/>
  <c r="DD286" i="89"/>
  <c r="DD287" i="89"/>
  <c r="DE253" i="89"/>
  <c r="DF253" i="89" s="1"/>
  <c r="DD253" i="89"/>
  <c r="DE203" i="89"/>
  <c r="DF203" i="89" s="1"/>
  <c r="DE204" i="89"/>
  <c r="DF204" i="89" s="1"/>
  <c r="DE205" i="89"/>
  <c r="DF205" i="89" s="1"/>
  <c r="DE206" i="89"/>
  <c r="DF206" i="89" s="1"/>
  <c r="DE207" i="89"/>
  <c r="DF207" i="89" s="1"/>
  <c r="DE208" i="89"/>
  <c r="DF208" i="89" s="1"/>
  <c r="DE209" i="89"/>
  <c r="DF209" i="89" s="1"/>
  <c r="DE210" i="89"/>
  <c r="DF210" i="89" s="1"/>
  <c r="DE211" i="89"/>
  <c r="DF211" i="89" s="1"/>
  <c r="DE213" i="89"/>
  <c r="DF213" i="89" s="1"/>
  <c r="DE214" i="89"/>
  <c r="DF214" i="89" s="1"/>
  <c r="DE215" i="89"/>
  <c r="DF215" i="89" s="1"/>
  <c r="DE216" i="89"/>
  <c r="DF216" i="89" s="1"/>
  <c r="DE217" i="89"/>
  <c r="DF217" i="89" s="1"/>
  <c r="DE218" i="89"/>
  <c r="DF218" i="89" s="1"/>
  <c r="DE219" i="89"/>
  <c r="DF219" i="89" s="1"/>
  <c r="DE220" i="89"/>
  <c r="DF220" i="89" s="1"/>
  <c r="DE221" i="89"/>
  <c r="DF221" i="89" s="1"/>
  <c r="DE222" i="89"/>
  <c r="DF222" i="89" s="1"/>
  <c r="DE223" i="89"/>
  <c r="DF223" i="89" s="1"/>
  <c r="DE224" i="89"/>
  <c r="DF224" i="89" s="1"/>
  <c r="DE225" i="89"/>
  <c r="DF225" i="89" s="1"/>
  <c r="DE226" i="89"/>
  <c r="DF226" i="89" s="1"/>
  <c r="DE227" i="89"/>
  <c r="DF227" i="89" s="1"/>
  <c r="DE228" i="89"/>
  <c r="DF228" i="89" s="1"/>
  <c r="DE229" i="89"/>
  <c r="DF229" i="89" s="1"/>
  <c r="DE230" i="89"/>
  <c r="DF230" i="89" s="1"/>
  <c r="DE231" i="89"/>
  <c r="DF231" i="89" s="1"/>
  <c r="DE232" i="89"/>
  <c r="DF232" i="89" s="1"/>
  <c r="DE233" i="89"/>
  <c r="DF233" i="89" s="1"/>
  <c r="DE234" i="89"/>
  <c r="DF234" i="89" s="1"/>
  <c r="DE235" i="89"/>
  <c r="DF235" i="89" s="1"/>
  <c r="DE236" i="89"/>
  <c r="DF236" i="89" s="1"/>
  <c r="DE237" i="89"/>
  <c r="DF237" i="89" s="1"/>
  <c r="DE238" i="89"/>
  <c r="DF238" i="89" s="1"/>
  <c r="DE239" i="89"/>
  <c r="DF239" i="89" s="1"/>
  <c r="DE240" i="89"/>
  <c r="DF240" i="89" s="1"/>
  <c r="DE241" i="89"/>
  <c r="DF241" i="89" s="1"/>
  <c r="DE242" i="89"/>
  <c r="DF242" i="89" s="1"/>
  <c r="DE243" i="89"/>
  <c r="DF243" i="89" s="1"/>
  <c r="DD203" i="89"/>
  <c r="DD204" i="89"/>
  <c r="DD205" i="89"/>
  <c r="DD206" i="89"/>
  <c r="DD207" i="89"/>
  <c r="DD208" i="89"/>
  <c r="DD209" i="89"/>
  <c r="DD210" i="89"/>
  <c r="DD211" i="89"/>
  <c r="DD213" i="89"/>
  <c r="DD214" i="89"/>
  <c r="DD215" i="89"/>
  <c r="DD216" i="89"/>
  <c r="DD217" i="89"/>
  <c r="DD218" i="89"/>
  <c r="DD219" i="89"/>
  <c r="DD220" i="89"/>
  <c r="DD221" i="89"/>
  <c r="DD222" i="89"/>
  <c r="DD223" i="89"/>
  <c r="DD224" i="89"/>
  <c r="DD225" i="89"/>
  <c r="DD226" i="89"/>
  <c r="DD227" i="89"/>
  <c r="DD228" i="89"/>
  <c r="DD229" i="89"/>
  <c r="DD230" i="89"/>
  <c r="DD231" i="89"/>
  <c r="DD232" i="89"/>
  <c r="DD233" i="89"/>
  <c r="DD234" i="89"/>
  <c r="DD235" i="89"/>
  <c r="DD236" i="89"/>
  <c r="DD237" i="89"/>
  <c r="DD238" i="89"/>
  <c r="DD239" i="89"/>
  <c r="DD240" i="89"/>
  <c r="DD241" i="89"/>
  <c r="DD242" i="89"/>
  <c r="DD243" i="89"/>
  <c r="DE202" i="89"/>
  <c r="DF202" i="89" s="1"/>
  <c r="DD202" i="89"/>
  <c r="DE161" i="89"/>
  <c r="DF161" i="89" s="1"/>
  <c r="DD161" i="89"/>
  <c r="DE151" i="89"/>
  <c r="DF151" i="89" s="1"/>
  <c r="DE152" i="89"/>
  <c r="DF152" i="89" s="1"/>
  <c r="DE153" i="89"/>
  <c r="DF153" i="89" s="1"/>
  <c r="DE154" i="89"/>
  <c r="DF154" i="89" s="1"/>
  <c r="DE155" i="89"/>
  <c r="DF155" i="89" s="1"/>
  <c r="DE156" i="89"/>
  <c r="DF156" i="89" s="1"/>
  <c r="DE157" i="89"/>
  <c r="DF157" i="89" s="1"/>
  <c r="DE158" i="89"/>
  <c r="DF158" i="89" s="1"/>
  <c r="DE159" i="89"/>
  <c r="DF159" i="89" s="1"/>
  <c r="DE160" i="89"/>
  <c r="DF160" i="89" s="1"/>
  <c r="DE163" i="89"/>
  <c r="DF163" i="89" s="1"/>
  <c r="DE164" i="89"/>
  <c r="DF164" i="89" s="1"/>
  <c r="DE165" i="89"/>
  <c r="DF165" i="89" s="1"/>
  <c r="DE166" i="89"/>
  <c r="DF166" i="89" s="1"/>
  <c r="DE167" i="89"/>
  <c r="DF167" i="89" s="1"/>
  <c r="DE168" i="89"/>
  <c r="DF168" i="89" s="1"/>
  <c r="DE169" i="89"/>
  <c r="DF169" i="89" s="1"/>
  <c r="DE170" i="89"/>
  <c r="DF170" i="89" s="1"/>
  <c r="DE171" i="89"/>
  <c r="DF171" i="89" s="1"/>
  <c r="DE172" i="89"/>
  <c r="DF172" i="89" s="1"/>
  <c r="DE173" i="89"/>
  <c r="DF173" i="89" s="1"/>
  <c r="DE174" i="89"/>
  <c r="DF174" i="89" s="1"/>
  <c r="DE175" i="89"/>
  <c r="DF175" i="89" s="1"/>
  <c r="DE176" i="89"/>
  <c r="DF176" i="89" s="1"/>
  <c r="DE178" i="89"/>
  <c r="DF178" i="89" s="1"/>
  <c r="DE179" i="89"/>
  <c r="DF179" i="89" s="1"/>
  <c r="DE180" i="89"/>
  <c r="DF180" i="89" s="1"/>
  <c r="DE181" i="89"/>
  <c r="DF181" i="89" s="1"/>
  <c r="DE182" i="89"/>
  <c r="DF182" i="89" s="1"/>
  <c r="DE183" i="89"/>
  <c r="DF183" i="89" s="1"/>
  <c r="DE185" i="89"/>
  <c r="DF185" i="89" s="1"/>
  <c r="DE186" i="89"/>
  <c r="DF186" i="89" s="1"/>
  <c r="DE188" i="89"/>
  <c r="DF188" i="89" s="1"/>
  <c r="DE189" i="89"/>
  <c r="DF189" i="89" s="1"/>
  <c r="DE190" i="89"/>
  <c r="DF190" i="89" s="1"/>
  <c r="DE191" i="89"/>
  <c r="DF191" i="89" s="1"/>
  <c r="DE192" i="89"/>
  <c r="DF192" i="89" s="1"/>
  <c r="DD151" i="89"/>
  <c r="DD152" i="89"/>
  <c r="DD153" i="89"/>
  <c r="DD154" i="89"/>
  <c r="DD155" i="89"/>
  <c r="DD156" i="89"/>
  <c r="DD157" i="89"/>
  <c r="DD158" i="89"/>
  <c r="DD159" i="89"/>
  <c r="DD160" i="89"/>
  <c r="DD163" i="89"/>
  <c r="DD164" i="89"/>
  <c r="DD165" i="89"/>
  <c r="DD166" i="89"/>
  <c r="DD167" i="89"/>
  <c r="DD168" i="89"/>
  <c r="DD169" i="89"/>
  <c r="DD170" i="89"/>
  <c r="DD171" i="89"/>
  <c r="DD172" i="89"/>
  <c r="DD173" i="89"/>
  <c r="DD174" i="89"/>
  <c r="DD175" i="89"/>
  <c r="DD176" i="89"/>
  <c r="DD178" i="89"/>
  <c r="DD179" i="89"/>
  <c r="DD180" i="89"/>
  <c r="DD181" i="89"/>
  <c r="DD182" i="89"/>
  <c r="DD183" i="89"/>
  <c r="DD185" i="89"/>
  <c r="DD186" i="89"/>
  <c r="DD188" i="89"/>
  <c r="DD189" i="89"/>
  <c r="DD190" i="89"/>
  <c r="DD191" i="89"/>
  <c r="DD192" i="89"/>
  <c r="DE150" i="89"/>
  <c r="DF150" i="89" s="1"/>
  <c r="DD150" i="89"/>
  <c r="DE87" i="89"/>
  <c r="DF87" i="89" s="1"/>
  <c r="DE88" i="89"/>
  <c r="DF88" i="89" s="1"/>
  <c r="DE89" i="89"/>
  <c r="DF89" i="89" s="1"/>
  <c r="DE90" i="89"/>
  <c r="DF90" i="89" s="1"/>
  <c r="DE92" i="89"/>
  <c r="DF92" i="89" s="1"/>
  <c r="DE93" i="89"/>
  <c r="DF93" i="89" s="1"/>
  <c r="DE94" i="89"/>
  <c r="DF94" i="89" s="1"/>
  <c r="DE95" i="89"/>
  <c r="DF95" i="89" s="1"/>
  <c r="DE96" i="89"/>
  <c r="DF96" i="89" s="1"/>
  <c r="DE97" i="89"/>
  <c r="DF97" i="89" s="1"/>
  <c r="DE99" i="89"/>
  <c r="DF99" i="89" s="1"/>
  <c r="DE100" i="89"/>
  <c r="DF100" i="89" s="1"/>
  <c r="DE101" i="89"/>
  <c r="DF101" i="89" s="1"/>
  <c r="DE102" i="89"/>
  <c r="DF102" i="89" s="1"/>
  <c r="DE103" i="89"/>
  <c r="DF103" i="89" s="1"/>
  <c r="DE104" i="89"/>
  <c r="DF104" i="89" s="1"/>
  <c r="DE105" i="89"/>
  <c r="DF105" i="89" s="1"/>
  <c r="DE106" i="89"/>
  <c r="DF106" i="89" s="1"/>
  <c r="DE107" i="89"/>
  <c r="DF107" i="89" s="1"/>
  <c r="DE108" i="89"/>
  <c r="DF108" i="89" s="1"/>
  <c r="DE109" i="89"/>
  <c r="DF109" i="89" s="1"/>
  <c r="DE110" i="89"/>
  <c r="DF110" i="89" s="1"/>
  <c r="DE111" i="89"/>
  <c r="DF111" i="89" s="1"/>
  <c r="DE112" i="89"/>
  <c r="DF112" i="89" s="1"/>
  <c r="DE113" i="89"/>
  <c r="DF113" i="89" s="1"/>
  <c r="DE114" i="89"/>
  <c r="DF114" i="89" s="1"/>
  <c r="DE115" i="89"/>
  <c r="DF115" i="89" s="1"/>
  <c r="DE116" i="89"/>
  <c r="DF116" i="89" s="1"/>
  <c r="DE117" i="89"/>
  <c r="DF117" i="89" s="1"/>
  <c r="DE118" i="89"/>
  <c r="DF118" i="89" s="1"/>
  <c r="DE119" i="89"/>
  <c r="DF119" i="89" s="1"/>
  <c r="DE120" i="89"/>
  <c r="DF120" i="89" s="1"/>
  <c r="DE121" i="89"/>
  <c r="DF121" i="89" s="1"/>
  <c r="DE123" i="89"/>
  <c r="DF123" i="89" s="1"/>
  <c r="DE124" i="89"/>
  <c r="DF124" i="89" s="1"/>
  <c r="DE125" i="89"/>
  <c r="DF125" i="89" s="1"/>
  <c r="DE126" i="89"/>
  <c r="DF126" i="89" s="1"/>
  <c r="DE127" i="89"/>
  <c r="DF127" i="89" s="1"/>
  <c r="DE128" i="89"/>
  <c r="DF128" i="89" s="1"/>
  <c r="DE129" i="89"/>
  <c r="DF129" i="89" s="1"/>
  <c r="DE130" i="89"/>
  <c r="DF130" i="89" s="1"/>
  <c r="DE133" i="89"/>
  <c r="DF133" i="89" s="1"/>
  <c r="DE134" i="89"/>
  <c r="DF134" i="89" s="1"/>
  <c r="DE135" i="89"/>
  <c r="DF135" i="89" s="1"/>
  <c r="DE137" i="89"/>
  <c r="DF137" i="89" s="1"/>
  <c r="DE138" i="89"/>
  <c r="DF138" i="89" s="1"/>
  <c r="DE139" i="89"/>
  <c r="DF139" i="89" s="1"/>
  <c r="DE140" i="89"/>
  <c r="DF140" i="89" s="1"/>
  <c r="DC148" i="89"/>
  <c r="DC200" i="89" s="1"/>
  <c r="DC251" i="89" s="1"/>
  <c r="DC295" i="89" s="1"/>
  <c r="DC345" i="89" s="1"/>
  <c r="DC404" i="89" s="1"/>
  <c r="CZ173" i="89"/>
  <c r="DA173" i="89" s="1"/>
  <c r="CX173" i="89"/>
  <c r="CV173" i="89"/>
  <c r="CT173" i="89"/>
  <c r="CR173" i="89"/>
  <c r="CP173" i="89"/>
  <c r="CN173" i="89"/>
  <c r="CL173" i="89"/>
  <c r="CJ173" i="89"/>
  <c r="CH173" i="89"/>
  <c r="CF173" i="89"/>
  <c r="CD173" i="89"/>
  <c r="CB173" i="89"/>
  <c r="BZ173" i="89"/>
  <c r="BX173" i="89"/>
  <c r="BV173" i="89"/>
  <c r="BT173" i="89"/>
  <c r="BR173" i="89"/>
  <c r="BP173" i="89"/>
  <c r="BN173" i="89"/>
  <c r="BL173" i="89"/>
  <c r="BJ173" i="89"/>
  <c r="BH173" i="89"/>
  <c r="BF173" i="89"/>
  <c r="BD173" i="89"/>
  <c r="BB173" i="89"/>
  <c r="AZ173" i="89"/>
  <c r="AX173" i="89"/>
  <c r="AV173" i="89"/>
  <c r="AT173" i="89"/>
  <c r="AR173" i="89"/>
  <c r="AP173" i="89"/>
  <c r="AN173" i="89"/>
  <c r="AL173" i="89"/>
  <c r="AJ173" i="89"/>
  <c r="AH173" i="89"/>
  <c r="AF173" i="89"/>
  <c r="AD173" i="89"/>
  <c r="DH173" i="89"/>
  <c r="CZ186" i="89"/>
  <c r="DA186" i="89" s="1"/>
  <c r="CX186" i="89"/>
  <c r="CV186" i="89"/>
  <c r="CT186" i="89"/>
  <c r="CR186" i="89"/>
  <c r="CP186" i="89"/>
  <c r="CN186" i="89"/>
  <c r="CL186" i="89"/>
  <c r="CJ186" i="89"/>
  <c r="CH186" i="89"/>
  <c r="CF186" i="89"/>
  <c r="CD186" i="89"/>
  <c r="CB186" i="89"/>
  <c r="BZ186" i="89"/>
  <c r="BX186" i="89"/>
  <c r="BV186" i="89"/>
  <c r="BT186" i="89"/>
  <c r="BR186" i="89"/>
  <c r="BP186" i="89"/>
  <c r="BN186" i="89"/>
  <c r="BL186" i="89"/>
  <c r="BJ186" i="89"/>
  <c r="BH186" i="89"/>
  <c r="BF186" i="89"/>
  <c r="BD186" i="89"/>
  <c r="BB186" i="89"/>
  <c r="AZ186" i="89"/>
  <c r="AX186" i="89"/>
  <c r="AV186" i="89"/>
  <c r="AT186" i="89"/>
  <c r="AR186" i="89"/>
  <c r="AP186" i="89"/>
  <c r="AN186" i="89"/>
  <c r="AL186" i="89"/>
  <c r="AJ186" i="89"/>
  <c r="AH186" i="89"/>
  <c r="AF186" i="89"/>
  <c r="AD186" i="89"/>
  <c r="DH186" i="89"/>
  <c r="CZ182" i="89"/>
  <c r="DA182" i="89" s="1"/>
  <c r="CX182" i="89"/>
  <c r="CV182" i="89"/>
  <c r="CT182" i="89"/>
  <c r="CR182" i="89"/>
  <c r="CP182" i="89"/>
  <c r="CN182" i="89"/>
  <c r="CL182" i="89"/>
  <c r="CJ182" i="89"/>
  <c r="CH182" i="89"/>
  <c r="CF182" i="89"/>
  <c r="CD182" i="89"/>
  <c r="CB182" i="89"/>
  <c r="BZ182" i="89"/>
  <c r="BX182" i="89"/>
  <c r="BV182" i="89"/>
  <c r="BT182" i="89"/>
  <c r="BR182" i="89"/>
  <c r="BP182" i="89"/>
  <c r="BN182" i="89"/>
  <c r="BL182" i="89"/>
  <c r="BJ182" i="89"/>
  <c r="BH182" i="89"/>
  <c r="BF182" i="89"/>
  <c r="BD182" i="89"/>
  <c r="BB182" i="89"/>
  <c r="AZ182" i="89"/>
  <c r="AX182" i="89"/>
  <c r="AV182" i="89"/>
  <c r="AT182" i="89"/>
  <c r="AR182" i="89"/>
  <c r="AP182" i="89"/>
  <c r="AN182" i="89"/>
  <c r="AL182" i="89"/>
  <c r="AJ182" i="89"/>
  <c r="AH182" i="89"/>
  <c r="AF182" i="89"/>
  <c r="AD182" i="89"/>
  <c r="DH182" i="89"/>
  <c r="CZ132" i="89"/>
  <c r="DA132" i="89" s="1"/>
  <c r="BX91" i="89"/>
  <c r="CZ11" i="89"/>
  <c r="DA11" i="89" s="1"/>
  <c r="CX11" i="89"/>
  <c r="CV11" i="89"/>
  <c r="CT11" i="89"/>
  <c r="CR11" i="89"/>
  <c r="CP11" i="89"/>
  <c r="CN11" i="89"/>
  <c r="CL11" i="89"/>
  <c r="CJ11" i="89"/>
  <c r="CH11" i="89"/>
  <c r="CF11" i="89"/>
  <c r="CD11" i="89"/>
  <c r="CB11" i="89"/>
  <c r="BZ11" i="89"/>
  <c r="BX11" i="89"/>
  <c r="BV11" i="89"/>
  <c r="BT11" i="89"/>
  <c r="BR11" i="89"/>
  <c r="BP11" i="89"/>
  <c r="BN11" i="89"/>
  <c r="BL11" i="89"/>
  <c r="BJ11" i="89"/>
  <c r="BH11" i="89"/>
  <c r="BF11" i="89"/>
  <c r="BD11" i="89"/>
  <c r="BB11" i="89"/>
  <c r="AZ11" i="89"/>
  <c r="AX11" i="89"/>
  <c r="AV11" i="89"/>
  <c r="AT11" i="89"/>
  <c r="AR11" i="89"/>
  <c r="AP11" i="89"/>
  <c r="AN11" i="89"/>
  <c r="AL11" i="89"/>
  <c r="AJ11" i="89"/>
  <c r="AH11" i="89"/>
  <c r="AF11" i="89"/>
  <c r="AD11" i="89"/>
  <c r="CZ153" i="89"/>
  <c r="DA153" i="89" s="1"/>
  <c r="CX153" i="89"/>
  <c r="CV153" i="89"/>
  <c r="CT153" i="89"/>
  <c r="CR153" i="89"/>
  <c r="CP153" i="89"/>
  <c r="CN153" i="89"/>
  <c r="CL153" i="89"/>
  <c r="CJ153" i="89"/>
  <c r="CH153" i="89"/>
  <c r="CF153" i="89"/>
  <c r="CD153" i="89"/>
  <c r="CB153" i="89"/>
  <c r="BZ153" i="89"/>
  <c r="BX153" i="89"/>
  <c r="BV153" i="89"/>
  <c r="BT153" i="89"/>
  <c r="BR153" i="89"/>
  <c r="BP153" i="89"/>
  <c r="BN153" i="89"/>
  <c r="BL153" i="89"/>
  <c r="BJ153" i="89"/>
  <c r="BH153" i="89"/>
  <c r="BF153" i="89"/>
  <c r="BD153" i="89"/>
  <c r="BB153" i="89"/>
  <c r="AZ153" i="89"/>
  <c r="AX153" i="89"/>
  <c r="AV153" i="89"/>
  <c r="AT153" i="89"/>
  <c r="AR153" i="89"/>
  <c r="AP153" i="89"/>
  <c r="AN153" i="89"/>
  <c r="AL153" i="89"/>
  <c r="AJ153" i="89"/>
  <c r="AH153" i="89"/>
  <c r="AF153" i="89"/>
  <c r="AD153" i="89"/>
  <c r="DH153" i="89"/>
  <c r="CX91" i="89"/>
  <c r="CV91" i="89"/>
  <c r="CT91" i="89"/>
  <c r="CR91" i="89"/>
  <c r="CP91" i="89"/>
  <c r="CN91" i="89"/>
  <c r="CL91" i="89"/>
  <c r="CJ91" i="89"/>
  <c r="CH91" i="89"/>
  <c r="CF91" i="89"/>
  <c r="CD91" i="89"/>
  <c r="CB91" i="89"/>
  <c r="BZ91" i="89"/>
  <c r="BV91" i="89"/>
  <c r="BT91" i="89"/>
  <c r="BR91" i="89"/>
  <c r="BP91" i="89"/>
  <c r="BN91" i="89"/>
  <c r="BL91" i="89"/>
  <c r="BJ91" i="89"/>
  <c r="BH91" i="89"/>
  <c r="BF91" i="89"/>
  <c r="BD91" i="89"/>
  <c r="BB91" i="89"/>
  <c r="AZ91" i="89"/>
  <c r="AX91" i="89"/>
  <c r="AV91" i="89"/>
  <c r="AT91" i="89"/>
  <c r="AR91" i="89"/>
  <c r="AP91" i="89"/>
  <c r="AN91" i="89"/>
  <c r="AL91" i="89"/>
  <c r="AJ91" i="89"/>
  <c r="AH91" i="89"/>
  <c r="AF91" i="89"/>
  <c r="AD91" i="89"/>
  <c r="CZ138" i="89"/>
  <c r="DA138" i="89" s="1"/>
  <c r="CX138" i="89"/>
  <c r="CV138" i="89"/>
  <c r="CT138" i="89"/>
  <c r="CR138" i="89"/>
  <c r="CP138" i="89"/>
  <c r="CN138" i="89"/>
  <c r="CL138" i="89"/>
  <c r="CJ138" i="89"/>
  <c r="CH138" i="89"/>
  <c r="CF138" i="89"/>
  <c r="CD138" i="89"/>
  <c r="CB138" i="89"/>
  <c r="BZ138" i="89"/>
  <c r="BX138" i="89"/>
  <c r="BV138" i="89"/>
  <c r="BT138" i="89"/>
  <c r="BR138" i="89"/>
  <c r="BP138" i="89"/>
  <c r="BN138" i="89"/>
  <c r="BL138" i="89"/>
  <c r="BJ138" i="89"/>
  <c r="BH138" i="89"/>
  <c r="BF138" i="89"/>
  <c r="BD138" i="89"/>
  <c r="BB138" i="89"/>
  <c r="AZ138" i="89"/>
  <c r="AX138" i="89"/>
  <c r="AV138" i="89"/>
  <c r="AT138" i="89"/>
  <c r="AR138" i="89"/>
  <c r="AP138" i="89"/>
  <c r="AN138" i="89"/>
  <c r="AL138" i="89"/>
  <c r="AJ138" i="89"/>
  <c r="AH138" i="89"/>
  <c r="AF138" i="89"/>
  <c r="AD138" i="89"/>
  <c r="CX132" i="89"/>
  <c r="CV132" i="89"/>
  <c r="CT132" i="89"/>
  <c r="CR132" i="89"/>
  <c r="CP132" i="89"/>
  <c r="CN132" i="89"/>
  <c r="CL132" i="89"/>
  <c r="CJ132" i="89"/>
  <c r="CH132" i="89"/>
  <c r="CF132" i="89"/>
  <c r="CD132" i="89"/>
  <c r="CB132" i="89"/>
  <c r="BZ132" i="89"/>
  <c r="BV132" i="89"/>
  <c r="BT132" i="89"/>
  <c r="BR132" i="89"/>
  <c r="BP132" i="89"/>
  <c r="BN132" i="89"/>
  <c r="BL132" i="89"/>
  <c r="BJ132" i="89"/>
  <c r="BH132" i="89"/>
  <c r="BF132" i="89"/>
  <c r="BD132" i="89"/>
  <c r="BB132" i="89"/>
  <c r="AZ132" i="89"/>
  <c r="AX132" i="89"/>
  <c r="AV132" i="89"/>
  <c r="AT132" i="89"/>
  <c r="AR132" i="89"/>
  <c r="AP132" i="89"/>
  <c r="AN132" i="89"/>
  <c r="AL132" i="89"/>
  <c r="AJ132" i="89"/>
  <c r="AH132" i="89"/>
  <c r="AF132" i="89"/>
  <c r="AD132" i="89"/>
  <c r="AC480" i="89"/>
  <c r="BY444" i="89"/>
  <c r="BY403" i="89"/>
  <c r="BY344" i="89"/>
  <c r="BY294" i="89"/>
  <c r="BY250" i="89"/>
  <c r="BY199" i="89"/>
  <c r="BY147" i="89"/>
  <c r="BY84" i="89"/>
  <c r="CZ477" i="89"/>
  <c r="DA477" i="89" s="1"/>
  <c r="CZ476" i="89"/>
  <c r="DA476" i="89" s="1"/>
  <c r="CZ475" i="89"/>
  <c r="DA475" i="89" s="1"/>
  <c r="CZ474" i="89"/>
  <c r="DA474" i="89" s="1"/>
  <c r="CZ473" i="89"/>
  <c r="DA473" i="89" s="1"/>
  <c r="CZ472" i="89"/>
  <c r="DA472" i="89" s="1"/>
  <c r="CZ471" i="89"/>
  <c r="DA471" i="89" s="1"/>
  <c r="CZ470" i="89"/>
  <c r="DA470" i="89" s="1"/>
  <c r="CZ469" i="89"/>
  <c r="DA469" i="89" s="1"/>
  <c r="CZ468" i="89"/>
  <c r="DA468" i="89" s="1"/>
  <c r="CZ467" i="89"/>
  <c r="DA467" i="89" s="1"/>
  <c r="CZ466" i="89"/>
  <c r="DA466" i="89" s="1"/>
  <c r="CZ465" i="89"/>
  <c r="DA465" i="89" s="1"/>
  <c r="CZ464" i="89"/>
  <c r="DA464" i="89" s="1"/>
  <c r="CZ463" i="89"/>
  <c r="DA463" i="89" s="1"/>
  <c r="CZ462" i="89"/>
  <c r="DA462" i="89" s="1"/>
  <c r="CZ461" i="89"/>
  <c r="DA461" i="89" s="1"/>
  <c r="CZ460" i="89"/>
  <c r="DA460" i="89" s="1"/>
  <c r="CZ459" i="89"/>
  <c r="DA459" i="89" s="1"/>
  <c r="CZ458" i="89"/>
  <c r="DA458" i="89" s="1"/>
  <c r="CZ457" i="89"/>
  <c r="DA457" i="89" s="1"/>
  <c r="CZ456" i="89"/>
  <c r="DA456" i="89" s="1"/>
  <c r="CZ455" i="89"/>
  <c r="DA455" i="89" s="1"/>
  <c r="CZ454" i="89"/>
  <c r="DA454" i="89" s="1"/>
  <c r="CZ453" i="89"/>
  <c r="DA453" i="89" s="1"/>
  <c r="CZ452" i="89"/>
  <c r="DA452" i="89" s="1"/>
  <c r="CZ451" i="89"/>
  <c r="DA451" i="89" s="1"/>
  <c r="CZ450" i="89"/>
  <c r="DA450" i="89" s="1"/>
  <c r="CZ449" i="89"/>
  <c r="DA449" i="89" s="1"/>
  <c r="CZ448" i="89"/>
  <c r="DA448" i="89" s="1"/>
  <c r="CZ447" i="89"/>
  <c r="DA447" i="89" s="1"/>
  <c r="CZ437" i="89"/>
  <c r="DA437" i="89" s="1"/>
  <c r="CZ436" i="89"/>
  <c r="DA436" i="89" s="1"/>
  <c r="CZ435" i="89"/>
  <c r="DA435" i="89" s="1"/>
  <c r="CZ434" i="89"/>
  <c r="DA434" i="89" s="1"/>
  <c r="CZ433" i="89"/>
  <c r="DA433" i="89" s="1"/>
  <c r="CZ432" i="89"/>
  <c r="DA432" i="89" s="1"/>
  <c r="CZ431" i="89"/>
  <c r="DA431" i="89" s="1"/>
  <c r="CZ430" i="89"/>
  <c r="DA430" i="89" s="1"/>
  <c r="CZ429" i="89"/>
  <c r="DA429" i="89" s="1"/>
  <c r="CZ428" i="89"/>
  <c r="DA428" i="89" s="1"/>
  <c r="CZ427" i="89"/>
  <c r="DA427" i="89" s="1"/>
  <c r="CZ426" i="89"/>
  <c r="DA426" i="89" s="1"/>
  <c r="CZ425" i="89"/>
  <c r="DA425" i="89" s="1"/>
  <c r="CZ424" i="89"/>
  <c r="DA424" i="89" s="1"/>
  <c r="CZ423" i="89"/>
  <c r="DA423" i="89" s="1"/>
  <c r="CZ422" i="89"/>
  <c r="DA422" i="89" s="1"/>
  <c r="CZ421" i="89"/>
  <c r="DA421" i="89" s="1"/>
  <c r="CZ420" i="89"/>
  <c r="DA420" i="89" s="1"/>
  <c r="CZ419" i="89"/>
  <c r="DA419" i="89" s="1"/>
  <c r="CZ418" i="89"/>
  <c r="DA418" i="89" s="1"/>
  <c r="CZ417" i="89"/>
  <c r="DA417" i="89" s="1"/>
  <c r="CZ416" i="89"/>
  <c r="DA416" i="89" s="1"/>
  <c r="CZ415" i="89"/>
  <c r="DA415" i="89" s="1"/>
  <c r="CZ414" i="89"/>
  <c r="DA414" i="89" s="1"/>
  <c r="CZ413" i="89"/>
  <c r="DA413" i="89" s="1"/>
  <c r="CZ412" i="89"/>
  <c r="DA412" i="89" s="1"/>
  <c r="CZ410" i="89"/>
  <c r="DA410" i="89" s="1"/>
  <c r="CZ409" i="89"/>
  <c r="DA409" i="89" s="1"/>
  <c r="CZ408" i="89"/>
  <c r="DA408" i="89" s="1"/>
  <c r="CZ407" i="89"/>
  <c r="CZ406" i="89"/>
  <c r="DA406" i="89" s="1"/>
  <c r="CZ396" i="89"/>
  <c r="DA396" i="89" s="1"/>
  <c r="CZ395" i="89"/>
  <c r="DA395" i="89" s="1"/>
  <c r="CZ394" i="89"/>
  <c r="DA394" i="89" s="1"/>
  <c r="CZ393" i="89"/>
  <c r="DA393" i="89" s="1"/>
  <c r="CZ392" i="89"/>
  <c r="DA392" i="89" s="1"/>
  <c r="CZ390" i="89"/>
  <c r="DA390" i="89" s="1"/>
  <c r="CZ388" i="89"/>
  <c r="DA388" i="89" s="1"/>
  <c r="CZ387" i="89"/>
  <c r="DA387" i="89" s="1"/>
  <c r="CZ386" i="89"/>
  <c r="DA386" i="89" s="1"/>
  <c r="CZ385" i="89"/>
  <c r="DA385" i="89" s="1"/>
  <c r="CZ384" i="89"/>
  <c r="DA384" i="89" s="1"/>
  <c r="CZ383" i="89"/>
  <c r="DA383" i="89" s="1"/>
  <c r="CZ382" i="89"/>
  <c r="DA382" i="89" s="1"/>
  <c r="CZ380" i="89"/>
  <c r="DA380" i="89" s="1"/>
  <c r="CZ379" i="89"/>
  <c r="DA379" i="89" s="1"/>
  <c r="CZ377" i="89"/>
  <c r="DA377" i="89" s="1"/>
  <c r="CZ378" i="89"/>
  <c r="DA378" i="89" s="1"/>
  <c r="CZ376" i="89"/>
  <c r="DA376" i="89" s="1"/>
  <c r="CZ375" i="89"/>
  <c r="DA375" i="89" s="1"/>
  <c r="CZ374" i="89"/>
  <c r="DA374" i="89" s="1"/>
  <c r="CZ373" i="89"/>
  <c r="DA373" i="89" s="1"/>
  <c r="CZ372" i="89"/>
  <c r="DA372" i="89" s="1"/>
  <c r="CZ371" i="89"/>
  <c r="DA371" i="89" s="1"/>
  <c r="CZ370" i="89"/>
  <c r="DA370" i="89" s="1"/>
  <c r="CZ369" i="89"/>
  <c r="DA369" i="89" s="1"/>
  <c r="CZ368" i="89"/>
  <c r="DA368" i="89" s="1"/>
  <c r="CZ367" i="89"/>
  <c r="DA367" i="89" s="1"/>
  <c r="CZ366" i="89"/>
  <c r="DA366" i="89" s="1"/>
  <c r="CZ364" i="89"/>
  <c r="DA364" i="89" s="1"/>
  <c r="CZ363" i="89"/>
  <c r="DA363" i="89" s="1"/>
  <c r="CZ362" i="89"/>
  <c r="DA362" i="89" s="1"/>
  <c r="CZ357" i="89"/>
  <c r="DA357" i="89" s="1"/>
  <c r="CZ355" i="89"/>
  <c r="DA355" i="89" s="1"/>
  <c r="CZ353" i="89"/>
  <c r="DA353" i="89" s="1"/>
  <c r="CZ360" i="89"/>
  <c r="DA360" i="89" s="1"/>
  <c r="CZ358" i="89"/>
  <c r="DA358" i="89" s="1"/>
  <c r="CZ356" i="89"/>
  <c r="DA356" i="89" s="1"/>
  <c r="CZ354" i="89"/>
  <c r="DA354" i="89" s="1"/>
  <c r="CZ350" i="89"/>
  <c r="DA350" i="89" s="1"/>
  <c r="CZ349" i="89"/>
  <c r="DA349" i="89" s="1"/>
  <c r="CZ348" i="89"/>
  <c r="DA348" i="89" s="1"/>
  <c r="CZ351" i="89"/>
  <c r="DA351" i="89" s="1"/>
  <c r="CZ347" i="89"/>
  <c r="DA347" i="89" s="1"/>
  <c r="CZ337" i="89"/>
  <c r="DA337" i="89" s="1"/>
  <c r="CZ336" i="89"/>
  <c r="DA336" i="89" s="1"/>
  <c r="CZ335" i="89"/>
  <c r="DA335" i="89" s="1"/>
  <c r="CZ334" i="89"/>
  <c r="DA334" i="89" s="1"/>
  <c r="CZ333" i="89"/>
  <c r="DA333" i="89" s="1"/>
  <c r="CZ332" i="89"/>
  <c r="DA332" i="89" s="1"/>
  <c r="CZ331" i="89"/>
  <c r="DA331" i="89" s="1"/>
  <c r="CZ330" i="89"/>
  <c r="DA330" i="89" s="1"/>
  <c r="CZ328" i="89"/>
  <c r="DA328" i="89" s="1"/>
  <c r="CZ327" i="89"/>
  <c r="DA327" i="89" s="1"/>
  <c r="CZ326" i="89"/>
  <c r="DA326" i="89" s="1"/>
  <c r="CZ325" i="89"/>
  <c r="DA325" i="89" s="1"/>
  <c r="CZ324" i="89"/>
  <c r="DA324" i="89" s="1"/>
  <c r="CZ323" i="89"/>
  <c r="DA323" i="89" s="1"/>
  <c r="CZ322" i="89"/>
  <c r="DA322" i="89" s="1"/>
  <c r="CZ321" i="89"/>
  <c r="DA321" i="89" s="1"/>
  <c r="CZ320" i="89"/>
  <c r="DA320" i="89" s="1"/>
  <c r="CZ319" i="89"/>
  <c r="DA319" i="89" s="1"/>
  <c r="CZ318" i="89"/>
  <c r="DA318" i="89" s="1"/>
  <c r="CZ317" i="89"/>
  <c r="DA317" i="89" s="1"/>
  <c r="CZ316" i="89"/>
  <c r="DA316" i="89" s="1"/>
  <c r="CZ315" i="89"/>
  <c r="DA315" i="89" s="1"/>
  <c r="CZ314" i="89"/>
  <c r="DA314" i="89" s="1"/>
  <c r="CZ313" i="89"/>
  <c r="DA313" i="89" s="1"/>
  <c r="CZ312" i="89"/>
  <c r="DA312" i="89" s="1"/>
  <c r="CZ311" i="89"/>
  <c r="DA311" i="89" s="1"/>
  <c r="CZ310" i="89"/>
  <c r="DA310" i="89" s="1"/>
  <c r="CZ309" i="89"/>
  <c r="DA309" i="89" s="1"/>
  <c r="CZ308" i="89"/>
  <c r="DA308" i="89" s="1"/>
  <c r="CZ307" i="89"/>
  <c r="DA307" i="89" s="1"/>
  <c r="CZ306" i="89"/>
  <c r="DA306" i="89" s="1"/>
  <c r="CZ305" i="89"/>
  <c r="DA305" i="89" s="1"/>
  <c r="CZ304" i="89"/>
  <c r="DA304" i="89" s="1"/>
  <c r="CZ302" i="89"/>
  <c r="DA302" i="89" s="1"/>
  <c r="CZ301" i="89"/>
  <c r="DA301" i="89" s="1"/>
  <c r="CZ300" i="89"/>
  <c r="DA300" i="89" s="1"/>
  <c r="CZ299" i="89"/>
  <c r="DA299" i="89" s="1"/>
  <c r="CZ298" i="89"/>
  <c r="DA298" i="89" s="1"/>
  <c r="CZ297" i="89"/>
  <c r="DA297" i="89" s="1"/>
  <c r="CZ260" i="89"/>
  <c r="DA260" i="89" s="1"/>
  <c r="CZ287" i="89"/>
  <c r="DA287" i="89" s="1"/>
  <c r="CZ286" i="89"/>
  <c r="DA286" i="89" s="1"/>
  <c r="CZ285" i="89"/>
  <c r="DA285" i="89" s="1"/>
  <c r="CZ284" i="89"/>
  <c r="DA284" i="89" s="1"/>
  <c r="CZ283" i="89"/>
  <c r="DA283" i="89" s="1"/>
  <c r="CZ281" i="89"/>
  <c r="DA281" i="89" s="1"/>
  <c r="CZ280" i="89"/>
  <c r="DA280" i="89" s="1"/>
  <c r="CZ279" i="89"/>
  <c r="DA279" i="89" s="1"/>
  <c r="CZ278" i="89"/>
  <c r="DA278" i="89" s="1"/>
  <c r="CZ276" i="89"/>
  <c r="DA276" i="89" s="1"/>
  <c r="CZ275" i="89"/>
  <c r="DA275" i="89" s="1"/>
  <c r="CZ274" i="89"/>
  <c r="DA274" i="89" s="1"/>
  <c r="CZ273" i="89"/>
  <c r="DA273" i="89" s="1"/>
  <c r="CZ272" i="89"/>
  <c r="DA272" i="89" s="1"/>
  <c r="CZ271" i="89"/>
  <c r="DA271" i="89" s="1"/>
  <c r="CZ270" i="89"/>
  <c r="DA270" i="89" s="1"/>
  <c r="CZ269" i="89"/>
  <c r="DA269" i="89" s="1"/>
  <c r="CZ268" i="89"/>
  <c r="DA268" i="89" s="1"/>
  <c r="CZ267" i="89"/>
  <c r="DA267" i="89" s="1"/>
  <c r="CZ266" i="89"/>
  <c r="DA266" i="89" s="1"/>
  <c r="CZ265" i="89"/>
  <c r="DA265" i="89" s="1"/>
  <c r="CZ264" i="89"/>
  <c r="DA264" i="89" s="1"/>
  <c r="CZ263" i="89"/>
  <c r="DA263" i="89" s="1"/>
  <c r="CZ262" i="89"/>
  <c r="DA262" i="89" s="1"/>
  <c r="CZ261" i="89"/>
  <c r="DA261" i="89" s="1"/>
  <c r="CZ258" i="89"/>
  <c r="DA258" i="89" s="1"/>
  <c r="CZ256" i="89"/>
  <c r="DA256" i="89" s="1"/>
  <c r="CZ255" i="89"/>
  <c r="DA255" i="89" s="1"/>
  <c r="CZ254" i="89"/>
  <c r="DA254" i="89" s="1"/>
  <c r="CZ253" i="89"/>
  <c r="DA253" i="89" s="1"/>
  <c r="CZ243" i="89"/>
  <c r="DA243" i="89" s="1"/>
  <c r="CZ242" i="89"/>
  <c r="DA242" i="89" s="1"/>
  <c r="CZ241" i="89"/>
  <c r="DA241" i="89" s="1"/>
  <c r="CZ240" i="89"/>
  <c r="DA240" i="89" s="1"/>
  <c r="CZ239" i="89"/>
  <c r="DA239" i="89" s="1"/>
  <c r="CZ238" i="89"/>
  <c r="DA238" i="89" s="1"/>
  <c r="CZ237" i="89"/>
  <c r="DA237" i="89" s="1"/>
  <c r="CZ236" i="89"/>
  <c r="DA236" i="89" s="1"/>
  <c r="CZ235" i="89"/>
  <c r="DA235" i="89" s="1"/>
  <c r="CZ234" i="89"/>
  <c r="DA234" i="89" s="1"/>
  <c r="CZ233" i="89"/>
  <c r="DA233" i="89" s="1"/>
  <c r="CZ232" i="89"/>
  <c r="DA232" i="89" s="1"/>
  <c r="CZ231" i="89"/>
  <c r="DA231" i="89" s="1"/>
  <c r="CZ230" i="89"/>
  <c r="DA230" i="89" s="1"/>
  <c r="CZ229" i="89"/>
  <c r="DA229" i="89" s="1"/>
  <c r="CZ228" i="89"/>
  <c r="DA228" i="89" s="1"/>
  <c r="CZ227" i="89"/>
  <c r="DA227" i="89" s="1"/>
  <c r="CZ226" i="89"/>
  <c r="DA226" i="89" s="1"/>
  <c r="CZ225" i="89"/>
  <c r="DA225" i="89" s="1"/>
  <c r="CZ224" i="89"/>
  <c r="DA224" i="89" s="1"/>
  <c r="CZ223" i="89"/>
  <c r="DA223" i="89" s="1"/>
  <c r="CZ222" i="89"/>
  <c r="DA222" i="89" s="1"/>
  <c r="CZ221" i="89"/>
  <c r="DA221" i="89" s="1"/>
  <c r="CZ220" i="89"/>
  <c r="DA220" i="89" s="1"/>
  <c r="CZ219" i="89"/>
  <c r="DA219" i="89" s="1"/>
  <c r="CZ218" i="89"/>
  <c r="DA218" i="89" s="1"/>
  <c r="CZ217" i="89"/>
  <c r="DA217" i="89" s="1"/>
  <c r="CZ216" i="89"/>
  <c r="DA216" i="89" s="1"/>
  <c r="CZ215" i="89"/>
  <c r="DA215" i="89" s="1"/>
  <c r="CZ214" i="89"/>
  <c r="DA214" i="89" s="1"/>
  <c r="CZ213" i="89"/>
  <c r="DA213" i="89" s="1"/>
  <c r="CZ211" i="89"/>
  <c r="DA211" i="89" s="1"/>
  <c r="CZ210" i="89"/>
  <c r="DA210" i="89" s="1"/>
  <c r="CZ209" i="89"/>
  <c r="DA209" i="89" s="1"/>
  <c r="CZ208" i="89"/>
  <c r="DA208" i="89" s="1"/>
  <c r="CZ207" i="89"/>
  <c r="DA207" i="89" s="1"/>
  <c r="CZ206" i="89"/>
  <c r="DA206" i="89" s="1"/>
  <c r="CZ205" i="89"/>
  <c r="DA205" i="89" s="1"/>
  <c r="CZ204" i="89"/>
  <c r="DA204" i="89" s="1"/>
  <c r="CZ203" i="89"/>
  <c r="DA203" i="89" s="1"/>
  <c r="CZ202" i="89"/>
  <c r="DA202" i="89" s="1"/>
  <c r="CZ192" i="89"/>
  <c r="DA192" i="89" s="1"/>
  <c r="CZ190" i="89"/>
  <c r="DA190" i="89" s="1"/>
  <c r="CZ189" i="89"/>
  <c r="DA189" i="89" s="1"/>
  <c r="CZ188" i="89"/>
  <c r="DA188" i="89" s="1"/>
  <c r="CZ191" i="89"/>
  <c r="DA191" i="89" s="1"/>
  <c r="CZ185" i="89"/>
  <c r="DA185" i="89" s="1"/>
  <c r="CZ183" i="89"/>
  <c r="DA183" i="89" s="1"/>
  <c r="CZ179" i="89"/>
  <c r="DA179" i="89" s="1"/>
  <c r="CZ180" i="89"/>
  <c r="DA180" i="89" s="1"/>
  <c r="CZ181" i="89"/>
  <c r="DA181" i="89" s="1"/>
  <c r="CZ178" i="89"/>
  <c r="DA178" i="89" s="1"/>
  <c r="CZ176" i="89"/>
  <c r="DA176" i="89" s="1"/>
  <c r="CZ174" i="89"/>
  <c r="DA174" i="89" s="1"/>
  <c r="CZ175" i="89"/>
  <c r="DA175" i="89" s="1"/>
  <c r="CZ172" i="89"/>
  <c r="DA172" i="89" s="1"/>
  <c r="CZ171" i="89"/>
  <c r="DA171" i="89" s="1"/>
  <c r="CZ170" i="89"/>
  <c r="DA170" i="89" s="1"/>
  <c r="CZ169" i="89"/>
  <c r="DA169" i="89" s="1"/>
  <c r="CZ168" i="89"/>
  <c r="DA168" i="89" s="1"/>
  <c r="CZ167" i="89"/>
  <c r="DA167" i="89" s="1"/>
  <c r="CZ166" i="89"/>
  <c r="DA166" i="89" s="1"/>
  <c r="CZ165" i="89"/>
  <c r="DA165" i="89" s="1"/>
  <c r="CZ164" i="89"/>
  <c r="DA164" i="89" s="1"/>
  <c r="CZ163" i="89"/>
  <c r="DA163" i="89" s="1"/>
  <c r="CZ161" i="89"/>
  <c r="DA161" i="89" s="1"/>
  <c r="CZ160" i="89"/>
  <c r="DA160" i="89" s="1"/>
  <c r="CZ159" i="89"/>
  <c r="DA159" i="89" s="1"/>
  <c r="CZ158" i="89"/>
  <c r="DA158" i="89" s="1"/>
  <c r="CZ157" i="89"/>
  <c r="DA157" i="89" s="1"/>
  <c r="CZ156" i="89"/>
  <c r="DA156" i="89" s="1"/>
  <c r="CZ155" i="89"/>
  <c r="DA155" i="89" s="1"/>
  <c r="CZ154" i="89"/>
  <c r="DA154" i="89" s="1"/>
  <c r="CZ152" i="89"/>
  <c r="DA152" i="89" s="1"/>
  <c r="CZ151" i="89"/>
  <c r="DA151" i="89" s="1"/>
  <c r="CZ150" i="89"/>
  <c r="CZ139" i="89"/>
  <c r="DA139" i="89" s="1"/>
  <c r="CZ137" i="89"/>
  <c r="DA137" i="89" s="1"/>
  <c r="CZ135" i="89"/>
  <c r="DA135" i="89" s="1"/>
  <c r="CZ134" i="89"/>
  <c r="DA134" i="89" s="1"/>
  <c r="CZ133" i="89"/>
  <c r="DA133" i="89" s="1"/>
  <c r="CZ130" i="89"/>
  <c r="DA130" i="89" s="1"/>
  <c r="CZ129" i="89"/>
  <c r="DA129" i="89" s="1"/>
  <c r="CZ128" i="89"/>
  <c r="DA128" i="89" s="1"/>
  <c r="CZ127" i="89"/>
  <c r="DA127" i="89" s="1"/>
  <c r="CZ126" i="89"/>
  <c r="DA126" i="89" s="1"/>
  <c r="CZ125" i="89"/>
  <c r="DA125" i="89" s="1"/>
  <c r="CZ124" i="89"/>
  <c r="DA124" i="89" s="1"/>
  <c r="CZ123" i="89"/>
  <c r="DA123" i="89" s="1"/>
  <c r="CZ121" i="89"/>
  <c r="DA121" i="89" s="1"/>
  <c r="CZ120" i="89"/>
  <c r="DA120" i="89" s="1"/>
  <c r="CZ119" i="89"/>
  <c r="DA119" i="89" s="1"/>
  <c r="CZ118" i="89"/>
  <c r="DA118" i="89" s="1"/>
  <c r="CZ117" i="89"/>
  <c r="DA117" i="89" s="1"/>
  <c r="CZ116" i="89"/>
  <c r="DA116" i="89" s="1"/>
  <c r="CZ115" i="89"/>
  <c r="DA115" i="89" s="1"/>
  <c r="CZ114" i="89"/>
  <c r="DA114" i="89" s="1"/>
  <c r="CZ113" i="89"/>
  <c r="DA113" i="89" s="1"/>
  <c r="CZ112" i="89"/>
  <c r="DA112" i="89" s="1"/>
  <c r="CZ111" i="89"/>
  <c r="DA111" i="89" s="1"/>
  <c r="CZ110" i="89"/>
  <c r="DA110" i="89" s="1"/>
  <c r="CZ109" i="89"/>
  <c r="DA109" i="89" s="1"/>
  <c r="CZ108" i="89"/>
  <c r="DA108" i="89" s="1"/>
  <c r="CZ107" i="89"/>
  <c r="DA107" i="89" s="1"/>
  <c r="CZ106" i="89"/>
  <c r="DA106" i="89" s="1"/>
  <c r="CZ105" i="89"/>
  <c r="DA105" i="89" s="1"/>
  <c r="CZ104" i="89"/>
  <c r="DA104" i="89" s="1"/>
  <c r="CZ103" i="89"/>
  <c r="DA103" i="89" s="1"/>
  <c r="CZ102" i="89"/>
  <c r="DA102" i="89" s="1"/>
  <c r="CZ101" i="89"/>
  <c r="DA101" i="89" s="1"/>
  <c r="CZ100" i="89"/>
  <c r="DA100" i="89" s="1"/>
  <c r="CZ99" i="89"/>
  <c r="DA99" i="89" s="1"/>
  <c r="CZ97" i="89"/>
  <c r="DA97" i="89" s="1"/>
  <c r="CZ96" i="89"/>
  <c r="DA96" i="89" s="1"/>
  <c r="CZ95" i="89"/>
  <c r="DA95" i="89" s="1"/>
  <c r="CZ94" i="89"/>
  <c r="DA94" i="89" s="1"/>
  <c r="CZ93" i="89"/>
  <c r="DA93" i="89" s="1"/>
  <c r="CZ92" i="89"/>
  <c r="DA92" i="89" s="1"/>
  <c r="CZ90" i="89"/>
  <c r="DA90" i="89" s="1"/>
  <c r="CZ89" i="89"/>
  <c r="DA89" i="89" s="1"/>
  <c r="CZ88" i="89"/>
  <c r="DA88" i="89" s="1"/>
  <c r="CZ87" i="89"/>
  <c r="DA87" i="89" s="1"/>
  <c r="CZ64" i="89"/>
  <c r="DA64" i="89" s="1"/>
  <c r="CZ140" i="89"/>
  <c r="DA140" i="89" s="1"/>
  <c r="CZ77" i="89"/>
  <c r="DA77" i="89" s="1"/>
  <c r="CZ76" i="89"/>
  <c r="DA76" i="89" s="1"/>
  <c r="CZ75" i="89"/>
  <c r="DA75" i="89" s="1"/>
  <c r="CZ74" i="89"/>
  <c r="DA74" i="89" s="1"/>
  <c r="CZ73" i="89"/>
  <c r="DA73" i="89" s="1"/>
  <c r="CZ72" i="89"/>
  <c r="DA72" i="89" s="1"/>
  <c r="CZ71" i="89"/>
  <c r="DA71" i="89" s="1"/>
  <c r="CZ70" i="89"/>
  <c r="DA70" i="89" s="1"/>
  <c r="CZ69" i="89"/>
  <c r="DA69" i="89" s="1"/>
  <c r="CZ68" i="89"/>
  <c r="DA68" i="89" s="1"/>
  <c r="CZ67" i="89"/>
  <c r="DA67" i="89" s="1"/>
  <c r="CZ66" i="89"/>
  <c r="DA66" i="89" s="1"/>
  <c r="CZ65" i="89"/>
  <c r="DA65" i="89" s="1"/>
  <c r="CZ63" i="89"/>
  <c r="DA63" i="89" s="1"/>
  <c r="CZ62" i="89"/>
  <c r="DA62" i="89" s="1"/>
  <c r="CZ61" i="89"/>
  <c r="DA61" i="89" s="1"/>
  <c r="CZ60" i="89"/>
  <c r="DA60" i="89" s="1"/>
  <c r="CZ59" i="89"/>
  <c r="DA59" i="89" s="1"/>
  <c r="CZ58" i="89"/>
  <c r="DA58" i="89" s="1"/>
  <c r="CZ57" i="89"/>
  <c r="DA57" i="89" s="1"/>
  <c r="CZ56" i="89"/>
  <c r="DA56" i="89" s="1"/>
  <c r="CZ55" i="89"/>
  <c r="DA55" i="89" s="1"/>
  <c r="CZ54" i="89"/>
  <c r="DA54" i="89" s="1"/>
  <c r="CZ53" i="89"/>
  <c r="DA53" i="89" s="1"/>
  <c r="CZ52" i="89"/>
  <c r="DA52" i="89" s="1"/>
  <c r="CZ51" i="89"/>
  <c r="DA51" i="89" s="1"/>
  <c r="CZ50" i="89"/>
  <c r="DA50" i="89" s="1"/>
  <c r="CZ48" i="89"/>
  <c r="DA48" i="89" s="1"/>
  <c r="CZ47" i="89"/>
  <c r="DA47" i="89" s="1"/>
  <c r="BY44" i="89"/>
  <c r="CZ37" i="89"/>
  <c r="DA37" i="89" s="1"/>
  <c r="CZ36" i="89"/>
  <c r="DA36" i="89" s="1"/>
  <c r="CZ35" i="89"/>
  <c r="DA35" i="89" s="1"/>
  <c r="CZ34" i="89"/>
  <c r="DA34" i="89" s="1"/>
  <c r="CZ33" i="89"/>
  <c r="DA33" i="89" s="1"/>
  <c r="CZ32" i="89"/>
  <c r="DA32" i="89" s="1"/>
  <c r="CZ31" i="89"/>
  <c r="DA31" i="89" s="1"/>
  <c r="CZ30" i="89"/>
  <c r="DA30" i="89" s="1"/>
  <c r="CZ29" i="89"/>
  <c r="DA29" i="89" s="1"/>
  <c r="CZ28" i="89"/>
  <c r="DA28" i="89" s="1"/>
  <c r="CZ27" i="89"/>
  <c r="DA27" i="89" s="1"/>
  <c r="CZ26" i="89"/>
  <c r="DA26" i="89" s="1"/>
  <c r="CZ25" i="89"/>
  <c r="DA25" i="89" s="1"/>
  <c r="CZ24" i="89"/>
  <c r="DA24" i="89" s="1"/>
  <c r="CZ23" i="89"/>
  <c r="DA23" i="89" s="1"/>
  <c r="CZ22" i="89"/>
  <c r="DA22" i="89" s="1"/>
  <c r="CZ18" i="89"/>
  <c r="DA18" i="89" s="1"/>
  <c r="CZ17" i="89"/>
  <c r="DA17" i="89" s="1"/>
  <c r="CZ15" i="89"/>
  <c r="DA15" i="89" s="1"/>
  <c r="CZ14" i="89"/>
  <c r="DA14" i="89" s="1"/>
  <c r="CZ13" i="89"/>
  <c r="DA13" i="89" s="1"/>
  <c r="CZ10" i="89"/>
  <c r="DA10" i="89" s="1"/>
  <c r="CZ9" i="89"/>
  <c r="DA9" i="89" s="1"/>
  <c r="CZ8" i="89"/>
  <c r="DA8" i="89" s="1"/>
  <c r="CZ7" i="89"/>
  <c r="DA7" i="89" s="1"/>
  <c r="CU480" i="89"/>
  <c r="CS480" i="89"/>
  <c r="CQ480" i="89"/>
  <c r="CO480" i="89"/>
  <c r="CM480" i="89"/>
  <c r="CK480" i="89"/>
  <c r="CI480" i="89"/>
  <c r="CG480" i="89"/>
  <c r="CE480" i="89"/>
  <c r="CC480" i="89"/>
  <c r="CA480" i="89"/>
  <c r="BY480" i="89"/>
  <c r="CV477" i="89"/>
  <c r="CT477" i="89"/>
  <c r="CR477" i="89"/>
  <c r="CP477" i="89"/>
  <c r="CN477" i="89"/>
  <c r="CL477" i="89"/>
  <c r="CJ477" i="89"/>
  <c r="CH477" i="89"/>
  <c r="CF477" i="89"/>
  <c r="CD477" i="89"/>
  <c r="CB477" i="89"/>
  <c r="BZ477" i="89"/>
  <c r="CV476" i="89"/>
  <c r="CT476" i="89"/>
  <c r="CR476" i="89"/>
  <c r="CP476" i="89"/>
  <c r="CN476" i="89"/>
  <c r="CL476" i="89"/>
  <c r="CJ476" i="89"/>
  <c r="CH476" i="89"/>
  <c r="CF476" i="89"/>
  <c r="CD476" i="89"/>
  <c r="CB476" i="89"/>
  <c r="BZ476" i="89"/>
  <c r="CV475" i="89"/>
  <c r="CT475" i="89"/>
  <c r="CR475" i="89"/>
  <c r="CP475" i="89"/>
  <c r="CN475" i="89"/>
  <c r="CL475" i="89"/>
  <c r="CJ475" i="89"/>
  <c r="CH475" i="89"/>
  <c r="CF475" i="89"/>
  <c r="CD475" i="89"/>
  <c r="CB475" i="89"/>
  <c r="BZ475" i="89"/>
  <c r="CV474" i="89"/>
  <c r="CT474" i="89"/>
  <c r="CR474" i="89"/>
  <c r="CP474" i="89"/>
  <c r="CN474" i="89"/>
  <c r="CL474" i="89"/>
  <c r="CJ474" i="89"/>
  <c r="CH474" i="89"/>
  <c r="CF474" i="89"/>
  <c r="CD474" i="89"/>
  <c r="CB474" i="89"/>
  <c r="BZ474" i="89"/>
  <c r="CV473" i="89"/>
  <c r="CT473" i="89"/>
  <c r="CR473" i="89"/>
  <c r="CP473" i="89"/>
  <c r="CN473" i="89"/>
  <c r="CL473" i="89"/>
  <c r="CJ473" i="89"/>
  <c r="CH473" i="89"/>
  <c r="CF473" i="89"/>
  <c r="CD473" i="89"/>
  <c r="CB473" i="89"/>
  <c r="BZ473" i="89"/>
  <c r="CV472" i="89"/>
  <c r="CT472" i="89"/>
  <c r="CR472" i="89"/>
  <c r="CP472" i="89"/>
  <c r="CN472" i="89"/>
  <c r="CL472" i="89"/>
  <c r="CJ472" i="89"/>
  <c r="CH472" i="89"/>
  <c r="CF472" i="89"/>
  <c r="CD472" i="89"/>
  <c r="CB472" i="89"/>
  <c r="BZ472" i="89"/>
  <c r="CV471" i="89"/>
  <c r="CT471" i="89"/>
  <c r="CR471" i="89"/>
  <c r="CP471" i="89"/>
  <c r="CN471" i="89"/>
  <c r="CL471" i="89"/>
  <c r="CJ471" i="89"/>
  <c r="CH471" i="89"/>
  <c r="CF471" i="89"/>
  <c r="CD471" i="89"/>
  <c r="CB471" i="89"/>
  <c r="BZ471" i="89"/>
  <c r="CV470" i="89"/>
  <c r="CT470" i="89"/>
  <c r="CR470" i="89"/>
  <c r="CP470" i="89"/>
  <c r="CN470" i="89"/>
  <c r="CL470" i="89"/>
  <c r="CJ470" i="89"/>
  <c r="CH470" i="89"/>
  <c r="CF470" i="89"/>
  <c r="CD470" i="89"/>
  <c r="CB470" i="89"/>
  <c r="BZ470" i="89"/>
  <c r="CV469" i="89"/>
  <c r="CT469" i="89"/>
  <c r="CR469" i="89"/>
  <c r="CP469" i="89"/>
  <c r="CN469" i="89"/>
  <c r="CL469" i="89"/>
  <c r="CJ469" i="89"/>
  <c r="CH469" i="89"/>
  <c r="CF469" i="89"/>
  <c r="CD469" i="89"/>
  <c r="CB469" i="89"/>
  <c r="BZ469" i="89"/>
  <c r="CV468" i="89"/>
  <c r="CT468" i="89"/>
  <c r="CR468" i="89"/>
  <c r="CP468" i="89"/>
  <c r="CN468" i="89"/>
  <c r="CL468" i="89"/>
  <c r="CJ468" i="89"/>
  <c r="CH468" i="89"/>
  <c r="CF468" i="89"/>
  <c r="CD468" i="89"/>
  <c r="CB468" i="89"/>
  <c r="BZ468" i="89"/>
  <c r="CV467" i="89"/>
  <c r="CT467" i="89"/>
  <c r="CR467" i="89"/>
  <c r="CP467" i="89"/>
  <c r="CN467" i="89"/>
  <c r="CL467" i="89"/>
  <c r="CJ467" i="89"/>
  <c r="CH467" i="89"/>
  <c r="CF467" i="89"/>
  <c r="CD467" i="89"/>
  <c r="CB467" i="89"/>
  <c r="BZ467" i="89"/>
  <c r="CV466" i="89"/>
  <c r="CT466" i="89"/>
  <c r="CR466" i="89"/>
  <c r="CP466" i="89"/>
  <c r="CN466" i="89"/>
  <c r="CL466" i="89"/>
  <c r="CJ466" i="89"/>
  <c r="CH466" i="89"/>
  <c r="CF466" i="89"/>
  <c r="CD466" i="89"/>
  <c r="CB466" i="89"/>
  <c r="BZ466" i="89"/>
  <c r="CV465" i="89"/>
  <c r="CT465" i="89"/>
  <c r="CR465" i="89"/>
  <c r="CP465" i="89"/>
  <c r="CN465" i="89"/>
  <c r="CL465" i="89"/>
  <c r="CJ465" i="89"/>
  <c r="CH465" i="89"/>
  <c r="CF465" i="89"/>
  <c r="CD465" i="89"/>
  <c r="CB465" i="89"/>
  <c r="BZ465" i="89"/>
  <c r="CV464" i="89"/>
  <c r="CT464" i="89"/>
  <c r="CR464" i="89"/>
  <c r="CP464" i="89"/>
  <c r="CN464" i="89"/>
  <c r="CL464" i="89"/>
  <c r="CJ464" i="89"/>
  <c r="CH464" i="89"/>
  <c r="CF464" i="89"/>
  <c r="CD464" i="89"/>
  <c r="CB464" i="89"/>
  <c r="BZ464" i="89"/>
  <c r="CV463" i="89"/>
  <c r="CT463" i="89"/>
  <c r="CR463" i="89"/>
  <c r="CP463" i="89"/>
  <c r="CN463" i="89"/>
  <c r="CL463" i="89"/>
  <c r="CJ463" i="89"/>
  <c r="CH463" i="89"/>
  <c r="CF463" i="89"/>
  <c r="CD463" i="89"/>
  <c r="CB463" i="89"/>
  <c r="BZ463" i="89"/>
  <c r="CV462" i="89"/>
  <c r="CT462" i="89"/>
  <c r="CR462" i="89"/>
  <c r="CP462" i="89"/>
  <c r="CN462" i="89"/>
  <c r="CL462" i="89"/>
  <c r="CJ462" i="89"/>
  <c r="CH462" i="89"/>
  <c r="CF462" i="89"/>
  <c r="CD462" i="89"/>
  <c r="CB462" i="89"/>
  <c r="BZ462" i="89"/>
  <c r="CV461" i="89"/>
  <c r="CT461" i="89"/>
  <c r="CR461" i="89"/>
  <c r="CP461" i="89"/>
  <c r="CN461" i="89"/>
  <c r="CL461" i="89"/>
  <c r="CJ461" i="89"/>
  <c r="CH461" i="89"/>
  <c r="CF461" i="89"/>
  <c r="CD461" i="89"/>
  <c r="CB461" i="89"/>
  <c r="BZ461" i="89"/>
  <c r="CV460" i="89"/>
  <c r="CT460" i="89"/>
  <c r="CR460" i="89"/>
  <c r="CP460" i="89"/>
  <c r="CN460" i="89"/>
  <c r="CL460" i="89"/>
  <c r="CJ460" i="89"/>
  <c r="CH460" i="89"/>
  <c r="CF460" i="89"/>
  <c r="CD460" i="89"/>
  <c r="CB460" i="89"/>
  <c r="BZ460" i="89"/>
  <c r="CV459" i="89"/>
  <c r="CT459" i="89"/>
  <c r="CR459" i="89"/>
  <c r="CP459" i="89"/>
  <c r="CN459" i="89"/>
  <c r="CL459" i="89"/>
  <c r="CJ459" i="89"/>
  <c r="CH459" i="89"/>
  <c r="CF459" i="89"/>
  <c r="CD459" i="89"/>
  <c r="CB459" i="89"/>
  <c r="BZ459" i="89"/>
  <c r="CV458" i="89"/>
  <c r="CT458" i="89"/>
  <c r="CR458" i="89"/>
  <c r="CP458" i="89"/>
  <c r="CN458" i="89"/>
  <c r="CL458" i="89"/>
  <c r="CJ458" i="89"/>
  <c r="CH458" i="89"/>
  <c r="CF458" i="89"/>
  <c r="CD458" i="89"/>
  <c r="CB458" i="89"/>
  <c r="BZ458" i="89"/>
  <c r="CV457" i="89"/>
  <c r="CT457" i="89"/>
  <c r="CR457" i="89"/>
  <c r="CP457" i="89"/>
  <c r="CN457" i="89"/>
  <c r="CL457" i="89"/>
  <c r="CJ457" i="89"/>
  <c r="CH457" i="89"/>
  <c r="CF457" i="89"/>
  <c r="CD457" i="89"/>
  <c r="CB457" i="89"/>
  <c r="BZ457" i="89"/>
  <c r="CV456" i="89"/>
  <c r="CT456" i="89"/>
  <c r="CR456" i="89"/>
  <c r="CP456" i="89"/>
  <c r="CN456" i="89"/>
  <c r="CL456" i="89"/>
  <c r="CJ456" i="89"/>
  <c r="CH456" i="89"/>
  <c r="CF456" i="89"/>
  <c r="CD456" i="89"/>
  <c r="CB456" i="89"/>
  <c r="BZ456" i="89"/>
  <c r="CV455" i="89"/>
  <c r="CT455" i="89"/>
  <c r="CR455" i="89"/>
  <c r="CP455" i="89"/>
  <c r="CN455" i="89"/>
  <c r="CL455" i="89"/>
  <c r="CJ455" i="89"/>
  <c r="CH455" i="89"/>
  <c r="CF455" i="89"/>
  <c r="CD455" i="89"/>
  <c r="CB455" i="89"/>
  <c r="BZ455" i="89"/>
  <c r="CV454" i="89"/>
  <c r="CT454" i="89"/>
  <c r="CR454" i="89"/>
  <c r="CP454" i="89"/>
  <c r="CN454" i="89"/>
  <c r="CL454" i="89"/>
  <c r="CJ454" i="89"/>
  <c r="CH454" i="89"/>
  <c r="CF454" i="89"/>
  <c r="CD454" i="89"/>
  <c r="CB454" i="89"/>
  <c r="BZ454" i="89"/>
  <c r="CV453" i="89"/>
  <c r="CT453" i="89"/>
  <c r="CR453" i="89"/>
  <c r="CP453" i="89"/>
  <c r="CN453" i="89"/>
  <c r="CL453" i="89"/>
  <c r="CJ453" i="89"/>
  <c r="CH453" i="89"/>
  <c r="CF453" i="89"/>
  <c r="CD453" i="89"/>
  <c r="CB453" i="89"/>
  <c r="BZ453" i="89"/>
  <c r="CV452" i="89"/>
  <c r="CT452" i="89"/>
  <c r="CR452" i="89"/>
  <c r="CP452" i="89"/>
  <c r="CN452" i="89"/>
  <c r="CL452" i="89"/>
  <c r="CJ452" i="89"/>
  <c r="CH452" i="89"/>
  <c r="CF452" i="89"/>
  <c r="CD452" i="89"/>
  <c r="CB452" i="89"/>
  <c r="BZ452" i="89"/>
  <c r="CV451" i="89"/>
  <c r="CT451" i="89"/>
  <c r="CR451" i="89"/>
  <c r="CP451" i="89"/>
  <c r="CN451" i="89"/>
  <c r="CL451" i="89"/>
  <c r="CJ451" i="89"/>
  <c r="CH451" i="89"/>
  <c r="CF451" i="89"/>
  <c r="CD451" i="89"/>
  <c r="CB451" i="89"/>
  <c r="BZ451" i="89"/>
  <c r="CV450" i="89"/>
  <c r="CT450" i="89"/>
  <c r="CR450" i="89"/>
  <c r="CP450" i="89"/>
  <c r="CN450" i="89"/>
  <c r="CL450" i="89"/>
  <c r="CJ450" i="89"/>
  <c r="CH450" i="89"/>
  <c r="CF450" i="89"/>
  <c r="CD450" i="89"/>
  <c r="CB450" i="89"/>
  <c r="BZ450" i="89"/>
  <c r="CV449" i="89"/>
  <c r="CT449" i="89"/>
  <c r="CR449" i="89"/>
  <c r="CP449" i="89"/>
  <c r="CN449" i="89"/>
  <c r="CL449" i="89"/>
  <c r="CJ449" i="89"/>
  <c r="CH449" i="89"/>
  <c r="CF449" i="89"/>
  <c r="CD449" i="89"/>
  <c r="CB449" i="89"/>
  <c r="BZ449" i="89"/>
  <c r="CV448" i="89"/>
  <c r="CT448" i="89"/>
  <c r="CR448" i="89"/>
  <c r="CP448" i="89"/>
  <c r="CN448" i="89"/>
  <c r="CL448" i="89"/>
  <c r="CJ448" i="89"/>
  <c r="CH448" i="89"/>
  <c r="CF448" i="89"/>
  <c r="CD448" i="89"/>
  <c r="CB448" i="89"/>
  <c r="BZ448" i="89"/>
  <c r="CV447" i="89"/>
  <c r="CT447" i="89"/>
  <c r="CR447" i="89"/>
  <c r="CP447" i="89"/>
  <c r="CN447" i="89"/>
  <c r="CL447" i="89"/>
  <c r="CJ447" i="89"/>
  <c r="CH447" i="89"/>
  <c r="CF447" i="89"/>
  <c r="CD447" i="89"/>
  <c r="CB447" i="89"/>
  <c r="BZ447" i="89"/>
  <c r="CU440" i="89"/>
  <c r="CS440" i="89"/>
  <c r="CQ440" i="89"/>
  <c r="CO440" i="89"/>
  <c r="CM440" i="89"/>
  <c r="CK440" i="89"/>
  <c r="CI440" i="89"/>
  <c r="CG440" i="89"/>
  <c r="CE440" i="89"/>
  <c r="CC440" i="89"/>
  <c r="CA440" i="89"/>
  <c r="BY440" i="89"/>
  <c r="CV437" i="89"/>
  <c r="CT437" i="89"/>
  <c r="CR437" i="89"/>
  <c r="CP437" i="89"/>
  <c r="CN437" i="89"/>
  <c r="CL437" i="89"/>
  <c r="CJ437" i="89"/>
  <c r="CH437" i="89"/>
  <c r="CF437" i="89"/>
  <c r="CD437" i="89"/>
  <c r="CB437" i="89"/>
  <c r="BZ437" i="89"/>
  <c r="CV436" i="89"/>
  <c r="CT436" i="89"/>
  <c r="CR436" i="89"/>
  <c r="CP436" i="89"/>
  <c r="CN436" i="89"/>
  <c r="CL436" i="89"/>
  <c r="CJ436" i="89"/>
  <c r="CH436" i="89"/>
  <c r="CF436" i="89"/>
  <c r="CD436" i="89"/>
  <c r="CB436" i="89"/>
  <c r="BZ436" i="89"/>
  <c r="CV435" i="89"/>
  <c r="CT435" i="89"/>
  <c r="CR435" i="89"/>
  <c r="CP435" i="89"/>
  <c r="CN435" i="89"/>
  <c r="CL435" i="89"/>
  <c r="CJ435" i="89"/>
  <c r="CH435" i="89"/>
  <c r="CF435" i="89"/>
  <c r="CD435" i="89"/>
  <c r="CB435" i="89"/>
  <c r="BZ435" i="89"/>
  <c r="CV434" i="89"/>
  <c r="CT434" i="89"/>
  <c r="CR434" i="89"/>
  <c r="CP434" i="89"/>
  <c r="CN434" i="89"/>
  <c r="CL434" i="89"/>
  <c r="CJ434" i="89"/>
  <c r="CH434" i="89"/>
  <c r="CF434" i="89"/>
  <c r="CD434" i="89"/>
  <c r="CB434" i="89"/>
  <c r="BZ434" i="89"/>
  <c r="CV433" i="89"/>
  <c r="CT433" i="89"/>
  <c r="CR433" i="89"/>
  <c r="CP433" i="89"/>
  <c r="CN433" i="89"/>
  <c r="CL433" i="89"/>
  <c r="CJ433" i="89"/>
  <c r="CH433" i="89"/>
  <c r="CF433" i="89"/>
  <c r="CD433" i="89"/>
  <c r="CB433" i="89"/>
  <c r="BZ433" i="89"/>
  <c r="CV432" i="89"/>
  <c r="CT432" i="89"/>
  <c r="CR432" i="89"/>
  <c r="CP432" i="89"/>
  <c r="CN432" i="89"/>
  <c r="CL432" i="89"/>
  <c r="CJ432" i="89"/>
  <c r="CH432" i="89"/>
  <c r="CF432" i="89"/>
  <c r="CD432" i="89"/>
  <c r="CB432" i="89"/>
  <c r="BZ432" i="89"/>
  <c r="CV431" i="89"/>
  <c r="CT431" i="89"/>
  <c r="CR431" i="89"/>
  <c r="CP431" i="89"/>
  <c r="CN431" i="89"/>
  <c r="CL431" i="89"/>
  <c r="CJ431" i="89"/>
  <c r="CH431" i="89"/>
  <c r="CF431" i="89"/>
  <c r="CD431" i="89"/>
  <c r="CB431" i="89"/>
  <c r="BZ431" i="89"/>
  <c r="CV430" i="89"/>
  <c r="CT430" i="89"/>
  <c r="CR430" i="89"/>
  <c r="CP430" i="89"/>
  <c r="CN430" i="89"/>
  <c r="CL430" i="89"/>
  <c r="CJ430" i="89"/>
  <c r="CH430" i="89"/>
  <c r="CF430" i="89"/>
  <c r="CD430" i="89"/>
  <c r="CB430" i="89"/>
  <c r="BZ430" i="89"/>
  <c r="CV429" i="89"/>
  <c r="CT429" i="89"/>
  <c r="CR429" i="89"/>
  <c r="CP429" i="89"/>
  <c r="CN429" i="89"/>
  <c r="CL429" i="89"/>
  <c r="CJ429" i="89"/>
  <c r="CH429" i="89"/>
  <c r="CF429" i="89"/>
  <c r="CD429" i="89"/>
  <c r="CB429" i="89"/>
  <c r="BZ429" i="89"/>
  <c r="CV428" i="89"/>
  <c r="CT428" i="89"/>
  <c r="CR428" i="89"/>
  <c r="CP428" i="89"/>
  <c r="CN428" i="89"/>
  <c r="CL428" i="89"/>
  <c r="CJ428" i="89"/>
  <c r="CH428" i="89"/>
  <c r="CF428" i="89"/>
  <c r="CD428" i="89"/>
  <c r="CB428" i="89"/>
  <c r="BZ428" i="89"/>
  <c r="CV427" i="89"/>
  <c r="CT427" i="89"/>
  <c r="CR427" i="89"/>
  <c r="CP427" i="89"/>
  <c r="CN427" i="89"/>
  <c r="CL427" i="89"/>
  <c r="CJ427" i="89"/>
  <c r="CH427" i="89"/>
  <c r="CF427" i="89"/>
  <c r="CD427" i="89"/>
  <c r="CB427" i="89"/>
  <c r="BZ427" i="89"/>
  <c r="CV426" i="89"/>
  <c r="CT426" i="89"/>
  <c r="CR426" i="89"/>
  <c r="CP426" i="89"/>
  <c r="CN426" i="89"/>
  <c r="CL426" i="89"/>
  <c r="CJ426" i="89"/>
  <c r="CH426" i="89"/>
  <c r="CF426" i="89"/>
  <c r="CD426" i="89"/>
  <c r="CB426" i="89"/>
  <c r="BZ426" i="89"/>
  <c r="CV425" i="89"/>
  <c r="CT425" i="89"/>
  <c r="CR425" i="89"/>
  <c r="CP425" i="89"/>
  <c r="CN425" i="89"/>
  <c r="CL425" i="89"/>
  <c r="CJ425" i="89"/>
  <c r="CH425" i="89"/>
  <c r="CF425" i="89"/>
  <c r="CD425" i="89"/>
  <c r="CB425" i="89"/>
  <c r="BZ425" i="89"/>
  <c r="CV424" i="89"/>
  <c r="CT424" i="89"/>
  <c r="CR424" i="89"/>
  <c r="CP424" i="89"/>
  <c r="CN424" i="89"/>
  <c r="CL424" i="89"/>
  <c r="CJ424" i="89"/>
  <c r="CH424" i="89"/>
  <c r="CF424" i="89"/>
  <c r="CD424" i="89"/>
  <c r="CB424" i="89"/>
  <c r="BZ424" i="89"/>
  <c r="CV423" i="89"/>
  <c r="CT423" i="89"/>
  <c r="CR423" i="89"/>
  <c r="CP423" i="89"/>
  <c r="CN423" i="89"/>
  <c r="CL423" i="89"/>
  <c r="CJ423" i="89"/>
  <c r="CH423" i="89"/>
  <c r="CF423" i="89"/>
  <c r="CD423" i="89"/>
  <c r="CB423" i="89"/>
  <c r="BZ423" i="89"/>
  <c r="CV422" i="89"/>
  <c r="CT422" i="89"/>
  <c r="CR422" i="89"/>
  <c r="CP422" i="89"/>
  <c r="CN422" i="89"/>
  <c r="CL422" i="89"/>
  <c r="CJ422" i="89"/>
  <c r="CH422" i="89"/>
  <c r="CF422" i="89"/>
  <c r="CD422" i="89"/>
  <c r="CB422" i="89"/>
  <c r="BZ422" i="89"/>
  <c r="CV421" i="89"/>
  <c r="CT421" i="89"/>
  <c r="CR421" i="89"/>
  <c r="CP421" i="89"/>
  <c r="CN421" i="89"/>
  <c r="CL421" i="89"/>
  <c r="CJ421" i="89"/>
  <c r="CH421" i="89"/>
  <c r="CF421" i="89"/>
  <c r="CD421" i="89"/>
  <c r="CB421" i="89"/>
  <c r="BZ421" i="89"/>
  <c r="CV420" i="89"/>
  <c r="CT420" i="89"/>
  <c r="CR420" i="89"/>
  <c r="CP420" i="89"/>
  <c r="CN420" i="89"/>
  <c r="CL420" i="89"/>
  <c r="CJ420" i="89"/>
  <c r="CH420" i="89"/>
  <c r="CF420" i="89"/>
  <c r="CD420" i="89"/>
  <c r="CB420" i="89"/>
  <c r="BZ420" i="89"/>
  <c r="CV419" i="89"/>
  <c r="CT419" i="89"/>
  <c r="CR419" i="89"/>
  <c r="CP419" i="89"/>
  <c r="CN419" i="89"/>
  <c r="CL419" i="89"/>
  <c r="CJ419" i="89"/>
  <c r="CH419" i="89"/>
  <c r="CF419" i="89"/>
  <c r="CD419" i="89"/>
  <c r="CB419" i="89"/>
  <c r="BZ419" i="89"/>
  <c r="CV418" i="89"/>
  <c r="CT418" i="89"/>
  <c r="CR418" i="89"/>
  <c r="CP418" i="89"/>
  <c r="CN418" i="89"/>
  <c r="CL418" i="89"/>
  <c r="CJ418" i="89"/>
  <c r="CH418" i="89"/>
  <c r="CF418" i="89"/>
  <c r="CD418" i="89"/>
  <c r="CB418" i="89"/>
  <c r="BZ418" i="89"/>
  <c r="CV417" i="89"/>
  <c r="CT417" i="89"/>
  <c r="CR417" i="89"/>
  <c r="CP417" i="89"/>
  <c r="CN417" i="89"/>
  <c r="CL417" i="89"/>
  <c r="CJ417" i="89"/>
  <c r="CH417" i="89"/>
  <c r="CF417" i="89"/>
  <c r="CD417" i="89"/>
  <c r="CB417" i="89"/>
  <c r="BZ417" i="89"/>
  <c r="CV416" i="89"/>
  <c r="CT416" i="89"/>
  <c r="CR416" i="89"/>
  <c r="CP416" i="89"/>
  <c r="CN416" i="89"/>
  <c r="CL416" i="89"/>
  <c r="CJ416" i="89"/>
  <c r="CH416" i="89"/>
  <c r="CF416" i="89"/>
  <c r="CD416" i="89"/>
  <c r="CB416" i="89"/>
  <c r="BZ416" i="89"/>
  <c r="CV415" i="89"/>
  <c r="CT415" i="89"/>
  <c r="CR415" i="89"/>
  <c r="CP415" i="89"/>
  <c r="CN415" i="89"/>
  <c r="CL415" i="89"/>
  <c r="CJ415" i="89"/>
  <c r="CH415" i="89"/>
  <c r="CF415" i="89"/>
  <c r="CD415" i="89"/>
  <c r="CB415" i="89"/>
  <c r="BZ415" i="89"/>
  <c r="CV414" i="89"/>
  <c r="CT414" i="89"/>
  <c r="CR414" i="89"/>
  <c r="CP414" i="89"/>
  <c r="CN414" i="89"/>
  <c r="CL414" i="89"/>
  <c r="CJ414" i="89"/>
  <c r="CH414" i="89"/>
  <c r="CF414" i="89"/>
  <c r="CD414" i="89"/>
  <c r="CB414" i="89"/>
  <c r="BZ414" i="89"/>
  <c r="CV413" i="89"/>
  <c r="CT413" i="89"/>
  <c r="CR413" i="89"/>
  <c r="CP413" i="89"/>
  <c r="CN413" i="89"/>
  <c r="CL413" i="89"/>
  <c r="CJ413" i="89"/>
  <c r="CH413" i="89"/>
  <c r="CF413" i="89"/>
  <c r="CD413" i="89"/>
  <c r="CB413" i="89"/>
  <c r="BZ413" i="89"/>
  <c r="CV412" i="89"/>
  <c r="CT412" i="89"/>
  <c r="CR412" i="89"/>
  <c r="CP412" i="89"/>
  <c r="CN412" i="89"/>
  <c r="CL412" i="89"/>
  <c r="CJ412" i="89"/>
  <c r="CH412" i="89"/>
  <c r="CF412" i="89"/>
  <c r="CD412" i="89"/>
  <c r="CB412" i="89"/>
  <c r="BZ412" i="89"/>
  <c r="CV411" i="89"/>
  <c r="CT411" i="89"/>
  <c r="CR411" i="89"/>
  <c r="CP411" i="89"/>
  <c r="CN411" i="89"/>
  <c r="CL411" i="89"/>
  <c r="CJ411" i="89"/>
  <c r="CH411" i="89"/>
  <c r="CF411" i="89"/>
  <c r="CD411" i="89"/>
  <c r="CB411" i="89"/>
  <c r="BZ411" i="89"/>
  <c r="CV410" i="89"/>
  <c r="CT410" i="89"/>
  <c r="CR410" i="89"/>
  <c r="CP410" i="89"/>
  <c r="CN410" i="89"/>
  <c r="CL410" i="89"/>
  <c r="CJ410" i="89"/>
  <c r="CH410" i="89"/>
  <c r="CF410" i="89"/>
  <c r="CD410" i="89"/>
  <c r="CB410" i="89"/>
  <c r="BZ410" i="89"/>
  <c r="CV409" i="89"/>
  <c r="CT409" i="89"/>
  <c r="CR409" i="89"/>
  <c r="CP409" i="89"/>
  <c r="CN409" i="89"/>
  <c r="CL409" i="89"/>
  <c r="CJ409" i="89"/>
  <c r="CH409" i="89"/>
  <c r="CF409" i="89"/>
  <c r="CD409" i="89"/>
  <c r="CB409" i="89"/>
  <c r="BZ409" i="89"/>
  <c r="CV408" i="89"/>
  <c r="CT408" i="89"/>
  <c r="CR408" i="89"/>
  <c r="CP408" i="89"/>
  <c r="CN408" i="89"/>
  <c r="CL408" i="89"/>
  <c r="CJ408" i="89"/>
  <c r="CH408" i="89"/>
  <c r="CF408" i="89"/>
  <c r="CD408" i="89"/>
  <c r="CB408" i="89"/>
  <c r="BZ408" i="89"/>
  <c r="CV407" i="89"/>
  <c r="CT407" i="89"/>
  <c r="CR407" i="89"/>
  <c r="CP407" i="89"/>
  <c r="CN407" i="89"/>
  <c r="CL407" i="89"/>
  <c r="CJ407" i="89"/>
  <c r="CH407" i="89"/>
  <c r="CF407" i="89"/>
  <c r="CD407" i="89"/>
  <c r="CB407" i="89"/>
  <c r="BZ407" i="89"/>
  <c r="CV406" i="89"/>
  <c r="CT406" i="89"/>
  <c r="CR406" i="89"/>
  <c r="CP406" i="89"/>
  <c r="CN406" i="89"/>
  <c r="CL406" i="89"/>
  <c r="CJ406" i="89"/>
  <c r="CH406" i="89"/>
  <c r="CF406" i="89"/>
  <c r="CD406" i="89"/>
  <c r="CB406" i="89"/>
  <c r="BZ406" i="89"/>
  <c r="CU399" i="89"/>
  <c r="CS399" i="89"/>
  <c r="CQ399" i="89"/>
  <c r="CO399" i="89"/>
  <c r="CM399" i="89"/>
  <c r="CK399" i="89"/>
  <c r="CI399" i="89"/>
  <c r="CG399" i="89"/>
  <c r="CE399" i="89"/>
  <c r="CC399" i="89"/>
  <c r="CA399" i="89"/>
  <c r="BY399" i="89"/>
  <c r="CV396" i="89"/>
  <c r="CT396" i="89"/>
  <c r="CR396" i="89"/>
  <c r="CP396" i="89"/>
  <c r="CN396" i="89"/>
  <c r="CL396" i="89"/>
  <c r="CJ396" i="89"/>
  <c r="CH396" i="89"/>
  <c r="CF396" i="89"/>
  <c r="CD396" i="89"/>
  <c r="CB396" i="89"/>
  <c r="BZ396" i="89"/>
  <c r="CV395" i="89"/>
  <c r="CT395" i="89"/>
  <c r="CR395" i="89"/>
  <c r="CP395" i="89"/>
  <c r="CN395" i="89"/>
  <c r="CL395" i="89"/>
  <c r="CJ395" i="89"/>
  <c r="CH395" i="89"/>
  <c r="CF395" i="89"/>
  <c r="CD395" i="89"/>
  <c r="CB395" i="89"/>
  <c r="BZ395" i="89"/>
  <c r="CV394" i="89"/>
  <c r="CT394" i="89"/>
  <c r="CR394" i="89"/>
  <c r="CP394" i="89"/>
  <c r="CN394" i="89"/>
  <c r="CL394" i="89"/>
  <c r="CJ394" i="89"/>
  <c r="CH394" i="89"/>
  <c r="CF394" i="89"/>
  <c r="CD394" i="89"/>
  <c r="CB394" i="89"/>
  <c r="BZ394" i="89"/>
  <c r="CV393" i="89"/>
  <c r="CT393" i="89"/>
  <c r="CR393" i="89"/>
  <c r="CP393" i="89"/>
  <c r="CN393" i="89"/>
  <c r="CL393" i="89"/>
  <c r="CJ393" i="89"/>
  <c r="CH393" i="89"/>
  <c r="CF393" i="89"/>
  <c r="CD393" i="89"/>
  <c r="CB393" i="89"/>
  <c r="BZ393" i="89"/>
  <c r="CV392" i="89"/>
  <c r="CT392" i="89"/>
  <c r="CR392" i="89"/>
  <c r="CP392" i="89"/>
  <c r="CN392" i="89"/>
  <c r="CL392" i="89"/>
  <c r="CJ392" i="89"/>
  <c r="CH392" i="89"/>
  <c r="CF392" i="89"/>
  <c r="CD392" i="89"/>
  <c r="CB392" i="89"/>
  <c r="BZ392" i="89"/>
  <c r="CV390" i="89"/>
  <c r="CT390" i="89"/>
  <c r="CR390" i="89"/>
  <c r="CP390" i="89"/>
  <c r="CN390" i="89"/>
  <c r="CL390" i="89"/>
  <c r="CJ390" i="89"/>
  <c r="CH390" i="89"/>
  <c r="CF390" i="89"/>
  <c r="CD390" i="89"/>
  <c r="CB390" i="89"/>
  <c r="BZ390" i="89"/>
  <c r="CV388" i="89"/>
  <c r="CT388" i="89"/>
  <c r="CR388" i="89"/>
  <c r="CP388" i="89"/>
  <c r="CN388" i="89"/>
  <c r="CL388" i="89"/>
  <c r="CJ388" i="89"/>
  <c r="CH388" i="89"/>
  <c r="CF388" i="89"/>
  <c r="CD388" i="89"/>
  <c r="CB388" i="89"/>
  <c r="BZ388" i="89"/>
  <c r="CV387" i="89"/>
  <c r="CT387" i="89"/>
  <c r="CR387" i="89"/>
  <c r="CP387" i="89"/>
  <c r="CN387" i="89"/>
  <c r="CL387" i="89"/>
  <c r="CJ387" i="89"/>
  <c r="CH387" i="89"/>
  <c r="CF387" i="89"/>
  <c r="CD387" i="89"/>
  <c r="CB387" i="89"/>
  <c r="BZ387" i="89"/>
  <c r="CV386" i="89"/>
  <c r="CT386" i="89"/>
  <c r="CR386" i="89"/>
  <c r="CP386" i="89"/>
  <c r="CN386" i="89"/>
  <c r="CL386" i="89"/>
  <c r="CJ386" i="89"/>
  <c r="CH386" i="89"/>
  <c r="CF386" i="89"/>
  <c r="CD386" i="89"/>
  <c r="CB386" i="89"/>
  <c r="BZ386" i="89"/>
  <c r="CV385" i="89"/>
  <c r="CT385" i="89"/>
  <c r="CR385" i="89"/>
  <c r="CP385" i="89"/>
  <c r="CN385" i="89"/>
  <c r="CL385" i="89"/>
  <c r="CJ385" i="89"/>
  <c r="CH385" i="89"/>
  <c r="CF385" i="89"/>
  <c r="CD385" i="89"/>
  <c r="CB385" i="89"/>
  <c r="BZ385" i="89"/>
  <c r="CV384" i="89"/>
  <c r="CT384" i="89"/>
  <c r="CR384" i="89"/>
  <c r="CP384" i="89"/>
  <c r="CN384" i="89"/>
  <c r="CL384" i="89"/>
  <c r="CJ384" i="89"/>
  <c r="CH384" i="89"/>
  <c r="CF384" i="89"/>
  <c r="CD384" i="89"/>
  <c r="CB384" i="89"/>
  <c r="BZ384" i="89"/>
  <c r="CV383" i="89"/>
  <c r="CT383" i="89"/>
  <c r="CR383" i="89"/>
  <c r="CP383" i="89"/>
  <c r="CN383" i="89"/>
  <c r="CL383" i="89"/>
  <c r="CJ383" i="89"/>
  <c r="CH383" i="89"/>
  <c r="CF383" i="89"/>
  <c r="CD383" i="89"/>
  <c r="CB383" i="89"/>
  <c r="BZ383" i="89"/>
  <c r="CV382" i="89"/>
  <c r="CT382" i="89"/>
  <c r="CR382" i="89"/>
  <c r="CP382" i="89"/>
  <c r="CN382" i="89"/>
  <c r="CL382" i="89"/>
  <c r="CJ382" i="89"/>
  <c r="CH382" i="89"/>
  <c r="CF382" i="89"/>
  <c r="CD382" i="89"/>
  <c r="CB382" i="89"/>
  <c r="BZ382" i="89"/>
  <c r="CV380" i="89"/>
  <c r="CT380" i="89"/>
  <c r="CR380" i="89"/>
  <c r="CP380" i="89"/>
  <c r="CN380" i="89"/>
  <c r="CL380" i="89"/>
  <c r="CJ380" i="89"/>
  <c r="CH380" i="89"/>
  <c r="CF380" i="89"/>
  <c r="CD380" i="89"/>
  <c r="CB380" i="89"/>
  <c r="BZ380" i="89"/>
  <c r="CV379" i="89"/>
  <c r="CT379" i="89"/>
  <c r="CR379" i="89"/>
  <c r="CP379" i="89"/>
  <c r="CN379" i="89"/>
  <c r="CL379" i="89"/>
  <c r="CJ379" i="89"/>
  <c r="CH379" i="89"/>
  <c r="CF379" i="89"/>
  <c r="CD379" i="89"/>
  <c r="CB379" i="89"/>
  <c r="BZ379" i="89"/>
  <c r="CV377" i="89"/>
  <c r="CT377" i="89"/>
  <c r="CR377" i="89"/>
  <c r="CP377" i="89"/>
  <c r="CN377" i="89"/>
  <c r="CL377" i="89"/>
  <c r="CJ377" i="89"/>
  <c r="CH377" i="89"/>
  <c r="CF377" i="89"/>
  <c r="CD377" i="89"/>
  <c r="CB377" i="89"/>
  <c r="BZ377" i="89"/>
  <c r="CV378" i="89"/>
  <c r="CT378" i="89"/>
  <c r="CR378" i="89"/>
  <c r="CP378" i="89"/>
  <c r="CN378" i="89"/>
  <c r="CL378" i="89"/>
  <c r="CJ378" i="89"/>
  <c r="CH378" i="89"/>
  <c r="CF378" i="89"/>
  <c r="CD378" i="89"/>
  <c r="CB378" i="89"/>
  <c r="BZ378" i="89"/>
  <c r="CV376" i="89"/>
  <c r="CT376" i="89"/>
  <c r="CR376" i="89"/>
  <c r="CP376" i="89"/>
  <c r="CN376" i="89"/>
  <c r="CL376" i="89"/>
  <c r="CJ376" i="89"/>
  <c r="CH376" i="89"/>
  <c r="CF376" i="89"/>
  <c r="CD376" i="89"/>
  <c r="CB376" i="89"/>
  <c r="BZ376" i="89"/>
  <c r="CV375" i="89"/>
  <c r="CT375" i="89"/>
  <c r="CR375" i="89"/>
  <c r="CP375" i="89"/>
  <c r="CN375" i="89"/>
  <c r="CL375" i="89"/>
  <c r="CJ375" i="89"/>
  <c r="CH375" i="89"/>
  <c r="CF375" i="89"/>
  <c r="CD375" i="89"/>
  <c r="CB375" i="89"/>
  <c r="BZ375" i="89"/>
  <c r="CV374" i="89"/>
  <c r="CT374" i="89"/>
  <c r="CR374" i="89"/>
  <c r="CP374" i="89"/>
  <c r="CN374" i="89"/>
  <c r="CL374" i="89"/>
  <c r="CJ374" i="89"/>
  <c r="CH374" i="89"/>
  <c r="CF374" i="89"/>
  <c r="CD374" i="89"/>
  <c r="CB374" i="89"/>
  <c r="BZ374" i="89"/>
  <c r="CV373" i="89"/>
  <c r="CT373" i="89"/>
  <c r="CR373" i="89"/>
  <c r="CP373" i="89"/>
  <c r="CN373" i="89"/>
  <c r="CL373" i="89"/>
  <c r="CJ373" i="89"/>
  <c r="CH373" i="89"/>
  <c r="CF373" i="89"/>
  <c r="CD373" i="89"/>
  <c r="CB373" i="89"/>
  <c r="BZ373" i="89"/>
  <c r="CV372" i="89"/>
  <c r="CT372" i="89"/>
  <c r="CR372" i="89"/>
  <c r="CP372" i="89"/>
  <c r="CN372" i="89"/>
  <c r="CL372" i="89"/>
  <c r="CJ372" i="89"/>
  <c r="CH372" i="89"/>
  <c r="CF372" i="89"/>
  <c r="CD372" i="89"/>
  <c r="CB372" i="89"/>
  <c r="BZ372" i="89"/>
  <c r="CV371" i="89"/>
  <c r="CT371" i="89"/>
  <c r="CR371" i="89"/>
  <c r="CP371" i="89"/>
  <c r="CN371" i="89"/>
  <c r="CL371" i="89"/>
  <c r="CJ371" i="89"/>
  <c r="CH371" i="89"/>
  <c r="CF371" i="89"/>
  <c r="CD371" i="89"/>
  <c r="CB371" i="89"/>
  <c r="BZ371" i="89"/>
  <c r="CV370" i="89"/>
  <c r="CT370" i="89"/>
  <c r="CR370" i="89"/>
  <c r="CP370" i="89"/>
  <c r="CN370" i="89"/>
  <c r="CL370" i="89"/>
  <c r="CJ370" i="89"/>
  <c r="CH370" i="89"/>
  <c r="CF370" i="89"/>
  <c r="CD370" i="89"/>
  <c r="CB370" i="89"/>
  <c r="BZ370" i="89"/>
  <c r="CV369" i="89"/>
  <c r="CT369" i="89"/>
  <c r="CR369" i="89"/>
  <c r="CP369" i="89"/>
  <c r="CN369" i="89"/>
  <c r="CL369" i="89"/>
  <c r="CJ369" i="89"/>
  <c r="CH369" i="89"/>
  <c r="CF369" i="89"/>
  <c r="CD369" i="89"/>
  <c r="CB369" i="89"/>
  <c r="BZ369" i="89"/>
  <c r="CV368" i="89"/>
  <c r="CT368" i="89"/>
  <c r="CR368" i="89"/>
  <c r="CP368" i="89"/>
  <c r="CN368" i="89"/>
  <c r="CL368" i="89"/>
  <c r="CJ368" i="89"/>
  <c r="CH368" i="89"/>
  <c r="CF368" i="89"/>
  <c r="CD368" i="89"/>
  <c r="CB368" i="89"/>
  <c r="BZ368" i="89"/>
  <c r="CV367" i="89"/>
  <c r="CT367" i="89"/>
  <c r="CR367" i="89"/>
  <c r="CP367" i="89"/>
  <c r="CN367" i="89"/>
  <c r="CL367" i="89"/>
  <c r="CJ367" i="89"/>
  <c r="CH367" i="89"/>
  <c r="CF367" i="89"/>
  <c r="CD367" i="89"/>
  <c r="CB367" i="89"/>
  <c r="BZ367" i="89"/>
  <c r="CV366" i="89"/>
  <c r="CT366" i="89"/>
  <c r="CR366" i="89"/>
  <c r="CP366" i="89"/>
  <c r="CN366" i="89"/>
  <c r="CL366" i="89"/>
  <c r="CJ366" i="89"/>
  <c r="CH366" i="89"/>
  <c r="CF366" i="89"/>
  <c r="CD366" i="89"/>
  <c r="CB366" i="89"/>
  <c r="BZ366" i="89"/>
  <c r="CV364" i="89"/>
  <c r="CT364" i="89"/>
  <c r="CR364" i="89"/>
  <c r="CP364" i="89"/>
  <c r="CN364" i="89"/>
  <c r="CL364" i="89"/>
  <c r="CJ364" i="89"/>
  <c r="CH364" i="89"/>
  <c r="CF364" i="89"/>
  <c r="CD364" i="89"/>
  <c r="CB364" i="89"/>
  <c r="BZ364" i="89"/>
  <c r="CV363" i="89"/>
  <c r="CT363" i="89"/>
  <c r="CR363" i="89"/>
  <c r="CP363" i="89"/>
  <c r="CN363" i="89"/>
  <c r="CL363" i="89"/>
  <c r="CJ363" i="89"/>
  <c r="CH363" i="89"/>
  <c r="CF363" i="89"/>
  <c r="CD363" i="89"/>
  <c r="CB363" i="89"/>
  <c r="BZ363" i="89"/>
  <c r="CV362" i="89"/>
  <c r="CT362" i="89"/>
  <c r="CR362" i="89"/>
  <c r="CP362" i="89"/>
  <c r="CN362" i="89"/>
  <c r="CL362" i="89"/>
  <c r="CJ362" i="89"/>
  <c r="CH362" i="89"/>
  <c r="CF362" i="89"/>
  <c r="CD362" i="89"/>
  <c r="CB362" i="89"/>
  <c r="BZ362" i="89"/>
  <c r="CV357" i="89"/>
  <c r="CT357" i="89"/>
  <c r="CR357" i="89"/>
  <c r="CP357" i="89"/>
  <c r="CN357" i="89"/>
  <c r="CL357" i="89"/>
  <c r="CJ357" i="89"/>
  <c r="CH357" i="89"/>
  <c r="CF357" i="89"/>
  <c r="CD357" i="89"/>
  <c r="CB357" i="89"/>
  <c r="BZ357" i="89"/>
  <c r="CV355" i="89"/>
  <c r="CT355" i="89"/>
  <c r="CR355" i="89"/>
  <c r="CP355" i="89"/>
  <c r="CN355" i="89"/>
  <c r="CL355" i="89"/>
  <c r="CJ355" i="89"/>
  <c r="CH355" i="89"/>
  <c r="CF355" i="89"/>
  <c r="CD355" i="89"/>
  <c r="CB355" i="89"/>
  <c r="BZ355" i="89"/>
  <c r="CV353" i="89"/>
  <c r="CT353" i="89"/>
  <c r="CR353" i="89"/>
  <c r="CP353" i="89"/>
  <c r="CN353" i="89"/>
  <c r="CL353" i="89"/>
  <c r="CJ353" i="89"/>
  <c r="CH353" i="89"/>
  <c r="CF353" i="89"/>
  <c r="CD353" i="89"/>
  <c r="CB353" i="89"/>
  <c r="BZ353" i="89"/>
  <c r="CV360" i="89"/>
  <c r="CT360" i="89"/>
  <c r="CR360" i="89"/>
  <c r="CP360" i="89"/>
  <c r="CN360" i="89"/>
  <c r="CL360" i="89"/>
  <c r="CJ360" i="89"/>
  <c r="CH360" i="89"/>
  <c r="CF360" i="89"/>
  <c r="CD360" i="89"/>
  <c r="CB360" i="89"/>
  <c r="BZ360" i="89"/>
  <c r="CV358" i="89"/>
  <c r="CT358" i="89"/>
  <c r="CR358" i="89"/>
  <c r="CP358" i="89"/>
  <c r="CN358" i="89"/>
  <c r="CL358" i="89"/>
  <c r="CJ358" i="89"/>
  <c r="CH358" i="89"/>
  <c r="CF358" i="89"/>
  <c r="CD358" i="89"/>
  <c r="CB358" i="89"/>
  <c r="BZ358" i="89"/>
  <c r="CV356" i="89"/>
  <c r="CT356" i="89"/>
  <c r="CR356" i="89"/>
  <c r="CP356" i="89"/>
  <c r="CN356" i="89"/>
  <c r="CL356" i="89"/>
  <c r="CJ356" i="89"/>
  <c r="CH356" i="89"/>
  <c r="CF356" i="89"/>
  <c r="CD356" i="89"/>
  <c r="CB356" i="89"/>
  <c r="BZ356" i="89"/>
  <c r="CV354" i="89"/>
  <c r="CT354" i="89"/>
  <c r="CR354" i="89"/>
  <c r="CP354" i="89"/>
  <c r="CN354" i="89"/>
  <c r="CL354" i="89"/>
  <c r="CJ354" i="89"/>
  <c r="CH354" i="89"/>
  <c r="CF354" i="89"/>
  <c r="CD354" i="89"/>
  <c r="CB354" i="89"/>
  <c r="BZ354" i="89"/>
  <c r="CV350" i="89"/>
  <c r="CT350" i="89"/>
  <c r="CR350" i="89"/>
  <c r="CP350" i="89"/>
  <c r="CN350" i="89"/>
  <c r="CL350" i="89"/>
  <c r="CJ350" i="89"/>
  <c r="CH350" i="89"/>
  <c r="CF350" i="89"/>
  <c r="CD350" i="89"/>
  <c r="CB350" i="89"/>
  <c r="BZ350" i="89"/>
  <c r="CV349" i="89"/>
  <c r="CT349" i="89"/>
  <c r="CR349" i="89"/>
  <c r="CP349" i="89"/>
  <c r="CN349" i="89"/>
  <c r="CL349" i="89"/>
  <c r="CJ349" i="89"/>
  <c r="CH349" i="89"/>
  <c r="CF349" i="89"/>
  <c r="CD349" i="89"/>
  <c r="CB349" i="89"/>
  <c r="BZ349" i="89"/>
  <c r="CV348" i="89"/>
  <c r="CT348" i="89"/>
  <c r="CR348" i="89"/>
  <c r="CP348" i="89"/>
  <c r="CN348" i="89"/>
  <c r="CL348" i="89"/>
  <c r="CJ348" i="89"/>
  <c r="CH348" i="89"/>
  <c r="CF348" i="89"/>
  <c r="CD348" i="89"/>
  <c r="CB348" i="89"/>
  <c r="BZ348" i="89"/>
  <c r="CV351" i="89"/>
  <c r="CT351" i="89"/>
  <c r="CR351" i="89"/>
  <c r="CP351" i="89"/>
  <c r="CN351" i="89"/>
  <c r="CL351" i="89"/>
  <c r="CJ351" i="89"/>
  <c r="CH351" i="89"/>
  <c r="CF351" i="89"/>
  <c r="CD351" i="89"/>
  <c r="CB351" i="89"/>
  <c r="BZ351" i="89"/>
  <c r="CV347" i="89"/>
  <c r="CT347" i="89"/>
  <c r="CR347" i="89"/>
  <c r="CP347" i="89"/>
  <c r="CN347" i="89"/>
  <c r="CL347" i="89"/>
  <c r="CJ347" i="89"/>
  <c r="CH347" i="89"/>
  <c r="CF347" i="89"/>
  <c r="CD347" i="89"/>
  <c r="CB347" i="89"/>
  <c r="BZ347" i="89"/>
  <c r="CU340" i="89"/>
  <c r="CS340" i="89"/>
  <c r="CQ340" i="89"/>
  <c r="CO340" i="89"/>
  <c r="CM340" i="89"/>
  <c r="CK340" i="89"/>
  <c r="CI340" i="89"/>
  <c r="CG340" i="89"/>
  <c r="CE340" i="89"/>
  <c r="CC340" i="89"/>
  <c r="CA340" i="89"/>
  <c r="BY340" i="89"/>
  <c r="CV337" i="89"/>
  <c r="CT337" i="89"/>
  <c r="CR337" i="89"/>
  <c r="CP337" i="89"/>
  <c r="CN337" i="89"/>
  <c r="CL337" i="89"/>
  <c r="CJ337" i="89"/>
  <c r="CH337" i="89"/>
  <c r="CF337" i="89"/>
  <c r="CD337" i="89"/>
  <c r="CB337" i="89"/>
  <c r="BZ337" i="89"/>
  <c r="CV336" i="89"/>
  <c r="CT336" i="89"/>
  <c r="CR336" i="89"/>
  <c r="CP336" i="89"/>
  <c r="CN336" i="89"/>
  <c r="CL336" i="89"/>
  <c r="CJ336" i="89"/>
  <c r="CH336" i="89"/>
  <c r="CF336" i="89"/>
  <c r="CD336" i="89"/>
  <c r="CB336" i="89"/>
  <c r="BZ336" i="89"/>
  <c r="CV335" i="89"/>
  <c r="CT335" i="89"/>
  <c r="CR335" i="89"/>
  <c r="CP335" i="89"/>
  <c r="CN335" i="89"/>
  <c r="CL335" i="89"/>
  <c r="CJ335" i="89"/>
  <c r="CH335" i="89"/>
  <c r="CF335" i="89"/>
  <c r="CD335" i="89"/>
  <c r="CB335" i="89"/>
  <c r="BZ335" i="89"/>
  <c r="CV334" i="89"/>
  <c r="CT334" i="89"/>
  <c r="CR334" i="89"/>
  <c r="CP334" i="89"/>
  <c r="CN334" i="89"/>
  <c r="CL334" i="89"/>
  <c r="CJ334" i="89"/>
  <c r="CH334" i="89"/>
  <c r="CF334" i="89"/>
  <c r="CD334" i="89"/>
  <c r="CB334" i="89"/>
  <c r="BZ334" i="89"/>
  <c r="CV333" i="89"/>
  <c r="CT333" i="89"/>
  <c r="CR333" i="89"/>
  <c r="CP333" i="89"/>
  <c r="CN333" i="89"/>
  <c r="CL333" i="89"/>
  <c r="CJ333" i="89"/>
  <c r="CH333" i="89"/>
  <c r="CF333" i="89"/>
  <c r="CD333" i="89"/>
  <c r="CB333" i="89"/>
  <c r="BZ333" i="89"/>
  <c r="CV332" i="89"/>
  <c r="CT332" i="89"/>
  <c r="CR332" i="89"/>
  <c r="CP332" i="89"/>
  <c r="CN332" i="89"/>
  <c r="CL332" i="89"/>
  <c r="CJ332" i="89"/>
  <c r="CH332" i="89"/>
  <c r="CF332" i="89"/>
  <c r="CD332" i="89"/>
  <c r="CB332" i="89"/>
  <c r="BZ332" i="89"/>
  <c r="CV331" i="89"/>
  <c r="CT331" i="89"/>
  <c r="CR331" i="89"/>
  <c r="CP331" i="89"/>
  <c r="CN331" i="89"/>
  <c r="CL331" i="89"/>
  <c r="CJ331" i="89"/>
  <c r="CH331" i="89"/>
  <c r="CF331" i="89"/>
  <c r="CD331" i="89"/>
  <c r="CB331" i="89"/>
  <c r="BZ331" i="89"/>
  <c r="CV330" i="89"/>
  <c r="CT330" i="89"/>
  <c r="CR330" i="89"/>
  <c r="CP330" i="89"/>
  <c r="CN330" i="89"/>
  <c r="CL330" i="89"/>
  <c r="CJ330" i="89"/>
  <c r="CH330" i="89"/>
  <c r="CF330" i="89"/>
  <c r="CD330" i="89"/>
  <c r="CB330" i="89"/>
  <c r="BZ330" i="89"/>
  <c r="CV328" i="89"/>
  <c r="CT328" i="89"/>
  <c r="CR328" i="89"/>
  <c r="CP328" i="89"/>
  <c r="CN328" i="89"/>
  <c r="CL328" i="89"/>
  <c r="CJ328" i="89"/>
  <c r="CH328" i="89"/>
  <c r="CF328" i="89"/>
  <c r="CD328" i="89"/>
  <c r="CB328" i="89"/>
  <c r="BZ328" i="89"/>
  <c r="CV327" i="89"/>
  <c r="CT327" i="89"/>
  <c r="CR327" i="89"/>
  <c r="CP327" i="89"/>
  <c r="CN327" i="89"/>
  <c r="CL327" i="89"/>
  <c r="CJ327" i="89"/>
  <c r="CH327" i="89"/>
  <c r="CF327" i="89"/>
  <c r="CD327" i="89"/>
  <c r="CB327" i="89"/>
  <c r="BZ327" i="89"/>
  <c r="CV326" i="89"/>
  <c r="CT326" i="89"/>
  <c r="CR326" i="89"/>
  <c r="CP326" i="89"/>
  <c r="CN326" i="89"/>
  <c r="CL326" i="89"/>
  <c r="CJ326" i="89"/>
  <c r="CH326" i="89"/>
  <c r="CF326" i="89"/>
  <c r="CD326" i="89"/>
  <c r="CB326" i="89"/>
  <c r="BZ326" i="89"/>
  <c r="CV325" i="89"/>
  <c r="CT325" i="89"/>
  <c r="CR325" i="89"/>
  <c r="CP325" i="89"/>
  <c r="CN325" i="89"/>
  <c r="CL325" i="89"/>
  <c r="CJ325" i="89"/>
  <c r="CH325" i="89"/>
  <c r="CF325" i="89"/>
  <c r="CD325" i="89"/>
  <c r="CB325" i="89"/>
  <c r="BZ325" i="89"/>
  <c r="CV324" i="89"/>
  <c r="CT324" i="89"/>
  <c r="CR324" i="89"/>
  <c r="CP324" i="89"/>
  <c r="CN324" i="89"/>
  <c r="CL324" i="89"/>
  <c r="CJ324" i="89"/>
  <c r="CH324" i="89"/>
  <c r="CF324" i="89"/>
  <c r="CD324" i="89"/>
  <c r="CB324" i="89"/>
  <c r="BZ324" i="89"/>
  <c r="CV323" i="89"/>
  <c r="CT323" i="89"/>
  <c r="CR323" i="89"/>
  <c r="CP323" i="89"/>
  <c r="CN323" i="89"/>
  <c r="CL323" i="89"/>
  <c r="CJ323" i="89"/>
  <c r="CH323" i="89"/>
  <c r="CF323" i="89"/>
  <c r="CD323" i="89"/>
  <c r="CB323" i="89"/>
  <c r="BZ323" i="89"/>
  <c r="CV322" i="89"/>
  <c r="CT322" i="89"/>
  <c r="CR322" i="89"/>
  <c r="CP322" i="89"/>
  <c r="CN322" i="89"/>
  <c r="CL322" i="89"/>
  <c r="CJ322" i="89"/>
  <c r="CH322" i="89"/>
  <c r="CF322" i="89"/>
  <c r="CD322" i="89"/>
  <c r="CB322" i="89"/>
  <c r="BZ322" i="89"/>
  <c r="CV321" i="89"/>
  <c r="CT321" i="89"/>
  <c r="CR321" i="89"/>
  <c r="CP321" i="89"/>
  <c r="CN321" i="89"/>
  <c r="CL321" i="89"/>
  <c r="CJ321" i="89"/>
  <c r="CH321" i="89"/>
  <c r="CF321" i="89"/>
  <c r="CD321" i="89"/>
  <c r="CB321" i="89"/>
  <c r="BZ321" i="89"/>
  <c r="CV320" i="89"/>
  <c r="CT320" i="89"/>
  <c r="CR320" i="89"/>
  <c r="CP320" i="89"/>
  <c r="CN320" i="89"/>
  <c r="CL320" i="89"/>
  <c r="CJ320" i="89"/>
  <c r="CH320" i="89"/>
  <c r="CF320" i="89"/>
  <c r="CD320" i="89"/>
  <c r="CB320" i="89"/>
  <c r="BZ320" i="89"/>
  <c r="CV319" i="89"/>
  <c r="CT319" i="89"/>
  <c r="CR319" i="89"/>
  <c r="CP319" i="89"/>
  <c r="CN319" i="89"/>
  <c r="CL319" i="89"/>
  <c r="CJ319" i="89"/>
  <c r="CH319" i="89"/>
  <c r="CF319" i="89"/>
  <c r="CD319" i="89"/>
  <c r="CB319" i="89"/>
  <c r="BZ319" i="89"/>
  <c r="CV318" i="89"/>
  <c r="CT318" i="89"/>
  <c r="CR318" i="89"/>
  <c r="CP318" i="89"/>
  <c r="CN318" i="89"/>
  <c r="CL318" i="89"/>
  <c r="CJ318" i="89"/>
  <c r="CH318" i="89"/>
  <c r="CF318" i="89"/>
  <c r="CD318" i="89"/>
  <c r="CB318" i="89"/>
  <c r="BZ318" i="89"/>
  <c r="CV317" i="89"/>
  <c r="CT317" i="89"/>
  <c r="CR317" i="89"/>
  <c r="CP317" i="89"/>
  <c r="CN317" i="89"/>
  <c r="CL317" i="89"/>
  <c r="CJ317" i="89"/>
  <c r="CH317" i="89"/>
  <c r="CF317" i="89"/>
  <c r="CD317" i="89"/>
  <c r="CB317" i="89"/>
  <c r="BZ317" i="89"/>
  <c r="CV316" i="89"/>
  <c r="CT316" i="89"/>
  <c r="CR316" i="89"/>
  <c r="CP316" i="89"/>
  <c r="CN316" i="89"/>
  <c r="CL316" i="89"/>
  <c r="CJ316" i="89"/>
  <c r="CH316" i="89"/>
  <c r="CF316" i="89"/>
  <c r="CD316" i="89"/>
  <c r="CB316" i="89"/>
  <c r="BZ316" i="89"/>
  <c r="CV315" i="89"/>
  <c r="CT315" i="89"/>
  <c r="CR315" i="89"/>
  <c r="CP315" i="89"/>
  <c r="CN315" i="89"/>
  <c r="CL315" i="89"/>
  <c r="CJ315" i="89"/>
  <c r="CH315" i="89"/>
  <c r="CF315" i="89"/>
  <c r="CD315" i="89"/>
  <c r="CB315" i="89"/>
  <c r="BZ315" i="89"/>
  <c r="CV314" i="89"/>
  <c r="CT314" i="89"/>
  <c r="CR314" i="89"/>
  <c r="CP314" i="89"/>
  <c r="CN314" i="89"/>
  <c r="CL314" i="89"/>
  <c r="CJ314" i="89"/>
  <c r="CH314" i="89"/>
  <c r="CF314" i="89"/>
  <c r="CD314" i="89"/>
  <c r="CB314" i="89"/>
  <c r="BZ314" i="89"/>
  <c r="CV313" i="89"/>
  <c r="CT313" i="89"/>
  <c r="CR313" i="89"/>
  <c r="CP313" i="89"/>
  <c r="CN313" i="89"/>
  <c r="CL313" i="89"/>
  <c r="CJ313" i="89"/>
  <c r="CH313" i="89"/>
  <c r="CF313" i="89"/>
  <c r="CD313" i="89"/>
  <c r="CB313" i="89"/>
  <c r="BZ313" i="89"/>
  <c r="CV312" i="89"/>
  <c r="CT312" i="89"/>
  <c r="CR312" i="89"/>
  <c r="CP312" i="89"/>
  <c r="CN312" i="89"/>
  <c r="CL312" i="89"/>
  <c r="CJ312" i="89"/>
  <c r="CH312" i="89"/>
  <c r="CF312" i="89"/>
  <c r="CD312" i="89"/>
  <c r="CB312" i="89"/>
  <c r="BZ312" i="89"/>
  <c r="CV311" i="89"/>
  <c r="CT311" i="89"/>
  <c r="CR311" i="89"/>
  <c r="CP311" i="89"/>
  <c r="CN311" i="89"/>
  <c r="CL311" i="89"/>
  <c r="CJ311" i="89"/>
  <c r="CH311" i="89"/>
  <c r="CF311" i="89"/>
  <c r="CD311" i="89"/>
  <c r="CB311" i="89"/>
  <c r="BZ311" i="89"/>
  <c r="CV310" i="89"/>
  <c r="CT310" i="89"/>
  <c r="CR310" i="89"/>
  <c r="CP310" i="89"/>
  <c r="CN310" i="89"/>
  <c r="CL310" i="89"/>
  <c r="CJ310" i="89"/>
  <c r="CH310" i="89"/>
  <c r="CF310" i="89"/>
  <c r="CD310" i="89"/>
  <c r="CB310" i="89"/>
  <c r="BZ310" i="89"/>
  <c r="CV309" i="89"/>
  <c r="CT309" i="89"/>
  <c r="CR309" i="89"/>
  <c r="CP309" i="89"/>
  <c r="CN309" i="89"/>
  <c r="CL309" i="89"/>
  <c r="CJ309" i="89"/>
  <c r="CH309" i="89"/>
  <c r="CF309" i="89"/>
  <c r="CD309" i="89"/>
  <c r="CB309" i="89"/>
  <c r="BZ309" i="89"/>
  <c r="CV308" i="89"/>
  <c r="CT308" i="89"/>
  <c r="CR308" i="89"/>
  <c r="CP308" i="89"/>
  <c r="CN308" i="89"/>
  <c r="CL308" i="89"/>
  <c r="CJ308" i="89"/>
  <c r="CH308" i="89"/>
  <c r="CF308" i="89"/>
  <c r="CD308" i="89"/>
  <c r="CB308" i="89"/>
  <c r="BZ308" i="89"/>
  <c r="CV307" i="89"/>
  <c r="CT307" i="89"/>
  <c r="CR307" i="89"/>
  <c r="CP307" i="89"/>
  <c r="CN307" i="89"/>
  <c r="CL307" i="89"/>
  <c r="CJ307" i="89"/>
  <c r="CH307" i="89"/>
  <c r="CF307" i="89"/>
  <c r="CD307" i="89"/>
  <c r="CB307" i="89"/>
  <c r="BZ307" i="89"/>
  <c r="CV306" i="89"/>
  <c r="CT306" i="89"/>
  <c r="CR306" i="89"/>
  <c r="CP306" i="89"/>
  <c r="CN306" i="89"/>
  <c r="CL306" i="89"/>
  <c r="CJ306" i="89"/>
  <c r="CH306" i="89"/>
  <c r="CF306" i="89"/>
  <c r="CD306" i="89"/>
  <c r="CB306" i="89"/>
  <c r="BZ306" i="89"/>
  <c r="CV305" i="89"/>
  <c r="CT305" i="89"/>
  <c r="CR305" i="89"/>
  <c r="CP305" i="89"/>
  <c r="CN305" i="89"/>
  <c r="CL305" i="89"/>
  <c r="CJ305" i="89"/>
  <c r="CH305" i="89"/>
  <c r="CF305" i="89"/>
  <c r="CD305" i="89"/>
  <c r="CB305" i="89"/>
  <c r="BZ305" i="89"/>
  <c r="CV304" i="89"/>
  <c r="CT304" i="89"/>
  <c r="CR304" i="89"/>
  <c r="CP304" i="89"/>
  <c r="CN304" i="89"/>
  <c r="CL304" i="89"/>
  <c r="CJ304" i="89"/>
  <c r="CH304" i="89"/>
  <c r="CF304" i="89"/>
  <c r="CD304" i="89"/>
  <c r="CB304" i="89"/>
  <c r="BZ304" i="89"/>
  <c r="CV302" i="89"/>
  <c r="CT302" i="89"/>
  <c r="CR302" i="89"/>
  <c r="CP302" i="89"/>
  <c r="CN302" i="89"/>
  <c r="CL302" i="89"/>
  <c r="CJ302" i="89"/>
  <c r="CH302" i="89"/>
  <c r="CF302" i="89"/>
  <c r="CD302" i="89"/>
  <c r="CB302" i="89"/>
  <c r="BZ302" i="89"/>
  <c r="CV301" i="89"/>
  <c r="CT301" i="89"/>
  <c r="CR301" i="89"/>
  <c r="CP301" i="89"/>
  <c r="CN301" i="89"/>
  <c r="CL301" i="89"/>
  <c r="CJ301" i="89"/>
  <c r="CH301" i="89"/>
  <c r="CF301" i="89"/>
  <c r="CD301" i="89"/>
  <c r="CB301" i="89"/>
  <c r="BZ301" i="89"/>
  <c r="CV300" i="89"/>
  <c r="CT300" i="89"/>
  <c r="CR300" i="89"/>
  <c r="CP300" i="89"/>
  <c r="CN300" i="89"/>
  <c r="CL300" i="89"/>
  <c r="CJ300" i="89"/>
  <c r="CH300" i="89"/>
  <c r="CF300" i="89"/>
  <c r="CD300" i="89"/>
  <c r="CB300" i="89"/>
  <c r="BZ300" i="89"/>
  <c r="CV299" i="89"/>
  <c r="CT299" i="89"/>
  <c r="CR299" i="89"/>
  <c r="CP299" i="89"/>
  <c r="CN299" i="89"/>
  <c r="CL299" i="89"/>
  <c r="CJ299" i="89"/>
  <c r="CH299" i="89"/>
  <c r="CF299" i="89"/>
  <c r="CD299" i="89"/>
  <c r="CB299" i="89"/>
  <c r="BZ299" i="89"/>
  <c r="CV298" i="89"/>
  <c r="CT298" i="89"/>
  <c r="CR298" i="89"/>
  <c r="CP298" i="89"/>
  <c r="CN298" i="89"/>
  <c r="CL298" i="89"/>
  <c r="CJ298" i="89"/>
  <c r="CH298" i="89"/>
  <c r="CF298" i="89"/>
  <c r="CD298" i="89"/>
  <c r="CB298" i="89"/>
  <c r="BZ298" i="89"/>
  <c r="CV297" i="89"/>
  <c r="CT297" i="89"/>
  <c r="CR297" i="89"/>
  <c r="CP297" i="89"/>
  <c r="CN297" i="89"/>
  <c r="CL297" i="89"/>
  <c r="CJ297" i="89"/>
  <c r="CH297" i="89"/>
  <c r="CF297" i="89"/>
  <c r="CD297" i="89"/>
  <c r="CB297" i="89"/>
  <c r="BZ297" i="89"/>
  <c r="CU290" i="89"/>
  <c r="CS290" i="89"/>
  <c r="CQ290" i="89"/>
  <c r="CO290" i="89"/>
  <c r="CM290" i="89"/>
  <c r="CK290" i="89"/>
  <c r="CI290" i="89"/>
  <c r="CG290" i="89"/>
  <c r="CE290" i="89"/>
  <c r="CC290" i="89"/>
  <c r="CA290" i="89"/>
  <c r="BY290" i="89"/>
  <c r="CV287" i="89"/>
  <c r="CT287" i="89"/>
  <c r="CR287" i="89"/>
  <c r="CP287" i="89"/>
  <c r="CN287" i="89"/>
  <c r="CL287" i="89"/>
  <c r="CJ287" i="89"/>
  <c r="CH287" i="89"/>
  <c r="CF287" i="89"/>
  <c r="CD287" i="89"/>
  <c r="CB287" i="89"/>
  <c r="BZ287" i="89"/>
  <c r="CV286" i="89"/>
  <c r="CT286" i="89"/>
  <c r="CR286" i="89"/>
  <c r="CP286" i="89"/>
  <c r="CN286" i="89"/>
  <c r="CL286" i="89"/>
  <c r="CJ286" i="89"/>
  <c r="CH286" i="89"/>
  <c r="CF286" i="89"/>
  <c r="CD286" i="89"/>
  <c r="CB286" i="89"/>
  <c r="BZ286" i="89"/>
  <c r="CV285" i="89"/>
  <c r="CT285" i="89"/>
  <c r="CR285" i="89"/>
  <c r="CP285" i="89"/>
  <c r="CN285" i="89"/>
  <c r="CL285" i="89"/>
  <c r="CJ285" i="89"/>
  <c r="CH285" i="89"/>
  <c r="CF285" i="89"/>
  <c r="CD285" i="89"/>
  <c r="CB285" i="89"/>
  <c r="BZ285" i="89"/>
  <c r="CV284" i="89"/>
  <c r="CT284" i="89"/>
  <c r="CR284" i="89"/>
  <c r="CP284" i="89"/>
  <c r="CN284" i="89"/>
  <c r="CL284" i="89"/>
  <c r="CJ284" i="89"/>
  <c r="CH284" i="89"/>
  <c r="CF284" i="89"/>
  <c r="CD284" i="89"/>
  <c r="CB284" i="89"/>
  <c r="BZ284" i="89"/>
  <c r="CV283" i="89"/>
  <c r="CT283" i="89"/>
  <c r="CR283" i="89"/>
  <c r="CP283" i="89"/>
  <c r="CN283" i="89"/>
  <c r="CL283" i="89"/>
  <c r="CJ283" i="89"/>
  <c r="CH283" i="89"/>
  <c r="CF283" i="89"/>
  <c r="CD283" i="89"/>
  <c r="CB283" i="89"/>
  <c r="BZ283" i="89"/>
  <c r="CV281" i="89"/>
  <c r="CT281" i="89"/>
  <c r="CR281" i="89"/>
  <c r="CP281" i="89"/>
  <c r="CN281" i="89"/>
  <c r="CL281" i="89"/>
  <c r="CJ281" i="89"/>
  <c r="CH281" i="89"/>
  <c r="CF281" i="89"/>
  <c r="CD281" i="89"/>
  <c r="CB281" i="89"/>
  <c r="BZ281" i="89"/>
  <c r="CV280" i="89"/>
  <c r="CT280" i="89"/>
  <c r="CR280" i="89"/>
  <c r="CP280" i="89"/>
  <c r="CN280" i="89"/>
  <c r="CL280" i="89"/>
  <c r="CJ280" i="89"/>
  <c r="CH280" i="89"/>
  <c r="CF280" i="89"/>
  <c r="CD280" i="89"/>
  <c r="CB280" i="89"/>
  <c r="BZ280" i="89"/>
  <c r="CV279" i="89"/>
  <c r="CT279" i="89"/>
  <c r="CR279" i="89"/>
  <c r="CP279" i="89"/>
  <c r="CN279" i="89"/>
  <c r="CL279" i="89"/>
  <c r="CJ279" i="89"/>
  <c r="CH279" i="89"/>
  <c r="CF279" i="89"/>
  <c r="CD279" i="89"/>
  <c r="CB279" i="89"/>
  <c r="BZ279" i="89"/>
  <c r="CV278" i="89"/>
  <c r="CT278" i="89"/>
  <c r="CR278" i="89"/>
  <c r="CP278" i="89"/>
  <c r="CN278" i="89"/>
  <c r="CL278" i="89"/>
  <c r="CJ278" i="89"/>
  <c r="CH278" i="89"/>
  <c r="CF278" i="89"/>
  <c r="CD278" i="89"/>
  <c r="CB278" i="89"/>
  <c r="BZ278" i="89"/>
  <c r="CV276" i="89"/>
  <c r="CT276" i="89"/>
  <c r="CR276" i="89"/>
  <c r="CP276" i="89"/>
  <c r="CN276" i="89"/>
  <c r="CL276" i="89"/>
  <c r="CJ276" i="89"/>
  <c r="CH276" i="89"/>
  <c r="CF276" i="89"/>
  <c r="CD276" i="89"/>
  <c r="CB276" i="89"/>
  <c r="BZ276" i="89"/>
  <c r="CV275" i="89"/>
  <c r="CT275" i="89"/>
  <c r="CR275" i="89"/>
  <c r="CP275" i="89"/>
  <c r="CN275" i="89"/>
  <c r="CL275" i="89"/>
  <c r="CJ275" i="89"/>
  <c r="CH275" i="89"/>
  <c r="CF275" i="89"/>
  <c r="CD275" i="89"/>
  <c r="CB275" i="89"/>
  <c r="BZ275" i="89"/>
  <c r="CV274" i="89"/>
  <c r="CT274" i="89"/>
  <c r="CR274" i="89"/>
  <c r="CP274" i="89"/>
  <c r="CN274" i="89"/>
  <c r="CL274" i="89"/>
  <c r="CJ274" i="89"/>
  <c r="CH274" i="89"/>
  <c r="CF274" i="89"/>
  <c r="CD274" i="89"/>
  <c r="CB274" i="89"/>
  <c r="BZ274" i="89"/>
  <c r="CV273" i="89"/>
  <c r="CT273" i="89"/>
  <c r="CR273" i="89"/>
  <c r="CP273" i="89"/>
  <c r="CN273" i="89"/>
  <c r="CL273" i="89"/>
  <c r="CJ273" i="89"/>
  <c r="CH273" i="89"/>
  <c r="CF273" i="89"/>
  <c r="CD273" i="89"/>
  <c r="CB273" i="89"/>
  <c r="BZ273" i="89"/>
  <c r="CV272" i="89"/>
  <c r="CT272" i="89"/>
  <c r="CR272" i="89"/>
  <c r="CP272" i="89"/>
  <c r="CN272" i="89"/>
  <c r="CL272" i="89"/>
  <c r="CJ272" i="89"/>
  <c r="CH272" i="89"/>
  <c r="CF272" i="89"/>
  <c r="CD272" i="89"/>
  <c r="CB272" i="89"/>
  <c r="BZ272" i="89"/>
  <c r="CV271" i="89"/>
  <c r="CT271" i="89"/>
  <c r="CR271" i="89"/>
  <c r="CP271" i="89"/>
  <c r="CN271" i="89"/>
  <c r="CL271" i="89"/>
  <c r="CJ271" i="89"/>
  <c r="CH271" i="89"/>
  <c r="CF271" i="89"/>
  <c r="CD271" i="89"/>
  <c r="CB271" i="89"/>
  <c r="BZ271" i="89"/>
  <c r="CV270" i="89"/>
  <c r="CT270" i="89"/>
  <c r="CR270" i="89"/>
  <c r="CP270" i="89"/>
  <c r="CN270" i="89"/>
  <c r="CL270" i="89"/>
  <c r="CJ270" i="89"/>
  <c r="CH270" i="89"/>
  <c r="CF270" i="89"/>
  <c r="CD270" i="89"/>
  <c r="CB270" i="89"/>
  <c r="BZ270" i="89"/>
  <c r="CV269" i="89"/>
  <c r="CT269" i="89"/>
  <c r="CR269" i="89"/>
  <c r="CP269" i="89"/>
  <c r="CN269" i="89"/>
  <c r="CL269" i="89"/>
  <c r="CJ269" i="89"/>
  <c r="CH269" i="89"/>
  <c r="CF269" i="89"/>
  <c r="CD269" i="89"/>
  <c r="CB269" i="89"/>
  <c r="BZ269" i="89"/>
  <c r="CV268" i="89"/>
  <c r="CT268" i="89"/>
  <c r="CR268" i="89"/>
  <c r="CP268" i="89"/>
  <c r="CN268" i="89"/>
  <c r="CL268" i="89"/>
  <c r="CJ268" i="89"/>
  <c r="CH268" i="89"/>
  <c r="CF268" i="89"/>
  <c r="CD268" i="89"/>
  <c r="CB268" i="89"/>
  <c r="BZ268" i="89"/>
  <c r="CV267" i="89"/>
  <c r="CT267" i="89"/>
  <c r="CR267" i="89"/>
  <c r="CP267" i="89"/>
  <c r="CN267" i="89"/>
  <c r="CL267" i="89"/>
  <c r="CJ267" i="89"/>
  <c r="CH267" i="89"/>
  <c r="CF267" i="89"/>
  <c r="CD267" i="89"/>
  <c r="CB267" i="89"/>
  <c r="BZ267" i="89"/>
  <c r="CV266" i="89"/>
  <c r="CT266" i="89"/>
  <c r="CR266" i="89"/>
  <c r="CP266" i="89"/>
  <c r="CN266" i="89"/>
  <c r="CL266" i="89"/>
  <c r="CJ266" i="89"/>
  <c r="CH266" i="89"/>
  <c r="CF266" i="89"/>
  <c r="CD266" i="89"/>
  <c r="CB266" i="89"/>
  <c r="BZ266" i="89"/>
  <c r="CV265" i="89"/>
  <c r="CT265" i="89"/>
  <c r="CR265" i="89"/>
  <c r="CP265" i="89"/>
  <c r="CN265" i="89"/>
  <c r="CL265" i="89"/>
  <c r="CJ265" i="89"/>
  <c r="CH265" i="89"/>
  <c r="CF265" i="89"/>
  <c r="CD265" i="89"/>
  <c r="CB265" i="89"/>
  <c r="BZ265" i="89"/>
  <c r="CV264" i="89"/>
  <c r="CT264" i="89"/>
  <c r="CR264" i="89"/>
  <c r="CP264" i="89"/>
  <c r="CN264" i="89"/>
  <c r="CL264" i="89"/>
  <c r="CJ264" i="89"/>
  <c r="CH264" i="89"/>
  <c r="CF264" i="89"/>
  <c r="CD264" i="89"/>
  <c r="CB264" i="89"/>
  <c r="BZ264" i="89"/>
  <c r="CV263" i="89"/>
  <c r="CT263" i="89"/>
  <c r="CR263" i="89"/>
  <c r="CP263" i="89"/>
  <c r="CN263" i="89"/>
  <c r="CL263" i="89"/>
  <c r="CJ263" i="89"/>
  <c r="CH263" i="89"/>
  <c r="CF263" i="89"/>
  <c r="CD263" i="89"/>
  <c r="CB263" i="89"/>
  <c r="BZ263" i="89"/>
  <c r="CV262" i="89"/>
  <c r="CT262" i="89"/>
  <c r="CR262" i="89"/>
  <c r="CP262" i="89"/>
  <c r="CN262" i="89"/>
  <c r="CL262" i="89"/>
  <c r="CJ262" i="89"/>
  <c r="CH262" i="89"/>
  <c r="CF262" i="89"/>
  <c r="CD262" i="89"/>
  <c r="CB262" i="89"/>
  <c r="BZ262" i="89"/>
  <c r="CV261" i="89"/>
  <c r="CT261" i="89"/>
  <c r="CR261" i="89"/>
  <c r="CP261" i="89"/>
  <c r="CN261" i="89"/>
  <c r="CL261" i="89"/>
  <c r="CJ261" i="89"/>
  <c r="CH261" i="89"/>
  <c r="CF261" i="89"/>
  <c r="CD261" i="89"/>
  <c r="CB261" i="89"/>
  <c r="BZ261" i="89"/>
  <c r="CV260" i="89"/>
  <c r="CT260" i="89"/>
  <c r="CR260" i="89"/>
  <c r="CP260" i="89"/>
  <c r="CN260" i="89"/>
  <c r="CL260" i="89"/>
  <c r="CJ260" i="89"/>
  <c r="CH260" i="89"/>
  <c r="CF260" i="89"/>
  <c r="CD260" i="89"/>
  <c r="CB260" i="89"/>
  <c r="BZ260" i="89"/>
  <c r="CV259" i="89"/>
  <c r="CT259" i="89"/>
  <c r="CR259" i="89"/>
  <c r="CP259" i="89"/>
  <c r="CN259" i="89"/>
  <c r="CL259" i="89"/>
  <c r="CJ259" i="89"/>
  <c r="CH259" i="89"/>
  <c r="CF259" i="89"/>
  <c r="CD259" i="89"/>
  <c r="CB259" i="89"/>
  <c r="BZ259" i="89"/>
  <c r="CV258" i="89"/>
  <c r="CT258" i="89"/>
  <c r="CR258" i="89"/>
  <c r="CP258" i="89"/>
  <c r="CN258" i="89"/>
  <c r="CL258" i="89"/>
  <c r="CJ258" i="89"/>
  <c r="CH258" i="89"/>
  <c r="CF258" i="89"/>
  <c r="CD258" i="89"/>
  <c r="CB258" i="89"/>
  <c r="BZ258" i="89"/>
  <c r="CV256" i="89"/>
  <c r="CT256" i="89"/>
  <c r="CR256" i="89"/>
  <c r="CP256" i="89"/>
  <c r="CN256" i="89"/>
  <c r="CL256" i="89"/>
  <c r="CJ256" i="89"/>
  <c r="CH256" i="89"/>
  <c r="CF256" i="89"/>
  <c r="CD256" i="89"/>
  <c r="CB256" i="89"/>
  <c r="BZ256" i="89"/>
  <c r="CV255" i="89"/>
  <c r="CT255" i="89"/>
  <c r="CR255" i="89"/>
  <c r="CP255" i="89"/>
  <c r="CN255" i="89"/>
  <c r="CL255" i="89"/>
  <c r="CJ255" i="89"/>
  <c r="CH255" i="89"/>
  <c r="CF255" i="89"/>
  <c r="CD255" i="89"/>
  <c r="CB255" i="89"/>
  <c r="BZ255" i="89"/>
  <c r="CV254" i="89"/>
  <c r="CT254" i="89"/>
  <c r="CR254" i="89"/>
  <c r="CP254" i="89"/>
  <c r="CN254" i="89"/>
  <c r="CL254" i="89"/>
  <c r="CJ254" i="89"/>
  <c r="CH254" i="89"/>
  <c r="CF254" i="89"/>
  <c r="CD254" i="89"/>
  <c r="CB254" i="89"/>
  <c r="BZ254" i="89"/>
  <c r="CV253" i="89"/>
  <c r="CT253" i="89"/>
  <c r="CR253" i="89"/>
  <c r="CP253" i="89"/>
  <c r="CN253" i="89"/>
  <c r="CL253" i="89"/>
  <c r="CJ253" i="89"/>
  <c r="CH253" i="89"/>
  <c r="CF253" i="89"/>
  <c r="CD253" i="89"/>
  <c r="CB253" i="89"/>
  <c r="BZ253" i="89"/>
  <c r="CU246" i="89"/>
  <c r="CS246" i="89"/>
  <c r="CQ246" i="89"/>
  <c r="CO246" i="89"/>
  <c r="CM246" i="89"/>
  <c r="CK246" i="89"/>
  <c r="CI246" i="89"/>
  <c r="CG246" i="89"/>
  <c r="CE246" i="89"/>
  <c r="CC246" i="89"/>
  <c r="CA246" i="89"/>
  <c r="BY246" i="89"/>
  <c r="CV243" i="89"/>
  <c r="CT243" i="89"/>
  <c r="CR243" i="89"/>
  <c r="CP243" i="89"/>
  <c r="CN243" i="89"/>
  <c r="CL243" i="89"/>
  <c r="CJ243" i="89"/>
  <c r="CH243" i="89"/>
  <c r="CF243" i="89"/>
  <c r="CD243" i="89"/>
  <c r="CB243" i="89"/>
  <c r="BZ243" i="89"/>
  <c r="CV242" i="89"/>
  <c r="CT242" i="89"/>
  <c r="CR242" i="89"/>
  <c r="CP242" i="89"/>
  <c r="CN242" i="89"/>
  <c r="CL242" i="89"/>
  <c r="CJ242" i="89"/>
  <c r="CH242" i="89"/>
  <c r="CF242" i="89"/>
  <c r="CD242" i="89"/>
  <c r="CB242" i="89"/>
  <c r="BZ242" i="89"/>
  <c r="CV241" i="89"/>
  <c r="CT241" i="89"/>
  <c r="CR241" i="89"/>
  <c r="CP241" i="89"/>
  <c r="CN241" i="89"/>
  <c r="CL241" i="89"/>
  <c r="CJ241" i="89"/>
  <c r="CH241" i="89"/>
  <c r="CF241" i="89"/>
  <c r="CD241" i="89"/>
  <c r="CB241" i="89"/>
  <c r="BZ241" i="89"/>
  <c r="CV240" i="89"/>
  <c r="CT240" i="89"/>
  <c r="CR240" i="89"/>
  <c r="CP240" i="89"/>
  <c r="CN240" i="89"/>
  <c r="CL240" i="89"/>
  <c r="CJ240" i="89"/>
  <c r="CH240" i="89"/>
  <c r="CF240" i="89"/>
  <c r="CD240" i="89"/>
  <c r="CB240" i="89"/>
  <c r="BZ240" i="89"/>
  <c r="CV239" i="89"/>
  <c r="CT239" i="89"/>
  <c r="CR239" i="89"/>
  <c r="CP239" i="89"/>
  <c r="CN239" i="89"/>
  <c r="CL239" i="89"/>
  <c r="CJ239" i="89"/>
  <c r="CH239" i="89"/>
  <c r="CF239" i="89"/>
  <c r="CD239" i="89"/>
  <c r="CB239" i="89"/>
  <c r="BZ239" i="89"/>
  <c r="CV238" i="89"/>
  <c r="CT238" i="89"/>
  <c r="CR238" i="89"/>
  <c r="CP238" i="89"/>
  <c r="CN238" i="89"/>
  <c r="CL238" i="89"/>
  <c r="CJ238" i="89"/>
  <c r="CH238" i="89"/>
  <c r="CF238" i="89"/>
  <c r="CD238" i="89"/>
  <c r="CB238" i="89"/>
  <c r="BZ238" i="89"/>
  <c r="CV237" i="89"/>
  <c r="CT237" i="89"/>
  <c r="CR237" i="89"/>
  <c r="CP237" i="89"/>
  <c r="CN237" i="89"/>
  <c r="CL237" i="89"/>
  <c r="CJ237" i="89"/>
  <c r="CH237" i="89"/>
  <c r="CF237" i="89"/>
  <c r="CD237" i="89"/>
  <c r="CB237" i="89"/>
  <c r="BZ237" i="89"/>
  <c r="CV236" i="89"/>
  <c r="CT236" i="89"/>
  <c r="CR236" i="89"/>
  <c r="CP236" i="89"/>
  <c r="CN236" i="89"/>
  <c r="CL236" i="89"/>
  <c r="CJ236" i="89"/>
  <c r="CH236" i="89"/>
  <c r="CF236" i="89"/>
  <c r="CD236" i="89"/>
  <c r="CB236" i="89"/>
  <c r="BZ236" i="89"/>
  <c r="CV235" i="89"/>
  <c r="CT235" i="89"/>
  <c r="CR235" i="89"/>
  <c r="CP235" i="89"/>
  <c r="CN235" i="89"/>
  <c r="CL235" i="89"/>
  <c r="CJ235" i="89"/>
  <c r="CH235" i="89"/>
  <c r="CF235" i="89"/>
  <c r="CD235" i="89"/>
  <c r="CB235" i="89"/>
  <c r="BZ235" i="89"/>
  <c r="CV234" i="89"/>
  <c r="CT234" i="89"/>
  <c r="CR234" i="89"/>
  <c r="CP234" i="89"/>
  <c r="CN234" i="89"/>
  <c r="CL234" i="89"/>
  <c r="CJ234" i="89"/>
  <c r="CH234" i="89"/>
  <c r="CF234" i="89"/>
  <c r="CD234" i="89"/>
  <c r="CB234" i="89"/>
  <c r="BZ234" i="89"/>
  <c r="CV233" i="89"/>
  <c r="CT233" i="89"/>
  <c r="CR233" i="89"/>
  <c r="CP233" i="89"/>
  <c r="CN233" i="89"/>
  <c r="CL233" i="89"/>
  <c r="CJ233" i="89"/>
  <c r="CH233" i="89"/>
  <c r="CF233" i="89"/>
  <c r="CD233" i="89"/>
  <c r="CB233" i="89"/>
  <c r="BZ233" i="89"/>
  <c r="CV232" i="89"/>
  <c r="CT232" i="89"/>
  <c r="CR232" i="89"/>
  <c r="CP232" i="89"/>
  <c r="CN232" i="89"/>
  <c r="CL232" i="89"/>
  <c r="CJ232" i="89"/>
  <c r="CH232" i="89"/>
  <c r="CF232" i="89"/>
  <c r="CD232" i="89"/>
  <c r="CB232" i="89"/>
  <c r="BZ232" i="89"/>
  <c r="CV231" i="89"/>
  <c r="CT231" i="89"/>
  <c r="CR231" i="89"/>
  <c r="CP231" i="89"/>
  <c r="CN231" i="89"/>
  <c r="CL231" i="89"/>
  <c r="CJ231" i="89"/>
  <c r="CH231" i="89"/>
  <c r="CF231" i="89"/>
  <c r="CD231" i="89"/>
  <c r="CB231" i="89"/>
  <c r="BZ231" i="89"/>
  <c r="CV230" i="89"/>
  <c r="CT230" i="89"/>
  <c r="CR230" i="89"/>
  <c r="CP230" i="89"/>
  <c r="CN230" i="89"/>
  <c r="CL230" i="89"/>
  <c r="CJ230" i="89"/>
  <c r="CH230" i="89"/>
  <c r="CF230" i="89"/>
  <c r="CD230" i="89"/>
  <c r="CB230" i="89"/>
  <c r="BZ230" i="89"/>
  <c r="CV229" i="89"/>
  <c r="CT229" i="89"/>
  <c r="CR229" i="89"/>
  <c r="CP229" i="89"/>
  <c r="CN229" i="89"/>
  <c r="CL229" i="89"/>
  <c r="CJ229" i="89"/>
  <c r="CH229" i="89"/>
  <c r="CF229" i="89"/>
  <c r="CD229" i="89"/>
  <c r="CB229" i="89"/>
  <c r="BZ229" i="89"/>
  <c r="CV228" i="89"/>
  <c r="CT228" i="89"/>
  <c r="CR228" i="89"/>
  <c r="CP228" i="89"/>
  <c r="CN228" i="89"/>
  <c r="CL228" i="89"/>
  <c r="CJ228" i="89"/>
  <c r="CH228" i="89"/>
  <c r="CF228" i="89"/>
  <c r="CD228" i="89"/>
  <c r="CB228" i="89"/>
  <c r="BZ228" i="89"/>
  <c r="CV227" i="89"/>
  <c r="CT227" i="89"/>
  <c r="CR227" i="89"/>
  <c r="CP227" i="89"/>
  <c r="CN227" i="89"/>
  <c r="CL227" i="89"/>
  <c r="CJ227" i="89"/>
  <c r="CH227" i="89"/>
  <c r="CF227" i="89"/>
  <c r="CD227" i="89"/>
  <c r="CB227" i="89"/>
  <c r="BZ227" i="89"/>
  <c r="CV226" i="89"/>
  <c r="CT226" i="89"/>
  <c r="CR226" i="89"/>
  <c r="CP226" i="89"/>
  <c r="CN226" i="89"/>
  <c r="CL226" i="89"/>
  <c r="CJ226" i="89"/>
  <c r="CH226" i="89"/>
  <c r="CF226" i="89"/>
  <c r="CD226" i="89"/>
  <c r="CB226" i="89"/>
  <c r="BZ226" i="89"/>
  <c r="CV225" i="89"/>
  <c r="CT225" i="89"/>
  <c r="CR225" i="89"/>
  <c r="CP225" i="89"/>
  <c r="CN225" i="89"/>
  <c r="CL225" i="89"/>
  <c r="CJ225" i="89"/>
  <c r="CH225" i="89"/>
  <c r="CF225" i="89"/>
  <c r="CD225" i="89"/>
  <c r="CB225" i="89"/>
  <c r="BZ225" i="89"/>
  <c r="CV224" i="89"/>
  <c r="CT224" i="89"/>
  <c r="CR224" i="89"/>
  <c r="CP224" i="89"/>
  <c r="CN224" i="89"/>
  <c r="CL224" i="89"/>
  <c r="CJ224" i="89"/>
  <c r="CH224" i="89"/>
  <c r="CF224" i="89"/>
  <c r="CD224" i="89"/>
  <c r="CB224" i="89"/>
  <c r="BZ224" i="89"/>
  <c r="CV223" i="89"/>
  <c r="CT223" i="89"/>
  <c r="CR223" i="89"/>
  <c r="CP223" i="89"/>
  <c r="CN223" i="89"/>
  <c r="CL223" i="89"/>
  <c r="CJ223" i="89"/>
  <c r="CH223" i="89"/>
  <c r="CF223" i="89"/>
  <c r="CD223" i="89"/>
  <c r="CB223" i="89"/>
  <c r="BZ223" i="89"/>
  <c r="CV222" i="89"/>
  <c r="CT222" i="89"/>
  <c r="CR222" i="89"/>
  <c r="CP222" i="89"/>
  <c r="CN222" i="89"/>
  <c r="CL222" i="89"/>
  <c r="CJ222" i="89"/>
  <c r="CH222" i="89"/>
  <c r="CF222" i="89"/>
  <c r="CD222" i="89"/>
  <c r="CB222" i="89"/>
  <c r="BZ222" i="89"/>
  <c r="CV221" i="89"/>
  <c r="CT221" i="89"/>
  <c r="CR221" i="89"/>
  <c r="CP221" i="89"/>
  <c r="CN221" i="89"/>
  <c r="CL221" i="89"/>
  <c r="CJ221" i="89"/>
  <c r="CH221" i="89"/>
  <c r="CF221" i="89"/>
  <c r="CD221" i="89"/>
  <c r="CB221" i="89"/>
  <c r="BZ221" i="89"/>
  <c r="CV220" i="89"/>
  <c r="CT220" i="89"/>
  <c r="CR220" i="89"/>
  <c r="CP220" i="89"/>
  <c r="CN220" i="89"/>
  <c r="CL220" i="89"/>
  <c r="CJ220" i="89"/>
  <c r="CH220" i="89"/>
  <c r="CF220" i="89"/>
  <c r="CD220" i="89"/>
  <c r="CB220" i="89"/>
  <c r="BZ220" i="89"/>
  <c r="CV219" i="89"/>
  <c r="CT219" i="89"/>
  <c r="CR219" i="89"/>
  <c r="CP219" i="89"/>
  <c r="CN219" i="89"/>
  <c r="CL219" i="89"/>
  <c r="CJ219" i="89"/>
  <c r="CH219" i="89"/>
  <c r="CF219" i="89"/>
  <c r="CD219" i="89"/>
  <c r="CB219" i="89"/>
  <c r="BZ219" i="89"/>
  <c r="CV218" i="89"/>
  <c r="CT218" i="89"/>
  <c r="CR218" i="89"/>
  <c r="CP218" i="89"/>
  <c r="CN218" i="89"/>
  <c r="CL218" i="89"/>
  <c r="CJ218" i="89"/>
  <c r="CH218" i="89"/>
  <c r="CF218" i="89"/>
  <c r="CD218" i="89"/>
  <c r="CB218" i="89"/>
  <c r="BZ218" i="89"/>
  <c r="CV217" i="89"/>
  <c r="CT217" i="89"/>
  <c r="CR217" i="89"/>
  <c r="CP217" i="89"/>
  <c r="CN217" i="89"/>
  <c r="CL217" i="89"/>
  <c r="CJ217" i="89"/>
  <c r="CH217" i="89"/>
  <c r="CF217" i="89"/>
  <c r="CD217" i="89"/>
  <c r="CB217" i="89"/>
  <c r="BZ217" i="89"/>
  <c r="CV216" i="89"/>
  <c r="CT216" i="89"/>
  <c r="CR216" i="89"/>
  <c r="CP216" i="89"/>
  <c r="CN216" i="89"/>
  <c r="CL216" i="89"/>
  <c r="CJ216" i="89"/>
  <c r="CH216" i="89"/>
  <c r="CF216" i="89"/>
  <c r="CD216" i="89"/>
  <c r="CB216" i="89"/>
  <c r="BZ216" i="89"/>
  <c r="CV215" i="89"/>
  <c r="CT215" i="89"/>
  <c r="CR215" i="89"/>
  <c r="CP215" i="89"/>
  <c r="CN215" i="89"/>
  <c r="CL215" i="89"/>
  <c r="CJ215" i="89"/>
  <c r="CH215" i="89"/>
  <c r="CF215" i="89"/>
  <c r="CD215" i="89"/>
  <c r="CB215" i="89"/>
  <c r="BZ215" i="89"/>
  <c r="CV214" i="89"/>
  <c r="CT214" i="89"/>
  <c r="CR214" i="89"/>
  <c r="CP214" i="89"/>
  <c r="CN214" i="89"/>
  <c r="CL214" i="89"/>
  <c r="CJ214" i="89"/>
  <c r="CH214" i="89"/>
  <c r="CF214" i="89"/>
  <c r="CD214" i="89"/>
  <c r="CB214" i="89"/>
  <c r="BZ214" i="89"/>
  <c r="CV213" i="89"/>
  <c r="CT213" i="89"/>
  <c r="CR213" i="89"/>
  <c r="CP213" i="89"/>
  <c r="CN213" i="89"/>
  <c r="CL213" i="89"/>
  <c r="CJ213" i="89"/>
  <c r="CH213" i="89"/>
  <c r="CF213" i="89"/>
  <c r="CD213" i="89"/>
  <c r="CB213" i="89"/>
  <c r="BZ213" i="89"/>
  <c r="CV211" i="89"/>
  <c r="CT211" i="89"/>
  <c r="CR211" i="89"/>
  <c r="CP211" i="89"/>
  <c r="CN211" i="89"/>
  <c r="CL211" i="89"/>
  <c r="CJ211" i="89"/>
  <c r="CH211" i="89"/>
  <c r="CF211" i="89"/>
  <c r="CD211" i="89"/>
  <c r="CB211" i="89"/>
  <c r="BZ211" i="89"/>
  <c r="CV210" i="89"/>
  <c r="CT210" i="89"/>
  <c r="CR210" i="89"/>
  <c r="CP210" i="89"/>
  <c r="CN210" i="89"/>
  <c r="CL210" i="89"/>
  <c r="CJ210" i="89"/>
  <c r="CH210" i="89"/>
  <c r="CF210" i="89"/>
  <c r="CD210" i="89"/>
  <c r="CB210" i="89"/>
  <c r="BZ210" i="89"/>
  <c r="CV209" i="89"/>
  <c r="CT209" i="89"/>
  <c r="CR209" i="89"/>
  <c r="CP209" i="89"/>
  <c r="CN209" i="89"/>
  <c r="CL209" i="89"/>
  <c r="CJ209" i="89"/>
  <c r="CH209" i="89"/>
  <c r="CF209" i="89"/>
  <c r="CD209" i="89"/>
  <c r="CB209" i="89"/>
  <c r="BZ209" i="89"/>
  <c r="CV208" i="89"/>
  <c r="CT208" i="89"/>
  <c r="CR208" i="89"/>
  <c r="CP208" i="89"/>
  <c r="CN208" i="89"/>
  <c r="CL208" i="89"/>
  <c r="CJ208" i="89"/>
  <c r="CH208" i="89"/>
  <c r="CF208" i="89"/>
  <c r="CD208" i="89"/>
  <c r="CB208" i="89"/>
  <c r="BZ208" i="89"/>
  <c r="CV207" i="89"/>
  <c r="CT207" i="89"/>
  <c r="CR207" i="89"/>
  <c r="CP207" i="89"/>
  <c r="CN207" i="89"/>
  <c r="CL207" i="89"/>
  <c r="CJ207" i="89"/>
  <c r="CH207" i="89"/>
  <c r="CF207" i="89"/>
  <c r="CD207" i="89"/>
  <c r="CB207" i="89"/>
  <c r="BZ207" i="89"/>
  <c r="CV206" i="89"/>
  <c r="CT206" i="89"/>
  <c r="CR206" i="89"/>
  <c r="CP206" i="89"/>
  <c r="CN206" i="89"/>
  <c r="CL206" i="89"/>
  <c r="CJ206" i="89"/>
  <c r="CH206" i="89"/>
  <c r="CF206" i="89"/>
  <c r="CD206" i="89"/>
  <c r="CB206" i="89"/>
  <c r="BZ206" i="89"/>
  <c r="CV205" i="89"/>
  <c r="CT205" i="89"/>
  <c r="CR205" i="89"/>
  <c r="CP205" i="89"/>
  <c r="CN205" i="89"/>
  <c r="CL205" i="89"/>
  <c r="CJ205" i="89"/>
  <c r="CH205" i="89"/>
  <c r="CF205" i="89"/>
  <c r="CD205" i="89"/>
  <c r="CB205" i="89"/>
  <c r="BZ205" i="89"/>
  <c r="CV204" i="89"/>
  <c r="CT204" i="89"/>
  <c r="CR204" i="89"/>
  <c r="CP204" i="89"/>
  <c r="CN204" i="89"/>
  <c r="CL204" i="89"/>
  <c r="CJ204" i="89"/>
  <c r="CH204" i="89"/>
  <c r="CF204" i="89"/>
  <c r="CD204" i="89"/>
  <c r="CB204" i="89"/>
  <c r="BZ204" i="89"/>
  <c r="CV203" i="89"/>
  <c r="CT203" i="89"/>
  <c r="CR203" i="89"/>
  <c r="CP203" i="89"/>
  <c r="CN203" i="89"/>
  <c r="CL203" i="89"/>
  <c r="CJ203" i="89"/>
  <c r="CH203" i="89"/>
  <c r="CF203" i="89"/>
  <c r="CD203" i="89"/>
  <c r="CB203" i="89"/>
  <c r="BZ203" i="89"/>
  <c r="CV202" i="89"/>
  <c r="CT202" i="89"/>
  <c r="CR202" i="89"/>
  <c r="CP202" i="89"/>
  <c r="CN202" i="89"/>
  <c r="CL202" i="89"/>
  <c r="CJ202" i="89"/>
  <c r="CH202" i="89"/>
  <c r="CF202" i="89"/>
  <c r="CD202" i="89"/>
  <c r="CB202" i="89"/>
  <c r="BZ202" i="89"/>
  <c r="CU195" i="89"/>
  <c r="CS195" i="89"/>
  <c r="CQ195" i="89"/>
  <c r="CO195" i="89"/>
  <c r="CM195" i="89"/>
  <c r="CK195" i="89"/>
  <c r="CI195" i="89"/>
  <c r="CG195" i="89"/>
  <c r="CE195" i="89"/>
  <c r="CC195" i="89"/>
  <c r="CA195" i="89"/>
  <c r="BY195" i="89"/>
  <c r="CV192" i="89"/>
  <c r="CT192" i="89"/>
  <c r="CR192" i="89"/>
  <c r="CP192" i="89"/>
  <c r="CN192" i="89"/>
  <c r="CL192" i="89"/>
  <c r="CJ192" i="89"/>
  <c r="CH192" i="89"/>
  <c r="CF192" i="89"/>
  <c r="CD192" i="89"/>
  <c r="CB192" i="89"/>
  <c r="BZ192" i="89"/>
  <c r="CV190" i="89"/>
  <c r="CT190" i="89"/>
  <c r="CR190" i="89"/>
  <c r="CP190" i="89"/>
  <c r="CN190" i="89"/>
  <c r="CL190" i="89"/>
  <c r="CJ190" i="89"/>
  <c r="CH190" i="89"/>
  <c r="CF190" i="89"/>
  <c r="CD190" i="89"/>
  <c r="CB190" i="89"/>
  <c r="BZ190" i="89"/>
  <c r="CV189" i="89"/>
  <c r="CT189" i="89"/>
  <c r="CR189" i="89"/>
  <c r="CP189" i="89"/>
  <c r="CN189" i="89"/>
  <c r="CL189" i="89"/>
  <c r="CJ189" i="89"/>
  <c r="CH189" i="89"/>
  <c r="CF189" i="89"/>
  <c r="CD189" i="89"/>
  <c r="CB189" i="89"/>
  <c r="BZ189" i="89"/>
  <c r="CV188" i="89"/>
  <c r="CT188" i="89"/>
  <c r="CR188" i="89"/>
  <c r="CP188" i="89"/>
  <c r="CN188" i="89"/>
  <c r="CL188" i="89"/>
  <c r="CJ188" i="89"/>
  <c r="CH188" i="89"/>
  <c r="CF188" i="89"/>
  <c r="CD188" i="89"/>
  <c r="CB188" i="89"/>
  <c r="BZ188" i="89"/>
  <c r="CV191" i="89"/>
  <c r="CT191" i="89"/>
  <c r="CR191" i="89"/>
  <c r="CP191" i="89"/>
  <c r="CN191" i="89"/>
  <c r="CL191" i="89"/>
  <c r="CJ191" i="89"/>
  <c r="CH191" i="89"/>
  <c r="CF191" i="89"/>
  <c r="CD191" i="89"/>
  <c r="CB191" i="89"/>
  <c r="BZ191" i="89"/>
  <c r="CV185" i="89"/>
  <c r="CT185" i="89"/>
  <c r="CR185" i="89"/>
  <c r="CP185" i="89"/>
  <c r="CN185" i="89"/>
  <c r="CL185" i="89"/>
  <c r="CJ185" i="89"/>
  <c r="CH185" i="89"/>
  <c r="CF185" i="89"/>
  <c r="CD185" i="89"/>
  <c r="CB185" i="89"/>
  <c r="BZ185" i="89"/>
  <c r="CV183" i="89"/>
  <c r="CT183" i="89"/>
  <c r="CR183" i="89"/>
  <c r="CP183" i="89"/>
  <c r="CN183" i="89"/>
  <c r="CL183" i="89"/>
  <c r="CJ183" i="89"/>
  <c r="CH183" i="89"/>
  <c r="CF183" i="89"/>
  <c r="CD183" i="89"/>
  <c r="CB183" i="89"/>
  <c r="BZ183" i="89"/>
  <c r="CV179" i="89"/>
  <c r="CT179" i="89"/>
  <c r="CR179" i="89"/>
  <c r="CP179" i="89"/>
  <c r="CN179" i="89"/>
  <c r="CL179" i="89"/>
  <c r="CJ179" i="89"/>
  <c r="CH179" i="89"/>
  <c r="CF179" i="89"/>
  <c r="CD179" i="89"/>
  <c r="CB179" i="89"/>
  <c r="BZ179" i="89"/>
  <c r="CV180" i="89"/>
  <c r="CT180" i="89"/>
  <c r="CR180" i="89"/>
  <c r="CP180" i="89"/>
  <c r="CN180" i="89"/>
  <c r="CL180" i="89"/>
  <c r="CJ180" i="89"/>
  <c r="CH180" i="89"/>
  <c r="CF180" i="89"/>
  <c r="CD180" i="89"/>
  <c r="CB180" i="89"/>
  <c r="BZ180" i="89"/>
  <c r="CV181" i="89"/>
  <c r="CT181" i="89"/>
  <c r="CR181" i="89"/>
  <c r="CP181" i="89"/>
  <c r="CN181" i="89"/>
  <c r="CL181" i="89"/>
  <c r="CJ181" i="89"/>
  <c r="CH181" i="89"/>
  <c r="CF181" i="89"/>
  <c r="CD181" i="89"/>
  <c r="CB181" i="89"/>
  <c r="BZ181" i="89"/>
  <c r="CV178" i="89"/>
  <c r="CT178" i="89"/>
  <c r="CR178" i="89"/>
  <c r="CP178" i="89"/>
  <c r="CN178" i="89"/>
  <c r="CL178" i="89"/>
  <c r="CJ178" i="89"/>
  <c r="CH178" i="89"/>
  <c r="CF178" i="89"/>
  <c r="CD178" i="89"/>
  <c r="CB178" i="89"/>
  <c r="BZ178" i="89"/>
  <c r="CV176" i="89"/>
  <c r="CT176" i="89"/>
  <c r="CR176" i="89"/>
  <c r="CP176" i="89"/>
  <c r="CN176" i="89"/>
  <c r="CL176" i="89"/>
  <c r="CJ176" i="89"/>
  <c r="CH176" i="89"/>
  <c r="CF176" i="89"/>
  <c r="CD176" i="89"/>
  <c r="CB176" i="89"/>
  <c r="BZ176" i="89"/>
  <c r="CV174" i="89"/>
  <c r="CT174" i="89"/>
  <c r="CR174" i="89"/>
  <c r="CP174" i="89"/>
  <c r="CN174" i="89"/>
  <c r="CL174" i="89"/>
  <c r="CJ174" i="89"/>
  <c r="CH174" i="89"/>
  <c r="CF174" i="89"/>
  <c r="CD174" i="89"/>
  <c r="CB174" i="89"/>
  <c r="BZ174" i="89"/>
  <c r="CV175" i="89"/>
  <c r="CT175" i="89"/>
  <c r="CR175" i="89"/>
  <c r="CP175" i="89"/>
  <c r="CN175" i="89"/>
  <c r="CL175" i="89"/>
  <c r="CJ175" i="89"/>
  <c r="CH175" i="89"/>
  <c r="CF175" i="89"/>
  <c r="CD175" i="89"/>
  <c r="CB175" i="89"/>
  <c r="BZ175" i="89"/>
  <c r="CV172" i="89"/>
  <c r="CT172" i="89"/>
  <c r="CR172" i="89"/>
  <c r="CP172" i="89"/>
  <c r="CN172" i="89"/>
  <c r="CL172" i="89"/>
  <c r="CJ172" i="89"/>
  <c r="CH172" i="89"/>
  <c r="CF172" i="89"/>
  <c r="CD172" i="89"/>
  <c r="CB172" i="89"/>
  <c r="BZ172" i="89"/>
  <c r="CV171" i="89"/>
  <c r="CT171" i="89"/>
  <c r="CR171" i="89"/>
  <c r="CP171" i="89"/>
  <c r="CN171" i="89"/>
  <c r="CL171" i="89"/>
  <c r="CJ171" i="89"/>
  <c r="CH171" i="89"/>
  <c r="CF171" i="89"/>
  <c r="CD171" i="89"/>
  <c r="CB171" i="89"/>
  <c r="BZ171" i="89"/>
  <c r="CV170" i="89"/>
  <c r="CT170" i="89"/>
  <c r="CR170" i="89"/>
  <c r="CP170" i="89"/>
  <c r="CN170" i="89"/>
  <c r="CL170" i="89"/>
  <c r="CJ170" i="89"/>
  <c r="CH170" i="89"/>
  <c r="CF170" i="89"/>
  <c r="CD170" i="89"/>
  <c r="CB170" i="89"/>
  <c r="BZ170" i="89"/>
  <c r="CV169" i="89"/>
  <c r="CT169" i="89"/>
  <c r="CR169" i="89"/>
  <c r="CP169" i="89"/>
  <c r="CN169" i="89"/>
  <c r="CL169" i="89"/>
  <c r="CJ169" i="89"/>
  <c r="CH169" i="89"/>
  <c r="CF169" i="89"/>
  <c r="CD169" i="89"/>
  <c r="CB169" i="89"/>
  <c r="BZ169" i="89"/>
  <c r="CV168" i="89"/>
  <c r="CT168" i="89"/>
  <c r="CR168" i="89"/>
  <c r="CP168" i="89"/>
  <c r="CN168" i="89"/>
  <c r="CL168" i="89"/>
  <c r="CJ168" i="89"/>
  <c r="CH168" i="89"/>
  <c r="CF168" i="89"/>
  <c r="CD168" i="89"/>
  <c r="CB168" i="89"/>
  <c r="BZ168" i="89"/>
  <c r="CV167" i="89"/>
  <c r="CT167" i="89"/>
  <c r="CR167" i="89"/>
  <c r="CP167" i="89"/>
  <c r="CN167" i="89"/>
  <c r="CL167" i="89"/>
  <c r="CJ167" i="89"/>
  <c r="CH167" i="89"/>
  <c r="CF167" i="89"/>
  <c r="CD167" i="89"/>
  <c r="CB167" i="89"/>
  <c r="BZ167" i="89"/>
  <c r="CV166" i="89"/>
  <c r="CT166" i="89"/>
  <c r="CR166" i="89"/>
  <c r="CP166" i="89"/>
  <c r="CN166" i="89"/>
  <c r="CL166" i="89"/>
  <c r="CJ166" i="89"/>
  <c r="CH166" i="89"/>
  <c r="CF166" i="89"/>
  <c r="CD166" i="89"/>
  <c r="CB166" i="89"/>
  <c r="BZ166" i="89"/>
  <c r="CV165" i="89"/>
  <c r="CT165" i="89"/>
  <c r="CR165" i="89"/>
  <c r="CP165" i="89"/>
  <c r="CN165" i="89"/>
  <c r="CL165" i="89"/>
  <c r="CJ165" i="89"/>
  <c r="CH165" i="89"/>
  <c r="CF165" i="89"/>
  <c r="CD165" i="89"/>
  <c r="CB165" i="89"/>
  <c r="BZ165" i="89"/>
  <c r="CV164" i="89"/>
  <c r="CT164" i="89"/>
  <c r="CR164" i="89"/>
  <c r="CP164" i="89"/>
  <c r="CN164" i="89"/>
  <c r="CL164" i="89"/>
  <c r="CJ164" i="89"/>
  <c r="CH164" i="89"/>
  <c r="CF164" i="89"/>
  <c r="CD164" i="89"/>
  <c r="CB164" i="89"/>
  <c r="BZ164" i="89"/>
  <c r="CV163" i="89"/>
  <c r="CT163" i="89"/>
  <c r="CR163" i="89"/>
  <c r="CP163" i="89"/>
  <c r="CN163" i="89"/>
  <c r="CL163" i="89"/>
  <c r="CJ163" i="89"/>
  <c r="CH163" i="89"/>
  <c r="CF163" i="89"/>
  <c r="CD163" i="89"/>
  <c r="CB163" i="89"/>
  <c r="BZ163" i="89"/>
  <c r="CV161" i="89"/>
  <c r="CT161" i="89"/>
  <c r="CR161" i="89"/>
  <c r="CP161" i="89"/>
  <c r="CN161" i="89"/>
  <c r="CL161" i="89"/>
  <c r="CJ161" i="89"/>
  <c r="CH161" i="89"/>
  <c r="CF161" i="89"/>
  <c r="CD161" i="89"/>
  <c r="CB161" i="89"/>
  <c r="BZ161" i="89"/>
  <c r="CV160" i="89"/>
  <c r="CT160" i="89"/>
  <c r="CR160" i="89"/>
  <c r="CP160" i="89"/>
  <c r="CN160" i="89"/>
  <c r="CL160" i="89"/>
  <c r="CJ160" i="89"/>
  <c r="CH160" i="89"/>
  <c r="CF160" i="89"/>
  <c r="CD160" i="89"/>
  <c r="CB160" i="89"/>
  <c r="BZ160" i="89"/>
  <c r="CV159" i="89"/>
  <c r="CT159" i="89"/>
  <c r="CR159" i="89"/>
  <c r="CP159" i="89"/>
  <c r="CN159" i="89"/>
  <c r="CL159" i="89"/>
  <c r="CJ159" i="89"/>
  <c r="CH159" i="89"/>
  <c r="CF159" i="89"/>
  <c r="CD159" i="89"/>
  <c r="CB159" i="89"/>
  <c r="BZ159" i="89"/>
  <c r="CV158" i="89"/>
  <c r="CT158" i="89"/>
  <c r="CR158" i="89"/>
  <c r="CP158" i="89"/>
  <c r="CN158" i="89"/>
  <c r="CL158" i="89"/>
  <c r="CJ158" i="89"/>
  <c r="CH158" i="89"/>
  <c r="CF158" i="89"/>
  <c r="CD158" i="89"/>
  <c r="CB158" i="89"/>
  <c r="BZ158" i="89"/>
  <c r="CV157" i="89"/>
  <c r="CT157" i="89"/>
  <c r="CR157" i="89"/>
  <c r="CP157" i="89"/>
  <c r="CN157" i="89"/>
  <c r="CL157" i="89"/>
  <c r="CJ157" i="89"/>
  <c r="CH157" i="89"/>
  <c r="CF157" i="89"/>
  <c r="CD157" i="89"/>
  <c r="CB157" i="89"/>
  <c r="BZ157" i="89"/>
  <c r="CV156" i="89"/>
  <c r="CT156" i="89"/>
  <c r="CR156" i="89"/>
  <c r="CP156" i="89"/>
  <c r="CN156" i="89"/>
  <c r="CL156" i="89"/>
  <c r="CJ156" i="89"/>
  <c r="CH156" i="89"/>
  <c r="CF156" i="89"/>
  <c r="CD156" i="89"/>
  <c r="CB156" i="89"/>
  <c r="BZ156" i="89"/>
  <c r="CV155" i="89"/>
  <c r="CT155" i="89"/>
  <c r="CR155" i="89"/>
  <c r="CP155" i="89"/>
  <c r="CN155" i="89"/>
  <c r="CL155" i="89"/>
  <c r="CJ155" i="89"/>
  <c r="CH155" i="89"/>
  <c r="CF155" i="89"/>
  <c r="CD155" i="89"/>
  <c r="CB155" i="89"/>
  <c r="BZ155" i="89"/>
  <c r="CV154" i="89"/>
  <c r="CT154" i="89"/>
  <c r="CR154" i="89"/>
  <c r="CP154" i="89"/>
  <c r="CN154" i="89"/>
  <c r="CL154" i="89"/>
  <c r="CJ154" i="89"/>
  <c r="CH154" i="89"/>
  <c r="CF154" i="89"/>
  <c r="CD154" i="89"/>
  <c r="CB154" i="89"/>
  <c r="BZ154" i="89"/>
  <c r="CV152" i="89"/>
  <c r="CT152" i="89"/>
  <c r="CR152" i="89"/>
  <c r="CP152" i="89"/>
  <c r="CN152" i="89"/>
  <c r="CL152" i="89"/>
  <c r="CJ152" i="89"/>
  <c r="CH152" i="89"/>
  <c r="CF152" i="89"/>
  <c r="CD152" i="89"/>
  <c r="CB152" i="89"/>
  <c r="BZ152" i="89"/>
  <c r="CV151" i="89"/>
  <c r="CT151" i="89"/>
  <c r="CR151" i="89"/>
  <c r="CP151" i="89"/>
  <c r="CN151" i="89"/>
  <c r="CL151" i="89"/>
  <c r="CJ151" i="89"/>
  <c r="CH151" i="89"/>
  <c r="CF151" i="89"/>
  <c r="CD151" i="89"/>
  <c r="CB151" i="89"/>
  <c r="BZ151" i="89"/>
  <c r="CV150" i="89"/>
  <c r="CT150" i="89"/>
  <c r="CR150" i="89"/>
  <c r="CP150" i="89"/>
  <c r="CN150" i="89"/>
  <c r="CL150" i="89"/>
  <c r="CJ150" i="89"/>
  <c r="CH150" i="89"/>
  <c r="CF150" i="89"/>
  <c r="CD150" i="89"/>
  <c r="CB150" i="89"/>
  <c r="BZ150" i="89"/>
  <c r="CU143" i="89"/>
  <c r="CS143" i="89"/>
  <c r="CQ143" i="89"/>
  <c r="CO143" i="89"/>
  <c r="CM143" i="89"/>
  <c r="CK143" i="89"/>
  <c r="CI143" i="89"/>
  <c r="CG143" i="89"/>
  <c r="CE143" i="89"/>
  <c r="CC143" i="89"/>
  <c r="CA143" i="89"/>
  <c r="BY143" i="89"/>
  <c r="CV140" i="89"/>
  <c r="CT140" i="89"/>
  <c r="CR140" i="89"/>
  <c r="CP140" i="89"/>
  <c r="CN140" i="89"/>
  <c r="CL140" i="89"/>
  <c r="CJ140" i="89"/>
  <c r="CH140" i="89"/>
  <c r="CF140" i="89"/>
  <c r="CD140" i="89"/>
  <c r="CB140" i="89"/>
  <c r="BZ140" i="89"/>
  <c r="CV139" i="89"/>
  <c r="CT139" i="89"/>
  <c r="CR139" i="89"/>
  <c r="CP139" i="89"/>
  <c r="CN139" i="89"/>
  <c r="CL139" i="89"/>
  <c r="CJ139" i="89"/>
  <c r="CH139" i="89"/>
  <c r="CF139" i="89"/>
  <c r="CD139" i="89"/>
  <c r="CB139" i="89"/>
  <c r="BZ139" i="89"/>
  <c r="CV137" i="89"/>
  <c r="CT137" i="89"/>
  <c r="CR137" i="89"/>
  <c r="CP137" i="89"/>
  <c r="CN137" i="89"/>
  <c r="CL137" i="89"/>
  <c r="CJ137" i="89"/>
  <c r="CH137" i="89"/>
  <c r="CF137" i="89"/>
  <c r="CD137" i="89"/>
  <c r="CB137" i="89"/>
  <c r="BZ137" i="89"/>
  <c r="CV135" i="89"/>
  <c r="CT135" i="89"/>
  <c r="CR135" i="89"/>
  <c r="CP135" i="89"/>
  <c r="CN135" i="89"/>
  <c r="CL135" i="89"/>
  <c r="CJ135" i="89"/>
  <c r="CH135" i="89"/>
  <c r="CF135" i="89"/>
  <c r="CD135" i="89"/>
  <c r="CB135" i="89"/>
  <c r="BZ135" i="89"/>
  <c r="CV134" i="89"/>
  <c r="CT134" i="89"/>
  <c r="CR134" i="89"/>
  <c r="CP134" i="89"/>
  <c r="CN134" i="89"/>
  <c r="CL134" i="89"/>
  <c r="CJ134" i="89"/>
  <c r="CH134" i="89"/>
  <c r="CF134" i="89"/>
  <c r="CD134" i="89"/>
  <c r="CB134" i="89"/>
  <c r="BZ134" i="89"/>
  <c r="CV133" i="89"/>
  <c r="CT133" i="89"/>
  <c r="CR133" i="89"/>
  <c r="CP133" i="89"/>
  <c r="CN133" i="89"/>
  <c r="CL133" i="89"/>
  <c r="CJ133" i="89"/>
  <c r="CH133" i="89"/>
  <c r="CF133" i="89"/>
  <c r="CD133" i="89"/>
  <c r="CB133" i="89"/>
  <c r="BZ133" i="89"/>
  <c r="CV130" i="89"/>
  <c r="CT130" i="89"/>
  <c r="CR130" i="89"/>
  <c r="CP130" i="89"/>
  <c r="CN130" i="89"/>
  <c r="CL130" i="89"/>
  <c r="CJ130" i="89"/>
  <c r="CH130" i="89"/>
  <c r="CF130" i="89"/>
  <c r="CD130" i="89"/>
  <c r="CB130" i="89"/>
  <c r="BZ130" i="89"/>
  <c r="CV129" i="89"/>
  <c r="CT129" i="89"/>
  <c r="CR129" i="89"/>
  <c r="CP129" i="89"/>
  <c r="CN129" i="89"/>
  <c r="CL129" i="89"/>
  <c r="CJ129" i="89"/>
  <c r="CH129" i="89"/>
  <c r="CF129" i="89"/>
  <c r="CD129" i="89"/>
  <c r="CB129" i="89"/>
  <c r="BZ129" i="89"/>
  <c r="CV128" i="89"/>
  <c r="CT128" i="89"/>
  <c r="CR128" i="89"/>
  <c r="CP128" i="89"/>
  <c r="CN128" i="89"/>
  <c r="CL128" i="89"/>
  <c r="CJ128" i="89"/>
  <c r="CH128" i="89"/>
  <c r="CF128" i="89"/>
  <c r="CD128" i="89"/>
  <c r="CB128" i="89"/>
  <c r="BZ128" i="89"/>
  <c r="CV127" i="89"/>
  <c r="CT127" i="89"/>
  <c r="CR127" i="89"/>
  <c r="CP127" i="89"/>
  <c r="CN127" i="89"/>
  <c r="CL127" i="89"/>
  <c r="CJ127" i="89"/>
  <c r="CH127" i="89"/>
  <c r="CF127" i="89"/>
  <c r="CD127" i="89"/>
  <c r="CB127" i="89"/>
  <c r="BZ127" i="89"/>
  <c r="CV126" i="89"/>
  <c r="CT126" i="89"/>
  <c r="CR126" i="89"/>
  <c r="CP126" i="89"/>
  <c r="CN126" i="89"/>
  <c r="CL126" i="89"/>
  <c r="CJ126" i="89"/>
  <c r="CH126" i="89"/>
  <c r="CF126" i="89"/>
  <c r="CD126" i="89"/>
  <c r="CB126" i="89"/>
  <c r="BZ126" i="89"/>
  <c r="CV125" i="89"/>
  <c r="CT125" i="89"/>
  <c r="CR125" i="89"/>
  <c r="CP125" i="89"/>
  <c r="CN125" i="89"/>
  <c r="CL125" i="89"/>
  <c r="CJ125" i="89"/>
  <c r="CH125" i="89"/>
  <c r="CF125" i="89"/>
  <c r="CD125" i="89"/>
  <c r="CB125" i="89"/>
  <c r="BZ125" i="89"/>
  <c r="CV124" i="89"/>
  <c r="CT124" i="89"/>
  <c r="CR124" i="89"/>
  <c r="CP124" i="89"/>
  <c r="CN124" i="89"/>
  <c r="CL124" i="89"/>
  <c r="CJ124" i="89"/>
  <c r="CH124" i="89"/>
  <c r="CF124" i="89"/>
  <c r="CD124" i="89"/>
  <c r="CB124" i="89"/>
  <c r="BZ124" i="89"/>
  <c r="CV123" i="89"/>
  <c r="CT123" i="89"/>
  <c r="CR123" i="89"/>
  <c r="CP123" i="89"/>
  <c r="CN123" i="89"/>
  <c r="CL123" i="89"/>
  <c r="CJ123" i="89"/>
  <c r="CH123" i="89"/>
  <c r="CF123" i="89"/>
  <c r="CD123" i="89"/>
  <c r="CB123" i="89"/>
  <c r="BZ123" i="89"/>
  <c r="CV121" i="89"/>
  <c r="CT121" i="89"/>
  <c r="CR121" i="89"/>
  <c r="CP121" i="89"/>
  <c r="CN121" i="89"/>
  <c r="CL121" i="89"/>
  <c r="CJ121" i="89"/>
  <c r="CH121" i="89"/>
  <c r="CF121" i="89"/>
  <c r="CD121" i="89"/>
  <c r="CB121" i="89"/>
  <c r="BZ121" i="89"/>
  <c r="CV120" i="89"/>
  <c r="CT120" i="89"/>
  <c r="CR120" i="89"/>
  <c r="CP120" i="89"/>
  <c r="CN120" i="89"/>
  <c r="CL120" i="89"/>
  <c r="CJ120" i="89"/>
  <c r="CH120" i="89"/>
  <c r="CF120" i="89"/>
  <c r="CD120" i="89"/>
  <c r="CB120" i="89"/>
  <c r="BZ120" i="89"/>
  <c r="CV119" i="89"/>
  <c r="CT119" i="89"/>
  <c r="CR119" i="89"/>
  <c r="CP119" i="89"/>
  <c r="CN119" i="89"/>
  <c r="CL119" i="89"/>
  <c r="CJ119" i="89"/>
  <c r="CH119" i="89"/>
  <c r="CF119" i="89"/>
  <c r="CD119" i="89"/>
  <c r="CB119" i="89"/>
  <c r="BZ119" i="89"/>
  <c r="CV118" i="89"/>
  <c r="CT118" i="89"/>
  <c r="CR118" i="89"/>
  <c r="CP118" i="89"/>
  <c r="CN118" i="89"/>
  <c r="CL118" i="89"/>
  <c r="CJ118" i="89"/>
  <c r="CH118" i="89"/>
  <c r="CF118" i="89"/>
  <c r="CD118" i="89"/>
  <c r="CB118" i="89"/>
  <c r="BZ118" i="89"/>
  <c r="CV117" i="89"/>
  <c r="CT117" i="89"/>
  <c r="CR117" i="89"/>
  <c r="CP117" i="89"/>
  <c r="CN117" i="89"/>
  <c r="CL117" i="89"/>
  <c r="CJ117" i="89"/>
  <c r="CH117" i="89"/>
  <c r="CF117" i="89"/>
  <c r="CD117" i="89"/>
  <c r="CB117" i="89"/>
  <c r="BZ117" i="89"/>
  <c r="CV116" i="89"/>
  <c r="CT116" i="89"/>
  <c r="CR116" i="89"/>
  <c r="CP116" i="89"/>
  <c r="CN116" i="89"/>
  <c r="CL116" i="89"/>
  <c r="CJ116" i="89"/>
  <c r="CH116" i="89"/>
  <c r="CF116" i="89"/>
  <c r="CD116" i="89"/>
  <c r="CB116" i="89"/>
  <c r="BZ116" i="89"/>
  <c r="CV115" i="89"/>
  <c r="CT115" i="89"/>
  <c r="CR115" i="89"/>
  <c r="CP115" i="89"/>
  <c r="CN115" i="89"/>
  <c r="CL115" i="89"/>
  <c r="CJ115" i="89"/>
  <c r="CH115" i="89"/>
  <c r="CF115" i="89"/>
  <c r="CD115" i="89"/>
  <c r="CB115" i="89"/>
  <c r="BZ115" i="89"/>
  <c r="CV114" i="89"/>
  <c r="CT114" i="89"/>
  <c r="CR114" i="89"/>
  <c r="CP114" i="89"/>
  <c r="CN114" i="89"/>
  <c r="CL114" i="89"/>
  <c r="CJ114" i="89"/>
  <c r="CH114" i="89"/>
  <c r="CF114" i="89"/>
  <c r="CD114" i="89"/>
  <c r="CB114" i="89"/>
  <c r="BZ114" i="89"/>
  <c r="CV113" i="89"/>
  <c r="CT113" i="89"/>
  <c r="CR113" i="89"/>
  <c r="CP113" i="89"/>
  <c r="CN113" i="89"/>
  <c r="CL113" i="89"/>
  <c r="CJ113" i="89"/>
  <c r="CH113" i="89"/>
  <c r="CF113" i="89"/>
  <c r="CD113" i="89"/>
  <c r="CB113" i="89"/>
  <c r="BZ113" i="89"/>
  <c r="CV112" i="89"/>
  <c r="CT112" i="89"/>
  <c r="CR112" i="89"/>
  <c r="CP112" i="89"/>
  <c r="CN112" i="89"/>
  <c r="CL112" i="89"/>
  <c r="CJ112" i="89"/>
  <c r="CH112" i="89"/>
  <c r="CF112" i="89"/>
  <c r="CD112" i="89"/>
  <c r="CB112" i="89"/>
  <c r="BZ112" i="89"/>
  <c r="CV111" i="89"/>
  <c r="CT111" i="89"/>
  <c r="CR111" i="89"/>
  <c r="CP111" i="89"/>
  <c r="CN111" i="89"/>
  <c r="CL111" i="89"/>
  <c r="CJ111" i="89"/>
  <c r="CH111" i="89"/>
  <c r="CF111" i="89"/>
  <c r="CD111" i="89"/>
  <c r="CB111" i="89"/>
  <c r="BZ111" i="89"/>
  <c r="CV110" i="89"/>
  <c r="CT110" i="89"/>
  <c r="CR110" i="89"/>
  <c r="CP110" i="89"/>
  <c r="CN110" i="89"/>
  <c r="CL110" i="89"/>
  <c r="CJ110" i="89"/>
  <c r="CH110" i="89"/>
  <c r="CF110" i="89"/>
  <c r="CD110" i="89"/>
  <c r="CB110" i="89"/>
  <c r="BZ110" i="89"/>
  <c r="CV109" i="89"/>
  <c r="CT109" i="89"/>
  <c r="CR109" i="89"/>
  <c r="CP109" i="89"/>
  <c r="CN109" i="89"/>
  <c r="CL109" i="89"/>
  <c r="CJ109" i="89"/>
  <c r="CH109" i="89"/>
  <c r="CF109" i="89"/>
  <c r="CD109" i="89"/>
  <c r="CB109" i="89"/>
  <c r="BZ109" i="89"/>
  <c r="CV108" i="89"/>
  <c r="CT108" i="89"/>
  <c r="CR108" i="89"/>
  <c r="CP108" i="89"/>
  <c r="CN108" i="89"/>
  <c r="CL108" i="89"/>
  <c r="CJ108" i="89"/>
  <c r="CH108" i="89"/>
  <c r="CF108" i="89"/>
  <c r="CD108" i="89"/>
  <c r="CB108" i="89"/>
  <c r="BZ108" i="89"/>
  <c r="CV107" i="89"/>
  <c r="CT107" i="89"/>
  <c r="CR107" i="89"/>
  <c r="CP107" i="89"/>
  <c r="CN107" i="89"/>
  <c r="CL107" i="89"/>
  <c r="CJ107" i="89"/>
  <c r="CH107" i="89"/>
  <c r="CF107" i="89"/>
  <c r="CD107" i="89"/>
  <c r="CB107" i="89"/>
  <c r="BZ107" i="89"/>
  <c r="CV106" i="89"/>
  <c r="CT106" i="89"/>
  <c r="CR106" i="89"/>
  <c r="CP106" i="89"/>
  <c r="CN106" i="89"/>
  <c r="CL106" i="89"/>
  <c r="CJ106" i="89"/>
  <c r="CH106" i="89"/>
  <c r="CF106" i="89"/>
  <c r="CD106" i="89"/>
  <c r="CB106" i="89"/>
  <c r="BZ106" i="89"/>
  <c r="CV105" i="89"/>
  <c r="CT105" i="89"/>
  <c r="CR105" i="89"/>
  <c r="CP105" i="89"/>
  <c r="CN105" i="89"/>
  <c r="CL105" i="89"/>
  <c r="CJ105" i="89"/>
  <c r="CH105" i="89"/>
  <c r="CF105" i="89"/>
  <c r="CD105" i="89"/>
  <c r="CB105" i="89"/>
  <c r="BZ105" i="89"/>
  <c r="CV104" i="89"/>
  <c r="CT104" i="89"/>
  <c r="CR104" i="89"/>
  <c r="CP104" i="89"/>
  <c r="CN104" i="89"/>
  <c r="CL104" i="89"/>
  <c r="CJ104" i="89"/>
  <c r="CH104" i="89"/>
  <c r="CF104" i="89"/>
  <c r="CD104" i="89"/>
  <c r="CB104" i="89"/>
  <c r="BZ104" i="89"/>
  <c r="CV103" i="89"/>
  <c r="CT103" i="89"/>
  <c r="CR103" i="89"/>
  <c r="CP103" i="89"/>
  <c r="CN103" i="89"/>
  <c r="CL103" i="89"/>
  <c r="CJ103" i="89"/>
  <c r="CH103" i="89"/>
  <c r="CF103" i="89"/>
  <c r="CD103" i="89"/>
  <c r="CB103" i="89"/>
  <c r="BZ103" i="89"/>
  <c r="CV102" i="89"/>
  <c r="CT102" i="89"/>
  <c r="CR102" i="89"/>
  <c r="CP102" i="89"/>
  <c r="CN102" i="89"/>
  <c r="CL102" i="89"/>
  <c r="CJ102" i="89"/>
  <c r="CH102" i="89"/>
  <c r="CF102" i="89"/>
  <c r="CD102" i="89"/>
  <c r="CB102" i="89"/>
  <c r="BZ102" i="89"/>
  <c r="CV101" i="89"/>
  <c r="CT101" i="89"/>
  <c r="CR101" i="89"/>
  <c r="CP101" i="89"/>
  <c r="CN101" i="89"/>
  <c r="CL101" i="89"/>
  <c r="CJ101" i="89"/>
  <c r="CH101" i="89"/>
  <c r="CF101" i="89"/>
  <c r="CD101" i="89"/>
  <c r="CB101" i="89"/>
  <c r="BZ101" i="89"/>
  <c r="CV100" i="89"/>
  <c r="CT100" i="89"/>
  <c r="CR100" i="89"/>
  <c r="CP100" i="89"/>
  <c r="CN100" i="89"/>
  <c r="CL100" i="89"/>
  <c r="CJ100" i="89"/>
  <c r="CH100" i="89"/>
  <c r="CF100" i="89"/>
  <c r="CD100" i="89"/>
  <c r="CB100" i="89"/>
  <c r="BZ100" i="89"/>
  <c r="CV99" i="89"/>
  <c r="CT99" i="89"/>
  <c r="CR99" i="89"/>
  <c r="CP99" i="89"/>
  <c r="CN99" i="89"/>
  <c r="CL99" i="89"/>
  <c r="CJ99" i="89"/>
  <c r="CH99" i="89"/>
  <c r="CF99" i="89"/>
  <c r="CD99" i="89"/>
  <c r="CB99" i="89"/>
  <c r="BZ99" i="89"/>
  <c r="CV97" i="89"/>
  <c r="CT97" i="89"/>
  <c r="CR97" i="89"/>
  <c r="CP97" i="89"/>
  <c r="CN97" i="89"/>
  <c r="CL97" i="89"/>
  <c r="CJ97" i="89"/>
  <c r="CH97" i="89"/>
  <c r="CF97" i="89"/>
  <c r="CD97" i="89"/>
  <c r="CB97" i="89"/>
  <c r="BZ97" i="89"/>
  <c r="CV96" i="89"/>
  <c r="CT96" i="89"/>
  <c r="CR96" i="89"/>
  <c r="CP96" i="89"/>
  <c r="CN96" i="89"/>
  <c r="CL96" i="89"/>
  <c r="CJ96" i="89"/>
  <c r="CH96" i="89"/>
  <c r="CF96" i="89"/>
  <c r="CD96" i="89"/>
  <c r="CB96" i="89"/>
  <c r="BZ96" i="89"/>
  <c r="CV95" i="89"/>
  <c r="CT95" i="89"/>
  <c r="CR95" i="89"/>
  <c r="CP95" i="89"/>
  <c r="CN95" i="89"/>
  <c r="CL95" i="89"/>
  <c r="CJ95" i="89"/>
  <c r="CH95" i="89"/>
  <c r="CF95" i="89"/>
  <c r="CD95" i="89"/>
  <c r="CB95" i="89"/>
  <c r="BZ95" i="89"/>
  <c r="CV94" i="89"/>
  <c r="CT94" i="89"/>
  <c r="CR94" i="89"/>
  <c r="CP94" i="89"/>
  <c r="CN94" i="89"/>
  <c r="CL94" i="89"/>
  <c r="CJ94" i="89"/>
  <c r="CH94" i="89"/>
  <c r="CF94" i="89"/>
  <c r="CD94" i="89"/>
  <c r="CB94" i="89"/>
  <c r="BZ94" i="89"/>
  <c r="CV93" i="89"/>
  <c r="CT93" i="89"/>
  <c r="CR93" i="89"/>
  <c r="CP93" i="89"/>
  <c r="CN93" i="89"/>
  <c r="CL93" i="89"/>
  <c r="CJ93" i="89"/>
  <c r="CH93" i="89"/>
  <c r="CF93" i="89"/>
  <c r="CD93" i="89"/>
  <c r="CB93" i="89"/>
  <c r="BZ93" i="89"/>
  <c r="CV92" i="89"/>
  <c r="CT92" i="89"/>
  <c r="CR92" i="89"/>
  <c r="CP92" i="89"/>
  <c r="CN92" i="89"/>
  <c r="CL92" i="89"/>
  <c r="CJ92" i="89"/>
  <c r="CH92" i="89"/>
  <c r="CF92" i="89"/>
  <c r="CD92" i="89"/>
  <c r="CB92" i="89"/>
  <c r="BZ92" i="89"/>
  <c r="CV90" i="89"/>
  <c r="CT90" i="89"/>
  <c r="CR90" i="89"/>
  <c r="CP90" i="89"/>
  <c r="CN90" i="89"/>
  <c r="CL90" i="89"/>
  <c r="CJ90" i="89"/>
  <c r="CH90" i="89"/>
  <c r="CF90" i="89"/>
  <c r="CD90" i="89"/>
  <c r="CB90" i="89"/>
  <c r="BZ90" i="89"/>
  <c r="CV89" i="89"/>
  <c r="CT89" i="89"/>
  <c r="CR89" i="89"/>
  <c r="CP89" i="89"/>
  <c r="CN89" i="89"/>
  <c r="CL89" i="89"/>
  <c r="CJ89" i="89"/>
  <c r="CH89" i="89"/>
  <c r="CF89" i="89"/>
  <c r="CD89" i="89"/>
  <c r="CB89" i="89"/>
  <c r="BZ89" i="89"/>
  <c r="CV88" i="89"/>
  <c r="CT88" i="89"/>
  <c r="CR88" i="89"/>
  <c r="CP88" i="89"/>
  <c r="CN88" i="89"/>
  <c r="CL88" i="89"/>
  <c r="CJ88" i="89"/>
  <c r="CH88" i="89"/>
  <c r="CF88" i="89"/>
  <c r="CD88" i="89"/>
  <c r="CB88" i="89"/>
  <c r="BZ88" i="89"/>
  <c r="CV87" i="89"/>
  <c r="CT87" i="89"/>
  <c r="CR87" i="89"/>
  <c r="CP87" i="89"/>
  <c r="CN87" i="89"/>
  <c r="CL87" i="89"/>
  <c r="CJ87" i="89"/>
  <c r="CH87" i="89"/>
  <c r="CF87" i="89"/>
  <c r="CD87" i="89"/>
  <c r="CB87" i="89"/>
  <c r="BZ87" i="89"/>
  <c r="CU80" i="89"/>
  <c r="CS80" i="89"/>
  <c r="CQ80" i="89"/>
  <c r="CO80" i="89"/>
  <c r="CM80" i="89"/>
  <c r="CK80" i="89"/>
  <c r="CI80" i="89"/>
  <c r="CG80" i="89"/>
  <c r="CE80" i="89"/>
  <c r="CC80" i="89"/>
  <c r="CA80" i="89"/>
  <c r="BY80" i="89"/>
  <c r="CV77" i="89"/>
  <c r="CT77" i="89"/>
  <c r="CR77" i="89"/>
  <c r="CP77" i="89"/>
  <c r="CN77" i="89"/>
  <c r="CL77" i="89"/>
  <c r="CJ77" i="89"/>
  <c r="CH77" i="89"/>
  <c r="CF77" i="89"/>
  <c r="CD77" i="89"/>
  <c r="CB77" i="89"/>
  <c r="BZ77" i="89"/>
  <c r="CV76" i="89"/>
  <c r="CT76" i="89"/>
  <c r="CR76" i="89"/>
  <c r="CP76" i="89"/>
  <c r="CN76" i="89"/>
  <c r="CL76" i="89"/>
  <c r="CJ76" i="89"/>
  <c r="CH76" i="89"/>
  <c r="CF76" i="89"/>
  <c r="CD76" i="89"/>
  <c r="CB76" i="89"/>
  <c r="BZ76" i="89"/>
  <c r="CV75" i="89"/>
  <c r="CT75" i="89"/>
  <c r="CR75" i="89"/>
  <c r="CP75" i="89"/>
  <c r="CN75" i="89"/>
  <c r="CL75" i="89"/>
  <c r="CJ75" i="89"/>
  <c r="CH75" i="89"/>
  <c r="CF75" i="89"/>
  <c r="CD75" i="89"/>
  <c r="CB75" i="89"/>
  <c r="BZ75" i="89"/>
  <c r="CV74" i="89"/>
  <c r="CT74" i="89"/>
  <c r="CR74" i="89"/>
  <c r="CP74" i="89"/>
  <c r="CN74" i="89"/>
  <c r="CL74" i="89"/>
  <c r="CJ74" i="89"/>
  <c r="CH74" i="89"/>
  <c r="CF74" i="89"/>
  <c r="CD74" i="89"/>
  <c r="CB74" i="89"/>
  <c r="BZ74" i="89"/>
  <c r="CV73" i="89"/>
  <c r="CT73" i="89"/>
  <c r="CR73" i="89"/>
  <c r="CP73" i="89"/>
  <c r="CN73" i="89"/>
  <c r="CL73" i="89"/>
  <c r="CJ73" i="89"/>
  <c r="CH73" i="89"/>
  <c r="CF73" i="89"/>
  <c r="CD73" i="89"/>
  <c r="CB73" i="89"/>
  <c r="BZ73" i="89"/>
  <c r="CV72" i="89"/>
  <c r="CT72" i="89"/>
  <c r="CR72" i="89"/>
  <c r="CP72" i="89"/>
  <c r="CN72" i="89"/>
  <c r="CL72" i="89"/>
  <c r="CJ72" i="89"/>
  <c r="CH72" i="89"/>
  <c r="CF72" i="89"/>
  <c r="CD72" i="89"/>
  <c r="CB72" i="89"/>
  <c r="BZ72" i="89"/>
  <c r="CV71" i="89"/>
  <c r="CT71" i="89"/>
  <c r="CR71" i="89"/>
  <c r="CP71" i="89"/>
  <c r="CN71" i="89"/>
  <c r="CL71" i="89"/>
  <c r="CJ71" i="89"/>
  <c r="CH71" i="89"/>
  <c r="CF71" i="89"/>
  <c r="CD71" i="89"/>
  <c r="CB71" i="89"/>
  <c r="BZ71" i="89"/>
  <c r="CV70" i="89"/>
  <c r="CT70" i="89"/>
  <c r="CR70" i="89"/>
  <c r="CP70" i="89"/>
  <c r="CN70" i="89"/>
  <c r="CL70" i="89"/>
  <c r="CJ70" i="89"/>
  <c r="CH70" i="89"/>
  <c r="CF70" i="89"/>
  <c r="CD70" i="89"/>
  <c r="CB70" i="89"/>
  <c r="BZ70" i="89"/>
  <c r="CV69" i="89"/>
  <c r="CT69" i="89"/>
  <c r="CR69" i="89"/>
  <c r="CP69" i="89"/>
  <c r="CN69" i="89"/>
  <c r="CL69" i="89"/>
  <c r="CJ69" i="89"/>
  <c r="CH69" i="89"/>
  <c r="CF69" i="89"/>
  <c r="CD69" i="89"/>
  <c r="CB69" i="89"/>
  <c r="BZ69" i="89"/>
  <c r="CV68" i="89"/>
  <c r="CT68" i="89"/>
  <c r="CR68" i="89"/>
  <c r="CP68" i="89"/>
  <c r="CN68" i="89"/>
  <c r="CL68" i="89"/>
  <c r="CJ68" i="89"/>
  <c r="CH68" i="89"/>
  <c r="CF68" i="89"/>
  <c r="CD68" i="89"/>
  <c r="CB68" i="89"/>
  <c r="BZ68" i="89"/>
  <c r="CV67" i="89"/>
  <c r="CT67" i="89"/>
  <c r="CR67" i="89"/>
  <c r="CP67" i="89"/>
  <c r="CN67" i="89"/>
  <c r="CL67" i="89"/>
  <c r="CJ67" i="89"/>
  <c r="CH67" i="89"/>
  <c r="CF67" i="89"/>
  <c r="CD67" i="89"/>
  <c r="CB67" i="89"/>
  <c r="BZ67" i="89"/>
  <c r="CV66" i="89"/>
  <c r="CT66" i="89"/>
  <c r="CR66" i="89"/>
  <c r="CP66" i="89"/>
  <c r="CN66" i="89"/>
  <c r="CL66" i="89"/>
  <c r="CJ66" i="89"/>
  <c r="CH66" i="89"/>
  <c r="CF66" i="89"/>
  <c r="CD66" i="89"/>
  <c r="CB66" i="89"/>
  <c r="BZ66" i="89"/>
  <c r="CV65" i="89"/>
  <c r="CT65" i="89"/>
  <c r="CR65" i="89"/>
  <c r="CP65" i="89"/>
  <c r="CN65" i="89"/>
  <c r="CL65" i="89"/>
  <c r="CJ65" i="89"/>
  <c r="CH65" i="89"/>
  <c r="CF65" i="89"/>
  <c r="CD65" i="89"/>
  <c r="CB65" i="89"/>
  <c r="BZ65" i="89"/>
  <c r="CV64" i="89"/>
  <c r="CT64" i="89"/>
  <c r="CR64" i="89"/>
  <c r="CP64" i="89"/>
  <c r="CN64" i="89"/>
  <c r="CL64" i="89"/>
  <c r="CJ64" i="89"/>
  <c r="CH64" i="89"/>
  <c r="CF64" i="89"/>
  <c r="CD64" i="89"/>
  <c r="CB64" i="89"/>
  <c r="BZ64" i="89"/>
  <c r="CV63" i="89"/>
  <c r="CT63" i="89"/>
  <c r="CR63" i="89"/>
  <c r="CP63" i="89"/>
  <c r="CN63" i="89"/>
  <c r="CL63" i="89"/>
  <c r="CJ63" i="89"/>
  <c r="CH63" i="89"/>
  <c r="CF63" i="89"/>
  <c r="CD63" i="89"/>
  <c r="CB63" i="89"/>
  <c r="BZ63" i="89"/>
  <c r="CV62" i="89"/>
  <c r="CT62" i="89"/>
  <c r="CR62" i="89"/>
  <c r="CP62" i="89"/>
  <c r="CN62" i="89"/>
  <c r="CL62" i="89"/>
  <c r="CJ62" i="89"/>
  <c r="CH62" i="89"/>
  <c r="CF62" i="89"/>
  <c r="CD62" i="89"/>
  <c r="CB62" i="89"/>
  <c r="BZ62" i="89"/>
  <c r="CV61" i="89"/>
  <c r="CT61" i="89"/>
  <c r="CR61" i="89"/>
  <c r="CP61" i="89"/>
  <c r="CN61" i="89"/>
  <c r="CL61" i="89"/>
  <c r="CJ61" i="89"/>
  <c r="CH61" i="89"/>
  <c r="CF61" i="89"/>
  <c r="CD61" i="89"/>
  <c r="CB61" i="89"/>
  <c r="BZ61" i="89"/>
  <c r="CV60" i="89"/>
  <c r="CT60" i="89"/>
  <c r="CR60" i="89"/>
  <c r="CP60" i="89"/>
  <c r="CN60" i="89"/>
  <c r="CL60" i="89"/>
  <c r="CJ60" i="89"/>
  <c r="CH60" i="89"/>
  <c r="CF60" i="89"/>
  <c r="CD60" i="89"/>
  <c r="CB60" i="89"/>
  <c r="BZ60" i="89"/>
  <c r="CV59" i="89"/>
  <c r="CT59" i="89"/>
  <c r="CR59" i="89"/>
  <c r="CP59" i="89"/>
  <c r="CN59" i="89"/>
  <c r="CL59" i="89"/>
  <c r="CJ59" i="89"/>
  <c r="CH59" i="89"/>
  <c r="CF59" i="89"/>
  <c r="CD59" i="89"/>
  <c r="CB59" i="89"/>
  <c r="BZ59" i="89"/>
  <c r="CV58" i="89"/>
  <c r="CT58" i="89"/>
  <c r="CR58" i="89"/>
  <c r="CP58" i="89"/>
  <c r="CN58" i="89"/>
  <c r="CL58" i="89"/>
  <c r="CJ58" i="89"/>
  <c r="CH58" i="89"/>
  <c r="CF58" i="89"/>
  <c r="CD58" i="89"/>
  <c r="CB58" i="89"/>
  <c r="BZ58" i="89"/>
  <c r="CV57" i="89"/>
  <c r="CT57" i="89"/>
  <c r="CR57" i="89"/>
  <c r="CP57" i="89"/>
  <c r="CN57" i="89"/>
  <c r="CL57" i="89"/>
  <c r="CJ57" i="89"/>
  <c r="CH57" i="89"/>
  <c r="CF57" i="89"/>
  <c r="CD57" i="89"/>
  <c r="CB57" i="89"/>
  <c r="BZ57" i="89"/>
  <c r="CV56" i="89"/>
  <c r="CT56" i="89"/>
  <c r="CR56" i="89"/>
  <c r="CP56" i="89"/>
  <c r="CN56" i="89"/>
  <c r="CL56" i="89"/>
  <c r="CJ56" i="89"/>
  <c r="CH56" i="89"/>
  <c r="CF56" i="89"/>
  <c r="CD56" i="89"/>
  <c r="CB56" i="89"/>
  <c r="BZ56" i="89"/>
  <c r="CV55" i="89"/>
  <c r="CT55" i="89"/>
  <c r="CR55" i="89"/>
  <c r="CP55" i="89"/>
  <c r="CN55" i="89"/>
  <c r="CL55" i="89"/>
  <c r="CJ55" i="89"/>
  <c r="CH55" i="89"/>
  <c r="CF55" i="89"/>
  <c r="CD55" i="89"/>
  <c r="CB55" i="89"/>
  <c r="BZ55" i="89"/>
  <c r="CV54" i="89"/>
  <c r="CT54" i="89"/>
  <c r="CR54" i="89"/>
  <c r="CP54" i="89"/>
  <c r="CN54" i="89"/>
  <c r="CL54" i="89"/>
  <c r="CJ54" i="89"/>
  <c r="CH54" i="89"/>
  <c r="CF54" i="89"/>
  <c r="CD54" i="89"/>
  <c r="CB54" i="89"/>
  <c r="BZ54" i="89"/>
  <c r="CV53" i="89"/>
  <c r="CT53" i="89"/>
  <c r="CR53" i="89"/>
  <c r="CP53" i="89"/>
  <c r="CN53" i="89"/>
  <c r="CL53" i="89"/>
  <c r="CJ53" i="89"/>
  <c r="CH53" i="89"/>
  <c r="CF53" i="89"/>
  <c r="CD53" i="89"/>
  <c r="CB53" i="89"/>
  <c r="BZ53" i="89"/>
  <c r="CV52" i="89"/>
  <c r="CT52" i="89"/>
  <c r="CR52" i="89"/>
  <c r="CP52" i="89"/>
  <c r="CN52" i="89"/>
  <c r="CL52" i="89"/>
  <c r="CJ52" i="89"/>
  <c r="CH52" i="89"/>
  <c r="CF52" i="89"/>
  <c r="CD52" i="89"/>
  <c r="CB52" i="89"/>
  <c r="BZ52" i="89"/>
  <c r="CV51" i="89"/>
  <c r="CT51" i="89"/>
  <c r="CR51" i="89"/>
  <c r="CP51" i="89"/>
  <c r="CN51" i="89"/>
  <c r="CL51" i="89"/>
  <c r="CJ51" i="89"/>
  <c r="CH51" i="89"/>
  <c r="CF51" i="89"/>
  <c r="CD51" i="89"/>
  <c r="CB51" i="89"/>
  <c r="BZ51" i="89"/>
  <c r="CV50" i="89"/>
  <c r="CT50" i="89"/>
  <c r="CR50" i="89"/>
  <c r="CP50" i="89"/>
  <c r="CN50" i="89"/>
  <c r="CL50" i="89"/>
  <c r="CJ50" i="89"/>
  <c r="CH50" i="89"/>
  <c r="CF50" i="89"/>
  <c r="CD50" i="89"/>
  <c r="CB50" i="89"/>
  <c r="BZ50" i="89"/>
  <c r="CV49" i="89"/>
  <c r="CT49" i="89"/>
  <c r="CR49" i="89"/>
  <c r="CP49" i="89"/>
  <c r="CN49" i="89"/>
  <c r="CL49" i="89"/>
  <c r="CJ49" i="89"/>
  <c r="CH49" i="89"/>
  <c r="CF49" i="89"/>
  <c r="CD49" i="89"/>
  <c r="CB49" i="89"/>
  <c r="BZ49" i="89"/>
  <c r="CV48" i="89"/>
  <c r="CT48" i="89"/>
  <c r="CR48" i="89"/>
  <c r="CP48" i="89"/>
  <c r="CN48" i="89"/>
  <c r="CL48" i="89"/>
  <c r="CJ48" i="89"/>
  <c r="CH48" i="89"/>
  <c r="CF48" i="89"/>
  <c r="CD48" i="89"/>
  <c r="CB48" i="89"/>
  <c r="BZ48" i="89"/>
  <c r="CV47" i="89"/>
  <c r="CT47" i="89"/>
  <c r="CR47" i="89"/>
  <c r="CP47" i="89"/>
  <c r="CN47" i="89"/>
  <c r="CL47" i="89"/>
  <c r="CJ47" i="89"/>
  <c r="CH47" i="89"/>
  <c r="CF47" i="89"/>
  <c r="CD47" i="89"/>
  <c r="CB47" i="89"/>
  <c r="BZ47" i="89"/>
  <c r="CU40" i="89"/>
  <c r="CS40" i="89"/>
  <c r="CQ40" i="89"/>
  <c r="CO40" i="89"/>
  <c r="CM40" i="89"/>
  <c r="CK40" i="89"/>
  <c r="CI40" i="89"/>
  <c r="CG40" i="89"/>
  <c r="CE40" i="89"/>
  <c r="CC40" i="89"/>
  <c r="CA40" i="89"/>
  <c r="BY40" i="89"/>
  <c r="CV37" i="89"/>
  <c r="CT37" i="89"/>
  <c r="CR37" i="89"/>
  <c r="CP37" i="89"/>
  <c r="CN37" i="89"/>
  <c r="CL37" i="89"/>
  <c r="CJ37" i="89"/>
  <c r="CH37" i="89"/>
  <c r="CF37" i="89"/>
  <c r="CD37" i="89"/>
  <c r="CB37" i="89"/>
  <c r="BZ37" i="89"/>
  <c r="CV36" i="89"/>
  <c r="CT36" i="89"/>
  <c r="CR36" i="89"/>
  <c r="CP36" i="89"/>
  <c r="CN36" i="89"/>
  <c r="CL36" i="89"/>
  <c r="CJ36" i="89"/>
  <c r="CH36" i="89"/>
  <c r="CF36" i="89"/>
  <c r="CD36" i="89"/>
  <c r="CB36" i="89"/>
  <c r="BZ36" i="89"/>
  <c r="CV35" i="89"/>
  <c r="CT35" i="89"/>
  <c r="CR35" i="89"/>
  <c r="CP35" i="89"/>
  <c r="CN35" i="89"/>
  <c r="CL35" i="89"/>
  <c r="CJ35" i="89"/>
  <c r="CH35" i="89"/>
  <c r="CF35" i="89"/>
  <c r="CD35" i="89"/>
  <c r="CB35" i="89"/>
  <c r="BZ35" i="89"/>
  <c r="CV34" i="89"/>
  <c r="CT34" i="89"/>
  <c r="CR34" i="89"/>
  <c r="CP34" i="89"/>
  <c r="CN34" i="89"/>
  <c r="CL34" i="89"/>
  <c r="CJ34" i="89"/>
  <c r="CH34" i="89"/>
  <c r="CF34" i="89"/>
  <c r="CD34" i="89"/>
  <c r="CB34" i="89"/>
  <c r="BZ34" i="89"/>
  <c r="CV33" i="89"/>
  <c r="CT33" i="89"/>
  <c r="CR33" i="89"/>
  <c r="CP33" i="89"/>
  <c r="CN33" i="89"/>
  <c r="CL33" i="89"/>
  <c r="CJ33" i="89"/>
  <c r="CH33" i="89"/>
  <c r="CF33" i="89"/>
  <c r="CD33" i="89"/>
  <c r="CB33" i="89"/>
  <c r="BZ33" i="89"/>
  <c r="CV32" i="89"/>
  <c r="CT32" i="89"/>
  <c r="CR32" i="89"/>
  <c r="CP32" i="89"/>
  <c r="CN32" i="89"/>
  <c r="CL32" i="89"/>
  <c r="CJ32" i="89"/>
  <c r="CH32" i="89"/>
  <c r="CF32" i="89"/>
  <c r="CD32" i="89"/>
  <c r="CB32" i="89"/>
  <c r="BZ32" i="89"/>
  <c r="CV31" i="89"/>
  <c r="CT31" i="89"/>
  <c r="CR31" i="89"/>
  <c r="CP31" i="89"/>
  <c r="CN31" i="89"/>
  <c r="CL31" i="89"/>
  <c r="CJ31" i="89"/>
  <c r="CH31" i="89"/>
  <c r="CF31" i="89"/>
  <c r="CD31" i="89"/>
  <c r="CB31" i="89"/>
  <c r="BZ31" i="89"/>
  <c r="CV30" i="89"/>
  <c r="CT30" i="89"/>
  <c r="CR30" i="89"/>
  <c r="CP30" i="89"/>
  <c r="CN30" i="89"/>
  <c r="CL30" i="89"/>
  <c r="CJ30" i="89"/>
  <c r="CH30" i="89"/>
  <c r="CF30" i="89"/>
  <c r="CD30" i="89"/>
  <c r="CB30" i="89"/>
  <c r="BZ30" i="89"/>
  <c r="CV29" i="89"/>
  <c r="CT29" i="89"/>
  <c r="CR29" i="89"/>
  <c r="CP29" i="89"/>
  <c r="CN29" i="89"/>
  <c r="CL29" i="89"/>
  <c r="CJ29" i="89"/>
  <c r="CH29" i="89"/>
  <c r="CF29" i="89"/>
  <c r="CD29" i="89"/>
  <c r="CB29" i="89"/>
  <c r="BZ29" i="89"/>
  <c r="CV28" i="89"/>
  <c r="CT28" i="89"/>
  <c r="CR28" i="89"/>
  <c r="CP28" i="89"/>
  <c r="CN28" i="89"/>
  <c r="CL28" i="89"/>
  <c r="CJ28" i="89"/>
  <c r="CH28" i="89"/>
  <c r="CF28" i="89"/>
  <c r="CD28" i="89"/>
  <c r="CB28" i="89"/>
  <c r="BZ28" i="89"/>
  <c r="CV27" i="89"/>
  <c r="CT27" i="89"/>
  <c r="CR27" i="89"/>
  <c r="CP27" i="89"/>
  <c r="CN27" i="89"/>
  <c r="CL27" i="89"/>
  <c r="CJ27" i="89"/>
  <c r="CH27" i="89"/>
  <c r="CF27" i="89"/>
  <c r="CD27" i="89"/>
  <c r="CB27" i="89"/>
  <c r="BZ27" i="89"/>
  <c r="CV26" i="89"/>
  <c r="CT26" i="89"/>
  <c r="CR26" i="89"/>
  <c r="CP26" i="89"/>
  <c r="CN26" i="89"/>
  <c r="CL26" i="89"/>
  <c r="CJ26" i="89"/>
  <c r="CH26" i="89"/>
  <c r="CF26" i="89"/>
  <c r="CD26" i="89"/>
  <c r="CB26" i="89"/>
  <c r="BZ26" i="89"/>
  <c r="CV25" i="89"/>
  <c r="CT25" i="89"/>
  <c r="CR25" i="89"/>
  <c r="CP25" i="89"/>
  <c r="CN25" i="89"/>
  <c r="CL25" i="89"/>
  <c r="CJ25" i="89"/>
  <c r="CH25" i="89"/>
  <c r="CF25" i="89"/>
  <c r="CD25" i="89"/>
  <c r="CB25" i="89"/>
  <c r="BZ25" i="89"/>
  <c r="CV24" i="89"/>
  <c r="CT24" i="89"/>
  <c r="CR24" i="89"/>
  <c r="CP24" i="89"/>
  <c r="CN24" i="89"/>
  <c r="CL24" i="89"/>
  <c r="CJ24" i="89"/>
  <c r="CH24" i="89"/>
  <c r="CF24" i="89"/>
  <c r="CD24" i="89"/>
  <c r="CB24" i="89"/>
  <c r="BZ24" i="89"/>
  <c r="CV23" i="89"/>
  <c r="CT23" i="89"/>
  <c r="CR23" i="89"/>
  <c r="CP23" i="89"/>
  <c r="CN23" i="89"/>
  <c r="CL23" i="89"/>
  <c r="CJ23" i="89"/>
  <c r="CH23" i="89"/>
  <c r="CF23" i="89"/>
  <c r="CD23" i="89"/>
  <c r="CB23" i="89"/>
  <c r="BZ23" i="89"/>
  <c r="CV22" i="89"/>
  <c r="CT22" i="89"/>
  <c r="CR22" i="89"/>
  <c r="CP22" i="89"/>
  <c r="CN22" i="89"/>
  <c r="CL22" i="89"/>
  <c r="CJ22" i="89"/>
  <c r="CH22" i="89"/>
  <c r="CF22" i="89"/>
  <c r="CD22" i="89"/>
  <c r="CB22" i="89"/>
  <c r="BZ22" i="89"/>
  <c r="CV21" i="89"/>
  <c r="CT21" i="89"/>
  <c r="CR21" i="89"/>
  <c r="CP21" i="89"/>
  <c r="CN21" i="89"/>
  <c r="CL21" i="89"/>
  <c r="CJ21" i="89"/>
  <c r="CH21" i="89"/>
  <c r="CF21" i="89"/>
  <c r="CD21" i="89"/>
  <c r="CB21" i="89"/>
  <c r="BZ21" i="89"/>
  <c r="CV20" i="89"/>
  <c r="CT20" i="89"/>
  <c r="CR20" i="89"/>
  <c r="CP20" i="89"/>
  <c r="CN20" i="89"/>
  <c r="CL20" i="89"/>
  <c r="CJ20" i="89"/>
  <c r="CH20" i="89"/>
  <c r="CF20" i="89"/>
  <c r="CD20" i="89"/>
  <c r="CB20" i="89"/>
  <c r="BZ20" i="89"/>
  <c r="CV19" i="89"/>
  <c r="CT19" i="89"/>
  <c r="CR19" i="89"/>
  <c r="CP19" i="89"/>
  <c r="CN19" i="89"/>
  <c r="CL19" i="89"/>
  <c r="CJ19" i="89"/>
  <c r="CH19" i="89"/>
  <c r="CF19" i="89"/>
  <c r="CD19" i="89"/>
  <c r="CB19" i="89"/>
  <c r="BZ19" i="89"/>
  <c r="CV18" i="89"/>
  <c r="CT18" i="89"/>
  <c r="CR18" i="89"/>
  <c r="CP18" i="89"/>
  <c r="CN18" i="89"/>
  <c r="CL18" i="89"/>
  <c r="CJ18" i="89"/>
  <c r="CH18" i="89"/>
  <c r="CF18" i="89"/>
  <c r="CD18" i="89"/>
  <c r="CB18" i="89"/>
  <c r="BZ18" i="89"/>
  <c r="CV17" i="89"/>
  <c r="CT17" i="89"/>
  <c r="CR17" i="89"/>
  <c r="CP17" i="89"/>
  <c r="CN17" i="89"/>
  <c r="CL17" i="89"/>
  <c r="CJ17" i="89"/>
  <c r="CH17" i="89"/>
  <c r="CF17" i="89"/>
  <c r="CD17" i="89"/>
  <c r="CB17" i="89"/>
  <c r="BZ17" i="89"/>
  <c r="CV16" i="89"/>
  <c r="CT16" i="89"/>
  <c r="CR16" i="89"/>
  <c r="CP16" i="89"/>
  <c r="CN16" i="89"/>
  <c r="CL16" i="89"/>
  <c r="CJ16" i="89"/>
  <c r="CH16" i="89"/>
  <c r="CF16" i="89"/>
  <c r="CD16" i="89"/>
  <c r="CB16" i="89"/>
  <c r="BZ16" i="89"/>
  <c r="CV15" i="89"/>
  <c r="CT15" i="89"/>
  <c r="CR15" i="89"/>
  <c r="CP15" i="89"/>
  <c r="CN15" i="89"/>
  <c r="CL15" i="89"/>
  <c r="CJ15" i="89"/>
  <c r="CH15" i="89"/>
  <c r="CF15" i="89"/>
  <c r="CD15" i="89"/>
  <c r="CB15" i="89"/>
  <c r="BZ15" i="89"/>
  <c r="CV14" i="89"/>
  <c r="CT14" i="89"/>
  <c r="CR14" i="89"/>
  <c r="CP14" i="89"/>
  <c r="CN14" i="89"/>
  <c r="CL14" i="89"/>
  <c r="CJ14" i="89"/>
  <c r="CH14" i="89"/>
  <c r="CF14" i="89"/>
  <c r="CD14" i="89"/>
  <c r="CB14" i="89"/>
  <c r="BZ14" i="89"/>
  <c r="CV13" i="89"/>
  <c r="CT13" i="89"/>
  <c r="CR13" i="89"/>
  <c r="CP13" i="89"/>
  <c r="CN13" i="89"/>
  <c r="CL13" i="89"/>
  <c r="CJ13" i="89"/>
  <c r="CH13" i="89"/>
  <c r="CF13" i="89"/>
  <c r="CD13" i="89"/>
  <c r="CB13" i="89"/>
  <c r="BZ13" i="89"/>
  <c r="CV12" i="89"/>
  <c r="CT12" i="89"/>
  <c r="CR12" i="89"/>
  <c r="CP12" i="89"/>
  <c r="CN12" i="89"/>
  <c r="CL12" i="89"/>
  <c r="CJ12" i="89"/>
  <c r="CH12" i="89"/>
  <c r="CF12" i="89"/>
  <c r="CD12" i="89"/>
  <c r="CB12" i="89"/>
  <c r="BZ12" i="89"/>
  <c r="CV10" i="89"/>
  <c r="CT10" i="89"/>
  <c r="CR10" i="89"/>
  <c r="CP10" i="89"/>
  <c r="CN10" i="89"/>
  <c r="CL10" i="89"/>
  <c r="CJ10" i="89"/>
  <c r="CH10" i="89"/>
  <c r="CF10" i="89"/>
  <c r="CD10" i="89"/>
  <c r="CB10" i="89"/>
  <c r="BZ10" i="89"/>
  <c r="CV9" i="89"/>
  <c r="CT9" i="89"/>
  <c r="CR9" i="89"/>
  <c r="CP9" i="89"/>
  <c r="CN9" i="89"/>
  <c r="CL9" i="89"/>
  <c r="CJ9" i="89"/>
  <c r="CH9" i="89"/>
  <c r="CF9" i="89"/>
  <c r="CD9" i="89"/>
  <c r="CB9" i="89"/>
  <c r="BZ9" i="89"/>
  <c r="CV8" i="89"/>
  <c r="CT8" i="89"/>
  <c r="CR8" i="89"/>
  <c r="CP8" i="89"/>
  <c r="CN8" i="89"/>
  <c r="CL8" i="89"/>
  <c r="CJ8" i="89"/>
  <c r="CH8" i="89"/>
  <c r="CF8" i="89"/>
  <c r="CD8" i="89"/>
  <c r="CB8" i="89"/>
  <c r="BZ8" i="89"/>
  <c r="CV7" i="89"/>
  <c r="CT7" i="89"/>
  <c r="CR7" i="89"/>
  <c r="CP7" i="89"/>
  <c r="CN7" i="89"/>
  <c r="CL7" i="89"/>
  <c r="CJ7" i="89"/>
  <c r="CH7" i="89"/>
  <c r="CF7" i="89"/>
  <c r="CD7" i="89"/>
  <c r="CB7" i="89"/>
  <c r="BZ7" i="89"/>
  <c r="CV6" i="89"/>
  <c r="CT6" i="89"/>
  <c r="CR6" i="89"/>
  <c r="CP6" i="89"/>
  <c r="CN6" i="89"/>
  <c r="CL6" i="89"/>
  <c r="CJ6" i="89"/>
  <c r="CH6" i="89"/>
  <c r="CF6" i="89"/>
  <c r="CD6" i="89"/>
  <c r="CB6" i="89"/>
  <c r="BZ6" i="89"/>
  <c r="DC440" i="89"/>
  <c r="DC399" i="89"/>
  <c r="DC340" i="89"/>
  <c r="DC290" i="89"/>
  <c r="DC246" i="89"/>
  <c r="DE245" i="89"/>
  <c r="DF245" i="89" s="1"/>
  <c r="DE244" i="89"/>
  <c r="DF244" i="89" s="1"/>
  <c r="DD244" i="89"/>
  <c r="DC195" i="89"/>
  <c r="DC143" i="89"/>
  <c r="DE142" i="89"/>
  <c r="DF142" i="89" s="1"/>
  <c r="DD142" i="89"/>
  <c r="DE141" i="89"/>
  <c r="DF141" i="89" s="1"/>
  <c r="DD141" i="89"/>
  <c r="DI406" i="89"/>
  <c r="DG399" i="89"/>
  <c r="DI396" i="89"/>
  <c r="DI395" i="89"/>
  <c r="DI394" i="89"/>
  <c r="DI393" i="89"/>
  <c r="DI392" i="89"/>
  <c r="DG340" i="89"/>
  <c r="DG290" i="89"/>
  <c r="DI287" i="89"/>
  <c r="DH287" i="89"/>
  <c r="DI286" i="89"/>
  <c r="DI285" i="89"/>
  <c r="DI284" i="89"/>
  <c r="DI283" i="89"/>
  <c r="DI281" i="89"/>
  <c r="DI280" i="89"/>
  <c r="DI279" i="89"/>
  <c r="DI278" i="89"/>
  <c r="DI273" i="89"/>
  <c r="DI272" i="89"/>
  <c r="DI271" i="89"/>
  <c r="DI270" i="89"/>
  <c r="DI269" i="89"/>
  <c r="DI268" i="89"/>
  <c r="DI267" i="89"/>
  <c r="DI259" i="89"/>
  <c r="DI258" i="89"/>
  <c r="DI256" i="89"/>
  <c r="DI255" i="89"/>
  <c r="DI254" i="89"/>
  <c r="DG246" i="89"/>
  <c r="DI245" i="89"/>
  <c r="DJ245" i="89" s="1"/>
  <c r="DI244" i="89"/>
  <c r="DJ244" i="89" s="1"/>
  <c r="DH244" i="89"/>
  <c r="DI243" i="89"/>
  <c r="DH243" i="89"/>
  <c r="DI242" i="89"/>
  <c r="DI241" i="89"/>
  <c r="DI240" i="89"/>
  <c r="DI239" i="89"/>
  <c r="DI238" i="89"/>
  <c r="DI237" i="89"/>
  <c r="DI236" i="89"/>
  <c r="DI235" i="89"/>
  <c r="DI234" i="89"/>
  <c r="DI233" i="89"/>
  <c r="DI232" i="89"/>
  <c r="DI231" i="89"/>
  <c r="DI230" i="89"/>
  <c r="DI229" i="89"/>
  <c r="DI228" i="89"/>
  <c r="DI227" i="89"/>
  <c r="DI225" i="89"/>
  <c r="DI224" i="89"/>
  <c r="DI223" i="89"/>
  <c r="DI222" i="89"/>
  <c r="DI221" i="89"/>
  <c r="DI220" i="89"/>
  <c r="DI219" i="89"/>
  <c r="DI218" i="89"/>
  <c r="DI217" i="89"/>
  <c r="DI216" i="89"/>
  <c r="DI215" i="89"/>
  <c r="DI214" i="89"/>
  <c r="DI213" i="89"/>
  <c r="DI211" i="89"/>
  <c r="DI210" i="89"/>
  <c r="DI209" i="89"/>
  <c r="DI208" i="89"/>
  <c r="DI207" i="89"/>
  <c r="DI206" i="89"/>
  <c r="DI205" i="89"/>
  <c r="DI204" i="89"/>
  <c r="DI203" i="89"/>
  <c r="DI202" i="89"/>
  <c r="DG200" i="89"/>
  <c r="DG251" i="89" s="1"/>
  <c r="DG295" i="89" s="1"/>
  <c r="DG345" i="89" s="1"/>
  <c r="DG404" i="89" s="1"/>
  <c r="DG195" i="89"/>
  <c r="DG148" i="89"/>
  <c r="DG143" i="89"/>
  <c r="DI142" i="89"/>
  <c r="DJ142" i="89" s="1"/>
  <c r="DH142" i="89"/>
  <c r="DI141" i="89"/>
  <c r="DJ141" i="89" s="1"/>
  <c r="DH141" i="89"/>
  <c r="DA407" i="89" l="1"/>
  <c r="CZ91" i="89"/>
  <c r="DA91" i="89" s="1"/>
  <c r="DJ186" i="89"/>
  <c r="DE91" i="89"/>
  <c r="DF91" i="89" s="1"/>
  <c r="DE132" i="89"/>
  <c r="DF132" i="89" s="1"/>
  <c r="DJ173" i="89"/>
  <c r="DJ182" i="89"/>
  <c r="BX132" i="89"/>
  <c r="CN480" i="89"/>
  <c r="CM481" i="89" s="1"/>
  <c r="DJ153" i="89"/>
  <c r="CB399" i="89"/>
  <c r="CA400" i="89" s="1"/>
  <c r="CR399" i="89"/>
  <c r="CQ400" i="89" s="1"/>
  <c r="CH246" i="89"/>
  <c r="CG247" i="89" s="1"/>
  <c r="BZ480" i="89"/>
  <c r="BY481" i="89" s="1"/>
  <c r="CP480" i="89"/>
  <c r="CO481" i="89" s="1"/>
  <c r="BZ40" i="89"/>
  <c r="BY41" i="89" s="1"/>
  <c r="CP40" i="89"/>
  <c r="CO41" i="89" s="1"/>
  <c r="BZ80" i="89"/>
  <c r="BY81" i="89" s="1"/>
  <c r="CP80" i="89"/>
  <c r="CO81" i="89" s="1"/>
  <c r="BZ143" i="89"/>
  <c r="BY144" i="89" s="1"/>
  <c r="CP143" i="89"/>
  <c r="CO144" i="89" s="1"/>
  <c r="CH195" i="89"/>
  <c r="CG196" i="89" s="1"/>
  <c r="BZ246" i="89"/>
  <c r="BY247" i="89" s="1"/>
  <c r="CP246" i="89"/>
  <c r="CO247" i="89" s="1"/>
  <c r="CH290" i="89"/>
  <c r="CG291" i="89" s="1"/>
  <c r="CH340" i="89"/>
  <c r="CG341" i="89" s="1"/>
  <c r="BZ399" i="89"/>
  <c r="BY400" i="89" s="1"/>
  <c r="CP399" i="89"/>
  <c r="CO400" i="89" s="1"/>
  <c r="BZ440" i="89"/>
  <c r="BY441" i="89" s="1"/>
  <c r="CP440" i="89"/>
  <c r="CO441" i="89" s="1"/>
  <c r="CB143" i="89"/>
  <c r="CA144" i="89" s="1"/>
  <c r="CF40" i="89"/>
  <c r="CE41" i="89" s="1"/>
  <c r="CV40" i="89"/>
  <c r="CU41" i="89" s="1"/>
  <c r="CF80" i="89"/>
  <c r="CE81" i="89" s="1"/>
  <c r="CV80" i="89"/>
  <c r="CU81" i="89" s="1"/>
  <c r="CF143" i="89"/>
  <c r="CE144" i="89" s="1"/>
  <c r="CV143" i="89"/>
  <c r="CU144" i="89" s="1"/>
  <c r="CN195" i="89"/>
  <c r="CM196" i="89" s="1"/>
  <c r="CF440" i="89"/>
  <c r="CE441" i="89" s="1"/>
  <c r="CV440" i="89"/>
  <c r="CU441" i="89" s="1"/>
  <c r="CJ40" i="89"/>
  <c r="CI41" i="89" s="1"/>
  <c r="CJ80" i="89"/>
  <c r="CI81" i="89" s="1"/>
  <c r="CB195" i="89"/>
  <c r="CA196" i="89" s="1"/>
  <c r="CR195" i="89"/>
  <c r="CQ196" i="89" s="1"/>
  <c r="CJ246" i="89"/>
  <c r="CI247" i="89" s="1"/>
  <c r="CB290" i="89"/>
  <c r="CA291" i="89" s="1"/>
  <c r="CR290" i="89"/>
  <c r="CQ291" i="89" s="1"/>
  <c r="CB340" i="89"/>
  <c r="CA341" i="89" s="1"/>
  <c r="CR340" i="89"/>
  <c r="CQ341" i="89" s="1"/>
  <c r="CJ399" i="89"/>
  <c r="CI400" i="89" s="1"/>
  <c r="CJ440" i="89"/>
  <c r="CI441" i="89" s="1"/>
  <c r="CB480" i="89"/>
  <c r="CA481" i="89" s="1"/>
  <c r="CR480" i="89"/>
  <c r="CQ481" i="89" s="1"/>
  <c r="CF195" i="89"/>
  <c r="CE196" i="89" s="1"/>
  <c r="CV195" i="89"/>
  <c r="CU196" i="89" s="1"/>
  <c r="CF290" i="89"/>
  <c r="CE291" i="89" s="1"/>
  <c r="CV290" i="89"/>
  <c r="CU291" i="89" s="1"/>
  <c r="CF340" i="89"/>
  <c r="CE341" i="89" s="1"/>
  <c r="CV340" i="89"/>
  <c r="CU341" i="89" s="1"/>
  <c r="CN399" i="89"/>
  <c r="CM400" i="89" s="1"/>
  <c r="CN440" i="89"/>
  <c r="CM441" i="89" s="1"/>
  <c r="CF480" i="89"/>
  <c r="CE481" i="89" s="1"/>
  <c r="CV480" i="89"/>
  <c r="CU481" i="89" s="1"/>
  <c r="CF246" i="89"/>
  <c r="CE247" i="89" s="1"/>
  <c r="CD40" i="89"/>
  <c r="CC41" i="89" s="1"/>
  <c r="CT40" i="89"/>
  <c r="CS41" i="89" s="1"/>
  <c r="CD80" i="89"/>
  <c r="CC81" i="89" s="1"/>
  <c r="CT80" i="89"/>
  <c r="CS81" i="89" s="1"/>
  <c r="CD143" i="89"/>
  <c r="CC144" i="89" s="1"/>
  <c r="CT143" i="89"/>
  <c r="CS144" i="89" s="1"/>
  <c r="CL195" i="89"/>
  <c r="CK196" i="89" s="1"/>
  <c r="CD246" i="89"/>
  <c r="CC247" i="89" s="1"/>
  <c r="CT246" i="89"/>
  <c r="CS247" i="89" s="1"/>
  <c r="CL290" i="89"/>
  <c r="CK291" i="89" s="1"/>
  <c r="CL340" i="89"/>
  <c r="CK341" i="89" s="1"/>
  <c r="CD399" i="89"/>
  <c r="CC400" i="89" s="1"/>
  <c r="CT399" i="89"/>
  <c r="CS400" i="89" s="1"/>
  <c r="CD440" i="89"/>
  <c r="CC441" i="89" s="1"/>
  <c r="CT440" i="89"/>
  <c r="CS441" i="89" s="1"/>
  <c r="CL480" i="89"/>
  <c r="CK481" i="89" s="1"/>
  <c r="CN290" i="89"/>
  <c r="CM291" i="89" s="1"/>
  <c r="CN340" i="89"/>
  <c r="CM341" i="89" s="1"/>
  <c r="CF399" i="89"/>
  <c r="CE400" i="89" s="1"/>
  <c r="CV399" i="89"/>
  <c r="CU400" i="89" s="1"/>
  <c r="CM484" i="89"/>
  <c r="CK484" i="89"/>
  <c r="CH40" i="89"/>
  <c r="CG41" i="89" s="1"/>
  <c r="CH80" i="89"/>
  <c r="CG81" i="89" s="1"/>
  <c r="CH143" i="89"/>
  <c r="CG144" i="89" s="1"/>
  <c r="BZ195" i="89"/>
  <c r="BY196" i="89" s="1"/>
  <c r="CP195" i="89"/>
  <c r="CO196" i="89" s="1"/>
  <c r="BZ290" i="89"/>
  <c r="BY291" i="89" s="1"/>
  <c r="CP290" i="89"/>
  <c r="CO291" i="89" s="1"/>
  <c r="BZ340" i="89"/>
  <c r="BY341" i="89" s="1"/>
  <c r="CP340" i="89"/>
  <c r="CO341" i="89" s="1"/>
  <c r="CH399" i="89"/>
  <c r="CG400" i="89" s="1"/>
  <c r="CH440" i="89"/>
  <c r="CG441" i="89" s="1"/>
  <c r="CG484" i="89"/>
  <c r="DD340" i="89"/>
  <c r="CJ143" i="89"/>
  <c r="CI144" i="89" s="1"/>
  <c r="CI484" i="89"/>
  <c r="CL40" i="89"/>
  <c r="CK41" i="89" s="1"/>
  <c r="CL80" i="89"/>
  <c r="CK81" i="89" s="1"/>
  <c r="CL143" i="89"/>
  <c r="CK144" i="89" s="1"/>
  <c r="CD195" i="89"/>
  <c r="CC196" i="89" s="1"/>
  <c r="CT195" i="89"/>
  <c r="CS196" i="89" s="1"/>
  <c r="CL246" i="89"/>
  <c r="CK247" i="89" s="1"/>
  <c r="CD290" i="89"/>
  <c r="CC291" i="89" s="1"/>
  <c r="CT290" i="89"/>
  <c r="CS291" i="89" s="1"/>
  <c r="CD340" i="89"/>
  <c r="CC341" i="89" s="1"/>
  <c r="CT340" i="89"/>
  <c r="CS341" i="89" s="1"/>
  <c r="CL399" i="89"/>
  <c r="CK400" i="89" s="1"/>
  <c r="CC484" i="89"/>
  <c r="CS484" i="89"/>
  <c r="CL440" i="89"/>
  <c r="CK441" i="89" s="1"/>
  <c r="CD480" i="89"/>
  <c r="CC481" i="89" s="1"/>
  <c r="CT480" i="89"/>
  <c r="CS481" i="89" s="1"/>
  <c r="CZ195" i="89"/>
  <c r="CZ480" i="89"/>
  <c r="CN40" i="89"/>
  <c r="CM41" i="89" s="1"/>
  <c r="CN80" i="89"/>
  <c r="CM81" i="89" s="1"/>
  <c r="CN143" i="89"/>
  <c r="CM144" i="89" s="1"/>
  <c r="CN246" i="89"/>
  <c r="CM247" i="89" s="1"/>
  <c r="CE484" i="89"/>
  <c r="CU484" i="89"/>
  <c r="CH480" i="89"/>
  <c r="CG481" i="89" s="1"/>
  <c r="BY484" i="89"/>
  <c r="CO484" i="89"/>
  <c r="CB40" i="89"/>
  <c r="CA41" i="89" s="1"/>
  <c r="CR40" i="89"/>
  <c r="CQ41" i="89" s="1"/>
  <c r="CB80" i="89"/>
  <c r="CA81" i="89" s="1"/>
  <c r="CR80" i="89"/>
  <c r="CQ81" i="89" s="1"/>
  <c r="CR143" i="89"/>
  <c r="CQ144" i="89" s="1"/>
  <c r="CJ195" i="89"/>
  <c r="CI196" i="89" s="1"/>
  <c r="CB246" i="89"/>
  <c r="CA247" i="89" s="1"/>
  <c r="CR246" i="89"/>
  <c r="CQ247" i="89" s="1"/>
  <c r="CJ290" i="89"/>
  <c r="CI291" i="89" s="1"/>
  <c r="CJ340" i="89"/>
  <c r="CI341" i="89" s="1"/>
  <c r="CB440" i="89"/>
  <c r="CA441" i="89" s="1"/>
  <c r="CR440" i="89"/>
  <c r="CQ441" i="89" s="1"/>
  <c r="CJ480" i="89"/>
  <c r="CI481" i="89" s="1"/>
  <c r="CA484" i="89"/>
  <c r="CQ484" i="89"/>
  <c r="CV246" i="89"/>
  <c r="CU247" i="89" s="1"/>
  <c r="DA150" i="89"/>
  <c r="DA195" i="89" s="1"/>
  <c r="DE246" i="89"/>
  <c r="DE399" i="89"/>
  <c r="DE290" i="89"/>
  <c r="DE195" i="89"/>
  <c r="DE340" i="89"/>
  <c r="DI143" i="89"/>
  <c r="DI195" i="89"/>
  <c r="DI290" i="89"/>
  <c r="DI246" i="89"/>
  <c r="DI340" i="89"/>
  <c r="DH340" i="89"/>
  <c r="DI399" i="89"/>
  <c r="DI440" i="89"/>
  <c r="DE143" i="89" l="1"/>
  <c r="DE488" i="89" s="1"/>
  <c r="CZ196" i="89"/>
  <c r="CL484" i="89"/>
  <c r="CK485" i="89" s="1"/>
  <c r="CJ484" i="89"/>
  <c r="CI485" i="89" s="1"/>
  <c r="BZ484" i="89"/>
  <c r="BY485" i="89" s="1"/>
  <c r="CF484" i="89"/>
  <c r="CE485" i="89" s="1"/>
  <c r="CB484" i="89"/>
  <c r="CA485" i="89" s="1"/>
  <c r="DI489" i="89"/>
  <c r="CP484" i="89"/>
  <c r="CO485" i="89" s="1"/>
  <c r="CV484" i="89"/>
  <c r="CU485" i="89" s="1"/>
  <c r="CT484" i="89"/>
  <c r="CS485" i="89" s="1"/>
  <c r="CD484" i="89"/>
  <c r="CC485" i="89" s="1"/>
  <c r="CN484" i="89"/>
  <c r="CM485" i="89" s="1"/>
  <c r="CH484" i="89"/>
  <c r="CG485" i="89" s="1"/>
  <c r="CR484" i="89"/>
  <c r="CQ485" i="89" s="1"/>
  <c r="DI487" i="89"/>
  <c r="DE489" i="89"/>
  <c r="DI488" i="89"/>
  <c r="AL60" i="92" l="1"/>
  <c r="AL59" i="92"/>
  <c r="AL58" i="92"/>
  <c r="V57" i="100"/>
  <c r="X57" i="100"/>
  <c r="Z57" i="100"/>
  <c r="AB57" i="100"/>
  <c r="X58" i="100"/>
  <c r="Z58" i="100"/>
  <c r="AB58" i="100"/>
  <c r="V59" i="100"/>
  <c r="X59" i="100"/>
  <c r="Z59" i="100"/>
  <c r="AB59" i="100"/>
  <c r="V60" i="100"/>
  <c r="X60" i="100"/>
  <c r="Z60" i="100"/>
  <c r="AB60" i="100"/>
  <c r="AD60" i="100"/>
  <c r="O8" i="86"/>
  <c r="L8" i="86"/>
  <c r="V44" i="86"/>
  <c r="V45" i="86" s="1"/>
  <c r="AD58" i="99"/>
  <c r="V58" i="100" s="1"/>
  <c r="BZ58" i="100" l="1"/>
  <c r="BX58" i="100"/>
  <c r="AD59" i="93"/>
  <c r="AD59" i="100" s="1"/>
  <c r="AD58" i="93"/>
  <c r="AD57" i="93"/>
  <c r="AD58" i="97"/>
  <c r="CF58" i="99"/>
  <c r="F55" i="100"/>
  <c r="F103" i="100" s="1"/>
  <c r="G103" i="100" s="1"/>
  <c r="H55" i="100"/>
  <c r="J55" i="100"/>
  <c r="L55" i="100"/>
  <c r="N55" i="100"/>
  <c r="P55" i="100"/>
  <c r="P103" i="100" s="1"/>
  <c r="Q103" i="100" s="1"/>
  <c r="R55" i="100"/>
  <c r="R103" i="100" s="1"/>
  <c r="S103" i="100" s="1"/>
  <c r="T55" i="100"/>
  <c r="T62" i="100" s="1"/>
  <c r="V55" i="100"/>
  <c r="V103" i="100" s="1"/>
  <c r="W103" i="100" s="1"/>
  <c r="X55" i="100"/>
  <c r="Z55" i="100"/>
  <c r="AB55" i="100"/>
  <c r="AB103" i="100" s="1"/>
  <c r="AC103" i="100" s="1"/>
  <c r="AD55" i="100"/>
  <c r="AF55" i="100"/>
  <c r="AF103" i="100" s="1"/>
  <c r="AG103" i="100" s="1"/>
  <c r="AH55" i="100"/>
  <c r="AH103" i="100" s="1"/>
  <c r="AI103" i="100" s="1"/>
  <c r="AJ55" i="100"/>
  <c r="AL55" i="100"/>
  <c r="AL103" i="100" s="1"/>
  <c r="AM103" i="100" s="1"/>
  <c r="AN55" i="100"/>
  <c r="AP55" i="100"/>
  <c r="AR55" i="100"/>
  <c r="AT55" i="100"/>
  <c r="AV55" i="100"/>
  <c r="AV103" i="100" s="1"/>
  <c r="AW103" i="100" s="1"/>
  <c r="AX55" i="100"/>
  <c r="AX103" i="100" s="1"/>
  <c r="AY103" i="100" s="1"/>
  <c r="AZ55" i="100"/>
  <c r="AZ103" i="100" s="1"/>
  <c r="BA103" i="100" s="1"/>
  <c r="BB55" i="100"/>
  <c r="BB103" i="100" s="1"/>
  <c r="BC103" i="100" s="1"/>
  <c r="BD55" i="100"/>
  <c r="BF55" i="100"/>
  <c r="BH55" i="100"/>
  <c r="BJ55" i="100"/>
  <c r="BL55" i="100"/>
  <c r="BN55" i="100"/>
  <c r="BP55" i="100"/>
  <c r="BP103" i="100" s="1"/>
  <c r="BQ103" i="100" s="1"/>
  <c r="BR55" i="100"/>
  <c r="BR103" i="100" s="1"/>
  <c r="BS103" i="100" s="1"/>
  <c r="BT55" i="100"/>
  <c r="BV55" i="100"/>
  <c r="CB55" i="100"/>
  <c r="CD55" i="100"/>
  <c r="F56" i="100"/>
  <c r="H56" i="100"/>
  <c r="J56" i="100"/>
  <c r="L56" i="100"/>
  <c r="N56" i="100"/>
  <c r="P56" i="100"/>
  <c r="R56" i="100"/>
  <c r="T56" i="100"/>
  <c r="V56" i="100"/>
  <c r="X56" i="100"/>
  <c r="Z56" i="100"/>
  <c r="Z63" i="100" s="1"/>
  <c r="Z105" i="100" s="1"/>
  <c r="AB56" i="100"/>
  <c r="AD56" i="100"/>
  <c r="AF56" i="100"/>
  <c r="AH56" i="100"/>
  <c r="AJ56" i="100"/>
  <c r="AL56" i="100"/>
  <c r="AN56" i="100"/>
  <c r="AP56" i="100"/>
  <c r="AP62" i="100" s="1"/>
  <c r="AR56" i="100"/>
  <c r="AT56" i="100"/>
  <c r="AV56" i="100"/>
  <c r="AX56" i="100"/>
  <c r="AZ56" i="100"/>
  <c r="BB56" i="100"/>
  <c r="BD56" i="100"/>
  <c r="BF56" i="100"/>
  <c r="BH56" i="100"/>
  <c r="BJ56" i="100"/>
  <c r="BL56" i="100"/>
  <c r="BN56" i="100"/>
  <c r="BP56" i="100"/>
  <c r="BR56" i="100"/>
  <c r="BT56" i="100"/>
  <c r="BV56" i="100"/>
  <c r="BV63" i="100" s="1"/>
  <c r="BV105" i="100" s="1"/>
  <c r="CB56" i="100"/>
  <c r="CD56" i="100"/>
  <c r="F57" i="100"/>
  <c r="H57" i="100"/>
  <c r="J57" i="100"/>
  <c r="L57" i="100"/>
  <c r="N57" i="100"/>
  <c r="P57" i="100"/>
  <c r="R57" i="100"/>
  <c r="T57" i="100"/>
  <c r="AF57" i="100"/>
  <c r="AH57" i="100"/>
  <c r="AJ57" i="100"/>
  <c r="AL57" i="100"/>
  <c r="AN57" i="100"/>
  <c r="AP57" i="100"/>
  <c r="AR57" i="100"/>
  <c r="AT57" i="100"/>
  <c r="AV57" i="100"/>
  <c r="AX57" i="100"/>
  <c r="AZ57" i="100"/>
  <c r="BB57" i="100"/>
  <c r="BD57" i="100"/>
  <c r="BF57" i="100"/>
  <c r="BH57" i="100"/>
  <c r="BJ57" i="100"/>
  <c r="BL57" i="100"/>
  <c r="BN57" i="100"/>
  <c r="BP57" i="100"/>
  <c r="BR57" i="100"/>
  <c r="BT57" i="100"/>
  <c r="BV57" i="100"/>
  <c r="CB57" i="100"/>
  <c r="CD57" i="100"/>
  <c r="F58" i="100"/>
  <c r="H58" i="100"/>
  <c r="J58" i="100"/>
  <c r="L58" i="100"/>
  <c r="N58" i="100"/>
  <c r="P58" i="100"/>
  <c r="R58" i="100"/>
  <c r="T58" i="100"/>
  <c r="AF58" i="100"/>
  <c r="AH58" i="100"/>
  <c r="AJ58" i="100"/>
  <c r="AL58" i="100"/>
  <c r="AN58" i="100"/>
  <c r="AP58" i="100"/>
  <c r="AR58" i="100"/>
  <c r="AT58" i="100"/>
  <c r="AV58" i="100"/>
  <c r="AX58" i="100"/>
  <c r="AZ58" i="100"/>
  <c r="BB58" i="100"/>
  <c r="BD58" i="100"/>
  <c r="BF58" i="100"/>
  <c r="BH58" i="100"/>
  <c r="BJ58" i="100"/>
  <c r="BL58" i="100"/>
  <c r="BN58" i="100"/>
  <c r="BP58" i="100"/>
  <c r="BR58" i="100"/>
  <c r="BT58" i="100"/>
  <c r="BV58" i="100"/>
  <c r="CB58" i="100"/>
  <c r="CD58" i="100"/>
  <c r="F59" i="100"/>
  <c r="H59" i="100"/>
  <c r="J59" i="100"/>
  <c r="L59" i="100"/>
  <c r="N59" i="100"/>
  <c r="P59" i="100"/>
  <c r="R59" i="100"/>
  <c r="T59" i="100"/>
  <c r="AF59" i="100"/>
  <c r="AH59" i="100"/>
  <c r="AJ59" i="100"/>
  <c r="AL59" i="100"/>
  <c r="AN59" i="100"/>
  <c r="AP59" i="100"/>
  <c r="AR59" i="100"/>
  <c r="AT59" i="100"/>
  <c r="AV59" i="100"/>
  <c r="AX59" i="100"/>
  <c r="AZ59" i="100"/>
  <c r="BB59" i="100"/>
  <c r="BD59" i="100"/>
  <c r="BF59" i="100"/>
  <c r="BH59" i="100"/>
  <c r="BJ59" i="100"/>
  <c r="BL59" i="100"/>
  <c r="BN59" i="100"/>
  <c r="BP59" i="100"/>
  <c r="BR59" i="100"/>
  <c r="BT59" i="100"/>
  <c r="BV59" i="100"/>
  <c r="CB59" i="100"/>
  <c r="CD59" i="100"/>
  <c r="F60" i="100"/>
  <c r="H60" i="100"/>
  <c r="J60" i="100"/>
  <c r="L60" i="100"/>
  <c r="N60" i="100"/>
  <c r="P60" i="100"/>
  <c r="R60" i="100"/>
  <c r="T60" i="100"/>
  <c r="AF60" i="100"/>
  <c r="AH60" i="100"/>
  <c r="AJ60" i="100"/>
  <c r="AL60" i="100"/>
  <c r="AN60" i="100"/>
  <c r="AP60" i="100"/>
  <c r="AR60" i="100"/>
  <c r="AT60" i="100"/>
  <c r="AV60" i="100"/>
  <c r="AX60" i="100"/>
  <c r="AZ60" i="100"/>
  <c r="BB60" i="100"/>
  <c r="BD60" i="100"/>
  <c r="BF60" i="100"/>
  <c r="BH60" i="100"/>
  <c r="BJ60" i="100"/>
  <c r="BL60" i="100"/>
  <c r="BN60" i="100"/>
  <c r="BP60" i="100"/>
  <c r="BR60" i="100"/>
  <c r="BT60" i="100"/>
  <c r="BV60" i="100"/>
  <c r="CB60" i="100"/>
  <c r="CD60" i="100"/>
  <c r="F61" i="100"/>
  <c r="H61" i="100"/>
  <c r="J61" i="100"/>
  <c r="L61" i="100"/>
  <c r="N61" i="100"/>
  <c r="N63" i="100" s="1"/>
  <c r="N105" i="100" s="1"/>
  <c r="P61" i="100"/>
  <c r="R61" i="100"/>
  <c r="T61" i="100"/>
  <c r="V61" i="100"/>
  <c r="X61" i="100"/>
  <c r="Z61" i="100"/>
  <c r="AB61" i="100"/>
  <c r="AD61" i="100"/>
  <c r="AF61" i="100"/>
  <c r="AH61" i="100"/>
  <c r="AJ61" i="100"/>
  <c r="AL61" i="100"/>
  <c r="AN61" i="100"/>
  <c r="AP61" i="100"/>
  <c r="AR61" i="100"/>
  <c r="AT61" i="100"/>
  <c r="AV61" i="100"/>
  <c r="AX61" i="100"/>
  <c r="AX63" i="100" s="1"/>
  <c r="AX105" i="100" s="1"/>
  <c r="AZ61" i="100"/>
  <c r="BB61" i="100"/>
  <c r="BD61" i="100"/>
  <c r="BF61" i="100"/>
  <c r="BH61" i="100"/>
  <c r="BJ61" i="100"/>
  <c r="BJ63" i="100" s="1"/>
  <c r="BJ105" i="100" s="1"/>
  <c r="BL61" i="100"/>
  <c r="BN61" i="100"/>
  <c r="BP61" i="100"/>
  <c r="BR61" i="100"/>
  <c r="BT61" i="100"/>
  <c r="BV61" i="100"/>
  <c r="CB61" i="100"/>
  <c r="CD61" i="100"/>
  <c r="D56" i="100"/>
  <c r="D57" i="100"/>
  <c r="D58" i="100"/>
  <c r="D59" i="100"/>
  <c r="D60" i="100"/>
  <c r="D61" i="100"/>
  <c r="D55" i="100"/>
  <c r="CE105" i="100"/>
  <c r="CC105" i="100"/>
  <c r="CA105" i="100"/>
  <c r="BY105" i="100"/>
  <c r="BW105" i="100"/>
  <c r="BU105" i="100"/>
  <c r="BS105" i="100"/>
  <c r="BQ105" i="100"/>
  <c r="BO105" i="100"/>
  <c r="BM105" i="100"/>
  <c r="BK105" i="100"/>
  <c r="BI105" i="100"/>
  <c r="BG105" i="100"/>
  <c r="BE105" i="100"/>
  <c r="BC105" i="100"/>
  <c r="BA105" i="100"/>
  <c r="AY105" i="100"/>
  <c r="AW105" i="100"/>
  <c r="AU105" i="100"/>
  <c r="AS105" i="100"/>
  <c r="AQ105" i="100"/>
  <c r="AO105" i="100"/>
  <c r="AM105" i="100"/>
  <c r="AK105" i="100"/>
  <c r="AI105" i="100"/>
  <c r="AG105" i="100"/>
  <c r="AE105" i="100"/>
  <c r="AC105" i="100"/>
  <c r="AA105" i="100"/>
  <c r="Y105" i="100"/>
  <c r="W105" i="100"/>
  <c r="U105" i="100"/>
  <c r="S105" i="100"/>
  <c r="Q105" i="100"/>
  <c r="O105" i="100"/>
  <c r="M105" i="100"/>
  <c r="K105" i="100"/>
  <c r="I105" i="100"/>
  <c r="G105" i="100"/>
  <c r="E105" i="100"/>
  <c r="CE104" i="100"/>
  <c r="CC104" i="100"/>
  <c r="CA104" i="100"/>
  <c r="BY104" i="100"/>
  <c r="BW104" i="100"/>
  <c r="BU104" i="100"/>
  <c r="BS104" i="100"/>
  <c r="BQ104" i="100"/>
  <c r="BO104" i="100"/>
  <c r="BM104" i="100"/>
  <c r="BK104" i="100"/>
  <c r="BI104" i="100"/>
  <c r="BG104" i="100"/>
  <c r="BE104" i="100"/>
  <c r="BC104" i="100"/>
  <c r="BA104" i="100"/>
  <c r="AY104" i="100"/>
  <c r="AW104" i="100"/>
  <c r="AU104" i="100"/>
  <c r="AS104" i="100"/>
  <c r="AQ104" i="100"/>
  <c r="AO104" i="100"/>
  <c r="AM104" i="100"/>
  <c r="AK104" i="100"/>
  <c r="AI104" i="100"/>
  <c r="AG104" i="100"/>
  <c r="AE104" i="100"/>
  <c r="AC104" i="100"/>
  <c r="AA104" i="100"/>
  <c r="Y104" i="100"/>
  <c r="W104" i="100"/>
  <c r="U104" i="100"/>
  <c r="S104" i="100"/>
  <c r="Q104" i="100"/>
  <c r="O104" i="100"/>
  <c r="M104" i="100"/>
  <c r="K104" i="100"/>
  <c r="I104" i="100"/>
  <c r="G104" i="100"/>
  <c r="E104" i="100"/>
  <c r="CD103" i="100"/>
  <c r="CE103" i="100" s="1"/>
  <c r="CB103" i="100"/>
  <c r="CC103" i="100" s="1"/>
  <c r="BV103" i="100"/>
  <c r="BW103" i="100" s="1"/>
  <c r="BT103" i="100"/>
  <c r="BU103" i="100" s="1"/>
  <c r="BL103" i="100"/>
  <c r="BM103" i="100" s="1"/>
  <c r="BJ103" i="100"/>
  <c r="BK103" i="100" s="1"/>
  <c r="BH103" i="100"/>
  <c r="BI103" i="100" s="1"/>
  <c r="BF103" i="100"/>
  <c r="BG103" i="100" s="1"/>
  <c r="BD103" i="100"/>
  <c r="BE103" i="100" s="1"/>
  <c r="AT103" i="100"/>
  <c r="AU103" i="100" s="1"/>
  <c r="AR103" i="100"/>
  <c r="AS103" i="100" s="1"/>
  <c r="AP103" i="100"/>
  <c r="AQ103" i="100" s="1"/>
  <c r="AN103" i="100"/>
  <c r="AO103" i="100" s="1"/>
  <c r="AJ103" i="100"/>
  <c r="AK103" i="100" s="1"/>
  <c r="AD103" i="100"/>
  <c r="AE103" i="100" s="1"/>
  <c r="Z103" i="100"/>
  <c r="AA103" i="100" s="1"/>
  <c r="X103" i="100"/>
  <c r="Y103" i="100" s="1"/>
  <c r="N103" i="100"/>
  <c r="O103" i="100" s="1"/>
  <c r="L103" i="100"/>
  <c r="M103" i="100" s="1"/>
  <c r="J103" i="100"/>
  <c r="K103" i="100" s="1"/>
  <c r="H103" i="100"/>
  <c r="I103" i="100" s="1"/>
  <c r="CD75" i="100"/>
  <c r="CD110" i="100" s="1"/>
  <c r="CB75" i="100"/>
  <c r="CB110" i="100" s="1"/>
  <c r="BZ75" i="100"/>
  <c r="BZ110" i="100" s="1"/>
  <c r="BX75" i="100"/>
  <c r="BX110" i="100" s="1"/>
  <c r="BV75" i="100"/>
  <c r="BV110" i="100" s="1"/>
  <c r="BT75" i="100"/>
  <c r="BT110" i="100" s="1"/>
  <c r="BR75" i="100"/>
  <c r="BR110" i="100" s="1"/>
  <c r="BP75" i="100"/>
  <c r="BP110" i="100" s="1"/>
  <c r="BN75" i="100"/>
  <c r="BN110" i="100" s="1"/>
  <c r="BL75" i="100"/>
  <c r="BL110" i="100" s="1"/>
  <c r="BJ75" i="100"/>
  <c r="BJ110" i="100" s="1"/>
  <c r="BH75" i="100"/>
  <c r="BH110" i="100" s="1"/>
  <c r="BF75" i="100"/>
  <c r="BF110" i="100" s="1"/>
  <c r="BD75" i="100"/>
  <c r="BD110" i="100" s="1"/>
  <c r="BB75" i="100"/>
  <c r="BB110" i="100" s="1"/>
  <c r="AZ75" i="100"/>
  <c r="AZ110" i="100" s="1"/>
  <c r="CG74" i="100"/>
  <c r="CG73" i="100"/>
  <c r="CG72" i="100"/>
  <c r="CG71" i="100"/>
  <c r="CG70" i="100"/>
  <c r="CG69" i="100"/>
  <c r="CG68" i="100"/>
  <c r="CF68" i="100"/>
  <c r="CF64" i="100"/>
  <c r="BP62" i="100"/>
  <c r="BN62" i="100"/>
  <c r="CF44" i="100"/>
  <c r="CH44" i="100" s="1"/>
  <c r="F69" i="99"/>
  <c r="H69" i="99"/>
  <c r="J69" i="99"/>
  <c r="L69" i="99"/>
  <c r="N69" i="99"/>
  <c r="P69" i="99"/>
  <c r="R69" i="99"/>
  <c r="T69" i="99"/>
  <c r="V69" i="99"/>
  <c r="X69" i="99"/>
  <c r="Z69" i="99"/>
  <c r="AB69" i="99"/>
  <c r="AD69" i="99"/>
  <c r="AF69" i="99"/>
  <c r="AH69" i="99"/>
  <c r="AJ69" i="99"/>
  <c r="AL69" i="99"/>
  <c r="AN69" i="99"/>
  <c r="AP69" i="99"/>
  <c r="AR69" i="99"/>
  <c r="AT69" i="99"/>
  <c r="AV69" i="99"/>
  <c r="AX69" i="99"/>
  <c r="F70" i="99"/>
  <c r="H70" i="99"/>
  <c r="J70" i="99"/>
  <c r="L70" i="99"/>
  <c r="N70" i="99"/>
  <c r="P70" i="99"/>
  <c r="R70" i="99"/>
  <c r="T70" i="99"/>
  <c r="V70" i="99"/>
  <c r="X70" i="99"/>
  <c r="Z70" i="99"/>
  <c r="AB70" i="99"/>
  <c r="AD70" i="99"/>
  <c r="AF70" i="99"/>
  <c r="AH70" i="99"/>
  <c r="AJ70" i="99"/>
  <c r="AL70" i="99"/>
  <c r="AN70" i="99"/>
  <c r="AP70" i="99"/>
  <c r="AR70" i="99"/>
  <c r="AT70" i="99"/>
  <c r="AV70" i="99"/>
  <c r="AX70" i="99"/>
  <c r="F71" i="99"/>
  <c r="H71" i="99"/>
  <c r="J71" i="99"/>
  <c r="L71" i="99"/>
  <c r="N71" i="99"/>
  <c r="P71" i="99"/>
  <c r="R71" i="99"/>
  <c r="T71" i="99"/>
  <c r="V71" i="99"/>
  <c r="X71" i="99"/>
  <c r="Z71" i="99"/>
  <c r="AB71" i="99"/>
  <c r="AD71" i="99"/>
  <c r="AF71" i="99"/>
  <c r="AH71" i="99"/>
  <c r="AJ71" i="99"/>
  <c r="AL71" i="99"/>
  <c r="AN71" i="99"/>
  <c r="AP71" i="99"/>
  <c r="AR71" i="99"/>
  <c r="AT71" i="99"/>
  <c r="AV71" i="99"/>
  <c r="AX71" i="99"/>
  <c r="F72" i="99"/>
  <c r="H72" i="99"/>
  <c r="J72" i="99"/>
  <c r="L72" i="99"/>
  <c r="N72" i="99"/>
  <c r="P72" i="99"/>
  <c r="R72" i="99"/>
  <c r="T72" i="99"/>
  <c r="V72" i="99"/>
  <c r="X72" i="99"/>
  <c r="Z72" i="99"/>
  <c r="AB72" i="99"/>
  <c r="AD72" i="99"/>
  <c r="AF72" i="99"/>
  <c r="AH72" i="99"/>
  <c r="AJ72" i="99"/>
  <c r="AL72" i="99"/>
  <c r="AN72" i="99"/>
  <c r="AP72" i="99"/>
  <c r="AR72" i="99"/>
  <c r="AT72" i="99"/>
  <c r="AV72" i="99"/>
  <c r="AX72" i="99"/>
  <c r="F73" i="99"/>
  <c r="H73" i="99"/>
  <c r="J73" i="99"/>
  <c r="L73" i="99"/>
  <c r="N73" i="99"/>
  <c r="P73" i="99"/>
  <c r="R73" i="99"/>
  <c r="T73" i="99"/>
  <c r="V73" i="99"/>
  <c r="X73" i="99"/>
  <c r="Z73" i="99"/>
  <c r="AB73" i="99"/>
  <c r="AD73" i="99"/>
  <c r="AF73" i="99"/>
  <c r="AH73" i="99"/>
  <c r="AJ73" i="99"/>
  <c r="AL73" i="99"/>
  <c r="AN73" i="99"/>
  <c r="AP73" i="99"/>
  <c r="AR73" i="99"/>
  <c r="AT73" i="99"/>
  <c r="AV73" i="99"/>
  <c r="AX73" i="99"/>
  <c r="F74" i="99"/>
  <c r="H74" i="99"/>
  <c r="J74" i="99"/>
  <c r="L74" i="99"/>
  <c r="N74" i="99"/>
  <c r="P74" i="99"/>
  <c r="R74" i="99"/>
  <c r="T74" i="99"/>
  <c r="V74" i="99"/>
  <c r="X74" i="99"/>
  <c r="Z74" i="99"/>
  <c r="AB74" i="99"/>
  <c r="AD74" i="99"/>
  <c r="AF74" i="99"/>
  <c r="AH74" i="99"/>
  <c r="AJ74" i="99"/>
  <c r="AL74" i="99"/>
  <c r="AN74" i="99"/>
  <c r="AP74" i="99"/>
  <c r="AR74" i="99"/>
  <c r="AT74" i="99"/>
  <c r="AV74" i="99"/>
  <c r="AX74" i="99"/>
  <c r="D74" i="99"/>
  <c r="D73" i="99"/>
  <c r="D72" i="99"/>
  <c r="CE105" i="99"/>
  <c r="CC105" i="99"/>
  <c r="CA105" i="99"/>
  <c r="BY105" i="99"/>
  <c r="BW105" i="99"/>
  <c r="BU105" i="99"/>
  <c r="BS105" i="99"/>
  <c r="BQ105" i="99"/>
  <c r="BO105" i="99"/>
  <c r="BM105" i="99"/>
  <c r="BK105" i="99"/>
  <c r="BI105" i="99"/>
  <c r="BG105" i="99"/>
  <c r="BE105" i="99"/>
  <c r="BC105" i="99"/>
  <c r="BA105" i="99"/>
  <c r="AY105" i="99"/>
  <c r="AW105" i="99"/>
  <c r="AU105" i="99"/>
  <c r="AS105" i="99"/>
  <c r="AQ105" i="99"/>
  <c r="AO105" i="99"/>
  <c r="AM105" i="99"/>
  <c r="AK105" i="99"/>
  <c r="AI105" i="99"/>
  <c r="AG105" i="99"/>
  <c r="AE105" i="99"/>
  <c r="AC105" i="99"/>
  <c r="AA105" i="99"/>
  <c r="Y105" i="99"/>
  <c r="W105" i="99"/>
  <c r="U105" i="99"/>
  <c r="S105" i="99"/>
  <c r="Q105" i="99"/>
  <c r="O105" i="99"/>
  <c r="M105" i="99"/>
  <c r="K105" i="99"/>
  <c r="I105" i="99"/>
  <c r="G105" i="99"/>
  <c r="E105" i="99"/>
  <c r="CE104" i="99"/>
  <c r="CC104" i="99"/>
  <c r="CA104" i="99"/>
  <c r="BY104" i="99"/>
  <c r="BW104" i="99"/>
  <c r="BU104" i="99"/>
  <c r="BS104" i="99"/>
  <c r="BQ104" i="99"/>
  <c r="BO104" i="99"/>
  <c r="BM104" i="99"/>
  <c r="BK104" i="99"/>
  <c r="BI104" i="99"/>
  <c r="BG104" i="99"/>
  <c r="BE104" i="99"/>
  <c r="BC104" i="99"/>
  <c r="BA104" i="99"/>
  <c r="AY104" i="99"/>
  <c r="AW104" i="99"/>
  <c r="AU104" i="99"/>
  <c r="AS104" i="99"/>
  <c r="AQ104" i="99"/>
  <c r="AO104" i="99"/>
  <c r="AM104" i="99"/>
  <c r="AK104" i="99"/>
  <c r="AI104" i="99"/>
  <c r="AG104" i="99"/>
  <c r="AE104" i="99"/>
  <c r="AC104" i="99"/>
  <c r="AA104" i="99"/>
  <c r="Y104" i="99"/>
  <c r="W104" i="99"/>
  <c r="U104" i="99"/>
  <c r="S104" i="99"/>
  <c r="Q104" i="99"/>
  <c r="O104" i="99"/>
  <c r="M104" i="99"/>
  <c r="K104" i="99"/>
  <c r="I104" i="99"/>
  <c r="G104" i="99"/>
  <c r="E104" i="99"/>
  <c r="CE103" i="99"/>
  <c r="CD103" i="99"/>
  <c r="CB103" i="99"/>
  <c r="CC103" i="99" s="1"/>
  <c r="BZ103" i="99"/>
  <c r="CA103" i="99" s="1"/>
  <c r="BX103" i="99"/>
  <c r="BY103" i="99" s="1"/>
  <c r="BV103" i="99"/>
  <c r="BW103" i="99" s="1"/>
  <c r="BU103" i="99"/>
  <c r="BT103" i="99"/>
  <c r="BR103" i="99"/>
  <c r="BS103" i="99" s="1"/>
  <c r="BP103" i="99"/>
  <c r="BQ103" i="99" s="1"/>
  <c r="BN103" i="99"/>
  <c r="BO103" i="99" s="1"/>
  <c r="BL103" i="99"/>
  <c r="BM103" i="99" s="1"/>
  <c r="BJ103" i="99"/>
  <c r="BK103" i="99" s="1"/>
  <c r="BI103" i="99"/>
  <c r="BH103" i="99"/>
  <c r="BF103" i="99"/>
  <c r="BG103" i="99" s="1"/>
  <c r="BD103" i="99"/>
  <c r="BE103" i="99" s="1"/>
  <c r="BB103" i="99"/>
  <c r="BC103" i="99" s="1"/>
  <c r="AZ103" i="99"/>
  <c r="BA103" i="99" s="1"/>
  <c r="AX103" i="99"/>
  <c r="AY103" i="99" s="1"/>
  <c r="AV103" i="99"/>
  <c r="AW103" i="99" s="1"/>
  <c r="AT103" i="99"/>
  <c r="AU103" i="99" s="1"/>
  <c r="AR103" i="99"/>
  <c r="AS103" i="99" s="1"/>
  <c r="AP103" i="99"/>
  <c r="AQ103" i="99" s="1"/>
  <c r="AN103" i="99"/>
  <c r="AO103" i="99" s="1"/>
  <c r="AL103" i="99"/>
  <c r="AM103" i="99" s="1"/>
  <c r="AJ103" i="99"/>
  <c r="AK103" i="99" s="1"/>
  <c r="AI103" i="99"/>
  <c r="AH103" i="99"/>
  <c r="AF103" i="99"/>
  <c r="AG103" i="99" s="1"/>
  <c r="AD103" i="99"/>
  <c r="AE103" i="99" s="1"/>
  <c r="AB103" i="99"/>
  <c r="AC103" i="99" s="1"/>
  <c r="Z103" i="99"/>
  <c r="AA103" i="99" s="1"/>
  <c r="X103" i="99"/>
  <c r="Y103" i="99" s="1"/>
  <c r="V103" i="99"/>
  <c r="W103" i="99" s="1"/>
  <c r="T103" i="99"/>
  <c r="U103" i="99" s="1"/>
  <c r="R103" i="99"/>
  <c r="S103" i="99" s="1"/>
  <c r="P103" i="99"/>
  <c r="Q103" i="99" s="1"/>
  <c r="N103" i="99"/>
  <c r="O103" i="99" s="1"/>
  <c r="M103" i="99"/>
  <c r="L103" i="99"/>
  <c r="J103" i="99"/>
  <c r="K103" i="99" s="1"/>
  <c r="H103" i="99"/>
  <c r="I103" i="99" s="1"/>
  <c r="F103" i="99"/>
  <c r="G103" i="99" s="1"/>
  <c r="D103" i="99"/>
  <c r="E103" i="99" s="1"/>
  <c r="CD75" i="99"/>
  <c r="CD110" i="99" s="1"/>
  <c r="CB75" i="99"/>
  <c r="CB110" i="99" s="1"/>
  <c r="BZ75" i="99"/>
  <c r="BZ110" i="99" s="1"/>
  <c r="BX75" i="99"/>
  <c r="BX110" i="99" s="1"/>
  <c r="BV75" i="99"/>
  <c r="BV110" i="99" s="1"/>
  <c r="BT75" i="99"/>
  <c r="BT110" i="99" s="1"/>
  <c r="BR75" i="99"/>
  <c r="BR110" i="99" s="1"/>
  <c r="BP75" i="99"/>
  <c r="BP110" i="99" s="1"/>
  <c r="BN75" i="99"/>
  <c r="BN110" i="99" s="1"/>
  <c r="BL75" i="99"/>
  <c r="BL110" i="99" s="1"/>
  <c r="BJ75" i="99"/>
  <c r="BJ110" i="99" s="1"/>
  <c r="BH75" i="99"/>
  <c r="BH110" i="99" s="1"/>
  <c r="BF75" i="99"/>
  <c r="BF110" i="99" s="1"/>
  <c r="BD75" i="99"/>
  <c r="BD110" i="99" s="1"/>
  <c r="BB75" i="99"/>
  <c r="BB110" i="99" s="1"/>
  <c r="AZ75" i="99"/>
  <c r="AZ110" i="99" s="1"/>
  <c r="CG74" i="99"/>
  <c r="CG73" i="99"/>
  <c r="CG72" i="99"/>
  <c r="CG71" i="99"/>
  <c r="CG70" i="99"/>
  <c r="CG69" i="99"/>
  <c r="CG68" i="99"/>
  <c r="CF68" i="99"/>
  <c r="CF64" i="99"/>
  <c r="CD63" i="99"/>
  <c r="CD105" i="99" s="1"/>
  <c r="CB63" i="99"/>
  <c r="CB105" i="99" s="1"/>
  <c r="BZ63" i="99"/>
  <c r="BZ105" i="99" s="1"/>
  <c r="BX63" i="99"/>
  <c r="BX105" i="99" s="1"/>
  <c r="BV63" i="99"/>
  <c r="BV105" i="99" s="1"/>
  <c r="BT63" i="99"/>
  <c r="BT105" i="99" s="1"/>
  <c r="BR63" i="99"/>
  <c r="BR105" i="99" s="1"/>
  <c r="BP63" i="99"/>
  <c r="BP105" i="99" s="1"/>
  <c r="BN63" i="99"/>
  <c r="BN105" i="99" s="1"/>
  <c r="BL63" i="99"/>
  <c r="BL105" i="99" s="1"/>
  <c r="BJ63" i="99"/>
  <c r="BJ105" i="99" s="1"/>
  <c r="BH63" i="99"/>
  <c r="BH105" i="99" s="1"/>
  <c r="BF63" i="99"/>
  <c r="BF105" i="99" s="1"/>
  <c r="BD63" i="99"/>
  <c r="BD105" i="99" s="1"/>
  <c r="BB63" i="99"/>
  <c r="BB105" i="99" s="1"/>
  <c r="AZ63" i="99"/>
  <c r="AZ105" i="99" s="1"/>
  <c r="AX63" i="99"/>
  <c r="AX105" i="99" s="1"/>
  <c r="AV63" i="99"/>
  <c r="AV105" i="99" s="1"/>
  <c r="AT63" i="99"/>
  <c r="AT105" i="99" s="1"/>
  <c r="AR63" i="99"/>
  <c r="AR105" i="99" s="1"/>
  <c r="AP63" i="99"/>
  <c r="AP105" i="99" s="1"/>
  <c r="AN63" i="99"/>
  <c r="AN105" i="99" s="1"/>
  <c r="AL63" i="99"/>
  <c r="AL105" i="99" s="1"/>
  <c r="AJ63" i="99"/>
  <c r="AJ105" i="99" s="1"/>
  <c r="AH63" i="99"/>
  <c r="AH105" i="99" s="1"/>
  <c r="AF63" i="99"/>
  <c r="AF105" i="99" s="1"/>
  <c r="AB63" i="99"/>
  <c r="AB105" i="99" s="1"/>
  <c r="Z63" i="99"/>
  <c r="Z105" i="99" s="1"/>
  <c r="X63" i="99"/>
  <c r="X105" i="99" s="1"/>
  <c r="V63" i="99"/>
  <c r="V105" i="99" s="1"/>
  <c r="T63" i="99"/>
  <c r="T105" i="99" s="1"/>
  <c r="R63" i="99"/>
  <c r="R105" i="99" s="1"/>
  <c r="P63" i="99"/>
  <c r="P105" i="99" s="1"/>
  <c r="N63" i="99"/>
  <c r="N105" i="99" s="1"/>
  <c r="L63" i="99"/>
  <c r="L105" i="99" s="1"/>
  <c r="J63" i="99"/>
  <c r="J105" i="99" s="1"/>
  <c r="H63" i="99"/>
  <c r="H105" i="99" s="1"/>
  <c r="F63" i="99"/>
  <c r="F105" i="99" s="1"/>
  <c r="D63" i="99"/>
  <c r="D105" i="99" s="1"/>
  <c r="CD62" i="99"/>
  <c r="CB62" i="99"/>
  <c r="BZ62" i="99"/>
  <c r="BX62" i="99"/>
  <c r="BV62" i="99"/>
  <c r="BT62" i="99"/>
  <c r="BR62" i="99"/>
  <c r="BP62" i="99"/>
  <c r="BN62" i="99"/>
  <c r="BL62" i="99"/>
  <c r="BJ62" i="99"/>
  <c r="BH62" i="99"/>
  <c r="BF62" i="99"/>
  <c r="BD62" i="99"/>
  <c r="BB62" i="99"/>
  <c r="AZ62" i="99"/>
  <c r="AX62" i="99"/>
  <c r="AV62" i="99"/>
  <c r="AT62" i="99"/>
  <c r="AR62" i="99"/>
  <c r="AP62" i="99"/>
  <c r="AN62" i="99"/>
  <c r="AL62" i="99"/>
  <c r="AJ62" i="99"/>
  <c r="AH62" i="99"/>
  <c r="AF62" i="99"/>
  <c r="AB62" i="99"/>
  <c r="Z62" i="99"/>
  <c r="X62" i="99"/>
  <c r="V62" i="99"/>
  <c r="T62" i="99"/>
  <c r="R62" i="99"/>
  <c r="P62" i="99"/>
  <c r="N62" i="99"/>
  <c r="L62" i="99"/>
  <c r="J62" i="99"/>
  <c r="H62" i="99"/>
  <c r="F62" i="99"/>
  <c r="D62" i="99"/>
  <c r="CF61" i="99"/>
  <c r="BX61" i="100" s="1"/>
  <c r="CF60" i="99"/>
  <c r="CH60" i="99" s="1"/>
  <c r="BZ60" i="100" s="1"/>
  <c r="CF59" i="99"/>
  <c r="CH59" i="99" s="1"/>
  <c r="BZ59" i="100" s="1"/>
  <c r="CF57" i="99"/>
  <c r="CH57" i="99" s="1"/>
  <c r="BZ57" i="100" s="1"/>
  <c r="CF56" i="99"/>
  <c r="CH56" i="99" s="1"/>
  <c r="BZ56" i="100" s="1"/>
  <c r="CF55" i="99"/>
  <c r="CH55" i="99" s="1"/>
  <c r="BZ55" i="100" s="1"/>
  <c r="BZ103" i="100" s="1"/>
  <c r="CA103" i="100" s="1"/>
  <c r="CF44" i="99"/>
  <c r="CH44" i="99" s="1"/>
  <c r="AD75" i="99" l="1"/>
  <c r="AD110" i="99" s="1"/>
  <c r="AB75" i="99"/>
  <c r="AB110" i="99" s="1"/>
  <c r="N62" i="100"/>
  <c r="BD63" i="100"/>
  <c r="BD105" i="100" s="1"/>
  <c r="X63" i="100"/>
  <c r="X105" i="100" s="1"/>
  <c r="H63" i="100"/>
  <c r="H105" i="100" s="1"/>
  <c r="BN63" i="100"/>
  <c r="BN105" i="100" s="1"/>
  <c r="Z75" i="99"/>
  <c r="AP63" i="100"/>
  <c r="AP105" i="100" s="1"/>
  <c r="CB63" i="100"/>
  <c r="CB105" i="100" s="1"/>
  <c r="AR62" i="100"/>
  <c r="L63" i="100"/>
  <c r="L105" i="100" s="1"/>
  <c r="L62" i="100"/>
  <c r="BB62" i="100"/>
  <c r="F62" i="100"/>
  <c r="V75" i="99"/>
  <c r="T103" i="100"/>
  <c r="U103" i="100" s="1"/>
  <c r="T75" i="99"/>
  <c r="AF75" i="99"/>
  <c r="AF110" i="99" s="1"/>
  <c r="T63" i="100"/>
  <c r="T105" i="100" s="1"/>
  <c r="X75" i="99"/>
  <c r="BD62" i="100"/>
  <c r="R62" i="100"/>
  <c r="BJ62" i="100"/>
  <c r="AV63" i="100"/>
  <c r="AV105" i="100" s="1"/>
  <c r="AF63" i="100"/>
  <c r="AF105" i="100" s="1"/>
  <c r="X62" i="100"/>
  <c r="AF62" i="100"/>
  <c r="F63" i="100"/>
  <c r="F105" i="100" s="1"/>
  <c r="BN103" i="100"/>
  <c r="BO103" i="100" s="1"/>
  <c r="BT63" i="100"/>
  <c r="BT105" i="100" s="1"/>
  <c r="H62" i="100"/>
  <c r="R63" i="100"/>
  <c r="R105" i="100" s="1"/>
  <c r="BB63" i="100"/>
  <c r="BB105" i="100" s="1"/>
  <c r="BV76" i="99"/>
  <c r="BV97" i="99" s="1"/>
  <c r="AT75" i="99"/>
  <c r="AT110" i="99" s="1"/>
  <c r="CB62" i="100"/>
  <c r="BL76" i="100"/>
  <c r="BL97" i="100" s="1"/>
  <c r="BH62" i="100"/>
  <c r="BD76" i="99"/>
  <c r="AV62" i="100"/>
  <c r="AN75" i="99"/>
  <c r="AN110" i="99" s="1"/>
  <c r="AL75" i="99"/>
  <c r="AL110" i="99" s="1"/>
  <c r="AX75" i="99"/>
  <c r="R75" i="99"/>
  <c r="P75" i="99"/>
  <c r="AR75" i="99"/>
  <c r="AR110" i="99" s="1"/>
  <c r="AP75" i="99"/>
  <c r="N75" i="99"/>
  <c r="AV75" i="99"/>
  <c r="AV110" i="99" s="1"/>
  <c r="AJ75" i="99"/>
  <c r="AJ110" i="99" s="1"/>
  <c r="L75" i="99"/>
  <c r="AH75" i="99"/>
  <c r="AH110" i="99" s="1"/>
  <c r="J75" i="99"/>
  <c r="H75" i="99"/>
  <c r="F75" i="99"/>
  <c r="BH63" i="100"/>
  <c r="BH105" i="100" s="1"/>
  <c r="AJ62" i="100"/>
  <c r="BX55" i="100"/>
  <c r="BX57" i="100"/>
  <c r="CH61" i="99"/>
  <c r="BZ61" i="100" s="1"/>
  <c r="BT62" i="100"/>
  <c r="CH68" i="100"/>
  <c r="AD58" i="100"/>
  <c r="BX56" i="100"/>
  <c r="BL76" i="99"/>
  <c r="BL97" i="99" s="1"/>
  <c r="CB76" i="99"/>
  <c r="CB97" i="99" s="1"/>
  <c r="AL63" i="100"/>
  <c r="AL105" i="100" s="1"/>
  <c r="BX60" i="100"/>
  <c r="CF60" i="100" s="1"/>
  <c r="CH60" i="100" s="1"/>
  <c r="CH68" i="99"/>
  <c r="BP63" i="100"/>
  <c r="BP105" i="100" s="1"/>
  <c r="AR63" i="100"/>
  <c r="AR105" i="100" s="1"/>
  <c r="BX59" i="100"/>
  <c r="AL62" i="100"/>
  <c r="AN63" i="100"/>
  <c r="AN105" i="100" s="1"/>
  <c r="AJ63" i="100"/>
  <c r="AJ105" i="100" s="1"/>
  <c r="J62" i="100"/>
  <c r="BF62" i="100"/>
  <c r="AH62" i="100"/>
  <c r="BV62" i="100"/>
  <c r="AX62" i="100"/>
  <c r="Z62" i="100"/>
  <c r="CD62" i="100"/>
  <c r="AZ63" i="100"/>
  <c r="AZ105" i="100" s="1"/>
  <c r="BR62" i="100"/>
  <c r="AT62" i="100"/>
  <c r="CF61" i="100"/>
  <c r="CH61" i="100" s="1"/>
  <c r="CF56" i="100"/>
  <c r="CH56" i="100" s="1"/>
  <c r="BR63" i="100"/>
  <c r="BR105" i="100" s="1"/>
  <c r="AT63" i="100"/>
  <c r="AT105" i="100" s="1"/>
  <c r="P63" i="100"/>
  <c r="P105" i="100" s="1"/>
  <c r="AB63" i="100"/>
  <c r="AB105" i="100" s="1"/>
  <c r="CH58" i="99"/>
  <c r="AD62" i="99"/>
  <c r="AD63" i="99"/>
  <c r="AD105" i="99" s="1"/>
  <c r="V63" i="100"/>
  <c r="V105" i="100" s="1"/>
  <c r="P62" i="100"/>
  <c r="AN62" i="100"/>
  <c r="BL62" i="100"/>
  <c r="J63" i="100"/>
  <c r="J105" i="100" s="1"/>
  <c r="AH63" i="100"/>
  <c r="AH105" i="100" s="1"/>
  <c r="BF63" i="100"/>
  <c r="BF105" i="100" s="1"/>
  <c r="CD63" i="100"/>
  <c r="CD105" i="100" s="1"/>
  <c r="BL63" i="100"/>
  <c r="BL105" i="100" s="1"/>
  <c r="AB62" i="100"/>
  <c r="AZ62" i="100"/>
  <c r="CF59" i="100"/>
  <c r="CH59" i="100" s="1"/>
  <c r="D62" i="100"/>
  <c r="D63" i="100"/>
  <c r="D105" i="100" s="1"/>
  <c r="D103" i="100"/>
  <c r="E103" i="100" s="1"/>
  <c r="BN76" i="100"/>
  <c r="BN111" i="100" s="1"/>
  <c r="BP76" i="100"/>
  <c r="BR76" i="100"/>
  <c r="BT76" i="100"/>
  <c r="BV76" i="100"/>
  <c r="AZ76" i="100"/>
  <c r="BX76" i="100"/>
  <c r="BB76" i="100"/>
  <c r="BZ76" i="100"/>
  <c r="BD76" i="100"/>
  <c r="CB76" i="100"/>
  <c r="BF76" i="100"/>
  <c r="CD76" i="100"/>
  <c r="BH76" i="100"/>
  <c r="BJ76" i="100"/>
  <c r="CF74" i="99"/>
  <c r="CH74" i="99" s="1"/>
  <c r="CF62" i="99"/>
  <c r="CF72" i="99"/>
  <c r="CH72" i="99" s="1"/>
  <c r="CF73" i="99"/>
  <c r="CH73" i="99" s="1"/>
  <c r="H76" i="99"/>
  <c r="Z76" i="99"/>
  <c r="AF76" i="99"/>
  <c r="AX76" i="99"/>
  <c r="BD111" i="99"/>
  <c r="BD97" i="99"/>
  <c r="CB111" i="99"/>
  <c r="R76" i="99"/>
  <c r="AP76" i="99"/>
  <c r="BN76" i="99"/>
  <c r="T76" i="99"/>
  <c r="AR76" i="99"/>
  <c r="BP76" i="99"/>
  <c r="V76" i="99"/>
  <c r="AT76" i="99"/>
  <c r="BR76" i="99"/>
  <c r="X76" i="99"/>
  <c r="AV76" i="99"/>
  <c r="BT76" i="99"/>
  <c r="AB76" i="99"/>
  <c r="AZ76" i="99"/>
  <c r="BX76" i="99"/>
  <c r="F76" i="99"/>
  <c r="AD76" i="99"/>
  <c r="BB76" i="99"/>
  <c r="BZ76" i="99"/>
  <c r="J76" i="99"/>
  <c r="AH76" i="99"/>
  <c r="BF76" i="99"/>
  <c r="CD76" i="99"/>
  <c r="L76" i="99"/>
  <c r="L111" i="99" s="1"/>
  <c r="AJ76" i="99"/>
  <c r="BH76" i="99"/>
  <c r="N76" i="99"/>
  <c r="AL76" i="99"/>
  <c r="BJ76" i="99"/>
  <c r="P76" i="99"/>
  <c r="AN76" i="99"/>
  <c r="E97" i="98"/>
  <c r="G97" i="98"/>
  <c r="F69" i="98"/>
  <c r="H69" i="98"/>
  <c r="J69" i="98"/>
  <c r="L69" i="98"/>
  <c r="N69" i="98"/>
  <c r="P69" i="98"/>
  <c r="R69" i="98"/>
  <c r="T69" i="98"/>
  <c r="V69" i="98"/>
  <c r="X69" i="98"/>
  <c r="Z69" i="98"/>
  <c r="AB69" i="98"/>
  <c r="AD69" i="98"/>
  <c r="AF69" i="98"/>
  <c r="AH69" i="98"/>
  <c r="AJ69" i="98"/>
  <c r="AL69" i="98"/>
  <c r="AN69" i="98"/>
  <c r="AP69" i="98"/>
  <c r="AR69" i="98"/>
  <c r="AT69" i="98"/>
  <c r="AV69" i="98"/>
  <c r="AX69" i="98"/>
  <c r="F70" i="98"/>
  <c r="H70" i="98"/>
  <c r="J70" i="98"/>
  <c r="L70" i="98"/>
  <c r="N70" i="98"/>
  <c r="P70" i="98"/>
  <c r="R70" i="98"/>
  <c r="T70" i="98"/>
  <c r="V70" i="98"/>
  <c r="X70" i="98"/>
  <c r="Z70" i="98"/>
  <c r="AB70" i="98"/>
  <c r="AD70" i="98"/>
  <c r="AF70" i="98"/>
  <c r="AH70" i="98"/>
  <c r="AJ70" i="98"/>
  <c r="AL70" i="98"/>
  <c r="AN70" i="98"/>
  <c r="AP70" i="98"/>
  <c r="AR70" i="98"/>
  <c r="AT70" i="98"/>
  <c r="AV70" i="98"/>
  <c r="AX70" i="98"/>
  <c r="F71" i="98"/>
  <c r="H71" i="98"/>
  <c r="J71" i="98"/>
  <c r="L71" i="98"/>
  <c r="N71" i="98"/>
  <c r="P71" i="98"/>
  <c r="R71" i="98"/>
  <c r="T71" i="98"/>
  <c r="V71" i="98"/>
  <c r="X71" i="98"/>
  <c r="Z71" i="98"/>
  <c r="AB71" i="98"/>
  <c r="AD71" i="98"/>
  <c r="AF71" i="98"/>
  <c r="AH71" i="98"/>
  <c r="AJ71" i="98"/>
  <c r="AL71" i="98"/>
  <c r="AN71" i="98"/>
  <c r="AP71" i="98"/>
  <c r="AR71" i="98"/>
  <c r="AT71" i="98"/>
  <c r="AV71" i="98"/>
  <c r="AX71" i="98"/>
  <c r="F72" i="98"/>
  <c r="H72" i="98"/>
  <c r="J72" i="98"/>
  <c r="L72" i="98"/>
  <c r="N72" i="98"/>
  <c r="P72" i="98"/>
  <c r="R72" i="98"/>
  <c r="T72" i="98"/>
  <c r="V72" i="98"/>
  <c r="X72" i="98"/>
  <c r="Z72" i="98"/>
  <c r="AB72" i="98"/>
  <c r="AD72" i="98"/>
  <c r="AF72" i="98"/>
  <c r="AH72" i="98"/>
  <c r="AJ72" i="98"/>
  <c r="AL72" i="98"/>
  <c r="AN72" i="98"/>
  <c r="AP72" i="98"/>
  <c r="AR72" i="98"/>
  <c r="AT72" i="98"/>
  <c r="AV72" i="98"/>
  <c r="AX72" i="98"/>
  <c r="F73" i="98"/>
  <c r="H73" i="98"/>
  <c r="J73" i="98"/>
  <c r="L73" i="98"/>
  <c r="N73" i="98"/>
  <c r="P73" i="98"/>
  <c r="R73" i="98"/>
  <c r="T73" i="98"/>
  <c r="V73" i="98"/>
  <c r="X73" i="98"/>
  <c r="Z73" i="98"/>
  <c r="AB73" i="98"/>
  <c r="AD73" i="98"/>
  <c r="AF73" i="98"/>
  <c r="AH73" i="98"/>
  <c r="AJ73" i="98"/>
  <c r="AL73" i="98"/>
  <c r="AN73" i="98"/>
  <c r="AP73" i="98"/>
  <c r="AR73" i="98"/>
  <c r="AT73" i="98"/>
  <c r="AV73" i="98"/>
  <c r="AX73" i="98"/>
  <c r="F74" i="98"/>
  <c r="H74" i="98"/>
  <c r="J74" i="98"/>
  <c r="L74" i="98"/>
  <c r="N74" i="98"/>
  <c r="P74" i="98"/>
  <c r="R74" i="98"/>
  <c r="T74" i="98"/>
  <c r="V74" i="98"/>
  <c r="X74" i="98"/>
  <c r="Z74" i="98"/>
  <c r="AB74" i="98"/>
  <c r="AD74" i="98"/>
  <c r="AF74" i="98"/>
  <c r="AH74" i="98"/>
  <c r="AJ74" i="98"/>
  <c r="AL74" i="98"/>
  <c r="AN74" i="98"/>
  <c r="AP74" i="98"/>
  <c r="AR74" i="98"/>
  <c r="AT74" i="98"/>
  <c r="AV74" i="98"/>
  <c r="AX74" i="98"/>
  <c r="D74" i="98"/>
  <c r="D73" i="98"/>
  <c r="D72" i="98"/>
  <c r="D71" i="98"/>
  <c r="D70" i="98"/>
  <c r="CE105" i="98"/>
  <c r="CC105" i="98"/>
  <c r="CA105" i="98"/>
  <c r="BY105" i="98"/>
  <c r="BW105" i="98"/>
  <c r="BU105" i="98"/>
  <c r="BS105" i="98"/>
  <c r="BQ105" i="98"/>
  <c r="BO105" i="98"/>
  <c r="BM105" i="98"/>
  <c r="BK105" i="98"/>
  <c r="BI105" i="98"/>
  <c r="BG105" i="98"/>
  <c r="BE105" i="98"/>
  <c r="BC105" i="98"/>
  <c r="BA105" i="98"/>
  <c r="AY105" i="98"/>
  <c r="AW105" i="98"/>
  <c r="AU105" i="98"/>
  <c r="AS105" i="98"/>
  <c r="AQ105" i="98"/>
  <c r="AO105" i="98"/>
  <c r="AM105" i="98"/>
  <c r="AK105" i="98"/>
  <c r="AI105" i="98"/>
  <c r="AG105" i="98"/>
  <c r="AE105" i="98"/>
  <c r="AC105" i="98"/>
  <c r="AA105" i="98"/>
  <c r="Y105" i="98"/>
  <c r="W105" i="98"/>
  <c r="U105" i="98"/>
  <c r="S105" i="98"/>
  <c r="Q105" i="98"/>
  <c r="O105" i="98"/>
  <c r="M105" i="98"/>
  <c r="K105" i="98"/>
  <c r="I105" i="98"/>
  <c r="G105" i="98"/>
  <c r="E105" i="98"/>
  <c r="CE104" i="98"/>
  <c r="CC104" i="98"/>
  <c r="CA104" i="98"/>
  <c r="BY104" i="98"/>
  <c r="BW104" i="98"/>
  <c r="BU104" i="98"/>
  <c r="BS104" i="98"/>
  <c r="BQ104" i="98"/>
  <c r="BO104" i="98"/>
  <c r="BM104" i="98"/>
  <c r="BK104" i="98"/>
  <c r="BI104" i="98"/>
  <c r="BG104" i="98"/>
  <c r="BE104" i="98"/>
  <c r="BC104" i="98"/>
  <c r="BA104" i="98"/>
  <c r="AY104" i="98"/>
  <c r="AW104" i="98"/>
  <c r="AU104" i="98"/>
  <c r="AS104" i="98"/>
  <c r="AQ104" i="98"/>
  <c r="AO104" i="98"/>
  <c r="AM104" i="98"/>
  <c r="AK104" i="98"/>
  <c r="AI104" i="98"/>
  <c r="AG104" i="98"/>
  <c r="AE104" i="98"/>
  <c r="AC104" i="98"/>
  <c r="AA104" i="98"/>
  <c r="Y104" i="98"/>
  <c r="W104" i="98"/>
  <c r="U104" i="98"/>
  <c r="S104" i="98"/>
  <c r="Q104" i="98"/>
  <c r="O104" i="98"/>
  <c r="M104" i="98"/>
  <c r="K104" i="98"/>
  <c r="I104" i="98"/>
  <c r="G104" i="98"/>
  <c r="E104" i="98"/>
  <c r="CD103" i="98"/>
  <c r="CE103" i="98" s="1"/>
  <c r="CB103" i="98"/>
  <c r="CC103" i="98" s="1"/>
  <c r="BZ103" i="98"/>
  <c r="CA103" i="98" s="1"/>
  <c r="BX103" i="98"/>
  <c r="BY103" i="98" s="1"/>
  <c r="BV103" i="98"/>
  <c r="BW103" i="98" s="1"/>
  <c r="BT103" i="98"/>
  <c r="BU103" i="98" s="1"/>
  <c r="BR103" i="98"/>
  <c r="BS103" i="98" s="1"/>
  <c r="BP103" i="98"/>
  <c r="BQ103" i="98" s="1"/>
  <c r="BN103" i="98"/>
  <c r="BO103" i="98" s="1"/>
  <c r="BL103" i="98"/>
  <c r="BM103" i="98" s="1"/>
  <c r="BJ103" i="98"/>
  <c r="BK103" i="98" s="1"/>
  <c r="BH103" i="98"/>
  <c r="BI103" i="98" s="1"/>
  <c r="BF103" i="98"/>
  <c r="BG103" i="98" s="1"/>
  <c r="BD103" i="98"/>
  <c r="BE103" i="98" s="1"/>
  <c r="BB103" i="98"/>
  <c r="BC103" i="98" s="1"/>
  <c r="AZ103" i="98"/>
  <c r="BA103" i="98" s="1"/>
  <c r="AX103" i="98"/>
  <c r="AY103" i="98" s="1"/>
  <c r="AV103" i="98"/>
  <c r="AW103" i="98" s="1"/>
  <c r="AT103" i="98"/>
  <c r="AU103" i="98" s="1"/>
  <c r="AR103" i="98"/>
  <c r="AS103" i="98" s="1"/>
  <c r="AP103" i="98"/>
  <c r="AQ103" i="98" s="1"/>
  <c r="AN103" i="98"/>
  <c r="AO103" i="98" s="1"/>
  <c r="AL103" i="98"/>
  <c r="AM103" i="98" s="1"/>
  <c r="AJ103" i="98"/>
  <c r="AK103" i="98" s="1"/>
  <c r="AH103" i="98"/>
  <c r="AI103" i="98" s="1"/>
  <c r="AF103" i="98"/>
  <c r="AG103" i="98" s="1"/>
  <c r="AD103" i="98"/>
  <c r="AE103" i="98" s="1"/>
  <c r="AB103" i="98"/>
  <c r="AC103" i="98" s="1"/>
  <c r="Z103" i="98"/>
  <c r="AA103" i="98" s="1"/>
  <c r="X103" i="98"/>
  <c r="Y103" i="98" s="1"/>
  <c r="V103" i="98"/>
  <c r="W103" i="98" s="1"/>
  <c r="T103" i="98"/>
  <c r="U103" i="98" s="1"/>
  <c r="R103" i="98"/>
  <c r="S103" i="98" s="1"/>
  <c r="P103" i="98"/>
  <c r="Q103" i="98" s="1"/>
  <c r="N103" i="98"/>
  <c r="O103" i="98" s="1"/>
  <c r="L103" i="98"/>
  <c r="M103" i="98" s="1"/>
  <c r="J103" i="98"/>
  <c r="K103" i="98" s="1"/>
  <c r="H103" i="98"/>
  <c r="I103" i="98" s="1"/>
  <c r="F103" i="98"/>
  <c r="G103" i="98" s="1"/>
  <c r="D103" i="98"/>
  <c r="E103" i="98" s="1"/>
  <c r="CD75" i="98"/>
  <c r="CD110" i="98" s="1"/>
  <c r="CB75" i="98"/>
  <c r="CB110" i="98" s="1"/>
  <c r="BZ75" i="98"/>
  <c r="BZ110" i="98" s="1"/>
  <c r="BX75" i="98"/>
  <c r="BX110" i="98" s="1"/>
  <c r="BV75" i="98"/>
  <c r="BV110" i="98" s="1"/>
  <c r="BT75" i="98"/>
  <c r="BT110" i="98" s="1"/>
  <c r="BR75" i="98"/>
  <c r="BR110" i="98" s="1"/>
  <c r="BP75" i="98"/>
  <c r="BP110" i="98" s="1"/>
  <c r="BN75" i="98"/>
  <c r="BN110" i="98" s="1"/>
  <c r="BL75" i="98"/>
  <c r="BL110" i="98" s="1"/>
  <c r="BJ75" i="98"/>
  <c r="BJ110" i="98" s="1"/>
  <c r="BH75" i="98"/>
  <c r="BH110" i="98" s="1"/>
  <c r="BF75" i="98"/>
  <c r="BF110" i="98" s="1"/>
  <c r="BD75" i="98"/>
  <c r="BD110" i="98" s="1"/>
  <c r="BB75" i="98"/>
  <c r="BB110" i="98" s="1"/>
  <c r="AZ75" i="98"/>
  <c r="AZ110" i="98" s="1"/>
  <c r="CG74" i="98"/>
  <c r="CG73" i="98"/>
  <c r="CG72" i="98"/>
  <c r="CG71" i="98"/>
  <c r="CG70" i="98"/>
  <c r="CG69" i="98"/>
  <c r="CG68" i="98"/>
  <c r="CF68" i="98"/>
  <c r="CF64" i="98"/>
  <c r="CD63" i="98"/>
  <c r="CD105" i="98" s="1"/>
  <c r="CB63" i="98"/>
  <c r="CB105" i="98" s="1"/>
  <c r="BZ63" i="98"/>
  <c r="BZ105" i="98" s="1"/>
  <c r="BX63" i="98"/>
  <c r="BX105" i="98" s="1"/>
  <c r="BV63" i="98"/>
  <c r="BV105" i="98" s="1"/>
  <c r="BT63" i="98"/>
  <c r="BT105" i="98" s="1"/>
  <c r="BR63" i="98"/>
  <c r="BR105" i="98" s="1"/>
  <c r="BP63" i="98"/>
  <c r="BP105" i="98" s="1"/>
  <c r="BN63" i="98"/>
  <c r="BN105" i="98" s="1"/>
  <c r="BL63" i="98"/>
  <c r="BL105" i="98" s="1"/>
  <c r="BJ63" i="98"/>
  <c r="BJ105" i="98" s="1"/>
  <c r="BH63" i="98"/>
  <c r="BH105" i="98" s="1"/>
  <c r="BF63" i="98"/>
  <c r="BF105" i="98" s="1"/>
  <c r="BD63" i="98"/>
  <c r="BD105" i="98" s="1"/>
  <c r="BB63" i="98"/>
  <c r="BB105" i="98" s="1"/>
  <c r="AZ63" i="98"/>
  <c r="AZ105" i="98" s="1"/>
  <c r="AX63" i="98"/>
  <c r="AX105" i="98" s="1"/>
  <c r="AV63" i="98"/>
  <c r="AV105" i="98" s="1"/>
  <c r="AT63" i="98"/>
  <c r="AT105" i="98" s="1"/>
  <c r="AR63" i="98"/>
  <c r="AR105" i="98" s="1"/>
  <c r="AP63" i="98"/>
  <c r="AP105" i="98" s="1"/>
  <c r="AN63" i="98"/>
  <c r="AN105" i="98" s="1"/>
  <c r="AL63" i="98"/>
  <c r="AL105" i="98" s="1"/>
  <c r="AJ63" i="98"/>
  <c r="AJ105" i="98" s="1"/>
  <c r="AH63" i="98"/>
  <c r="AH105" i="98" s="1"/>
  <c r="AF63" i="98"/>
  <c r="AF105" i="98" s="1"/>
  <c r="AD63" i="98"/>
  <c r="AD105" i="98" s="1"/>
  <c r="AB63" i="98"/>
  <c r="AB105" i="98" s="1"/>
  <c r="Z63" i="98"/>
  <c r="Z105" i="98" s="1"/>
  <c r="X63" i="98"/>
  <c r="X105" i="98" s="1"/>
  <c r="V63" i="98"/>
  <c r="V105" i="98" s="1"/>
  <c r="T63" i="98"/>
  <c r="T105" i="98" s="1"/>
  <c r="R63" i="98"/>
  <c r="R105" i="98" s="1"/>
  <c r="P63" i="98"/>
  <c r="P105" i="98" s="1"/>
  <c r="N63" i="98"/>
  <c r="N105" i="98" s="1"/>
  <c r="L63" i="98"/>
  <c r="L105" i="98" s="1"/>
  <c r="J63" i="98"/>
  <c r="J105" i="98" s="1"/>
  <c r="H63" i="98"/>
  <c r="H105" i="98" s="1"/>
  <c r="F63" i="98"/>
  <c r="F105" i="98" s="1"/>
  <c r="D63" i="98"/>
  <c r="D105" i="98" s="1"/>
  <c r="CD62" i="98"/>
  <c r="CB62" i="98"/>
  <c r="BZ62" i="98"/>
  <c r="BX62" i="98"/>
  <c r="BV62" i="98"/>
  <c r="BT62" i="98"/>
  <c r="BR62" i="98"/>
  <c r="BP62" i="98"/>
  <c r="BN62" i="98"/>
  <c r="BL62" i="98"/>
  <c r="BJ62" i="98"/>
  <c r="BH62" i="98"/>
  <c r="BF62" i="98"/>
  <c r="BD62" i="98"/>
  <c r="BB62" i="98"/>
  <c r="AZ62" i="98"/>
  <c r="AX62" i="98"/>
  <c r="AV62" i="98"/>
  <c r="AT62" i="98"/>
  <c r="AR62" i="98"/>
  <c r="AP62" i="98"/>
  <c r="AN62" i="98"/>
  <c r="AL62" i="98"/>
  <c r="AJ62" i="98"/>
  <c r="AH62" i="98"/>
  <c r="AF62" i="98"/>
  <c r="AD62" i="98"/>
  <c r="AB62" i="98"/>
  <c r="Z62" i="98"/>
  <c r="X62" i="98"/>
  <c r="V62" i="98"/>
  <c r="T62" i="98"/>
  <c r="R62" i="98"/>
  <c r="P62" i="98"/>
  <c r="N62" i="98"/>
  <c r="L62" i="98"/>
  <c r="J62" i="98"/>
  <c r="H62" i="98"/>
  <c r="F62" i="98"/>
  <c r="D62" i="98"/>
  <c r="CF61" i="98"/>
  <c r="CH61" i="98" s="1"/>
  <c r="CF60" i="98"/>
  <c r="CH60" i="98" s="1"/>
  <c r="CF59" i="98"/>
  <c r="CH59" i="98" s="1"/>
  <c r="CF58" i="98"/>
  <c r="CH58" i="98" s="1"/>
  <c r="CF57" i="98"/>
  <c r="CH57" i="98" s="1"/>
  <c r="CF56" i="98"/>
  <c r="CH56" i="98" s="1"/>
  <c r="CF55" i="98"/>
  <c r="CF50" i="98"/>
  <c r="CH50" i="98" s="1"/>
  <c r="CF49" i="98"/>
  <c r="CF48" i="98"/>
  <c r="CH48" i="98" s="1"/>
  <c r="CF46" i="98"/>
  <c r="CH46" i="98" s="1"/>
  <c r="CF44" i="98"/>
  <c r="CH44" i="98" s="1"/>
  <c r="AD57" i="97"/>
  <c r="AB63" i="97"/>
  <c r="AB105" i="97" s="1"/>
  <c r="F69" i="97"/>
  <c r="H69" i="97"/>
  <c r="J69" i="97"/>
  <c r="L69" i="97"/>
  <c r="N69" i="97"/>
  <c r="P69" i="97"/>
  <c r="R69" i="97"/>
  <c r="T69" i="97"/>
  <c r="V69" i="97"/>
  <c r="X69" i="97"/>
  <c r="Z69" i="97"/>
  <c r="AB69" i="97"/>
  <c r="AD69" i="97"/>
  <c r="AF69" i="97"/>
  <c r="AH69" i="97"/>
  <c r="AJ69" i="97"/>
  <c r="AL69" i="97"/>
  <c r="AN69" i="97"/>
  <c r="AP69" i="97"/>
  <c r="AR69" i="97"/>
  <c r="AT69" i="97"/>
  <c r="AV69" i="97"/>
  <c r="AX69" i="97"/>
  <c r="F70" i="97"/>
  <c r="H70" i="97"/>
  <c r="J70" i="97"/>
  <c r="L70" i="97"/>
  <c r="N70" i="97"/>
  <c r="P70" i="97"/>
  <c r="R70" i="97"/>
  <c r="V70" i="97"/>
  <c r="Z70" i="97"/>
  <c r="AB70" i="97"/>
  <c r="AD70" i="97"/>
  <c r="AF70" i="97"/>
  <c r="AH70" i="97"/>
  <c r="AJ70" i="97"/>
  <c r="AL70" i="97"/>
  <c r="AN70" i="97"/>
  <c r="AP70" i="97"/>
  <c r="AR70" i="97"/>
  <c r="AT70" i="97"/>
  <c r="AV70" i="97"/>
  <c r="AX70" i="97"/>
  <c r="F71" i="97"/>
  <c r="H71" i="97"/>
  <c r="J71" i="97"/>
  <c r="L71" i="97"/>
  <c r="N71" i="97"/>
  <c r="P71" i="97"/>
  <c r="R71" i="97"/>
  <c r="T71" i="97"/>
  <c r="V71" i="97"/>
  <c r="X71" i="97"/>
  <c r="Z71" i="97"/>
  <c r="AB71" i="97"/>
  <c r="AD71" i="97"/>
  <c r="AF71" i="97"/>
  <c r="AH71" i="97"/>
  <c r="AJ71" i="97"/>
  <c r="AL71" i="97"/>
  <c r="AN71" i="97"/>
  <c r="AP71" i="97"/>
  <c r="AR71" i="97"/>
  <c r="AT71" i="97"/>
  <c r="AV71" i="97"/>
  <c r="AX71" i="97"/>
  <c r="F72" i="97"/>
  <c r="H72" i="97"/>
  <c r="J72" i="97"/>
  <c r="L72" i="97"/>
  <c r="N72" i="97"/>
  <c r="P72" i="97"/>
  <c r="R72" i="97"/>
  <c r="T72" i="97"/>
  <c r="V72" i="97"/>
  <c r="X72" i="97"/>
  <c r="Z72" i="97"/>
  <c r="AB72" i="97"/>
  <c r="AD72" i="97"/>
  <c r="AF72" i="97"/>
  <c r="AH72" i="97"/>
  <c r="AJ72" i="97"/>
  <c r="AL72" i="97"/>
  <c r="AN72" i="97"/>
  <c r="AP72" i="97"/>
  <c r="AR72" i="97"/>
  <c r="AT72" i="97"/>
  <c r="AV72" i="97"/>
  <c r="AX72" i="97"/>
  <c r="F73" i="97"/>
  <c r="H73" i="97"/>
  <c r="J73" i="97"/>
  <c r="L73" i="97"/>
  <c r="N73" i="97"/>
  <c r="P73" i="97"/>
  <c r="R73" i="97"/>
  <c r="T73" i="97"/>
  <c r="V73" i="97"/>
  <c r="X73" i="97"/>
  <c r="Z73" i="97"/>
  <c r="AB73" i="97"/>
  <c r="AD73" i="97"/>
  <c r="AF73" i="97"/>
  <c r="AH73" i="97"/>
  <c r="AJ73" i="97"/>
  <c r="AL73" i="97"/>
  <c r="AN73" i="97"/>
  <c r="AP73" i="97"/>
  <c r="AR73" i="97"/>
  <c r="AT73" i="97"/>
  <c r="AV73" i="97"/>
  <c r="AX73" i="97"/>
  <c r="F74" i="97"/>
  <c r="H74" i="97"/>
  <c r="J74" i="97"/>
  <c r="L74" i="97"/>
  <c r="N74" i="97"/>
  <c r="P74" i="97"/>
  <c r="R74" i="97"/>
  <c r="T74" i="97"/>
  <c r="V74" i="97"/>
  <c r="X74" i="97"/>
  <c r="Z74" i="97"/>
  <c r="AB74" i="97"/>
  <c r="AD74" i="97"/>
  <c r="AF74" i="97"/>
  <c r="AH74" i="97"/>
  <c r="AJ74" i="97"/>
  <c r="AL74" i="97"/>
  <c r="AN74" i="97"/>
  <c r="AP74" i="97"/>
  <c r="AR74" i="97"/>
  <c r="AT74" i="97"/>
  <c r="AV74" i="97"/>
  <c r="AX74" i="97"/>
  <c r="D74" i="97"/>
  <c r="D73" i="97"/>
  <c r="D72" i="97"/>
  <c r="D71" i="97"/>
  <c r="D70" i="97"/>
  <c r="D69" i="97"/>
  <c r="CE105" i="97"/>
  <c r="CC105" i="97"/>
  <c r="CA105" i="97"/>
  <c r="BY105" i="97"/>
  <c r="BW105" i="97"/>
  <c r="BU105" i="97"/>
  <c r="BS105" i="97"/>
  <c r="BQ105" i="97"/>
  <c r="BO105" i="97"/>
  <c r="BM105" i="97"/>
  <c r="BK105" i="97"/>
  <c r="BI105" i="97"/>
  <c r="BG105" i="97"/>
  <c r="BE105" i="97"/>
  <c r="BC105" i="97"/>
  <c r="BA105" i="97"/>
  <c r="AY105" i="97"/>
  <c r="AW105" i="97"/>
  <c r="AU105" i="97"/>
  <c r="AS105" i="97"/>
  <c r="AQ105" i="97"/>
  <c r="AO105" i="97"/>
  <c r="AM105" i="97"/>
  <c r="AK105" i="97"/>
  <c r="AI105" i="97"/>
  <c r="AG105" i="97"/>
  <c r="AE105" i="97"/>
  <c r="AC105" i="97"/>
  <c r="AA105" i="97"/>
  <c r="Y105" i="97"/>
  <c r="W105" i="97"/>
  <c r="U105" i="97"/>
  <c r="S105" i="97"/>
  <c r="Q105" i="97"/>
  <c r="O105" i="97"/>
  <c r="M105" i="97"/>
  <c r="K105" i="97"/>
  <c r="I105" i="97"/>
  <c r="G105" i="97"/>
  <c r="E105" i="97"/>
  <c r="CE104" i="97"/>
  <c r="CC104" i="97"/>
  <c r="CA104" i="97"/>
  <c r="BY104" i="97"/>
  <c r="BW104" i="97"/>
  <c r="BU104" i="97"/>
  <c r="BS104" i="97"/>
  <c r="BQ104" i="97"/>
  <c r="BO104" i="97"/>
  <c r="BM104" i="97"/>
  <c r="BK104" i="97"/>
  <c r="BI104" i="97"/>
  <c r="BG104" i="97"/>
  <c r="BE104" i="97"/>
  <c r="BC104" i="97"/>
  <c r="BA104" i="97"/>
  <c r="AY104" i="97"/>
  <c r="AW104" i="97"/>
  <c r="AU104" i="97"/>
  <c r="AS104" i="97"/>
  <c r="AQ104" i="97"/>
  <c r="AO104" i="97"/>
  <c r="AM104" i="97"/>
  <c r="AK104" i="97"/>
  <c r="AI104" i="97"/>
  <c r="AG104" i="97"/>
  <c r="AE104" i="97"/>
  <c r="AC104" i="97"/>
  <c r="AA104" i="97"/>
  <c r="Y104" i="97"/>
  <c r="W104" i="97"/>
  <c r="U104" i="97"/>
  <c r="S104" i="97"/>
  <c r="Q104" i="97"/>
  <c r="O104" i="97"/>
  <c r="M104" i="97"/>
  <c r="K104" i="97"/>
  <c r="I104" i="97"/>
  <c r="G104" i="97"/>
  <c r="E104" i="97"/>
  <c r="CD103" i="97"/>
  <c r="CE103" i="97" s="1"/>
  <c r="CB103" i="97"/>
  <c r="CC103" i="97" s="1"/>
  <c r="BZ103" i="97"/>
  <c r="CA103" i="97" s="1"/>
  <c r="BX103" i="97"/>
  <c r="BY103" i="97" s="1"/>
  <c r="BV103" i="97"/>
  <c r="BW103" i="97" s="1"/>
  <c r="BT103" i="97"/>
  <c r="BU103" i="97" s="1"/>
  <c r="BR103" i="97"/>
  <c r="BS103" i="97" s="1"/>
  <c r="BP103" i="97"/>
  <c r="BQ103" i="97" s="1"/>
  <c r="BN103" i="97"/>
  <c r="BO103" i="97" s="1"/>
  <c r="BL103" i="97"/>
  <c r="BM103" i="97" s="1"/>
  <c r="BJ103" i="97"/>
  <c r="BK103" i="97" s="1"/>
  <c r="BH103" i="97"/>
  <c r="BI103" i="97" s="1"/>
  <c r="BF103" i="97"/>
  <c r="BG103" i="97" s="1"/>
  <c r="BD103" i="97"/>
  <c r="BE103" i="97" s="1"/>
  <c r="BB103" i="97"/>
  <c r="BC103" i="97" s="1"/>
  <c r="AZ103" i="97"/>
  <c r="BA103" i="97" s="1"/>
  <c r="AX103" i="97"/>
  <c r="AY103" i="97" s="1"/>
  <c r="AV103" i="97"/>
  <c r="AW103" i="97" s="1"/>
  <c r="AT103" i="97"/>
  <c r="AU103" i="97" s="1"/>
  <c r="AR103" i="97"/>
  <c r="AS103" i="97" s="1"/>
  <c r="AP103" i="97"/>
  <c r="AQ103" i="97" s="1"/>
  <c r="AN103" i="97"/>
  <c r="AO103" i="97" s="1"/>
  <c r="AL103" i="97"/>
  <c r="AM103" i="97" s="1"/>
  <c r="AJ103" i="97"/>
  <c r="AK103" i="97" s="1"/>
  <c r="AH103" i="97"/>
  <c r="AI103" i="97" s="1"/>
  <c r="AF103" i="97"/>
  <c r="AG103" i="97" s="1"/>
  <c r="AD103" i="97"/>
  <c r="AE103" i="97" s="1"/>
  <c r="AB103" i="97"/>
  <c r="AC103" i="97" s="1"/>
  <c r="Z103" i="97"/>
  <c r="AA103" i="97" s="1"/>
  <c r="X103" i="97"/>
  <c r="Y103" i="97" s="1"/>
  <c r="V103" i="97"/>
  <c r="W103" i="97" s="1"/>
  <c r="T103" i="97"/>
  <c r="U103" i="97" s="1"/>
  <c r="R103" i="97"/>
  <c r="S103" i="97" s="1"/>
  <c r="P103" i="97"/>
  <c r="Q103" i="97" s="1"/>
  <c r="N103" i="97"/>
  <c r="O103" i="97" s="1"/>
  <c r="L103" i="97"/>
  <c r="M103" i="97" s="1"/>
  <c r="J103" i="97"/>
  <c r="K103" i="97" s="1"/>
  <c r="H103" i="97"/>
  <c r="I103" i="97" s="1"/>
  <c r="F103" i="97"/>
  <c r="G103" i="97" s="1"/>
  <c r="D103" i="97"/>
  <c r="E103" i="97" s="1"/>
  <c r="CD75" i="97"/>
  <c r="CD110" i="97" s="1"/>
  <c r="CB75" i="97"/>
  <c r="CB110" i="97" s="1"/>
  <c r="BZ75" i="97"/>
  <c r="BZ110" i="97" s="1"/>
  <c r="BX75" i="97"/>
  <c r="BX110" i="97" s="1"/>
  <c r="BV75" i="97"/>
  <c r="BV110" i="97" s="1"/>
  <c r="BT75" i="97"/>
  <c r="BT110" i="97" s="1"/>
  <c r="BR75" i="97"/>
  <c r="BR110" i="97" s="1"/>
  <c r="BP75" i="97"/>
  <c r="BP110" i="97" s="1"/>
  <c r="BN75" i="97"/>
  <c r="BN110" i="97" s="1"/>
  <c r="BL75" i="97"/>
  <c r="BL110" i="97" s="1"/>
  <c r="BJ75" i="97"/>
  <c r="BJ110" i="97" s="1"/>
  <c r="BH75" i="97"/>
  <c r="BH110" i="97" s="1"/>
  <c r="BF75" i="97"/>
  <c r="BF110" i="97" s="1"/>
  <c r="BD75" i="97"/>
  <c r="BD110" i="97" s="1"/>
  <c r="BB75" i="97"/>
  <c r="BB110" i="97" s="1"/>
  <c r="AZ75" i="97"/>
  <c r="AZ110" i="97" s="1"/>
  <c r="CG74" i="97"/>
  <c r="CG73" i="97"/>
  <c r="CG72" i="97"/>
  <c r="CG71" i="97"/>
  <c r="CG70" i="97"/>
  <c r="CG69" i="97"/>
  <c r="CG68" i="97"/>
  <c r="CF68" i="97"/>
  <c r="CH68" i="97" s="1"/>
  <c r="CF64" i="97"/>
  <c r="CD63" i="97"/>
  <c r="CD105" i="97" s="1"/>
  <c r="CB63" i="97"/>
  <c r="CB105" i="97" s="1"/>
  <c r="BZ63" i="97"/>
  <c r="BZ105" i="97" s="1"/>
  <c r="BX63" i="97"/>
  <c r="BX105" i="97" s="1"/>
  <c r="BV63" i="97"/>
  <c r="BV105" i="97" s="1"/>
  <c r="BT63" i="97"/>
  <c r="BT105" i="97" s="1"/>
  <c r="BR63" i="97"/>
  <c r="BR105" i="97" s="1"/>
  <c r="BP63" i="97"/>
  <c r="BP105" i="97" s="1"/>
  <c r="BN63" i="97"/>
  <c r="BN105" i="97" s="1"/>
  <c r="BL63" i="97"/>
  <c r="BL105" i="97" s="1"/>
  <c r="BJ63" i="97"/>
  <c r="BJ105" i="97" s="1"/>
  <c r="BH63" i="97"/>
  <c r="BH105" i="97" s="1"/>
  <c r="BF63" i="97"/>
  <c r="BF105" i="97" s="1"/>
  <c r="BD63" i="97"/>
  <c r="BD105" i="97" s="1"/>
  <c r="BB63" i="97"/>
  <c r="BB105" i="97" s="1"/>
  <c r="AZ63" i="97"/>
  <c r="AZ105" i="97" s="1"/>
  <c r="AX63" i="97"/>
  <c r="AX105" i="97" s="1"/>
  <c r="AV63" i="97"/>
  <c r="AV105" i="97" s="1"/>
  <c r="AT63" i="97"/>
  <c r="AT105" i="97" s="1"/>
  <c r="AR63" i="97"/>
  <c r="AR105" i="97" s="1"/>
  <c r="AP63" i="97"/>
  <c r="AP105" i="97" s="1"/>
  <c r="AN63" i="97"/>
  <c r="AN105" i="97" s="1"/>
  <c r="AL63" i="97"/>
  <c r="AL105" i="97" s="1"/>
  <c r="AJ63" i="97"/>
  <c r="AJ105" i="97" s="1"/>
  <c r="AH63" i="97"/>
  <c r="AH105" i="97" s="1"/>
  <c r="AF63" i="97"/>
  <c r="AF105" i="97" s="1"/>
  <c r="AD63" i="97"/>
  <c r="AD105" i="97" s="1"/>
  <c r="Z63" i="97"/>
  <c r="Z105" i="97" s="1"/>
  <c r="X63" i="97"/>
  <c r="X105" i="97" s="1"/>
  <c r="V63" i="97"/>
  <c r="V105" i="97" s="1"/>
  <c r="T63" i="97"/>
  <c r="T105" i="97" s="1"/>
  <c r="R63" i="97"/>
  <c r="R105" i="97" s="1"/>
  <c r="P63" i="97"/>
  <c r="P105" i="97" s="1"/>
  <c r="N63" i="97"/>
  <c r="N105" i="97" s="1"/>
  <c r="L63" i="97"/>
  <c r="L105" i="97" s="1"/>
  <c r="J63" i="97"/>
  <c r="J105" i="97" s="1"/>
  <c r="H63" i="97"/>
  <c r="H105" i="97" s="1"/>
  <c r="F63" i="97"/>
  <c r="F105" i="97" s="1"/>
  <c r="D63" i="97"/>
  <c r="D105" i="97" s="1"/>
  <c r="CD62" i="97"/>
  <c r="CB62" i="97"/>
  <c r="BZ62" i="97"/>
  <c r="BX62" i="97"/>
  <c r="BV62" i="97"/>
  <c r="BT62" i="97"/>
  <c r="BR62" i="97"/>
  <c r="BP62" i="97"/>
  <c r="BN62" i="97"/>
  <c r="BL62" i="97"/>
  <c r="BJ62" i="97"/>
  <c r="BH62" i="97"/>
  <c r="BF62" i="97"/>
  <c r="BD62" i="97"/>
  <c r="BB62" i="97"/>
  <c r="AZ62" i="97"/>
  <c r="AX62" i="97"/>
  <c r="AV62" i="97"/>
  <c r="AT62" i="97"/>
  <c r="AR62" i="97"/>
  <c r="AP62" i="97"/>
  <c r="AN62" i="97"/>
  <c r="AL62" i="97"/>
  <c r="AJ62" i="97"/>
  <c r="AH62" i="97"/>
  <c r="AF62" i="97"/>
  <c r="Z62" i="97"/>
  <c r="X62" i="97"/>
  <c r="V62" i="97"/>
  <c r="T62" i="97"/>
  <c r="R62" i="97"/>
  <c r="P62" i="97"/>
  <c r="N62" i="97"/>
  <c r="L62" i="97"/>
  <c r="J62" i="97"/>
  <c r="H62" i="97"/>
  <c r="F62" i="97"/>
  <c r="D62" i="97"/>
  <c r="CF61" i="97"/>
  <c r="CH61" i="97" s="1"/>
  <c r="CF60" i="97"/>
  <c r="CH60" i="97" s="1"/>
  <c r="CF59" i="97"/>
  <c r="CH59" i="97" s="1"/>
  <c r="CF58" i="97"/>
  <c r="CH58" i="97" s="1"/>
  <c r="CF56" i="97"/>
  <c r="CH56" i="97" s="1"/>
  <c r="CF55" i="97"/>
  <c r="CF44" i="97"/>
  <c r="CH44" i="97" s="1"/>
  <c r="D72" i="96"/>
  <c r="D71" i="96"/>
  <c r="D70" i="96"/>
  <c r="F69" i="96"/>
  <c r="H69" i="96"/>
  <c r="J69" i="96"/>
  <c r="L69" i="96"/>
  <c r="N69" i="96"/>
  <c r="P69" i="96"/>
  <c r="R69" i="96"/>
  <c r="T69" i="96"/>
  <c r="V69" i="96"/>
  <c r="X69" i="96"/>
  <c r="Z69" i="96"/>
  <c r="AB69" i="96"/>
  <c r="AD69" i="96"/>
  <c r="AF69" i="96"/>
  <c r="AH69" i="96"/>
  <c r="AJ69" i="96"/>
  <c r="AL69" i="96"/>
  <c r="AN69" i="96"/>
  <c r="AP69" i="96"/>
  <c r="AR69" i="96"/>
  <c r="AT69" i="96"/>
  <c r="AV69" i="96"/>
  <c r="AX69" i="96"/>
  <c r="F70" i="96"/>
  <c r="H70" i="96"/>
  <c r="J70" i="96"/>
  <c r="L70" i="96"/>
  <c r="N70" i="96"/>
  <c r="P70" i="96"/>
  <c r="R70" i="96"/>
  <c r="T70" i="96"/>
  <c r="X70" i="96"/>
  <c r="Z70" i="96"/>
  <c r="AB70" i="96"/>
  <c r="AD70" i="96"/>
  <c r="AF70" i="96"/>
  <c r="AH70" i="96"/>
  <c r="AJ70" i="96"/>
  <c r="AL70" i="96"/>
  <c r="AN70" i="96"/>
  <c r="AP70" i="96"/>
  <c r="AR70" i="96"/>
  <c r="AT70" i="96"/>
  <c r="AV70" i="96"/>
  <c r="AX70" i="96"/>
  <c r="F71" i="96"/>
  <c r="H71" i="96"/>
  <c r="J71" i="96"/>
  <c r="L71" i="96"/>
  <c r="N71" i="96"/>
  <c r="P71" i="96"/>
  <c r="R71" i="96"/>
  <c r="T71" i="96"/>
  <c r="V71" i="96"/>
  <c r="X71" i="96"/>
  <c r="Z71" i="96"/>
  <c r="AB71" i="96"/>
  <c r="AD71" i="96"/>
  <c r="AF71" i="96"/>
  <c r="AH71" i="96"/>
  <c r="AJ71" i="96"/>
  <c r="AL71" i="96"/>
  <c r="AN71" i="96"/>
  <c r="AP71" i="96"/>
  <c r="AR71" i="96"/>
  <c r="AT71" i="96"/>
  <c r="AV71" i="96"/>
  <c r="AX71" i="96"/>
  <c r="F72" i="96"/>
  <c r="H72" i="96"/>
  <c r="J72" i="96"/>
  <c r="L72" i="96"/>
  <c r="N72" i="96"/>
  <c r="P72" i="96"/>
  <c r="R72" i="96"/>
  <c r="T72" i="96"/>
  <c r="V72" i="96"/>
  <c r="X72" i="96"/>
  <c r="Z72" i="96"/>
  <c r="AB72" i="96"/>
  <c r="AD72" i="96"/>
  <c r="AF72" i="96"/>
  <c r="AH72" i="96"/>
  <c r="AJ72" i="96"/>
  <c r="AL72" i="96"/>
  <c r="AN72" i="96"/>
  <c r="AP72" i="96"/>
  <c r="AR72" i="96"/>
  <c r="AT72" i="96"/>
  <c r="AV72" i="96"/>
  <c r="AX72" i="96"/>
  <c r="F73" i="96"/>
  <c r="H73" i="96"/>
  <c r="J73" i="96"/>
  <c r="L73" i="96"/>
  <c r="N73" i="96"/>
  <c r="P73" i="96"/>
  <c r="R73" i="96"/>
  <c r="T73" i="96"/>
  <c r="V73" i="96"/>
  <c r="X73" i="96"/>
  <c r="Z73" i="96"/>
  <c r="AB73" i="96"/>
  <c r="AD73" i="96"/>
  <c r="AF73" i="96"/>
  <c r="AH73" i="96"/>
  <c r="AJ73" i="96"/>
  <c r="AL73" i="96"/>
  <c r="AN73" i="96"/>
  <c r="AP73" i="96"/>
  <c r="AR73" i="96"/>
  <c r="AT73" i="96"/>
  <c r="AV73" i="96"/>
  <c r="AX73" i="96"/>
  <c r="F74" i="96"/>
  <c r="H74" i="96"/>
  <c r="J74" i="96"/>
  <c r="L74" i="96"/>
  <c r="N74" i="96"/>
  <c r="P74" i="96"/>
  <c r="R74" i="96"/>
  <c r="T74" i="96"/>
  <c r="V74" i="96"/>
  <c r="X74" i="96"/>
  <c r="Z74" i="96"/>
  <c r="AB74" i="96"/>
  <c r="AD74" i="96"/>
  <c r="AF74" i="96"/>
  <c r="AH74" i="96"/>
  <c r="AJ74" i="96"/>
  <c r="AL74" i="96"/>
  <c r="AN74" i="96"/>
  <c r="AP74" i="96"/>
  <c r="AR74" i="96"/>
  <c r="AT74" i="96"/>
  <c r="AV74" i="96"/>
  <c r="AX74" i="96"/>
  <c r="D74" i="96"/>
  <c r="D73" i="96"/>
  <c r="D69" i="96"/>
  <c r="CE105" i="96"/>
  <c r="CC105" i="96"/>
  <c r="CA105" i="96"/>
  <c r="BY105" i="96"/>
  <c r="BW105" i="96"/>
  <c r="BU105" i="96"/>
  <c r="BS105" i="96"/>
  <c r="BQ105" i="96"/>
  <c r="BO105" i="96"/>
  <c r="BM105" i="96"/>
  <c r="BK105" i="96"/>
  <c r="BI105" i="96"/>
  <c r="BG105" i="96"/>
  <c r="BE105" i="96"/>
  <c r="BC105" i="96"/>
  <c r="BA105" i="96"/>
  <c r="AY105" i="96"/>
  <c r="AW105" i="96"/>
  <c r="AU105" i="96"/>
  <c r="AS105" i="96"/>
  <c r="AQ105" i="96"/>
  <c r="AO105" i="96"/>
  <c r="AM105" i="96"/>
  <c r="AK105" i="96"/>
  <c r="AI105" i="96"/>
  <c r="AG105" i="96"/>
  <c r="AE105" i="96"/>
  <c r="AC105" i="96"/>
  <c r="AA105" i="96"/>
  <c r="Y105" i="96"/>
  <c r="W105" i="96"/>
  <c r="U105" i="96"/>
  <c r="S105" i="96"/>
  <c r="Q105" i="96"/>
  <c r="O105" i="96"/>
  <c r="M105" i="96"/>
  <c r="K105" i="96"/>
  <c r="I105" i="96"/>
  <c r="G105" i="96"/>
  <c r="E105" i="96"/>
  <c r="CE104" i="96"/>
  <c r="CC104" i="96"/>
  <c r="CA104" i="96"/>
  <c r="BY104" i="96"/>
  <c r="BW104" i="96"/>
  <c r="BU104" i="96"/>
  <c r="BS104" i="96"/>
  <c r="BQ104" i="96"/>
  <c r="BO104" i="96"/>
  <c r="BM104" i="96"/>
  <c r="BK104" i="96"/>
  <c r="BI104" i="96"/>
  <c r="BG104" i="96"/>
  <c r="BE104" i="96"/>
  <c r="BC104" i="96"/>
  <c r="BA104" i="96"/>
  <c r="AY104" i="96"/>
  <c r="AW104" i="96"/>
  <c r="AU104" i="96"/>
  <c r="AS104" i="96"/>
  <c r="AQ104" i="96"/>
  <c r="AO104" i="96"/>
  <c r="AM104" i="96"/>
  <c r="AK104" i="96"/>
  <c r="AI104" i="96"/>
  <c r="AG104" i="96"/>
  <c r="AE104" i="96"/>
  <c r="AC104" i="96"/>
  <c r="AA104" i="96"/>
  <c r="Y104" i="96"/>
  <c r="W104" i="96"/>
  <c r="U104" i="96"/>
  <c r="S104" i="96"/>
  <c r="Q104" i="96"/>
  <c r="O104" i="96"/>
  <c r="M104" i="96"/>
  <c r="K104" i="96"/>
  <c r="I104" i="96"/>
  <c r="G104" i="96"/>
  <c r="E104" i="96"/>
  <c r="CD103" i="96"/>
  <c r="CE103" i="96" s="1"/>
  <c r="CB103" i="96"/>
  <c r="CC103" i="96" s="1"/>
  <c r="BZ103" i="96"/>
  <c r="CA103" i="96" s="1"/>
  <c r="BX103" i="96"/>
  <c r="BY103" i="96" s="1"/>
  <c r="BV103" i="96"/>
  <c r="BW103" i="96" s="1"/>
  <c r="BT103" i="96"/>
  <c r="BU103" i="96" s="1"/>
  <c r="BR103" i="96"/>
  <c r="BS103" i="96" s="1"/>
  <c r="BP103" i="96"/>
  <c r="BQ103" i="96" s="1"/>
  <c r="BN103" i="96"/>
  <c r="BO103" i="96" s="1"/>
  <c r="BL103" i="96"/>
  <c r="BM103" i="96" s="1"/>
  <c r="BJ103" i="96"/>
  <c r="BK103" i="96" s="1"/>
  <c r="BH103" i="96"/>
  <c r="BI103" i="96" s="1"/>
  <c r="BF103" i="96"/>
  <c r="BG103" i="96" s="1"/>
  <c r="BD103" i="96"/>
  <c r="BE103" i="96" s="1"/>
  <c r="BB103" i="96"/>
  <c r="BC103" i="96" s="1"/>
  <c r="AZ103" i="96"/>
  <c r="BA103" i="96" s="1"/>
  <c r="AX103" i="96"/>
  <c r="AY103" i="96" s="1"/>
  <c r="AV103" i="96"/>
  <c r="AW103" i="96" s="1"/>
  <c r="AT103" i="96"/>
  <c r="AU103" i="96" s="1"/>
  <c r="AR103" i="96"/>
  <c r="AS103" i="96" s="1"/>
  <c r="AP103" i="96"/>
  <c r="AQ103" i="96" s="1"/>
  <c r="AN103" i="96"/>
  <c r="AO103" i="96" s="1"/>
  <c r="AL103" i="96"/>
  <c r="AM103" i="96" s="1"/>
  <c r="AJ103" i="96"/>
  <c r="AK103" i="96" s="1"/>
  <c r="AH103" i="96"/>
  <c r="AI103" i="96" s="1"/>
  <c r="AF103" i="96"/>
  <c r="AG103" i="96" s="1"/>
  <c r="AD103" i="96"/>
  <c r="AE103" i="96" s="1"/>
  <c r="AB103" i="96"/>
  <c r="AC103" i="96" s="1"/>
  <c r="Z103" i="96"/>
  <c r="AA103" i="96" s="1"/>
  <c r="X103" i="96"/>
  <c r="Y103" i="96" s="1"/>
  <c r="V103" i="96"/>
  <c r="W103" i="96" s="1"/>
  <c r="T103" i="96"/>
  <c r="U103" i="96" s="1"/>
  <c r="R103" i="96"/>
  <c r="S103" i="96" s="1"/>
  <c r="P103" i="96"/>
  <c r="Q103" i="96" s="1"/>
  <c r="N103" i="96"/>
  <c r="O103" i="96" s="1"/>
  <c r="L103" i="96"/>
  <c r="M103" i="96" s="1"/>
  <c r="J103" i="96"/>
  <c r="K103" i="96" s="1"/>
  <c r="H103" i="96"/>
  <c r="I103" i="96" s="1"/>
  <c r="F103" i="96"/>
  <c r="G103" i="96" s="1"/>
  <c r="D103" i="96"/>
  <c r="E103" i="96" s="1"/>
  <c r="CD75" i="96"/>
  <c r="CD110" i="96" s="1"/>
  <c r="CB75" i="96"/>
  <c r="CB110" i="96" s="1"/>
  <c r="BZ75" i="96"/>
  <c r="BZ110" i="96" s="1"/>
  <c r="BX75" i="96"/>
  <c r="BX110" i="96" s="1"/>
  <c r="BV75" i="96"/>
  <c r="BV110" i="96" s="1"/>
  <c r="BT75" i="96"/>
  <c r="BT110" i="96" s="1"/>
  <c r="BR75" i="96"/>
  <c r="BR110" i="96" s="1"/>
  <c r="BP75" i="96"/>
  <c r="BP110" i="96" s="1"/>
  <c r="BN75" i="96"/>
  <c r="BN110" i="96" s="1"/>
  <c r="BL75" i="96"/>
  <c r="BL110" i="96" s="1"/>
  <c r="BJ75" i="96"/>
  <c r="BJ110" i="96" s="1"/>
  <c r="BH75" i="96"/>
  <c r="BH110" i="96" s="1"/>
  <c r="BF75" i="96"/>
  <c r="BF110" i="96" s="1"/>
  <c r="BD75" i="96"/>
  <c r="BD110" i="96" s="1"/>
  <c r="BB75" i="96"/>
  <c r="BB110" i="96" s="1"/>
  <c r="AZ75" i="96"/>
  <c r="AZ110" i="96" s="1"/>
  <c r="CG74" i="96"/>
  <c r="CG73" i="96"/>
  <c r="CG72" i="96"/>
  <c r="CG71" i="96"/>
  <c r="CG70" i="96"/>
  <c r="CG69" i="96"/>
  <c r="CG68" i="96"/>
  <c r="CF68" i="96"/>
  <c r="CF64" i="96"/>
  <c r="CD63" i="96"/>
  <c r="CD105" i="96" s="1"/>
  <c r="CB63" i="96"/>
  <c r="CB105" i="96" s="1"/>
  <c r="BZ63" i="96"/>
  <c r="BZ105" i="96" s="1"/>
  <c r="BX63" i="96"/>
  <c r="BX105" i="96" s="1"/>
  <c r="BV63" i="96"/>
  <c r="BV105" i="96" s="1"/>
  <c r="BT63" i="96"/>
  <c r="BT105" i="96" s="1"/>
  <c r="BR63" i="96"/>
  <c r="BR105" i="96" s="1"/>
  <c r="BP63" i="96"/>
  <c r="BP105" i="96" s="1"/>
  <c r="BN63" i="96"/>
  <c r="BN105" i="96" s="1"/>
  <c r="BL63" i="96"/>
  <c r="BL105" i="96" s="1"/>
  <c r="BJ63" i="96"/>
  <c r="BJ105" i="96" s="1"/>
  <c r="BH63" i="96"/>
  <c r="BH105" i="96" s="1"/>
  <c r="BF63" i="96"/>
  <c r="BF105" i="96" s="1"/>
  <c r="BD63" i="96"/>
  <c r="BD105" i="96" s="1"/>
  <c r="BB63" i="96"/>
  <c r="BB105" i="96" s="1"/>
  <c r="AZ63" i="96"/>
  <c r="AZ105" i="96" s="1"/>
  <c r="AX63" i="96"/>
  <c r="AX105" i="96" s="1"/>
  <c r="AV63" i="96"/>
  <c r="AV105" i="96" s="1"/>
  <c r="AT63" i="96"/>
  <c r="AT105" i="96" s="1"/>
  <c r="AR63" i="96"/>
  <c r="AR105" i="96" s="1"/>
  <c r="AP63" i="96"/>
  <c r="AP105" i="96" s="1"/>
  <c r="AN63" i="96"/>
  <c r="AN105" i="96" s="1"/>
  <c r="AL63" i="96"/>
  <c r="AL105" i="96" s="1"/>
  <c r="AJ63" i="96"/>
  <c r="AJ105" i="96" s="1"/>
  <c r="AH63" i="96"/>
  <c r="AH105" i="96" s="1"/>
  <c r="AF63" i="96"/>
  <c r="AF105" i="96" s="1"/>
  <c r="AD63" i="96"/>
  <c r="AD105" i="96" s="1"/>
  <c r="AB63" i="96"/>
  <c r="AB105" i="96" s="1"/>
  <c r="Z63" i="96"/>
  <c r="Z105" i="96" s="1"/>
  <c r="X63" i="96"/>
  <c r="X105" i="96" s="1"/>
  <c r="V63" i="96"/>
  <c r="V105" i="96" s="1"/>
  <c r="T63" i="96"/>
  <c r="T105" i="96" s="1"/>
  <c r="R63" i="96"/>
  <c r="R105" i="96" s="1"/>
  <c r="P63" i="96"/>
  <c r="P105" i="96" s="1"/>
  <c r="N63" i="96"/>
  <c r="N105" i="96" s="1"/>
  <c r="L63" i="96"/>
  <c r="L105" i="96" s="1"/>
  <c r="J63" i="96"/>
  <c r="J105" i="96" s="1"/>
  <c r="H63" i="96"/>
  <c r="H105" i="96" s="1"/>
  <c r="F63" i="96"/>
  <c r="F105" i="96" s="1"/>
  <c r="D63" i="96"/>
  <c r="D105" i="96" s="1"/>
  <c r="CD62" i="96"/>
  <c r="CB62" i="96"/>
  <c r="BZ62" i="96"/>
  <c r="BX62" i="96"/>
  <c r="BV62" i="96"/>
  <c r="BT62" i="96"/>
  <c r="BR62" i="96"/>
  <c r="BP62" i="96"/>
  <c r="BN62" i="96"/>
  <c r="BL62" i="96"/>
  <c r="BJ62" i="96"/>
  <c r="BH62" i="96"/>
  <c r="BF62" i="96"/>
  <c r="BD62" i="96"/>
  <c r="BB62" i="96"/>
  <c r="AZ62" i="96"/>
  <c r="AX62" i="96"/>
  <c r="AV62" i="96"/>
  <c r="AT62" i="96"/>
  <c r="AR62" i="96"/>
  <c r="AP62" i="96"/>
  <c r="AN62" i="96"/>
  <c r="AL62" i="96"/>
  <c r="AJ62" i="96"/>
  <c r="AH62" i="96"/>
  <c r="AF62" i="96"/>
  <c r="AD62" i="96"/>
  <c r="AB62" i="96"/>
  <c r="Z62" i="96"/>
  <c r="X62" i="96"/>
  <c r="V62" i="96"/>
  <c r="T62" i="96"/>
  <c r="R62" i="96"/>
  <c r="P62" i="96"/>
  <c r="N62" i="96"/>
  <c r="L62" i="96"/>
  <c r="J62" i="96"/>
  <c r="H62" i="96"/>
  <c r="F62" i="96"/>
  <c r="D62" i="96"/>
  <c r="CF61" i="96"/>
  <c r="CH61" i="96" s="1"/>
  <c r="CF60" i="96"/>
  <c r="CH60" i="96" s="1"/>
  <c r="CF59" i="96"/>
  <c r="CH59" i="96" s="1"/>
  <c r="CF58" i="96"/>
  <c r="CH58" i="96" s="1"/>
  <c r="CF57" i="96"/>
  <c r="CH57" i="96" s="1"/>
  <c r="CF56" i="96"/>
  <c r="CH56" i="96" s="1"/>
  <c r="CF55" i="96"/>
  <c r="CF44" i="96"/>
  <c r="CH44" i="96" s="1"/>
  <c r="D69" i="95"/>
  <c r="D74" i="95"/>
  <c r="D71" i="95"/>
  <c r="F69" i="95"/>
  <c r="H69" i="95"/>
  <c r="J69" i="95"/>
  <c r="L69" i="95"/>
  <c r="N69" i="95"/>
  <c r="P69" i="95"/>
  <c r="R69" i="95"/>
  <c r="T69" i="95"/>
  <c r="V69" i="95"/>
  <c r="X69" i="95"/>
  <c r="Z69" i="95"/>
  <c r="AB69" i="95"/>
  <c r="AD69" i="95"/>
  <c r="AF69" i="95"/>
  <c r="AH69" i="95"/>
  <c r="AJ69" i="95"/>
  <c r="AL69" i="95"/>
  <c r="AN69" i="95"/>
  <c r="AP69" i="95"/>
  <c r="AR69" i="95"/>
  <c r="AT69" i="95"/>
  <c r="AV69" i="95"/>
  <c r="AX69" i="95"/>
  <c r="F70" i="95"/>
  <c r="H70" i="95"/>
  <c r="J70" i="95"/>
  <c r="L70" i="95"/>
  <c r="N70" i="95"/>
  <c r="P70" i="95"/>
  <c r="R70" i="95"/>
  <c r="T70" i="95"/>
  <c r="V70" i="95"/>
  <c r="X70" i="95"/>
  <c r="Z70" i="95"/>
  <c r="AB70" i="95"/>
  <c r="AD70" i="95"/>
  <c r="AF70" i="95"/>
  <c r="AH70" i="95"/>
  <c r="AJ70" i="95"/>
  <c r="AL70" i="95"/>
  <c r="AN70" i="95"/>
  <c r="AP70" i="95"/>
  <c r="AR70" i="95"/>
  <c r="AT70" i="95"/>
  <c r="AV70" i="95"/>
  <c r="AX70" i="95"/>
  <c r="F71" i="95"/>
  <c r="H71" i="95"/>
  <c r="J71" i="95"/>
  <c r="L71" i="95"/>
  <c r="N71" i="95"/>
  <c r="P71" i="95"/>
  <c r="R71" i="95"/>
  <c r="T71" i="95"/>
  <c r="V71" i="95"/>
  <c r="X71" i="95"/>
  <c r="Z71" i="95"/>
  <c r="AB71" i="95"/>
  <c r="AD71" i="95"/>
  <c r="AF71" i="95"/>
  <c r="AH71" i="95"/>
  <c r="AJ71" i="95"/>
  <c r="AL71" i="95"/>
  <c r="AN71" i="95"/>
  <c r="AP71" i="95"/>
  <c r="AR71" i="95"/>
  <c r="AT71" i="95"/>
  <c r="AV71" i="95"/>
  <c r="AX71" i="95"/>
  <c r="F72" i="95"/>
  <c r="H72" i="95"/>
  <c r="J72" i="95"/>
  <c r="L72" i="95"/>
  <c r="N72" i="95"/>
  <c r="P72" i="95"/>
  <c r="R72" i="95"/>
  <c r="T72" i="95"/>
  <c r="V72" i="95"/>
  <c r="X72" i="95"/>
  <c r="Z72" i="95"/>
  <c r="AB72" i="95"/>
  <c r="AD72" i="95"/>
  <c r="AF72" i="95"/>
  <c r="AH72" i="95"/>
  <c r="AJ72" i="95"/>
  <c r="AL72" i="95"/>
  <c r="AN72" i="95"/>
  <c r="AP72" i="95"/>
  <c r="AR72" i="95"/>
  <c r="AT72" i="95"/>
  <c r="AV72" i="95"/>
  <c r="AX72" i="95"/>
  <c r="F73" i="95"/>
  <c r="H73" i="95"/>
  <c r="J73" i="95"/>
  <c r="L73" i="95"/>
  <c r="N73" i="95"/>
  <c r="P73" i="95"/>
  <c r="R73" i="95"/>
  <c r="T73" i="95"/>
  <c r="V73" i="95"/>
  <c r="X73" i="95"/>
  <c r="Z73" i="95"/>
  <c r="AB73" i="95"/>
  <c r="AD73" i="95"/>
  <c r="AF73" i="95"/>
  <c r="AH73" i="95"/>
  <c r="AJ73" i="95"/>
  <c r="AL73" i="95"/>
  <c r="AN73" i="95"/>
  <c r="AP73" i="95"/>
  <c r="AR73" i="95"/>
  <c r="AT73" i="95"/>
  <c r="AV73" i="95"/>
  <c r="AX73" i="95"/>
  <c r="F74" i="95"/>
  <c r="H74" i="95"/>
  <c r="J74" i="95"/>
  <c r="L74" i="95"/>
  <c r="N74" i="95"/>
  <c r="P74" i="95"/>
  <c r="R74" i="95"/>
  <c r="T74" i="95"/>
  <c r="V74" i="95"/>
  <c r="X74" i="95"/>
  <c r="Z74" i="95"/>
  <c r="AB74" i="95"/>
  <c r="AD74" i="95"/>
  <c r="AF74" i="95"/>
  <c r="AH74" i="95"/>
  <c r="AJ74" i="95"/>
  <c r="AL74" i="95"/>
  <c r="AN74" i="95"/>
  <c r="AP74" i="95"/>
  <c r="AR74" i="95"/>
  <c r="AT74" i="95"/>
  <c r="AV74" i="95"/>
  <c r="AX74" i="95"/>
  <c r="D73" i="95"/>
  <c r="D72" i="95"/>
  <c r="D70" i="95"/>
  <c r="CE105" i="95"/>
  <c r="CC105" i="95"/>
  <c r="CA105" i="95"/>
  <c r="BY105" i="95"/>
  <c r="BW105" i="95"/>
  <c r="BU105" i="95"/>
  <c r="BS105" i="95"/>
  <c r="BQ105" i="95"/>
  <c r="BO105" i="95"/>
  <c r="BM105" i="95"/>
  <c r="BK105" i="95"/>
  <c r="BI105" i="95"/>
  <c r="BG105" i="95"/>
  <c r="BE105" i="95"/>
  <c r="BC105" i="95"/>
  <c r="BA105" i="95"/>
  <c r="AY105" i="95"/>
  <c r="AW105" i="95"/>
  <c r="AU105" i="95"/>
  <c r="AS105" i="95"/>
  <c r="AQ105" i="95"/>
  <c r="AO105" i="95"/>
  <c r="AM105" i="95"/>
  <c r="AK105" i="95"/>
  <c r="AI105" i="95"/>
  <c r="AG105" i="95"/>
  <c r="AE105" i="95"/>
  <c r="AC105" i="95"/>
  <c r="AA105" i="95"/>
  <c r="Y105" i="95"/>
  <c r="W105" i="95"/>
  <c r="U105" i="95"/>
  <c r="S105" i="95"/>
  <c r="Q105" i="95"/>
  <c r="O105" i="95"/>
  <c r="M105" i="95"/>
  <c r="K105" i="95"/>
  <c r="I105" i="95"/>
  <c r="G105" i="95"/>
  <c r="E105" i="95"/>
  <c r="CE104" i="95"/>
  <c r="CC104" i="95"/>
  <c r="CA104" i="95"/>
  <c r="BY104" i="95"/>
  <c r="BW104" i="95"/>
  <c r="BU104" i="95"/>
  <c r="BS104" i="95"/>
  <c r="BQ104" i="95"/>
  <c r="BO104" i="95"/>
  <c r="BM104" i="95"/>
  <c r="BK104" i="95"/>
  <c r="BI104" i="95"/>
  <c r="BG104" i="95"/>
  <c r="BE104" i="95"/>
  <c r="BC104" i="95"/>
  <c r="BA104" i="95"/>
  <c r="AY104" i="95"/>
  <c r="AW104" i="95"/>
  <c r="AU104" i="95"/>
  <c r="AS104" i="95"/>
  <c r="AQ104" i="95"/>
  <c r="AO104" i="95"/>
  <c r="AM104" i="95"/>
  <c r="AK104" i="95"/>
  <c r="AI104" i="95"/>
  <c r="AG104" i="95"/>
  <c r="AE104" i="95"/>
  <c r="AC104" i="95"/>
  <c r="AA104" i="95"/>
  <c r="Y104" i="95"/>
  <c r="W104" i="95"/>
  <c r="U104" i="95"/>
  <c r="S104" i="95"/>
  <c r="Q104" i="95"/>
  <c r="O104" i="95"/>
  <c r="M104" i="95"/>
  <c r="K104" i="95"/>
  <c r="I104" i="95"/>
  <c r="G104" i="95"/>
  <c r="E104" i="95"/>
  <c r="CD103" i="95"/>
  <c r="CE103" i="95" s="1"/>
  <c r="CB103" i="95"/>
  <c r="CC103" i="95" s="1"/>
  <c r="BZ103" i="95"/>
  <c r="CA103" i="95" s="1"/>
  <c r="BX103" i="95"/>
  <c r="BY103" i="95" s="1"/>
  <c r="BV103" i="95"/>
  <c r="BW103" i="95" s="1"/>
  <c r="BT103" i="95"/>
  <c r="BU103" i="95" s="1"/>
  <c r="BR103" i="95"/>
  <c r="BS103" i="95" s="1"/>
  <c r="BP103" i="95"/>
  <c r="BQ103" i="95" s="1"/>
  <c r="BN103" i="95"/>
  <c r="BO103" i="95" s="1"/>
  <c r="BL103" i="95"/>
  <c r="BM103" i="95" s="1"/>
  <c r="BJ103" i="95"/>
  <c r="BK103" i="95" s="1"/>
  <c r="BH103" i="95"/>
  <c r="BI103" i="95" s="1"/>
  <c r="BF103" i="95"/>
  <c r="BG103" i="95" s="1"/>
  <c r="BD103" i="95"/>
  <c r="BE103" i="95" s="1"/>
  <c r="BB103" i="95"/>
  <c r="BC103" i="95" s="1"/>
  <c r="AZ103" i="95"/>
  <c r="BA103" i="95" s="1"/>
  <c r="AX103" i="95"/>
  <c r="AY103" i="95" s="1"/>
  <c r="AV103" i="95"/>
  <c r="AW103" i="95" s="1"/>
  <c r="AT103" i="95"/>
  <c r="AU103" i="95" s="1"/>
  <c r="AR103" i="95"/>
  <c r="AS103" i="95" s="1"/>
  <c r="AP103" i="95"/>
  <c r="AQ103" i="95" s="1"/>
  <c r="AN103" i="95"/>
  <c r="AO103" i="95" s="1"/>
  <c r="AL103" i="95"/>
  <c r="AM103" i="95" s="1"/>
  <c r="AJ103" i="95"/>
  <c r="AK103" i="95" s="1"/>
  <c r="AH103" i="95"/>
  <c r="AI103" i="95" s="1"/>
  <c r="AF103" i="95"/>
  <c r="AG103" i="95" s="1"/>
  <c r="AD103" i="95"/>
  <c r="AE103" i="95" s="1"/>
  <c r="AB103" i="95"/>
  <c r="AC103" i="95" s="1"/>
  <c r="Z103" i="95"/>
  <c r="AA103" i="95" s="1"/>
  <c r="X103" i="95"/>
  <c r="Y103" i="95" s="1"/>
  <c r="V103" i="95"/>
  <c r="W103" i="95" s="1"/>
  <c r="T103" i="95"/>
  <c r="U103" i="95" s="1"/>
  <c r="R103" i="95"/>
  <c r="S103" i="95" s="1"/>
  <c r="P103" i="95"/>
  <c r="Q103" i="95" s="1"/>
  <c r="N103" i="95"/>
  <c r="O103" i="95" s="1"/>
  <c r="L103" i="95"/>
  <c r="M103" i="95" s="1"/>
  <c r="J103" i="95"/>
  <c r="K103" i="95" s="1"/>
  <c r="H103" i="95"/>
  <c r="I103" i="95" s="1"/>
  <c r="F103" i="95"/>
  <c r="G103" i="95" s="1"/>
  <c r="D103" i="95"/>
  <c r="E103" i="95" s="1"/>
  <c r="CD75" i="95"/>
  <c r="CD110" i="95" s="1"/>
  <c r="CB75" i="95"/>
  <c r="CB110" i="95" s="1"/>
  <c r="BZ75" i="95"/>
  <c r="BZ110" i="95" s="1"/>
  <c r="BX75" i="95"/>
  <c r="BX110" i="95" s="1"/>
  <c r="BV75" i="95"/>
  <c r="BV110" i="95" s="1"/>
  <c r="BT75" i="95"/>
  <c r="BT110" i="95" s="1"/>
  <c r="BR75" i="95"/>
  <c r="BR110" i="95" s="1"/>
  <c r="BP75" i="95"/>
  <c r="BP110" i="95" s="1"/>
  <c r="BN75" i="95"/>
  <c r="BN110" i="95" s="1"/>
  <c r="BL75" i="95"/>
  <c r="BL110" i="95" s="1"/>
  <c r="BJ75" i="95"/>
  <c r="BJ110" i="95" s="1"/>
  <c r="BH75" i="95"/>
  <c r="BH110" i="95" s="1"/>
  <c r="BF75" i="95"/>
  <c r="BF110" i="95" s="1"/>
  <c r="BD75" i="95"/>
  <c r="BD110" i="95" s="1"/>
  <c r="BB75" i="95"/>
  <c r="BB110" i="95" s="1"/>
  <c r="AZ75" i="95"/>
  <c r="AZ110" i="95" s="1"/>
  <c r="CG74" i="95"/>
  <c r="CG73" i="95"/>
  <c r="CG72" i="95"/>
  <c r="CG71" i="95"/>
  <c r="CG70" i="95"/>
  <c r="CG69" i="95"/>
  <c r="CG68" i="95"/>
  <c r="CF68" i="95"/>
  <c r="CF64" i="95"/>
  <c r="CD63" i="95"/>
  <c r="CD105" i="95" s="1"/>
  <c r="CB63" i="95"/>
  <c r="CB105" i="95" s="1"/>
  <c r="BZ63" i="95"/>
  <c r="BZ105" i="95" s="1"/>
  <c r="BX63" i="95"/>
  <c r="BX105" i="95" s="1"/>
  <c r="BV63" i="95"/>
  <c r="BV105" i="95" s="1"/>
  <c r="BT63" i="95"/>
  <c r="BT105" i="95" s="1"/>
  <c r="BR63" i="95"/>
  <c r="BR105" i="95" s="1"/>
  <c r="BP63" i="95"/>
  <c r="BP105" i="95" s="1"/>
  <c r="BN63" i="95"/>
  <c r="BN105" i="95" s="1"/>
  <c r="BL63" i="95"/>
  <c r="BL105" i="95" s="1"/>
  <c r="BJ63" i="95"/>
  <c r="BJ105" i="95" s="1"/>
  <c r="BH63" i="95"/>
  <c r="BH105" i="95" s="1"/>
  <c r="BF63" i="95"/>
  <c r="BF105" i="95" s="1"/>
  <c r="BD63" i="95"/>
  <c r="BD105" i="95" s="1"/>
  <c r="BB63" i="95"/>
  <c r="BB105" i="95" s="1"/>
  <c r="AZ63" i="95"/>
  <c r="AZ105" i="95" s="1"/>
  <c r="AX63" i="95"/>
  <c r="AX105" i="95" s="1"/>
  <c r="AV63" i="95"/>
  <c r="AV105" i="95" s="1"/>
  <c r="AT63" i="95"/>
  <c r="AT105" i="95" s="1"/>
  <c r="AR63" i="95"/>
  <c r="AR105" i="95" s="1"/>
  <c r="AP63" i="95"/>
  <c r="AP105" i="95" s="1"/>
  <c r="AN63" i="95"/>
  <c r="AN105" i="95" s="1"/>
  <c r="AL63" i="95"/>
  <c r="AL105" i="95" s="1"/>
  <c r="AJ63" i="95"/>
  <c r="AJ105" i="95" s="1"/>
  <c r="AH63" i="95"/>
  <c r="AH105" i="95" s="1"/>
  <c r="AF63" i="95"/>
  <c r="AF105" i="95" s="1"/>
  <c r="AD63" i="95"/>
  <c r="AD105" i="95" s="1"/>
  <c r="AB63" i="95"/>
  <c r="AB105" i="95" s="1"/>
  <c r="Z63" i="95"/>
  <c r="Z105" i="95" s="1"/>
  <c r="X63" i="95"/>
  <c r="X105" i="95" s="1"/>
  <c r="V63" i="95"/>
  <c r="V105" i="95" s="1"/>
  <c r="T63" i="95"/>
  <c r="T105" i="95" s="1"/>
  <c r="R63" i="95"/>
  <c r="R105" i="95" s="1"/>
  <c r="P63" i="95"/>
  <c r="P105" i="95" s="1"/>
  <c r="N63" i="95"/>
  <c r="N105" i="95" s="1"/>
  <c r="L63" i="95"/>
  <c r="L105" i="95" s="1"/>
  <c r="J63" i="95"/>
  <c r="J105" i="95" s="1"/>
  <c r="H63" i="95"/>
  <c r="H105" i="95" s="1"/>
  <c r="F63" i="95"/>
  <c r="F105" i="95" s="1"/>
  <c r="D63" i="95"/>
  <c r="D105" i="95" s="1"/>
  <c r="CD62" i="95"/>
  <c r="CB62" i="95"/>
  <c r="BZ62" i="95"/>
  <c r="BX62" i="95"/>
  <c r="BV62" i="95"/>
  <c r="BT62" i="95"/>
  <c r="BR62" i="95"/>
  <c r="BP62" i="95"/>
  <c r="BN62" i="95"/>
  <c r="BL62" i="95"/>
  <c r="BJ62" i="95"/>
  <c r="BH62" i="95"/>
  <c r="BF62" i="95"/>
  <c r="BD62" i="95"/>
  <c r="BB62" i="95"/>
  <c r="AZ62" i="95"/>
  <c r="AX62" i="95"/>
  <c r="AV62" i="95"/>
  <c r="AT62" i="95"/>
  <c r="AR62" i="95"/>
  <c r="AP62" i="95"/>
  <c r="AN62" i="95"/>
  <c r="AL62" i="95"/>
  <c r="AJ62" i="95"/>
  <c r="AH62" i="95"/>
  <c r="AF62" i="95"/>
  <c r="AD62" i="95"/>
  <c r="AB62" i="95"/>
  <c r="Z62" i="95"/>
  <c r="X62" i="95"/>
  <c r="V62" i="95"/>
  <c r="T62" i="95"/>
  <c r="R62" i="95"/>
  <c r="P62" i="95"/>
  <c r="N62" i="95"/>
  <c r="L62" i="95"/>
  <c r="J62" i="95"/>
  <c r="H62" i="95"/>
  <c r="F62" i="95"/>
  <c r="D62" i="95"/>
  <c r="CF61" i="95"/>
  <c r="CH61" i="95" s="1"/>
  <c r="CF60" i="95"/>
  <c r="CH60" i="95" s="1"/>
  <c r="CF59" i="95"/>
  <c r="CH59" i="95" s="1"/>
  <c r="CF58" i="95"/>
  <c r="CH58" i="95" s="1"/>
  <c r="CF57" i="95"/>
  <c r="CH57" i="95" s="1"/>
  <c r="CF56" i="95"/>
  <c r="CH56" i="95" s="1"/>
  <c r="CF55" i="95"/>
  <c r="CH55" i="95" s="1"/>
  <c r="CF44" i="95"/>
  <c r="CH44" i="95" s="1"/>
  <c r="D74" i="94"/>
  <c r="D71" i="94"/>
  <c r="D70" i="94"/>
  <c r="D69" i="94"/>
  <c r="AX69" i="92"/>
  <c r="AX70" i="92"/>
  <c r="AX71" i="92"/>
  <c r="AX72" i="92"/>
  <c r="AX73" i="92"/>
  <c r="AX74" i="92"/>
  <c r="BV75" i="92"/>
  <c r="BV110" i="92" s="1"/>
  <c r="BH75" i="92"/>
  <c r="BH110" i="92" s="1"/>
  <c r="F69" i="94"/>
  <c r="H69" i="94"/>
  <c r="J69" i="94"/>
  <c r="L69" i="94"/>
  <c r="N69" i="94"/>
  <c r="P69" i="94"/>
  <c r="R69" i="94"/>
  <c r="T69" i="94"/>
  <c r="V69" i="94"/>
  <c r="X69" i="94"/>
  <c r="Z69" i="94"/>
  <c r="AB69" i="94"/>
  <c r="AD69" i="94"/>
  <c r="AF69" i="94"/>
  <c r="AH69" i="94"/>
  <c r="AJ69" i="94"/>
  <c r="AL69" i="94"/>
  <c r="AN69" i="94"/>
  <c r="AP69" i="94"/>
  <c r="AR69" i="94"/>
  <c r="AT69" i="94"/>
  <c r="AV69" i="94"/>
  <c r="AX69" i="94"/>
  <c r="AZ75" i="94"/>
  <c r="AZ110" i="94" s="1"/>
  <c r="F70" i="94"/>
  <c r="H70" i="94"/>
  <c r="J70" i="94"/>
  <c r="L70" i="94"/>
  <c r="N70" i="94"/>
  <c r="P70" i="94"/>
  <c r="R70" i="94"/>
  <c r="T70" i="94"/>
  <c r="V70" i="94"/>
  <c r="X70" i="94"/>
  <c r="Z70" i="94"/>
  <c r="AB70" i="94"/>
  <c r="AD70" i="94"/>
  <c r="AF70" i="94"/>
  <c r="AH70" i="94"/>
  <c r="AJ70" i="94"/>
  <c r="AL70" i="94"/>
  <c r="AN70" i="94"/>
  <c r="AP70" i="94"/>
  <c r="AR70" i="94"/>
  <c r="AT70" i="94"/>
  <c r="AV70" i="94"/>
  <c r="AX70" i="94"/>
  <c r="F71" i="94"/>
  <c r="H71" i="94"/>
  <c r="J71" i="94"/>
  <c r="L71" i="94"/>
  <c r="N71" i="94"/>
  <c r="P71" i="94"/>
  <c r="R71" i="94"/>
  <c r="T71" i="94"/>
  <c r="V71" i="94"/>
  <c r="X71" i="94"/>
  <c r="Z71" i="94"/>
  <c r="AB71" i="94"/>
  <c r="AD71" i="94"/>
  <c r="AF71" i="94"/>
  <c r="AH71" i="94"/>
  <c r="AJ71" i="94"/>
  <c r="AL71" i="94"/>
  <c r="AN71" i="94"/>
  <c r="AP71" i="94"/>
  <c r="AR71" i="94"/>
  <c r="AT71" i="94"/>
  <c r="AV71" i="94"/>
  <c r="AX71" i="94"/>
  <c r="BD75" i="94"/>
  <c r="BD110" i="94" s="1"/>
  <c r="BN75" i="94"/>
  <c r="BN110" i="94" s="1"/>
  <c r="F72" i="94"/>
  <c r="H72" i="94"/>
  <c r="J72" i="94"/>
  <c r="L72" i="94"/>
  <c r="N72" i="94"/>
  <c r="P72" i="94"/>
  <c r="R72" i="94"/>
  <c r="T72" i="94"/>
  <c r="V72" i="94"/>
  <c r="X72" i="94"/>
  <c r="Z72" i="94"/>
  <c r="AB72" i="94"/>
  <c r="AD72" i="94"/>
  <c r="AF72" i="94"/>
  <c r="AH72" i="94"/>
  <c r="AJ72" i="94"/>
  <c r="AL72" i="94"/>
  <c r="AN72" i="94"/>
  <c r="AP72" i="94"/>
  <c r="AR72" i="94"/>
  <c r="AT72" i="94"/>
  <c r="AV72" i="94"/>
  <c r="AX72" i="94"/>
  <c r="BF75" i="94"/>
  <c r="BF110" i="94" s="1"/>
  <c r="BP75" i="94"/>
  <c r="BP110" i="94" s="1"/>
  <c r="F73" i="94"/>
  <c r="H73" i="94"/>
  <c r="J73" i="94"/>
  <c r="L73" i="94"/>
  <c r="N73" i="94"/>
  <c r="P73" i="94"/>
  <c r="R73" i="94"/>
  <c r="T73" i="94"/>
  <c r="V73" i="94"/>
  <c r="X73" i="94"/>
  <c r="Z73" i="94"/>
  <c r="AB73" i="94"/>
  <c r="AD73" i="94"/>
  <c r="AF73" i="94"/>
  <c r="AH73" i="94"/>
  <c r="AJ73" i="94"/>
  <c r="AL73" i="94"/>
  <c r="AN73" i="94"/>
  <c r="AP73" i="94"/>
  <c r="AR73" i="94"/>
  <c r="AT73" i="94"/>
  <c r="AV73" i="94"/>
  <c r="AX73" i="94"/>
  <c r="BH75" i="94"/>
  <c r="BH110" i="94" s="1"/>
  <c r="BR75" i="94"/>
  <c r="BR110" i="94" s="1"/>
  <c r="F74" i="94"/>
  <c r="H74" i="94"/>
  <c r="J74" i="94"/>
  <c r="L74" i="94"/>
  <c r="N74" i="94"/>
  <c r="P74" i="94"/>
  <c r="R74" i="94"/>
  <c r="T74" i="94"/>
  <c r="V74" i="94"/>
  <c r="X74" i="94"/>
  <c r="Z74" i="94"/>
  <c r="AB74" i="94"/>
  <c r="AD74" i="94"/>
  <c r="AF74" i="94"/>
  <c r="AH74" i="94"/>
  <c r="AJ74" i="94"/>
  <c r="AL74" i="94"/>
  <c r="AN74" i="94"/>
  <c r="AP74" i="94"/>
  <c r="AR74" i="94"/>
  <c r="AT74" i="94"/>
  <c r="AV74" i="94"/>
  <c r="AX74" i="94"/>
  <c r="BJ75" i="94"/>
  <c r="BJ110" i="94" s="1"/>
  <c r="BT75" i="94"/>
  <c r="BT110" i="94" s="1"/>
  <c r="BV75" i="94"/>
  <c r="BV110" i="94" s="1"/>
  <c r="D73" i="94"/>
  <c r="D72" i="94"/>
  <c r="CE105" i="94"/>
  <c r="CC105" i="94"/>
  <c r="CA105" i="94"/>
  <c r="BY105" i="94"/>
  <c r="BW105" i="94"/>
  <c r="BU105" i="94"/>
  <c r="BS105" i="94"/>
  <c r="BQ105" i="94"/>
  <c r="BO105" i="94"/>
  <c r="BM105" i="94"/>
  <c r="BK105" i="94"/>
  <c r="BI105" i="94"/>
  <c r="BG105" i="94"/>
  <c r="BE105" i="94"/>
  <c r="BC105" i="94"/>
  <c r="BA105" i="94"/>
  <c r="AY105" i="94"/>
  <c r="AW105" i="94"/>
  <c r="AU105" i="94"/>
  <c r="AS105" i="94"/>
  <c r="AQ105" i="94"/>
  <c r="AO105" i="94"/>
  <c r="AM105" i="94"/>
  <c r="AK105" i="94"/>
  <c r="AI105" i="94"/>
  <c r="AG105" i="94"/>
  <c r="AE105" i="94"/>
  <c r="AC105" i="94"/>
  <c r="AA105" i="94"/>
  <c r="Y105" i="94"/>
  <c r="W105" i="94"/>
  <c r="U105" i="94"/>
  <c r="S105" i="94"/>
  <c r="Q105" i="94"/>
  <c r="O105" i="94"/>
  <c r="M105" i="94"/>
  <c r="K105" i="94"/>
  <c r="I105" i="94"/>
  <c r="G105" i="94"/>
  <c r="E105" i="94"/>
  <c r="CE104" i="94"/>
  <c r="CC104" i="94"/>
  <c r="CA104" i="94"/>
  <c r="BY104" i="94"/>
  <c r="BW104" i="94"/>
  <c r="BU104" i="94"/>
  <c r="BS104" i="94"/>
  <c r="BQ104" i="94"/>
  <c r="BO104" i="94"/>
  <c r="BM104" i="94"/>
  <c r="BK104" i="94"/>
  <c r="BI104" i="94"/>
  <c r="BG104" i="94"/>
  <c r="BE104" i="94"/>
  <c r="BC104" i="94"/>
  <c r="BA104" i="94"/>
  <c r="AY104" i="94"/>
  <c r="AW104" i="94"/>
  <c r="AU104" i="94"/>
  <c r="AS104" i="94"/>
  <c r="AQ104" i="94"/>
  <c r="AO104" i="94"/>
  <c r="AM104" i="94"/>
  <c r="AK104" i="94"/>
  <c r="AI104" i="94"/>
  <c r="AG104" i="94"/>
  <c r="AE104" i="94"/>
  <c r="AC104" i="94"/>
  <c r="AA104" i="94"/>
  <c r="Y104" i="94"/>
  <c r="W104" i="94"/>
  <c r="U104" i="94"/>
  <c r="S104" i="94"/>
  <c r="Q104" i="94"/>
  <c r="O104" i="94"/>
  <c r="M104" i="94"/>
  <c r="K104" i="94"/>
  <c r="I104" i="94"/>
  <c r="G104" i="94"/>
  <c r="E104" i="94"/>
  <c r="CD103" i="94"/>
  <c r="CE103" i="94" s="1"/>
  <c r="CB103" i="94"/>
  <c r="CC103" i="94" s="1"/>
  <c r="BZ103" i="94"/>
  <c r="CA103" i="94" s="1"/>
  <c r="BX103" i="94"/>
  <c r="BY103" i="94" s="1"/>
  <c r="BV103" i="94"/>
  <c r="BW103" i="94" s="1"/>
  <c r="BT103" i="94"/>
  <c r="BU103" i="94" s="1"/>
  <c r="BR103" i="94"/>
  <c r="BS103" i="94" s="1"/>
  <c r="BP103" i="94"/>
  <c r="BQ103" i="94" s="1"/>
  <c r="BN103" i="94"/>
  <c r="BO103" i="94" s="1"/>
  <c r="BL103" i="94"/>
  <c r="BM103" i="94" s="1"/>
  <c r="BJ103" i="94"/>
  <c r="BK103" i="94" s="1"/>
  <c r="BH103" i="94"/>
  <c r="BI103" i="94" s="1"/>
  <c r="BF103" i="94"/>
  <c r="BG103" i="94" s="1"/>
  <c r="BD103" i="94"/>
  <c r="BE103" i="94" s="1"/>
  <c r="BB103" i="94"/>
  <c r="BC103" i="94" s="1"/>
  <c r="AZ103" i="94"/>
  <c r="BA103" i="94" s="1"/>
  <c r="AX103" i="94"/>
  <c r="AY103" i="94" s="1"/>
  <c r="AV103" i="94"/>
  <c r="AW103" i="94" s="1"/>
  <c r="AT103" i="94"/>
  <c r="AU103" i="94" s="1"/>
  <c r="AR103" i="94"/>
  <c r="AS103" i="94" s="1"/>
  <c r="AP103" i="94"/>
  <c r="AQ103" i="94" s="1"/>
  <c r="AN103" i="94"/>
  <c r="AO103" i="94" s="1"/>
  <c r="AL103" i="94"/>
  <c r="AM103" i="94" s="1"/>
  <c r="AJ103" i="94"/>
  <c r="AK103" i="94" s="1"/>
  <c r="AH103" i="94"/>
  <c r="AI103" i="94" s="1"/>
  <c r="AF103" i="94"/>
  <c r="AG103" i="94" s="1"/>
  <c r="AD103" i="94"/>
  <c r="AE103" i="94" s="1"/>
  <c r="AB103" i="94"/>
  <c r="AC103" i="94" s="1"/>
  <c r="Z103" i="94"/>
  <c r="AA103" i="94" s="1"/>
  <c r="Y103" i="94"/>
  <c r="X103" i="94"/>
  <c r="V103" i="94"/>
  <c r="W103" i="94" s="1"/>
  <c r="T103" i="94"/>
  <c r="U103" i="94" s="1"/>
  <c r="R103" i="94"/>
  <c r="S103" i="94" s="1"/>
  <c r="P103" i="94"/>
  <c r="Q103" i="94" s="1"/>
  <c r="N103" i="94"/>
  <c r="O103" i="94" s="1"/>
  <c r="L103" i="94"/>
  <c r="M103" i="94" s="1"/>
  <c r="J103" i="94"/>
  <c r="K103" i="94" s="1"/>
  <c r="H103" i="94"/>
  <c r="I103" i="94" s="1"/>
  <c r="F103" i="94"/>
  <c r="G103" i="94" s="1"/>
  <c r="D103" i="94"/>
  <c r="E103" i="94" s="1"/>
  <c r="CD75" i="94"/>
  <c r="CD110" i="94" s="1"/>
  <c r="CB75" i="94"/>
  <c r="CB110" i="94" s="1"/>
  <c r="BZ75" i="94"/>
  <c r="BZ110" i="94" s="1"/>
  <c r="BX75" i="94"/>
  <c r="BX110" i="94" s="1"/>
  <c r="BL75" i="94"/>
  <c r="BL110" i="94" s="1"/>
  <c r="BB75" i="94"/>
  <c r="BB110" i="94" s="1"/>
  <c r="CG74" i="94"/>
  <c r="CG73" i="94"/>
  <c r="CG72" i="94"/>
  <c r="CG71" i="94"/>
  <c r="CG70" i="94"/>
  <c r="CG69" i="94"/>
  <c r="CG68" i="94"/>
  <c r="CF68" i="94"/>
  <c r="CF64" i="94"/>
  <c r="CD63" i="94"/>
  <c r="CD105" i="94" s="1"/>
  <c r="CB63" i="94"/>
  <c r="CB105" i="94" s="1"/>
  <c r="BZ63" i="94"/>
  <c r="BZ105" i="94" s="1"/>
  <c r="BX63" i="94"/>
  <c r="BX105" i="94" s="1"/>
  <c r="BV63" i="94"/>
  <c r="BV105" i="94" s="1"/>
  <c r="BT63" i="94"/>
  <c r="BT105" i="94" s="1"/>
  <c r="BR63" i="94"/>
  <c r="BR105" i="94" s="1"/>
  <c r="BP63" i="94"/>
  <c r="BP105" i="94" s="1"/>
  <c r="BN63" i="94"/>
  <c r="BN105" i="94" s="1"/>
  <c r="BL63" i="94"/>
  <c r="BL105" i="94" s="1"/>
  <c r="BJ63" i="94"/>
  <c r="BJ105" i="94" s="1"/>
  <c r="BH63" i="94"/>
  <c r="BH105" i="94" s="1"/>
  <c r="BF63" i="94"/>
  <c r="BF105" i="94" s="1"/>
  <c r="BD63" i="94"/>
  <c r="BD105" i="94" s="1"/>
  <c r="BB63" i="94"/>
  <c r="BB105" i="94" s="1"/>
  <c r="AZ63" i="94"/>
  <c r="AZ105" i="94" s="1"/>
  <c r="AX63" i="94"/>
  <c r="AX105" i="94" s="1"/>
  <c r="AV63" i="94"/>
  <c r="AV105" i="94" s="1"/>
  <c r="AT63" i="94"/>
  <c r="AT105" i="94" s="1"/>
  <c r="AR63" i="94"/>
  <c r="AR105" i="94" s="1"/>
  <c r="AP63" i="94"/>
  <c r="AP105" i="94" s="1"/>
  <c r="AN63" i="94"/>
  <c r="AN105" i="94" s="1"/>
  <c r="AL63" i="94"/>
  <c r="AL105" i="94" s="1"/>
  <c r="AJ63" i="94"/>
  <c r="AJ105" i="94" s="1"/>
  <c r="AH63" i="94"/>
  <c r="AH105" i="94" s="1"/>
  <c r="AF63" i="94"/>
  <c r="AF105" i="94" s="1"/>
  <c r="AD63" i="94"/>
  <c r="AD105" i="94" s="1"/>
  <c r="Z63" i="94"/>
  <c r="Z105" i="94" s="1"/>
  <c r="X63" i="94"/>
  <c r="X105" i="94" s="1"/>
  <c r="V63" i="94"/>
  <c r="V105" i="94" s="1"/>
  <c r="T63" i="94"/>
  <c r="T105" i="94" s="1"/>
  <c r="R63" i="94"/>
  <c r="R105" i="94" s="1"/>
  <c r="P63" i="94"/>
  <c r="P105" i="94" s="1"/>
  <c r="N63" i="94"/>
  <c r="N105" i="94" s="1"/>
  <c r="L63" i="94"/>
  <c r="L105" i="94" s="1"/>
  <c r="J63" i="94"/>
  <c r="J105" i="94" s="1"/>
  <c r="H63" i="94"/>
  <c r="H105" i="94" s="1"/>
  <c r="F63" i="94"/>
  <c r="F105" i="94" s="1"/>
  <c r="D63" i="94"/>
  <c r="D105" i="94" s="1"/>
  <c r="CD62" i="94"/>
  <c r="CB62" i="94"/>
  <c r="BZ62" i="94"/>
  <c r="BX62" i="94"/>
  <c r="BV62" i="94"/>
  <c r="BT62" i="94"/>
  <c r="BR62" i="94"/>
  <c r="BP62" i="94"/>
  <c r="BN62" i="94"/>
  <c r="BL62" i="94"/>
  <c r="BJ62" i="94"/>
  <c r="BH62" i="94"/>
  <c r="BF62" i="94"/>
  <c r="BD62" i="94"/>
  <c r="BB62" i="94"/>
  <c r="AZ62" i="94"/>
  <c r="AX62" i="94"/>
  <c r="AV62" i="94"/>
  <c r="AT62" i="94"/>
  <c r="AR62" i="94"/>
  <c r="AP62" i="94"/>
  <c r="AN62" i="94"/>
  <c r="AL62" i="94"/>
  <c r="AJ62" i="94"/>
  <c r="AH62" i="94"/>
  <c r="AF62" i="94"/>
  <c r="AD62" i="94"/>
  <c r="Z62" i="94"/>
  <c r="X62" i="94"/>
  <c r="V62" i="94"/>
  <c r="T62" i="94"/>
  <c r="R62" i="94"/>
  <c r="P62" i="94"/>
  <c r="N62" i="94"/>
  <c r="L62" i="94"/>
  <c r="J62" i="94"/>
  <c r="H62" i="94"/>
  <c r="F62" i="94"/>
  <c r="D62" i="94"/>
  <c r="CF61" i="94"/>
  <c r="CH61" i="94" s="1"/>
  <c r="CF60" i="94"/>
  <c r="CH60" i="94" s="1"/>
  <c r="CF59" i="94"/>
  <c r="CH59" i="94" s="1"/>
  <c r="AB63" i="94"/>
  <c r="AB105" i="94" s="1"/>
  <c r="CF57" i="94"/>
  <c r="CH57" i="94" s="1"/>
  <c r="CF56" i="94"/>
  <c r="CH56" i="94" s="1"/>
  <c r="CF55" i="94"/>
  <c r="CF44" i="94"/>
  <c r="CH44" i="94" s="1"/>
  <c r="CF64" i="90"/>
  <c r="CF64" i="92"/>
  <c r="CF64" i="93"/>
  <c r="AB69" i="92"/>
  <c r="AD69" i="92"/>
  <c r="AF69" i="92"/>
  <c r="AH69" i="92"/>
  <c r="AJ69" i="92"/>
  <c r="AL69" i="92"/>
  <c r="AN69" i="92"/>
  <c r="AP69" i="92"/>
  <c r="AR69" i="92"/>
  <c r="AT69" i="92"/>
  <c r="AV69" i="92"/>
  <c r="AB70" i="92"/>
  <c r="AD70" i="92"/>
  <c r="AF70" i="92"/>
  <c r="AH70" i="92"/>
  <c r="AJ70" i="92"/>
  <c r="AL70" i="92"/>
  <c r="AN70" i="92"/>
  <c r="AP70" i="92"/>
  <c r="AR70" i="92"/>
  <c r="AT70" i="92"/>
  <c r="AV70" i="92"/>
  <c r="AB71" i="92"/>
  <c r="AD71" i="92"/>
  <c r="AF71" i="92"/>
  <c r="AH71" i="92"/>
  <c r="AJ71" i="92"/>
  <c r="AL71" i="92"/>
  <c r="AN71" i="92"/>
  <c r="AP71" i="92"/>
  <c r="AR71" i="92"/>
  <c r="AT71" i="92"/>
  <c r="AV71" i="92"/>
  <c r="AB72" i="92"/>
  <c r="AD72" i="92"/>
  <c r="AF72" i="92"/>
  <c r="AH72" i="92"/>
  <c r="AJ72" i="92"/>
  <c r="AL72" i="92"/>
  <c r="AN72" i="92"/>
  <c r="AP72" i="92"/>
  <c r="AR72" i="92"/>
  <c r="AT72" i="92"/>
  <c r="AV72" i="92"/>
  <c r="AB73" i="92"/>
  <c r="AD73" i="92"/>
  <c r="AF73" i="92"/>
  <c r="AH73" i="92"/>
  <c r="AJ73" i="92"/>
  <c r="AL73" i="92"/>
  <c r="AN73" i="92"/>
  <c r="AP73" i="92"/>
  <c r="AR73" i="92"/>
  <c r="AT73" i="92"/>
  <c r="AV73" i="92"/>
  <c r="AB74" i="92"/>
  <c r="AD74" i="92"/>
  <c r="AF74" i="92"/>
  <c r="AH74" i="92"/>
  <c r="AJ74" i="92"/>
  <c r="AL74" i="92"/>
  <c r="AN74" i="92"/>
  <c r="AP74" i="92"/>
  <c r="AR74" i="92"/>
  <c r="AT74" i="92"/>
  <c r="AV74" i="92"/>
  <c r="AB69" i="90"/>
  <c r="AD69" i="90"/>
  <c r="AF69" i="90"/>
  <c r="AH69" i="90"/>
  <c r="AJ69" i="90"/>
  <c r="AL69" i="90"/>
  <c r="AN69" i="90"/>
  <c r="AP69" i="90"/>
  <c r="AR69" i="90"/>
  <c r="AT69" i="90"/>
  <c r="AV69" i="90"/>
  <c r="AX69" i="90"/>
  <c r="AB70" i="90"/>
  <c r="AD70" i="90"/>
  <c r="AF70" i="90"/>
  <c r="AH70" i="90"/>
  <c r="AJ70" i="90"/>
  <c r="AL70" i="90"/>
  <c r="AN70" i="90"/>
  <c r="AP70" i="90"/>
  <c r="AR70" i="90"/>
  <c r="AT70" i="90"/>
  <c r="AV70" i="90"/>
  <c r="AX70" i="90"/>
  <c r="AB71" i="90"/>
  <c r="AD71" i="90"/>
  <c r="AF71" i="90"/>
  <c r="AH71" i="90"/>
  <c r="AJ71" i="90"/>
  <c r="AL71" i="90"/>
  <c r="AN71" i="90"/>
  <c r="AP71" i="90"/>
  <c r="AR71" i="90"/>
  <c r="AT71" i="90"/>
  <c r="AV71" i="90"/>
  <c r="AX71" i="90"/>
  <c r="AB72" i="90"/>
  <c r="AD72" i="90"/>
  <c r="AF72" i="90"/>
  <c r="AH72" i="90"/>
  <c r="AJ72" i="90"/>
  <c r="AL72" i="90"/>
  <c r="AN72" i="90"/>
  <c r="AP72" i="90"/>
  <c r="AR72" i="90"/>
  <c r="AT72" i="90"/>
  <c r="AV72" i="90"/>
  <c r="AX72" i="90"/>
  <c r="AB73" i="90"/>
  <c r="AD73" i="90"/>
  <c r="AF73" i="90"/>
  <c r="AH73" i="90"/>
  <c r="AJ73" i="90"/>
  <c r="AL73" i="90"/>
  <c r="AN73" i="90"/>
  <c r="AP73" i="90"/>
  <c r="AR73" i="90"/>
  <c r="AT73" i="90"/>
  <c r="AV73" i="90"/>
  <c r="AX73" i="90"/>
  <c r="AB74" i="90"/>
  <c r="AD74" i="90"/>
  <c r="AF74" i="90"/>
  <c r="AH74" i="90"/>
  <c r="AJ74" i="90"/>
  <c r="AL74" i="90"/>
  <c r="AN74" i="90"/>
  <c r="AP74" i="90"/>
  <c r="AR74" i="90"/>
  <c r="AT74" i="90"/>
  <c r="AV74" i="90"/>
  <c r="AX74" i="90"/>
  <c r="AB69" i="93"/>
  <c r="AD69" i="93"/>
  <c r="AF69" i="93"/>
  <c r="AH69" i="93"/>
  <c r="AJ69" i="93"/>
  <c r="AL69" i="93"/>
  <c r="AN69" i="93"/>
  <c r="AP69" i="93"/>
  <c r="AR69" i="93"/>
  <c r="AT69" i="93"/>
  <c r="AV69" i="93"/>
  <c r="AX69" i="93"/>
  <c r="AB70" i="93"/>
  <c r="AD70" i="93"/>
  <c r="AF70" i="93"/>
  <c r="AH70" i="93"/>
  <c r="AJ70" i="93"/>
  <c r="AL70" i="93"/>
  <c r="AN70" i="93"/>
  <c r="AP70" i="93"/>
  <c r="AR70" i="93"/>
  <c r="AT70" i="93"/>
  <c r="AV70" i="93"/>
  <c r="AX70" i="93"/>
  <c r="AB71" i="93"/>
  <c r="AD71" i="93"/>
  <c r="AF71" i="93"/>
  <c r="AH71" i="93"/>
  <c r="AJ71" i="93"/>
  <c r="AL71" i="93"/>
  <c r="AN71" i="93"/>
  <c r="AP71" i="93"/>
  <c r="AR71" i="93"/>
  <c r="AT71" i="93"/>
  <c r="AV71" i="93"/>
  <c r="AX71" i="93"/>
  <c r="AB72" i="93"/>
  <c r="AD72" i="93"/>
  <c r="AF72" i="93"/>
  <c r="AH72" i="93"/>
  <c r="AJ72" i="93"/>
  <c r="AL72" i="93"/>
  <c r="AN72" i="93"/>
  <c r="AP72" i="93"/>
  <c r="AR72" i="93"/>
  <c r="AT72" i="93"/>
  <c r="AV72" i="93"/>
  <c r="AX72" i="93"/>
  <c r="AB73" i="93"/>
  <c r="AD73" i="93"/>
  <c r="AF73" i="93"/>
  <c r="AH73" i="93"/>
  <c r="AJ73" i="93"/>
  <c r="AL73" i="93"/>
  <c r="AN73" i="93"/>
  <c r="AP73" i="93"/>
  <c r="AR73" i="93"/>
  <c r="AT73" i="93"/>
  <c r="AV73" i="93"/>
  <c r="AX73" i="93"/>
  <c r="AB74" i="93"/>
  <c r="AD74" i="93"/>
  <c r="AF74" i="93"/>
  <c r="AH74" i="93"/>
  <c r="AJ74" i="93"/>
  <c r="AL74" i="93"/>
  <c r="AN74" i="93"/>
  <c r="AP74" i="93"/>
  <c r="AR74" i="93"/>
  <c r="AT74" i="93"/>
  <c r="AV74" i="93"/>
  <c r="AX74" i="93"/>
  <c r="F69" i="93"/>
  <c r="H69" i="93"/>
  <c r="J69" i="93"/>
  <c r="L69" i="93"/>
  <c r="N69" i="93"/>
  <c r="P69" i="93"/>
  <c r="R69" i="93"/>
  <c r="T69" i="93"/>
  <c r="V69" i="93"/>
  <c r="X69" i="93"/>
  <c r="Z69" i="93"/>
  <c r="F70" i="93"/>
  <c r="H70" i="93"/>
  <c r="J70" i="93"/>
  <c r="L70" i="93"/>
  <c r="N70" i="93"/>
  <c r="P70" i="93"/>
  <c r="R70" i="93"/>
  <c r="T70" i="93"/>
  <c r="V70" i="93"/>
  <c r="X70" i="93"/>
  <c r="Z70" i="93"/>
  <c r="F71" i="93"/>
  <c r="H71" i="93"/>
  <c r="J71" i="93"/>
  <c r="L71" i="93"/>
  <c r="N71" i="93"/>
  <c r="P71" i="93"/>
  <c r="R71" i="93"/>
  <c r="T71" i="93"/>
  <c r="V71" i="93"/>
  <c r="X71" i="93"/>
  <c r="Z71" i="93"/>
  <c r="F72" i="93"/>
  <c r="H72" i="93"/>
  <c r="J72" i="93"/>
  <c r="L72" i="93"/>
  <c r="N72" i="93"/>
  <c r="P72" i="93"/>
  <c r="R72" i="93"/>
  <c r="T72" i="93"/>
  <c r="V72" i="93"/>
  <c r="X72" i="93"/>
  <c r="Z72" i="93"/>
  <c r="F73" i="93"/>
  <c r="H73" i="93"/>
  <c r="J73" i="93"/>
  <c r="L73" i="93"/>
  <c r="N73" i="93"/>
  <c r="P73" i="93"/>
  <c r="R73" i="93"/>
  <c r="T73" i="93"/>
  <c r="V73" i="93"/>
  <c r="X73" i="93"/>
  <c r="Z73" i="93"/>
  <c r="F74" i="93"/>
  <c r="H74" i="93"/>
  <c r="J74" i="93"/>
  <c r="L74" i="93"/>
  <c r="N74" i="93"/>
  <c r="P74" i="93"/>
  <c r="R74" i="93"/>
  <c r="T74" i="93"/>
  <c r="V74" i="93"/>
  <c r="X74" i="93"/>
  <c r="Z74" i="93"/>
  <c r="D74" i="93"/>
  <c r="D73" i="93"/>
  <c r="D72" i="93"/>
  <c r="D71" i="93"/>
  <c r="D70" i="93"/>
  <c r="D69" i="93"/>
  <c r="CE105" i="93"/>
  <c r="CC105" i="93"/>
  <c r="CA105" i="93"/>
  <c r="BY105" i="93"/>
  <c r="BW105" i="93"/>
  <c r="BU105" i="93"/>
  <c r="BS105" i="93"/>
  <c r="BQ105" i="93"/>
  <c r="BO105" i="93"/>
  <c r="BM105" i="93"/>
  <c r="BK105" i="93"/>
  <c r="BI105" i="93"/>
  <c r="BG105" i="93"/>
  <c r="BE105" i="93"/>
  <c r="BC105" i="93"/>
  <c r="BA105" i="93"/>
  <c r="AY105" i="93"/>
  <c r="AW105" i="93"/>
  <c r="AU105" i="93"/>
  <c r="AS105" i="93"/>
  <c r="AQ105" i="93"/>
  <c r="AO105" i="93"/>
  <c r="AM105" i="93"/>
  <c r="AK105" i="93"/>
  <c r="AI105" i="93"/>
  <c r="AG105" i="93"/>
  <c r="AE105" i="93"/>
  <c r="AC105" i="93"/>
  <c r="AA105" i="93"/>
  <c r="Y105" i="93"/>
  <c r="W105" i="93"/>
  <c r="U105" i="93"/>
  <c r="S105" i="93"/>
  <c r="Q105" i="93"/>
  <c r="O105" i="93"/>
  <c r="M105" i="93"/>
  <c r="K105" i="93"/>
  <c r="I105" i="93"/>
  <c r="G105" i="93"/>
  <c r="E105" i="93"/>
  <c r="CE104" i="93"/>
  <c r="CC104" i="93"/>
  <c r="CA104" i="93"/>
  <c r="BY104" i="93"/>
  <c r="BW104" i="93"/>
  <c r="BU104" i="93"/>
  <c r="BS104" i="93"/>
  <c r="BQ104" i="93"/>
  <c r="BO104" i="93"/>
  <c r="BM104" i="93"/>
  <c r="BK104" i="93"/>
  <c r="BI104" i="93"/>
  <c r="BG104" i="93"/>
  <c r="BE104" i="93"/>
  <c r="BC104" i="93"/>
  <c r="BA104" i="93"/>
  <c r="AY104" i="93"/>
  <c r="AW104" i="93"/>
  <c r="AU104" i="93"/>
  <c r="AS104" i="93"/>
  <c r="AQ104" i="93"/>
  <c r="AO104" i="93"/>
  <c r="AM104" i="93"/>
  <c r="AK104" i="93"/>
  <c r="AI104" i="93"/>
  <c r="AG104" i="93"/>
  <c r="AE104" i="93"/>
  <c r="AC104" i="93"/>
  <c r="AA104" i="93"/>
  <c r="Y104" i="93"/>
  <c r="W104" i="93"/>
  <c r="U104" i="93"/>
  <c r="S104" i="93"/>
  <c r="Q104" i="93"/>
  <c r="O104" i="93"/>
  <c r="M104" i="93"/>
  <c r="K104" i="93"/>
  <c r="I104" i="93"/>
  <c r="G104" i="93"/>
  <c r="E104" i="93"/>
  <c r="CD103" i="93"/>
  <c r="CE103" i="93" s="1"/>
  <c r="CB103" i="93"/>
  <c r="CC103" i="93" s="1"/>
  <c r="BZ103" i="93"/>
  <c r="CA103" i="93" s="1"/>
  <c r="BX103" i="93"/>
  <c r="BY103" i="93" s="1"/>
  <c r="BV103" i="93"/>
  <c r="BW103" i="93" s="1"/>
  <c r="BT103" i="93"/>
  <c r="BU103" i="93" s="1"/>
  <c r="BR103" i="93"/>
  <c r="BS103" i="93" s="1"/>
  <c r="BP103" i="93"/>
  <c r="BQ103" i="93" s="1"/>
  <c r="BN103" i="93"/>
  <c r="BO103" i="93" s="1"/>
  <c r="BL103" i="93"/>
  <c r="BM103" i="93" s="1"/>
  <c r="BJ103" i="93"/>
  <c r="BK103" i="93" s="1"/>
  <c r="BH103" i="93"/>
  <c r="BI103" i="93" s="1"/>
  <c r="BF103" i="93"/>
  <c r="BG103" i="93" s="1"/>
  <c r="BD103" i="93"/>
  <c r="BE103" i="93" s="1"/>
  <c r="BB103" i="93"/>
  <c r="BC103" i="93" s="1"/>
  <c r="AZ103" i="93"/>
  <c r="BA103" i="93" s="1"/>
  <c r="AX103" i="93"/>
  <c r="AY103" i="93" s="1"/>
  <c r="AV103" i="93"/>
  <c r="AW103" i="93" s="1"/>
  <c r="AT103" i="93"/>
  <c r="AU103" i="93" s="1"/>
  <c r="AR103" i="93"/>
  <c r="AS103" i="93" s="1"/>
  <c r="AP103" i="93"/>
  <c r="AQ103" i="93" s="1"/>
  <c r="AN103" i="93"/>
  <c r="AO103" i="93" s="1"/>
  <c r="AL103" i="93"/>
  <c r="AM103" i="93" s="1"/>
  <c r="AJ103" i="93"/>
  <c r="AK103" i="93" s="1"/>
  <c r="AH103" i="93"/>
  <c r="AI103" i="93" s="1"/>
  <c r="AF103" i="93"/>
  <c r="AG103" i="93" s="1"/>
  <c r="AD103" i="93"/>
  <c r="AE103" i="93" s="1"/>
  <c r="AB103" i="93"/>
  <c r="AC103" i="93" s="1"/>
  <c r="Z103" i="93"/>
  <c r="AA103" i="93" s="1"/>
  <c r="X103" i="93"/>
  <c r="Y103" i="93" s="1"/>
  <c r="V103" i="93"/>
  <c r="W103" i="93" s="1"/>
  <c r="T103" i="93"/>
  <c r="U103" i="93" s="1"/>
  <c r="R103" i="93"/>
  <c r="S103" i="93" s="1"/>
  <c r="P103" i="93"/>
  <c r="Q103" i="93" s="1"/>
  <c r="N103" i="93"/>
  <c r="O103" i="93" s="1"/>
  <c r="L103" i="93"/>
  <c r="M103" i="93" s="1"/>
  <c r="J103" i="93"/>
  <c r="K103" i="93" s="1"/>
  <c r="H103" i="93"/>
  <c r="I103" i="93" s="1"/>
  <c r="F103" i="93"/>
  <c r="G103" i="93" s="1"/>
  <c r="D103" i="93"/>
  <c r="E103" i="93" s="1"/>
  <c r="CD75" i="93"/>
  <c r="CD110" i="93" s="1"/>
  <c r="CB75" i="93"/>
  <c r="CB110" i="93" s="1"/>
  <c r="BZ75" i="93"/>
  <c r="BZ110" i="93" s="1"/>
  <c r="BX75" i="93"/>
  <c r="BX110" i="93" s="1"/>
  <c r="BV75" i="93"/>
  <c r="BV110" i="93" s="1"/>
  <c r="BT75" i="93"/>
  <c r="BT110" i="93" s="1"/>
  <c r="BR75" i="93"/>
  <c r="BR110" i="93" s="1"/>
  <c r="BP75" i="93"/>
  <c r="BP110" i="93" s="1"/>
  <c r="BN75" i="93"/>
  <c r="BN110" i="93" s="1"/>
  <c r="BL75" i="93"/>
  <c r="BL110" i="93" s="1"/>
  <c r="BJ75" i="93"/>
  <c r="BJ110" i="93" s="1"/>
  <c r="BH75" i="93"/>
  <c r="BH110" i="93" s="1"/>
  <c r="BF75" i="93"/>
  <c r="BF110" i="93" s="1"/>
  <c r="BD75" i="93"/>
  <c r="BD110" i="93" s="1"/>
  <c r="BB75" i="93"/>
  <c r="BB110" i="93" s="1"/>
  <c r="AZ75" i="93"/>
  <c r="AZ110" i="93" s="1"/>
  <c r="CG74" i="93"/>
  <c r="CG73" i="93"/>
  <c r="CG72" i="93"/>
  <c r="CG71" i="93"/>
  <c r="CG70" i="93"/>
  <c r="CG69" i="93"/>
  <c r="CG68" i="93"/>
  <c r="CF68" i="93"/>
  <c r="CH68" i="93" s="1"/>
  <c r="CD63" i="93"/>
  <c r="CD105" i="93" s="1"/>
  <c r="CB63" i="93"/>
  <c r="CB105" i="93" s="1"/>
  <c r="BZ63" i="93"/>
  <c r="BZ105" i="93" s="1"/>
  <c r="BX63" i="93"/>
  <c r="BX105" i="93" s="1"/>
  <c r="BV63" i="93"/>
  <c r="BV105" i="93" s="1"/>
  <c r="BT63" i="93"/>
  <c r="BT105" i="93" s="1"/>
  <c r="BR63" i="93"/>
  <c r="BR105" i="93" s="1"/>
  <c r="BP63" i="93"/>
  <c r="BP105" i="93" s="1"/>
  <c r="BN63" i="93"/>
  <c r="BN105" i="93" s="1"/>
  <c r="BL63" i="93"/>
  <c r="BL105" i="93" s="1"/>
  <c r="BJ63" i="93"/>
  <c r="BJ105" i="93" s="1"/>
  <c r="BH63" i="93"/>
  <c r="BH105" i="93" s="1"/>
  <c r="BF63" i="93"/>
  <c r="BF105" i="93" s="1"/>
  <c r="BD63" i="93"/>
  <c r="BD105" i="93" s="1"/>
  <c r="BB63" i="93"/>
  <c r="BB105" i="93" s="1"/>
  <c r="AZ63" i="93"/>
  <c r="AZ105" i="93" s="1"/>
  <c r="AX63" i="93"/>
  <c r="AX105" i="93" s="1"/>
  <c r="AV63" i="93"/>
  <c r="AV105" i="93" s="1"/>
  <c r="AT63" i="93"/>
  <c r="AT105" i="93" s="1"/>
  <c r="AR63" i="93"/>
  <c r="AR105" i="93" s="1"/>
  <c r="AP63" i="93"/>
  <c r="AP105" i="93" s="1"/>
  <c r="AN63" i="93"/>
  <c r="AN105" i="93" s="1"/>
  <c r="AL63" i="93"/>
  <c r="AL105" i="93" s="1"/>
  <c r="AJ63" i="93"/>
  <c r="AJ105" i="93" s="1"/>
  <c r="AH63" i="93"/>
  <c r="AH105" i="93" s="1"/>
  <c r="AF63" i="93"/>
  <c r="AF105" i="93" s="1"/>
  <c r="AD63" i="93"/>
  <c r="AD105" i="93" s="1"/>
  <c r="Z63" i="93"/>
  <c r="Z105" i="93" s="1"/>
  <c r="X63" i="93"/>
  <c r="X105" i="93" s="1"/>
  <c r="V63" i="93"/>
  <c r="V105" i="93" s="1"/>
  <c r="T63" i="93"/>
  <c r="T105" i="93" s="1"/>
  <c r="R63" i="93"/>
  <c r="R105" i="93" s="1"/>
  <c r="P63" i="93"/>
  <c r="P105" i="93" s="1"/>
  <c r="N63" i="93"/>
  <c r="N105" i="93" s="1"/>
  <c r="L63" i="93"/>
  <c r="L105" i="93" s="1"/>
  <c r="J63" i="93"/>
  <c r="J105" i="93" s="1"/>
  <c r="H63" i="93"/>
  <c r="H105" i="93" s="1"/>
  <c r="F63" i="93"/>
  <c r="F105" i="93" s="1"/>
  <c r="D63" i="93"/>
  <c r="D105" i="93" s="1"/>
  <c r="CD62" i="93"/>
  <c r="CB62" i="93"/>
  <c r="BZ62" i="93"/>
  <c r="BX62" i="93"/>
  <c r="BV62" i="93"/>
  <c r="BT62" i="93"/>
  <c r="BR62" i="93"/>
  <c r="BP62" i="93"/>
  <c r="BN62" i="93"/>
  <c r="BL62" i="93"/>
  <c r="BJ62" i="93"/>
  <c r="BH62" i="93"/>
  <c r="BF62" i="93"/>
  <c r="BD62" i="93"/>
  <c r="BB62" i="93"/>
  <c r="AZ62" i="93"/>
  <c r="AX62" i="93"/>
  <c r="AV62" i="93"/>
  <c r="AT62" i="93"/>
  <c r="AR62" i="93"/>
  <c r="AP62" i="93"/>
  <c r="AN62" i="93"/>
  <c r="AL62" i="93"/>
  <c r="AJ62" i="93"/>
  <c r="AH62" i="93"/>
  <c r="AF62" i="93"/>
  <c r="AD62" i="93"/>
  <c r="Z62" i="93"/>
  <c r="X62" i="93"/>
  <c r="V62" i="93"/>
  <c r="T62" i="93"/>
  <c r="R62" i="93"/>
  <c r="P62" i="93"/>
  <c r="N62" i="93"/>
  <c r="L62" i="93"/>
  <c r="J62" i="93"/>
  <c r="H62" i="93"/>
  <c r="F62" i="93"/>
  <c r="D62" i="93"/>
  <c r="CF61" i="93"/>
  <c r="CH61" i="93" s="1"/>
  <c r="CF60" i="93"/>
  <c r="CH60" i="93" s="1"/>
  <c r="CF59" i="93"/>
  <c r="CH59" i="93" s="1"/>
  <c r="CF58" i="93"/>
  <c r="CH58" i="93" s="1"/>
  <c r="AB63" i="93"/>
  <c r="AB105" i="93" s="1"/>
  <c r="CF57" i="93"/>
  <c r="CH57" i="93" s="1"/>
  <c r="CF56" i="93"/>
  <c r="CH56" i="93" s="1"/>
  <c r="CF55" i="93"/>
  <c r="CF44" i="93"/>
  <c r="CH44" i="93" s="1"/>
  <c r="L62" i="92"/>
  <c r="H63" i="92"/>
  <c r="H105" i="92" s="1"/>
  <c r="F63" i="92"/>
  <c r="F105" i="92" s="1"/>
  <c r="D73" i="92"/>
  <c r="D72" i="92"/>
  <c r="D71" i="92"/>
  <c r="D70" i="92"/>
  <c r="D69" i="92"/>
  <c r="H69" i="92"/>
  <c r="J69" i="92"/>
  <c r="L69" i="92"/>
  <c r="N69" i="92"/>
  <c r="P69" i="92"/>
  <c r="R69" i="92"/>
  <c r="T69" i="92"/>
  <c r="V69" i="92"/>
  <c r="X69" i="92"/>
  <c r="Z69" i="92"/>
  <c r="H70" i="92"/>
  <c r="J70" i="92"/>
  <c r="L70" i="92"/>
  <c r="N70" i="92"/>
  <c r="P70" i="92"/>
  <c r="R70" i="92"/>
  <c r="T70" i="92"/>
  <c r="V70" i="92"/>
  <c r="X70" i="92"/>
  <c r="Z70" i="92"/>
  <c r="H71" i="92"/>
  <c r="J71" i="92"/>
  <c r="L71" i="92"/>
  <c r="N71" i="92"/>
  <c r="P71" i="92"/>
  <c r="R71" i="92"/>
  <c r="T71" i="92"/>
  <c r="V71" i="92"/>
  <c r="X71" i="92"/>
  <c r="Z71" i="92"/>
  <c r="H72" i="92"/>
  <c r="J72" i="92"/>
  <c r="L72" i="92"/>
  <c r="N72" i="92"/>
  <c r="P72" i="92"/>
  <c r="R72" i="92"/>
  <c r="T72" i="92"/>
  <c r="V72" i="92"/>
  <c r="X72" i="92"/>
  <c r="Z72" i="92"/>
  <c r="H73" i="92"/>
  <c r="J73" i="92"/>
  <c r="L73" i="92"/>
  <c r="N73" i="92"/>
  <c r="P73" i="92"/>
  <c r="R73" i="92"/>
  <c r="T73" i="92"/>
  <c r="V73" i="92"/>
  <c r="X73" i="92"/>
  <c r="Z73" i="92"/>
  <c r="H74" i="92"/>
  <c r="J74" i="92"/>
  <c r="L74" i="92"/>
  <c r="N74" i="92"/>
  <c r="P74" i="92"/>
  <c r="R74" i="92"/>
  <c r="T74" i="92"/>
  <c r="V74" i="92"/>
  <c r="X74" i="92"/>
  <c r="Z74" i="92"/>
  <c r="F69" i="92"/>
  <c r="F70" i="92"/>
  <c r="F71" i="92"/>
  <c r="F72" i="92"/>
  <c r="F73" i="92"/>
  <c r="F74" i="92"/>
  <c r="D74" i="92"/>
  <c r="CE105" i="92"/>
  <c r="CC105" i="92"/>
  <c r="CA105" i="92"/>
  <c r="BY105" i="92"/>
  <c r="BW105" i="92"/>
  <c r="BU105" i="92"/>
  <c r="BS105" i="92"/>
  <c r="BQ105" i="92"/>
  <c r="BO105" i="92"/>
  <c r="BM105" i="92"/>
  <c r="BK105" i="92"/>
  <c r="BI105" i="92"/>
  <c r="BG105" i="92"/>
  <c r="BE105" i="92"/>
  <c r="BC105" i="92"/>
  <c r="BA105" i="92"/>
  <c r="AY105" i="92"/>
  <c r="AW105" i="92"/>
  <c r="AU105" i="92"/>
  <c r="AS105" i="92"/>
  <c r="AQ105" i="92"/>
  <c r="AO105" i="92"/>
  <c r="AM105" i="92"/>
  <c r="AK105" i="92"/>
  <c r="AI105" i="92"/>
  <c r="AG105" i="92"/>
  <c r="AE105" i="92"/>
  <c r="AC105" i="92"/>
  <c r="AA105" i="92"/>
  <c r="Y105" i="92"/>
  <c r="W105" i="92"/>
  <c r="U105" i="92"/>
  <c r="S105" i="92"/>
  <c r="Q105" i="92"/>
  <c r="O105" i="92"/>
  <c r="M105" i="92"/>
  <c r="K105" i="92"/>
  <c r="I105" i="92"/>
  <c r="G105" i="92"/>
  <c r="E105" i="92"/>
  <c r="CE104" i="92"/>
  <c r="CC104" i="92"/>
  <c r="CA104" i="92"/>
  <c r="BY104" i="92"/>
  <c r="BW104" i="92"/>
  <c r="BU104" i="92"/>
  <c r="BS104" i="92"/>
  <c r="BQ104" i="92"/>
  <c r="BO104" i="92"/>
  <c r="BM104" i="92"/>
  <c r="BK104" i="92"/>
  <c r="BI104" i="92"/>
  <c r="BG104" i="92"/>
  <c r="BE104" i="92"/>
  <c r="BC104" i="92"/>
  <c r="BA104" i="92"/>
  <c r="AY104" i="92"/>
  <c r="AW104" i="92"/>
  <c r="AU104" i="92"/>
  <c r="AS104" i="92"/>
  <c r="AQ104" i="92"/>
  <c r="AO104" i="92"/>
  <c r="AM104" i="92"/>
  <c r="AK104" i="92"/>
  <c r="AI104" i="92"/>
  <c r="AG104" i="92"/>
  <c r="AE104" i="92"/>
  <c r="AC104" i="92"/>
  <c r="AA104" i="92"/>
  <c r="Y104" i="92"/>
  <c r="W104" i="92"/>
  <c r="U104" i="92"/>
  <c r="S104" i="92"/>
  <c r="Q104" i="92"/>
  <c r="O104" i="92"/>
  <c r="M104" i="92"/>
  <c r="K104" i="92"/>
  <c r="I104" i="92"/>
  <c r="G104" i="92"/>
  <c r="E104" i="92"/>
  <c r="CD103" i="92"/>
  <c r="CE103" i="92" s="1"/>
  <c r="CB103" i="92"/>
  <c r="CC103" i="92" s="1"/>
  <c r="BZ103" i="92"/>
  <c r="CA103" i="92" s="1"/>
  <c r="BX103" i="92"/>
  <c r="BY103" i="92" s="1"/>
  <c r="BV103" i="92"/>
  <c r="BW103" i="92" s="1"/>
  <c r="BT103" i="92"/>
  <c r="BU103" i="92" s="1"/>
  <c r="BR103" i="92"/>
  <c r="BS103" i="92" s="1"/>
  <c r="BP103" i="92"/>
  <c r="BQ103" i="92" s="1"/>
  <c r="BN103" i="92"/>
  <c r="BO103" i="92" s="1"/>
  <c r="BL103" i="92"/>
  <c r="BM103" i="92" s="1"/>
  <c r="BJ103" i="92"/>
  <c r="BK103" i="92" s="1"/>
  <c r="BH103" i="92"/>
  <c r="BI103" i="92" s="1"/>
  <c r="BF103" i="92"/>
  <c r="BG103" i="92" s="1"/>
  <c r="BD103" i="92"/>
  <c r="BE103" i="92" s="1"/>
  <c r="BB103" i="92"/>
  <c r="BC103" i="92" s="1"/>
  <c r="AZ103" i="92"/>
  <c r="BA103" i="92" s="1"/>
  <c r="AX103" i="92"/>
  <c r="AY103" i="92" s="1"/>
  <c r="AV103" i="92"/>
  <c r="AW103" i="92" s="1"/>
  <c r="AT103" i="92"/>
  <c r="AU103" i="92" s="1"/>
  <c r="AR103" i="92"/>
  <c r="AS103" i="92" s="1"/>
  <c r="AP103" i="92"/>
  <c r="AQ103" i="92" s="1"/>
  <c r="AN103" i="92"/>
  <c r="AO103" i="92" s="1"/>
  <c r="AL103" i="92"/>
  <c r="AM103" i="92" s="1"/>
  <c r="AJ103" i="92"/>
  <c r="AK103" i="92" s="1"/>
  <c r="AH103" i="92"/>
  <c r="AI103" i="92" s="1"/>
  <c r="AF103" i="92"/>
  <c r="AG103" i="92" s="1"/>
  <c r="AD103" i="92"/>
  <c r="AE103" i="92" s="1"/>
  <c r="AB103" i="92"/>
  <c r="AC103" i="92" s="1"/>
  <c r="Z103" i="92"/>
  <c r="AA103" i="92" s="1"/>
  <c r="X103" i="92"/>
  <c r="Y103" i="92" s="1"/>
  <c r="V103" i="92"/>
  <c r="W103" i="92" s="1"/>
  <c r="T103" i="92"/>
  <c r="U103" i="92" s="1"/>
  <c r="R103" i="92"/>
  <c r="S103" i="92" s="1"/>
  <c r="P103" i="92"/>
  <c r="Q103" i="92" s="1"/>
  <c r="N103" i="92"/>
  <c r="O103" i="92" s="1"/>
  <c r="L103" i="92"/>
  <c r="M103" i="92" s="1"/>
  <c r="J103" i="92"/>
  <c r="K103" i="92" s="1"/>
  <c r="H103" i="92"/>
  <c r="I103" i="92" s="1"/>
  <c r="F103" i="92"/>
  <c r="G103" i="92" s="1"/>
  <c r="D103" i="92"/>
  <c r="E103" i="92" s="1"/>
  <c r="CD75" i="92"/>
  <c r="CD110" i="92" s="1"/>
  <c r="CB75" i="92"/>
  <c r="CB110" i="92" s="1"/>
  <c r="BZ75" i="92"/>
  <c r="BZ110" i="92" s="1"/>
  <c r="BX75" i="92"/>
  <c r="BX110" i="92" s="1"/>
  <c r="BT75" i="92"/>
  <c r="BT110" i="92" s="1"/>
  <c r="BR75" i="92"/>
  <c r="BR110" i="92" s="1"/>
  <c r="BP75" i="92"/>
  <c r="BP110" i="92" s="1"/>
  <c r="BN75" i="92"/>
  <c r="BN110" i="92" s="1"/>
  <c r="BL75" i="92"/>
  <c r="BL110" i="92" s="1"/>
  <c r="BJ75" i="92"/>
  <c r="BJ110" i="92" s="1"/>
  <c r="BF75" i="92"/>
  <c r="BF110" i="92" s="1"/>
  <c r="BD75" i="92"/>
  <c r="BD110" i="92" s="1"/>
  <c r="BB75" i="92"/>
  <c r="BB110" i="92" s="1"/>
  <c r="AZ75" i="92"/>
  <c r="AZ110" i="92" s="1"/>
  <c r="CG74" i="92"/>
  <c r="CG73" i="92"/>
  <c r="CG72" i="92"/>
  <c r="CG71" i="92"/>
  <c r="CG70" i="92"/>
  <c r="CG69" i="92"/>
  <c r="CG68" i="92"/>
  <c r="CF68" i="92"/>
  <c r="CD63" i="92"/>
  <c r="CD105" i="92" s="1"/>
  <c r="CB63" i="92"/>
  <c r="CB105" i="92" s="1"/>
  <c r="BZ63" i="92"/>
  <c r="BZ105" i="92" s="1"/>
  <c r="BX63" i="92"/>
  <c r="BX105" i="92" s="1"/>
  <c r="BV63" i="92"/>
  <c r="BV105" i="92" s="1"/>
  <c r="BT63" i="92"/>
  <c r="BT105" i="92" s="1"/>
  <c r="BR63" i="92"/>
  <c r="BR105" i="92" s="1"/>
  <c r="BP63" i="92"/>
  <c r="BP105" i="92" s="1"/>
  <c r="BN63" i="92"/>
  <c r="BN105" i="92" s="1"/>
  <c r="BL63" i="92"/>
  <c r="BL105" i="92" s="1"/>
  <c r="BJ63" i="92"/>
  <c r="BJ105" i="92" s="1"/>
  <c r="BH63" i="92"/>
  <c r="BH105" i="92" s="1"/>
  <c r="BF63" i="92"/>
  <c r="BF105" i="92" s="1"/>
  <c r="BD63" i="92"/>
  <c r="BD105" i="92" s="1"/>
  <c r="BB63" i="92"/>
  <c r="BB105" i="92" s="1"/>
  <c r="AZ63" i="92"/>
  <c r="AZ105" i="92" s="1"/>
  <c r="AX63" i="92"/>
  <c r="AX105" i="92" s="1"/>
  <c r="AV63" i="92"/>
  <c r="AV105" i="92" s="1"/>
  <c r="AT63" i="92"/>
  <c r="AT105" i="92" s="1"/>
  <c r="AR63" i="92"/>
  <c r="AR105" i="92" s="1"/>
  <c r="AP63" i="92"/>
  <c r="AP105" i="92" s="1"/>
  <c r="AN63" i="92"/>
  <c r="AN105" i="92" s="1"/>
  <c r="AL63" i="92"/>
  <c r="AL105" i="92" s="1"/>
  <c r="AJ63" i="92"/>
  <c r="AJ105" i="92" s="1"/>
  <c r="AH63" i="92"/>
  <c r="AH105" i="92" s="1"/>
  <c r="AF63" i="92"/>
  <c r="AF105" i="92" s="1"/>
  <c r="AD63" i="92"/>
  <c r="AD105" i="92" s="1"/>
  <c r="AB63" i="92"/>
  <c r="AB105" i="92" s="1"/>
  <c r="Z63" i="92"/>
  <c r="Z105" i="92" s="1"/>
  <c r="X63" i="92"/>
  <c r="X105" i="92" s="1"/>
  <c r="V63" i="92"/>
  <c r="V105" i="92" s="1"/>
  <c r="T63" i="92"/>
  <c r="T105" i="92" s="1"/>
  <c r="R63" i="92"/>
  <c r="R105" i="92" s="1"/>
  <c r="P63" i="92"/>
  <c r="P105" i="92" s="1"/>
  <c r="N63" i="92"/>
  <c r="N105" i="92" s="1"/>
  <c r="D63" i="92"/>
  <c r="D105" i="92" s="1"/>
  <c r="CD62" i="92"/>
  <c r="CB62" i="92"/>
  <c r="BZ62" i="92"/>
  <c r="BX62" i="92"/>
  <c r="BV62" i="92"/>
  <c r="BT62" i="92"/>
  <c r="BR62" i="92"/>
  <c r="BP62" i="92"/>
  <c r="BN62" i="92"/>
  <c r="BL62" i="92"/>
  <c r="BJ62" i="92"/>
  <c r="BH62" i="92"/>
  <c r="BF62" i="92"/>
  <c r="BD62" i="92"/>
  <c r="BB62" i="92"/>
  <c r="AZ62" i="92"/>
  <c r="AX62" i="92"/>
  <c r="AV62" i="92"/>
  <c r="AT62" i="92"/>
  <c r="AR62" i="92"/>
  <c r="AP62" i="92"/>
  <c r="AN62" i="92"/>
  <c r="AL62" i="92"/>
  <c r="AJ62" i="92"/>
  <c r="AH62" i="92"/>
  <c r="AF62" i="92"/>
  <c r="AD62" i="92"/>
  <c r="AB62" i="92"/>
  <c r="Z62" i="92"/>
  <c r="X62" i="92"/>
  <c r="V62" i="92"/>
  <c r="T62" i="92"/>
  <c r="R62" i="92"/>
  <c r="P62" i="92"/>
  <c r="N62" i="92"/>
  <c r="J62" i="92"/>
  <c r="H62" i="92"/>
  <c r="F62" i="92"/>
  <c r="D62" i="92"/>
  <c r="CF61" i="92"/>
  <c r="CH61" i="92" s="1"/>
  <c r="CF60" i="92"/>
  <c r="CH60" i="92" s="1"/>
  <c r="CF59" i="92"/>
  <c r="CH59" i="92" s="1"/>
  <c r="CF57" i="92"/>
  <c r="CH57" i="92" s="1"/>
  <c r="CF56" i="92"/>
  <c r="CH56" i="92" s="1"/>
  <c r="CF55" i="92"/>
  <c r="CH55" i="92" s="1"/>
  <c r="CF44" i="92"/>
  <c r="CH44" i="92" s="1"/>
  <c r="D71" i="90"/>
  <c r="D70" i="90"/>
  <c r="E104" i="90"/>
  <c r="G104" i="90"/>
  <c r="I104" i="90"/>
  <c r="K104" i="90"/>
  <c r="M104" i="90"/>
  <c r="O104" i="90"/>
  <c r="Q104" i="90"/>
  <c r="S104" i="90"/>
  <c r="U104" i="90"/>
  <c r="W104" i="90"/>
  <c r="Y104" i="90"/>
  <c r="AA104" i="90"/>
  <c r="AC104" i="90"/>
  <c r="AE104" i="90"/>
  <c r="AG104" i="90"/>
  <c r="AI104" i="90"/>
  <c r="AK104" i="90"/>
  <c r="AM104" i="90"/>
  <c r="AO104" i="90"/>
  <c r="AQ104" i="90"/>
  <c r="AS104" i="90"/>
  <c r="AU104" i="90"/>
  <c r="AW104" i="90"/>
  <c r="AY104" i="90"/>
  <c r="BA104" i="90"/>
  <c r="BC104" i="90"/>
  <c r="BE104" i="90"/>
  <c r="BG104" i="90"/>
  <c r="BI104" i="90"/>
  <c r="BK104" i="90"/>
  <c r="BM104" i="90"/>
  <c r="BO104" i="90"/>
  <c r="BQ104" i="90"/>
  <c r="BS104" i="90"/>
  <c r="BU104" i="90"/>
  <c r="BW104" i="90"/>
  <c r="BY104" i="90"/>
  <c r="CA104" i="90"/>
  <c r="CC104" i="90"/>
  <c r="CE104" i="90"/>
  <c r="E105" i="90"/>
  <c r="G105" i="90"/>
  <c r="I105" i="90"/>
  <c r="K105" i="90"/>
  <c r="M105" i="90"/>
  <c r="O105" i="90"/>
  <c r="Q105" i="90"/>
  <c r="S105" i="90"/>
  <c r="U105" i="90"/>
  <c r="W105" i="90"/>
  <c r="Y105" i="90"/>
  <c r="AA105" i="90"/>
  <c r="AC105" i="90"/>
  <c r="AE105" i="90"/>
  <c r="AG105" i="90"/>
  <c r="AI105" i="90"/>
  <c r="AK105" i="90"/>
  <c r="AM105" i="90"/>
  <c r="AO105" i="90"/>
  <c r="AQ105" i="90"/>
  <c r="AS105" i="90"/>
  <c r="AU105" i="90"/>
  <c r="AW105" i="90"/>
  <c r="AY105" i="90"/>
  <c r="BA105" i="90"/>
  <c r="BC105" i="90"/>
  <c r="BE105" i="90"/>
  <c r="BG105" i="90"/>
  <c r="BI105" i="90"/>
  <c r="BK105" i="90"/>
  <c r="BM105" i="90"/>
  <c r="BO105" i="90"/>
  <c r="BQ105" i="90"/>
  <c r="BS105" i="90"/>
  <c r="BU105" i="90"/>
  <c r="BW105" i="90"/>
  <c r="BY105" i="90"/>
  <c r="CA105" i="90"/>
  <c r="CC105" i="90"/>
  <c r="CE105" i="90"/>
  <c r="F63" i="90"/>
  <c r="F105" i="90" s="1"/>
  <c r="H63" i="90"/>
  <c r="H105" i="90" s="1"/>
  <c r="J63" i="90"/>
  <c r="J105" i="90" s="1"/>
  <c r="L63" i="90"/>
  <c r="L105" i="90" s="1"/>
  <c r="N63" i="90"/>
  <c r="N105" i="90" s="1"/>
  <c r="P63" i="90"/>
  <c r="P105" i="90" s="1"/>
  <c r="R63" i="90"/>
  <c r="R105" i="90" s="1"/>
  <c r="T63" i="90"/>
  <c r="T105" i="90" s="1"/>
  <c r="V63" i="90"/>
  <c r="V105" i="90" s="1"/>
  <c r="X63" i="90"/>
  <c r="X105" i="90" s="1"/>
  <c r="Z63" i="90"/>
  <c r="Z105" i="90" s="1"/>
  <c r="AB63" i="90"/>
  <c r="AB105" i="90" s="1"/>
  <c r="AD63" i="90"/>
  <c r="AD105" i="90" s="1"/>
  <c r="AF63" i="90"/>
  <c r="AF105" i="90" s="1"/>
  <c r="AH63" i="90"/>
  <c r="AH105" i="90" s="1"/>
  <c r="AJ63" i="90"/>
  <c r="AJ105" i="90" s="1"/>
  <c r="AL63" i="90"/>
  <c r="AL105" i="90" s="1"/>
  <c r="AN63" i="90"/>
  <c r="AN105" i="90" s="1"/>
  <c r="AP63" i="90"/>
  <c r="AP105" i="90" s="1"/>
  <c r="AR63" i="90"/>
  <c r="AR105" i="90" s="1"/>
  <c r="AT63" i="90"/>
  <c r="AT105" i="90" s="1"/>
  <c r="AV63" i="90"/>
  <c r="AV105" i="90" s="1"/>
  <c r="AX63" i="90"/>
  <c r="AX105" i="90" s="1"/>
  <c r="AZ63" i="90"/>
  <c r="AZ105" i="90" s="1"/>
  <c r="BB63" i="90"/>
  <c r="BB105" i="90" s="1"/>
  <c r="BD63" i="90"/>
  <c r="BD105" i="90" s="1"/>
  <c r="BF63" i="90"/>
  <c r="BF105" i="90" s="1"/>
  <c r="BH63" i="90"/>
  <c r="BH105" i="90" s="1"/>
  <c r="BJ63" i="90"/>
  <c r="BJ105" i="90" s="1"/>
  <c r="BL63" i="90"/>
  <c r="BL105" i="90" s="1"/>
  <c r="BN63" i="90"/>
  <c r="BN105" i="90" s="1"/>
  <c r="BP63" i="90"/>
  <c r="BP105" i="90" s="1"/>
  <c r="BR63" i="90"/>
  <c r="BR105" i="90" s="1"/>
  <c r="BT63" i="90"/>
  <c r="BT105" i="90" s="1"/>
  <c r="BV63" i="90"/>
  <c r="BV105" i="90" s="1"/>
  <c r="BX63" i="90"/>
  <c r="BX105" i="90" s="1"/>
  <c r="BZ63" i="90"/>
  <c r="BZ105" i="90" s="1"/>
  <c r="CB63" i="90"/>
  <c r="CB105" i="90" s="1"/>
  <c r="CD63" i="90"/>
  <c r="CD105" i="90" s="1"/>
  <c r="D63" i="90"/>
  <c r="D105" i="90" s="1"/>
  <c r="AB62" i="90"/>
  <c r="AD62" i="90"/>
  <c r="AF62" i="90"/>
  <c r="AH62" i="90"/>
  <c r="AJ62" i="90"/>
  <c r="AL62" i="90"/>
  <c r="AN62" i="90"/>
  <c r="AP62" i="90"/>
  <c r="AR62" i="90"/>
  <c r="AT62" i="90"/>
  <c r="AV62" i="90"/>
  <c r="AX62" i="90"/>
  <c r="AZ62" i="90"/>
  <c r="BB62" i="90"/>
  <c r="BD62" i="90"/>
  <c r="BF62" i="90"/>
  <c r="BH62" i="90"/>
  <c r="BJ62" i="90"/>
  <c r="BL62" i="90"/>
  <c r="BN62" i="90"/>
  <c r="BP62" i="90"/>
  <c r="BR62" i="90"/>
  <c r="BT62" i="90"/>
  <c r="BV62" i="90"/>
  <c r="BX62" i="90"/>
  <c r="BZ62" i="90"/>
  <c r="CB62" i="90"/>
  <c r="CD62" i="90"/>
  <c r="D62" i="90"/>
  <c r="F62" i="90"/>
  <c r="H62" i="90"/>
  <c r="J62" i="90"/>
  <c r="L62" i="90"/>
  <c r="N62" i="90"/>
  <c r="P62" i="90"/>
  <c r="R62" i="90"/>
  <c r="T62" i="90"/>
  <c r="V62" i="90"/>
  <c r="X62" i="90"/>
  <c r="CD103" i="90"/>
  <c r="CE103" i="90" s="1"/>
  <c r="CB103" i="90"/>
  <c r="CC103" i="90" s="1"/>
  <c r="BZ103" i="90"/>
  <c r="CA103" i="90" s="1"/>
  <c r="BX103" i="90"/>
  <c r="BY103" i="90" s="1"/>
  <c r="BV103" i="90"/>
  <c r="BW103" i="90" s="1"/>
  <c r="BT103" i="90"/>
  <c r="BU103" i="90" s="1"/>
  <c r="BR103" i="90"/>
  <c r="BS103" i="90" s="1"/>
  <c r="BP103" i="90"/>
  <c r="BQ103" i="90" s="1"/>
  <c r="BN103" i="90"/>
  <c r="BO103" i="90" s="1"/>
  <c r="BL103" i="90"/>
  <c r="BM103" i="90" s="1"/>
  <c r="BJ103" i="90"/>
  <c r="BK103" i="90" s="1"/>
  <c r="BH103" i="90"/>
  <c r="BI103" i="90" s="1"/>
  <c r="BF103" i="90"/>
  <c r="BG103" i="90" s="1"/>
  <c r="BD103" i="90"/>
  <c r="BE103" i="90" s="1"/>
  <c r="BB103" i="90"/>
  <c r="BC103" i="90" s="1"/>
  <c r="AZ103" i="90"/>
  <c r="BA103" i="90" s="1"/>
  <c r="AX103" i="90"/>
  <c r="AY103" i="90" s="1"/>
  <c r="AV103" i="90"/>
  <c r="AW103" i="90" s="1"/>
  <c r="AT103" i="90"/>
  <c r="AU103" i="90" s="1"/>
  <c r="AR103" i="90"/>
  <c r="AS103" i="90" s="1"/>
  <c r="AP103" i="90"/>
  <c r="AQ103" i="90" s="1"/>
  <c r="AN103" i="90"/>
  <c r="AO103" i="90" s="1"/>
  <c r="AL103" i="90"/>
  <c r="AM103" i="90" s="1"/>
  <c r="AJ103" i="90"/>
  <c r="AK103" i="90" s="1"/>
  <c r="AH103" i="90"/>
  <c r="AI103" i="90" s="1"/>
  <c r="AF103" i="90"/>
  <c r="AG103" i="90" s="1"/>
  <c r="AD103" i="90"/>
  <c r="AE103" i="90" s="1"/>
  <c r="AB103" i="90"/>
  <c r="AC103" i="90" s="1"/>
  <c r="Z103" i="90"/>
  <c r="AA103" i="90" s="1"/>
  <c r="X103" i="90"/>
  <c r="Y103" i="90" s="1"/>
  <c r="V103" i="90"/>
  <c r="W103" i="90" s="1"/>
  <c r="T103" i="90"/>
  <c r="U103" i="90" s="1"/>
  <c r="R103" i="90"/>
  <c r="S103" i="90" s="1"/>
  <c r="P103" i="90"/>
  <c r="Q103" i="90" s="1"/>
  <c r="N103" i="90"/>
  <c r="O103" i="90" s="1"/>
  <c r="L103" i="90"/>
  <c r="M103" i="90" s="1"/>
  <c r="J103" i="90"/>
  <c r="K103" i="90" s="1"/>
  <c r="H103" i="90"/>
  <c r="I103" i="90" s="1"/>
  <c r="F103" i="90"/>
  <c r="G103" i="90" s="1"/>
  <c r="D103" i="90"/>
  <c r="BL111" i="99" l="1"/>
  <c r="CH68" i="92"/>
  <c r="CF62" i="96"/>
  <c r="CH68" i="96"/>
  <c r="BD76" i="92"/>
  <c r="BD111" i="92" s="1"/>
  <c r="BV111" i="99"/>
  <c r="BX63" i="100"/>
  <c r="BX105" i="100" s="1"/>
  <c r="BL76" i="94"/>
  <c r="BL97" i="94" s="1"/>
  <c r="BL76" i="98"/>
  <c r="BL76" i="93"/>
  <c r="BL97" i="93" s="1"/>
  <c r="BP76" i="96"/>
  <c r="BX103" i="100"/>
  <c r="BY103" i="100" s="1"/>
  <c r="CB76" i="92"/>
  <c r="CB111" i="92" s="1"/>
  <c r="BJ76" i="97"/>
  <c r="BJ111" i="97" s="1"/>
  <c r="BN97" i="100"/>
  <c r="CF55" i="100"/>
  <c r="CH55" i="100" s="1"/>
  <c r="AX75" i="94"/>
  <c r="R75" i="94"/>
  <c r="BL111" i="100"/>
  <c r="AN76" i="93"/>
  <c r="AN97" i="93" s="1"/>
  <c r="AO97" i="93" s="1"/>
  <c r="AD75" i="93"/>
  <c r="T75" i="98"/>
  <c r="T110" i="98" s="1"/>
  <c r="AP75" i="93"/>
  <c r="AF75" i="93"/>
  <c r="AD75" i="92"/>
  <c r="AH75" i="93"/>
  <c r="AR75" i="97"/>
  <c r="F75" i="95"/>
  <c r="AX75" i="95"/>
  <c r="P75" i="95"/>
  <c r="AB75" i="95"/>
  <c r="AB75" i="94"/>
  <c r="AB110" i="94" s="1"/>
  <c r="P75" i="94"/>
  <c r="AX75" i="92"/>
  <c r="T75" i="92"/>
  <c r="X75" i="92"/>
  <c r="AJ75" i="92"/>
  <c r="AL75" i="92"/>
  <c r="L75" i="92"/>
  <c r="P75" i="92"/>
  <c r="R75" i="96"/>
  <c r="R110" i="96" s="1"/>
  <c r="AV75" i="96"/>
  <c r="Z75" i="96"/>
  <c r="R75" i="98"/>
  <c r="Z75" i="98"/>
  <c r="Z110" i="98" s="1"/>
  <c r="X75" i="98"/>
  <c r="AP75" i="94"/>
  <c r="Z75" i="94"/>
  <c r="Z110" i="94" s="1"/>
  <c r="AN75" i="94"/>
  <c r="AB75" i="93"/>
  <c r="AB110" i="93" s="1"/>
  <c r="AP75" i="92"/>
  <c r="AH75" i="92"/>
  <c r="AR75" i="96"/>
  <c r="Z75" i="97"/>
  <c r="AN75" i="92"/>
  <c r="AV75" i="92"/>
  <c r="Z75" i="95"/>
  <c r="AL75" i="93"/>
  <c r="AB75" i="92"/>
  <c r="AR75" i="92"/>
  <c r="AL75" i="97"/>
  <c r="V75" i="97"/>
  <c r="AX75" i="97"/>
  <c r="R75" i="97"/>
  <c r="R110" i="97" s="1"/>
  <c r="AV75" i="97"/>
  <c r="V75" i="98"/>
  <c r="AV75" i="98"/>
  <c r="AV110" i="98" s="1"/>
  <c r="AT75" i="98"/>
  <c r="AT110" i="98" s="1"/>
  <c r="X75" i="94"/>
  <c r="T75" i="93"/>
  <c r="AV75" i="93"/>
  <c r="AL75" i="94"/>
  <c r="AN75" i="95"/>
  <c r="AN110" i="95" s="1"/>
  <c r="X75" i="95"/>
  <c r="AR75" i="93"/>
  <c r="AV75" i="94"/>
  <c r="N75" i="94"/>
  <c r="AV75" i="95"/>
  <c r="AP75" i="96"/>
  <c r="P75" i="97"/>
  <c r="P110" i="97" s="1"/>
  <c r="N75" i="95"/>
  <c r="X75" i="96"/>
  <c r="CF69" i="97"/>
  <c r="CH69" i="97" s="1"/>
  <c r="AT75" i="97"/>
  <c r="N75" i="97"/>
  <c r="AP75" i="98"/>
  <c r="AP110" i="98" s="1"/>
  <c r="R76" i="95"/>
  <c r="R111" i="95" s="1"/>
  <c r="AP75" i="97"/>
  <c r="AL75" i="98"/>
  <c r="AL110" i="98" s="1"/>
  <c r="AN75" i="93"/>
  <c r="F75" i="92"/>
  <c r="CF69" i="93"/>
  <c r="CH69" i="93" s="1"/>
  <c r="V75" i="93"/>
  <c r="N75" i="93"/>
  <c r="L75" i="93"/>
  <c r="J75" i="93"/>
  <c r="H75" i="93"/>
  <c r="F75" i="93"/>
  <c r="AX75" i="93"/>
  <c r="AJ75" i="94"/>
  <c r="L75" i="94"/>
  <c r="AF75" i="94"/>
  <c r="AD75" i="94"/>
  <c r="F75" i="94"/>
  <c r="CH68" i="95"/>
  <c r="AP76" i="95"/>
  <c r="AP111" i="95" s="1"/>
  <c r="CH55" i="96"/>
  <c r="AN75" i="96"/>
  <c r="AN110" i="96" s="1"/>
  <c r="P75" i="96"/>
  <c r="AL75" i="96"/>
  <c r="N75" i="96"/>
  <c r="AN74" i="100"/>
  <c r="AF74" i="100"/>
  <c r="AL73" i="100"/>
  <c r="AD73" i="100"/>
  <c r="AJ72" i="100"/>
  <c r="AB72" i="100"/>
  <c r="AP71" i="100"/>
  <c r="AH71" i="100"/>
  <c r="AN70" i="100"/>
  <c r="AF70" i="100"/>
  <c r="AL69" i="100"/>
  <c r="AD69" i="100"/>
  <c r="BN76" i="94"/>
  <c r="AR75" i="94"/>
  <c r="T75" i="94"/>
  <c r="BL76" i="95"/>
  <c r="BL97" i="95" s="1"/>
  <c r="BN76" i="95"/>
  <c r="BN111" i="95" s="1"/>
  <c r="AD74" i="100"/>
  <c r="AJ73" i="100"/>
  <c r="AB73" i="100"/>
  <c r="AP72" i="100"/>
  <c r="AH72" i="100"/>
  <c r="AN71" i="100"/>
  <c r="AF71" i="100"/>
  <c r="AL70" i="100"/>
  <c r="AD70" i="100"/>
  <c r="AJ69" i="100"/>
  <c r="AB69" i="100"/>
  <c r="Z75" i="93"/>
  <c r="Z110" i="93" s="1"/>
  <c r="BL76" i="92"/>
  <c r="H76" i="92"/>
  <c r="H97" i="92" s="1"/>
  <c r="BJ76" i="93"/>
  <c r="R75" i="93"/>
  <c r="AT75" i="93"/>
  <c r="AF75" i="92"/>
  <c r="AT75" i="92"/>
  <c r="CH68" i="94"/>
  <c r="AH75" i="94"/>
  <c r="J75" i="94"/>
  <c r="CF70" i="94"/>
  <c r="CH70" i="94" s="1"/>
  <c r="AT75" i="95"/>
  <c r="AL75" i="95"/>
  <c r="AL110" i="95" s="1"/>
  <c r="V75" i="95"/>
  <c r="V110" i="95" s="1"/>
  <c r="AR75" i="95"/>
  <c r="T75" i="95"/>
  <c r="T110" i="95" s="1"/>
  <c r="AT76" i="96"/>
  <c r="AT111" i="96" s="1"/>
  <c r="AJ75" i="96"/>
  <c r="T75" i="96"/>
  <c r="L75" i="96"/>
  <c r="AX75" i="96"/>
  <c r="AH75" i="96"/>
  <c r="AH110" i="96" s="1"/>
  <c r="AF75" i="96"/>
  <c r="AD75" i="96"/>
  <c r="F75" i="96"/>
  <c r="AB75" i="96"/>
  <c r="AN76" i="97"/>
  <c r="AN97" i="97" s="1"/>
  <c r="D70" i="100"/>
  <c r="AJ74" i="100"/>
  <c r="AB74" i="100"/>
  <c r="AP73" i="100"/>
  <c r="AH73" i="100"/>
  <c r="AN72" i="100"/>
  <c r="AF72" i="100"/>
  <c r="AL71" i="100"/>
  <c r="AD71" i="100"/>
  <c r="AJ70" i="100"/>
  <c r="AB70" i="100"/>
  <c r="AP69" i="100"/>
  <c r="AH69" i="100"/>
  <c r="AF76" i="92"/>
  <c r="AF111" i="92" s="1"/>
  <c r="Z75" i="92"/>
  <c r="V75" i="92"/>
  <c r="R75" i="92"/>
  <c r="N75" i="92"/>
  <c r="J75" i="92"/>
  <c r="X75" i="93"/>
  <c r="P76" i="93"/>
  <c r="AJ75" i="93"/>
  <c r="AJ110" i="93" s="1"/>
  <c r="AT75" i="94"/>
  <c r="V75" i="94"/>
  <c r="AH75" i="95"/>
  <c r="AH110" i="95" s="1"/>
  <c r="J75" i="95"/>
  <c r="AF75" i="95"/>
  <c r="AF110" i="95" s="1"/>
  <c r="H75" i="95"/>
  <c r="H110" i="95" s="1"/>
  <c r="AD75" i="95"/>
  <c r="BR76" i="96"/>
  <c r="BR111" i="96" s="1"/>
  <c r="BL76" i="97"/>
  <c r="BL97" i="97" s="1"/>
  <c r="BL98" i="97" s="1"/>
  <c r="BM98" i="97" s="1"/>
  <c r="D71" i="100"/>
  <c r="AH74" i="100"/>
  <c r="AF73" i="100"/>
  <c r="AL72" i="100"/>
  <c r="AD72" i="100"/>
  <c r="AJ71" i="100"/>
  <c r="AB71" i="100"/>
  <c r="AP70" i="100"/>
  <c r="AH70" i="100"/>
  <c r="AN69" i="100"/>
  <c r="AF69" i="100"/>
  <c r="AD62" i="97"/>
  <c r="AD57" i="100"/>
  <c r="BH76" i="98"/>
  <c r="AR75" i="98"/>
  <c r="AR110" i="98" s="1"/>
  <c r="AR74" i="100"/>
  <c r="AX73" i="100"/>
  <c r="AV72" i="100"/>
  <c r="AT71" i="100"/>
  <c r="AR70" i="100"/>
  <c r="AX69" i="100"/>
  <c r="CH68" i="98"/>
  <c r="AX74" i="100"/>
  <c r="AV73" i="100"/>
  <c r="AN75" i="98"/>
  <c r="AN110" i="98" s="1"/>
  <c r="P75" i="98"/>
  <c r="AT72" i="100"/>
  <c r="N75" i="98"/>
  <c r="AR71" i="100"/>
  <c r="AX70" i="100"/>
  <c r="AV69" i="100"/>
  <c r="AV74" i="100"/>
  <c r="AT73" i="100"/>
  <c r="AR72" i="100"/>
  <c r="AX71" i="100"/>
  <c r="AV70" i="100"/>
  <c r="AT69" i="100"/>
  <c r="AN73" i="100"/>
  <c r="AP74" i="100"/>
  <c r="AJ75" i="97"/>
  <c r="CF73" i="97"/>
  <c r="CH73" i="97" s="1"/>
  <c r="AH75" i="97"/>
  <c r="AH110" i="97" s="1"/>
  <c r="J75" i="97"/>
  <c r="AF75" i="97"/>
  <c r="H75" i="97"/>
  <c r="AD75" i="97"/>
  <c r="F75" i="97"/>
  <c r="AB75" i="97"/>
  <c r="CF62" i="98"/>
  <c r="AT74" i="100"/>
  <c r="CF74" i="98"/>
  <c r="CH74" i="98" s="1"/>
  <c r="AR73" i="100"/>
  <c r="AJ76" i="98"/>
  <c r="L76" i="98"/>
  <c r="L111" i="98" s="1"/>
  <c r="AX75" i="98"/>
  <c r="AX110" i="98" s="1"/>
  <c r="AX72" i="100"/>
  <c r="AH75" i="98"/>
  <c r="AH110" i="98" s="1"/>
  <c r="J75" i="98"/>
  <c r="AV71" i="100"/>
  <c r="AF75" i="98"/>
  <c r="AF110" i="98" s="1"/>
  <c r="H75" i="98"/>
  <c r="AT70" i="100"/>
  <c r="AD75" i="98"/>
  <c r="AD110" i="98" s="1"/>
  <c r="F75" i="98"/>
  <c r="AR69" i="100"/>
  <c r="AB75" i="98"/>
  <c r="AB110" i="98" s="1"/>
  <c r="AL74" i="100"/>
  <c r="V62" i="100"/>
  <c r="AD62" i="100"/>
  <c r="BX62" i="100"/>
  <c r="CF58" i="100"/>
  <c r="CH58" i="100" s="1"/>
  <c r="CH62" i="99"/>
  <c r="BZ62" i="100"/>
  <c r="BZ63" i="100"/>
  <c r="BZ105" i="100" s="1"/>
  <c r="BJ111" i="100"/>
  <c r="BJ97" i="100"/>
  <c r="BP111" i="100"/>
  <c r="BP97" i="100"/>
  <c r="BM97" i="100"/>
  <c r="BL98" i="100"/>
  <c r="BM98" i="100" s="1"/>
  <c r="BX97" i="100"/>
  <c r="BX111" i="100"/>
  <c r="BR111" i="100"/>
  <c r="BR97" i="100"/>
  <c r="AZ97" i="100"/>
  <c r="AZ111" i="100"/>
  <c r="BT97" i="100"/>
  <c r="BT111" i="100"/>
  <c r="BH111" i="100"/>
  <c r="BH97" i="100"/>
  <c r="BZ111" i="100"/>
  <c r="BZ97" i="100"/>
  <c r="CD111" i="100"/>
  <c r="CD97" i="100"/>
  <c r="BB111" i="100"/>
  <c r="BB97" i="100"/>
  <c r="BF111" i="100"/>
  <c r="BF97" i="100"/>
  <c r="BD111" i="100"/>
  <c r="BD97" i="100"/>
  <c r="BV97" i="100"/>
  <c r="BV111" i="100"/>
  <c r="CB111" i="100"/>
  <c r="CB97" i="100"/>
  <c r="BN98" i="100"/>
  <c r="BO98" i="100" s="1"/>
  <c r="BO97" i="100"/>
  <c r="J111" i="99"/>
  <c r="J97" i="99"/>
  <c r="X97" i="99"/>
  <c r="X111" i="99"/>
  <c r="Z111" i="99"/>
  <c r="AN111" i="99"/>
  <c r="BZ111" i="99"/>
  <c r="BZ97" i="99"/>
  <c r="BR111" i="99"/>
  <c r="BR97" i="99"/>
  <c r="P97" i="99"/>
  <c r="P111" i="99"/>
  <c r="BJ97" i="99"/>
  <c r="BJ111" i="99"/>
  <c r="AL111" i="99"/>
  <c r="F111" i="99"/>
  <c r="F97" i="99"/>
  <c r="BP111" i="99"/>
  <c r="BP97" i="99"/>
  <c r="CB98" i="99"/>
  <c r="CC98" i="99" s="1"/>
  <c r="CC97" i="99"/>
  <c r="N97" i="99"/>
  <c r="N111" i="99"/>
  <c r="BX97" i="99"/>
  <c r="BX111" i="99"/>
  <c r="AR111" i="99"/>
  <c r="BW97" i="99"/>
  <c r="BV98" i="99"/>
  <c r="BW98" i="99" s="1"/>
  <c r="V111" i="99"/>
  <c r="BH111" i="99"/>
  <c r="BH97" i="99"/>
  <c r="AZ97" i="99"/>
  <c r="AZ111" i="99"/>
  <c r="T111" i="99"/>
  <c r="T97" i="99"/>
  <c r="BD98" i="99"/>
  <c r="BE98" i="99" s="1"/>
  <c r="BE97" i="99"/>
  <c r="AF111" i="99"/>
  <c r="AX97" i="99"/>
  <c r="AX111" i="99"/>
  <c r="AD111" i="99"/>
  <c r="AJ111" i="99"/>
  <c r="AB111" i="99"/>
  <c r="BN111" i="99"/>
  <c r="BN97" i="99"/>
  <c r="BB111" i="99"/>
  <c r="BB97" i="99"/>
  <c r="AP111" i="99"/>
  <c r="AP97" i="99"/>
  <c r="H111" i="99"/>
  <c r="H97" i="99"/>
  <c r="CD111" i="99"/>
  <c r="CD97" i="99"/>
  <c r="R111" i="99"/>
  <c r="R97" i="99"/>
  <c r="AT111" i="99"/>
  <c r="BF111" i="99"/>
  <c r="BF97" i="99"/>
  <c r="BT97" i="99"/>
  <c r="BT111" i="99"/>
  <c r="BM97" i="99"/>
  <c r="BL98" i="99"/>
  <c r="BM98" i="99" s="1"/>
  <c r="AH111" i="99"/>
  <c r="AV111" i="99"/>
  <c r="CF70" i="98"/>
  <c r="CH70" i="98" s="1"/>
  <c r="CF71" i="98"/>
  <c r="CH71" i="98" s="1"/>
  <c r="CF72" i="98"/>
  <c r="CH72" i="98" s="1"/>
  <c r="CF73" i="98"/>
  <c r="CH73" i="98" s="1"/>
  <c r="BL97" i="98"/>
  <c r="BL111" i="98"/>
  <c r="BH111" i="98"/>
  <c r="BH97" i="98"/>
  <c r="CN49" i="98"/>
  <c r="CP49" i="98" s="1"/>
  <c r="CH49" i="98"/>
  <c r="R76" i="98"/>
  <c r="AP76" i="98"/>
  <c r="BN76" i="98"/>
  <c r="CF47" i="98"/>
  <c r="T76" i="98"/>
  <c r="AR76" i="98"/>
  <c r="BP76" i="98"/>
  <c r="CH55" i="98"/>
  <c r="CH62" i="98" s="1"/>
  <c r="V76" i="98"/>
  <c r="AT76" i="98"/>
  <c r="BR76" i="98"/>
  <c r="L75" i="98"/>
  <c r="L110" i="98" s="1"/>
  <c r="AJ75" i="98"/>
  <c r="AJ110" i="98" s="1"/>
  <c r="X76" i="98"/>
  <c r="AV76" i="98"/>
  <c r="BT76" i="98"/>
  <c r="Z76" i="98"/>
  <c r="AX76" i="98"/>
  <c r="BV76" i="98"/>
  <c r="AB76" i="98"/>
  <c r="AZ76" i="98"/>
  <c r="BX76" i="98"/>
  <c r="F76" i="98"/>
  <c r="F97" i="98" s="1"/>
  <c r="AD76" i="98"/>
  <c r="BB76" i="98"/>
  <c r="BZ76" i="98"/>
  <c r="H76" i="98"/>
  <c r="H97" i="98" s="1"/>
  <c r="AF76" i="98"/>
  <c r="BD76" i="98"/>
  <c r="CB76" i="98"/>
  <c r="J76" i="98"/>
  <c r="AH76" i="98"/>
  <c r="BF76" i="98"/>
  <c r="CD76" i="98"/>
  <c r="N76" i="98"/>
  <c r="AL76" i="98"/>
  <c r="BJ76" i="98"/>
  <c r="P76" i="98"/>
  <c r="AN76" i="98"/>
  <c r="CF57" i="97"/>
  <c r="CH57" i="97" s="1"/>
  <c r="AB62" i="97"/>
  <c r="CF72" i="97"/>
  <c r="CH72" i="97" s="1"/>
  <c r="L75" i="97"/>
  <c r="CF74" i="97"/>
  <c r="CH74" i="97" s="1"/>
  <c r="D75" i="97"/>
  <c r="BJ97" i="97"/>
  <c r="CF71" i="97"/>
  <c r="CH71" i="97" s="1"/>
  <c r="P76" i="97"/>
  <c r="R76" i="97"/>
  <c r="AP76" i="97"/>
  <c r="BN76" i="97"/>
  <c r="AR76" i="97"/>
  <c r="BP76" i="97"/>
  <c r="CH55" i="97"/>
  <c r="V76" i="97"/>
  <c r="AT76" i="97"/>
  <c r="BR76" i="97"/>
  <c r="AV76" i="97"/>
  <c r="BT76" i="97"/>
  <c r="Z76" i="97"/>
  <c r="AX76" i="97"/>
  <c r="BV76" i="97"/>
  <c r="AN75" i="97"/>
  <c r="D76" i="97"/>
  <c r="AB76" i="97"/>
  <c r="AZ76" i="97"/>
  <c r="BX76" i="97"/>
  <c r="F76" i="97"/>
  <c r="AD76" i="97"/>
  <c r="BB76" i="97"/>
  <c r="BZ76" i="97"/>
  <c r="H76" i="97"/>
  <c r="AF76" i="97"/>
  <c r="BD76" i="97"/>
  <c r="CB76" i="97"/>
  <c r="J76" i="97"/>
  <c r="AH76" i="97"/>
  <c r="BF76" i="97"/>
  <c r="CD76" i="97"/>
  <c r="L76" i="97"/>
  <c r="L111" i="97" s="1"/>
  <c r="AJ76" i="97"/>
  <c r="BH76" i="97"/>
  <c r="N76" i="97"/>
  <c r="AL76" i="97"/>
  <c r="CF72" i="96"/>
  <c r="CH72" i="96" s="1"/>
  <c r="CF71" i="96"/>
  <c r="CH71" i="96" s="1"/>
  <c r="J75" i="96"/>
  <c r="CF73" i="96"/>
  <c r="CH73" i="96" s="1"/>
  <c r="CF74" i="96"/>
  <c r="CH74" i="96" s="1"/>
  <c r="H75" i="96"/>
  <c r="D75" i="96"/>
  <c r="BP111" i="96"/>
  <c r="BP97" i="96"/>
  <c r="CH62" i="96"/>
  <c r="X76" i="96"/>
  <c r="AV76" i="96"/>
  <c r="BT76" i="96"/>
  <c r="Z76" i="96"/>
  <c r="AX76" i="96"/>
  <c r="BV76" i="96"/>
  <c r="CF69" i="96"/>
  <c r="CH69" i="96" s="1"/>
  <c r="D76" i="96"/>
  <c r="AB76" i="96"/>
  <c r="AZ76" i="96"/>
  <c r="BX76" i="96"/>
  <c r="F76" i="96"/>
  <c r="AD76" i="96"/>
  <c r="BB76" i="96"/>
  <c r="BZ76" i="96"/>
  <c r="BR97" i="96"/>
  <c r="H76" i="96"/>
  <c r="H111" i="96" s="1"/>
  <c r="AF76" i="96"/>
  <c r="BD76" i="96"/>
  <c r="CB76" i="96"/>
  <c r="AT75" i="96"/>
  <c r="J76" i="96"/>
  <c r="AH76" i="96"/>
  <c r="BF76" i="96"/>
  <c r="CD76" i="96"/>
  <c r="L76" i="96"/>
  <c r="L111" i="96" s="1"/>
  <c r="AJ76" i="96"/>
  <c r="BH76" i="96"/>
  <c r="N76" i="96"/>
  <c r="N111" i="96" s="1"/>
  <c r="AL76" i="96"/>
  <c r="BJ76" i="96"/>
  <c r="P76" i="96"/>
  <c r="AN76" i="96"/>
  <c r="BL76" i="96"/>
  <c r="R76" i="96"/>
  <c r="R111" i="96" s="1"/>
  <c r="AP76" i="96"/>
  <c r="BN76" i="96"/>
  <c r="T76" i="96"/>
  <c r="T111" i="96" s="1"/>
  <c r="AR76" i="96"/>
  <c r="CF70" i="95"/>
  <c r="CH70" i="95" s="1"/>
  <c r="CF71" i="95"/>
  <c r="CH71" i="95" s="1"/>
  <c r="D75" i="95"/>
  <c r="CF72" i="95"/>
  <c r="CH72" i="95" s="1"/>
  <c r="L75" i="95"/>
  <c r="AJ75" i="95"/>
  <c r="CF73" i="95"/>
  <c r="CH73" i="95" s="1"/>
  <c r="CH62" i="95"/>
  <c r="CF74" i="95"/>
  <c r="CH74" i="95" s="1"/>
  <c r="R75" i="95"/>
  <c r="R110" i="95" s="1"/>
  <c r="AP75" i="95"/>
  <c r="T76" i="95"/>
  <c r="AR76" i="95"/>
  <c r="BP76" i="95"/>
  <c r="V76" i="95"/>
  <c r="AT76" i="95"/>
  <c r="BR76" i="95"/>
  <c r="X76" i="95"/>
  <c r="AV76" i="95"/>
  <c r="BT76" i="95"/>
  <c r="Z76" i="95"/>
  <c r="AX76" i="95"/>
  <c r="BV76" i="95"/>
  <c r="CF69" i="95"/>
  <c r="CH69" i="95" s="1"/>
  <c r="D76" i="95"/>
  <c r="AB76" i="95"/>
  <c r="AZ76" i="95"/>
  <c r="BX76" i="95"/>
  <c r="F76" i="95"/>
  <c r="AD76" i="95"/>
  <c r="BB76" i="95"/>
  <c r="BZ76" i="95"/>
  <c r="CF62" i="95"/>
  <c r="H76" i="95"/>
  <c r="AF76" i="95"/>
  <c r="BD76" i="95"/>
  <c r="CB76" i="95"/>
  <c r="J76" i="95"/>
  <c r="AH76" i="95"/>
  <c r="BF76" i="95"/>
  <c r="CD76" i="95"/>
  <c r="L76" i="95"/>
  <c r="L111" i="95" s="1"/>
  <c r="AJ76" i="95"/>
  <c r="BH76" i="95"/>
  <c r="N76" i="95"/>
  <c r="AL76" i="95"/>
  <c r="BJ76" i="95"/>
  <c r="P76" i="95"/>
  <c r="AN76" i="95"/>
  <c r="CF71" i="94"/>
  <c r="CH71" i="94" s="1"/>
  <c r="CF72" i="94"/>
  <c r="CH72" i="94" s="1"/>
  <c r="CF73" i="94"/>
  <c r="CH73" i="94" s="1"/>
  <c r="CF74" i="94"/>
  <c r="CH74" i="94" s="1"/>
  <c r="H75" i="94"/>
  <c r="D75" i="94"/>
  <c r="BN97" i="94"/>
  <c r="BN111" i="94"/>
  <c r="R76" i="94"/>
  <c r="CH55" i="94"/>
  <c r="T76" i="94"/>
  <c r="AR76" i="94"/>
  <c r="BP76" i="94"/>
  <c r="V76" i="94"/>
  <c r="AT76" i="94"/>
  <c r="BR76" i="94"/>
  <c r="AB62" i="94"/>
  <c r="X76" i="94"/>
  <c r="AV76" i="94"/>
  <c r="BT76" i="94"/>
  <c r="AP76" i="94"/>
  <c r="Z76" i="94"/>
  <c r="AX76" i="94"/>
  <c r="BV76" i="94"/>
  <c r="CF69" i="94"/>
  <c r="CH69" i="94" s="1"/>
  <c r="D76" i="94"/>
  <c r="AB76" i="94"/>
  <c r="AZ76" i="94"/>
  <c r="BX76" i="94"/>
  <c r="F76" i="94"/>
  <c r="AD76" i="94"/>
  <c r="BB76" i="94"/>
  <c r="BZ76" i="94"/>
  <c r="CF58" i="94"/>
  <c r="CH58" i="94" s="1"/>
  <c r="H76" i="94"/>
  <c r="AF76" i="94"/>
  <c r="BD76" i="94"/>
  <c r="CB76" i="94"/>
  <c r="J76" i="94"/>
  <c r="AH76" i="94"/>
  <c r="BF76" i="94"/>
  <c r="CD76" i="94"/>
  <c r="L76" i="94"/>
  <c r="L111" i="94" s="1"/>
  <c r="AJ76" i="94"/>
  <c r="BH76" i="94"/>
  <c r="N76" i="94"/>
  <c r="AL76" i="94"/>
  <c r="BJ76" i="94"/>
  <c r="P76" i="94"/>
  <c r="AN76" i="94"/>
  <c r="CF72" i="93"/>
  <c r="CH72" i="93" s="1"/>
  <c r="CF73" i="93"/>
  <c r="CH73" i="93" s="1"/>
  <c r="CF74" i="93"/>
  <c r="CH74" i="93" s="1"/>
  <c r="CF70" i="93"/>
  <c r="CH70" i="93" s="1"/>
  <c r="D75" i="93"/>
  <c r="CF62" i="93"/>
  <c r="BJ97" i="93"/>
  <c r="BJ111" i="93"/>
  <c r="BL98" i="93"/>
  <c r="BM98" i="93" s="1"/>
  <c r="BM97" i="93"/>
  <c r="R76" i="93"/>
  <c r="AP76" i="93"/>
  <c r="BN76" i="93"/>
  <c r="CH55" i="93"/>
  <c r="CH62" i="93" s="1"/>
  <c r="T76" i="93"/>
  <c r="AR76" i="93"/>
  <c r="BP76" i="93"/>
  <c r="BL111" i="93"/>
  <c r="CF71" i="93"/>
  <c r="CH71" i="93" s="1"/>
  <c r="V76" i="93"/>
  <c r="AT76" i="93"/>
  <c r="BR76" i="93"/>
  <c r="AB62" i="93"/>
  <c r="X76" i="93"/>
  <c r="AV76" i="93"/>
  <c r="BT76" i="93"/>
  <c r="Z76" i="93"/>
  <c r="AX76" i="93"/>
  <c r="BV76" i="93"/>
  <c r="P75" i="93"/>
  <c r="D76" i="93"/>
  <c r="AB76" i="93"/>
  <c r="AZ76" i="93"/>
  <c r="BX76" i="93"/>
  <c r="F76" i="93"/>
  <c r="AD76" i="93"/>
  <c r="BB76" i="93"/>
  <c r="BZ76" i="93"/>
  <c r="H76" i="93"/>
  <c r="AF76" i="93"/>
  <c r="BD76" i="93"/>
  <c r="CB76" i="93"/>
  <c r="J76" i="93"/>
  <c r="AH76" i="93"/>
  <c r="BF76" i="93"/>
  <c r="CD76" i="93"/>
  <c r="L76" i="93"/>
  <c r="L111" i="93" s="1"/>
  <c r="AJ76" i="93"/>
  <c r="BH76" i="93"/>
  <c r="N76" i="93"/>
  <c r="AL76" i="93"/>
  <c r="L63" i="92"/>
  <c r="L105" i="92" s="1"/>
  <c r="CF58" i="92"/>
  <c r="CH58" i="92" s="1"/>
  <c r="CH62" i="92" s="1"/>
  <c r="J63" i="92"/>
  <c r="J105" i="92" s="1"/>
  <c r="CF70" i="92"/>
  <c r="CH70" i="92" s="1"/>
  <c r="CF71" i="92"/>
  <c r="CH71" i="92" s="1"/>
  <c r="CF72" i="92"/>
  <c r="CH72" i="92" s="1"/>
  <c r="CF73" i="92"/>
  <c r="CH73" i="92" s="1"/>
  <c r="CF74" i="92"/>
  <c r="CH74" i="92" s="1"/>
  <c r="D75" i="92"/>
  <c r="BL97" i="92"/>
  <c r="BL111" i="92"/>
  <c r="R76" i="92"/>
  <c r="AP76" i="92"/>
  <c r="BN76" i="92"/>
  <c r="H75" i="92"/>
  <c r="T76" i="92"/>
  <c r="AR76" i="92"/>
  <c r="BP76" i="92"/>
  <c r="V76" i="92"/>
  <c r="AT76" i="92"/>
  <c r="BR76" i="92"/>
  <c r="BD97" i="92"/>
  <c r="CB97" i="92"/>
  <c r="X76" i="92"/>
  <c r="AV76" i="92"/>
  <c r="BT76" i="92"/>
  <c r="Z76" i="92"/>
  <c r="AX76" i="92"/>
  <c r="BV76" i="92"/>
  <c r="CF69" i="92"/>
  <c r="CH69" i="92" s="1"/>
  <c r="D76" i="92"/>
  <c r="AB76" i="92"/>
  <c r="AZ76" i="92"/>
  <c r="BX76" i="92"/>
  <c r="F76" i="92"/>
  <c r="AD76" i="92"/>
  <c r="BB76" i="92"/>
  <c r="BZ76" i="92"/>
  <c r="J76" i="92"/>
  <c r="AH76" i="92"/>
  <c r="BF76" i="92"/>
  <c r="CD76" i="92"/>
  <c r="L76" i="92"/>
  <c r="AJ76" i="92"/>
  <c r="BH76" i="92"/>
  <c r="N76" i="92"/>
  <c r="AL76" i="92"/>
  <c r="BJ76" i="92"/>
  <c r="P76" i="92"/>
  <c r="AN76" i="92"/>
  <c r="E103" i="90"/>
  <c r="BL111" i="97" l="1"/>
  <c r="BM97" i="97"/>
  <c r="BL111" i="95"/>
  <c r="BL111" i="94"/>
  <c r="BN97" i="95"/>
  <c r="AP97" i="95"/>
  <c r="AQ97" i="95" s="1"/>
  <c r="AN111" i="93"/>
  <c r="AN111" i="97"/>
  <c r="H111" i="92"/>
  <c r="P111" i="93"/>
  <c r="AT97" i="96"/>
  <c r="AF97" i="92"/>
  <c r="AG97" i="92" s="1"/>
  <c r="AL75" i="100"/>
  <c r="AF76" i="100"/>
  <c r="AJ111" i="98"/>
  <c r="AP75" i="100"/>
  <c r="AP76" i="100"/>
  <c r="AB75" i="100"/>
  <c r="AB76" i="100"/>
  <c r="AD75" i="100"/>
  <c r="AF75" i="100"/>
  <c r="AH75" i="100"/>
  <c r="AL76" i="100"/>
  <c r="AR75" i="100"/>
  <c r="AR76" i="100"/>
  <c r="AV75" i="100"/>
  <c r="AV76" i="100"/>
  <c r="AN75" i="100"/>
  <c r="AN76" i="100"/>
  <c r="AJ76" i="100"/>
  <c r="AJ75" i="100"/>
  <c r="AT75" i="100"/>
  <c r="AT76" i="100"/>
  <c r="AX75" i="100"/>
  <c r="AX76" i="100"/>
  <c r="CF57" i="100"/>
  <c r="CH57" i="100" s="1"/>
  <c r="CH62" i="100" s="1"/>
  <c r="AD63" i="100"/>
  <c r="AD105" i="100" s="1"/>
  <c r="AH76" i="100"/>
  <c r="AD76" i="100"/>
  <c r="BP98" i="100"/>
  <c r="BQ98" i="100" s="1"/>
  <c r="BQ97" i="100"/>
  <c r="BF98" i="100"/>
  <c r="BG98" i="100" s="1"/>
  <c r="BG97" i="100"/>
  <c r="BU97" i="100"/>
  <c r="BT98" i="100"/>
  <c r="BU98" i="100" s="1"/>
  <c r="BR98" i="100"/>
  <c r="BS98" i="100" s="1"/>
  <c r="BS97" i="100"/>
  <c r="CB98" i="100"/>
  <c r="CC98" i="100" s="1"/>
  <c r="CC97" i="100"/>
  <c r="BD98" i="100"/>
  <c r="BE98" i="100" s="1"/>
  <c r="BE97" i="100"/>
  <c r="BI97" i="100"/>
  <c r="BH98" i="100"/>
  <c r="BI98" i="100" s="1"/>
  <c r="BA97" i="100"/>
  <c r="AZ98" i="100"/>
  <c r="BA98" i="100" s="1"/>
  <c r="BZ98" i="100"/>
  <c r="CA98" i="100" s="1"/>
  <c r="CA97" i="100"/>
  <c r="BY97" i="100"/>
  <c r="BX98" i="100"/>
  <c r="BY98" i="100" s="1"/>
  <c r="BB98" i="100"/>
  <c r="BC98" i="100" s="1"/>
  <c r="BC97" i="100"/>
  <c r="BK97" i="100"/>
  <c r="BJ98" i="100"/>
  <c r="BK98" i="100" s="1"/>
  <c r="BW97" i="100"/>
  <c r="BV98" i="100"/>
  <c r="BW98" i="100" s="1"/>
  <c r="CD98" i="100"/>
  <c r="CE98" i="100" s="1"/>
  <c r="CE97" i="100"/>
  <c r="Y97" i="99"/>
  <c r="BS97" i="99"/>
  <c r="BR98" i="99"/>
  <c r="BS98" i="99" s="1"/>
  <c r="BB98" i="99"/>
  <c r="BC98" i="99" s="1"/>
  <c r="BC97" i="99"/>
  <c r="AQ97" i="99"/>
  <c r="CE97" i="99"/>
  <c r="CD98" i="99"/>
  <c r="CE98" i="99" s="1"/>
  <c r="BK97" i="99"/>
  <c r="BJ98" i="99"/>
  <c r="BK98" i="99" s="1"/>
  <c r="U97" i="99"/>
  <c r="BT98" i="99"/>
  <c r="BU98" i="99" s="1"/>
  <c r="BU97" i="99"/>
  <c r="BP98" i="99"/>
  <c r="BQ98" i="99" s="1"/>
  <c r="BQ97" i="99"/>
  <c r="S97" i="99"/>
  <c r="BG97" i="99"/>
  <c r="BF98" i="99"/>
  <c r="BG98" i="99" s="1"/>
  <c r="I97" i="99"/>
  <c r="AY97" i="99"/>
  <c r="AX98" i="99"/>
  <c r="AY98" i="99" s="1"/>
  <c r="BA97" i="99"/>
  <c r="AZ98" i="99"/>
  <c r="BA98" i="99" s="1"/>
  <c r="Q97" i="99"/>
  <c r="BH98" i="99"/>
  <c r="BI98" i="99" s="1"/>
  <c r="BI97" i="99"/>
  <c r="BY97" i="99"/>
  <c r="BX98" i="99"/>
  <c r="BY98" i="99" s="1"/>
  <c r="G97" i="99"/>
  <c r="BN98" i="99"/>
  <c r="BO98" i="99" s="1"/>
  <c r="BO97" i="99"/>
  <c r="O97" i="99"/>
  <c r="K97" i="99"/>
  <c r="L97" i="99" s="1"/>
  <c r="BZ98" i="99"/>
  <c r="CA98" i="99" s="1"/>
  <c r="CA97" i="99"/>
  <c r="J111" i="98"/>
  <c r="CB111" i="98"/>
  <c r="CB97" i="98"/>
  <c r="BD111" i="98"/>
  <c r="BD97" i="98"/>
  <c r="BT97" i="98"/>
  <c r="BT111" i="98"/>
  <c r="T111" i="98"/>
  <c r="BM97" i="98"/>
  <c r="BL98" i="98"/>
  <c r="BM98" i="98" s="1"/>
  <c r="AF111" i="98"/>
  <c r="BX97" i="98"/>
  <c r="BX111" i="98"/>
  <c r="BR111" i="98"/>
  <c r="BR97" i="98"/>
  <c r="P111" i="98"/>
  <c r="H111" i="98"/>
  <c r="AZ97" i="98"/>
  <c r="AZ111" i="98"/>
  <c r="X111" i="98"/>
  <c r="AT111" i="98"/>
  <c r="AB111" i="98"/>
  <c r="V111" i="98"/>
  <c r="BJ97" i="98"/>
  <c r="BJ111" i="98"/>
  <c r="AL111" i="98"/>
  <c r="BP111" i="98"/>
  <c r="BP97" i="98"/>
  <c r="CN47" i="98"/>
  <c r="CP47" i="98" s="1"/>
  <c r="CH47" i="98"/>
  <c r="N111" i="98"/>
  <c r="BZ111" i="98"/>
  <c r="BZ97" i="98"/>
  <c r="BV97" i="98"/>
  <c r="BV111" i="98"/>
  <c r="BN111" i="98"/>
  <c r="BN97" i="98"/>
  <c r="CD111" i="98"/>
  <c r="CD97" i="98"/>
  <c r="BB111" i="98"/>
  <c r="BB97" i="98"/>
  <c r="AX111" i="98"/>
  <c r="AP111" i="98"/>
  <c r="N110" i="98"/>
  <c r="BF111" i="98"/>
  <c r="BF97" i="98"/>
  <c r="AD111" i="98"/>
  <c r="Z111" i="98"/>
  <c r="R111" i="98"/>
  <c r="AH111" i="98"/>
  <c r="F111" i="98"/>
  <c r="R110" i="98"/>
  <c r="AR111" i="98"/>
  <c r="BI97" i="98"/>
  <c r="BH98" i="98"/>
  <c r="BI98" i="98" s="1"/>
  <c r="AN111" i="98"/>
  <c r="AV111" i="98"/>
  <c r="CF62" i="97"/>
  <c r="CH62" i="97"/>
  <c r="AB97" i="97"/>
  <c r="AB111" i="97"/>
  <c r="AL97" i="97"/>
  <c r="AL111" i="97"/>
  <c r="H111" i="97"/>
  <c r="H97" i="97"/>
  <c r="BT97" i="97"/>
  <c r="BT111" i="97"/>
  <c r="N111" i="97"/>
  <c r="BZ111" i="97"/>
  <c r="BZ97" i="97"/>
  <c r="AV97" i="97"/>
  <c r="AV111" i="97"/>
  <c r="P111" i="97"/>
  <c r="BB111" i="97"/>
  <c r="BB97" i="97"/>
  <c r="AD111" i="97"/>
  <c r="AD97" i="97"/>
  <c r="F111" i="97"/>
  <c r="F97" i="97"/>
  <c r="BN111" i="97"/>
  <c r="BN97" i="97"/>
  <c r="CD111" i="97"/>
  <c r="CD97" i="97"/>
  <c r="BV97" i="97"/>
  <c r="BV111" i="97"/>
  <c r="AP111" i="97"/>
  <c r="AP97" i="97"/>
  <c r="BH97" i="97"/>
  <c r="BH111" i="97"/>
  <c r="AJ97" i="97"/>
  <c r="AJ111" i="97"/>
  <c r="BF111" i="97"/>
  <c r="BF97" i="97"/>
  <c r="AX97" i="97"/>
  <c r="AX111" i="97"/>
  <c r="BR111" i="97"/>
  <c r="BR97" i="97"/>
  <c r="BP111" i="97"/>
  <c r="BP97" i="97"/>
  <c r="R111" i="97"/>
  <c r="AH111" i="97"/>
  <c r="Z97" i="97"/>
  <c r="Z111" i="97"/>
  <c r="AT111" i="97"/>
  <c r="AT97" i="97"/>
  <c r="AR111" i="97"/>
  <c r="AR97" i="97"/>
  <c r="J111" i="97"/>
  <c r="J97" i="97"/>
  <c r="BX97" i="97"/>
  <c r="BX111" i="97"/>
  <c r="V111" i="97"/>
  <c r="V97" i="97"/>
  <c r="AO97" i="97"/>
  <c r="CB111" i="97"/>
  <c r="CB97" i="97"/>
  <c r="AZ97" i="97"/>
  <c r="AZ111" i="97"/>
  <c r="BK97" i="97"/>
  <c r="BJ98" i="97"/>
  <c r="BK98" i="97" s="1"/>
  <c r="BD111" i="97"/>
  <c r="BD97" i="97"/>
  <c r="AF111" i="97"/>
  <c r="AF97" i="97"/>
  <c r="D97" i="97"/>
  <c r="D111" i="97"/>
  <c r="AN111" i="96"/>
  <c r="AV97" i="96"/>
  <c r="AV111" i="96"/>
  <c r="P97" i="96"/>
  <c r="P111" i="96"/>
  <c r="CD111" i="96"/>
  <c r="CD97" i="96"/>
  <c r="BX97" i="96"/>
  <c r="BX111" i="96"/>
  <c r="BV97" i="96"/>
  <c r="BV111" i="96"/>
  <c r="X97" i="96"/>
  <c r="X111" i="96"/>
  <c r="BF111" i="96"/>
  <c r="BF97" i="96"/>
  <c r="AZ97" i="96"/>
  <c r="AZ111" i="96"/>
  <c r="AX97" i="96"/>
  <c r="AX111" i="96"/>
  <c r="BJ97" i="96"/>
  <c r="BJ111" i="96"/>
  <c r="AB97" i="96"/>
  <c r="AB111" i="96"/>
  <c r="AL97" i="96"/>
  <c r="AL111" i="96"/>
  <c r="J97" i="96"/>
  <c r="J111" i="96"/>
  <c r="D97" i="96"/>
  <c r="D111" i="96"/>
  <c r="BR98" i="96"/>
  <c r="BS98" i="96" s="1"/>
  <c r="BS97" i="96"/>
  <c r="BH111" i="96"/>
  <c r="BH97" i="96"/>
  <c r="BP98" i="96"/>
  <c r="BQ98" i="96" s="1"/>
  <c r="BQ97" i="96"/>
  <c r="AJ111" i="96"/>
  <c r="AJ97" i="96"/>
  <c r="BB111" i="96"/>
  <c r="BB97" i="96"/>
  <c r="AH111" i="96"/>
  <c r="Z97" i="96"/>
  <c r="Z111" i="96"/>
  <c r="AR111" i="96"/>
  <c r="AR97" i="96"/>
  <c r="BZ97" i="96"/>
  <c r="BZ111" i="96"/>
  <c r="BN97" i="96"/>
  <c r="BN111" i="96"/>
  <c r="AD111" i="96"/>
  <c r="AD97" i="96"/>
  <c r="AP97" i="96"/>
  <c r="AP111" i="96"/>
  <c r="F97" i="96"/>
  <c r="F111" i="96"/>
  <c r="CB111" i="96"/>
  <c r="CB97" i="96"/>
  <c r="BL97" i="96"/>
  <c r="BL111" i="96"/>
  <c r="BD111" i="96"/>
  <c r="BD97" i="96"/>
  <c r="BT97" i="96"/>
  <c r="BT111" i="96"/>
  <c r="AF111" i="96"/>
  <c r="AF97" i="96"/>
  <c r="CH75" i="95"/>
  <c r="CD111" i="95"/>
  <c r="CD97" i="95"/>
  <c r="F111" i="95"/>
  <c r="F97" i="95"/>
  <c r="Z97" i="95"/>
  <c r="Z111" i="95"/>
  <c r="BF111" i="95"/>
  <c r="BF97" i="95"/>
  <c r="BX97" i="95"/>
  <c r="BX111" i="95"/>
  <c r="BT97" i="95"/>
  <c r="BT111" i="95"/>
  <c r="BR111" i="95"/>
  <c r="BR97" i="95"/>
  <c r="AH111" i="95"/>
  <c r="X97" i="95"/>
  <c r="X111" i="95"/>
  <c r="AN111" i="95"/>
  <c r="CB111" i="95"/>
  <c r="CB97" i="95"/>
  <c r="D97" i="95"/>
  <c r="D111" i="95"/>
  <c r="CF75" i="95"/>
  <c r="BP111" i="95"/>
  <c r="BP97" i="95"/>
  <c r="L110" i="95"/>
  <c r="BH111" i="95"/>
  <c r="BH97" i="95"/>
  <c r="AV97" i="95"/>
  <c r="AV111" i="95"/>
  <c r="AB97" i="95"/>
  <c r="AB111" i="95"/>
  <c r="P97" i="95"/>
  <c r="P111" i="95"/>
  <c r="BD111" i="95"/>
  <c r="BD97" i="95"/>
  <c r="AR111" i="95"/>
  <c r="AR97" i="95"/>
  <c r="BJ97" i="95"/>
  <c r="BJ111" i="95"/>
  <c r="AF111" i="95"/>
  <c r="T111" i="95"/>
  <c r="AZ97" i="95"/>
  <c r="AZ111" i="95"/>
  <c r="AL111" i="95"/>
  <c r="H111" i="95"/>
  <c r="BZ111" i="95"/>
  <c r="BZ97" i="95"/>
  <c r="J111" i="95"/>
  <c r="J97" i="95"/>
  <c r="N111" i="95"/>
  <c r="BM97" i="95"/>
  <c r="BL98" i="95"/>
  <c r="BM98" i="95" s="1"/>
  <c r="BN98" i="95"/>
  <c r="BO98" i="95" s="1"/>
  <c r="BO97" i="95"/>
  <c r="AJ111" i="95"/>
  <c r="AJ97" i="95"/>
  <c r="BB111" i="95"/>
  <c r="BB97" i="95"/>
  <c r="BV97" i="95"/>
  <c r="BV111" i="95"/>
  <c r="AT111" i="95"/>
  <c r="AT97" i="95"/>
  <c r="AD111" i="95"/>
  <c r="AD97" i="95"/>
  <c r="AX97" i="95"/>
  <c r="AX111" i="95"/>
  <c r="V111" i="95"/>
  <c r="N110" i="95"/>
  <c r="CH75" i="94"/>
  <c r="CH62" i="94"/>
  <c r="CF62" i="94"/>
  <c r="BV97" i="94"/>
  <c r="BV111" i="94"/>
  <c r="BD111" i="94"/>
  <c r="BD97" i="94"/>
  <c r="AL97" i="94"/>
  <c r="AL111" i="94"/>
  <c r="AF111" i="94"/>
  <c r="AF97" i="94"/>
  <c r="X110" i="94"/>
  <c r="N97" i="94"/>
  <c r="N111" i="94"/>
  <c r="H111" i="94"/>
  <c r="H97" i="94"/>
  <c r="BX97" i="94"/>
  <c r="BX111" i="94"/>
  <c r="BH111" i="94"/>
  <c r="BH97" i="94"/>
  <c r="AZ97" i="94"/>
  <c r="AZ111" i="94"/>
  <c r="R111" i="94"/>
  <c r="J111" i="94"/>
  <c r="J97" i="94"/>
  <c r="AN97" i="94"/>
  <c r="AN111" i="94"/>
  <c r="BP111" i="94"/>
  <c r="BP97" i="94"/>
  <c r="AX97" i="94"/>
  <c r="AX111" i="94"/>
  <c r="AJ111" i="94"/>
  <c r="AJ97" i="94"/>
  <c r="AB111" i="94"/>
  <c r="D97" i="94"/>
  <c r="D111" i="94"/>
  <c r="AR111" i="94"/>
  <c r="AR97" i="94"/>
  <c r="P110" i="94"/>
  <c r="BR111" i="94"/>
  <c r="BR97" i="94"/>
  <c r="CD111" i="94"/>
  <c r="CD97" i="94"/>
  <c r="AV97" i="94"/>
  <c r="AV111" i="94"/>
  <c r="BF111" i="94"/>
  <c r="BF97" i="94"/>
  <c r="BB111" i="94"/>
  <c r="BB97" i="94"/>
  <c r="X111" i="94"/>
  <c r="V111" i="94"/>
  <c r="V97" i="94"/>
  <c r="BN98" i="94"/>
  <c r="BO98" i="94" s="1"/>
  <c r="BO97" i="94"/>
  <c r="AP97" i="94"/>
  <c r="AP111" i="94"/>
  <c r="BT97" i="94"/>
  <c r="BT111" i="94"/>
  <c r="T111" i="94"/>
  <c r="T97" i="94"/>
  <c r="BZ111" i="94"/>
  <c r="BZ97" i="94"/>
  <c r="AT111" i="94"/>
  <c r="AT97" i="94"/>
  <c r="AH111" i="94"/>
  <c r="AH97" i="94"/>
  <c r="AD111" i="94"/>
  <c r="AD97" i="94"/>
  <c r="CF75" i="94"/>
  <c r="P111" i="94"/>
  <c r="BM97" i="94"/>
  <c r="BL98" i="94"/>
  <c r="BM98" i="94" s="1"/>
  <c r="F111" i="94"/>
  <c r="F97" i="94"/>
  <c r="CB111" i="94"/>
  <c r="CB97" i="94"/>
  <c r="BJ97" i="94"/>
  <c r="BJ111" i="94"/>
  <c r="Z111" i="94"/>
  <c r="CH75" i="93"/>
  <c r="P110" i="93"/>
  <c r="BV97" i="93"/>
  <c r="BV111" i="93"/>
  <c r="BF111" i="93"/>
  <c r="BF97" i="93"/>
  <c r="AH111" i="93"/>
  <c r="AH97" i="93"/>
  <c r="J111" i="93"/>
  <c r="J97" i="93"/>
  <c r="BR111" i="93"/>
  <c r="BR97" i="93"/>
  <c r="BN111" i="93"/>
  <c r="BN97" i="93"/>
  <c r="BK97" i="93"/>
  <c r="BJ98" i="93"/>
  <c r="BK98" i="93" s="1"/>
  <c r="Z111" i="93"/>
  <c r="BX97" i="93"/>
  <c r="BX111" i="93"/>
  <c r="AT111" i="93"/>
  <c r="AT97" i="93"/>
  <c r="BP111" i="93"/>
  <c r="BP97" i="93"/>
  <c r="AP111" i="93"/>
  <c r="AP97" i="93"/>
  <c r="CB111" i="93"/>
  <c r="CB97" i="93"/>
  <c r="AZ97" i="93"/>
  <c r="AZ111" i="93"/>
  <c r="V111" i="93"/>
  <c r="V97" i="93"/>
  <c r="AR111" i="93"/>
  <c r="AR97" i="93"/>
  <c r="R111" i="93"/>
  <c r="F111" i="93"/>
  <c r="F97" i="93"/>
  <c r="AX97" i="93"/>
  <c r="AX111" i="93"/>
  <c r="AB111" i="93"/>
  <c r="T111" i="93"/>
  <c r="T97" i="93"/>
  <c r="AF111" i="93"/>
  <c r="AF97" i="93"/>
  <c r="D97" i="93"/>
  <c r="D111" i="93"/>
  <c r="N97" i="93"/>
  <c r="N111" i="93"/>
  <c r="H111" i="93"/>
  <c r="H97" i="93"/>
  <c r="AV97" i="93"/>
  <c r="AV111" i="93"/>
  <c r="R110" i="93"/>
  <c r="CD111" i="93"/>
  <c r="CD97" i="93"/>
  <c r="BD111" i="93"/>
  <c r="BD97" i="93"/>
  <c r="AL97" i="93"/>
  <c r="AL111" i="93"/>
  <c r="BT97" i="93"/>
  <c r="BT111" i="93"/>
  <c r="BH97" i="93"/>
  <c r="BH111" i="93"/>
  <c r="BZ111" i="93"/>
  <c r="BZ97" i="93"/>
  <c r="X97" i="93"/>
  <c r="X111" i="93"/>
  <c r="AJ111" i="93"/>
  <c r="BB111" i="93"/>
  <c r="BB97" i="93"/>
  <c r="CF75" i="93"/>
  <c r="Q97" i="93"/>
  <c r="AD111" i="93"/>
  <c r="AD97" i="93"/>
  <c r="CF62" i="92"/>
  <c r="CH75" i="92"/>
  <c r="J111" i="92"/>
  <c r="J97" i="92"/>
  <c r="BM97" i="92"/>
  <c r="X97" i="92"/>
  <c r="X111" i="92"/>
  <c r="BB111" i="92"/>
  <c r="BB97" i="92"/>
  <c r="AL97" i="92"/>
  <c r="AL111" i="92"/>
  <c r="AD111" i="92"/>
  <c r="AD97" i="92"/>
  <c r="N97" i="92"/>
  <c r="N111" i="92"/>
  <c r="F111" i="92"/>
  <c r="F97" i="92"/>
  <c r="BH111" i="92"/>
  <c r="BH97" i="92"/>
  <c r="BV97" i="92"/>
  <c r="BV111" i="92"/>
  <c r="BP111" i="92"/>
  <c r="BP97" i="92"/>
  <c r="BN111" i="92"/>
  <c r="BN97" i="92"/>
  <c r="AR111" i="92"/>
  <c r="AR97" i="92"/>
  <c r="P97" i="92"/>
  <c r="P111" i="92"/>
  <c r="BJ97" i="92"/>
  <c r="BJ111" i="92"/>
  <c r="AP111" i="92"/>
  <c r="AP97" i="92"/>
  <c r="L111" i="92"/>
  <c r="Z97" i="92"/>
  <c r="Z111" i="92"/>
  <c r="BE97" i="92"/>
  <c r="R111" i="92"/>
  <c r="R97" i="92"/>
  <c r="BX97" i="92"/>
  <c r="BX111" i="92"/>
  <c r="CF75" i="92"/>
  <c r="CD111" i="92"/>
  <c r="CD97" i="92"/>
  <c r="AZ97" i="92"/>
  <c r="AZ111" i="92"/>
  <c r="BR111" i="92"/>
  <c r="BR97" i="92"/>
  <c r="I97" i="92"/>
  <c r="AN97" i="92"/>
  <c r="AN111" i="92"/>
  <c r="BZ111" i="92"/>
  <c r="BZ97" i="92"/>
  <c r="AJ111" i="92"/>
  <c r="AJ97" i="92"/>
  <c r="AX97" i="92"/>
  <c r="AX111" i="92"/>
  <c r="CB98" i="92"/>
  <c r="CC98" i="92" s="1"/>
  <c r="CC97" i="92"/>
  <c r="T111" i="92"/>
  <c r="T97" i="92"/>
  <c r="BF111" i="92"/>
  <c r="BF97" i="92"/>
  <c r="AB97" i="92"/>
  <c r="AB111" i="92"/>
  <c r="AT111" i="92"/>
  <c r="AT97" i="92"/>
  <c r="AH111" i="92"/>
  <c r="AH97" i="92"/>
  <c r="D97" i="92"/>
  <c r="D111" i="92"/>
  <c r="BT97" i="92"/>
  <c r="BT111" i="92"/>
  <c r="V111" i="92"/>
  <c r="V97" i="92"/>
  <c r="AV97" i="92"/>
  <c r="AV111" i="92"/>
  <c r="AU97" i="96" l="1"/>
  <c r="AF111" i="100"/>
  <c r="AF97" i="100"/>
  <c r="AH111" i="100"/>
  <c r="AH97" i="100"/>
  <c r="AV111" i="100"/>
  <c r="AV97" i="100"/>
  <c r="AL111" i="100"/>
  <c r="AL97" i="100"/>
  <c r="AB97" i="100"/>
  <c r="AB111" i="100"/>
  <c r="CH76" i="93"/>
  <c r="CF62" i="100"/>
  <c r="AT97" i="100"/>
  <c r="AT111" i="100"/>
  <c r="AN97" i="100"/>
  <c r="AN111" i="100"/>
  <c r="AR97" i="100"/>
  <c r="AR111" i="100"/>
  <c r="AP111" i="100"/>
  <c r="AP97" i="100"/>
  <c r="AD111" i="100"/>
  <c r="AD97" i="100"/>
  <c r="AX97" i="100"/>
  <c r="AX111" i="100"/>
  <c r="AJ111" i="100"/>
  <c r="AJ97" i="100"/>
  <c r="M97" i="99"/>
  <c r="BJ98" i="98"/>
  <c r="BK98" i="98" s="1"/>
  <c r="BK97" i="98"/>
  <c r="BV98" i="98"/>
  <c r="BW98" i="98" s="1"/>
  <c r="BW97" i="98"/>
  <c r="BG97" i="98"/>
  <c r="BF98" i="98"/>
  <c r="BG98" i="98" s="1"/>
  <c r="BB98" i="98"/>
  <c r="BC98" i="98" s="1"/>
  <c r="BC97" i="98"/>
  <c r="BZ98" i="98"/>
  <c r="CA98" i="98" s="1"/>
  <c r="CA97" i="98"/>
  <c r="BU97" i="98"/>
  <c r="BT98" i="98"/>
  <c r="BU98" i="98" s="1"/>
  <c r="BS97" i="98"/>
  <c r="BR98" i="98"/>
  <c r="BS98" i="98" s="1"/>
  <c r="BD98" i="98"/>
  <c r="BE98" i="98" s="1"/>
  <c r="BE97" i="98"/>
  <c r="CE97" i="98"/>
  <c r="CD98" i="98"/>
  <c r="CE98" i="98" s="1"/>
  <c r="BN98" i="98"/>
  <c r="BO98" i="98" s="1"/>
  <c r="BO97" i="98"/>
  <c r="CB98" i="98"/>
  <c r="CC98" i="98" s="1"/>
  <c r="CC97" i="98"/>
  <c r="BP98" i="98"/>
  <c r="BQ98" i="98" s="1"/>
  <c r="BQ97" i="98"/>
  <c r="BY97" i="98"/>
  <c r="BX98" i="98"/>
  <c r="BY98" i="98" s="1"/>
  <c r="BA97" i="98"/>
  <c r="AZ98" i="98"/>
  <c r="BA98" i="98" s="1"/>
  <c r="AC97" i="97"/>
  <c r="W97" i="97"/>
  <c r="BU97" i="97"/>
  <c r="BT98" i="97"/>
  <c r="BU98" i="97" s="1"/>
  <c r="AU97" i="97"/>
  <c r="AK97" i="97"/>
  <c r="CE97" i="97"/>
  <c r="CD98" i="97"/>
  <c r="CE98" i="97" s="1"/>
  <c r="AE97" i="97"/>
  <c r="I97" i="97"/>
  <c r="BP98" i="97"/>
  <c r="BQ98" i="97" s="1"/>
  <c r="BQ97" i="97"/>
  <c r="AW97" i="97"/>
  <c r="AZ98" i="97"/>
  <c r="BA98" i="97" s="1"/>
  <c r="BA97" i="97"/>
  <c r="BI97" i="97"/>
  <c r="BH98" i="97"/>
  <c r="BI98" i="97" s="1"/>
  <c r="BN98" i="97"/>
  <c r="BO98" i="97" s="1"/>
  <c r="BO97" i="97"/>
  <c r="BB98" i="97"/>
  <c r="BC98" i="97" s="1"/>
  <c r="BC97" i="97"/>
  <c r="CB98" i="97"/>
  <c r="CC98" i="97" s="1"/>
  <c r="CC97" i="97"/>
  <c r="AA97" i="97"/>
  <c r="BS97" i="97"/>
  <c r="BR98" i="97"/>
  <c r="BS98" i="97" s="1"/>
  <c r="AM97" i="97"/>
  <c r="BX98" i="97"/>
  <c r="BY98" i="97" s="1"/>
  <c r="BY97" i="97"/>
  <c r="AQ97" i="97"/>
  <c r="BZ98" i="97"/>
  <c r="CA98" i="97" s="1"/>
  <c r="CA97" i="97"/>
  <c r="E97" i="97"/>
  <c r="D98" i="97"/>
  <c r="E98" i="97" s="1"/>
  <c r="F98" i="97" s="1"/>
  <c r="G98" i="97" s="1"/>
  <c r="H98" i="97" s="1"/>
  <c r="I98" i="97" s="1"/>
  <c r="J98" i="97" s="1"/>
  <c r="K98" i="97" s="1"/>
  <c r="K97" i="97"/>
  <c r="L97" i="97" s="1"/>
  <c r="AG97" i="97"/>
  <c r="AY97" i="97"/>
  <c r="G97" i="97"/>
  <c r="BG97" i="97"/>
  <c r="BF98" i="97"/>
  <c r="BG98" i="97" s="1"/>
  <c r="BW97" i="97"/>
  <c r="BV98" i="97"/>
  <c r="BW98" i="97" s="1"/>
  <c r="BD98" i="97"/>
  <c r="BE98" i="97" s="1"/>
  <c r="BE97" i="97"/>
  <c r="AS97" i="97"/>
  <c r="BD98" i="96"/>
  <c r="BE98" i="96" s="1"/>
  <c r="BE97" i="96"/>
  <c r="AE97" i="96"/>
  <c r="BA97" i="96"/>
  <c r="AZ98" i="96"/>
  <c r="BA98" i="96" s="1"/>
  <c r="BY97" i="96"/>
  <c r="BX98" i="96"/>
  <c r="BY98" i="96" s="1"/>
  <c r="AA97" i="96"/>
  <c r="K97" i="96"/>
  <c r="L97" i="96" s="1"/>
  <c r="CD98" i="96"/>
  <c r="CE98" i="96" s="1"/>
  <c r="CE97" i="96"/>
  <c r="AG97" i="96"/>
  <c r="AM97" i="96"/>
  <c r="BF98" i="96"/>
  <c r="BG98" i="96" s="1"/>
  <c r="BG97" i="96"/>
  <c r="BI97" i="96"/>
  <c r="BH98" i="96"/>
  <c r="BI98" i="96" s="1"/>
  <c r="Q97" i="96"/>
  <c r="G97" i="96"/>
  <c r="BM97" i="96"/>
  <c r="BL98" i="96"/>
  <c r="BM98" i="96" s="1"/>
  <c r="BN98" i="96"/>
  <c r="BO98" i="96" s="1"/>
  <c r="BO97" i="96"/>
  <c r="AC97" i="96"/>
  <c r="BB98" i="96"/>
  <c r="BC98" i="96" s="1"/>
  <c r="BC97" i="96"/>
  <c r="AW97" i="96"/>
  <c r="BK97" i="96"/>
  <c r="BJ98" i="96"/>
  <c r="BK98" i="96" s="1"/>
  <c r="CB98" i="96"/>
  <c r="CC98" i="96" s="1"/>
  <c r="CC97" i="96"/>
  <c r="AQ97" i="96"/>
  <c r="Y97" i="96"/>
  <c r="BU97" i="96"/>
  <c r="BT98" i="96"/>
  <c r="BU98" i="96" s="1"/>
  <c r="BZ98" i="96"/>
  <c r="CA98" i="96" s="1"/>
  <c r="CA97" i="96"/>
  <c r="E97" i="96"/>
  <c r="D98" i="96"/>
  <c r="E98" i="96" s="1"/>
  <c r="F98" i="96" s="1"/>
  <c r="G98" i="96" s="1"/>
  <c r="H98" i="96" s="1"/>
  <c r="I98" i="96" s="1"/>
  <c r="J98" i="96" s="1"/>
  <c r="K98" i="96" s="1"/>
  <c r="AS97" i="96"/>
  <c r="AK97" i="96"/>
  <c r="AY97" i="96"/>
  <c r="BW97" i="96"/>
  <c r="BV98" i="96"/>
  <c r="BW98" i="96" s="1"/>
  <c r="CH76" i="95"/>
  <c r="BY97" i="95"/>
  <c r="BX98" i="95"/>
  <c r="BY98" i="95" s="1"/>
  <c r="BG97" i="95"/>
  <c r="BF98" i="95"/>
  <c r="BG98" i="95" s="1"/>
  <c r="AU97" i="95"/>
  <c r="BP98" i="95"/>
  <c r="BQ98" i="95" s="1"/>
  <c r="BQ97" i="95"/>
  <c r="BK97" i="95"/>
  <c r="BJ98" i="95"/>
  <c r="BK98" i="95" s="1"/>
  <c r="BS97" i="95"/>
  <c r="BR98" i="95"/>
  <c r="BS98" i="95" s="1"/>
  <c r="BB98" i="95"/>
  <c r="BC98" i="95" s="1"/>
  <c r="BC97" i="95"/>
  <c r="AC97" i="95"/>
  <c r="E97" i="95"/>
  <c r="D98" i="95"/>
  <c r="E98" i="95" s="1"/>
  <c r="F98" i="95" s="1"/>
  <c r="G98" i="95" s="1"/>
  <c r="H98" i="95" s="1"/>
  <c r="I98" i="95" s="1"/>
  <c r="J98" i="95" s="1"/>
  <c r="K98" i="95" s="1"/>
  <c r="AY97" i="95"/>
  <c r="CB98" i="95"/>
  <c r="CC98" i="95" s="1"/>
  <c r="CC97" i="95"/>
  <c r="Q97" i="95"/>
  <c r="AE97" i="95"/>
  <c r="AK97" i="95"/>
  <c r="K97" i="95"/>
  <c r="L97" i="95" s="1"/>
  <c r="AW97" i="95"/>
  <c r="BU97" i="95"/>
  <c r="BT98" i="95"/>
  <c r="BU98" i="95" s="1"/>
  <c r="AA97" i="95"/>
  <c r="BW97" i="95"/>
  <c r="BV98" i="95"/>
  <c r="BW98" i="95" s="1"/>
  <c r="CF111" i="95"/>
  <c r="BI97" i="95"/>
  <c r="BH98" i="95"/>
  <c r="BI98" i="95" s="1"/>
  <c r="G97" i="95"/>
  <c r="AS97" i="95"/>
  <c r="CE97" i="95"/>
  <c r="CD98" i="95"/>
  <c r="CE98" i="95" s="1"/>
  <c r="BZ98" i="95"/>
  <c r="CA98" i="95" s="1"/>
  <c r="CA97" i="95"/>
  <c r="Y97" i="95"/>
  <c r="BA97" i="95"/>
  <c r="AZ98" i="95"/>
  <c r="BA98" i="95" s="1"/>
  <c r="BD98" i="95"/>
  <c r="BE98" i="95" s="1"/>
  <c r="BE97" i="95"/>
  <c r="CH76" i="94"/>
  <c r="E97" i="94"/>
  <c r="D98" i="94"/>
  <c r="E98" i="94" s="1"/>
  <c r="F98" i="94" s="1"/>
  <c r="G98" i="94" s="1"/>
  <c r="H98" i="94" s="1"/>
  <c r="I98" i="94" s="1"/>
  <c r="J98" i="94" s="1"/>
  <c r="K98" i="94" s="1"/>
  <c r="AU97" i="94"/>
  <c r="AM97" i="94"/>
  <c r="BK97" i="94"/>
  <c r="BJ98" i="94"/>
  <c r="BK98" i="94" s="1"/>
  <c r="O97" i="94"/>
  <c r="CB98" i="94"/>
  <c r="CC98" i="94" s="1"/>
  <c r="CC97" i="94"/>
  <c r="BZ98" i="94"/>
  <c r="CA98" i="94" s="1"/>
  <c r="CA97" i="94"/>
  <c r="BB98" i="94"/>
  <c r="BC98" i="94" s="1"/>
  <c r="BD98" i="94" s="1"/>
  <c r="BE98" i="94" s="1"/>
  <c r="BC97" i="94"/>
  <c r="BS97" i="94"/>
  <c r="BA97" i="94"/>
  <c r="AZ98" i="94"/>
  <c r="BA98" i="94" s="1"/>
  <c r="U97" i="94"/>
  <c r="AO97" i="94"/>
  <c r="BE97" i="94"/>
  <c r="AK97" i="94"/>
  <c r="K97" i="94"/>
  <c r="L97" i="94" s="1"/>
  <c r="AE97" i="94"/>
  <c r="BU97" i="94"/>
  <c r="G97" i="94"/>
  <c r="BI97" i="94"/>
  <c r="BH98" i="94"/>
  <c r="BI98" i="94" s="1"/>
  <c r="BF98" i="94"/>
  <c r="BG98" i="94" s="1"/>
  <c r="BG97" i="94"/>
  <c r="AW97" i="94"/>
  <c r="AS97" i="94"/>
  <c r="AI97" i="94"/>
  <c r="W97" i="94"/>
  <c r="AY97" i="94"/>
  <c r="BY97" i="94"/>
  <c r="BX98" i="94"/>
  <c r="BY98" i="94" s="1"/>
  <c r="AG97" i="94"/>
  <c r="CF111" i="94"/>
  <c r="I97" i="94"/>
  <c r="BW97" i="94"/>
  <c r="BV98" i="94"/>
  <c r="BW98" i="94" s="1"/>
  <c r="AQ97" i="94"/>
  <c r="CD98" i="94"/>
  <c r="CE98" i="94" s="1"/>
  <c r="CE97" i="94"/>
  <c r="BP98" i="94"/>
  <c r="BQ98" i="94" s="1"/>
  <c r="BR98" i="94" s="1"/>
  <c r="BS98" i="94" s="1"/>
  <c r="BT98" i="94" s="1"/>
  <c r="BU98" i="94" s="1"/>
  <c r="BQ97" i="94"/>
  <c r="AE97" i="93"/>
  <c r="AW97" i="93"/>
  <c r="AQ97" i="93"/>
  <c r="BZ98" i="93"/>
  <c r="CA98" i="93" s="1"/>
  <c r="CA97" i="93"/>
  <c r="CE97" i="93"/>
  <c r="CD98" i="93"/>
  <c r="CE98" i="93" s="1"/>
  <c r="I97" i="93"/>
  <c r="U97" i="93"/>
  <c r="AS97" i="93"/>
  <c r="BW97" i="93"/>
  <c r="BV98" i="93"/>
  <c r="BW98" i="93" s="1"/>
  <c r="BP98" i="93"/>
  <c r="BQ98" i="93" s="1"/>
  <c r="BQ97" i="93"/>
  <c r="K97" i="93"/>
  <c r="L97" i="93" s="1"/>
  <c r="W97" i="93"/>
  <c r="BI97" i="93"/>
  <c r="BH98" i="93"/>
  <c r="BI98" i="93" s="1"/>
  <c r="O97" i="93"/>
  <c r="AU97" i="93"/>
  <c r="AG97" i="93"/>
  <c r="S97" i="93"/>
  <c r="BU97" i="93"/>
  <c r="BT98" i="93"/>
  <c r="BU98" i="93" s="1"/>
  <c r="AM97" i="93"/>
  <c r="BA97" i="93"/>
  <c r="AZ98" i="93"/>
  <c r="BA98" i="93" s="1"/>
  <c r="AI97" i="93"/>
  <c r="BB98" i="93"/>
  <c r="BC98" i="93" s="1"/>
  <c r="BC97" i="93"/>
  <c r="CF111" i="93"/>
  <c r="CB98" i="93"/>
  <c r="CC98" i="93" s="1"/>
  <c r="CC97" i="93"/>
  <c r="BY97" i="93"/>
  <c r="BX98" i="93"/>
  <c r="BY98" i="93" s="1"/>
  <c r="AY97" i="93"/>
  <c r="BN98" i="93"/>
  <c r="BO98" i="93" s="1"/>
  <c r="BO97" i="93"/>
  <c r="G97" i="93"/>
  <c r="BS97" i="93"/>
  <c r="BR98" i="93"/>
  <c r="BS98" i="93" s="1"/>
  <c r="Y97" i="93"/>
  <c r="E97" i="93"/>
  <c r="D98" i="93"/>
  <c r="E98" i="93" s="1"/>
  <c r="F98" i="93" s="1"/>
  <c r="G98" i="93" s="1"/>
  <c r="H98" i="93" s="1"/>
  <c r="I98" i="93" s="1"/>
  <c r="J98" i="93" s="1"/>
  <c r="K98" i="93" s="1"/>
  <c r="BG97" i="93"/>
  <c r="BF98" i="93"/>
  <c r="BG98" i="93" s="1"/>
  <c r="BD98" i="93"/>
  <c r="BE98" i="93" s="1"/>
  <c r="BE97" i="93"/>
  <c r="CH76" i="92"/>
  <c r="AW97" i="92"/>
  <c r="AE97" i="92"/>
  <c r="AM97" i="92"/>
  <c r="W97" i="92"/>
  <c r="BA97" i="92"/>
  <c r="AZ98" i="92"/>
  <c r="BA98" i="92" s="1"/>
  <c r="AQ97" i="92"/>
  <c r="AS97" i="92"/>
  <c r="BI97" i="92"/>
  <c r="BH98" i="92"/>
  <c r="BI98" i="92" s="1"/>
  <c r="AU97" i="92"/>
  <c r="BU97" i="92"/>
  <c r="CE97" i="92"/>
  <c r="CD98" i="92"/>
  <c r="CE98" i="92" s="1"/>
  <c r="G97" i="92"/>
  <c r="S97" i="92"/>
  <c r="BO97" i="92"/>
  <c r="E97" i="92"/>
  <c r="D98" i="92"/>
  <c r="E98" i="92" s="1"/>
  <c r="F98" i="92" s="1"/>
  <c r="G98" i="92" s="1"/>
  <c r="H98" i="92" s="1"/>
  <c r="I98" i="92" s="1"/>
  <c r="J98" i="92" s="1"/>
  <c r="K98" i="92" s="1"/>
  <c r="AK97" i="92"/>
  <c r="BK97" i="92"/>
  <c r="BJ98" i="92"/>
  <c r="BK98" i="92" s="1"/>
  <c r="BL98" i="92" s="1"/>
  <c r="BM98" i="92" s="1"/>
  <c r="BN98" i="92" s="1"/>
  <c r="BO98" i="92" s="1"/>
  <c r="BP98" i="92" s="1"/>
  <c r="BQ98" i="92" s="1"/>
  <c r="BR98" i="92" s="1"/>
  <c r="BS98" i="92" s="1"/>
  <c r="BT98" i="92" s="1"/>
  <c r="BU98" i="92" s="1"/>
  <c r="O97" i="92"/>
  <c r="Y97" i="92"/>
  <c r="BY97" i="92"/>
  <c r="BX98" i="92"/>
  <c r="BY98" i="92" s="1"/>
  <c r="BB98" i="92"/>
  <c r="BC98" i="92" s="1"/>
  <c r="BD98" i="92" s="1"/>
  <c r="BE98" i="92" s="1"/>
  <c r="BC97" i="92"/>
  <c r="CF111" i="92"/>
  <c r="AY97" i="92"/>
  <c r="AI97" i="92"/>
  <c r="AC97" i="92"/>
  <c r="BQ97" i="92"/>
  <c r="BZ98" i="92"/>
  <c r="CA98" i="92" s="1"/>
  <c r="CA97" i="92"/>
  <c r="BS97" i="92"/>
  <c r="U97" i="92"/>
  <c r="AA97" i="92"/>
  <c r="Q97" i="92"/>
  <c r="BW97" i="92"/>
  <c r="BV98" i="92"/>
  <c r="BW98" i="92" s="1"/>
  <c r="BG97" i="92"/>
  <c r="BF98" i="92"/>
  <c r="BG98" i="92" s="1"/>
  <c r="K97" i="92"/>
  <c r="L97" i="92" s="1"/>
  <c r="M97" i="92" s="1"/>
  <c r="AO97" i="92"/>
  <c r="L98" i="92" l="1"/>
  <c r="M98" i="92" s="1"/>
  <c r="N98" i="92" s="1"/>
  <c r="O98" i="92" s="1"/>
  <c r="P98" i="92" s="1"/>
  <c r="Q98" i="92" s="1"/>
  <c r="R98" i="92" s="1"/>
  <c r="S98" i="92" s="1"/>
  <c r="T98" i="92" s="1"/>
  <c r="U98" i="92" s="1"/>
  <c r="V98" i="92" s="1"/>
  <c r="W98" i="92" s="1"/>
  <c r="X98" i="92" s="1"/>
  <c r="Y98" i="92" s="1"/>
  <c r="Z98" i="92" s="1"/>
  <c r="AA98" i="92" s="1"/>
  <c r="AB98" i="92" s="1"/>
  <c r="AC98" i="92" s="1"/>
  <c r="AD98" i="92" s="1"/>
  <c r="AE98" i="92" s="1"/>
  <c r="AF98" i="92" s="1"/>
  <c r="AG98" i="92" s="1"/>
  <c r="AH98" i="92" s="1"/>
  <c r="AI98" i="92" s="1"/>
  <c r="AJ98" i="92" s="1"/>
  <c r="AK98" i="92" s="1"/>
  <c r="AL98" i="92" s="1"/>
  <c r="AM98" i="92" s="1"/>
  <c r="AN98" i="92" s="1"/>
  <c r="AO98" i="92" s="1"/>
  <c r="AP98" i="92" s="1"/>
  <c r="AQ98" i="92" s="1"/>
  <c r="AR98" i="92" s="1"/>
  <c r="AS98" i="92" s="1"/>
  <c r="AT98" i="92" s="1"/>
  <c r="AU98" i="92" s="1"/>
  <c r="AV98" i="92" s="1"/>
  <c r="AW98" i="92" s="1"/>
  <c r="AX98" i="92" s="1"/>
  <c r="AY98" i="92" s="1"/>
  <c r="AG97" i="100"/>
  <c r="AK97" i="100"/>
  <c r="AE97" i="100"/>
  <c r="AW97" i="100"/>
  <c r="AS97" i="100"/>
  <c r="AU97" i="100"/>
  <c r="AC97" i="100"/>
  <c r="AQ97" i="100"/>
  <c r="AM97" i="100"/>
  <c r="AI97" i="100"/>
  <c r="AY97" i="100"/>
  <c r="AO97" i="100"/>
  <c r="M97" i="97"/>
  <c r="L98" i="97"/>
  <c r="M98" i="97" s="1"/>
  <c r="N98" i="97" s="1"/>
  <c r="O98" i="97" s="1"/>
  <c r="P98" i="97" s="1"/>
  <c r="Q98" i="97" s="1"/>
  <c r="R98" i="97" s="1"/>
  <c r="S98" i="97" s="1"/>
  <c r="M97" i="96"/>
  <c r="L98" i="96"/>
  <c r="M98" i="96" s="1"/>
  <c r="N98" i="96" s="1"/>
  <c r="O98" i="96" s="1"/>
  <c r="P98" i="96" s="1"/>
  <c r="Q98" i="96" s="1"/>
  <c r="R98" i="96" s="1"/>
  <c r="S98" i="96" s="1"/>
  <c r="T98" i="96" s="1"/>
  <c r="U98" i="96" s="1"/>
  <c r="V98" i="96" s="1"/>
  <c r="W98" i="96" s="1"/>
  <c r="X98" i="96" s="1"/>
  <c r="Y98" i="96" s="1"/>
  <c r="Z98" i="96" s="1"/>
  <c r="AA98" i="96" s="1"/>
  <c r="AB98" i="96" s="1"/>
  <c r="AC98" i="96" s="1"/>
  <c r="AD98" i="96" s="1"/>
  <c r="AE98" i="96" s="1"/>
  <c r="AF98" i="96" s="1"/>
  <c r="AG98" i="96" s="1"/>
  <c r="AH98" i="96" s="1"/>
  <c r="AI98" i="96" s="1"/>
  <c r="AJ98" i="96" s="1"/>
  <c r="AK98" i="96" s="1"/>
  <c r="AL98" i="96" s="1"/>
  <c r="AM98" i="96" s="1"/>
  <c r="AN98" i="96" s="1"/>
  <c r="AO98" i="96" s="1"/>
  <c r="AP98" i="96" s="1"/>
  <c r="AQ98" i="96" s="1"/>
  <c r="AR98" i="96" s="1"/>
  <c r="AS98" i="96" s="1"/>
  <c r="AT98" i="96" s="1"/>
  <c r="AU98" i="96" s="1"/>
  <c r="AV98" i="96" s="1"/>
  <c r="AW98" i="96" s="1"/>
  <c r="AX98" i="96" s="1"/>
  <c r="AY98" i="96" s="1"/>
  <c r="M97" i="95"/>
  <c r="L98" i="95"/>
  <c r="M98" i="95" s="1"/>
  <c r="N98" i="95" s="1"/>
  <c r="O98" i="95" s="1"/>
  <c r="P98" i="95" s="1"/>
  <c r="Q98" i="95" s="1"/>
  <c r="R98" i="95" s="1"/>
  <c r="S98" i="95" s="1"/>
  <c r="T98" i="95" s="1"/>
  <c r="U98" i="95" s="1"/>
  <c r="V98" i="95" s="1"/>
  <c r="W98" i="95" s="1"/>
  <c r="X98" i="95" s="1"/>
  <c r="Y98" i="95" s="1"/>
  <c r="Z98" i="95" s="1"/>
  <c r="AA98" i="95" s="1"/>
  <c r="AB98" i="95" s="1"/>
  <c r="AC98" i="95" s="1"/>
  <c r="AD98" i="95" s="1"/>
  <c r="AE98" i="95" s="1"/>
  <c r="AF98" i="95" s="1"/>
  <c r="AG98" i="95" s="1"/>
  <c r="AH98" i="95" s="1"/>
  <c r="AI98" i="95" s="1"/>
  <c r="AJ98" i="95" s="1"/>
  <c r="AK98" i="95" s="1"/>
  <c r="AL98" i="95" s="1"/>
  <c r="AM98" i="95" s="1"/>
  <c r="AN98" i="95" s="1"/>
  <c r="AO98" i="95" s="1"/>
  <c r="AP98" i="95" s="1"/>
  <c r="AQ98" i="95" s="1"/>
  <c r="AR98" i="95" s="1"/>
  <c r="AS98" i="95" s="1"/>
  <c r="AT98" i="95" s="1"/>
  <c r="AU98" i="95" s="1"/>
  <c r="AV98" i="95" s="1"/>
  <c r="AW98" i="95" s="1"/>
  <c r="AX98" i="95" s="1"/>
  <c r="AY98" i="95" s="1"/>
  <c r="M97" i="94"/>
  <c r="L98" i="94"/>
  <c r="M98" i="94" s="1"/>
  <c r="N98" i="94" s="1"/>
  <c r="O98" i="94" s="1"/>
  <c r="P98" i="94" s="1"/>
  <c r="Q98" i="94" s="1"/>
  <c r="R98" i="94" s="1"/>
  <c r="S98" i="94" s="1"/>
  <c r="T98" i="94" s="1"/>
  <c r="U98" i="94" s="1"/>
  <c r="V98" i="94" s="1"/>
  <c r="W98" i="94" s="1"/>
  <c r="X98" i="94" s="1"/>
  <c r="Y98" i="94" s="1"/>
  <c r="Z98" i="94" s="1"/>
  <c r="AA98" i="94" s="1"/>
  <c r="AB98" i="94" s="1"/>
  <c r="AC98" i="94" s="1"/>
  <c r="AD98" i="94" s="1"/>
  <c r="AE98" i="94" s="1"/>
  <c r="AF98" i="94" s="1"/>
  <c r="AG98" i="94" s="1"/>
  <c r="AH98" i="94" s="1"/>
  <c r="AI98" i="94" s="1"/>
  <c r="AJ98" i="94" s="1"/>
  <c r="AK98" i="94" s="1"/>
  <c r="AL98" i="94" s="1"/>
  <c r="AM98" i="94" s="1"/>
  <c r="AN98" i="94" s="1"/>
  <c r="AO98" i="94" s="1"/>
  <c r="AP98" i="94" s="1"/>
  <c r="AQ98" i="94" s="1"/>
  <c r="AR98" i="94" s="1"/>
  <c r="AS98" i="94" s="1"/>
  <c r="AT98" i="94" s="1"/>
  <c r="AU98" i="94" s="1"/>
  <c r="AV98" i="94" s="1"/>
  <c r="AW98" i="94" s="1"/>
  <c r="AX98" i="94" s="1"/>
  <c r="AY98" i="94" s="1"/>
  <c r="M97" i="93"/>
  <c r="L98" i="93"/>
  <c r="M98" i="93" s="1"/>
  <c r="N98" i="93" s="1"/>
  <c r="O98" i="93" s="1"/>
  <c r="P98" i="93" s="1"/>
  <c r="Q98" i="93" s="1"/>
  <c r="R98" i="93" s="1"/>
  <c r="S98" i="93" s="1"/>
  <c r="T98" i="93" s="1"/>
  <c r="U98" i="93" s="1"/>
  <c r="V98" i="93" s="1"/>
  <c r="W98" i="93" s="1"/>
  <c r="X98" i="93" s="1"/>
  <c r="Y98" i="93" s="1"/>
  <c r="Z98" i="93" s="1"/>
  <c r="AA98" i="93" s="1"/>
  <c r="AB98" i="93" s="1"/>
  <c r="AC98" i="93" s="1"/>
  <c r="AD98" i="93" s="1"/>
  <c r="AE98" i="93" s="1"/>
  <c r="AF98" i="93" s="1"/>
  <c r="AG98" i="93" s="1"/>
  <c r="AH98" i="93" s="1"/>
  <c r="AI98" i="93" s="1"/>
  <c r="AJ98" i="93" s="1"/>
  <c r="AK98" i="93" s="1"/>
  <c r="AL98" i="93" s="1"/>
  <c r="AM98" i="93" s="1"/>
  <c r="AN98" i="93" s="1"/>
  <c r="AO98" i="93" s="1"/>
  <c r="AP98" i="93" s="1"/>
  <c r="AQ98" i="93" s="1"/>
  <c r="AR98" i="93" s="1"/>
  <c r="AS98" i="93" s="1"/>
  <c r="AT98" i="93" s="1"/>
  <c r="AU98" i="93" s="1"/>
  <c r="AV98" i="93" s="1"/>
  <c r="AW98" i="93" s="1"/>
  <c r="AX98" i="93" s="1"/>
  <c r="AY98" i="93" s="1"/>
  <c r="L69" i="90" l="1"/>
  <c r="L69" i="100" s="1"/>
  <c r="N69" i="90"/>
  <c r="N69" i="100" s="1"/>
  <c r="P69" i="90"/>
  <c r="P69" i="100" s="1"/>
  <c r="R69" i="90"/>
  <c r="R69" i="100" s="1"/>
  <c r="T69" i="90"/>
  <c r="T69" i="100" s="1"/>
  <c r="V69" i="90"/>
  <c r="V69" i="100" s="1"/>
  <c r="X69" i="90"/>
  <c r="X69" i="100" s="1"/>
  <c r="Z69" i="90"/>
  <c r="Z69" i="100" s="1"/>
  <c r="L70" i="90"/>
  <c r="L70" i="100" s="1"/>
  <c r="N70" i="90"/>
  <c r="N70" i="100" s="1"/>
  <c r="P70" i="90"/>
  <c r="P70" i="100" s="1"/>
  <c r="R70" i="90"/>
  <c r="R70" i="100" s="1"/>
  <c r="T70" i="90"/>
  <c r="V70" i="90"/>
  <c r="X70" i="90"/>
  <c r="Z70" i="90"/>
  <c r="Z70" i="100" s="1"/>
  <c r="L71" i="90"/>
  <c r="L71" i="100" s="1"/>
  <c r="N71" i="90"/>
  <c r="N71" i="100" s="1"/>
  <c r="P71" i="90"/>
  <c r="P71" i="100" s="1"/>
  <c r="R71" i="90"/>
  <c r="R71" i="100" s="1"/>
  <c r="T71" i="90"/>
  <c r="T71" i="100" s="1"/>
  <c r="V71" i="90"/>
  <c r="V71" i="100" s="1"/>
  <c r="X71" i="90"/>
  <c r="X71" i="100" s="1"/>
  <c r="Z71" i="90"/>
  <c r="Z71" i="100" s="1"/>
  <c r="L72" i="90"/>
  <c r="L72" i="100" s="1"/>
  <c r="N72" i="90"/>
  <c r="N72" i="100" s="1"/>
  <c r="P72" i="90"/>
  <c r="P72" i="100" s="1"/>
  <c r="R72" i="90"/>
  <c r="R72" i="100" s="1"/>
  <c r="T72" i="90"/>
  <c r="T72" i="100" s="1"/>
  <c r="V72" i="90"/>
  <c r="V72" i="100" s="1"/>
  <c r="X72" i="90"/>
  <c r="X72" i="100" s="1"/>
  <c r="Z72" i="90"/>
  <c r="Z72" i="100" s="1"/>
  <c r="L73" i="90"/>
  <c r="L73" i="100" s="1"/>
  <c r="N73" i="90"/>
  <c r="N73" i="100" s="1"/>
  <c r="P73" i="90"/>
  <c r="P73" i="100" s="1"/>
  <c r="R73" i="90"/>
  <c r="R73" i="100" s="1"/>
  <c r="T73" i="90"/>
  <c r="T73" i="100" s="1"/>
  <c r="V73" i="90"/>
  <c r="V73" i="100" s="1"/>
  <c r="X73" i="90"/>
  <c r="X73" i="100" s="1"/>
  <c r="Z73" i="90"/>
  <c r="Z73" i="100" s="1"/>
  <c r="L74" i="90"/>
  <c r="L74" i="100" s="1"/>
  <c r="N74" i="90"/>
  <c r="P74" i="90"/>
  <c r="P74" i="100" s="1"/>
  <c r="R74" i="90"/>
  <c r="R74" i="100" s="1"/>
  <c r="T74" i="90"/>
  <c r="T74" i="100" s="1"/>
  <c r="V74" i="90"/>
  <c r="V74" i="100" s="1"/>
  <c r="X74" i="90"/>
  <c r="X74" i="100" s="1"/>
  <c r="Z74" i="90"/>
  <c r="Z74" i="100" s="1"/>
  <c r="AF75" i="90"/>
  <c r="AD75" i="90"/>
  <c r="AB75" i="90"/>
  <c r="AJ75" i="90"/>
  <c r="AH75" i="90"/>
  <c r="J69" i="90"/>
  <c r="J69" i="100" s="1"/>
  <c r="J70" i="90"/>
  <c r="J70" i="100" s="1"/>
  <c r="J71" i="90"/>
  <c r="J71" i="100" s="1"/>
  <c r="J72" i="90"/>
  <c r="J72" i="100" s="1"/>
  <c r="J73" i="90"/>
  <c r="J73" i="100" s="1"/>
  <c r="J74" i="90"/>
  <c r="J74" i="100" s="1"/>
  <c r="H69" i="90"/>
  <c r="H69" i="100" s="1"/>
  <c r="H70" i="90"/>
  <c r="H70" i="100" s="1"/>
  <c r="H71" i="90"/>
  <c r="H71" i="100" s="1"/>
  <c r="H72" i="90"/>
  <c r="H72" i="100" s="1"/>
  <c r="H73" i="90"/>
  <c r="H73" i="100" s="1"/>
  <c r="H74" i="90"/>
  <c r="H74" i="100" s="1"/>
  <c r="F69" i="90"/>
  <c r="F69" i="100" s="1"/>
  <c r="F70" i="90"/>
  <c r="F70" i="100" s="1"/>
  <c r="F71" i="90"/>
  <c r="F71" i="100" s="1"/>
  <c r="F72" i="90"/>
  <c r="F72" i="100" s="1"/>
  <c r="F73" i="90"/>
  <c r="F73" i="100" s="1"/>
  <c r="F74" i="90"/>
  <c r="F74" i="100" s="1"/>
  <c r="D72" i="90"/>
  <c r="D72" i="100" s="1"/>
  <c r="D73" i="90"/>
  <c r="D73" i="100" s="1"/>
  <c r="D74" i="90"/>
  <c r="D74" i="100" s="1"/>
  <c r="D69" i="90"/>
  <c r="CG70" i="90"/>
  <c r="CG71" i="90"/>
  <c r="CG72" i="90"/>
  <c r="CG73" i="90"/>
  <c r="CG74" i="90"/>
  <c r="CG69" i="90"/>
  <c r="AD10" i="91"/>
  <c r="AE19" i="91" s="1"/>
  <c r="CD75" i="90"/>
  <c r="CD110" i="90" s="1"/>
  <c r="CB75" i="90"/>
  <c r="CB110" i="90" s="1"/>
  <c r="BZ75" i="90"/>
  <c r="BZ110" i="90" s="1"/>
  <c r="BX75" i="90"/>
  <c r="BX110" i="90" s="1"/>
  <c r="BV75" i="90"/>
  <c r="BV110" i="90" s="1"/>
  <c r="BT75" i="90"/>
  <c r="BT110" i="90" s="1"/>
  <c r="BR75" i="90"/>
  <c r="BR110" i="90" s="1"/>
  <c r="BP75" i="90"/>
  <c r="BP110" i="90" s="1"/>
  <c r="BN75" i="90"/>
  <c r="BN110" i="90" s="1"/>
  <c r="BL75" i="90"/>
  <c r="BL110" i="90" s="1"/>
  <c r="BJ75" i="90"/>
  <c r="BJ110" i="90" s="1"/>
  <c r="BH75" i="90"/>
  <c r="BH110" i="90" s="1"/>
  <c r="BF75" i="90"/>
  <c r="BF110" i="90" s="1"/>
  <c r="BD75" i="90"/>
  <c r="BD110" i="90" s="1"/>
  <c r="BB75" i="90"/>
  <c r="BB110" i="90" s="1"/>
  <c r="AZ75" i="90"/>
  <c r="AZ110" i="90" s="1"/>
  <c r="AX75" i="90"/>
  <c r="AV75" i="90"/>
  <c r="AT75" i="90"/>
  <c r="AR75" i="90"/>
  <c r="AR110" i="90" s="1"/>
  <c r="AP75" i="90"/>
  <c r="AP110" i="90" s="1"/>
  <c r="AN75" i="90"/>
  <c r="AL75" i="90"/>
  <c r="CF68" i="90"/>
  <c r="Z62" i="90"/>
  <c r="CF61" i="90"/>
  <c r="CH61" i="90" s="1"/>
  <c r="CF60" i="90"/>
  <c r="CH60" i="90" s="1"/>
  <c r="CF59" i="90"/>
  <c r="CH59" i="90" s="1"/>
  <c r="CF58" i="90"/>
  <c r="CH58" i="90" s="1"/>
  <c r="CF57" i="90"/>
  <c r="CH57" i="90" s="1"/>
  <c r="CF56" i="90"/>
  <c r="CH56" i="90" s="1"/>
  <c r="CF55" i="90"/>
  <c r="CH55" i="90" s="1"/>
  <c r="CF44" i="90"/>
  <c r="CF73" i="100" l="1"/>
  <c r="CH73" i="100" s="1"/>
  <c r="CF72" i="100"/>
  <c r="CH72" i="100" s="1"/>
  <c r="CF71" i="100"/>
  <c r="CH71" i="100" s="1"/>
  <c r="F75" i="100"/>
  <c r="P75" i="100"/>
  <c r="P76" i="100"/>
  <c r="F76" i="100"/>
  <c r="H75" i="100"/>
  <c r="J76" i="100"/>
  <c r="N75" i="90"/>
  <c r="N74" i="100"/>
  <c r="N75" i="100" s="1"/>
  <c r="J75" i="100"/>
  <c r="L76" i="100"/>
  <c r="L111" i="100" s="1"/>
  <c r="L75" i="100"/>
  <c r="H76" i="100"/>
  <c r="Z75" i="100"/>
  <c r="Z76" i="100"/>
  <c r="R75" i="100"/>
  <c r="R76" i="100"/>
  <c r="L75" i="90"/>
  <c r="X75" i="90"/>
  <c r="H75" i="90"/>
  <c r="T75" i="90"/>
  <c r="V75" i="90"/>
  <c r="J75" i="90"/>
  <c r="P75" i="90"/>
  <c r="Z75" i="90"/>
  <c r="R75" i="90"/>
  <c r="CF71" i="90"/>
  <c r="CF72" i="90"/>
  <c r="CH72" i="90" s="1"/>
  <c r="CF73" i="90"/>
  <c r="CH73" i="90" s="1"/>
  <c r="CF74" i="90"/>
  <c r="CH74" i="90" s="1"/>
  <c r="F75" i="90"/>
  <c r="CF70" i="90"/>
  <c r="CH70" i="90" s="1"/>
  <c r="CF69" i="90"/>
  <c r="CH69" i="90" s="1"/>
  <c r="D75" i="90"/>
  <c r="CH62" i="90"/>
  <c r="CH44" i="90"/>
  <c r="CF62" i="90"/>
  <c r="CG68" i="90"/>
  <c r="CH68" i="90" s="1"/>
  <c r="CF74" i="100" l="1"/>
  <c r="CH74" i="100" s="1"/>
  <c r="N76" i="100"/>
  <c r="N111" i="100" s="1"/>
  <c r="R111" i="100"/>
  <c r="R97" i="100"/>
  <c r="S97" i="100" s="1"/>
  <c r="F111" i="100"/>
  <c r="F97" i="100"/>
  <c r="G97" i="100" s="1"/>
  <c r="H111" i="100"/>
  <c r="H97" i="100"/>
  <c r="I97" i="100" s="1"/>
  <c r="P97" i="100"/>
  <c r="Q97" i="100" s="1"/>
  <c r="P111" i="100"/>
  <c r="Z97" i="100"/>
  <c r="Z111" i="100"/>
  <c r="J111" i="100"/>
  <c r="J97" i="100"/>
  <c r="K97" i="100" s="1"/>
  <c r="L97" i="100" s="1"/>
  <c r="BH76" i="90"/>
  <c r="AP76" i="90"/>
  <c r="AX76" i="90"/>
  <c r="D76" i="90"/>
  <c r="H76" i="90"/>
  <c r="BN76" i="90"/>
  <c r="AF76" i="90"/>
  <c r="AZ76" i="90"/>
  <c r="AR76" i="90"/>
  <c r="AD76" i="90"/>
  <c r="BD76" i="90"/>
  <c r="N76" i="90"/>
  <c r="BP76" i="90"/>
  <c r="BB76" i="90"/>
  <c r="AB76" i="90"/>
  <c r="AL76" i="90"/>
  <c r="V76" i="90"/>
  <c r="F76" i="90"/>
  <c r="J76" i="90"/>
  <c r="BJ76" i="90"/>
  <c r="AT76" i="90"/>
  <c r="AH76" i="90"/>
  <c r="R76" i="90"/>
  <c r="BR76" i="90"/>
  <c r="T76" i="90"/>
  <c r="BX76" i="90"/>
  <c r="X76" i="90"/>
  <c r="BF76" i="90"/>
  <c r="CD76" i="90"/>
  <c r="P76" i="90"/>
  <c r="AV76" i="90"/>
  <c r="BV76" i="90"/>
  <c r="L76" i="90"/>
  <c r="AN76" i="90"/>
  <c r="BT76" i="90"/>
  <c r="CB76" i="90"/>
  <c r="AJ76" i="90"/>
  <c r="BL76" i="90"/>
  <c r="Z76" i="90"/>
  <c r="BZ76" i="90"/>
  <c r="CF75" i="90"/>
  <c r="CH71" i="90"/>
  <c r="CH75" i="90" s="1"/>
  <c r="L110" i="90"/>
  <c r="N97" i="100" l="1"/>
  <c r="O97" i="100" s="1"/>
  <c r="AA97" i="100"/>
  <c r="M97" i="100"/>
  <c r="CH76" i="90"/>
  <c r="AJ111" i="90"/>
  <c r="AJ97" i="90"/>
  <c r="BH111" i="90"/>
  <c r="BH97" i="90"/>
  <c r="X111" i="90"/>
  <c r="X97" i="90"/>
  <c r="N97" i="90"/>
  <c r="N111" i="90"/>
  <c r="BP97" i="90"/>
  <c r="BP111" i="90"/>
  <c r="AV97" i="90"/>
  <c r="AV111" i="90"/>
  <c r="AD97" i="90"/>
  <c r="AD111" i="90"/>
  <c r="AL97" i="90"/>
  <c r="AL111" i="90"/>
  <c r="V111" i="90"/>
  <c r="V97" i="90"/>
  <c r="BT111" i="90"/>
  <c r="BT97" i="90"/>
  <c r="BB97" i="90"/>
  <c r="BB111" i="90"/>
  <c r="BJ111" i="90"/>
  <c r="BJ97" i="90"/>
  <c r="AT111" i="90"/>
  <c r="AT97" i="90"/>
  <c r="AZ111" i="90"/>
  <c r="AZ97" i="90"/>
  <c r="P97" i="90"/>
  <c r="P111" i="90"/>
  <c r="BF111" i="90"/>
  <c r="BF97" i="90"/>
  <c r="BZ97" i="90"/>
  <c r="BZ111" i="90"/>
  <c r="Z111" i="90"/>
  <c r="Z97" i="90"/>
  <c r="AN97" i="90"/>
  <c r="AN111" i="90"/>
  <c r="AX97" i="90"/>
  <c r="AX111" i="90"/>
  <c r="BL97" i="90"/>
  <c r="BL111" i="90"/>
  <c r="AF97" i="90"/>
  <c r="AF111" i="90"/>
  <c r="D111" i="90"/>
  <c r="D97" i="90"/>
  <c r="BD97" i="90"/>
  <c r="BD111" i="90"/>
  <c r="R97" i="90"/>
  <c r="R111" i="90"/>
  <c r="L111" i="90"/>
  <c r="BX111" i="90"/>
  <c r="BX97" i="90"/>
  <c r="CD111" i="90"/>
  <c r="CD97" i="90"/>
  <c r="BR111" i="90"/>
  <c r="BR97" i="90"/>
  <c r="J111" i="90"/>
  <c r="J97" i="90"/>
  <c r="H97" i="90"/>
  <c r="H111" i="90"/>
  <c r="BV97" i="90"/>
  <c r="BV111" i="90"/>
  <c r="AH111" i="90"/>
  <c r="AH97" i="90"/>
  <c r="AB111" i="90"/>
  <c r="AB97" i="90"/>
  <c r="CB97" i="90"/>
  <c r="CB111" i="90"/>
  <c r="AP111" i="90"/>
  <c r="BN97" i="90"/>
  <c r="BN111" i="90"/>
  <c r="T97" i="90"/>
  <c r="T111" i="90"/>
  <c r="AR111" i="90"/>
  <c r="F97" i="90"/>
  <c r="F111" i="90"/>
  <c r="E97" i="90" l="1"/>
  <c r="D98" i="90"/>
  <c r="E98" i="90" s="1"/>
  <c r="F98" i="90" s="1"/>
  <c r="G98" i="90" s="1"/>
  <c r="H98" i="90" s="1"/>
  <c r="I98" i="90" s="1"/>
  <c r="J98" i="90" s="1"/>
  <c r="K98" i="90" s="1"/>
  <c r="BO97" i="90"/>
  <c r="BN98" i="90"/>
  <c r="BO98" i="90" s="1"/>
  <c r="BA97" i="90"/>
  <c r="AZ98" i="90"/>
  <c r="BA98" i="90" s="1"/>
  <c r="BH98" i="90"/>
  <c r="BI98" i="90" s="1"/>
  <c r="BI97" i="90"/>
  <c r="AY97" i="90"/>
  <c r="AK97" i="90"/>
  <c r="BD98" i="90"/>
  <c r="BE98" i="90" s="1"/>
  <c r="BE97" i="90"/>
  <c r="CB98" i="90"/>
  <c r="CC98" i="90" s="1"/>
  <c r="CC97" i="90"/>
  <c r="BR98" i="90"/>
  <c r="BS98" i="90" s="1"/>
  <c r="BS97" i="90"/>
  <c r="AA97" i="90"/>
  <c r="BK97" i="90"/>
  <c r="BJ98" i="90"/>
  <c r="BK98" i="90" s="1"/>
  <c r="AC97" i="90"/>
  <c r="CF111" i="90"/>
  <c r="AW97" i="90"/>
  <c r="I97" i="90"/>
  <c r="AM97" i="90"/>
  <c r="K97" i="90"/>
  <c r="L97" i="90" s="1"/>
  <c r="M97" i="90" s="1"/>
  <c r="AO97" i="90"/>
  <c r="AE97" i="90"/>
  <c r="G97" i="90"/>
  <c r="CD98" i="90"/>
  <c r="CE98" i="90" s="1"/>
  <c r="CE97" i="90"/>
  <c r="CA97" i="90"/>
  <c r="BZ98" i="90"/>
  <c r="CA98" i="90" s="1"/>
  <c r="BP98" i="90"/>
  <c r="BQ98" i="90" s="1"/>
  <c r="BQ97" i="90"/>
  <c r="BY97" i="90"/>
  <c r="BX98" i="90"/>
  <c r="BY98" i="90" s="1"/>
  <c r="BF98" i="90"/>
  <c r="BG98" i="90" s="1"/>
  <c r="BG97" i="90"/>
  <c r="BT98" i="90"/>
  <c r="BU98" i="90" s="1"/>
  <c r="BU97" i="90"/>
  <c r="AG97" i="90"/>
  <c r="O97" i="90"/>
  <c r="S97" i="90"/>
  <c r="AU97" i="90"/>
  <c r="AI97" i="90"/>
  <c r="BC97" i="90"/>
  <c r="BB98" i="90"/>
  <c r="BC98" i="90" s="1"/>
  <c r="U97" i="90"/>
  <c r="BW97" i="90"/>
  <c r="BV98" i="90"/>
  <c r="BW98" i="90" s="1"/>
  <c r="W97" i="90"/>
  <c r="Y97" i="90"/>
  <c r="BM97" i="90"/>
  <c r="BL98" i="90"/>
  <c r="BM98" i="90" s="1"/>
  <c r="Q97" i="90"/>
  <c r="L98" i="90" l="1"/>
  <c r="M98" i="90" s="1"/>
  <c r="N98" i="90" s="1"/>
  <c r="O98" i="90" s="1"/>
  <c r="P98" i="90" s="1"/>
  <c r="Q98" i="90" s="1"/>
  <c r="R98" i="90" s="1"/>
  <c r="S98" i="90" s="1"/>
  <c r="T98" i="90" s="1"/>
  <c r="U98" i="90" s="1"/>
  <c r="V98" i="90" s="1"/>
  <c r="W98" i="90" s="1"/>
  <c r="X98" i="90" s="1"/>
  <c r="Y98" i="90" s="1"/>
  <c r="Z98" i="90" s="1"/>
  <c r="AA98" i="90" s="1"/>
  <c r="AB98" i="90" s="1"/>
  <c r="AC98" i="90" s="1"/>
  <c r="AD98" i="90" s="1"/>
  <c r="AE98" i="90" s="1"/>
  <c r="AF98" i="90" s="1"/>
  <c r="AG98" i="90" s="1"/>
  <c r="AH98" i="90" s="1"/>
  <c r="AI98" i="90" s="1"/>
  <c r="AJ98" i="90" s="1"/>
  <c r="AK98" i="90" s="1"/>
  <c r="AL98" i="90" s="1"/>
  <c r="AM98" i="90" s="1"/>
  <c r="AN98" i="90" s="1"/>
  <c r="AO98" i="90" s="1"/>
  <c r="AP98" i="90" s="1"/>
  <c r="AQ98" i="90" s="1"/>
  <c r="AR98" i="90" s="1"/>
  <c r="AS98" i="90" s="1"/>
  <c r="AT98" i="90" s="1"/>
  <c r="AU98" i="90" s="1"/>
  <c r="AV98" i="90" s="1"/>
  <c r="AW98" i="90" s="1"/>
  <c r="AX98" i="90" s="1"/>
  <c r="AY98" i="90" s="1"/>
  <c r="J8" i="86" l="1"/>
  <c r="G8" i="86"/>
  <c r="K8" i="86" l="1"/>
  <c r="V8" i="86" s="1"/>
  <c r="AW259" i="89"/>
  <c r="X70" i="97" s="1"/>
  <c r="CX237" i="89"/>
  <c r="BX237" i="89"/>
  <c r="BV237" i="89"/>
  <c r="BT237" i="89"/>
  <c r="BR237" i="89"/>
  <c r="BP237" i="89"/>
  <c r="BN237" i="89"/>
  <c r="BL237" i="89"/>
  <c r="BJ237" i="89"/>
  <c r="BH237" i="89"/>
  <c r="BF237" i="89"/>
  <c r="BD237" i="89"/>
  <c r="BB237" i="89"/>
  <c r="AZ237" i="89"/>
  <c r="AX237" i="89"/>
  <c r="AV237" i="89"/>
  <c r="AT237" i="89"/>
  <c r="AR237" i="89"/>
  <c r="AP237" i="89"/>
  <c r="AN237" i="89"/>
  <c r="AL237" i="89"/>
  <c r="AJ237" i="89"/>
  <c r="AH237" i="89"/>
  <c r="AF237" i="89"/>
  <c r="AD237" i="89"/>
  <c r="DH237" i="89" l="1"/>
  <c r="DJ237" i="89"/>
  <c r="X75" i="97"/>
  <c r="X76" i="97"/>
  <c r="X70" i="100"/>
  <c r="X76" i="100" l="1"/>
  <c r="X75" i="100"/>
  <c r="X97" i="97"/>
  <c r="Y97" i="97" s="1"/>
  <c r="X111" i="97"/>
  <c r="CX230" i="89"/>
  <c r="BX230" i="89"/>
  <c r="BV230" i="89"/>
  <c r="BT230" i="89"/>
  <c r="BR230" i="89"/>
  <c r="BP230" i="89"/>
  <c r="BN230" i="89"/>
  <c r="BL230" i="89"/>
  <c r="BJ230" i="89"/>
  <c r="BH230" i="89"/>
  <c r="BF230" i="89"/>
  <c r="BD230" i="89"/>
  <c r="BB230" i="89"/>
  <c r="AZ230" i="89"/>
  <c r="AX230" i="89"/>
  <c r="AV230" i="89"/>
  <c r="AT230" i="89"/>
  <c r="AR230" i="89"/>
  <c r="AP230" i="89"/>
  <c r="AN230" i="89"/>
  <c r="AL230" i="89"/>
  <c r="AJ230" i="89"/>
  <c r="AH230" i="89"/>
  <c r="AF230" i="89"/>
  <c r="AD230" i="89"/>
  <c r="CX229" i="89"/>
  <c r="BX229" i="89"/>
  <c r="BV229" i="89"/>
  <c r="BT229" i="89"/>
  <c r="BR229" i="89"/>
  <c r="BP229" i="89"/>
  <c r="BN229" i="89"/>
  <c r="BL229" i="89"/>
  <c r="BJ229" i="89"/>
  <c r="BH229" i="89"/>
  <c r="BF229" i="89"/>
  <c r="BD229" i="89"/>
  <c r="BB229" i="89"/>
  <c r="AZ229" i="89"/>
  <c r="AX229" i="89"/>
  <c r="AV229" i="89"/>
  <c r="AT229" i="89"/>
  <c r="AR229" i="89"/>
  <c r="AP229" i="89"/>
  <c r="AN229" i="89"/>
  <c r="AL229" i="89"/>
  <c r="AJ229" i="89"/>
  <c r="AH229" i="89"/>
  <c r="AF229" i="89"/>
  <c r="AD229" i="89"/>
  <c r="CX325" i="89"/>
  <c r="BX325" i="89"/>
  <c r="BV325" i="89"/>
  <c r="BT325" i="89"/>
  <c r="BR325" i="89"/>
  <c r="BP325" i="89"/>
  <c r="BN325" i="89"/>
  <c r="BL325" i="89"/>
  <c r="BJ325" i="89"/>
  <c r="BH325" i="89"/>
  <c r="BF325" i="89"/>
  <c r="BD325" i="89"/>
  <c r="BB325" i="89"/>
  <c r="AZ325" i="89"/>
  <c r="AX325" i="89"/>
  <c r="AV325" i="89"/>
  <c r="AT325" i="89"/>
  <c r="AR325" i="89"/>
  <c r="AP325" i="89"/>
  <c r="AN325" i="89"/>
  <c r="AL325" i="89"/>
  <c r="AJ325" i="89"/>
  <c r="AH325" i="89"/>
  <c r="AF325" i="89"/>
  <c r="AD325" i="89"/>
  <c r="AB325" i="89"/>
  <c r="Z325" i="89"/>
  <c r="X325" i="89"/>
  <c r="CX278" i="89"/>
  <c r="BX278" i="89"/>
  <c r="BV278" i="89"/>
  <c r="BT278" i="89"/>
  <c r="BR278" i="89"/>
  <c r="BP278" i="89"/>
  <c r="BN278" i="89"/>
  <c r="BL278" i="89"/>
  <c r="BJ278" i="89"/>
  <c r="BH278" i="89"/>
  <c r="BF278" i="89"/>
  <c r="BD278" i="89"/>
  <c r="BB278" i="89"/>
  <c r="AZ278" i="89"/>
  <c r="AX278" i="89"/>
  <c r="AV278" i="89"/>
  <c r="AT278" i="89"/>
  <c r="AR278" i="89"/>
  <c r="AP278" i="89"/>
  <c r="AN278" i="89"/>
  <c r="AL278" i="89"/>
  <c r="AJ278" i="89"/>
  <c r="DH278" i="89" s="1"/>
  <c r="AH278" i="89"/>
  <c r="AF278" i="89"/>
  <c r="AD278" i="89"/>
  <c r="AB278" i="89"/>
  <c r="Z278" i="89"/>
  <c r="X278" i="89"/>
  <c r="DJ278" i="89"/>
  <c r="DH230" i="89" l="1"/>
  <c r="DJ230" i="89"/>
  <c r="DH229" i="89"/>
  <c r="DJ229" i="89"/>
  <c r="X97" i="100"/>
  <c r="Y97" i="100" s="1"/>
  <c r="X111" i="100"/>
  <c r="CX105" i="89"/>
  <c r="BX105" i="89"/>
  <c r="BV105" i="89"/>
  <c r="BT105" i="89"/>
  <c r="BR105" i="89"/>
  <c r="BP105" i="89"/>
  <c r="BN105" i="89"/>
  <c r="BL105" i="89"/>
  <c r="BJ105" i="89"/>
  <c r="BH105" i="89"/>
  <c r="BF105" i="89"/>
  <c r="BD105" i="89"/>
  <c r="BB105" i="89"/>
  <c r="AZ105" i="89"/>
  <c r="AX105" i="89"/>
  <c r="AV105" i="89"/>
  <c r="AT105" i="89"/>
  <c r="AR105" i="89"/>
  <c r="AP105" i="89"/>
  <c r="AN105" i="89"/>
  <c r="AL105" i="89"/>
  <c r="AJ105" i="89"/>
  <c r="AH105" i="89"/>
  <c r="AF105" i="89"/>
  <c r="AD105" i="89"/>
  <c r="AU411" i="89" l="1"/>
  <c r="CZ411" i="89" s="1"/>
  <c r="CX385" i="89"/>
  <c r="BX385" i="89"/>
  <c r="BV385" i="89"/>
  <c r="BT385" i="89"/>
  <c r="BR385" i="89"/>
  <c r="BP385" i="89"/>
  <c r="BN385" i="89"/>
  <c r="BL385" i="89"/>
  <c r="BJ385" i="89"/>
  <c r="BH385" i="89"/>
  <c r="BF385" i="89"/>
  <c r="BD385" i="89"/>
  <c r="BB385" i="89"/>
  <c r="AZ385" i="89"/>
  <c r="AX385" i="89"/>
  <c r="AV385" i="89"/>
  <c r="AT385" i="89"/>
  <c r="AR385" i="89"/>
  <c r="AP385" i="89"/>
  <c r="AN385" i="89"/>
  <c r="AL385" i="89"/>
  <c r="AJ385" i="89"/>
  <c r="AH385" i="89"/>
  <c r="AF385" i="89"/>
  <c r="AD385" i="89"/>
  <c r="DA411" i="89" l="1"/>
  <c r="DA440" i="89" s="1"/>
  <c r="CZ440" i="89"/>
  <c r="V70" i="96"/>
  <c r="V76" i="96" l="1"/>
  <c r="V111" i="96" s="1"/>
  <c r="CF111" i="96" s="1"/>
  <c r="V75" i="96"/>
  <c r="CF70" i="96"/>
  <c r="V70" i="100"/>
  <c r="CX125" i="89"/>
  <c r="BX125" i="89"/>
  <c r="BV125" i="89"/>
  <c r="BT125" i="89"/>
  <c r="BR125" i="89"/>
  <c r="BP125" i="89"/>
  <c r="BN125" i="89"/>
  <c r="BL125" i="89"/>
  <c r="BJ125" i="89"/>
  <c r="BH125" i="89"/>
  <c r="BF125" i="89"/>
  <c r="BD125" i="89"/>
  <c r="BB125" i="89"/>
  <c r="AZ125" i="89"/>
  <c r="AX125" i="89"/>
  <c r="AV125" i="89"/>
  <c r="AT125" i="89"/>
  <c r="AR125" i="89"/>
  <c r="AP125" i="89"/>
  <c r="AN125" i="89"/>
  <c r="AL125" i="89"/>
  <c r="AJ125" i="89"/>
  <c r="AH125" i="89"/>
  <c r="AF125" i="89"/>
  <c r="AD125" i="89"/>
  <c r="V75" i="100" l="1"/>
  <c r="V76" i="100"/>
  <c r="CH70" i="96"/>
  <c r="CH75" i="96" s="1"/>
  <c r="CF75" i="96"/>
  <c r="AS259" i="89"/>
  <c r="CZ259" i="89" s="1"/>
  <c r="DA259" i="89" s="1"/>
  <c r="CX284" i="89"/>
  <c r="BX284" i="89"/>
  <c r="BV284" i="89"/>
  <c r="BT284" i="89"/>
  <c r="BR284" i="89"/>
  <c r="BP284" i="89"/>
  <c r="BN284" i="89"/>
  <c r="BL284" i="89"/>
  <c r="BJ284" i="89"/>
  <c r="BH284" i="89"/>
  <c r="BF284" i="89"/>
  <c r="BD284" i="89"/>
  <c r="BB284" i="89"/>
  <c r="AZ284" i="89"/>
  <c r="AX284" i="89"/>
  <c r="AV284" i="89"/>
  <c r="AT284" i="89"/>
  <c r="AR284" i="89"/>
  <c r="AP284" i="89"/>
  <c r="AN284" i="89"/>
  <c r="AL284" i="89"/>
  <c r="AJ284" i="89"/>
  <c r="DH284" i="89" s="1"/>
  <c r="AH284" i="89"/>
  <c r="AF284" i="89"/>
  <c r="AD284" i="89"/>
  <c r="AB284" i="89"/>
  <c r="Z284" i="89"/>
  <c r="X284" i="89"/>
  <c r="DJ284" i="89"/>
  <c r="CX388" i="89"/>
  <c r="BX388" i="89"/>
  <c r="BV388" i="89"/>
  <c r="BT388" i="89"/>
  <c r="BR388" i="89"/>
  <c r="BP388" i="89"/>
  <c r="BN388" i="89"/>
  <c r="BL388" i="89"/>
  <c r="BJ388" i="89"/>
  <c r="BH388" i="89"/>
  <c r="BF388" i="89"/>
  <c r="BD388" i="89"/>
  <c r="BB388" i="89"/>
  <c r="AZ388" i="89"/>
  <c r="AX388" i="89"/>
  <c r="AV388" i="89"/>
  <c r="AT388" i="89"/>
  <c r="AR388" i="89"/>
  <c r="AP388" i="89"/>
  <c r="AN388" i="89"/>
  <c r="AL388" i="89"/>
  <c r="AJ388" i="89"/>
  <c r="AH388" i="89"/>
  <c r="AF388" i="89"/>
  <c r="AD388" i="89"/>
  <c r="CX394" i="89"/>
  <c r="BX394" i="89"/>
  <c r="BV394" i="89"/>
  <c r="BT394" i="89"/>
  <c r="BR394" i="89"/>
  <c r="BP394" i="89"/>
  <c r="BN394" i="89"/>
  <c r="BL394" i="89"/>
  <c r="BJ394" i="89"/>
  <c r="BH394" i="89"/>
  <c r="BF394" i="89"/>
  <c r="BD394" i="89"/>
  <c r="BB394" i="89"/>
  <c r="AZ394" i="89"/>
  <c r="AX394" i="89"/>
  <c r="AV394" i="89"/>
  <c r="AT394" i="89"/>
  <c r="AR394" i="89"/>
  <c r="AP394" i="89"/>
  <c r="AN394" i="89"/>
  <c r="AL394" i="89"/>
  <c r="AJ394" i="89"/>
  <c r="AH394" i="89"/>
  <c r="AF394" i="89"/>
  <c r="AD394" i="89"/>
  <c r="AB394" i="89"/>
  <c r="Z394" i="89"/>
  <c r="X394" i="89"/>
  <c r="CX393" i="89"/>
  <c r="BX393" i="89"/>
  <c r="BV393" i="89"/>
  <c r="BT393" i="89"/>
  <c r="BR393" i="89"/>
  <c r="BP393" i="89"/>
  <c r="BN393" i="89"/>
  <c r="BL393" i="89"/>
  <c r="BJ393" i="89"/>
  <c r="BH393" i="89"/>
  <c r="BF393" i="89"/>
  <c r="BD393" i="89"/>
  <c r="BB393" i="89"/>
  <c r="AZ393" i="89"/>
  <c r="AX393" i="89"/>
  <c r="AV393" i="89"/>
  <c r="AT393" i="89"/>
  <c r="AR393" i="89"/>
  <c r="AP393" i="89"/>
  <c r="AN393" i="89"/>
  <c r="AL393" i="89"/>
  <c r="AJ393" i="89"/>
  <c r="AH393" i="89"/>
  <c r="AF393" i="89"/>
  <c r="AD393" i="89"/>
  <c r="CX305" i="89"/>
  <c r="BX305" i="89"/>
  <c r="BV305" i="89"/>
  <c r="BT305" i="89"/>
  <c r="BR305" i="89"/>
  <c r="BP305" i="89"/>
  <c r="BN305" i="89"/>
  <c r="BL305" i="89"/>
  <c r="BJ305" i="89"/>
  <c r="BH305" i="89"/>
  <c r="BF305" i="89"/>
  <c r="BD305" i="89"/>
  <c r="BB305" i="89"/>
  <c r="AZ305" i="89"/>
  <c r="AX305" i="89"/>
  <c r="AV305" i="89"/>
  <c r="AT305" i="89"/>
  <c r="AR305" i="89"/>
  <c r="AP305" i="89"/>
  <c r="AN305" i="89"/>
  <c r="AL305" i="89"/>
  <c r="AJ305" i="89"/>
  <c r="AH305" i="89"/>
  <c r="AF305" i="89"/>
  <c r="AD305" i="89"/>
  <c r="AB305" i="89"/>
  <c r="Z305" i="89"/>
  <c r="X305" i="89"/>
  <c r="DJ394" i="89" l="1"/>
  <c r="DH394" i="89"/>
  <c r="DH393" i="89"/>
  <c r="DJ393" i="89"/>
  <c r="T70" i="97"/>
  <c r="CH76" i="96"/>
  <c r="V111" i="100"/>
  <c r="V97" i="100"/>
  <c r="W97" i="100" s="1"/>
  <c r="T75" i="97" l="1"/>
  <c r="CF70" i="97"/>
  <c r="T76" i="97"/>
  <c r="T70" i="100"/>
  <c r="CF70" i="100" l="1"/>
  <c r="CH70" i="100" s="1"/>
  <c r="T75" i="100"/>
  <c r="T76" i="100"/>
  <c r="T97" i="97"/>
  <c r="T111" i="97"/>
  <c r="CF111" i="97" s="1"/>
  <c r="CH70" i="97"/>
  <c r="CH75" i="97" s="1"/>
  <c r="CF75" i="97"/>
  <c r="CX123" i="89"/>
  <c r="BX123" i="89"/>
  <c r="BV123" i="89"/>
  <c r="BT123" i="89"/>
  <c r="BR123" i="89"/>
  <c r="BP123" i="89"/>
  <c r="BN123" i="89"/>
  <c r="BL123" i="89"/>
  <c r="BJ123" i="89"/>
  <c r="BH123" i="89"/>
  <c r="BF123" i="89"/>
  <c r="BD123" i="89"/>
  <c r="BB123" i="89"/>
  <c r="AZ123" i="89"/>
  <c r="AX123" i="89"/>
  <c r="AV123" i="89"/>
  <c r="AT123" i="89"/>
  <c r="AR123" i="89"/>
  <c r="AP123" i="89"/>
  <c r="AN123" i="89"/>
  <c r="AL123" i="89"/>
  <c r="AJ123" i="89"/>
  <c r="AH123" i="89"/>
  <c r="AF123" i="89"/>
  <c r="AD123" i="89"/>
  <c r="CX119" i="89"/>
  <c r="BX119" i="89"/>
  <c r="BV119" i="89"/>
  <c r="BT119" i="89"/>
  <c r="BR119" i="89"/>
  <c r="BP119" i="89"/>
  <c r="BN119" i="89"/>
  <c r="BL119" i="89"/>
  <c r="BJ119" i="89"/>
  <c r="BH119" i="89"/>
  <c r="BF119" i="89"/>
  <c r="BD119" i="89"/>
  <c r="BB119" i="89"/>
  <c r="AZ119" i="89"/>
  <c r="AX119" i="89"/>
  <c r="AV119" i="89"/>
  <c r="AT119" i="89"/>
  <c r="AR119" i="89"/>
  <c r="AP119" i="89"/>
  <c r="AN119" i="89"/>
  <c r="AL119" i="89"/>
  <c r="AJ119" i="89"/>
  <c r="AH119" i="89"/>
  <c r="AF119" i="89"/>
  <c r="AD119" i="89"/>
  <c r="U97" i="97" l="1"/>
  <c r="T98" i="97"/>
  <c r="U98" i="97" s="1"/>
  <c r="V98" i="97" s="1"/>
  <c r="W98" i="97" s="1"/>
  <c r="X98" i="97" s="1"/>
  <c r="Y98" i="97" s="1"/>
  <c r="Z98" i="97" s="1"/>
  <c r="AA98" i="97" s="1"/>
  <c r="AB98" i="97" s="1"/>
  <c r="AC98" i="97" s="1"/>
  <c r="AD98" i="97" s="1"/>
  <c r="AE98" i="97" s="1"/>
  <c r="AF98" i="97" s="1"/>
  <c r="AG98" i="97" s="1"/>
  <c r="AH98" i="97" s="1"/>
  <c r="AI98" i="97" s="1"/>
  <c r="AJ98" i="97" s="1"/>
  <c r="AK98" i="97" s="1"/>
  <c r="CH76" i="97"/>
  <c r="T111" i="100"/>
  <c r="T97" i="100"/>
  <c r="U97" i="100" s="1"/>
  <c r="AL98" i="97" l="1"/>
  <c r="AM98" i="97" s="1"/>
  <c r="AN98" i="97" s="1"/>
  <c r="AO98" i="97" s="1"/>
  <c r="AP98" i="97" s="1"/>
  <c r="AQ98" i="97" s="1"/>
  <c r="AR98" i="97" s="1"/>
  <c r="AS98" i="97" s="1"/>
  <c r="AT98" i="97" s="1"/>
  <c r="AU98" i="97" s="1"/>
  <c r="AV98" i="97" s="1"/>
  <c r="AW98" i="97" s="1"/>
  <c r="AX98" i="97" s="1"/>
  <c r="AY98" i="97" s="1"/>
  <c r="CX103" i="89"/>
  <c r="BX103" i="89"/>
  <c r="BV103" i="89"/>
  <c r="BT103" i="89"/>
  <c r="BR103" i="89"/>
  <c r="BP103" i="89"/>
  <c r="BN103" i="89"/>
  <c r="BL103" i="89"/>
  <c r="BJ103" i="89"/>
  <c r="BH103" i="89"/>
  <c r="BF103" i="89"/>
  <c r="BD103" i="89"/>
  <c r="BB103" i="89"/>
  <c r="AZ103" i="89"/>
  <c r="AX103" i="89"/>
  <c r="AV103" i="89"/>
  <c r="AT103" i="89"/>
  <c r="AR103" i="89"/>
  <c r="AP103" i="89"/>
  <c r="AN103" i="89"/>
  <c r="AL103" i="89"/>
  <c r="AJ103" i="89"/>
  <c r="AH103" i="89"/>
  <c r="AF103" i="89"/>
  <c r="AD103" i="89"/>
  <c r="N2" i="86" l="1"/>
  <c r="CX357" i="89" l="1"/>
  <c r="BX357" i="89"/>
  <c r="BV357" i="89"/>
  <c r="BT357" i="89"/>
  <c r="BR357" i="89"/>
  <c r="BP357" i="89"/>
  <c r="BN357" i="89"/>
  <c r="BL357" i="89"/>
  <c r="BJ357" i="89"/>
  <c r="BH357" i="89"/>
  <c r="BF357" i="89"/>
  <c r="BD357" i="89"/>
  <c r="BB357" i="89"/>
  <c r="AZ357" i="89"/>
  <c r="AX357" i="89"/>
  <c r="AV357" i="89"/>
  <c r="AT357" i="89"/>
  <c r="AR357" i="89"/>
  <c r="AP357" i="89"/>
  <c r="AN357" i="89"/>
  <c r="AL357" i="89"/>
  <c r="AJ357" i="89"/>
  <c r="AH357" i="89"/>
  <c r="AF357" i="89"/>
  <c r="AD357" i="89"/>
  <c r="CX207" i="89" l="1"/>
  <c r="BX207" i="89"/>
  <c r="BV207" i="89"/>
  <c r="BT207" i="89"/>
  <c r="BR207" i="89"/>
  <c r="BP207" i="89"/>
  <c r="BN207" i="89"/>
  <c r="BL207" i="89"/>
  <c r="BJ207" i="89"/>
  <c r="BH207" i="89"/>
  <c r="BF207" i="89"/>
  <c r="BD207" i="89"/>
  <c r="BB207" i="89"/>
  <c r="AZ207" i="89"/>
  <c r="AX207" i="89"/>
  <c r="AV207" i="89"/>
  <c r="AT207" i="89"/>
  <c r="AR207" i="89"/>
  <c r="AP207" i="89"/>
  <c r="AN207" i="89"/>
  <c r="AL207" i="89"/>
  <c r="AJ207" i="89"/>
  <c r="AH207" i="89"/>
  <c r="AF207" i="89"/>
  <c r="AD207" i="89"/>
  <c r="CX224" i="89"/>
  <c r="BX224" i="89"/>
  <c r="BV224" i="89"/>
  <c r="BT224" i="89"/>
  <c r="BR224" i="89"/>
  <c r="BP224" i="89"/>
  <c r="BN224" i="89"/>
  <c r="BL224" i="89"/>
  <c r="BJ224" i="89"/>
  <c r="BH224" i="89"/>
  <c r="BF224" i="89"/>
  <c r="BD224" i="89"/>
  <c r="BB224" i="89"/>
  <c r="AZ224" i="89"/>
  <c r="AX224" i="89"/>
  <c r="AV224" i="89"/>
  <c r="AT224" i="89"/>
  <c r="AR224" i="89"/>
  <c r="AP224" i="89"/>
  <c r="AN224" i="89"/>
  <c r="AL224" i="89"/>
  <c r="AJ224" i="89"/>
  <c r="AH224" i="89"/>
  <c r="AF224" i="89"/>
  <c r="AD224" i="89"/>
  <c r="CX94" i="89"/>
  <c r="BX94" i="89"/>
  <c r="BV94" i="89"/>
  <c r="BT94" i="89"/>
  <c r="BR94" i="89"/>
  <c r="BP94" i="89"/>
  <c r="BN94" i="89"/>
  <c r="BL94" i="89"/>
  <c r="BJ94" i="89"/>
  <c r="BH94" i="89"/>
  <c r="BF94" i="89"/>
  <c r="BD94" i="89"/>
  <c r="BB94" i="89"/>
  <c r="AZ94" i="89"/>
  <c r="AX94" i="89"/>
  <c r="AV94" i="89"/>
  <c r="AT94" i="89"/>
  <c r="AR94" i="89"/>
  <c r="AP94" i="89"/>
  <c r="AN94" i="89"/>
  <c r="AL94" i="89"/>
  <c r="AJ94" i="89"/>
  <c r="AH94" i="89"/>
  <c r="AF94" i="89"/>
  <c r="AD94" i="89"/>
  <c r="CX157" i="89"/>
  <c r="BX157" i="89"/>
  <c r="BV157" i="89"/>
  <c r="BT157" i="89"/>
  <c r="BR157" i="89"/>
  <c r="BP157" i="89"/>
  <c r="BN157" i="89"/>
  <c r="BL157" i="89"/>
  <c r="BJ157" i="89"/>
  <c r="BH157" i="89"/>
  <c r="BF157" i="89"/>
  <c r="BD157" i="89"/>
  <c r="BB157" i="89"/>
  <c r="AZ157" i="89"/>
  <c r="AX157" i="89"/>
  <c r="AV157" i="89"/>
  <c r="AT157" i="89"/>
  <c r="AR157" i="89"/>
  <c r="AP157" i="89"/>
  <c r="AN157" i="89"/>
  <c r="AL157" i="89"/>
  <c r="AJ157" i="89"/>
  <c r="AH157" i="89"/>
  <c r="AF157" i="89"/>
  <c r="AD157" i="89"/>
  <c r="DJ224" i="89" l="1"/>
  <c r="DH224" i="89"/>
  <c r="DH157" i="89"/>
  <c r="DJ157" i="89"/>
  <c r="DH207" i="89"/>
  <c r="DJ207" i="89"/>
  <c r="CX226" i="89"/>
  <c r="BX226" i="89"/>
  <c r="BV226" i="89"/>
  <c r="BT226" i="89"/>
  <c r="BR226" i="89"/>
  <c r="BP226" i="89"/>
  <c r="BN226" i="89"/>
  <c r="BL226" i="89"/>
  <c r="BJ226" i="89"/>
  <c r="BH226" i="89"/>
  <c r="BF226" i="89"/>
  <c r="BD226" i="89"/>
  <c r="BB226" i="89"/>
  <c r="AZ226" i="89"/>
  <c r="AX226" i="89"/>
  <c r="AV226" i="89"/>
  <c r="AT226" i="89"/>
  <c r="AR226" i="89"/>
  <c r="AP226" i="89"/>
  <c r="AN226" i="89"/>
  <c r="AL226" i="89"/>
  <c r="AJ226" i="89"/>
  <c r="AH226" i="89"/>
  <c r="AF226" i="89"/>
  <c r="AD226" i="89"/>
  <c r="DJ226" i="89" l="1"/>
  <c r="DH226" i="89"/>
  <c r="CX210" i="89"/>
  <c r="BX210" i="89"/>
  <c r="BV210" i="89"/>
  <c r="BT210" i="89"/>
  <c r="BR210" i="89"/>
  <c r="BP210" i="89"/>
  <c r="BN210" i="89"/>
  <c r="BL210" i="89"/>
  <c r="BJ210" i="89"/>
  <c r="BH210" i="89"/>
  <c r="BF210" i="89"/>
  <c r="BD210" i="89"/>
  <c r="BB210" i="89"/>
  <c r="AZ210" i="89"/>
  <c r="AX210" i="89"/>
  <c r="AV210" i="89"/>
  <c r="AT210" i="89"/>
  <c r="AR210" i="89"/>
  <c r="AP210" i="89"/>
  <c r="AN210" i="89"/>
  <c r="AL210" i="89"/>
  <c r="AJ210" i="89"/>
  <c r="AH210" i="89"/>
  <c r="AF210" i="89"/>
  <c r="AD210" i="89"/>
  <c r="DH210" i="89" l="1"/>
  <c r="DJ210" i="89"/>
  <c r="CX114" i="89"/>
  <c r="BX114" i="89"/>
  <c r="BV114" i="89"/>
  <c r="BT114" i="89"/>
  <c r="BR114" i="89"/>
  <c r="BP114" i="89"/>
  <c r="BN114" i="89"/>
  <c r="BL114" i="89"/>
  <c r="BJ114" i="89"/>
  <c r="BH114" i="89"/>
  <c r="BF114" i="89"/>
  <c r="BD114" i="89"/>
  <c r="BB114" i="89"/>
  <c r="AZ114" i="89"/>
  <c r="AX114" i="89"/>
  <c r="AV114" i="89"/>
  <c r="AT114" i="89"/>
  <c r="AR114" i="89"/>
  <c r="AP114" i="89"/>
  <c r="AN114" i="89"/>
  <c r="AL114" i="89"/>
  <c r="AJ114" i="89"/>
  <c r="AH114" i="89"/>
  <c r="AF114" i="89"/>
  <c r="AD114" i="89"/>
  <c r="CX133" i="89"/>
  <c r="BX133" i="89"/>
  <c r="BV133" i="89"/>
  <c r="BT133" i="89"/>
  <c r="BR133" i="89"/>
  <c r="BP133" i="89"/>
  <c r="BN133" i="89"/>
  <c r="BL133" i="89"/>
  <c r="BJ133" i="89"/>
  <c r="BH133" i="89"/>
  <c r="BF133" i="89"/>
  <c r="BD133" i="89"/>
  <c r="BB133" i="89"/>
  <c r="AZ133" i="89"/>
  <c r="AX133" i="89"/>
  <c r="AV133" i="89"/>
  <c r="AT133" i="89"/>
  <c r="AR133" i="89"/>
  <c r="AP133" i="89"/>
  <c r="AN133" i="89"/>
  <c r="AL133" i="89"/>
  <c r="AJ133" i="89"/>
  <c r="AH133" i="89"/>
  <c r="AF133" i="89"/>
  <c r="AD133" i="89"/>
  <c r="CX107" i="89"/>
  <c r="BX107" i="89"/>
  <c r="BV107" i="89"/>
  <c r="BT107" i="89"/>
  <c r="BR107" i="89"/>
  <c r="BP107" i="89"/>
  <c r="BN107" i="89"/>
  <c r="BL107" i="89"/>
  <c r="BJ107" i="89"/>
  <c r="BH107" i="89"/>
  <c r="BF107" i="89"/>
  <c r="BD107" i="89"/>
  <c r="BB107" i="89"/>
  <c r="AZ107" i="89"/>
  <c r="AX107" i="89"/>
  <c r="AV107" i="89"/>
  <c r="AT107" i="89"/>
  <c r="AR107" i="89"/>
  <c r="AP107" i="89"/>
  <c r="AN107" i="89"/>
  <c r="AL107" i="89"/>
  <c r="AJ107" i="89"/>
  <c r="AH107" i="89"/>
  <c r="AF107" i="89"/>
  <c r="AD107" i="89"/>
  <c r="CX116" i="89" l="1"/>
  <c r="BX116" i="89"/>
  <c r="BV116" i="89"/>
  <c r="BT116" i="89"/>
  <c r="BR116" i="89"/>
  <c r="BP116" i="89"/>
  <c r="BN116" i="89"/>
  <c r="BL116" i="89"/>
  <c r="BJ116" i="89"/>
  <c r="BH116" i="89"/>
  <c r="BF116" i="89"/>
  <c r="BD116" i="89"/>
  <c r="BB116" i="89"/>
  <c r="AZ116" i="89"/>
  <c r="AX116" i="89"/>
  <c r="AV116" i="89"/>
  <c r="AT116" i="89"/>
  <c r="AR116" i="89"/>
  <c r="AP116" i="89"/>
  <c r="AN116" i="89"/>
  <c r="AL116" i="89"/>
  <c r="AJ116" i="89"/>
  <c r="AH116" i="89"/>
  <c r="AF116" i="89"/>
  <c r="AD116" i="89"/>
  <c r="CX128" i="89"/>
  <c r="BX128" i="89"/>
  <c r="BV128" i="89"/>
  <c r="BT128" i="89"/>
  <c r="BR128" i="89"/>
  <c r="BP128" i="89"/>
  <c r="BN128" i="89"/>
  <c r="BL128" i="89"/>
  <c r="BJ128" i="89"/>
  <c r="BH128" i="89"/>
  <c r="BF128" i="89"/>
  <c r="BD128" i="89"/>
  <c r="BB128" i="89"/>
  <c r="AZ128" i="89"/>
  <c r="AX128" i="89"/>
  <c r="AV128" i="89"/>
  <c r="AT128" i="89"/>
  <c r="AR128" i="89"/>
  <c r="AP128" i="89"/>
  <c r="AN128" i="89"/>
  <c r="AL128" i="89"/>
  <c r="AJ128" i="89"/>
  <c r="AH128" i="89"/>
  <c r="AF128" i="89"/>
  <c r="AD128" i="89"/>
  <c r="CX100" i="89"/>
  <c r="BX100" i="89"/>
  <c r="BV100" i="89"/>
  <c r="BT100" i="89"/>
  <c r="BR100" i="89"/>
  <c r="BP100" i="89"/>
  <c r="BN100" i="89"/>
  <c r="BL100" i="89"/>
  <c r="BJ100" i="89"/>
  <c r="BH100" i="89"/>
  <c r="BF100" i="89"/>
  <c r="BD100" i="89"/>
  <c r="BB100" i="89"/>
  <c r="AZ100" i="89"/>
  <c r="AX100" i="89"/>
  <c r="AV100" i="89"/>
  <c r="AT100" i="89"/>
  <c r="AR100" i="89"/>
  <c r="AP100" i="89"/>
  <c r="AN100" i="89"/>
  <c r="AL100" i="89"/>
  <c r="AJ100" i="89"/>
  <c r="AH100" i="89"/>
  <c r="AF100" i="89"/>
  <c r="AD100" i="89"/>
  <c r="AD219" i="89"/>
  <c r="AF219" i="89"/>
  <c r="AH219" i="89"/>
  <c r="AJ219" i="89"/>
  <c r="AL219" i="89"/>
  <c r="AN219" i="89"/>
  <c r="AP219" i="89"/>
  <c r="AR219" i="89"/>
  <c r="AT219" i="89"/>
  <c r="AV219" i="89"/>
  <c r="AX219" i="89"/>
  <c r="AZ219" i="89"/>
  <c r="BB219" i="89"/>
  <c r="BD219" i="89"/>
  <c r="BF219" i="89"/>
  <c r="BH219" i="89"/>
  <c r="BJ219" i="89"/>
  <c r="BL219" i="89"/>
  <c r="BN219" i="89"/>
  <c r="BP219" i="89"/>
  <c r="BR219" i="89"/>
  <c r="BT219" i="89"/>
  <c r="BV219" i="89"/>
  <c r="BX219" i="89"/>
  <c r="CX219" i="89"/>
  <c r="CX117" i="89"/>
  <c r="BX117" i="89"/>
  <c r="BV117" i="89"/>
  <c r="BT117" i="89"/>
  <c r="BR117" i="89"/>
  <c r="BP117" i="89"/>
  <c r="BN117" i="89"/>
  <c r="BL117" i="89"/>
  <c r="BJ117" i="89"/>
  <c r="BH117" i="89"/>
  <c r="BF117" i="89"/>
  <c r="BD117" i="89"/>
  <c r="BB117" i="89"/>
  <c r="AZ117" i="89"/>
  <c r="AX117" i="89"/>
  <c r="AV117" i="89"/>
  <c r="AT117" i="89"/>
  <c r="AR117" i="89"/>
  <c r="AP117" i="89"/>
  <c r="AN117" i="89"/>
  <c r="AL117" i="89"/>
  <c r="AJ117" i="89"/>
  <c r="AH117" i="89"/>
  <c r="AF117" i="89"/>
  <c r="AD117" i="89"/>
  <c r="DH219" i="89" l="1"/>
  <c r="DJ219" i="89"/>
  <c r="CX336" i="89"/>
  <c r="BX336" i="89"/>
  <c r="BV336" i="89"/>
  <c r="BT336" i="89"/>
  <c r="BR336" i="89"/>
  <c r="BP336" i="89"/>
  <c r="BN336" i="89"/>
  <c r="BL336" i="89"/>
  <c r="BJ336" i="89"/>
  <c r="BH336" i="89"/>
  <c r="BF336" i="89"/>
  <c r="BD336" i="89"/>
  <c r="BB336" i="89"/>
  <c r="AZ336" i="89"/>
  <c r="AX336" i="89"/>
  <c r="AV336" i="89"/>
  <c r="AT336" i="89"/>
  <c r="AR336" i="89"/>
  <c r="AP336" i="89"/>
  <c r="AN336" i="89"/>
  <c r="AL336" i="89"/>
  <c r="AJ336" i="89"/>
  <c r="AH336" i="89"/>
  <c r="AF336" i="89"/>
  <c r="AD336" i="89"/>
  <c r="AB336" i="89"/>
  <c r="Z336" i="89"/>
  <c r="X336" i="89"/>
  <c r="CX335" i="89"/>
  <c r="BX335" i="89"/>
  <c r="BV335" i="89"/>
  <c r="BT335" i="89"/>
  <c r="BR335" i="89"/>
  <c r="BP335" i="89"/>
  <c r="BN335" i="89"/>
  <c r="BL335" i="89"/>
  <c r="BJ335" i="89"/>
  <c r="BH335" i="89"/>
  <c r="BF335" i="89"/>
  <c r="BD335" i="89"/>
  <c r="BB335" i="89"/>
  <c r="AZ335" i="89"/>
  <c r="AX335" i="89"/>
  <c r="AV335" i="89"/>
  <c r="AT335" i="89"/>
  <c r="AR335" i="89"/>
  <c r="AP335" i="89"/>
  <c r="AN335" i="89"/>
  <c r="AL335" i="89"/>
  <c r="AJ335" i="89"/>
  <c r="AH335" i="89"/>
  <c r="AF335" i="89"/>
  <c r="AD335" i="89"/>
  <c r="AB335" i="89"/>
  <c r="Z335" i="89"/>
  <c r="X335" i="89"/>
  <c r="CX331" i="89"/>
  <c r="BX331" i="89"/>
  <c r="BV331" i="89"/>
  <c r="BT331" i="89"/>
  <c r="BR331" i="89"/>
  <c r="BP331" i="89"/>
  <c r="BN331" i="89"/>
  <c r="BL331" i="89"/>
  <c r="BJ331" i="89"/>
  <c r="BH331" i="89"/>
  <c r="BF331" i="89"/>
  <c r="BD331" i="89"/>
  <c r="BB331" i="89"/>
  <c r="AZ331" i="89"/>
  <c r="AX331" i="89"/>
  <c r="AV331" i="89"/>
  <c r="AT331" i="89"/>
  <c r="AR331" i="89"/>
  <c r="AP331" i="89"/>
  <c r="AN331" i="89"/>
  <c r="AL331" i="89"/>
  <c r="AJ331" i="89"/>
  <c r="AH331" i="89"/>
  <c r="AF331" i="89"/>
  <c r="AD331" i="89"/>
  <c r="AB331" i="89"/>
  <c r="Z331" i="89"/>
  <c r="X331" i="89"/>
  <c r="CX334" i="89"/>
  <c r="BX334" i="89"/>
  <c r="BV334" i="89"/>
  <c r="BT334" i="89"/>
  <c r="BR334" i="89"/>
  <c r="BP334" i="89"/>
  <c r="BN334" i="89"/>
  <c r="BL334" i="89"/>
  <c r="BJ334" i="89"/>
  <c r="BH334" i="89"/>
  <c r="BF334" i="89"/>
  <c r="BD334" i="89"/>
  <c r="BB334" i="89"/>
  <c r="AZ334" i="89"/>
  <c r="AX334" i="89"/>
  <c r="AV334" i="89"/>
  <c r="AT334" i="89"/>
  <c r="AR334" i="89"/>
  <c r="AP334" i="89"/>
  <c r="AN334" i="89"/>
  <c r="AL334" i="89"/>
  <c r="AJ334" i="89"/>
  <c r="AH334" i="89"/>
  <c r="AF334" i="89"/>
  <c r="AD334" i="89"/>
  <c r="AB334" i="89"/>
  <c r="Z334" i="89"/>
  <c r="X334" i="89"/>
  <c r="CX358" i="89"/>
  <c r="BX358" i="89"/>
  <c r="BV358" i="89"/>
  <c r="BT358" i="89"/>
  <c r="BR358" i="89"/>
  <c r="BP358" i="89"/>
  <c r="BN358" i="89"/>
  <c r="BL358" i="89"/>
  <c r="BJ358" i="89"/>
  <c r="BH358" i="89"/>
  <c r="BF358" i="89"/>
  <c r="BD358" i="89"/>
  <c r="BB358" i="89"/>
  <c r="AZ358" i="89"/>
  <c r="AX358" i="89"/>
  <c r="AV358" i="89"/>
  <c r="AT358" i="89"/>
  <c r="AR358" i="89"/>
  <c r="AP358" i="89"/>
  <c r="AN358" i="89"/>
  <c r="AL358" i="89"/>
  <c r="AJ358" i="89"/>
  <c r="AH358" i="89"/>
  <c r="AF358" i="89"/>
  <c r="AD358" i="89"/>
  <c r="U8" i="86" l="1"/>
  <c r="U9" i="86"/>
  <c r="F9" i="86"/>
  <c r="I9" i="86"/>
  <c r="G9" i="86"/>
  <c r="CZ19" i="89"/>
  <c r="DA19" i="89" s="1"/>
  <c r="CZ20" i="89"/>
  <c r="DA20" i="89" s="1"/>
  <c r="D69" i="98" l="1"/>
  <c r="CF69" i="98" s="1"/>
  <c r="CZ49" i="89"/>
  <c r="DA49" i="89" s="1"/>
  <c r="CZ21" i="89"/>
  <c r="DA21" i="89" s="1"/>
  <c r="D70" i="99" l="1"/>
  <c r="CF70" i="99" s="1"/>
  <c r="CH70" i="99" s="1"/>
  <c r="CZ12" i="89"/>
  <c r="DA12" i="89" s="1"/>
  <c r="D71" i="99"/>
  <c r="CF71" i="99" s="1"/>
  <c r="CH71" i="99" s="1"/>
  <c r="CZ16" i="89"/>
  <c r="DA16" i="89" s="1"/>
  <c r="D76" i="98"/>
  <c r="D97" i="98" s="1"/>
  <c r="D98" i="98" s="1"/>
  <c r="E98" i="98" s="1"/>
  <c r="F98" i="98" s="1"/>
  <c r="G98" i="98" s="1"/>
  <c r="H98" i="98" s="1"/>
  <c r="I98" i="98" s="1"/>
  <c r="J98" i="98" s="1"/>
  <c r="K98" i="98" s="1"/>
  <c r="L98" i="98" s="1"/>
  <c r="M98" i="98" s="1"/>
  <c r="N98" i="98" s="1"/>
  <c r="O98" i="98" s="1"/>
  <c r="P98" i="98" s="1"/>
  <c r="Q98" i="98" s="1"/>
  <c r="R98" i="98" s="1"/>
  <c r="S98" i="98" s="1"/>
  <c r="T98" i="98" s="1"/>
  <c r="U98" i="98" s="1"/>
  <c r="V98" i="98" s="1"/>
  <c r="W98" i="98" s="1"/>
  <c r="X98" i="98" s="1"/>
  <c r="Y98" i="98" s="1"/>
  <c r="Z98" i="98" s="1"/>
  <c r="AA98" i="98" s="1"/>
  <c r="AB98" i="98" s="1"/>
  <c r="AC98" i="98" s="1"/>
  <c r="AD98" i="98" s="1"/>
  <c r="AE98" i="98" s="1"/>
  <c r="AF98" i="98" s="1"/>
  <c r="AG98" i="98" s="1"/>
  <c r="AH98" i="98" s="1"/>
  <c r="AI98" i="98" s="1"/>
  <c r="AJ98" i="98" s="1"/>
  <c r="AK98" i="98" s="1"/>
  <c r="AL98" i="98" s="1"/>
  <c r="AM98" i="98" s="1"/>
  <c r="AN98" i="98" s="1"/>
  <c r="AO98" i="98" s="1"/>
  <c r="AP98" i="98" s="1"/>
  <c r="AQ98" i="98" s="1"/>
  <c r="AR98" i="98" s="1"/>
  <c r="AS98" i="98" s="1"/>
  <c r="AT98" i="98" s="1"/>
  <c r="AU98" i="98" s="1"/>
  <c r="AV98" i="98" s="1"/>
  <c r="AW98" i="98" s="1"/>
  <c r="AX98" i="98" s="1"/>
  <c r="AY98" i="98" s="1"/>
  <c r="D75" i="98"/>
  <c r="D69" i="100"/>
  <c r="CF69" i="100" s="1"/>
  <c r="D69" i="99"/>
  <c r="CZ6" i="89"/>
  <c r="CH69" i="98"/>
  <c r="CH75" i="98" s="1"/>
  <c r="CF75" i="98"/>
  <c r="BW480" i="89"/>
  <c r="BU480" i="89"/>
  <c r="BS480" i="89"/>
  <c r="BQ480" i="89"/>
  <c r="BO480" i="89"/>
  <c r="BM480" i="89"/>
  <c r="BK480" i="89"/>
  <c r="BI480" i="89"/>
  <c r="BG480" i="89"/>
  <c r="BE480" i="89"/>
  <c r="BC480" i="89"/>
  <c r="BA480" i="89"/>
  <c r="BX477" i="89"/>
  <c r="BV477" i="89"/>
  <c r="BT477" i="89"/>
  <c r="BR477" i="89"/>
  <c r="BP477" i="89"/>
  <c r="BN477" i="89"/>
  <c r="BL477" i="89"/>
  <c r="BJ477" i="89"/>
  <c r="BH477" i="89"/>
  <c r="BF477" i="89"/>
  <c r="BD477" i="89"/>
  <c r="BB477" i="89"/>
  <c r="BX476" i="89"/>
  <c r="BV476" i="89"/>
  <c r="BT476" i="89"/>
  <c r="BR476" i="89"/>
  <c r="BP476" i="89"/>
  <c r="BN476" i="89"/>
  <c r="BL476" i="89"/>
  <c r="BJ476" i="89"/>
  <c r="BH476" i="89"/>
  <c r="BF476" i="89"/>
  <c r="BD476" i="89"/>
  <c r="BB476" i="89"/>
  <c r="BX475" i="89"/>
  <c r="BV475" i="89"/>
  <c r="BT475" i="89"/>
  <c r="BR475" i="89"/>
  <c r="BP475" i="89"/>
  <c r="BN475" i="89"/>
  <c r="BL475" i="89"/>
  <c r="BJ475" i="89"/>
  <c r="BH475" i="89"/>
  <c r="BF475" i="89"/>
  <c r="BD475" i="89"/>
  <c r="BB475" i="89"/>
  <c r="BX474" i="89"/>
  <c r="BV474" i="89"/>
  <c r="BT474" i="89"/>
  <c r="BR474" i="89"/>
  <c r="BP474" i="89"/>
  <c r="BN474" i="89"/>
  <c r="BL474" i="89"/>
  <c r="BJ474" i="89"/>
  <c r="BH474" i="89"/>
  <c r="BF474" i="89"/>
  <c r="BD474" i="89"/>
  <c r="BB474" i="89"/>
  <c r="BX473" i="89"/>
  <c r="BV473" i="89"/>
  <c r="BT473" i="89"/>
  <c r="BR473" i="89"/>
  <c r="BP473" i="89"/>
  <c r="BN473" i="89"/>
  <c r="BL473" i="89"/>
  <c r="BJ473" i="89"/>
  <c r="BH473" i="89"/>
  <c r="BF473" i="89"/>
  <c r="BD473" i="89"/>
  <c r="BB473" i="89"/>
  <c r="BX472" i="89"/>
  <c r="BV472" i="89"/>
  <c r="BT472" i="89"/>
  <c r="BR472" i="89"/>
  <c r="BP472" i="89"/>
  <c r="BN472" i="89"/>
  <c r="BL472" i="89"/>
  <c r="BJ472" i="89"/>
  <c r="BH472" i="89"/>
  <c r="BF472" i="89"/>
  <c r="BD472" i="89"/>
  <c r="BB472" i="89"/>
  <c r="BX471" i="89"/>
  <c r="BV471" i="89"/>
  <c r="BT471" i="89"/>
  <c r="BR471" i="89"/>
  <c r="BP471" i="89"/>
  <c r="BN471" i="89"/>
  <c r="BL471" i="89"/>
  <c r="BJ471" i="89"/>
  <c r="BH471" i="89"/>
  <c r="BF471" i="89"/>
  <c r="BD471" i="89"/>
  <c r="BB471" i="89"/>
  <c r="BX470" i="89"/>
  <c r="BV470" i="89"/>
  <c r="BT470" i="89"/>
  <c r="BR470" i="89"/>
  <c r="BP470" i="89"/>
  <c r="BN470" i="89"/>
  <c r="BL470" i="89"/>
  <c r="BJ470" i="89"/>
  <c r="BH470" i="89"/>
  <c r="BF470" i="89"/>
  <c r="BD470" i="89"/>
  <c r="BB470" i="89"/>
  <c r="BX469" i="89"/>
  <c r="BV469" i="89"/>
  <c r="BT469" i="89"/>
  <c r="BR469" i="89"/>
  <c r="BP469" i="89"/>
  <c r="BN469" i="89"/>
  <c r="BL469" i="89"/>
  <c r="BJ469" i="89"/>
  <c r="BH469" i="89"/>
  <c r="BF469" i="89"/>
  <c r="BD469" i="89"/>
  <c r="BB469" i="89"/>
  <c r="BX468" i="89"/>
  <c r="BV468" i="89"/>
  <c r="BT468" i="89"/>
  <c r="BR468" i="89"/>
  <c r="BP468" i="89"/>
  <c r="BN468" i="89"/>
  <c r="BL468" i="89"/>
  <c r="BJ468" i="89"/>
  <c r="BH468" i="89"/>
  <c r="BF468" i="89"/>
  <c r="BD468" i="89"/>
  <c r="BB468" i="89"/>
  <c r="BX467" i="89"/>
  <c r="BV467" i="89"/>
  <c r="BT467" i="89"/>
  <c r="BR467" i="89"/>
  <c r="BP467" i="89"/>
  <c r="BN467" i="89"/>
  <c r="BL467" i="89"/>
  <c r="BJ467" i="89"/>
  <c r="BH467" i="89"/>
  <c r="BF467" i="89"/>
  <c r="BD467" i="89"/>
  <c r="BB467" i="89"/>
  <c r="BX466" i="89"/>
  <c r="BV466" i="89"/>
  <c r="BT466" i="89"/>
  <c r="BR466" i="89"/>
  <c r="BP466" i="89"/>
  <c r="BN466" i="89"/>
  <c r="BL466" i="89"/>
  <c r="BJ466" i="89"/>
  <c r="BH466" i="89"/>
  <c r="BF466" i="89"/>
  <c r="BD466" i="89"/>
  <c r="BB466" i="89"/>
  <c r="BX465" i="89"/>
  <c r="BV465" i="89"/>
  <c r="BT465" i="89"/>
  <c r="BR465" i="89"/>
  <c r="BP465" i="89"/>
  <c r="BN465" i="89"/>
  <c r="BL465" i="89"/>
  <c r="BJ465" i="89"/>
  <c r="BH465" i="89"/>
  <c r="BF465" i="89"/>
  <c r="BD465" i="89"/>
  <c r="BB465" i="89"/>
  <c r="BX464" i="89"/>
  <c r="BV464" i="89"/>
  <c r="BT464" i="89"/>
  <c r="BR464" i="89"/>
  <c r="BP464" i="89"/>
  <c r="BN464" i="89"/>
  <c r="BL464" i="89"/>
  <c r="BJ464" i="89"/>
  <c r="BH464" i="89"/>
  <c r="BF464" i="89"/>
  <c r="BD464" i="89"/>
  <c r="BB464" i="89"/>
  <c r="BX463" i="89"/>
  <c r="BV463" i="89"/>
  <c r="BT463" i="89"/>
  <c r="BR463" i="89"/>
  <c r="BP463" i="89"/>
  <c r="BN463" i="89"/>
  <c r="BL463" i="89"/>
  <c r="BJ463" i="89"/>
  <c r="BH463" i="89"/>
  <c r="BF463" i="89"/>
  <c r="BD463" i="89"/>
  <c r="BB463" i="89"/>
  <c r="BX462" i="89"/>
  <c r="BV462" i="89"/>
  <c r="BT462" i="89"/>
  <c r="BR462" i="89"/>
  <c r="BP462" i="89"/>
  <c r="BN462" i="89"/>
  <c r="BL462" i="89"/>
  <c r="BJ462" i="89"/>
  <c r="BH462" i="89"/>
  <c r="BF462" i="89"/>
  <c r="BD462" i="89"/>
  <c r="BB462" i="89"/>
  <c r="BX461" i="89"/>
  <c r="BV461" i="89"/>
  <c r="BT461" i="89"/>
  <c r="BR461" i="89"/>
  <c r="BP461" i="89"/>
  <c r="BN461" i="89"/>
  <c r="BL461" i="89"/>
  <c r="BJ461" i="89"/>
  <c r="BH461" i="89"/>
  <c r="BF461" i="89"/>
  <c r="BD461" i="89"/>
  <c r="BB461" i="89"/>
  <c r="BX460" i="89"/>
  <c r="BV460" i="89"/>
  <c r="BT460" i="89"/>
  <c r="BR460" i="89"/>
  <c r="BP460" i="89"/>
  <c r="BN460" i="89"/>
  <c r="BL460" i="89"/>
  <c r="BJ460" i="89"/>
  <c r="BH460" i="89"/>
  <c r="BF460" i="89"/>
  <c r="BD460" i="89"/>
  <c r="BB460" i="89"/>
  <c r="BX459" i="89"/>
  <c r="BV459" i="89"/>
  <c r="BT459" i="89"/>
  <c r="BR459" i="89"/>
  <c r="BP459" i="89"/>
  <c r="BN459" i="89"/>
  <c r="BL459" i="89"/>
  <c r="BJ459" i="89"/>
  <c r="BH459" i="89"/>
  <c r="BF459" i="89"/>
  <c r="BD459" i="89"/>
  <c r="BB459" i="89"/>
  <c r="BX458" i="89"/>
  <c r="BV458" i="89"/>
  <c r="BT458" i="89"/>
  <c r="BR458" i="89"/>
  <c r="BP458" i="89"/>
  <c r="BN458" i="89"/>
  <c r="BL458" i="89"/>
  <c r="BJ458" i="89"/>
  <c r="BH458" i="89"/>
  <c r="BF458" i="89"/>
  <c r="BD458" i="89"/>
  <c r="BB458" i="89"/>
  <c r="BX457" i="89"/>
  <c r="BV457" i="89"/>
  <c r="BT457" i="89"/>
  <c r="BR457" i="89"/>
  <c r="BP457" i="89"/>
  <c r="BN457" i="89"/>
  <c r="BL457" i="89"/>
  <c r="BJ457" i="89"/>
  <c r="BH457" i="89"/>
  <c r="BF457" i="89"/>
  <c r="BD457" i="89"/>
  <c r="BB457" i="89"/>
  <c r="BX456" i="89"/>
  <c r="BV456" i="89"/>
  <c r="BT456" i="89"/>
  <c r="BR456" i="89"/>
  <c r="BP456" i="89"/>
  <c r="BN456" i="89"/>
  <c r="BL456" i="89"/>
  <c r="BJ456" i="89"/>
  <c r="BH456" i="89"/>
  <c r="BF456" i="89"/>
  <c r="BD456" i="89"/>
  <c r="BB456" i="89"/>
  <c r="BX455" i="89"/>
  <c r="BV455" i="89"/>
  <c r="BT455" i="89"/>
  <c r="BR455" i="89"/>
  <c r="BP455" i="89"/>
  <c r="BN455" i="89"/>
  <c r="BL455" i="89"/>
  <c r="BJ455" i="89"/>
  <c r="BH455" i="89"/>
  <c r="BF455" i="89"/>
  <c r="BD455" i="89"/>
  <c r="BB455" i="89"/>
  <c r="BX454" i="89"/>
  <c r="BV454" i="89"/>
  <c r="BT454" i="89"/>
  <c r="BR454" i="89"/>
  <c r="BP454" i="89"/>
  <c r="BN454" i="89"/>
  <c r="BL454" i="89"/>
  <c r="BJ454" i="89"/>
  <c r="BH454" i="89"/>
  <c r="BF454" i="89"/>
  <c r="BD454" i="89"/>
  <c r="BB454" i="89"/>
  <c r="BX453" i="89"/>
  <c r="BV453" i="89"/>
  <c r="BT453" i="89"/>
  <c r="BR453" i="89"/>
  <c r="BP453" i="89"/>
  <c r="BN453" i="89"/>
  <c r="BL453" i="89"/>
  <c r="BJ453" i="89"/>
  <c r="BH453" i="89"/>
  <c r="BF453" i="89"/>
  <c r="BD453" i="89"/>
  <c r="BB453" i="89"/>
  <c r="BX452" i="89"/>
  <c r="BV452" i="89"/>
  <c r="BT452" i="89"/>
  <c r="BR452" i="89"/>
  <c r="BP452" i="89"/>
  <c r="BN452" i="89"/>
  <c r="BL452" i="89"/>
  <c r="BJ452" i="89"/>
  <c r="BH452" i="89"/>
  <c r="BF452" i="89"/>
  <c r="BD452" i="89"/>
  <c r="BB452" i="89"/>
  <c r="BX451" i="89"/>
  <c r="BV451" i="89"/>
  <c r="BT451" i="89"/>
  <c r="BR451" i="89"/>
  <c r="BP451" i="89"/>
  <c r="BN451" i="89"/>
  <c r="BL451" i="89"/>
  <c r="BJ451" i="89"/>
  <c r="BH451" i="89"/>
  <c r="BF451" i="89"/>
  <c r="BD451" i="89"/>
  <c r="BB451" i="89"/>
  <c r="BX450" i="89"/>
  <c r="BV450" i="89"/>
  <c r="BT450" i="89"/>
  <c r="BR450" i="89"/>
  <c r="BP450" i="89"/>
  <c r="BN450" i="89"/>
  <c r="BL450" i="89"/>
  <c r="BJ450" i="89"/>
  <c r="BH450" i="89"/>
  <c r="BF450" i="89"/>
  <c r="BD450" i="89"/>
  <c r="BB450" i="89"/>
  <c r="BX449" i="89"/>
  <c r="BV449" i="89"/>
  <c r="BT449" i="89"/>
  <c r="BR449" i="89"/>
  <c r="BP449" i="89"/>
  <c r="BN449" i="89"/>
  <c r="BL449" i="89"/>
  <c r="BJ449" i="89"/>
  <c r="BH449" i="89"/>
  <c r="BF449" i="89"/>
  <c r="BD449" i="89"/>
  <c r="BB449" i="89"/>
  <c r="BX448" i="89"/>
  <c r="BV448" i="89"/>
  <c r="BT448" i="89"/>
  <c r="BR448" i="89"/>
  <c r="BP448" i="89"/>
  <c r="BN448" i="89"/>
  <c r="BL448" i="89"/>
  <c r="BJ448" i="89"/>
  <c r="BH448" i="89"/>
  <c r="BF448" i="89"/>
  <c r="BD448" i="89"/>
  <c r="BB448" i="89"/>
  <c r="BX447" i="89"/>
  <c r="BV447" i="89"/>
  <c r="BT447" i="89"/>
  <c r="BR447" i="89"/>
  <c r="BP447" i="89"/>
  <c r="BN447" i="89"/>
  <c r="BL447" i="89"/>
  <c r="BJ447" i="89"/>
  <c r="BH447" i="89"/>
  <c r="BF447" i="89"/>
  <c r="BD447" i="89"/>
  <c r="BB447" i="89"/>
  <c r="BW440" i="89"/>
  <c r="BU440" i="89"/>
  <c r="BS440" i="89"/>
  <c r="BQ440" i="89"/>
  <c r="BO440" i="89"/>
  <c r="BM440" i="89"/>
  <c r="BK440" i="89"/>
  <c r="BI440" i="89"/>
  <c r="BG440" i="89"/>
  <c r="BE440" i="89"/>
  <c r="BC440" i="89"/>
  <c r="BA440" i="89"/>
  <c r="BX437" i="89"/>
  <c r="BV437" i="89"/>
  <c r="BT437" i="89"/>
  <c r="BR437" i="89"/>
  <c r="BP437" i="89"/>
  <c r="BN437" i="89"/>
  <c r="BL437" i="89"/>
  <c r="BJ437" i="89"/>
  <c r="BH437" i="89"/>
  <c r="BF437" i="89"/>
  <c r="BD437" i="89"/>
  <c r="BB437" i="89"/>
  <c r="BX436" i="89"/>
  <c r="BV436" i="89"/>
  <c r="BT436" i="89"/>
  <c r="BR436" i="89"/>
  <c r="BP436" i="89"/>
  <c r="BN436" i="89"/>
  <c r="BL436" i="89"/>
  <c r="BJ436" i="89"/>
  <c r="BH436" i="89"/>
  <c r="BF436" i="89"/>
  <c r="BD436" i="89"/>
  <c r="BB436" i="89"/>
  <c r="BX435" i="89"/>
  <c r="BV435" i="89"/>
  <c r="BT435" i="89"/>
  <c r="BR435" i="89"/>
  <c r="BP435" i="89"/>
  <c r="BN435" i="89"/>
  <c r="BL435" i="89"/>
  <c r="BJ435" i="89"/>
  <c r="BH435" i="89"/>
  <c r="BF435" i="89"/>
  <c r="BD435" i="89"/>
  <c r="BB435" i="89"/>
  <c r="BX434" i="89"/>
  <c r="BV434" i="89"/>
  <c r="BT434" i="89"/>
  <c r="BR434" i="89"/>
  <c r="BP434" i="89"/>
  <c r="BN434" i="89"/>
  <c r="BL434" i="89"/>
  <c r="BJ434" i="89"/>
  <c r="BH434" i="89"/>
  <c r="BF434" i="89"/>
  <c r="BD434" i="89"/>
  <c r="BB434" i="89"/>
  <c r="BX433" i="89"/>
  <c r="BV433" i="89"/>
  <c r="BT433" i="89"/>
  <c r="BR433" i="89"/>
  <c r="BP433" i="89"/>
  <c r="BN433" i="89"/>
  <c r="BL433" i="89"/>
  <c r="BJ433" i="89"/>
  <c r="BH433" i="89"/>
  <c r="BF433" i="89"/>
  <c r="BD433" i="89"/>
  <c r="BB433" i="89"/>
  <c r="BX432" i="89"/>
  <c r="BV432" i="89"/>
  <c r="BT432" i="89"/>
  <c r="BR432" i="89"/>
  <c r="BP432" i="89"/>
  <c r="BN432" i="89"/>
  <c r="BL432" i="89"/>
  <c r="BJ432" i="89"/>
  <c r="BH432" i="89"/>
  <c r="BF432" i="89"/>
  <c r="BD432" i="89"/>
  <c r="BB432" i="89"/>
  <c r="BX431" i="89"/>
  <c r="BV431" i="89"/>
  <c r="BT431" i="89"/>
  <c r="BR431" i="89"/>
  <c r="BP431" i="89"/>
  <c r="BN431" i="89"/>
  <c r="BL431" i="89"/>
  <c r="BJ431" i="89"/>
  <c r="BH431" i="89"/>
  <c r="BF431" i="89"/>
  <c r="BD431" i="89"/>
  <c r="BB431" i="89"/>
  <c r="BX430" i="89"/>
  <c r="BV430" i="89"/>
  <c r="BT430" i="89"/>
  <c r="BR430" i="89"/>
  <c r="BP430" i="89"/>
  <c r="BN430" i="89"/>
  <c r="BL430" i="89"/>
  <c r="BJ430" i="89"/>
  <c r="BH430" i="89"/>
  <c r="BF430" i="89"/>
  <c r="BD430" i="89"/>
  <c r="BB430" i="89"/>
  <c r="BX429" i="89"/>
  <c r="BV429" i="89"/>
  <c r="BT429" i="89"/>
  <c r="BR429" i="89"/>
  <c r="BP429" i="89"/>
  <c r="BN429" i="89"/>
  <c r="BL429" i="89"/>
  <c r="BJ429" i="89"/>
  <c r="BH429" i="89"/>
  <c r="BF429" i="89"/>
  <c r="BD429" i="89"/>
  <c r="BB429" i="89"/>
  <c r="BX428" i="89"/>
  <c r="BV428" i="89"/>
  <c r="BT428" i="89"/>
  <c r="BR428" i="89"/>
  <c r="BP428" i="89"/>
  <c r="BN428" i="89"/>
  <c r="BL428" i="89"/>
  <c r="BJ428" i="89"/>
  <c r="BH428" i="89"/>
  <c r="BF428" i="89"/>
  <c r="BD428" i="89"/>
  <c r="BB428" i="89"/>
  <c r="BX427" i="89"/>
  <c r="BV427" i="89"/>
  <c r="BT427" i="89"/>
  <c r="BR427" i="89"/>
  <c r="BP427" i="89"/>
  <c r="BN427" i="89"/>
  <c r="BL427" i="89"/>
  <c r="BJ427" i="89"/>
  <c r="BH427" i="89"/>
  <c r="BF427" i="89"/>
  <c r="BD427" i="89"/>
  <c r="BB427" i="89"/>
  <c r="BX426" i="89"/>
  <c r="BV426" i="89"/>
  <c r="BT426" i="89"/>
  <c r="BR426" i="89"/>
  <c r="BP426" i="89"/>
  <c r="BN426" i="89"/>
  <c r="BL426" i="89"/>
  <c r="BJ426" i="89"/>
  <c r="BH426" i="89"/>
  <c r="BF426" i="89"/>
  <c r="BD426" i="89"/>
  <c r="BB426" i="89"/>
  <c r="BX425" i="89"/>
  <c r="BV425" i="89"/>
  <c r="BT425" i="89"/>
  <c r="BR425" i="89"/>
  <c r="BP425" i="89"/>
  <c r="BN425" i="89"/>
  <c r="BL425" i="89"/>
  <c r="BJ425" i="89"/>
  <c r="BH425" i="89"/>
  <c r="BF425" i="89"/>
  <c r="BD425" i="89"/>
  <c r="BB425" i="89"/>
  <c r="BX424" i="89"/>
  <c r="BV424" i="89"/>
  <c r="BT424" i="89"/>
  <c r="BR424" i="89"/>
  <c r="BP424" i="89"/>
  <c r="BN424" i="89"/>
  <c r="BL424" i="89"/>
  <c r="BJ424" i="89"/>
  <c r="BH424" i="89"/>
  <c r="BF424" i="89"/>
  <c r="BD424" i="89"/>
  <c r="BB424" i="89"/>
  <c r="BX423" i="89"/>
  <c r="BV423" i="89"/>
  <c r="BT423" i="89"/>
  <c r="BR423" i="89"/>
  <c r="BP423" i="89"/>
  <c r="BN423" i="89"/>
  <c r="BL423" i="89"/>
  <c r="BJ423" i="89"/>
  <c r="BH423" i="89"/>
  <c r="BF423" i="89"/>
  <c r="BD423" i="89"/>
  <c r="BB423" i="89"/>
  <c r="BX422" i="89"/>
  <c r="BV422" i="89"/>
  <c r="BT422" i="89"/>
  <c r="BR422" i="89"/>
  <c r="BP422" i="89"/>
  <c r="BN422" i="89"/>
  <c r="BL422" i="89"/>
  <c r="BJ422" i="89"/>
  <c r="BH422" i="89"/>
  <c r="BF422" i="89"/>
  <c r="BD422" i="89"/>
  <c r="BB422" i="89"/>
  <c r="BX421" i="89"/>
  <c r="BV421" i="89"/>
  <c r="BT421" i="89"/>
  <c r="BR421" i="89"/>
  <c r="BP421" i="89"/>
  <c r="BN421" i="89"/>
  <c r="BL421" i="89"/>
  <c r="BJ421" i="89"/>
  <c r="BH421" i="89"/>
  <c r="BF421" i="89"/>
  <c r="BD421" i="89"/>
  <c r="BB421" i="89"/>
  <c r="BX420" i="89"/>
  <c r="BV420" i="89"/>
  <c r="BT420" i="89"/>
  <c r="BR420" i="89"/>
  <c r="BP420" i="89"/>
  <c r="BN420" i="89"/>
  <c r="BL420" i="89"/>
  <c r="BJ420" i="89"/>
  <c r="BH420" i="89"/>
  <c r="BF420" i="89"/>
  <c r="BD420" i="89"/>
  <c r="BB420" i="89"/>
  <c r="BX419" i="89"/>
  <c r="BV419" i="89"/>
  <c r="BT419" i="89"/>
  <c r="BR419" i="89"/>
  <c r="BP419" i="89"/>
  <c r="BN419" i="89"/>
  <c r="BL419" i="89"/>
  <c r="BJ419" i="89"/>
  <c r="BH419" i="89"/>
  <c r="BF419" i="89"/>
  <c r="BD419" i="89"/>
  <c r="BB419" i="89"/>
  <c r="BX418" i="89"/>
  <c r="BV418" i="89"/>
  <c r="BT418" i="89"/>
  <c r="BR418" i="89"/>
  <c r="BP418" i="89"/>
  <c r="BN418" i="89"/>
  <c r="BL418" i="89"/>
  <c r="BJ418" i="89"/>
  <c r="BH418" i="89"/>
  <c r="BF418" i="89"/>
  <c r="BD418" i="89"/>
  <c r="BB418" i="89"/>
  <c r="BX417" i="89"/>
  <c r="BV417" i="89"/>
  <c r="BT417" i="89"/>
  <c r="BR417" i="89"/>
  <c r="BP417" i="89"/>
  <c r="BN417" i="89"/>
  <c r="BL417" i="89"/>
  <c r="BJ417" i="89"/>
  <c r="BH417" i="89"/>
  <c r="BF417" i="89"/>
  <c r="BD417" i="89"/>
  <c r="BB417" i="89"/>
  <c r="BX416" i="89"/>
  <c r="BV416" i="89"/>
  <c r="BT416" i="89"/>
  <c r="BR416" i="89"/>
  <c r="BP416" i="89"/>
  <c r="BN416" i="89"/>
  <c r="BL416" i="89"/>
  <c r="BJ416" i="89"/>
  <c r="BH416" i="89"/>
  <c r="BF416" i="89"/>
  <c r="BD416" i="89"/>
  <c r="BB416" i="89"/>
  <c r="BX415" i="89"/>
  <c r="BV415" i="89"/>
  <c r="BT415" i="89"/>
  <c r="BR415" i="89"/>
  <c r="BP415" i="89"/>
  <c r="BN415" i="89"/>
  <c r="BL415" i="89"/>
  <c r="BJ415" i="89"/>
  <c r="BH415" i="89"/>
  <c r="BF415" i="89"/>
  <c r="BD415" i="89"/>
  <c r="BB415" i="89"/>
  <c r="BX414" i="89"/>
  <c r="BV414" i="89"/>
  <c r="BT414" i="89"/>
  <c r="BR414" i="89"/>
  <c r="BP414" i="89"/>
  <c r="BN414" i="89"/>
  <c r="BL414" i="89"/>
  <c r="BJ414" i="89"/>
  <c r="BH414" i="89"/>
  <c r="BF414" i="89"/>
  <c r="BD414" i="89"/>
  <c r="BB414" i="89"/>
  <c r="BX413" i="89"/>
  <c r="BV413" i="89"/>
  <c r="BT413" i="89"/>
  <c r="BR413" i="89"/>
  <c r="BP413" i="89"/>
  <c r="BN413" i="89"/>
  <c r="BL413" i="89"/>
  <c r="BJ413" i="89"/>
  <c r="BH413" i="89"/>
  <c r="BF413" i="89"/>
  <c r="BD413" i="89"/>
  <c r="BB413" i="89"/>
  <c r="BX412" i="89"/>
  <c r="BV412" i="89"/>
  <c r="BT412" i="89"/>
  <c r="BR412" i="89"/>
  <c r="BP412" i="89"/>
  <c r="BN412" i="89"/>
  <c r="BL412" i="89"/>
  <c r="BJ412" i="89"/>
  <c r="BH412" i="89"/>
  <c r="BF412" i="89"/>
  <c r="BD412" i="89"/>
  <c r="BB412" i="89"/>
  <c r="BX411" i="89"/>
  <c r="BV411" i="89"/>
  <c r="BT411" i="89"/>
  <c r="BR411" i="89"/>
  <c r="BP411" i="89"/>
  <c r="BN411" i="89"/>
  <c r="BL411" i="89"/>
  <c r="BJ411" i="89"/>
  <c r="BH411" i="89"/>
  <c r="BF411" i="89"/>
  <c r="BD411" i="89"/>
  <c r="BB411" i="89"/>
  <c r="BX410" i="89"/>
  <c r="BV410" i="89"/>
  <c r="BT410" i="89"/>
  <c r="BR410" i="89"/>
  <c r="BP410" i="89"/>
  <c r="BN410" i="89"/>
  <c r="BL410" i="89"/>
  <c r="BJ410" i="89"/>
  <c r="BH410" i="89"/>
  <c r="BF410" i="89"/>
  <c r="BD410" i="89"/>
  <c r="BB410" i="89"/>
  <c r="BX409" i="89"/>
  <c r="BV409" i="89"/>
  <c r="BT409" i="89"/>
  <c r="BR409" i="89"/>
  <c r="BP409" i="89"/>
  <c r="BN409" i="89"/>
  <c r="BL409" i="89"/>
  <c r="BJ409" i="89"/>
  <c r="BH409" i="89"/>
  <c r="BF409" i="89"/>
  <c r="BD409" i="89"/>
  <c r="BB409" i="89"/>
  <c r="BX408" i="89"/>
  <c r="BV408" i="89"/>
  <c r="BT408" i="89"/>
  <c r="BR408" i="89"/>
  <c r="BP408" i="89"/>
  <c r="BN408" i="89"/>
  <c r="BL408" i="89"/>
  <c r="BJ408" i="89"/>
  <c r="BH408" i="89"/>
  <c r="BF408" i="89"/>
  <c r="BD408" i="89"/>
  <c r="BB408" i="89"/>
  <c r="BX407" i="89"/>
  <c r="BV407" i="89"/>
  <c r="BT407" i="89"/>
  <c r="BR407" i="89"/>
  <c r="BP407" i="89"/>
  <c r="BN407" i="89"/>
  <c r="BL407" i="89"/>
  <c r="BJ407" i="89"/>
  <c r="BH407" i="89"/>
  <c r="BF407" i="89"/>
  <c r="BD407" i="89"/>
  <c r="BB407" i="89"/>
  <c r="BX406" i="89"/>
  <c r="BV406" i="89"/>
  <c r="BT406" i="89"/>
  <c r="BR406" i="89"/>
  <c r="BP406" i="89"/>
  <c r="BN406" i="89"/>
  <c r="BL406" i="89"/>
  <c r="BJ406" i="89"/>
  <c r="BH406" i="89"/>
  <c r="BF406" i="89"/>
  <c r="BD406" i="89"/>
  <c r="BB406" i="89"/>
  <c r="BW399" i="89"/>
  <c r="BU399" i="89"/>
  <c r="BS399" i="89"/>
  <c r="BQ399" i="89"/>
  <c r="BO399" i="89"/>
  <c r="BM399" i="89"/>
  <c r="BK399" i="89"/>
  <c r="BI399" i="89"/>
  <c r="BG399" i="89"/>
  <c r="BE399" i="89"/>
  <c r="BC399" i="89"/>
  <c r="BA399" i="89"/>
  <c r="BX396" i="89"/>
  <c r="BV396" i="89"/>
  <c r="BT396" i="89"/>
  <c r="BR396" i="89"/>
  <c r="BP396" i="89"/>
  <c r="BN396" i="89"/>
  <c r="BL396" i="89"/>
  <c r="BJ396" i="89"/>
  <c r="BH396" i="89"/>
  <c r="BF396" i="89"/>
  <c r="BD396" i="89"/>
  <c r="BB396" i="89"/>
  <c r="BX390" i="89"/>
  <c r="BV390" i="89"/>
  <c r="BT390" i="89"/>
  <c r="BR390" i="89"/>
  <c r="BP390" i="89"/>
  <c r="BN390" i="89"/>
  <c r="BL390" i="89"/>
  <c r="BJ390" i="89"/>
  <c r="BH390" i="89"/>
  <c r="BF390" i="89"/>
  <c r="BD390" i="89"/>
  <c r="BB390" i="89"/>
  <c r="BX392" i="89"/>
  <c r="BV392" i="89"/>
  <c r="BT392" i="89"/>
  <c r="BR392" i="89"/>
  <c r="BP392" i="89"/>
  <c r="BN392" i="89"/>
  <c r="BL392" i="89"/>
  <c r="BJ392" i="89"/>
  <c r="BH392" i="89"/>
  <c r="BF392" i="89"/>
  <c r="BD392" i="89"/>
  <c r="BB392" i="89"/>
  <c r="BX395" i="89"/>
  <c r="BV395" i="89"/>
  <c r="BT395" i="89"/>
  <c r="BR395" i="89"/>
  <c r="BP395" i="89"/>
  <c r="BN395" i="89"/>
  <c r="BL395" i="89"/>
  <c r="BJ395" i="89"/>
  <c r="BH395" i="89"/>
  <c r="BF395" i="89"/>
  <c r="BD395" i="89"/>
  <c r="BB395" i="89"/>
  <c r="BX386" i="89"/>
  <c r="BV386" i="89"/>
  <c r="BT386" i="89"/>
  <c r="BR386" i="89"/>
  <c r="BP386" i="89"/>
  <c r="BN386" i="89"/>
  <c r="BL386" i="89"/>
  <c r="BJ386" i="89"/>
  <c r="BH386" i="89"/>
  <c r="BF386" i="89"/>
  <c r="BD386" i="89"/>
  <c r="BB386" i="89"/>
  <c r="BX384" i="89"/>
  <c r="BV384" i="89"/>
  <c r="BT384" i="89"/>
  <c r="BR384" i="89"/>
  <c r="BP384" i="89"/>
  <c r="BN384" i="89"/>
  <c r="BL384" i="89"/>
  <c r="BJ384" i="89"/>
  <c r="BH384" i="89"/>
  <c r="BF384" i="89"/>
  <c r="BD384" i="89"/>
  <c r="BB384" i="89"/>
  <c r="BX387" i="89"/>
  <c r="BV387" i="89"/>
  <c r="BT387" i="89"/>
  <c r="BR387" i="89"/>
  <c r="BP387" i="89"/>
  <c r="BN387" i="89"/>
  <c r="BL387" i="89"/>
  <c r="BJ387" i="89"/>
  <c r="BH387" i="89"/>
  <c r="BF387" i="89"/>
  <c r="BD387" i="89"/>
  <c r="BB387" i="89"/>
  <c r="BX383" i="89"/>
  <c r="BV383" i="89"/>
  <c r="BT383" i="89"/>
  <c r="BR383" i="89"/>
  <c r="BP383" i="89"/>
  <c r="BN383" i="89"/>
  <c r="BL383" i="89"/>
  <c r="BJ383" i="89"/>
  <c r="BH383" i="89"/>
  <c r="BF383" i="89"/>
  <c r="BD383" i="89"/>
  <c r="BB383" i="89"/>
  <c r="BX382" i="89"/>
  <c r="BV382" i="89"/>
  <c r="BT382" i="89"/>
  <c r="BR382" i="89"/>
  <c r="BP382" i="89"/>
  <c r="BN382" i="89"/>
  <c r="BL382" i="89"/>
  <c r="BJ382" i="89"/>
  <c r="BH382" i="89"/>
  <c r="BF382" i="89"/>
  <c r="BD382" i="89"/>
  <c r="BB382" i="89"/>
  <c r="BX380" i="89"/>
  <c r="BV380" i="89"/>
  <c r="BT380" i="89"/>
  <c r="BR380" i="89"/>
  <c r="BP380" i="89"/>
  <c r="BN380" i="89"/>
  <c r="BL380" i="89"/>
  <c r="BJ380" i="89"/>
  <c r="BH380" i="89"/>
  <c r="BF380" i="89"/>
  <c r="BD380" i="89"/>
  <c r="BB380" i="89"/>
  <c r="BX379" i="89"/>
  <c r="BV379" i="89"/>
  <c r="BT379" i="89"/>
  <c r="BR379" i="89"/>
  <c r="BP379" i="89"/>
  <c r="BN379" i="89"/>
  <c r="BL379" i="89"/>
  <c r="BJ379" i="89"/>
  <c r="BH379" i="89"/>
  <c r="BF379" i="89"/>
  <c r="BD379" i="89"/>
  <c r="BB379" i="89"/>
  <c r="BX377" i="89"/>
  <c r="BV377" i="89"/>
  <c r="BT377" i="89"/>
  <c r="BR377" i="89"/>
  <c r="BP377" i="89"/>
  <c r="BN377" i="89"/>
  <c r="BL377" i="89"/>
  <c r="BJ377" i="89"/>
  <c r="BH377" i="89"/>
  <c r="BF377" i="89"/>
  <c r="BD377" i="89"/>
  <c r="BB377" i="89"/>
  <c r="BX378" i="89"/>
  <c r="BV378" i="89"/>
  <c r="BT378" i="89"/>
  <c r="BR378" i="89"/>
  <c r="BP378" i="89"/>
  <c r="BN378" i="89"/>
  <c r="BL378" i="89"/>
  <c r="BJ378" i="89"/>
  <c r="BH378" i="89"/>
  <c r="BF378" i="89"/>
  <c r="BD378" i="89"/>
  <c r="BB378" i="89"/>
  <c r="BX376" i="89"/>
  <c r="BV376" i="89"/>
  <c r="BT376" i="89"/>
  <c r="BR376" i="89"/>
  <c r="BP376" i="89"/>
  <c r="BN376" i="89"/>
  <c r="BL376" i="89"/>
  <c r="BJ376" i="89"/>
  <c r="BH376" i="89"/>
  <c r="BF376" i="89"/>
  <c r="BD376" i="89"/>
  <c r="BB376" i="89"/>
  <c r="BX375" i="89"/>
  <c r="BV375" i="89"/>
  <c r="BT375" i="89"/>
  <c r="BR375" i="89"/>
  <c r="BP375" i="89"/>
  <c r="BN375" i="89"/>
  <c r="BL375" i="89"/>
  <c r="BJ375" i="89"/>
  <c r="BH375" i="89"/>
  <c r="BF375" i="89"/>
  <c r="BD375" i="89"/>
  <c r="BB375" i="89"/>
  <c r="BX374" i="89"/>
  <c r="BV374" i="89"/>
  <c r="BT374" i="89"/>
  <c r="BR374" i="89"/>
  <c r="BP374" i="89"/>
  <c r="BN374" i="89"/>
  <c r="BL374" i="89"/>
  <c r="BJ374" i="89"/>
  <c r="BH374" i="89"/>
  <c r="BF374" i="89"/>
  <c r="BD374" i="89"/>
  <c r="BB374" i="89"/>
  <c r="BX373" i="89"/>
  <c r="BV373" i="89"/>
  <c r="BT373" i="89"/>
  <c r="BR373" i="89"/>
  <c r="BP373" i="89"/>
  <c r="BN373" i="89"/>
  <c r="BL373" i="89"/>
  <c r="BJ373" i="89"/>
  <c r="BH373" i="89"/>
  <c r="BF373" i="89"/>
  <c r="BD373" i="89"/>
  <c r="BB373" i="89"/>
  <c r="BX372" i="89"/>
  <c r="BV372" i="89"/>
  <c r="BT372" i="89"/>
  <c r="BR372" i="89"/>
  <c r="BP372" i="89"/>
  <c r="BN372" i="89"/>
  <c r="BL372" i="89"/>
  <c r="BJ372" i="89"/>
  <c r="BH372" i="89"/>
  <c r="BF372" i="89"/>
  <c r="BD372" i="89"/>
  <c r="BB372" i="89"/>
  <c r="BX371" i="89"/>
  <c r="BV371" i="89"/>
  <c r="BT371" i="89"/>
  <c r="BR371" i="89"/>
  <c r="BP371" i="89"/>
  <c r="BN371" i="89"/>
  <c r="BL371" i="89"/>
  <c r="BJ371" i="89"/>
  <c r="BH371" i="89"/>
  <c r="BF371" i="89"/>
  <c r="BD371" i="89"/>
  <c r="BB371" i="89"/>
  <c r="BX370" i="89"/>
  <c r="BV370" i="89"/>
  <c r="BT370" i="89"/>
  <c r="BR370" i="89"/>
  <c r="BP370" i="89"/>
  <c r="BN370" i="89"/>
  <c r="BL370" i="89"/>
  <c r="BJ370" i="89"/>
  <c r="BH370" i="89"/>
  <c r="BF370" i="89"/>
  <c r="BD370" i="89"/>
  <c r="BB370" i="89"/>
  <c r="BX369" i="89"/>
  <c r="BV369" i="89"/>
  <c r="BT369" i="89"/>
  <c r="BR369" i="89"/>
  <c r="BP369" i="89"/>
  <c r="BN369" i="89"/>
  <c r="BL369" i="89"/>
  <c r="BJ369" i="89"/>
  <c r="BH369" i="89"/>
  <c r="BF369" i="89"/>
  <c r="BD369" i="89"/>
  <c r="BB369" i="89"/>
  <c r="BX368" i="89"/>
  <c r="BV368" i="89"/>
  <c r="BT368" i="89"/>
  <c r="BR368" i="89"/>
  <c r="BP368" i="89"/>
  <c r="BN368" i="89"/>
  <c r="BL368" i="89"/>
  <c r="BJ368" i="89"/>
  <c r="BH368" i="89"/>
  <c r="BF368" i="89"/>
  <c r="BD368" i="89"/>
  <c r="BB368" i="89"/>
  <c r="BX367" i="89"/>
  <c r="BV367" i="89"/>
  <c r="BT367" i="89"/>
  <c r="BR367" i="89"/>
  <c r="BP367" i="89"/>
  <c r="BN367" i="89"/>
  <c r="BL367" i="89"/>
  <c r="BJ367" i="89"/>
  <c r="BH367" i="89"/>
  <c r="BF367" i="89"/>
  <c r="BD367" i="89"/>
  <c r="BB367" i="89"/>
  <c r="BX366" i="89"/>
  <c r="BV366" i="89"/>
  <c r="BT366" i="89"/>
  <c r="BR366" i="89"/>
  <c r="BP366" i="89"/>
  <c r="BN366" i="89"/>
  <c r="BL366" i="89"/>
  <c r="BJ366" i="89"/>
  <c r="BH366" i="89"/>
  <c r="BF366" i="89"/>
  <c r="BD366" i="89"/>
  <c r="BB366" i="89"/>
  <c r="BX364" i="89"/>
  <c r="BV364" i="89"/>
  <c r="BT364" i="89"/>
  <c r="BR364" i="89"/>
  <c r="BP364" i="89"/>
  <c r="BN364" i="89"/>
  <c r="BL364" i="89"/>
  <c r="BJ364" i="89"/>
  <c r="BH364" i="89"/>
  <c r="BF364" i="89"/>
  <c r="BD364" i="89"/>
  <c r="BB364" i="89"/>
  <c r="BX363" i="89"/>
  <c r="BV363" i="89"/>
  <c r="BT363" i="89"/>
  <c r="BR363" i="89"/>
  <c r="BP363" i="89"/>
  <c r="BN363" i="89"/>
  <c r="BL363" i="89"/>
  <c r="BJ363" i="89"/>
  <c r="BH363" i="89"/>
  <c r="BF363" i="89"/>
  <c r="BD363" i="89"/>
  <c r="BB363" i="89"/>
  <c r="BX362" i="89"/>
  <c r="BV362" i="89"/>
  <c r="BT362" i="89"/>
  <c r="BR362" i="89"/>
  <c r="BP362" i="89"/>
  <c r="BN362" i="89"/>
  <c r="BL362" i="89"/>
  <c r="BJ362" i="89"/>
  <c r="BH362" i="89"/>
  <c r="BF362" i="89"/>
  <c r="BD362" i="89"/>
  <c r="BB362" i="89"/>
  <c r="BX355" i="89"/>
  <c r="BV355" i="89"/>
  <c r="BT355" i="89"/>
  <c r="BR355" i="89"/>
  <c r="BP355" i="89"/>
  <c r="BN355" i="89"/>
  <c r="BL355" i="89"/>
  <c r="BJ355" i="89"/>
  <c r="BH355" i="89"/>
  <c r="BF355" i="89"/>
  <c r="BD355" i="89"/>
  <c r="BB355" i="89"/>
  <c r="BX353" i="89"/>
  <c r="BV353" i="89"/>
  <c r="BT353" i="89"/>
  <c r="BR353" i="89"/>
  <c r="BP353" i="89"/>
  <c r="BN353" i="89"/>
  <c r="BL353" i="89"/>
  <c r="BJ353" i="89"/>
  <c r="BH353" i="89"/>
  <c r="BF353" i="89"/>
  <c r="BD353" i="89"/>
  <c r="BB353" i="89"/>
  <c r="BX360" i="89"/>
  <c r="BV360" i="89"/>
  <c r="BT360" i="89"/>
  <c r="BR360" i="89"/>
  <c r="BP360" i="89"/>
  <c r="BN360" i="89"/>
  <c r="BL360" i="89"/>
  <c r="BJ360" i="89"/>
  <c r="BH360" i="89"/>
  <c r="BF360" i="89"/>
  <c r="BD360" i="89"/>
  <c r="BB360" i="89"/>
  <c r="BX356" i="89"/>
  <c r="BV356" i="89"/>
  <c r="BT356" i="89"/>
  <c r="BR356" i="89"/>
  <c r="BP356" i="89"/>
  <c r="BN356" i="89"/>
  <c r="BL356" i="89"/>
  <c r="BJ356" i="89"/>
  <c r="BH356" i="89"/>
  <c r="BF356" i="89"/>
  <c r="BD356" i="89"/>
  <c r="BB356" i="89"/>
  <c r="BX354" i="89"/>
  <c r="BV354" i="89"/>
  <c r="BT354" i="89"/>
  <c r="BR354" i="89"/>
  <c r="BP354" i="89"/>
  <c r="BN354" i="89"/>
  <c r="BL354" i="89"/>
  <c r="BJ354" i="89"/>
  <c r="BH354" i="89"/>
  <c r="BF354" i="89"/>
  <c r="BD354" i="89"/>
  <c r="BB354" i="89"/>
  <c r="BX350" i="89"/>
  <c r="BV350" i="89"/>
  <c r="BT350" i="89"/>
  <c r="BR350" i="89"/>
  <c r="BP350" i="89"/>
  <c r="BN350" i="89"/>
  <c r="BL350" i="89"/>
  <c r="BJ350" i="89"/>
  <c r="BH350" i="89"/>
  <c r="BF350" i="89"/>
  <c r="BD350" i="89"/>
  <c r="BB350" i="89"/>
  <c r="BX349" i="89"/>
  <c r="BV349" i="89"/>
  <c r="BT349" i="89"/>
  <c r="BR349" i="89"/>
  <c r="BP349" i="89"/>
  <c r="BN349" i="89"/>
  <c r="BL349" i="89"/>
  <c r="BJ349" i="89"/>
  <c r="BH349" i="89"/>
  <c r="BF349" i="89"/>
  <c r="BD349" i="89"/>
  <c r="BB349" i="89"/>
  <c r="BX348" i="89"/>
  <c r="BV348" i="89"/>
  <c r="BT348" i="89"/>
  <c r="BR348" i="89"/>
  <c r="BP348" i="89"/>
  <c r="BN348" i="89"/>
  <c r="BL348" i="89"/>
  <c r="BJ348" i="89"/>
  <c r="BH348" i="89"/>
  <c r="BF348" i="89"/>
  <c r="BD348" i="89"/>
  <c r="BB348" i="89"/>
  <c r="BX351" i="89"/>
  <c r="BV351" i="89"/>
  <c r="BT351" i="89"/>
  <c r="BR351" i="89"/>
  <c r="BP351" i="89"/>
  <c r="BN351" i="89"/>
  <c r="BL351" i="89"/>
  <c r="BJ351" i="89"/>
  <c r="BH351" i="89"/>
  <c r="BF351" i="89"/>
  <c r="BD351" i="89"/>
  <c r="BB351" i="89"/>
  <c r="BX347" i="89"/>
  <c r="BV347" i="89"/>
  <c r="BT347" i="89"/>
  <c r="BR347" i="89"/>
  <c r="BP347" i="89"/>
  <c r="BN347" i="89"/>
  <c r="BL347" i="89"/>
  <c r="BJ347" i="89"/>
  <c r="BH347" i="89"/>
  <c r="BF347" i="89"/>
  <c r="BD347" i="89"/>
  <c r="BB347" i="89"/>
  <c r="BW340" i="89"/>
  <c r="BU340" i="89"/>
  <c r="BS340" i="89"/>
  <c r="BQ340" i="89"/>
  <c r="BO340" i="89"/>
  <c r="BM340" i="89"/>
  <c r="BK340" i="89"/>
  <c r="BI340" i="89"/>
  <c r="BG340" i="89"/>
  <c r="BE340" i="89"/>
  <c r="BC340" i="89"/>
  <c r="BA340" i="89"/>
  <c r="BX337" i="89"/>
  <c r="BV337" i="89"/>
  <c r="BT337" i="89"/>
  <c r="BR337" i="89"/>
  <c r="BP337" i="89"/>
  <c r="BN337" i="89"/>
  <c r="BL337" i="89"/>
  <c r="BJ337" i="89"/>
  <c r="BH337" i="89"/>
  <c r="BF337" i="89"/>
  <c r="BD337" i="89"/>
  <c r="BB337" i="89"/>
  <c r="BX333" i="89"/>
  <c r="BV333" i="89"/>
  <c r="BT333" i="89"/>
  <c r="BR333" i="89"/>
  <c r="BP333" i="89"/>
  <c r="BN333" i="89"/>
  <c r="BL333" i="89"/>
  <c r="BJ333" i="89"/>
  <c r="BH333" i="89"/>
  <c r="BF333" i="89"/>
  <c r="BD333" i="89"/>
  <c r="BB333" i="89"/>
  <c r="BX332" i="89"/>
  <c r="BV332" i="89"/>
  <c r="BT332" i="89"/>
  <c r="BR332" i="89"/>
  <c r="BP332" i="89"/>
  <c r="BN332" i="89"/>
  <c r="BL332" i="89"/>
  <c r="BJ332" i="89"/>
  <c r="BH332" i="89"/>
  <c r="BF332" i="89"/>
  <c r="BD332" i="89"/>
  <c r="BB332" i="89"/>
  <c r="BX330" i="89"/>
  <c r="BV330" i="89"/>
  <c r="BT330" i="89"/>
  <c r="BR330" i="89"/>
  <c r="BP330" i="89"/>
  <c r="BN330" i="89"/>
  <c r="BL330" i="89"/>
  <c r="BJ330" i="89"/>
  <c r="BH330" i="89"/>
  <c r="BF330" i="89"/>
  <c r="BD330" i="89"/>
  <c r="BB330" i="89"/>
  <c r="BX328" i="89"/>
  <c r="BV328" i="89"/>
  <c r="BT328" i="89"/>
  <c r="BR328" i="89"/>
  <c r="BP328" i="89"/>
  <c r="BN328" i="89"/>
  <c r="BL328" i="89"/>
  <c r="BJ328" i="89"/>
  <c r="BH328" i="89"/>
  <c r="BF328" i="89"/>
  <c r="BD328" i="89"/>
  <c r="BB328" i="89"/>
  <c r="BX327" i="89"/>
  <c r="BV327" i="89"/>
  <c r="BT327" i="89"/>
  <c r="BR327" i="89"/>
  <c r="BP327" i="89"/>
  <c r="BN327" i="89"/>
  <c r="BL327" i="89"/>
  <c r="BJ327" i="89"/>
  <c r="BH327" i="89"/>
  <c r="BF327" i="89"/>
  <c r="BD327" i="89"/>
  <c r="BB327" i="89"/>
  <c r="BX326" i="89"/>
  <c r="BV326" i="89"/>
  <c r="BT326" i="89"/>
  <c r="BR326" i="89"/>
  <c r="BP326" i="89"/>
  <c r="BN326" i="89"/>
  <c r="BL326" i="89"/>
  <c r="BJ326" i="89"/>
  <c r="BH326" i="89"/>
  <c r="BF326" i="89"/>
  <c r="BD326" i="89"/>
  <c r="BB326" i="89"/>
  <c r="BX324" i="89"/>
  <c r="BV324" i="89"/>
  <c r="BT324" i="89"/>
  <c r="BR324" i="89"/>
  <c r="BP324" i="89"/>
  <c r="BN324" i="89"/>
  <c r="BL324" i="89"/>
  <c r="BJ324" i="89"/>
  <c r="BH324" i="89"/>
  <c r="BF324" i="89"/>
  <c r="BD324" i="89"/>
  <c r="BB324" i="89"/>
  <c r="BX323" i="89"/>
  <c r="BV323" i="89"/>
  <c r="BT323" i="89"/>
  <c r="BR323" i="89"/>
  <c r="BP323" i="89"/>
  <c r="BN323" i="89"/>
  <c r="BL323" i="89"/>
  <c r="BJ323" i="89"/>
  <c r="BH323" i="89"/>
  <c r="BF323" i="89"/>
  <c r="BD323" i="89"/>
  <c r="BB323" i="89"/>
  <c r="BX322" i="89"/>
  <c r="BV322" i="89"/>
  <c r="BT322" i="89"/>
  <c r="BR322" i="89"/>
  <c r="BP322" i="89"/>
  <c r="BN322" i="89"/>
  <c r="BL322" i="89"/>
  <c r="BJ322" i="89"/>
  <c r="BH322" i="89"/>
  <c r="BF322" i="89"/>
  <c r="BD322" i="89"/>
  <c r="BB322" i="89"/>
  <c r="BX321" i="89"/>
  <c r="BV321" i="89"/>
  <c r="BT321" i="89"/>
  <c r="BR321" i="89"/>
  <c r="BP321" i="89"/>
  <c r="BN321" i="89"/>
  <c r="BL321" i="89"/>
  <c r="BJ321" i="89"/>
  <c r="BH321" i="89"/>
  <c r="BF321" i="89"/>
  <c r="BD321" i="89"/>
  <c r="BB321" i="89"/>
  <c r="BX320" i="89"/>
  <c r="BV320" i="89"/>
  <c r="BT320" i="89"/>
  <c r="BR320" i="89"/>
  <c r="BP320" i="89"/>
  <c r="BN320" i="89"/>
  <c r="BL320" i="89"/>
  <c r="BJ320" i="89"/>
  <c r="BH320" i="89"/>
  <c r="BF320" i="89"/>
  <c r="BD320" i="89"/>
  <c r="BB320" i="89"/>
  <c r="BX314" i="89"/>
  <c r="BV314" i="89"/>
  <c r="BT314" i="89"/>
  <c r="BR314" i="89"/>
  <c r="BP314" i="89"/>
  <c r="BN314" i="89"/>
  <c r="BL314" i="89"/>
  <c r="BJ314" i="89"/>
  <c r="BH314" i="89"/>
  <c r="BF314" i="89"/>
  <c r="BD314" i="89"/>
  <c r="BB314" i="89"/>
  <c r="BX313" i="89"/>
  <c r="BV313" i="89"/>
  <c r="BT313" i="89"/>
  <c r="BR313" i="89"/>
  <c r="BP313" i="89"/>
  <c r="BN313" i="89"/>
  <c r="BL313" i="89"/>
  <c r="BJ313" i="89"/>
  <c r="BH313" i="89"/>
  <c r="BF313" i="89"/>
  <c r="BD313" i="89"/>
  <c r="BB313" i="89"/>
  <c r="BX310" i="89"/>
  <c r="BV310" i="89"/>
  <c r="BT310" i="89"/>
  <c r="BR310" i="89"/>
  <c r="BP310" i="89"/>
  <c r="BN310" i="89"/>
  <c r="BL310" i="89"/>
  <c r="BJ310" i="89"/>
  <c r="BH310" i="89"/>
  <c r="BF310" i="89"/>
  <c r="BD310" i="89"/>
  <c r="BB310" i="89"/>
  <c r="BX311" i="89"/>
  <c r="BV311" i="89"/>
  <c r="BT311" i="89"/>
  <c r="BR311" i="89"/>
  <c r="BP311" i="89"/>
  <c r="BN311" i="89"/>
  <c r="BL311" i="89"/>
  <c r="BJ311" i="89"/>
  <c r="BH311" i="89"/>
  <c r="BF311" i="89"/>
  <c r="BD311" i="89"/>
  <c r="BB311" i="89"/>
  <c r="BX317" i="89"/>
  <c r="BV317" i="89"/>
  <c r="BT317" i="89"/>
  <c r="BR317" i="89"/>
  <c r="BP317" i="89"/>
  <c r="BN317" i="89"/>
  <c r="BL317" i="89"/>
  <c r="BJ317" i="89"/>
  <c r="BH317" i="89"/>
  <c r="BF317" i="89"/>
  <c r="BD317" i="89"/>
  <c r="BB317" i="89"/>
  <c r="BX315" i="89"/>
  <c r="BV315" i="89"/>
  <c r="BT315" i="89"/>
  <c r="BR315" i="89"/>
  <c r="BP315" i="89"/>
  <c r="BN315" i="89"/>
  <c r="BL315" i="89"/>
  <c r="BJ315" i="89"/>
  <c r="BH315" i="89"/>
  <c r="BF315" i="89"/>
  <c r="BD315" i="89"/>
  <c r="BB315" i="89"/>
  <c r="BX319" i="89"/>
  <c r="BV319" i="89"/>
  <c r="BT319" i="89"/>
  <c r="BR319" i="89"/>
  <c r="BP319" i="89"/>
  <c r="BN319" i="89"/>
  <c r="BL319" i="89"/>
  <c r="BJ319" i="89"/>
  <c r="BH319" i="89"/>
  <c r="BF319" i="89"/>
  <c r="BD319" i="89"/>
  <c r="BB319" i="89"/>
  <c r="BX318" i="89"/>
  <c r="BV318" i="89"/>
  <c r="BT318" i="89"/>
  <c r="BR318" i="89"/>
  <c r="BP318" i="89"/>
  <c r="BN318" i="89"/>
  <c r="BL318" i="89"/>
  <c r="BJ318" i="89"/>
  <c r="BH318" i="89"/>
  <c r="BF318" i="89"/>
  <c r="BD318" i="89"/>
  <c r="BB318" i="89"/>
  <c r="BX316" i="89"/>
  <c r="BV316" i="89"/>
  <c r="BT316" i="89"/>
  <c r="BR316" i="89"/>
  <c r="BP316" i="89"/>
  <c r="BN316" i="89"/>
  <c r="BL316" i="89"/>
  <c r="BJ316" i="89"/>
  <c r="BH316" i="89"/>
  <c r="BF316" i="89"/>
  <c r="BD316" i="89"/>
  <c r="BB316" i="89"/>
  <c r="BX312" i="89"/>
  <c r="BV312" i="89"/>
  <c r="BT312" i="89"/>
  <c r="BR312" i="89"/>
  <c r="BP312" i="89"/>
  <c r="BN312" i="89"/>
  <c r="BL312" i="89"/>
  <c r="BJ312" i="89"/>
  <c r="BH312" i="89"/>
  <c r="BF312" i="89"/>
  <c r="BD312" i="89"/>
  <c r="BB312" i="89"/>
  <c r="BX309" i="89"/>
  <c r="BV309" i="89"/>
  <c r="BT309" i="89"/>
  <c r="BR309" i="89"/>
  <c r="BP309" i="89"/>
  <c r="BN309" i="89"/>
  <c r="BL309" i="89"/>
  <c r="BJ309" i="89"/>
  <c r="BH309" i="89"/>
  <c r="BF309" i="89"/>
  <c r="BD309" i="89"/>
  <c r="BB309" i="89"/>
  <c r="BX308" i="89"/>
  <c r="BV308" i="89"/>
  <c r="BT308" i="89"/>
  <c r="BR308" i="89"/>
  <c r="BP308" i="89"/>
  <c r="BN308" i="89"/>
  <c r="BL308" i="89"/>
  <c r="BJ308" i="89"/>
  <c r="BH308" i="89"/>
  <c r="BF308" i="89"/>
  <c r="BD308" i="89"/>
  <c r="BB308" i="89"/>
  <c r="BX307" i="89"/>
  <c r="BV307" i="89"/>
  <c r="BT307" i="89"/>
  <c r="BP307" i="89"/>
  <c r="BN307" i="89"/>
  <c r="BL307" i="89"/>
  <c r="BJ307" i="89"/>
  <c r="BH307" i="89"/>
  <c r="BF307" i="89"/>
  <c r="BD307" i="89"/>
  <c r="BB307" i="89"/>
  <c r="BX306" i="89"/>
  <c r="BV306" i="89"/>
  <c r="BT306" i="89"/>
  <c r="BR306" i="89"/>
  <c r="BP306" i="89"/>
  <c r="BN306" i="89"/>
  <c r="BL306" i="89"/>
  <c r="BJ306" i="89"/>
  <c r="BH306" i="89"/>
  <c r="BF306" i="89"/>
  <c r="BD306" i="89"/>
  <c r="BB306" i="89"/>
  <c r="BX304" i="89"/>
  <c r="BV304" i="89"/>
  <c r="BT304" i="89"/>
  <c r="BR304" i="89"/>
  <c r="BP304" i="89"/>
  <c r="BN304" i="89"/>
  <c r="BL304" i="89"/>
  <c r="BJ304" i="89"/>
  <c r="BH304" i="89"/>
  <c r="BF304" i="89"/>
  <c r="BD304" i="89"/>
  <c r="BB304" i="89"/>
  <c r="BX302" i="89"/>
  <c r="BV302" i="89"/>
  <c r="BT302" i="89"/>
  <c r="BR302" i="89"/>
  <c r="BP302" i="89"/>
  <c r="BN302" i="89"/>
  <c r="BL302" i="89"/>
  <c r="BJ302" i="89"/>
  <c r="BH302" i="89"/>
  <c r="BF302" i="89"/>
  <c r="BD302" i="89"/>
  <c r="BB302" i="89"/>
  <c r="BX301" i="89"/>
  <c r="BV301" i="89"/>
  <c r="BT301" i="89"/>
  <c r="BR301" i="89"/>
  <c r="BP301" i="89"/>
  <c r="BN301" i="89"/>
  <c r="BL301" i="89"/>
  <c r="BJ301" i="89"/>
  <c r="BH301" i="89"/>
  <c r="BF301" i="89"/>
  <c r="BD301" i="89"/>
  <c r="BB301" i="89"/>
  <c r="BX300" i="89"/>
  <c r="BV300" i="89"/>
  <c r="BT300" i="89"/>
  <c r="BR300" i="89"/>
  <c r="BP300" i="89"/>
  <c r="BN300" i="89"/>
  <c r="BL300" i="89"/>
  <c r="BJ300" i="89"/>
  <c r="BH300" i="89"/>
  <c r="BF300" i="89"/>
  <c r="BD300" i="89"/>
  <c r="BB300" i="89"/>
  <c r="BX299" i="89"/>
  <c r="BV299" i="89"/>
  <c r="BT299" i="89"/>
  <c r="BR299" i="89"/>
  <c r="BP299" i="89"/>
  <c r="BN299" i="89"/>
  <c r="BL299" i="89"/>
  <c r="BJ299" i="89"/>
  <c r="BH299" i="89"/>
  <c r="BF299" i="89"/>
  <c r="BD299" i="89"/>
  <c r="BB299" i="89"/>
  <c r="BX298" i="89"/>
  <c r="BV298" i="89"/>
  <c r="BT298" i="89"/>
  <c r="BR298" i="89"/>
  <c r="BP298" i="89"/>
  <c r="BN298" i="89"/>
  <c r="BL298" i="89"/>
  <c r="BJ298" i="89"/>
  <c r="BH298" i="89"/>
  <c r="BF298" i="89"/>
  <c r="BD298" i="89"/>
  <c r="BB298" i="89"/>
  <c r="BX297" i="89"/>
  <c r="BV297" i="89"/>
  <c r="BT297" i="89"/>
  <c r="BR297" i="89"/>
  <c r="BP297" i="89"/>
  <c r="BN297" i="89"/>
  <c r="BL297" i="89"/>
  <c r="BJ297" i="89"/>
  <c r="BH297" i="89"/>
  <c r="BF297" i="89"/>
  <c r="BD297" i="89"/>
  <c r="BB297" i="89"/>
  <c r="BW290" i="89"/>
  <c r="BU290" i="89"/>
  <c r="BS290" i="89"/>
  <c r="BO290" i="89"/>
  <c r="BM290" i="89"/>
  <c r="BK290" i="89"/>
  <c r="BI290" i="89"/>
  <c r="BG290" i="89"/>
  <c r="BE290" i="89"/>
  <c r="BC290" i="89"/>
  <c r="BA290" i="89"/>
  <c r="BX287" i="89"/>
  <c r="BV287" i="89"/>
  <c r="BT287" i="89"/>
  <c r="BR287" i="89"/>
  <c r="BP287" i="89"/>
  <c r="BN287" i="89"/>
  <c r="BL287" i="89"/>
  <c r="BJ287" i="89"/>
  <c r="BH287" i="89"/>
  <c r="BF287" i="89"/>
  <c r="BD287" i="89"/>
  <c r="BB287" i="89"/>
  <c r="BX285" i="89"/>
  <c r="BV285" i="89"/>
  <c r="BT285" i="89"/>
  <c r="BR285" i="89"/>
  <c r="BP285" i="89"/>
  <c r="BN285" i="89"/>
  <c r="BL285" i="89"/>
  <c r="BJ285" i="89"/>
  <c r="BH285" i="89"/>
  <c r="BF285" i="89"/>
  <c r="BD285" i="89"/>
  <c r="BB285" i="89"/>
  <c r="BX286" i="89"/>
  <c r="BV286" i="89"/>
  <c r="BT286" i="89"/>
  <c r="BR286" i="89"/>
  <c r="BP286" i="89"/>
  <c r="BN286" i="89"/>
  <c r="BL286" i="89"/>
  <c r="BJ286" i="89"/>
  <c r="BH286" i="89"/>
  <c r="BF286" i="89"/>
  <c r="BD286" i="89"/>
  <c r="BB286" i="89"/>
  <c r="BX283" i="89"/>
  <c r="BV283" i="89"/>
  <c r="BT283" i="89"/>
  <c r="BR283" i="89"/>
  <c r="BP283" i="89"/>
  <c r="BN283" i="89"/>
  <c r="BL283" i="89"/>
  <c r="BJ283" i="89"/>
  <c r="BH283" i="89"/>
  <c r="BF283" i="89"/>
  <c r="BD283" i="89"/>
  <c r="BB283" i="89"/>
  <c r="BX281" i="89"/>
  <c r="BV281" i="89"/>
  <c r="BT281" i="89"/>
  <c r="BR281" i="89"/>
  <c r="BP281" i="89"/>
  <c r="BN281" i="89"/>
  <c r="BL281" i="89"/>
  <c r="BJ281" i="89"/>
  <c r="BH281" i="89"/>
  <c r="BF281" i="89"/>
  <c r="BD281" i="89"/>
  <c r="BB281" i="89"/>
  <c r="BX280" i="89"/>
  <c r="BV280" i="89"/>
  <c r="BT280" i="89"/>
  <c r="BR280" i="89"/>
  <c r="BP280" i="89"/>
  <c r="BN280" i="89"/>
  <c r="BL280" i="89"/>
  <c r="BJ280" i="89"/>
  <c r="BH280" i="89"/>
  <c r="BF280" i="89"/>
  <c r="BD280" i="89"/>
  <c r="BB280" i="89"/>
  <c r="BX279" i="89"/>
  <c r="BV279" i="89"/>
  <c r="BT279" i="89"/>
  <c r="BR279" i="89"/>
  <c r="BP279" i="89"/>
  <c r="BN279" i="89"/>
  <c r="BL279" i="89"/>
  <c r="BJ279" i="89"/>
  <c r="BH279" i="89"/>
  <c r="BF279" i="89"/>
  <c r="BD279" i="89"/>
  <c r="BB279" i="89"/>
  <c r="BX275" i="89"/>
  <c r="BV275" i="89"/>
  <c r="BT275" i="89"/>
  <c r="BR275" i="89"/>
  <c r="BP275" i="89"/>
  <c r="BN275" i="89"/>
  <c r="BL275" i="89"/>
  <c r="BJ275" i="89"/>
  <c r="BH275" i="89"/>
  <c r="BF275" i="89"/>
  <c r="BD275" i="89"/>
  <c r="BB275" i="89"/>
  <c r="BX276" i="89"/>
  <c r="BV276" i="89"/>
  <c r="BT276" i="89"/>
  <c r="BR276" i="89"/>
  <c r="BP276" i="89"/>
  <c r="BN276" i="89"/>
  <c r="BL276" i="89"/>
  <c r="BJ276" i="89"/>
  <c r="BH276" i="89"/>
  <c r="BF276" i="89"/>
  <c r="BD276" i="89"/>
  <c r="BB276" i="89"/>
  <c r="BX274" i="89"/>
  <c r="BV274" i="89"/>
  <c r="BT274" i="89"/>
  <c r="BR274" i="89"/>
  <c r="BP274" i="89"/>
  <c r="BN274" i="89"/>
  <c r="BL274" i="89"/>
  <c r="BJ274" i="89"/>
  <c r="BH274" i="89"/>
  <c r="BF274" i="89"/>
  <c r="BD274" i="89"/>
  <c r="BB274" i="89"/>
  <c r="BX273" i="89"/>
  <c r="BV273" i="89"/>
  <c r="BT273" i="89"/>
  <c r="BR273" i="89"/>
  <c r="BP273" i="89"/>
  <c r="BN273" i="89"/>
  <c r="BL273" i="89"/>
  <c r="BJ273" i="89"/>
  <c r="BH273" i="89"/>
  <c r="BF273" i="89"/>
  <c r="BD273" i="89"/>
  <c r="BB273" i="89"/>
  <c r="BX272" i="89"/>
  <c r="BV272" i="89"/>
  <c r="BT272" i="89"/>
  <c r="BR272" i="89"/>
  <c r="BP272" i="89"/>
  <c r="BN272" i="89"/>
  <c r="BL272" i="89"/>
  <c r="BJ272" i="89"/>
  <c r="BH272" i="89"/>
  <c r="BF272" i="89"/>
  <c r="BD272" i="89"/>
  <c r="BB272" i="89"/>
  <c r="BX271" i="89"/>
  <c r="BV271" i="89"/>
  <c r="BT271" i="89"/>
  <c r="BR271" i="89"/>
  <c r="BP271" i="89"/>
  <c r="BN271" i="89"/>
  <c r="BL271" i="89"/>
  <c r="BJ271" i="89"/>
  <c r="BH271" i="89"/>
  <c r="BF271" i="89"/>
  <c r="BD271" i="89"/>
  <c r="BX263" i="89"/>
  <c r="BV263" i="89"/>
  <c r="BT263" i="89"/>
  <c r="BR263" i="89"/>
  <c r="BP263" i="89"/>
  <c r="BN263" i="89"/>
  <c r="BL263" i="89"/>
  <c r="BJ263" i="89"/>
  <c r="BH263" i="89"/>
  <c r="BF263" i="89"/>
  <c r="BD263" i="89"/>
  <c r="BB263" i="89"/>
  <c r="BX270" i="89"/>
  <c r="BV270" i="89"/>
  <c r="BT270" i="89"/>
  <c r="BR270" i="89"/>
  <c r="BP270" i="89"/>
  <c r="BN270" i="89"/>
  <c r="BL270" i="89"/>
  <c r="BJ270" i="89"/>
  <c r="BH270" i="89"/>
  <c r="BF270" i="89"/>
  <c r="BD270" i="89"/>
  <c r="BB270" i="89"/>
  <c r="BX269" i="89"/>
  <c r="BV269" i="89"/>
  <c r="BT269" i="89"/>
  <c r="BR269" i="89"/>
  <c r="BP269" i="89"/>
  <c r="BN269" i="89"/>
  <c r="BL269" i="89"/>
  <c r="BJ269" i="89"/>
  <c r="BH269" i="89"/>
  <c r="BF269" i="89"/>
  <c r="BD269" i="89"/>
  <c r="BB269" i="89"/>
  <c r="BX268" i="89"/>
  <c r="BV268" i="89"/>
  <c r="BT268" i="89"/>
  <c r="BR268" i="89"/>
  <c r="BP268" i="89"/>
  <c r="BN268" i="89"/>
  <c r="BL268" i="89"/>
  <c r="BJ268" i="89"/>
  <c r="BH268" i="89"/>
  <c r="BF268" i="89"/>
  <c r="BD268" i="89"/>
  <c r="BB268" i="89"/>
  <c r="BX267" i="89"/>
  <c r="BV267" i="89"/>
  <c r="BT267" i="89"/>
  <c r="BR267" i="89"/>
  <c r="BP267" i="89"/>
  <c r="BN267" i="89"/>
  <c r="BL267" i="89"/>
  <c r="BJ267" i="89"/>
  <c r="BH267" i="89"/>
  <c r="BF267" i="89"/>
  <c r="BD267" i="89"/>
  <c r="BB267" i="89"/>
  <c r="BX266" i="89"/>
  <c r="BV266" i="89"/>
  <c r="BT266" i="89"/>
  <c r="BR266" i="89"/>
  <c r="BP266" i="89"/>
  <c r="BN266" i="89"/>
  <c r="BL266" i="89"/>
  <c r="BJ266" i="89"/>
  <c r="BH266" i="89"/>
  <c r="BF266" i="89"/>
  <c r="BD266" i="89"/>
  <c r="BB266" i="89"/>
  <c r="BX265" i="89"/>
  <c r="BV265" i="89"/>
  <c r="BT265" i="89"/>
  <c r="BR265" i="89"/>
  <c r="BP265" i="89"/>
  <c r="BN265" i="89"/>
  <c r="BL265" i="89"/>
  <c r="BJ265" i="89"/>
  <c r="BH265" i="89"/>
  <c r="BF265" i="89"/>
  <c r="BD265" i="89"/>
  <c r="BB265" i="89"/>
  <c r="BX264" i="89"/>
  <c r="BV264" i="89"/>
  <c r="BT264" i="89"/>
  <c r="BR264" i="89"/>
  <c r="BP264" i="89"/>
  <c r="BN264" i="89"/>
  <c r="BL264" i="89"/>
  <c r="BJ264" i="89"/>
  <c r="BH264" i="89"/>
  <c r="BF264" i="89"/>
  <c r="BD264" i="89"/>
  <c r="BB264" i="89"/>
  <c r="BX262" i="89"/>
  <c r="BV262" i="89"/>
  <c r="BT262" i="89"/>
  <c r="BR262" i="89"/>
  <c r="BP262" i="89"/>
  <c r="BN262" i="89"/>
  <c r="BL262" i="89"/>
  <c r="BJ262" i="89"/>
  <c r="BH262" i="89"/>
  <c r="BF262" i="89"/>
  <c r="BD262" i="89"/>
  <c r="BB262" i="89"/>
  <c r="BX259" i="89"/>
  <c r="BV259" i="89"/>
  <c r="BT259" i="89"/>
  <c r="BR259" i="89"/>
  <c r="BP259" i="89"/>
  <c r="BN259" i="89"/>
  <c r="BL259" i="89"/>
  <c r="BJ259" i="89"/>
  <c r="BH259" i="89"/>
  <c r="BF259" i="89"/>
  <c r="BD259" i="89"/>
  <c r="BB259" i="89"/>
  <c r="BX261" i="89"/>
  <c r="BV261" i="89"/>
  <c r="BT261" i="89"/>
  <c r="BR261" i="89"/>
  <c r="BP261" i="89"/>
  <c r="BN261" i="89"/>
  <c r="BL261" i="89"/>
  <c r="BJ261" i="89"/>
  <c r="BH261" i="89"/>
  <c r="BF261" i="89"/>
  <c r="BD261" i="89"/>
  <c r="BB261" i="89"/>
  <c r="BX260" i="89"/>
  <c r="BV260" i="89"/>
  <c r="BT260" i="89"/>
  <c r="BR260" i="89"/>
  <c r="BP260" i="89"/>
  <c r="BN260" i="89"/>
  <c r="BL260" i="89"/>
  <c r="BJ260" i="89"/>
  <c r="BH260" i="89"/>
  <c r="BF260" i="89"/>
  <c r="BD260" i="89"/>
  <c r="BB260" i="89"/>
  <c r="BX258" i="89"/>
  <c r="BV258" i="89"/>
  <c r="BT258" i="89"/>
  <c r="BR258" i="89"/>
  <c r="BP258" i="89"/>
  <c r="BN258" i="89"/>
  <c r="BL258" i="89"/>
  <c r="BJ258" i="89"/>
  <c r="BH258" i="89"/>
  <c r="BF258" i="89"/>
  <c r="BD258" i="89"/>
  <c r="BB258" i="89"/>
  <c r="BX256" i="89"/>
  <c r="BV256" i="89"/>
  <c r="BT256" i="89"/>
  <c r="BR256" i="89"/>
  <c r="BP256" i="89"/>
  <c r="BN256" i="89"/>
  <c r="BL256" i="89"/>
  <c r="BJ256" i="89"/>
  <c r="BH256" i="89"/>
  <c r="BF256" i="89"/>
  <c r="BD256" i="89"/>
  <c r="BB256" i="89"/>
  <c r="BX255" i="89"/>
  <c r="BV255" i="89"/>
  <c r="BT255" i="89"/>
  <c r="BR255" i="89"/>
  <c r="BP255" i="89"/>
  <c r="BN255" i="89"/>
  <c r="BL255" i="89"/>
  <c r="BJ255" i="89"/>
  <c r="BH255" i="89"/>
  <c r="BF255" i="89"/>
  <c r="BD255" i="89"/>
  <c r="BB255" i="89"/>
  <c r="BX254" i="89"/>
  <c r="BV254" i="89"/>
  <c r="BT254" i="89"/>
  <c r="BR254" i="89"/>
  <c r="BP254" i="89"/>
  <c r="BN254" i="89"/>
  <c r="BL254" i="89"/>
  <c r="BJ254" i="89"/>
  <c r="BH254" i="89"/>
  <c r="BF254" i="89"/>
  <c r="BD254" i="89"/>
  <c r="BB254" i="89"/>
  <c r="BX253" i="89"/>
  <c r="BV253" i="89"/>
  <c r="BT253" i="89"/>
  <c r="BR253" i="89"/>
  <c r="BP253" i="89"/>
  <c r="BN253" i="89"/>
  <c r="BL253" i="89"/>
  <c r="BJ253" i="89"/>
  <c r="BH253" i="89"/>
  <c r="BF253" i="89"/>
  <c r="BD253" i="89"/>
  <c r="BB253" i="89"/>
  <c r="BW246" i="89"/>
  <c r="BU246" i="89"/>
  <c r="BS246" i="89"/>
  <c r="BQ246" i="89"/>
  <c r="BO246" i="89"/>
  <c r="BM246" i="89"/>
  <c r="BK246" i="89"/>
  <c r="BI246" i="89"/>
  <c r="BG246" i="89"/>
  <c r="BE246" i="89"/>
  <c r="BC246" i="89"/>
  <c r="BA246" i="89"/>
  <c r="BX243" i="89"/>
  <c r="BV243" i="89"/>
  <c r="BT243" i="89"/>
  <c r="BR243" i="89"/>
  <c r="BP243" i="89"/>
  <c r="BN243" i="89"/>
  <c r="BL243" i="89"/>
  <c r="BJ243" i="89"/>
  <c r="BH243" i="89"/>
  <c r="BF243" i="89"/>
  <c r="BD243" i="89"/>
  <c r="BB243" i="89"/>
  <c r="BX242" i="89"/>
  <c r="BV242" i="89"/>
  <c r="BT242" i="89"/>
  <c r="BR242" i="89"/>
  <c r="BP242" i="89"/>
  <c r="BN242" i="89"/>
  <c r="BL242" i="89"/>
  <c r="BJ242" i="89"/>
  <c r="BH242" i="89"/>
  <c r="BF242" i="89"/>
  <c r="BD242" i="89"/>
  <c r="BB242" i="89"/>
  <c r="BX241" i="89"/>
  <c r="BV241" i="89"/>
  <c r="BT241" i="89"/>
  <c r="BR241" i="89"/>
  <c r="BP241" i="89"/>
  <c r="BN241" i="89"/>
  <c r="BL241" i="89"/>
  <c r="BJ241" i="89"/>
  <c r="BH241" i="89"/>
  <c r="BF241" i="89"/>
  <c r="BD241" i="89"/>
  <c r="BB241" i="89"/>
  <c r="BX240" i="89"/>
  <c r="BV240" i="89"/>
  <c r="BT240" i="89"/>
  <c r="BR240" i="89"/>
  <c r="BP240" i="89"/>
  <c r="BN240" i="89"/>
  <c r="BL240" i="89"/>
  <c r="BJ240" i="89"/>
  <c r="BH240" i="89"/>
  <c r="BF240" i="89"/>
  <c r="BD240" i="89"/>
  <c r="BB240" i="89"/>
  <c r="BX239" i="89"/>
  <c r="BV239" i="89"/>
  <c r="BT239" i="89"/>
  <c r="BR239" i="89"/>
  <c r="BP239" i="89"/>
  <c r="BN239" i="89"/>
  <c r="BL239" i="89"/>
  <c r="BJ239" i="89"/>
  <c r="BH239" i="89"/>
  <c r="BF239" i="89"/>
  <c r="BD239" i="89"/>
  <c r="BB239" i="89"/>
  <c r="BX238" i="89"/>
  <c r="BV238" i="89"/>
  <c r="BT238" i="89"/>
  <c r="BR238" i="89"/>
  <c r="BP238" i="89"/>
  <c r="BN238" i="89"/>
  <c r="BL238" i="89"/>
  <c r="BJ238" i="89"/>
  <c r="BH238" i="89"/>
  <c r="BF238" i="89"/>
  <c r="BD238" i="89"/>
  <c r="BB238" i="89"/>
  <c r="BX236" i="89"/>
  <c r="BV236" i="89"/>
  <c r="BT236" i="89"/>
  <c r="BR236" i="89"/>
  <c r="BP236" i="89"/>
  <c r="BN236" i="89"/>
  <c r="BL236" i="89"/>
  <c r="BJ236" i="89"/>
  <c r="BH236" i="89"/>
  <c r="BF236" i="89"/>
  <c r="BD236" i="89"/>
  <c r="BB236" i="89"/>
  <c r="BX235" i="89"/>
  <c r="BV235" i="89"/>
  <c r="BT235" i="89"/>
  <c r="BR235" i="89"/>
  <c r="BP235" i="89"/>
  <c r="BN235" i="89"/>
  <c r="BL235" i="89"/>
  <c r="BJ235" i="89"/>
  <c r="BH235" i="89"/>
  <c r="BF235" i="89"/>
  <c r="BD235" i="89"/>
  <c r="BB235" i="89"/>
  <c r="BX234" i="89"/>
  <c r="BV234" i="89"/>
  <c r="BT234" i="89"/>
  <c r="BR234" i="89"/>
  <c r="BP234" i="89"/>
  <c r="BN234" i="89"/>
  <c r="BL234" i="89"/>
  <c r="BJ234" i="89"/>
  <c r="BH234" i="89"/>
  <c r="BF234" i="89"/>
  <c r="BD234" i="89"/>
  <c r="BB234" i="89"/>
  <c r="BX233" i="89"/>
  <c r="BV233" i="89"/>
  <c r="BT233" i="89"/>
  <c r="BR233" i="89"/>
  <c r="BP233" i="89"/>
  <c r="BN233" i="89"/>
  <c r="BL233" i="89"/>
  <c r="BJ233" i="89"/>
  <c r="BH233" i="89"/>
  <c r="BF233" i="89"/>
  <c r="BD233" i="89"/>
  <c r="BB233" i="89"/>
  <c r="BX232" i="89"/>
  <c r="BV232" i="89"/>
  <c r="BT232" i="89"/>
  <c r="BR232" i="89"/>
  <c r="BP232" i="89"/>
  <c r="BN232" i="89"/>
  <c r="BL232" i="89"/>
  <c r="BJ232" i="89"/>
  <c r="BH232" i="89"/>
  <c r="BF232" i="89"/>
  <c r="BD232" i="89"/>
  <c r="BB232" i="89"/>
  <c r="BX231" i="89"/>
  <c r="BV231" i="89"/>
  <c r="BT231" i="89"/>
  <c r="BR231" i="89"/>
  <c r="BP231" i="89"/>
  <c r="BN231" i="89"/>
  <c r="BL231" i="89"/>
  <c r="BJ231" i="89"/>
  <c r="BH231" i="89"/>
  <c r="BF231" i="89"/>
  <c r="BD231" i="89"/>
  <c r="BB231" i="89"/>
  <c r="BX216" i="89"/>
  <c r="BV216" i="89"/>
  <c r="BT216" i="89"/>
  <c r="BR216" i="89"/>
  <c r="BP216" i="89"/>
  <c r="BN216" i="89"/>
  <c r="BL216" i="89"/>
  <c r="BJ216" i="89"/>
  <c r="BH216" i="89"/>
  <c r="BF216" i="89"/>
  <c r="BD216" i="89"/>
  <c r="BB216" i="89"/>
  <c r="BX228" i="89"/>
  <c r="BV228" i="89"/>
  <c r="BT228" i="89"/>
  <c r="BR228" i="89"/>
  <c r="BP228" i="89"/>
  <c r="BN228" i="89"/>
  <c r="BL228" i="89"/>
  <c r="BJ228" i="89"/>
  <c r="BH228" i="89"/>
  <c r="BF228" i="89"/>
  <c r="BD228" i="89"/>
  <c r="BB228" i="89"/>
  <c r="BX227" i="89"/>
  <c r="BV227" i="89"/>
  <c r="BT227" i="89"/>
  <c r="BR227" i="89"/>
  <c r="BP227" i="89"/>
  <c r="BN227" i="89"/>
  <c r="BL227" i="89"/>
  <c r="BJ227" i="89"/>
  <c r="BH227" i="89"/>
  <c r="BF227" i="89"/>
  <c r="BD227" i="89"/>
  <c r="BB227" i="89"/>
  <c r="BX225" i="89"/>
  <c r="BV225" i="89"/>
  <c r="BT225" i="89"/>
  <c r="BR225" i="89"/>
  <c r="BP225" i="89"/>
  <c r="BN225" i="89"/>
  <c r="BL225" i="89"/>
  <c r="BJ225" i="89"/>
  <c r="BH225" i="89"/>
  <c r="BF225" i="89"/>
  <c r="BD225" i="89"/>
  <c r="BB225" i="89"/>
  <c r="BX223" i="89"/>
  <c r="BV223" i="89"/>
  <c r="BT223" i="89"/>
  <c r="BR223" i="89"/>
  <c r="BP223" i="89"/>
  <c r="BN223" i="89"/>
  <c r="BL223" i="89"/>
  <c r="BJ223" i="89"/>
  <c r="BH223" i="89"/>
  <c r="BF223" i="89"/>
  <c r="BD223" i="89"/>
  <c r="BB223" i="89"/>
  <c r="BX222" i="89"/>
  <c r="BV222" i="89"/>
  <c r="BT222" i="89"/>
  <c r="BR222" i="89"/>
  <c r="BP222" i="89"/>
  <c r="BN222" i="89"/>
  <c r="BL222" i="89"/>
  <c r="BJ222" i="89"/>
  <c r="BH222" i="89"/>
  <c r="BF222" i="89"/>
  <c r="BD222" i="89"/>
  <c r="BB222" i="89"/>
  <c r="BX221" i="89"/>
  <c r="BV221" i="89"/>
  <c r="BT221" i="89"/>
  <c r="BR221" i="89"/>
  <c r="BP221" i="89"/>
  <c r="BN221" i="89"/>
  <c r="BL221" i="89"/>
  <c r="BJ221" i="89"/>
  <c r="BH221" i="89"/>
  <c r="BF221" i="89"/>
  <c r="BD221" i="89"/>
  <c r="BB221" i="89"/>
  <c r="BX220" i="89"/>
  <c r="BV220" i="89"/>
  <c r="BT220" i="89"/>
  <c r="BR220" i="89"/>
  <c r="BP220" i="89"/>
  <c r="BN220" i="89"/>
  <c r="BL220" i="89"/>
  <c r="BJ220" i="89"/>
  <c r="BH220" i="89"/>
  <c r="BF220" i="89"/>
  <c r="BD220" i="89"/>
  <c r="BB220" i="89"/>
  <c r="BX218" i="89"/>
  <c r="BV218" i="89"/>
  <c r="BT218" i="89"/>
  <c r="BR218" i="89"/>
  <c r="BP218" i="89"/>
  <c r="BN218" i="89"/>
  <c r="BL218" i="89"/>
  <c r="BJ218" i="89"/>
  <c r="BH218" i="89"/>
  <c r="BF218" i="89"/>
  <c r="BD218" i="89"/>
  <c r="BB218" i="89"/>
  <c r="BX217" i="89"/>
  <c r="BV217" i="89"/>
  <c r="BT217" i="89"/>
  <c r="BR217" i="89"/>
  <c r="BP217" i="89"/>
  <c r="BN217" i="89"/>
  <c r="BL217" i="89"/>
  <c r="BJ217" i="89"/>
  <c r="BH217" i="89"/>
  <c r="BF217" i="89"/>
  <c r="BD217" i="89"/>
  <c r="BB217" i="89"/>
  <c r="BX215" i="89"/>
  <c r="BV215" i="89"/>
  <c r="BT215" i="89"/>
  <c r="BR215" i="89"/>
  <c r="BP215" i="89"/>
  <c r="BN215" i="89"/>
  <c r="BL215" i="89"/>
  <c r="BJ215" i="89"/>
  <c r="BH215" i="89"/>
  <c r="BF215" i="89"/>
  <c r="BD215" i="89"/>
  <c r="BB215" i="89"/>
  <c r="BX214" i="89"/>
  <c r="BV214" i="89"/>
  <c r="BT214" i="89"/>
  <c r="BR214" i="89"/>
  <c r="BP214" i="89"/>
  <c r="BN214" i="89"/>
  <c r="BL214" i="89"/>
  <c r="BJ214" i="89"/>
  <c r="BH214" i="89"/>
  <c r="BF214" i="89"/>
  <c r="BD214" i="89"/>
  <c r="BB214" i="89"/>
  <c r="BX213" i="89"/>
  <c r="BV213" i="89"/>
  <c r="BT213" i="89"/>
  <c r="BR213" i="89"/>
  <c r="BP213" i="89"/>
  <c r="BN213" i="89"/>
  <c r="BL213" i="89"/>
  <c r="BJ213" i="89"/>
  <c r="BH213" i="89"/>
  <c r="BF213" i="89"/>
  <c r="BD213" i="89"/>
  <c r="BB213" i="89"/>
  <c r="BX211" i="89"/>
  <c r="BV211" i="89"/>
  <c r="BT211" i="89"/>
  <c r="BR211" i="89"/>
  <c r="BP211" i="89"/>
  <c r="BN211" i="89"/>
  <c r="BL211" i="89"/>
  <c r="BJ211" i="89"/>
  <c r="BH211" i="89"/>
  <c r="BF211" i="89"/>
  <c r="BD211" i="89"/>
  <c r="BB211" i="89"/>
  <c r="BX209" i="89"/>
  <c r="BV209" i="89"/>
  <c r="BT209" i="89"/>
  <c r="BR209" i="89"/>
  <c r="BP209" i="89"/>
  <c r="BN209" i="89"/>
  <c r="BL209" i="89"/>
  <c r="BJ209" i="89"/>
  <c r="BH209" i="89"/>
  <c r="BF209" i="89"/>
  <c r="BD209" i="89"/>
  <c r="BB209" i="89"/>
  <c r="BX208" i="89"/>
  <c r="BV208" i="89"/>
  <c r="BT208" i="89"/>
  <c r="BR208" i="89"/>
  <c r="BP208" i="89"/>
  <c r="BN208" i="89"/>
  <c r="BL208" i="89"/>
  <c r="BJ208" i="89"/>
  <c r="BH208" i="89"/>
  <c r="BF208" i="89"/>
  <c r="BD208" i="89"/>
  <c r="BB208" i="89"/>
  <c r="BX206" i="89"/>
  <c r="BV206" i="89"/>
  <c r="BT206" i="89"/>
  <c r="BR206" i="89"/>
  <c r="BP206" i="89"/>
  <c r="BN206" i="89"/>
  <c r="BL206" i="89"/>
  <c r="BJ206" i="89"/>
  <c r="BH206" i="89"/>
  <c r="BF206" i="89"/>
  <c r="BD206" i="89"/>
  <c r="BB206" i="89"/>
  <c r="BX205" i="89"/>
  <c r="BV205" i="89"/>
  <c r="BT205" i="89"/>
  <c r="BR205" i="89"/>
  <c r="BP205" i="89"/>
  <c r="BN205" i="89"/>
  <c r="BL205" i="89"/>
  <c r="BJ205" i="89"/>
  <c r="BH205" i="89"/>
  <c r="BF205" i="89"/>
  <c r="BD205" i="89"/>
  <c r="BB205" i="89"/>
  <c r="BX204" i="89"/>
  <c r="BX203" i="89"/>
  <c r="BV203" i="89"/>
  <c r="BT203" i="89"/>
  <c r="BR203" i="89"/>
  <c r="BP203" i="89"/>
  <c r="BN203" i="89"/>
  <c r="BL203" i="89"/>
  <c r="BJ203" i="89"/>
  <c r="BH203" i="89"/>
  <c r="BF203" i="89"/>
  <c r="BD203" i="89"/>
  <c r="BB203" i="89"/>
  <c r="BX202" i="89"/>
  <c r="BV202" i="89"/>
  <c r="BT202" i="89"/>
  <c r="BR202" i="89"/>
  <c r="BP202" i="89"/>
  <c r="BN202" i="89"/>
  <c r="BL202" i="89"/>
  <c r="BJ202" i="89"/>
  <c r="BH202" i="89"/>
  <c r="BF202" i="89"/>
  <c r="BD202" i="89"/>
  <c r="BB202" i="89"/>
  <c r="BW195" i="89"/>
  <c r="BU195" i="89"/>
  <c r="BS195" i="89"/>
  <c r="BQ195" i="89"/>
  <c r="BO195" i="89"/>
  <c r="BM195" i="89"/>
  <c r="BK195" i="89"/>
  <c r="BI195" i="89"/>
  <c r="BG195" i="89"/>
  <c r="BE195" i="89"/>
  <c r="BC195" i="89"/>
  <c r="BA195" i="89"/>
  <c r="BX189" i="89"/>
  <c r="BV189" i="89"/>
  <c r="BT189" i="89"/>
  <c r="BR189" i="89"/>
  <c r="BP189" i="89"/>
  <c r="BN189" i="89"/>
  <c r="BL189" i="89"/>
  <c r="BJ189" i="89"/>
  <c r="BH189" i="89"/>
  <c r="BF189" i="89"/>
  <c r="BB189" i="89"/>
  <c r="BX190" i="89"/>
  <c r="BV190" i="89"/>
  <c r="BT190" i="89"/>
  <c r="BR190" i="89"/>
  <c r="BP190" i="89"/>
  <c r="BN190" i="89"/>
  <c r="BL190" i="89"/>
  <c r="BJ190" i="89"/>
  <c r="BH190" i="89"/>
  <c r="BF190" i="89"/>
  <c r="BD190" i="89"/>
  <c r="BB190" i="89"/>
  <c r="BX192" i="89"/>
  <c r="BV192" i="89"/>
  <c r="BT192" i="89"/>
  <c r="BR192" i="89"/>
  <c r="BP192" i="89"/>
  <c r="BN192" i="89"/>
  <c r="BL192" i="89"/>
  <c r="BJ192" i="89"/>
  <c r="BH192" i="89"/>
  <c r="BF192" i="89"/>
  <c r="BD192" i="89"/>
  <c r="BB192" i="89"/>
  <c r="BX188" i="89"/>
  <c r="BV188" i="89"/>
  <c r="BT188" i="89"/>
  <c r="BR188" i="89"/>
  <c r="BP188" i="89"/>
  <c r="BN188" i="89"/>
  <c r="BL188" i="89"/>
  <c r="BJ188" i="89"/>
  <c r="BH188" i="89"/>
  <c r="BF188" i="89"/>
  <c r="BD188" i="89"/>
  <c r="BB188" i="89"/>
  <c r="BX191" i="89"/>
  <c r="BV191" i="89"/>
  <c r="BT191" i="89"/>
  <c r="BR191" i="89"/>
  <c r="BP191" i="89"/>
  <c r="BN191" i="89"/>
  <c r="BL191" i="89"/>
  <c r="BJ191" i="89"/>
  <c r="BH191" i="89"/>
  <c r="BF191" i="89"/>
  <c r="BD191" i="89"/>
  <c r="BB191" i="89"/>
  <c r="BX185" i="89"/>
  <c r="BV185" i="89"/>
  <c r="BT185" i="89"/>
  <c r="BR185" i="89"/>
  <c r="BP185" i="89"/>
  <c r="BN185" i="89"/>
  <c r="BL185" i="89"/>
  <c r="BJ185" i="89"/>
  <c r="BH185" i="89"/>
  <c r="BF185" i="89"/>
  <c r="BD185" i="89"/>
  <c r="BB185" i="89"/>
  <c r="BX183" i="89"/>
  <c r="BV183" i="89"/>
  <c r="BT183" i="89"/>
  <c r="BR183" i="89"/>
  <c r="BP183" i="89"/>
  <c r="BN183" i="89"/>
  <c r="BL183" i="89"/>
  <c r="BJ183" i="89"/>
  <c r="BH183" i="89"/>
  <c r="BF183" i="89"/>
  <c r="BD183" i="89"/>
  <c r="BB183" i="89"/>
  <c r="BX178" i="89"/>
  <c r="BV178" i="89"/>
  <c r="BT178" i="89"/>
  <c r="BR178" i="89"/>
  <c r="BP178" i="89"/>
  <c r="BN178" i="89"/>
  <c r="BL178" i="89"/>
  <c r="BJ178" i="89"/>
  <c r="BH178" i="89"/>
  <c r="BF178" i="89"/>
  <c r="BD178" i="89"/>
  <c r="BB178" i="89"/>
  <c r="BX179" i="89"/>
  <c r="BV179" i="89"/>
  <c r="BT179" i="89"/>
  <c r="BR179" i="89"/>
  <c r="BP179" i="89"/>
  <c r="BN179" i="89"/>
  <c r="BL179" i="89"/>
  <c r="BJ179" i="89"/>
  <c r="BH179" i="89"/>
  <c r="BF179" i="89"/>
  <c r="BD179" i="89"/>
  <c r="BB179" i="89"/>
  <c r="BX180" i="89"/>
  <c r="BV180" i="89"/>
  <c r="BT180" i="89"/>
  <c r="BR180" i="89"/>
  <c r="BP180" i="89"/>
  <c r="BN180" i="89"/>
  <c r="BL180" i="89"/>
  <c r="BJ180" i="89"/>
  <c r="BH180" i="89"/>
  <c r="BF180" i="89"/>
  <c r="BD180" i="89"/>
  <c r="BB180" i="89"/>
  <c r="BX181" i="89"/>
  <c r="BV181" i="89"/>
  <c r="BT181" i="89"/>
  <c r="BR181" i="89"/>
  <c r="BP181" i="89"/>
  <c r="BN181" i="89"/>
  <c r="BL181" i="89"/>
  <c r="BJ181" i="89"/>
  <c r="BH181" i="89"/>
  <c r="BF181" i="89"/>
  <c r="BD181" i="89"/>
  <c r="BB181" i="89"/>
  <c r="BX176" i="89"/>
  <c r="BV176" i="89"/>
  <c r="BT176" i="89"/>
  <c r="BR176" i="89"/>
  <c r="BP176" i="89"/>
  <c r="BN176" i="89"/>
  <c r="BL176" i="89"/>
  <c r="BJ176" i="89"/>
  <c r="BH176" i="89"/>
  <c r="BF176" i="89"/>
  <c r="BD176" i="89"/>
  <c r="BB176" i="89"/>
  <c r="BX174" i="89"/>
  <c r="BV174" i="89"/>
  <c r="BT174" i="89"/>
  <c r="BR174" i="89"/>
  <c r="BP174" i="89"/>
  <c r="BN174" i="89"/>
  <c r="BL174" i="89"/>
  <c r="BJ174" i="89"/>
  <c r="BH174" i="89"/>
  <c r="BF174" i="89"/>
  <c r="BD174" i="89"/>
  <c r="BB174" i="89"/>
  <c r="BX168" i="89"/>
  <c r="BV168" i="89"/>
  <c r="BT168" i="89"/>
  <c r="BR168" i="89"/>
  <c r="BP168" i="89"/>
  <c r="BN168" i="89"/>
  <c r="BL168" i="89"/>
  <c r="BJ168" i="89"/>
  <c r="BH168" i="89"/>
  <c r="BF168" i="89"/>
  <c r="BD168" i="89"/>
  <c r="BB168" i="89"/>
  <c r="BX175" i="89"/>
  <c r="BV175" i="89"/>
  <c r="BT175" i="89"/>
  <c r="BR175" i="89"/>
  <c r="BP175" i="89"/>
  <c r="BN175" i="89"/>
  <c r="BL175" i="89"/>
  <c r="BJ175" i="89"/>
  <c r="BH175" i="89"/>
  <c r="BF175" i="89"/>
  <c r="BD175" i="89"/>
  <c r="BB175" i="89"/>
  <c r="BX172" i="89"/>
  <c r="BV172" i="89"/>
  <c r="BT172" i="89"/>
  <c r="BR172" i="89"/>
  <c r="BP172" i="89"/>
  <c r="BN172" i="89"/>
  <c r="BL172" i="89"/>
  <c r="BJ172" i="89"/>
  <c r="BH172" i="89"/>
  <c r="BF172" i="89"/>
  <c r="BD172" i="89"/>
  <c r="BB172" i="89"/>
  <c r="BX171" i="89"/>
  <c r="BV171" i="89"/>
  <c r="BT171" i="89"/>
  <c r="BR171" i="89"/>
  <c r="BP171" i="89"/>
  <c r="BN171" i="89"/>
  <c r="BL171" i="89"/>
  <c r="BJ171" i="89"/>
  <c r="BH171" i="89"/>
  <c r="BF171" i="89"/>
  <c r="BD171" i="89"/>
  <c r="BB171" i="89"/>
  <c r="BX170" i="89"/>
  <c r="BV170" i="89"/>
  <c r="BT170" i="89"/>
  <c r="BR170" i="89"/>
  <c r="BP170" i="89"/>
  <c r="BN170" i="89"/>
  <c r="BL170" i="89"/>
  <c r="BJ170" i="89"/>
  <c r="BH170" i="89"/>
  <c r="BF170" i="89"/>
  <c r="BD170" i="89"/>
  <c r="BB170" i="89"/>
  <c r="BX169" i="89"/>
  <c r="BV169" i="89"/>
  <c r="BT169" i="89"/>
  <c r="BR169" i="89"/>
  <c r="BP169" i="89"/>
  <c r="BN169" i="89"/>
  <c r="BL169" i="89"/>
  <c r="BJ169" i="89"/>
  <c r="BH169" i="89"/>
  <c r="BF169" i="89"/>
  <c r="BD169" i="89"/>
  <c r="BB169" i="89"/>
  <c r="BX167" i="89"/>
  <c r="BV167" i="89"/>
  <c r="BT167" i="89"/>
  <c r="BR167" i="89"/>
  <c r="BP167" i="89"/>
  <c r="BN167" i="89"/>
  <c r="BL167" i="89"/>
  <c r="BJ167" i="89"/>
  <c r="BH167" i="89"/>
  <c r="BF167" i="89"/>
  <c r="BD167" i="89"/>
  <c r="BB167" i="89"/>
  <c r="BX166" i="89"/>
  <c r="BV166" i="89"/>
  <c r="BT166" i="89"/>
  <c r="BR166" i="89"/>
  <c r="BP166" i="89"/>
  <c r="BN166" i="89"/>
  <c r="BL166" i="89"/>
  <c r="BJ166" i="89"/>
  <c r="BH166" i="89"/>
  <c r="BF166" i="89"/>
  <c r="BD166" i="89"/>
  <c r="BB166" i="89"/>
  <c r="BX165" i="89"/>
  <c r="BV165" i="89"/>
  <c r="BT165" i="89"/>
  <c r="BR165" i="89"/>
  <c r="BP165" i="89"/>
  <c r="BN165" i="89"/>
  <c r="BL165" i="89"/>
  <c r="BJ165" i="89"/>
  <c r="BH165" i="89"/>
  <c r="BF165" i="89"/>
  <c r="BD165" i="89"/>
  <c r="BB165" i="89"/>
  <c r="BX164" i="89"/>
  <c r="BV164" i="89"/>
  <c r="BT164" i="89"/>
  <c r="BR164" i="89"/>
  <c r="BP164" i="89"/>
  <c r="BN164" i="89"/>
  <c r="BL164" i="89"/>
  <c r="BJ164" i="89"/>
  <c r="BH164" i="89"/>
  <c r="BF164" i="89"/>
  <c r="BD164" i="89"/>
  <c r="BB164" i="89"/>
  <c r="BX163" i="89"/>
  <c r="BV163" i="89"/>
  <c r="BT163" i="89"/>
  <c r="BR163" i="89"/>
  <c r="BP163" i="89"/>
  <c r="BN163" i="89"/>
  <c r="BL163" i="89"/>
  <c r="BJ163" i="89"/>
  <c r="BH163" i="89"/>
  <c r="BF163" i="89"/>
  <c r="BD163" i="89"/>
  <c r="BB163" i="89"/>
  <c r="BX161" i="89"/>
  <c r="BV161" i="89"/>
  <c r="BT161" i="89"/>
  <c r="BR161" i="89"/>
  <c r="BP161" i="89"/>
  <c r="BN161" i="89"/>
  <c r="BL161" i="89"/>
  <c r="BJ161" i="89"/>
  <c r="BH161" i="89"/>
  <c r="BF161" i="89"/>
  <c r="BD161" i="89"/>
  <c r="BB161" i="89"/>
  <c r="BX160" i="89"/>
  <c r="BV160" i="89"/>
  <c r="BT160" i="89"/>
  <c r="BR160" i="89"/>
  <c r="BP160" i="89"/>
  <c r="BN160" i="89"/>
  <c r="BL160" i="89"/>
  <c r="BJ160" i="89"/>
  <c r="BH160" i="89"/>
  <c r="BF160" i="89"/>
  <c r="BD160" i="89"/>
  <c r="BB160" i="89"/>
  <c r="BX159" i="89"/>
  <c r="BV159" i="89"/>
  <c r="BT159" i="89"/>
  <c r="BR159" i="89"/>
  <c r="BP159" i="89"/>
  <c r="BN159" i="89"/>
  <c r="BL159" i="89"/>
  <c r="BJ159" i="89"/>
  <c r="BH159" i="89"/>
  <c r="BF159" i="89"/>
  <c r="BD159" i="89"/>
  <c r="BB159" i="89"/>
  <c r="BX158" i="89"/>
  <c r="BV158" i="89"/>
  <c r="BT158" i="89"/>
  <c r="BR158" i="89"/>
  <c r="BP158" i="89"/>
  <c r="BN158" i="89"/>
  <c r="BL158" i="89"/>
  <c r="BJ158" i="89"/>
  <c r="BH158" i="89"/>
  <c r="BF158" i="89"/>
  <c r="BD158" i="89"/>
  <c r="BB158" i="89"/>
  <c r="BX156" i="89"/>
  <c r="BV156" i="89"/>
  <c r="BT156" i="89"/>
  <c r="BR156" i="89"/>
  <c r="BP156" i="89"/>
  <c r="BN156" i="89"/>
  <c r="BL156" i="89"/>
  <c r="BJ156" i="89"/>
  <c r="BH156" i="89"/>
  <c r="BF156" i="89"/>
  <c r="BD156" i="89"/>
  <c r="BB156" i="89"/>
  <c r="BX155" i="89"/>
  <c r="BV155" i="89"/>
  <c r="BT155" i="89"/>
  <c r="BR155" i="89"/>
  <c r="BP155" i="89"/>
  <c r="BN155" i="89"/>
  <c r="BL155" i="89"/>
  <c r="BJ155" i="89"/>
  <c r="BH155" i="89"/>
  <c r="BF155" i="89"/>
  <c r="BD155" i="89"/>
  <c r="BB155" i="89"/>
  <c r="BX154" i="89"/>
  <c r="BV154" i="89"/>
  <c r="BT154" i="89"/>
  <c r="BR154" i="89"/>
  <c r="BP154" i="89"/>
  <c r="BN154" i="89"/>
  <c r="BL154" i="89"/>
  <c r="BJ154" i="89"/>
  <c r="BH154" i="89"/>
  <c r="BF154" i="89"/>
  <c r="BD154" i="89"/>
  <c r="BB154" i="89"/>
  <c r="BX152" i="89"/>
  <c r="BV152" i="89"/>
  <c r="BT152" i="89"/>
  <c r="BR152" i="89"/>
  <c r="BP152" i="89"/>
  <c r="BN152" i="89"/>
  <c r="BL152" i="89"/>
  <c r="BJ152" i="89"/>
  <c r="BH152" i="89"/>
  <c r="BF152" i="89"/>
  <c r="BD152" i="89"/>
  <c r="BB152" i="89"/>
  <c r="BX151" i="89"/>
  <c r="BV151" i="89"/>
  <c r="BT151" i="89"/>
  <c r="BR151" i="89"/>
  <c r="BP151" i="89"/>
  <c r="BN151" i="89"/>
  <c r="BL151" i="89"/>
  <c r="BJ151" i="89"/>
  <c r="BH151" i="89"/>
  <c r="BF151" i="89"/>
  <c r="BD151" i="89"/>
  <c r="BB151" i="89"/>
  <c r="BX150" i="89"/>
  <c r="BV150" i="89"/>
  <c r="BT150" i="89"/>
  <c r="BR150" i="89"/>
  <c r="BP150" i="89"/>
  <c r="BN150" i="89"/>
  <c r="BL150" i="89"/>
  <c r="BJ150" i="89"/>
  <c r="BH150" i="89"/>
  <c r="BF150" i="89"/>
  <c r="BD150" i="89"/>
  <c r="BB150" i="89"/>
  <c r="BW143" i="89"/>
  <c r="BU143" i="89"/>
  <c r="BS143" i="89"/>
  <c r="BQ143" i="89"/>
  <c r="BO143" i="89"/>
  <c r="BM143" i="89"/>
  <c r="BK143" i="89"/>
  <c r="BI143" i="89"/>
  <c r="BG143" i="89"/>
  <c r="BE143" i="89"/>
  <c r="BC143" i="89"/>
  <c r="BA143" i="89"/>
  <c r="BX140" i="89"/>
  <c r="BV140" i="89"/>
  <c r="BT140" i="89"/>
  <c r="BR140" i="89"/>
  <c r="BP140" i="89"/>
  <c r="BN140" i="89"/>
  <c r="BL140" i="89"/>
  <c r="BJ140" i="89"/>
  <c r="BH140" i="89"/>
  <c r="BF140" i="89"/>
  <c r="BD140" i="89"/>
  <c r="BB140" i="89"/>
  <c r="BX139" i="89"/>
  <c r="BV139" i="89"/>
  <c r="BT139" i="89"/>
  <c r="BR139" i="89"/>
  <c r="BP139" i="89"/>
  <c r="BN139" i="89"/>
  <c r="BL139" i="89"/>
  <c r="BJ139" i="89"/>
  <c r="BH139" i="89"/>
  <c r="BF139" i="89"/>
  <c r="BD139" i="89"/>
  <c r="BB139" i="89"/>
  <c r="BX126" i="89"/>
  <c r="BV126" i="89"/>
  <c r="BT126" i="89"/>
  <c r="BR126" i="89"/>
  <c r="BP126" i="89"/>
  <c r="BN126" i="89"/>
  <c r="BL126" i="89"/>
  <c r="BJ126" i="89"/>
  <c r="BH126" i="89"/>
  <c r="BF126" i="89"/>
  <c r="BD126" i="89"/>
  <c r="BB126" i="89"/>
  <c r="BX137" i="89"/>
  <c r="BV137" i="89"/>
  <c r="BT137" i="89"/>
  <c r="BR137" i="89"/>
  <c r="BP137" i="89"/>
  <c r="BN137" i="89"/>
  <c r="BL137" i="89"/>
  <c r="BJ137" i="89"/>
  <c r="BH137" i="89"/>
  <c r="BF137" i="89"/>
  <c r="BD137" i="89"/>
  <c r="BB137" i="89"/>
  <c r="BX135" i="89"/>
  <c r="BV135" i="89"/>
  <c r="BT135" i="89"/>
  <c r="BR135" i="89"/>
  <c r="BP135" i="89"/>
  <c r="BN135" i="89"/>
  <c r="BL135" i="89"/>
  <c r="BJ135" i="89"/>
  <c r="BH135" i="89"/>
  <c r="BF135" i="89"/>
  <c r="BD135" i="89"/>
  <c r="BB135" i="89"/>
  <c r="BX102" i="89"/>
  <c r="BV102" i="89"/>
  <c r="BT102" i="89"/>
  <c r="BR102" i="89"/>
  <c r="BP102" i="89"/>
  <c r="BN102" i="89"/>
  <c r="BL102" i="89"/>
  <c r="BJ102" i="89"/>
  <c r="BH102" i="89"/>
  <c r="BF102" i="89"/>
  <c r="BD102" i="89"/>
  <c r="BB102" i="89"/>
  <c r="BX134" i="89"/>
  <c r="BV134" i="89"/>
  <c r="BT134" i="89"/>
  <c r="BR134" i="89"/>
  <c r="BP134" i="89"/>
  <c r="BN134" i="89"/>
  <c r="BL134" i="89"/>
  <c r="BJ134" i="89"/>
  <c r="BH134" i="89"/>
  <c r="BF134" i="89"/>
  <c r="BD134" i="89"/>
  <c r="BB134" i="89"/>
  <c r="BX130" i="89"/>
  <c r="BV130" i="89"/>
  <c r="BT130" i="89"/>
  <c r="BR130" i="89"/>
  <c r="BP130" i="89"/>
  <c r="BN130" i="89"/>
  <c r="BL130" i="89"/>
  <c r="BJ130" i="89"/>
  <c r="BH130" i="89"/>
  <c r="BF130" i="89"/>
  <c r="BD130" i="89"/>
  <c r="BB130" i="89"/>
  <c r="BX118" i="89"/>
  <c r="BV118" i="89"/>
  <c r="BT118" i="89"/>
  <c r="BR118" i="89"/>
  <c r="BP118" i="89"/>
  <c r="BN118" i="89"/>
  <c r="BL118" i="89"/>
  <c r="BJ118" i="89"/>
  <c r="BH118" i="89"/>
  <c r="BF118" i="89"/>
  <c r="BD118" i="89"/>
  <c r="BB118" i="89"/>
  <c r="BX127" i="89"/>
  <c r="BV127" i="89"/>
  <c r="BT127" i="89"/>
  <c r="BR127" i="89"/>
  <c r="BP127" i="89"/>
  <c r="BN127" i="89"/>
  <c r="BL127" i="89"/>
  <c r="BJ127" i="89"/>
  <c r="BH127" i="89"/>
  <c r="BF127" i="89"/>
  <c r="BD127" i="89"/>
  <c r="BB127" i="89"/>
  <c r="BX124" i="89"/>
  <c r="BV124" i="89"/>
  <c r="BT124" i="89"/>
  <c r="BR124" i="89"/>
  <c r="BP124" i="89"/>
  <c r="BN124" i="89"/>
  <c r="BL124" i="89"/>
  <c r="BJ124" i="89"/>
  <c r="BH124" i="89"/>
  <c r="BF124" i="89"/>
  <c r="BD124" i="89"/>
  <c r="BB124" i="89"/>
  <c r="BX129" i="89"/>
  <c r="BV129" i="89"/>
  <c r="BT129" i="89"/>
  <c r="BR129" i="89"/>
  <c r="BP129" i="89"/>
  <c r="BN129" i="89"/>
  <c r="BL129" i="89"/>
  <c r="BJ129" i="89"/>
  <c r="BH129" i="89"/>
  <c r="BF129" i="89"/>
  <c r="BD129" i="89"/>
  <c r="BB129" i="89"/>
  <c r="BX121" i="89"/>
  <c r="BV121" i="89"/>
  <c r="BT121" i="89"/>
  <c r="BR121" i="89"/>
  <c r="BP121" i="89"/>
  <c r="BN121" i="89"/>
  <c r="BL121" i="89"/>
  <c r="BJ121" i="89"/>
  <c r="BH121" i="89"/>
  <c r="BF121" i="89"/>
  <c r="BD121" i="89"/>
  <c r="BB121" i="89"/>
  <c r="BX120" i="89"/>
  <c r="BV120" i="89"/>
  <c r="BT120" i="89"/>
  <c r="BR120" i="89"/>
  <c r="BP120" i="89"/>
  <c r="BN120" i="89"/>
  <c r="BL120" i="89"/>
  <c r="BJ120" i="89"/>
  <c r="BH120" i="89"/>
  <c r="BF120" i="89"/>
  <c r="BD120" i="89"/>
  <c r="BB120" i="89"/>
  <c r="BX115" i="89"/>
  <c r="BV115" i="89"/>
  <c r="BT115" i="89"/>
  <c r="BR115" i="89"/>
  <c r="BP115" i="89"/>
  <c r="BN115" i="89"/>
  <c r="BL115" i="89"/>
  <c r="BJ115" i="89"/>
  <c r="BH115" i="89"/>
  <c r="BF115" i="89"/>
  <c r="BD115" i="89"/>
  <c r="BB115" i="89"/>
  <c r="BX113" i="89"/>
  <c r="BV113" i="89"/>
  <c r="BT113" i="89"/>
  <c r="BR113" i="89"/>
  <c r="BP113" i="89"/>
  <c r="BN113" i="89"/>
  <c r="BL113" i="89"/>
  <c r="BJ113" i="89"/>
  <c r="BH113" i="89"/>
  <c r="BF113" i="89"/>
  <c r="BD113" i="89"/>
  <c r="BB113" i="89"/>
  <c r="BX110" i="89"/>
  <c r="BV110" i="89"/>
  <c r="BT110" i="89"/>
  <c r="BR110" i="89"/>
  <c r="BP110" i="89"/>
  <c r="BN110" i="89"/>
  <c r="BL110" i="89"/>
  <c r="BJ110" i="89"/>
  <c r="BH110" i="89"/>
  <c r="BF110" i="89"/>
  <c r="BD110" i="89"/>
  <c r="BB110" i="89"/>
  <c r="BX106" i="89"/>
  <c r="BV106" i="89"/>
  <c r="BT106" i="89"/>
  <c r="BR106" i="89"/>
  <c r="BP106" i="89"/>
  <c r="BN106" i="89"/>
  <c r="BL106" i="89"/>
  <c r="BJ106" i="89"/>
  <c r="BH106" i="89"/>
  <c r="BF106" i="89"/>
  <c r="BD106" i="89"/>
  <c r="BB106" i="89"/>
  <c r="BX111" i="89"/>
  <c r="BV111" i="89"/>
  <c r="BT111" i="89"/>
  <c r="BR111" i="89"/>
  <c r="BP111" i="89"/>
  <c r="BN111" i="89"/>
  <c r="BL111" i="89"/>
  <c r="BJ111" i="89"/>
  <c r="BH111" i="89"/>
  <c r="BF111" i="89"/>
  <c r="BD111" i="89"/>
  <c r="BB111" i="89"/>
  <c r="BX112" i="89"/>
  <c r="BV112" i="89"/>
  <c r="BT112" i="89"/>
  <c r="BR112" i="89"/>
  <c r="BP112" i="89"/>
  <c r="BN112" i="89"/>
  <c r="BL112" i="89"/>
  <c r="BJ112" i="89"/>
  <c r="BH112" i="89"/>
  <c r="BF112" i="89"/>
  <c r="BD112" i="89"/>
  <c r="BB112" i="89"/>
  <c r="BX109" i="89"/>
  <c r="BV109" i="89"/>
  <c r="BT109" i="89"/>
  <c r="BR109" i="89"/>
  <c r="BP109" i="89"/>
  <c r="BN109" i="89"/>
  <c r="BL109" i="89"/>
  <c r="BJ109" i="89"/>
  <c r="BH109" i="89"/>
  <c r="BF109" i="89"/>
  <c r="BD109" i="89"/>
  <c r="BB109" i="89"/>
  <c r="BX101" i="89"/>
  <c r="BV101" i="89"/>
  <c r="BT101" i="89"/>
  <c r="BR101" i="89"/>
  <c r="BP101" i="89"/>
  <c r="BN101" i="89"/>
  <c r="BL101" i="89"/>
  <c r="BJ101" i="89"/>
  <c r="BH101" i="89"/>
  <c r="BF101" i="89"/>
  <c r="BD101" i="89"/>
  <c r="BB101" i="89"/>
  <c r="BX99" i="89"/>
  <c r="BV99" i="89"/>
  <c r="BT99" i="89"/>
  <c r="BR99" i="89"/>
  <c r="BP99" i="89"/>
  <c r="BN99" i="89"/>
  <c r="BL99" i="89"/>
  <c r="BJ99" i="89"/>
  <c r="BH99" i="89"/>
  <c r="BF99" i="89"/>
  <c r="BD99" i="89"/>
  <c r="BB99" i="89"/>
  <c r="BX104" i="89"/>
  <c r="BV104" i="89"/>
  <c r="BT104" i="89"/>
  <c r="BR104" i="89"/>
  <c r="BP104" i="89"/>
  <c r="BN104" i="89"/>
  <c r="BL104" i="89"/>
  <c r="BJ104" i="89"/>
  <c r="BH104" i="89"/>
  <c r="BF104" i="89"/>
  <c r="BD104" i="89"/>
  <c r="BB104" i="89"/>
  <c r="BX96" i="89"/>
  <c r="BV96" i="89"/>
  <c r="BT96" i="89"/>
  <c r="BR96" i="89"/>
  <c r="BP96" i="89"/>
  <c r="BN96" i="89"/>
  <c r="BL96" i="89"/>
  <c r="BJ96" i="89"/>
  <c r="BH96" i="89"/>
  <c r="BF96" i="89"/>
  <c r="BD96" i="89"/>
  <c r="BB96" i="89"/>
  <c r="BX95" i="89"/>
  <c r="BV95" i="89"/>
  <c r="BT95" i="89"/>
  <c r="BR95" i="89"/>
  <c r="BP95" i="89"/>
  <c r="BN95" i="89"/>
  <c r="BL95" i="89"/>
  <c r="BJ95" i="89"/>
  <c r="BH95" i="89"/>
  <c r="BF95" i="89"/>
  <c r="BD95" i="89"/>
  <c r="BB95" i="89"/>
  <c r="BX93" i="89"/>
  <c r="BV93" i="89"/>
  <c r="BT93" i="89"/>
  <c r="BR93" i="89"/>
  <c r="BP93" i="89"/>
  <c r="BN93" i="89"/>
  <c r="BL93" i="89"/>
  <c r="BJ93" i="89"/>
  <c r="BH93" i="89"/>
  <c r="BF93" i="89"/>
  <c r="BD93" i="89"/>
  <c r="BB93" i="89"/>
  <c r="BX92" i="89"/>
  <c r="BV92" i="89"/>
  <c r="BT92" i="89"/>
  <c r="BR92" i="89"/>
  <c r="BP92" i="89"/>
  <c r="BN92" i="89"/>
  <c r="BL92" i="89"/>
  <c r="BJ92" i="89"/>
  <c r="BH92" i="89"/>
  <c r="BF92" i="89"/>
  <c r="BD92" i="89"/>
  <c r="BB92" i="89"/>
  <c r="BX90" i="89"/>
  <c r="BV90" i="89"/>
  <c r="BT90" i="89"/>
  <c r="BR90" i="89"/>
  <c r="BP90" i="89"/>
  <c r="BN90" i="89"/>
  <c r="BL90" i="89"/>
  <c r="BJ90" i="89"/>
  <c r="BH90" i="89"/>
  <c r="BF90" i="89"/>
  <c r="BD90" i="89"/>
  <c r="BB90" i="89"/>
  <c r="BX108" i="89"/>
  <c r="BV108" i="89"/>
  <c r="BT108" i="89"/>
  <c r="BR108" i="89"/>
  <c r="BP108" i="89"/>
  <c r="BN108" i="89"/>
  <c r="BL108" i="89"/>
  <c r="BJ108" i="89"/>
  <c r="BH108" i="89"/>
  <c r="BF108" i="89"/>
  <c r="BD108" i="89"/>
  <c r="BB108" i="89"/>
  <c r="BX97" i="89"/>
  <c r="BV97" i="89"/>
  <c r="BT97" i="89"/>
  <c r="BR97" i="89"/>
  <c r="BP97" i="89"/>
  <c r="BN97" i="89"/>
  <c r="BL97" i="89"/>
  <c r="BJ97" i="89"/>
  <c r="BH97" i="89"/>
  <c r="BF97" i="89"/>
  <c r="BD97" i="89"/>
  <c r="BB97" i="89"/>
  <c r="BX89" i="89"/>
  <c r="BV89" i="89"/>
  <c r="BT89" i="89"/>
  <c r="BR89" i="89"/>
  <c r="BP89" i="89"/>
  <c r="BN89" i="89"/>
  <c r="BL89" i="89"/>
  <c r="BJ89" i="89"/>
  <c r="BH89" i="89"/>
  <c r="BF89" i="89"/>
  <c r="BD89" i="89"/>
  <c r="BB89" i="89"/>
  <c r="BX88" i="89"/>
  <c r="BV88" i="89"/>
  <c r="BT88" i="89"/>
  <c r="BR88" i="89"/>
  <c r="BP88" i="89"/>
  <c r="BN88" i="89"/>
  <c r="BL88" i="89"/>
  <c r="BJ88" i="89"/>
  <c r="BH88" i="89"/>
  <c r="BF88" i="89"/>
  <c r="BD88" i="89"/>
  <c r="BB88" i="89"/>
  <c r="BX87" i="89"/>
  <c r="BV87" i="89"/>
  <c r="BT87" i="89"/>
  <c r="BR87" i="89"/>
  <c r="BP87" i="89"/>
  <c r="BN87" i="89"/>
  <c r="BL87" i="89"/>
  <c r="BJ87" i="89"/>
  <c r="BH87" i="89"/>
  <c r="BF87" i="89"/>
  <c r="BD87" i="89"/>
  <c r="BB87" i="89"/>
  <c r="BW80" i="89"/>
  <c r="BU80" i="89"/>
  <c r="BS80" i="89"/>
  <c r="BQ80" i="89"/>
  <c r="BO80" i="89"/>
  <c r="BM80" i="89"/>
  <c r="BK80" i="89"/>
  <c r="BI80" i="89"/>
  <c r="BG80" i="89"/>
  <c r="BE80" i="89"/>
  <c r="BC80" i="89"/>
  <c r="BA80" i="89"/>
  <c r="BX77" i="89"/>
  <c r="BV77" i="89"/>
  <c r="BT77" i="89"/>
  <c r="BR77" i="89"/>
  <c r="BP77" i="89"/>
  <c r="BN77" i="89"/>
  <c r="BL77" i="89"/>
  <c r="BJ77" i="89"/>
  <c r="BH77" i="89"/>
  <c r="BF77" i="89"/>
  <c r="BD77" i="89"/>
  <c r="BB77" i="89"/>
  <c r="BX76" i="89"/>
  <c r="BV76" i="89"/>
  <c r="BT76" i="89"/>
  <c r="BR76" i="89"/>
  <c r="BP76" i="89"/>
  <c r="BN76" i="89"/>
  <c r="BL76" i="89"/>
  <c r="BJ76" i="89"/>
  <c r="BH76" i="89"/>
  <c r="BF76" i="89"/>
  <c r="BD76" i="89"/>
  <c r="BB76" i="89"/>
  <c r="BX75" i="89"/>
  <c r="BV75" i="89"/>
  <c r="BT75" i="89"/>
  <c r="BR75" i="89"/>
  <c r="BP75" i="89"/>
  <c r="BN75" i="89"/>
  <c r="BL75" i="89"/>
  <c r="BJ75" i="89"/>
  <c r="BH75" i="89"/>
  <c r="BF75" i="89"/>
  <c r="BD75" i="89"/>
  <c r="BB75" i="89"/>
  <c r="BX74" i="89"/>
  <c r="BV74" i="89"/>
  <c r="BT74" i="89"/>
  <c r="BR74" i="89"/>
  <c r="BP74" i="89"/>
  <c r="BN74" i="89"/>
  <c r="BL74" i="89"/>
  <c r="BJ74" i="89"/>
  <c r="BH74" i="89"/>
  <c r="BF74" i="89"/>
  <c r="BD74" i="89"/>
  <c r="BB74" i="89"/>
  <c r="BX73" i="89"/>
  <c r="BV73" i="89"/>
  <c r="BT73" i="89"/>
  <c r="BR73" i="89"/>
  <c r="BP73" i="89"/>
  <c r="BN73" i="89"/>
  <c r="BL73" i="89"/>
  <c r="BJ73" i="89"/>
  <c r="BH73" i="89"/>
  <c r="BF73" i="89"/>
  <c r="BD73" i="89"/>
  <c r="BB73" i="89"/>
  <c r="BX72" i="89"/>
  <c r="BV72" i="89"/>
  <c r="BT72" i="89"/>
  <c r="BR72" i="89"/>
  <c r="BP72" i="89"/>
  <c r="BN72" i="89"/>
  <c r="BL72" i="89"/>
  <c r="BJ72" i="89"/>
  <c r="BH72" i="89"/>
  <c r="BF72" i="89"/>
  <c r="BD72" i="89"/>
  <c r="BB72" i="89"/>
  <c r="BX71" i="89"/>
  <c r="BV71" i="89"/>
  <c r="BT71" i="89"/>
  <c r="BR71" i="89"/>
  <c r="BP71" i="89"/>
  <c r="BN71" i="89"/>
  <c r="BL71" i="89"/>
  <c r="BJ71" i="89"/>
  <c r="BH71" i="89"/>
  <c r="BF71" i="89"/>
  <c r="BD71" i="89"/>
  <c r="BB71" i="89"/>
  <c r="BX70" i="89"/>
  <c r="BV70" i="89"/>
  <c r="BT70" i="89"/>
  <c r="BR70" i="89"/>
  <c r="BP70" i="89"/>
  <c r="BN70" i="89"/>
  <c r="BL70" i="89"/>
  <c r="BJ70" i="89"/>
  <c r="BH70" i="89"/>
  <c r="BF70" i="89"/>
  <c r="BD70" i="89"/>
  <c r="BB70" i="89"/>
  <c r="BX69" i="89"/>
  <c r="BV69" i="89"/>
  <c r="BT69" i="89"/>
  <c r="BR69" i="89"/>
  <c r="BP69" i="89"/>
  <c r="BN69" i="89"/>
  <c r="BL69" i="89"/>
  <c r="BJ69" i="89"/>
  <c r="BH69" i="89"/>
  <c r="BF69" i="89"/>
  <c r="BD69" i="89"/>
  <c r="BB69" i="89"/>
  <c r="BX68" i="89"/>
  <c r="BV68" i="89"/>
  <c r="BT68" i="89"/>
  <c r="BR68" i="89"/>
  <c r="BP68" i="89"/>
  <c r="BN68" i="89"/>
  <c r="BL68" i="89"/>
  <c r="BJ68" i="89"/>
  <c r="BH68" i="89"/>
  <c r="BF68" i="89"/>
  <c r="BD68" i="89"/>
  <c r="BB68" i="89"/>
  <c r="BX67" i="89"/>
  <c r="BV67" i="89"/>
  <c r="BT67" i="89"/>
  <c r="BR67" i="89"/>
  <c r="BP67" i="89"/>
  <c r="BN67" i="89"/>
  <c r="BL67" i="89"/>
  <c r="BJ67" i="89"/>
  <c r="BH67" i="89"/>
  <c r="BF67" i="89"/>
  <c r="BD67" i="89"/>
  <c r="BB67" i="89"/>
  <c r="BX66" i="89"/>
  <c r="BV66" i="89"/>
  <c r="BT66" i="89"/>
  <c r="BR66" i="89"/>
  <c r="BP66" i="89"/>
  <c r="BN66" i="89"/>
  <c r="BL66" i="89"/>
  <c r="BJ66" i="89"/>
  <c r="BH66" i="89"/>
  <c r="BF66" i="89"/>
  <c r="BD66" i="89"/>
  <c r="BB66" i="89"/>
  <c r="BX65" i="89"/>
  <c r="BV65" i="89"/>
  <c r="BT65" i="89"/>
  <c r="BR65" i="89"/>
  <c r="BP65" i="89"/>
  <c r="BN65" i="89"/>
  <c r="BL65" i="89"/>
  <c r="BJ65" i="89"/>
  <c r="BH65" i="89"/>
  <c r="BF65" i="89"/>
  <c r="BD65" i="89"/>
  <c r="BB65" i="89"/>
  <c r="BX64" i="89"/>
  <c r="BV64" i="89"/>
  <c r="BT64" i="89"/>
  <c r="BR64" i="89"/>
  <c r="BP64" i="89"/>
  <c r="BN64" i="89"/>
  <c r="BL64" i="89"/>
  <c r="BJ64" i="89"/>
  <c r="BH64" i="89"/>
  <c r="BF64" i="89"/>
  <c r="BD64" i="89"/>
  <c r="BB64" i="89"/>
  <c r="BX63" i="89"/>
  <c r="BV63" i="89"/>
  <c r="BT63" i="89"/>
  <c r="BR63" i="89"/>
  <c r="BP63" i="89"/>
  <c r="BN63" i="89"/>
  <c r="BL63" i="89"/>
  <c r="BJ63" i="89"/>
  <c r="BH63" i="89"/>
  <c r="BF63" i="89"/>
  <c r="BD63" i="89"/>
  <c r="BB63" i="89"/>
  <c r="BX62" i="89"/>
  <c r="BV62" i="89"/>
  <c r="BT62" i="89"/>
  <c r="BR62" i="89"/>
  <c r="BP62" i="89"/>
  <c r="BN62" i="89"/>
  <c r="BL62" i="89"/>
  <c r="BJ62" i="89"/>
  <c r="BH62" i="89"/>
  <c r="BF62" i="89"/>
  <c r="BD62" i="89"/>
  <c r="BB62" i="89"/>
  <c r="BX61" i="89"/>
  <c r="BV61" i="89"/>
  <c r="BT61" i="89"/>
  <c r="BR61" i="89"/>
  <c r="BP61" i="89"/>
  <c r="BN61" i="89"/>
  <c r="BL61" i="89"/>
  <c r="BJ61" i="89"/>
  <c r="BH61" i="89"/>
  <c r="BF61" i="89"/>
  <c r="BD61" i="89"/>
  <c r="BB61" i="89"/>
  <c r="BX60" i="89"/>
  <c r="BV60" i="89"/>
  <c r="BT60" i="89"/>
  <c r="BR60" i="89"/>
  <c r="BP60" i="89"/>
  <c r="BN60" i="89"/>
  <c r="BL60" i="89"/>
  <c r="BJ60" i="89"/>
  <c r="BH60" i="89"/>
  <c r="BF60" i="89"/>
  <c r="BD60" i="89"/>
  <c r="BB60" i="89"/>
  <c r="BX59" i="89"/>
  <c r="BV59" i="89"/>
  <c r="BT59" i="89"/>
  <c r="BR59" i="89"/>
  <c r="BP59" i="89"/>
  <c r="BN59" i="89"/>
  <c r="BL59" i="89"/>
  <c r="BJ59" i="89"/>
  <c r="BH59" i="89"/>
  <c r="BF59" i="89"/>
  <c r="BD59" i="89"/>
  <c r="BB59" i="89"/>
  <c r="BX58" i="89"/>
  <c r="BV58" i="89"/>
  <c r="BT58" i="89"/>
  <c r="BR58" i="89"/>
  <c r="BP58" i="89"/>
  <c r="BN58" i="89"/>
  <c r="BL58" i="89"/>
  <c r="BJ58" i="89"/>
  <c r="BH58" i="89"/>
  <c r="BF58" i="89"/>
  <c r="BD58" i="89"/>
  <c r="BB58" i="89"/>
  <c r="BX57" i="89"/>
  <c r="BV57" i="89"/>
  <c r="BT57" i="89"/>
  <c r="BR57" i="89"/>
  <c r="BP57" i="89"/>
  <c r="BN57" i="89"/>
  <c r="BL57" i="89"/>
  <c r="BJ57" i="89"/>
  <c r="BH57" i="89"/>
  <c r="BF57" i="89"/>
  <c r="BD57" i="89"/>
  <c r="BB57" i="89"/>
  <c r="BX56" i="89"/>
  <c r="BV56" i="89"/>
  <c r="BT56" i="89"/>
  <c r="BR56" i="89"/>
  <c r="BP56" i="89"/>
  <c r="BN56" i="89"/>
  <c r="BL56" i="89"/>
  <c r="BJ56" i="89"/>
  <c r="BH56" i="89"/>
  <c r="BF56" i="89"/>
  <c r="BD56" i="89"/>
  <c r="BB56" i="89"/>
  <c r="BX55" i="89"/>
  <c r="BV55" i="89"/>
  <c r="BT55" i="89"/>
  <c r="BR55" i="89"/>
  <c r="BP55" i="89"/>
  <c r="BN55" i="89"/>
  <c r="BL55" i="89"/>
  <c r="BJ55" i="89"/>
  <c r="BH55" i="89"/>
  <c r="BF55" i="89"/>
  <c r="BD55" i="89"/>
  <c r="BB55" i="89"/>
  <c r="BX54" i="89"/>
  <c r="BV54" i="89"/>
  <c r="BT54" i="89"/>
  <c r="BR54" i="89"/>
  <c r="BP54" i="89"/>
  <c r="BN54" i="89"/>
  <c r="BL54" i="89"/>
  <c r="BJ54" i="89"/>
  <c r="BH54" i="89"/>
  <c r="BF54" i="89"/>
  <c r="BD54" i="89"/>
  <c r="BB54" i="89"/>
  <c r="BX53" i="89"/>
  <c r="BV53" i="89"/>
  <c r="BT53" i="89"/>
  <c r="BR53" i="89"/>
  <c r="BP53" i="89"/>
  <c r="BN53" i="89"/>
  <c r="BL53" i="89"/>
  <c r="BJ53" i="89"/>
  <c r="BH53" i="89"/>
  <c r="BF53" i="89"/>
  <c r="BD53" i="89"/>
  <c r="BB53" i="89"/>
  <c r="BX52" i="89"/>
  <c r="BV52" i="89"/>
  <c r="BT52" i="89"/>
  <c r="BR52" i="89"/>
  <c r="BP52" i="89"/>
  <c r="BN52" i="89"/>
  <c r="BL52" i="89"/>
  <c r="BJ52" i="89"/>
  <c r="BH52" i="89"/>
  <c r="BF52" i="89"/>
  <c r="BD52" i="89"/>
  <c r="BB52" i="89"/>
  <c r="BX51" i="89"/>
  <c r="BV51" i="89"/>
  <c r="BT51" i="89"/>
  <c r="BR51" i="89"/>
  <c r="BP51" i="89"/>
  <c r="BN51" i="89"/>
  <c r="BL51" i="89"/>
  <c r="BJ51" i="89"/>
  <c r="BH51" i="89"/>
  <c r="BF51" i="89"/>
  <c r="BD51" i="89"/>
  <c r="BB51" i="89"/>
  <c r="BX50" i="89"/>
  <c r="BV50" i="89"/>
  <c r="BT50" i="89"/>
  <c r="BR50" i="89"/>
  <c r="BP50" i="89"/>
  <c r="BN50" i="89"/>
  <c r="BL50" i="89"/>
  <c r="BJ50" i="89"/>
  <c r="BH50" i="89"/>
  <c r="BF50" i="89"/>
  <c r="BD50" i="89"/>
  <c r="BB50" i="89"/>
  <c r="BX49" i="89"/>
  <c r="BV49" i="89"/>
  <c r="BT49" i="89"/>
  <c r="BR49" i="89"/>
  <c r="BP49" i="89"/>
  <c r="BN49" i="89"/>
  <c r="BL49" i="89"/>
  <c r="BJ49" i="89"/>
  <c r="BH49" i="89"/>
  <c r="BF49" i="89"/>
  <c r="BD49" i="89"/>
  <c r="BB49" i="89"/>
  <c r="BX48" i="89"/>
  <c r="BV48" i="89"/>
  <c r="BT48" i="89"/>
  <c r="BR48" i="89"/>
  <c r="BP48" i="89"/>
  <c r="BN48" i="89"/>
  <c r="BL48" i="89"/>
  <c r="BJ48" i="89"/>
  <c r="BH48" i="89"/>
  <c r="BF48" i="89"/>
  <c r="BD48" i="89"/>
  <c r="BB48" i="89"/>
  <c r="BX47" i="89"/>
  <c r="BV47" i="89"/>
  <c r="BT47" i="89"/>
  <c r="BR47" i="89"/>
  <c r="BP47" i="89"/>
  <c r="BN47" i="89"/>
  <c r="BL47" i="89"/>
  <c r="BJ47" i="89"/>
  <c r="BH47" i="89"/>
  <c r="BF47" i="89"/>
  <c r="BD47" i="89"/>
  <c r="BB47" i="89"/>
  <c r="BW40" i="89"/>
  <c r="BU40" i="89"/>
  <c r="BS40" i="89"/>
  <c r="BQ40" i="89"/>
  <c r="BO40" i="89"/>
  <c r="BM40" i="89"/>
  <c r="BK40" i="89"/>
  <c r="BI40" i="89"/>
  <c r="BG40" i="89"/>
  <c r="BE40" i="89"/>
  <c r="BC40" i="89"/>
  <c r="BA40" i="89"/>
  <c r="BX37" i="89"/>
  <c r="BV37" i="89"/>
  <c r="BT37" i="89"/>
  <c r="BR37" i="89"/>
  <c r="BP37" i="89"/>
  <c r="BN37" i="89"/>
  <c r="BL37" i="89"/>
  <c r="BJ37" i="89"/>
  <c r="BH37" i="89"/>
  <c r="BF37" i="89"/>
  <c r="BD37" i="89"/>
  <c r="BB37" i="89"/>
  <c r="BX36" i="89"/>
  <c r="BV36" i="89"/>
  <c r="BT36" i="89"/>
  <c r="BR36" i="89"/>
  <c r="BP36" i="89"/>
  <c r="BN36" i="89"/>
  <c r="BL36" i="89"/>
  <c r="BJ36" i="89"/>
  <c r="BH36" i="89"/>
  <c r="BF36" i="89"/>
  <c r="BD36" i="89"/>
  <c r="BB36" i="89"/>
  <c r="BX35" i="89"/>
  <c r="BV35" i="89"/>
  <c r="BT35" i="89"/>
  <c r="BR35" i="89"/>
  <c r="BP35" i="89"/>
  <c r="BN35" i="89"/>
  <c r="BL35" i="89"/>
  <c r="BJ35" i="89"/>
  <c r="BH35" i="89"/>
  <c r="BF35" i="89"/>
  <c r="BD35" i="89"/>
  <c r="BB35" i="89"/>
  <c r="BX34" i="89"/>
  <c r="BV34" i="89"/>
  <c r="BT34" i="89"/>
  <c r="BR34" i="89"/>
  <c r="BP34" i="89"/>
  <c r="BN34" i="89"/>
  <c r="BL34" i="89"/>
  <c r="BJ34" i="89"/>
  <c r="BH34" i="89"/>
  <c r="BF34" i="89"/>
  <c r="BD34" i="89"/>
  <c r="BB34" i="89"/>
  <c r="BX33" i="89"/>
  <c r="BV33" i="89"/>
  <c r="BT33" i="89"/>
  <c r="BR33" i="89"/>
  <c r="BP33" i="89"/>
  <c r="BN33" i="89"/>
  <c r="BL33" i="89"/>
  <c r="BJ33" i="89"/>
  <c r="BH33" i="89"/>
  <c r="BF33" i="89"/>
  <c r="BD33" i="89"/>
  <c r="BB33" i="89"/>
  <c r="BX32" i="89"/>
  <c r="BV32" i="89"/>
  <c r="BT32" i="89"/>
  <c r="BR32" i="89"/>
  <c r="BP32" i="89"/>
  <c r="BN32" i="89"/>
  <c r="BL32" i="89"/>
  <c r="BJ32" i="89"/>
  <c r="BH32" i="89"/>
  <c r="BF32" i="89"/>
  <c r="BD32" i="89"/>
  <c r="BB32" i="89"/>
  <c r="BX31" i="89"/>
  <c r="BV31" i="89"/>
  <c r="BT31" i="89"/>
  <c r="BR31" i="89"/>
  <c r="BP31" i="89"/>
  <c r="BN31" i="89"/>
  <c r="BL31" i="89"/>
  <c r="BJ31" i="89"/>
  <c r="BH31" i="89"/>
  <c r="BF31" i="89"/>
  <c r="BD31" i="89"/>
  <c r="BB31" i="89"/>
  <c r="BX30" i="89"/>
  <c r="BV30" i="89"/>
  <c r="BT30" i="89"/>
  <c r="BR30" i="89"/>
  <c r="BP30" i="89"/>
  <c r="BN30" i="89"/>
  <c r="BL30" i="89"/>
  <c r="BJ30" i="89"/>
  <c r="BH30" i="89"/>
  <c r="BF30" i="89"/>
  <c r="BD30" i="89"/>
  <c r="BB30" i="89"/>
  <c r="BX29" i="89"/>
  <c r="BV29" i="89"/>
  <c r="BT29" i="89"/>
  <c r="BR29" i="89"/>
  <c r="BP29" i="89"/>
  <c r="BN29" i="89"/>
  <c r="BL29" i="89"/>
  <c r="BJ29" i="89"/>
  <c r="BH29" i="89"/>
  <c r="BF29" i="89"/>
  <c r="BD29" i="89"/>
  <c r="BB29" i="89"/>
  <c r="BX28" i="89"/>
  <c r="BV28" i="89"/>
  <c r="BT28" i="89"/>
  <c r="BR28" i="89"/>
  <c r="BP28" i="89"/>
  <c r="BN28" i="89"/>
  <c r="BL28" i="89"/>
  <c r="BJ28" i="89"/>
  <c r="BH28" i="89"/>
  <c r="BF28" i="89"/>
  <c r="BD28" i="89"/>
  <c r="BB28" i="89"/>
  <c r="BX27" i="89"/>
  <c r="BV27" i="89"/>
  <c r="BT27" i="89"/>
  <c r="BR27" i="89"/>
  <c r="BP27" i="89"/>
  <c r="BN27" i="89"/>
  <c r="BL27" i="89"/>
  <c r="BJ27" i="89"/>
  <c r="BH27" i="89"/>
  <c r="BF27" i="89"/>
  <c r="BD27" i="89"/>
  <c r="BB27" i="89"/>
  <c r="BX26" i="89"/>
  <c r="BV26" i="89"/>
  <c r="BT26" i="89"/>
  <c r="BR26" i="89"/>
  <c r="BP26" i="89"/>
  <c r="BN26" i="89"/>
  <c r="BL26" i="89"/>
  <c r="BJ26" i="89"/>
  <c r="BH26" i="89"/>
  <c r="BF26" i="89"/>
  <c r="BD26" i="89"/>
  <c r="BB26" i="89"/>
  <c r="BX25" i="89"/>
  <c r="BV25" i="89"/>
  <c r="BT25" i="89"/>
  <c r="BR25" i="89"/>
  <c r="BP25" i="89"/>
  <c r="BN25" i="89"/>
  <c r="BL25" i="89"/>
  <c r="BJ25" i="89"/>
  <c r="BH25" i="89"/>
  <c r="BF25" i="89"/>
  <c r="BD25" i="89"/>
  <c r="BB25" i="89"/>
  <c r="BX24" i="89"/>
  <c r="BV24" i="89"/>
  <c r="BT24" i="89"/>
  <c r="BR24" i="89"/>
  <c r="BP24" i="89"/>
  <c r="BN24" i="89"/>
  <c r="BL24" i="89"/>
  <c r="BJ24" i="89"/>
  <c r="BH24" i="89"/>
  <c r="BF24" i="89"/>
  <c r="BD24" i="89"/>
  <c r="BB24" i="89"/>
  <c r="BX23" i="89"/>
  <c r="BV23" i="89"/>
  <c r="BT23" i="89"/>
  <c r="BR23" i="89"/>
  <c r="BP23" i="89"/>
  <c r="BN23" i="89"/>
  <c r="BL23" i="89"/>
  <c r="BJ23" i="89"/>
  <c r="BH23" i="89"/>
  <c r="BF23" i="89"/>
  <c r="BD23" i="89"/>
  <c r="BB23" i="89"/>
  <c r="BX22" i="89"/>
  <c r="BV22" i="89"/>
  <c r="BT22" i="89"/>
  <c r="BR22" i="89"/>
  <c r="BP22" i="89"/>
  <c r="BN22" i="89"/>
  <c r="BL22" i="89"/>
  <c r="BJ22" i="89"/>
  <c r="BH22" i="89"/>
  <c r="BF22" i="89"/>
  <c r="BD22" i="89"/>
  <c r="BB22" i="89"/>
  <c r="BX21" i="89"/>
  <c r="BV21" i="89"/>
  <c r="BT21" i="89"/>
  <c r="BR21" i="89"/>
  <c r="BP21" i="89"/>
  <c r="BN21" i="89"/>
  <c r="BL21" i="89"/>
  <c r="BJ21" i="89"/>
  <c r="BH21" i="89"/>
  <c r="BF21" i="89"/>
  <c r="BD21" i="89"/>
  <c r="BB21" i="89"/>
  <c r="BX20" i="89"/>
  <c r="BV20" i="89"/>
  <c r="BT20" i="89"/>
  <c r="BR20" i="89"/>
  <c r="BP20" i="89"/>
  <c r="BN20" i="89"/>
  <c r="BL20" i="89"/>
  <c r="BJ20" i="89"/>
  <c r="BH20" i="89"/>
  <c r="BF20" i="89"/>
  <c r="BD20" i="89"/>
  <c r="BB20" i="89"/>
  <c r="BX19" i="89"/>
  <c r="BV19" i="89"/>
  <c r="BT19" i="89"/>
  <c r="BR19" i="89"/>
  <c r="BP19" i="89"/>
  <c r="BN19" i="89"/>
  <c r="BL19" i="89"/>
  <c r="BJ19" i="89"/>
  <c r="BH19" i="89"/>
  <c r="BF19" i="89"/>
  <c r="BD19" i="89"/>
  <c r="BB19" i="89"/>
  <c r="BX18" i="89"/>
  <c r="BV18" i="89"/>
  <c r="BT18" i="89"/>
  <c r="BR18" i="89"/>
  <c r="BP18" i="89"/>
  <c r="BN18" i="89"/>
  <c r="BL18" i="89"/>
  <c r="BJ18" i="89"/>
  <c r="BH18" i="89"/>
  <c r="BF18" i="89"/>
  <c r="BD18" i="89"/>
  <c r="BB18" i="89"/>
  <c r="BX16" i="89"/>
  <c r="BV16" i="89"/>
  <c r="BT16" i="89"/>
  <c r="BR16" i="89"/>
  <c r="BP16" i="89"/>
  <c r="BN16" i="89"/>
  <c r="BL16" i="89"/>
  <c r="BJ16" i="89"/>
  <c r="BH16" i="89"/>
  <c r="BF16" i="89"/>
  <c r="BD16" i="89"/>
  <c r="BB16" i="89"/>
  <c r="BX15" i="89"/>
  <c r="BV15" i="89"/>
  <c r="BT15" i="89"/>
  <c r="BR15" i="89"/>
  <c r="BP15" i="89"/>
  <c r="BN15" i="89"/>
  <c r="BL15" i="89"/>
  <c r="BJ15" i="89"/>
  <c r="BH15" i="89"/>
  <c r="BF15" i="89"/>
  <c r="BD15" i="89"/>
  <c r="BB15" i="89"/>
  <c r="BX14" i="89"/>
  <c r="BV14" i="89"/>
  <c r="BT14" i="89"/>
  <c r="BR14" i="89"/>
  <c r="BP14" i="89"/>
  <c r="BN14" i="89"/>
  <c r="BL14" i="89"/>
  <c r="BJ14" i="89"/>
  <c r="BH14" i="89"/>
  <c r="BF14" i="89"/>
  <c r="BD14" i="89"/>
  <c r="BB14" i="89"/>
  <c r="BX13" i="89"/>
  <c r="BV13" i="89"/>
  <c r="BT13" i="89"/>
  <c r="BR13" i="89"/>
  <c r="BP13" i="89"/>
  <c r="BN13" i="89"/>
  <c r="BL13" i="89"/>
  <c r="BJ13" i="89"/>
  <c r="BH13" i="89"/>
  <c r="BF13" i="89"/>
  <c r="BD13" i="89"/>
  <c r="BB13" i="89"/>
  <c r="BX17" i="89"/>
  <c r="BV17" i="89"/>
  <c r="BT17" i="89"/>
  <c r="BR17" i="89"/>
  <c r="BP17" i="89"/>
  <c r="BN17" i="89"/>
  <c r="BL17" i="89"/>
  <c r="BJ17" i="89"/>
  <c r="BH17" i="89"/>
  <c r="BF17" i="89"/>
  <c r="BD17" i="89"/>
  <c r="BB17" i="89"/>
  <c r="BX12" i="89"/>
  <c r="BV12" i="89"/>
  <c r="BT12" i="89"/>
  <c r="BR12" i="89"/>
  <c r="BP12" i="89"/>
  <c r="BN12" i="89"/>
  <c r="BL12" i="89"/>
  <c r="BJ12" i="89"/>
  <c r="BH12" i="89"/>
  <c r="BF12" i="89"/>
  <c r="BD12" i="89"/>
  <c r="BB12" i="89"/>
  <c r="BX10" i="89"/>
  <c r="BV10" i="89"/>
  <c r="BT10" i="89"/>
  <c r="BR10" i="89"/>
  <c r="BP10" i="89"/>
  <c r="BN10" i="89"/>
  <c r="BL10" i="89"/>
  <c r="BJ10" i="89"/>
  <c r="BH10" i="89"/>
  <c r="BF10" i="89"/>
  <c r="BD10" i="89"/>
  <c r="BB10" i="89"/>
  <c r="BX9" i="89"/>
  <c r="BV9" i="89"/>
  <c r="BT9" i="89"/>
  <c r="BR9" i="89"/>
  <c r="BP9" i="89"/>
  <c r="BN9" i="89"/>
  <c r="BL9" i="89"/>
  <c r="BJ9" i="89"/>
  <c r="BH9" i="89"/>
  <c r="BF9" i="89"/>
  <c r="BD9" i="89"/>
  <c r="BB9" i="89"/>
  <c r="BX8" i="89"/>
  <c r="BV8" i="89"/>
  <c r="BT8" i="89"/>
  <c r="BR8" i="89"/>
  <c r="BP8" i="89"/>
  <c r="BN8" i="89"/>
  <c r="BL8" i="89"/>
  <c r="BJ8" i="89"/>
  <c r="BH8" i="89"/>
  <c r="BF8" i="89"/>
  <c r="BD8" i="89"/>
  <c r="BB8" i="89"/>
  <c r="BX7" i="89"/>
  <c r="BV7" i="89"/>
  <c r="BT7" i="89"/>
  <c r="BR7" i="89"/>
  <c r="BP7" i="89"/>
  <c r="BN7" i="89"/>
  <c r="BL7" i="89"/>
  <c r="BJ7" i="89"/>
  <c r="BH7" i="89"/>
  <c r="BF7" i="89"/>
  <c r="BD7" i="89"/>
  <c r="BB7" i="89"/>
  <c r="BX6" i="89"/>
  <c r="BV6" i="89"/>
  <c r="BT6" i="89"/>
  <c r="BR6" i="89"/>
  <c r="BP6" i="89"/>
  <c r="BN6" i="89"/>
  <c r="BL6" i="89"/>
  <c r="BJ6" i="89"/>
  <c r="BH6" i="89"/>
  <c r="BF6" i="89"/>
  <c r="BD6" i="89"/>
  <c r="BB6" i="89"/>
  <c r="CW40" i="89"/>
  <c r="CW46" i="89"/>
  <c r="CW80" i="89"/>
  <c r="CW86" i="89"/>
  <c r="CW143" i="89"/>
  <c r="CW149" i="89"/>
  <c r="CW195" i="89"/>
  <c r="CW201" i="89"/>
  <c r="CW246" i="89"/>
  <c r="CW252" i="89"/>
  <c r="CW290" i="89"/>
  <c r="CW296" i="89"/>
  <c r="CW340" i="89"/>
  <c r="CW346" i="89"/>
  <c r="CW399" i="89"/>
  <c r="CW405" i="89"/>
  <c r="CW440" i="89"/>
  <c r="CW446" i="89"/>
  <c r="CW480" i="89"/>
  <c r="CF69" i="99" l="1"/>
  <c r="CH69" i="99" s="1"/>
  <c r="CH75" i="99" s="1"/>
  <c r="D76" i="99"/>
  <c r="D97" i="99" s="1"/>
  <c r="BR290" i="89"/>
  <c r="BQ291" i="89" s="1"/>
  <c r="D76" i="100"/>
  <c r="D111" i="100" s="1"/>
  <c r="CF111" i="100" s="1"/>
  <c r="D111" i="98"/>
  <c r="CF111" i="98" s="1"/>
  <c r="D75" i="100"/>
  <c r="DA6" i="89"/>
  <c r="D75" i="99"/>
  <c r="D111" i="99"/>
  <c r="CF111" i="99" s="1"/>
  <c r="CH76" i="98"/>
  <c r="CH69" i="100"/>
  <c r="CH75" i="100" s="1"/>
  <c r="CF75" i="100"/>
  <c r="BB246" i="89"/>
  <c r="BA247" i="89" s="1"/>
  <c r="BB440" i="89"/>
  <c r="BA441" i="89" s="1"/>
  <c r="BR440" i="89"/>
  <c r="BQ441" i="89" s="1"/>
  <c r="BJ480" i="89"/>
  <c r="BI481" i="89" s="1"/>
  <c r="BR246" i="89"/>
  <c r="BQ247" i="89" s="1"/>
  <c r="BB40" i="89"/>
  <c r="BA41" i="89" s="1"/>
  <c r="BR40" i="89"/>
  <c r="BQ41" i="89" s="1"/>
  <c r="BB80" i="89"/>
  <c r="BA81" i="89" s="1"/>
  <c r="BR80" i="89"/>
  <c r="BQ81" i="89" s="1"/>
  <c r="BJ290" i="89"/>
  <c r="BI291" i="89" s="1"/>
  <c r="BL40" i="89"/>
  <c r="BK41" i="89" s="1"/>
  <c r="BT40" i="89"/>
  <c r="BS41" i="89" s="1"/>
  <c r="BL80" i="89"/>
  <c r="BK81" i="89" s="1"/>
  <c r="BT80" i="89"/>
  <c r="BS81" i="89" s="1"/>
  <c r="BL440" i="89"/>
  <c r="BK441" i="89" s="1"/>
  <c r="BH40" i="89"/>
  <c r="BG41" i="89" s="1"/>
  <c r="BX40" i="89"/>
  <c r="BW41" i="89" s="1"/>
  <c r="BH143" i="89"/>
  <c r="BG144" i="89" s="1"/>
  <c r="BX143" i="89"/>
  <c r="BW144" i="89" s="1"/>
  <c r="BH246" i="89"/>
  <c r="BG247" i="89" s="1"/>
  <c r="BX246" i="89"/>
  <c r="BW247" i="89" s="1"/>
  <c r="BP290" i="89"/>
  <c r="BO291" i="89" s="1"/>
  <c r="BP340" i="89"/>
  <c r="BO341" i="89" s="1"/>
  <c r="BH440" i="89"/>
  <c r="BG441" i="89" s="1"/>
  <c r="BX440" i="89"/>
  <c r="BW441" i="89" s="1"/>
  <c r="BP480" i="89"/>
  <c r="BO481" i="89" s="1"/>
  <c r="BN143" i="89"/>
  <c r="BM144" i="89" s="1"/>
  <c r="BN246" i="89"/>
  <c r="BM247" i="89" s="1"/>
  <c r="BF290" i="89"/>
  <c r="BE291" i="89" s="1"/>
  <c r="BV290" i="89"/>
  <c r="BU291" i="89" s="1"/>
  <c r="BF340" i="89"/>
  <c r="BE341" i="89" s="1"/>
  <c r="BV340" i="89"/>
  <c r="BU341" i="89" s="1"/>
  <c r="BN399" i="89"/>
  <c r="BM400" i="89" s="1"/>
  <c r="BN440" i="89"/>
  <c r="BM441" i="89" s="1"/>
  <c r="BF480" i="89"/>
  <c r="BE481" i="89" s="1"/>
  <c r="BH195" i="89"/>
  <c r="BG196" i="89" s="1"/>
  <c r="BX195" i="89"/>
  <c r="BW196" i="89" s="1"/>
  <c r="BP399" i="89"/>
  <c r="BO400" i="89" s="1"/>
  <c r="BX80" i="89"/>
  <c r="BW81" i="89" s="1"/>
  <c r="CZ80" i="89"/>
  <c r="BD246" i="89"/>
  <c r="BC247" i="89" s="1"/>
  <c r="BT246" i="89"/>
  <c r="BS247" i="89" s="1"/>
  <c r="BL290" i="89"/>
  <c r="BK291" i="89" s="1"/>
  <c r="BL340" i="89"/>
  <c r="BK341" i="89" s="1"/>
  <c r="BD399" i="89"/>
  <c r="BC400" i="89" s="1"/>
  <c r="BT399" i="89"/>
  <c r="BS400" i="89" s="1"/>
  <c r="BN195" i="89"/>
  <c r="BM196" i="89" s="1"/>
  <c r="BV480" i="89"/>
  <c r="BU481" i="89" s="1"/>
  <c r="BU484" i="89"/>
  <c r="BB195" i="89"/>
  <c r="BA196" i="89" s="1"/>
  <c r="BR195" i="89"/>
  <c r="BQ196" i="89" s="1"/>
  <c r="BJ399" i="89"/>
  <c r="BI400" i="89" s="1"/>
  <c r="BP80" i="89"/>
  <c r="BO81" i="89" s="1"/>
  <c r="BD40" i="89"/>
  <c r="BC41" i="89" s="1"/>
  <c r="BD80" i="89"/>
  <c r="BC81" i="89" s="1"/>
  <c r="BD143" i="89"/>
  <c r="BC144" i="89" s="1"/>
  <c r="BT143" i="89"/>
  <c r="BS144" i="89" s="1"/>
  <c r="BF40" i="89"/>
  <c r="BE41" i="89" s="1"/>
  <c r="BF80" i="89"/>
  <c r="BE81" i="89" s="1"/>
  <c r="BV80" i="89"/>
  <c r="BU81" i="89" s="1"/>
  <c r="BJ143" i="89"/>
  <c r="BI144" i="89" s="1"/>
  <c r="BV40" i="89"/>
  <c r="BU41" i="89" s="1"/>
  <c r="BJ340" i="89"/>
  <c r="BI341" i="89" s="1"/>
  <c r="BE484" i="89"/>
  <c r="BT480" i="89"/>
  <c r="BS481" i="89" s="1"/>
  <c r="BM484" i="89"/>
  <c r="BD480" i="89"/>
  <c r="BC481" i="89" s="1"/>
  <c r="BJ40" i="89"/>
  <c r="BI41" i="89" s="1"/>
  <c r="BL143" i="89"/>
  <c r="BK144" i="89" s="1"/>
  <c r="BP195" i="89"/>
  <c r="BO196" i="89" s="1"/>
  <c r="BF246" i="89"/>
  <c r="BE247" i="89" s="1"/>
  <c r="BV246" i="89"/>
  <c r="BU247" i="89" s="1"/>
  <c r="BN290" i="89"/>
  <c r="BM291" i="89" s="1"/>
  <c r="BN340" i="89"/>
  <c r="BM341" i="89" s="1"/>
  <c r="BB399" i="89"/>
  <c r="BA400" i="89" s="1"/>
  <c r="BR399" i="89"/>
  <c r="BQ400" i="89" s="1"/>
  <c r="BP440" i="89"/>
  <c r="BO441" i="89" s="1"/>
  <c r="BH480" i="89"/>
  <c r="BG481" i="89" s="1"/>
  <c r="BX480" i="89"/>
  <c r="BW481" i="89" s="1"/>
  <c r="BA484" i="89"/>
  <c r="BQ484" i="89"/>
  <c r="BH80" i="89"/>
  <c r="BG81" i="89" s="1"/>
  <c r="BP143" i="89"/>
  <c r="BO144" i="89" s="1"/>
  <c r="BD195" i="89"/>
  <c r="BC196" i="89" s="1"/>
  <c r="BT195" i="89"/>
  <c r="BS196" i="89" s="1"/>
  <c r="BJ246" i="89"/>
  <c r="BI247" i="89" s="1"/>
  <c r="BB290" i="89"/>
  <c r="BA291" i="89" s="1"/>
  <c r="BB340" i="89"/>
  <c r="BA341" i="89" s="1"/>
  <c r="BR340" i="89"/>
  <c r="BQ341" i="89" s="1"/>
  <c r="BF399" i="89"/>
  <c r="BE400" i="89" s="1"/>
  <c r="BV399" i="89"/>
  <c r="BU400" i="89" s="1"/>
  <c r="BD440" i="89"/>
  <c r="BC441" i="89" s="1"/>
  <c r="BT440" i="89"/>
  <c r="BS441" i="89" s="1"/>
  <c r="BL480" i="89"/>
  <c r="BK481" i="89" s="1"/>
  <c r="BP40" i="89"/>
  <c r="BO41" i="89" s="1"/>
  <c r="BJ80" i="89"/>
  <c r="BI81" i="89" s="1"/>
  <c r="BB143" i="89"/>
  <c r="BA144" i="89" s="1"/>
  <c r="BR143" i="89"/>
  <c r="BQ144" i="89" s="1"/>
  <c r="BF195" i="89"/>
  <c r="BE196" i="89" s="1"/>
  <c r="BV195" i="89"/>
  <c r="BU196" i="89" s="1"/>
  <c r="BL246" i="89"/>
  <c r="BK247" i="89" s="1"/>
  <c r="BD290" i="89"/>
  <c r="BC291" i="89" s="1"/>
  <c r="BT290" i="89"/>
  <c r="BS291" i="89" s="1"/>
  <c r="BD340" i="89"/>
  <c r="BC341" i="89" s="1"/>
  <c r="BT340" i="89"/>
  <c r="BS341" i="89" s="1"/>
  <c r="BH399" i="89"/>
  <c r="BG400" i="89" s="1"/>
  <c r="BX399" i="89"/>
  <c r="BW400" i="89" s="1"/>
  <c r="BF440" i="89"/>
  <c r="BE441" i="89" s="1"/>
  <c r="BV440" i="89"/>
  <c r="BU441" i="89" s="1"/>
  <c r="BN480" i="89"/>
  <c r="BM481" i="89" s="1"/>
  <c r="BN40" i="89"/>
  <c r="BM41" i="89" s="1"/>
  <c r="BL195" i="89"/>
  <c r="BK196" i="89" s="1"/>
  <c r="BN80" i="89"/>
  <c r="BM81" i="89" s="1"/>
  <c r="BF143" i="89"/>
  <c r="BE144" i="89" s="1"/>
  <c r="BV143" i="89"/>
  <c r="BU144" i="89" s="1"/>
  <c r="BJ195" i="89"/>
  <c r="BI196" i="89" s="1"/>
  <c r="BP246" i="89"/>
  <c r="BO247" i="89" s="1"/>
  <c r="BH290" i="89"/>
  <c r="BG291" i="89" s="1"/>
  <c r="BX290" i="89"/>
  <c r="BW291" i="89" s="1"/>
  <c r="BH340" i="89"/>
  <c r="BG341" i="89" s="1"/>
  <c r="BX340" i="89"/>
  <c r="BW341" i="89" s="1"/>
  <c r="BL399" i="89"/>
  <c r="BK400" i="89" s="1"/>
  <c r="BJ440" i="89"/>
  <c r="BI441" i="89" s="1"/>
  <c r="BB480" i="89"/>
  <c r="BA481" i="89" s="1"/>
  <c r="BR480" i="89"/>
  <c r="BQ481" i="89" s="1"/>
  <c r="BI484" i="89"/>
  <c r="BC484" i="89"/>
  <c r="BK484" i="89"/>
  <c r="BS484" i="89"/>
  <c r="CW484" i="89"/>
  <c r="BG484" i="89"/>
  <c r="BO484" i="89"/>
  <c r="BW484" i="89"/>
  <c r="CX220" i="89"/>
  <c r="AZ220" i="89"/>
  <c r="AX220" i="89"/>
  <c r="AV220" i="89"/>
  <c r="AT220" i="89"/>
  <c r="AR220" i="89"/>
  <c r="AP220" i="89"/>
  <c r="AN220" i="89"/>
  <c r="AL220" i="89"/>
  <c r="AJ220" i="89"/>
  <c r="AH220" i="89"/>
  <c r="AF220" i="89"/>
  <c r="AD220" i="89"/>
  <c r="CF75" i="99" l="1"/>
  <c r="CH76" i="99" s="1"/>
  <c r="CZ41" i="89"/>
  <c r="D97" i="100"/>
  <c r="D98" i="100" s="1"/>
  <c r="E98" i="100" s="1"/>
  <c r="F98" i="100" s="1"/>
  <c r="G98" i="100" s="1"/>
  <c r="H98" i="100" s="1"/>
  <c r="I98" i="100" s="1"/>
  <c r="J98" i="100" s="1"/>
  <c r="K98" i="100" s="1"/>
  <c r="L98" i="100" s="1"/>
  <c r="M98" i="100" s="1"/>
  <c r="N98" i="100" s="1"/>
  <c r="O98" i="100" s="1"/>
  <c r="P98" i="100" s="1"/>
  <c r="Q98" i="100" s="1"/>
  <c r="R98" i="100" s="1"/>
  <c r="S98" i="100" s="1"/>
  <c r="T98" i="100" s="1"/>
  <c r="U98" i="100" s="1"/>
  <c r="V98" i="100" s="1"/>
  <c r="W98" i="100" s="1"/>
  <c r="X98" i="100" s="1"/>
  <c r="Y98" i="100" s="1"/>
  <c r="Z98" i="100" s="1"/>
  <c r="AA98" i="100" s="1"/>
  <c r="AB98" i="100" s="1"/>
  <c r="AC98" i="100" s="1"/>
  <c r="AD98" i="100" s="1"/>
  <c r="AE98" i="100" s="1"/>
  <c r="AF98" i="100" s="1"/>
  <c r="AG98" i="100" s="1"/>
  <c r="AH98" i="100" s="1"/>
  <c r="AI98" i="100" s="1"/>
  <c r="AJ98" i="100" s="1"/>
  <c r="AK98" i="100" s="1"/>
  <c r="AL98" i="100" s="1"/>
  <c r="AM98" i="100" s="1"/>
  <c r="AN98" i="100" s="1"/>
  <c r="AO98" i="100" s="1"/>
  <c r="AP98" i="100" s="1"/>
  <c r="AQ98" i="100" s="1"/>
  <c r="AR98" i="100" s="1"/>
  <c r="AS98" i="100" s="1"/>
  <c r="AT98" i="100" s="1"/>
  <c r="AU98" i="100" s="1"/>
  <c r="AV98" i="100" s="1"/>
  <c r="AW98" i="100" s="1"/>
  <c r="AX98" i="100" s="1"/>
  <c r="AY98" i="100" s="1"/>
  <c r="E97" i="99"/>
  <c r="DH220" i="89"/>
  <c r="DJ220" i="89"/>
  <c r="CH76" i="100"/>
  <c r="BT484" i="89"/>
  <c r="BS485" i="89" s="1"/>
  <c r="BB484" i="89"/>
  <c r="BP484" i="89"/>
  <c r="BO485" i="89" s="1"/>
  <c r="BF484" i="89"/>
  <c r="BE485" i="89" s="1"/>
  <c r="BR484" i="89"/>
  <c r="BQ485" i="89" s="1"/>
  <c r="BH484" i="89"/>
  <c r="BG485" i="89" s="1"/>
  <c r="BL484" i="89"/>
  <c r="BK485" i="89" s="1"/>
  <c r="BJ484" i="89"/>
  <c r="BI485" i="89" s="1"/>
  <c r="BD484" i="89"/>
  <c r="BC485" i="89" s="1"/>
  <c r="BV484" i="89"/>
  <c r="BU485" i="89" s="1"/>
  <c r="BX484" i="89"/>
  <c r="BW485" i="89" s="1"/>
  <c r="BN484" i="89"/>
  <c r="BM485" i="89" s="1"/>
  <c r="CX104" i="89"/>
  <c r="AZ104" i="89"/>
  <c r="AX104" i="89"/>
  <c r="AV104" i="89"/>
  <c r="AT104" i="89"/>
  <c r="AR104" i="89"/>
  <c r="AP104" i="89"/>
  <c r="AN104" i="89"/>
  <c r="AL104" i="89"/>
  <c r="AJ104" i="89"/>
  <c r="AH104" i="89"/>
  <c r="AF104" i="89"/>
  <c r="AD104" i="89"/>
  <c r="CX97" i="89"/>
  <c r="AZ97" i="89"/>
  <c r="AX97" i="89"/>
  <c r="AV97" i="89"/>
  <c r="AT97" i="89"/>
  <c r="AR97" i="89"/>
  <c r="AP97" i="89"/>
  <c r="AN97" i="89"/>
  <c r="AL97" i="89"/>
  <c r="AJ97" i="89"/>
  <c r="AH97" i="89"/>
  <c r="AF97" i="89"/>
  <c r="AD97" i="89"/>
  <c r="CX222" i="89"/>
  <c r="AZ222" i="89"/>
  <c r="AX222" i="89"/>
  <c r="AV222" i="89"/>
  <c r="AT222" i="89"/>
  <c r="AR222" i="89"/>
  <c r="AP222" i="89"/>
  <c r="AN222" i="89"/>
  <c r="AL222" i="89"/>
  <c r="AJ222" i="89"/>
  <c r="AH222" i="89"/>
  <c r="AF222" i="89"/>
  <c r="AD222" i="89"/>
  <c r="CX223" i="89"/>
  <c r="AZ223" i="89"/>
  <c r="AX223" i="89"/>
  <c r="AV223" i="89"/>
  <c r="AT223" i="89"/>
  <c r="AR223" i="89"/>
  <c r="AP223" i="89"/>
  <c r="AN223" i="89"/>
  <c r="AL223" i="89"/>
  <c r="AJ223" i="89"/>
  <c r="AH223" i="89"/>
  <c r="AF223" i="89"/>
  <c r="AD223" i="89"/>
  <c r="CX171" i="89"/>
  <c r="AZ171" i="89"/>
  <c r="AX171" i="89"/>
  <c r="AV171" i="89"/>
  <c r="AT171" i="89"/>
  <c r="AR171" i="89"/>
  <c r="AP171" i="89"/>
  <c r="AN171" i="89"/>
  <c r="AL171" i="89"/>
  <c r="AJ171" i="89"/>
  <c r="AH171" i="89"/>
  <c r="AF171" i="89"/>
  <c r="AD171" i="89"/>
  <c r="CX170" i="89"/>
  <c r="AZ170" i="89"/>
  <c r="AX170" i="89"/>
  <c r="AV170" i="89"/>
  <c r="AT170" i="89"/>
  <c r="AR170" i="89"/>
  <c r="AP170" i="89"/>
  <c r="AN170" i="89"/>
  <c r="AL170" i="89"/>
  <c r="AJ170" i="89"/>
  <c r="AH170" i="89"/>
  <c r="AF170" i="89"/>
  <c r="AD170" i="89"/>
  <c r="CX113" i="89"/>
  <c r="AZ113" i="89"/>
  <c r="AX113" i="89"/>
  <c r="AV113" i="89"/>
  <c r="AT113" i="89"/>
  <c r="AR113" i="89"/>
  <c r="AP113" i="89"/>
  <c r="AN113" i="89"/>
  <c r="AL113" i="89"/>
  <c r="AJ113" i="89"/>
  <c r="AH113" i="89"/>
  <c r="AF113" i="89"/>
  <c r="AD113" i="89"/>
  <c r="CX96" i="89"/>
  <c r="AZ96" i="89"/>
  <c r="AX96" i="89"/>
  <c r="AV96" i="89"/>
  <c r="AT96" i="89"/>
  <c r="AR96" i="89"/>
  <c r="AP96" i="89"/>
  <c r="AN96" i="89"/>
  <c r="AL96" i="89"/>
  <c r="AJ96" i="89"/>
  <c r="AH96" i="89"/>
  <c r="AF96" i="89"/>
  <c r="AD96" i="89"/>
  <c r="CX477" i="89"/>
  <c r="CX476" i="89"/>
  <c r="CX475" i="89"/>
  <c r="CX474" i="89"/>
  <c r="CX473" i="89"/>
  <c r="CX472" i="89"/>
  <c r="CX471" i="89"/>
  <c r="CX470" i="89"/>
  <c r="CX469" i="89"/>
  <c r="CX468" i="89"/>
  <c r="CX467" i="89"/>
  <c r="CX466" i="89"/>
  <c r="CX465" i="89"/>
  <c r="CX464" i="89"/>
  <c r="CX463" i="89"/>
  <c r="CX462" i="89"/>
  <c r="CX461" i="89"/>
  <c r="CX460" i="89"/>
  <c r="CX459" i="89"/>
  <c r="CX458" i="89"/>
  <c r="CX457" i="89"/>
  <c r="CX456" i="89"/>
  <c r="CX455" i="89"/>
  <c r="CX454" i="89"/>
  <c r="CX453" i="89"/>
  <c r="CX452" i="89"/>
  <c r="CX451" i="89"/>
  <c r="CX450" i="89"/>
  <c r="CX449" i="89"/>
  <c r="CX448" i="89"/>
  <c r="CX447" i="89"/>
  <c r="CX446" i="89"/>
  <c r="CX437" i="89"/>
  <c r="CX436" i="89"/>
  <c r="CX435" i="89"/>
  <c r="CX434" i="89"/>
  <c r="CX433" i="89"/>
  <c r="CX432" i="89"/>
  <c r="CX431" i="89"/>
  <c r="CX430" i="89"/>
  <c r="CX429" i="89"/>
  <c r="CX428" i="89"/>
  <c r="CX427" i="89"/>
  <c r="CX426" i="89"/>
  <c r="CX425" i="89"/>
  <c r="CX424" i="89"/>
  <c r="CX423" i="89"/>
  <c r="CX422" i="89"/>
  <c r="CX421" i="89"/>
  <c r="CX420" i="89"/>
  <c r="CX419" i="89"/>
  <c r="CX418" i="89"/>
  <c r="CX417" i="89"/>
  <c r="CX416" i="89"/>
  <c r="CX415" i="89"/>
  <c r="CX414" i="89"/>
  <c r="CX413" i="89"/>
  <c r="CX412" i="89"/>
  <c r="CX411" i="89"/>
  <c r="CX410" i="89"/>
  <c r="CX409" i="89"/>
  <c r="CX408" i="89"/>
  <c r="CX407" i="89"/>
  <c r="CX406" i="89"/>
  <c r="CX405" i="89"/>
  <c r="CX396" i="89"/>
  <c r="CX390" i="89"/>
  <c r="CX392" i="89"/>
  <c r="CX395" i="89"/>
  <c r="CX386" i="89"/>
  <c r="CX384" i="89"/>
  <c r="CX387" i="89"/>
  <c r="CX383" i="89"/>
  <c r="CX382" i="89"/>
  <c r="CX380" i="89"/>
  <c r="CX379" i="89"/>
  <c r="CX377" i="89"/>
  <c r="CX378" i="89"/>
  <c r="CX376" i="89"/>
  <c r="CX375" i="89"/>
  <c r="CX374" i="89"/>
  <c r="CX373" i="89"/>
  <c r="CX372" i="89"/>
  <c r="CX371" i="89"/>
  <c r="CX370" i="89"/>
  <c r="CX369" i="89"/>
  <c r="CX368" i="89"/>
  <c r="CX367" i="89"/>
  <c r="CX366" i="89"/>
  <c r="CX364" i="89"/>
  <c r="CX363" i="89"/>
  <c r="CX362" i="89"/>
  <c r="CX355" i="89"/>
  <c r="CX353" i="89"/>
  <c r="CX360" i="89"/>
  <c r="CX356" i="89"/>
  <c r="CX354" i="89"/>
  <c r="CX350" i="89"/>
  <c r="CX349" i="89"/>
  <c r="CX348" i="89"/>
  <c r="CX351" i="89"/>
  <c r="CX347" i="89"/>
  <c r="CX346" i="89"/>
  <c r="CX337" i="89"/>
  <c r="CX333" i="89"/>
  <c r="CX332" i="89"/>
  <c r="CX330" i="89"/>
  <c r="CX328" i="89"/>
  <c r="CX327" i="89"/>
  <c r="CX326" i="89"/>
  <c r="CX324" i="89"/>
  <c r="CX323" i="89"/>
  <c r="CX322" i="89"/>
  <c r="CX321" i="89"/>
  <c r="CX320" i="89"/>
  <c r="CX314" i="89"/>
  <c r="CX313" i="89"/>
  <c r="CX310" i="89"/>
  <c r="CX311" i="89"/>
  <c r="CX317" i="89"/>
  <c r="CX315" i="89"/>
  <c r="CX319" i="89"/>
  <c r="CX318" i="89"/>
  <c r="CX316" i="89"/>
  <c r="CX312" i="89"/>
  <c r="CX309" i="89"/>
  <c r="CX308" i="89"/>
  <c r="CX307" i="89"/>
  <c r="CX306" i="89"/>
  <c r="CX304" i="89"/>
  <c r="CX302" i="89"/>
  <c r="CX301" i="89"/>
  <c r="CX300" i="89"/>
  <c r="CX299" i="89"/>
  <c r="CX298" i="89"/>
  <c r="CX297" i="89"/>
  <c r="CX296" i="89"/>
  <c r="CX287" i="89"/>
  <c r="CX285" i="89"/>
  <c r="CX286" i="89"/>
  <c r="CX283" i="89"/>
  <c r="CX281" i="89"/>
  <c r="CX280" i="89"/>
  <c r="CX279" i="89"/>
  <c r="CX275" i="89"/>
  <c r="CX276" i="89"/>
  <c r="CX274" i="89"/>
  <c r="CX273" i="89"/>
  <c r="CX272" i="89"/>
  <c r="CX271" i="89"/>
  <c r="CX263" i="89"/>
  <c r="CX265" i="89"/>
  <c r="CX270" i="89"/>
  <c r="CX269" i="89"/>
  <c r="CX268" i="89"/>
  <c r="CX267" i="89"/>
  <c r="CX266" i="89"/>
  <c r="CX264" i="89"/>
  <c r="CX262" i="89"/>
  <c r="CX259" i="89"/>
  <c r="CX261" i="89"/>
  <c r="CX260" i="89"/>
  <c r="CX258" i="89"/>
  <c r="CX256" i="89"/>
  <c r="CX255" i="89"/>
  <c r="CX254" i="89"/>
  <c r="CX253" i="89"/>
  <c r="CX252" i="89"/>
  <c r="CX243" i="89"/>
  <c r="CX242" i="89"/>
  <c r="CX241" i="89"/>
  <c r="CX240" i="89"/>
  <c r="CX239" i="89"/>
  <c r="CX238" i="89"/>
  <c r="CX236" i="89"/>
  <c r="CX235" i="89"/>
  <c r="CX234" i="89"/>
  <c r="CX233" i="89"/>
  <c r="CX232" i="89"/>
  <c r="CX231" i="89"/>
  <c r="CX216" i="89"/>
  <c r="CX225" i="89"/>
  <c r="CX228" i="89"/>
  <c r="CX221" i="89"/>
  <c r="CX213" i="89"/>
  <c r="CX218" i="89"/>
  <c r="CX217" i="89"/>
  <c r="CX215" i="89"/>
  <c r="CX227" i="89"/>
  <c r="CX214" i="89"/>
  <c r="CX211" i="89"/>
  <c r="CX209" i="89"/>
  <c r="CX208" i="89"/>
  <c r="CX206" i="89"/>
  <c r="CX205" i="89"/>
  <c r="CX204" i="89"/>
  <c r="CX203" i="89"/>
  <c r="CX202" i="89"/>
  <c r="CX201" i="89"/>
  <c r="CX189" i="89"/>
  <c r="CX190" i="89"/>
  <c r="CX192" i="89"/>
  <c r="CX188" i="89"/>
  <c r="CX191" i="89"/>
  <c r="CX185" i="89"/>
  <c r="CX183" i="89"/>
  <c r="CX178" i="89"/>
  <c r="CX179" i="89"/>
  <c r="CX180" i="89"/>
  <c r="CX181" i="89"/>
  <c r="CX176" i="89"/>
  <c r="CX174" i="89"/>
  <c r="CX164" i="89"/>
  <c r="CX169" i="89"/>
  <c r="CX168" i="89"/>
  <c r="CX172" i="89"/>
  <c r="CX167" i="89"/>
  <c r="CX175" i="89"/>
  <c r="CX163" i="89"/>
  <c r="CX166" i="89"/>
  <c r="CX165" i="89"/>
  <c r="CX154" i="89"/>
  <c r="CX155" i="89"/>
  <c r="CX161" i="89"/>
  <c r="CX160" i="89"/>
  <c r="CX158" i="89"/>
  <c r="CX156" i="89"/>
  <c r="CX159" i="89"/>
  <c r="CX152" i="89"/>
  <c r="CX151" i="89"/>
  <c r="CX150" i="89"/>
  <c r="CX149" i="89"/>
  <c r="CX140" i="89"/>
  <c r="CX139" i="89"/>
  <c r="CX126" i="89"/>
  <c r="CX137" i="89"/>
  <c r="CX135" i="89"/>
  <c r="CX102" i="89"/>
  <c r="CX134" i="89"/>
  <c r="CX130" i="89"/>
  <c r="CX118" i="89"/>
  <c r="CX127" i="89"/>
  <c r="CX124" i="89"/>
  <c r="CX129" i="89"/>
  <c r="CX121" i="89"/>
  <c r="CX109" i="89"/>
  <c r="CX110" i="89"/>
  <c r="CX120" i="89"/>
  <c r="CX115" i="89"/>
  <c r="CX106" i="89"/>
  <c r="CX111" i="89"/>
  <c r="CX112" i="89"/>
  <c r="CX101" i="89"/>
  <c r="CX99" i="89"/>
  <c r="CX95" i="89"/>
  <c r="CX93" i="89"/>
  <c r="CX92" i="89"/>
  <c r="CX90" i="89"/>
  <c r="CX108" i="89"/>
  <c r="CX89" i="89"/>
  <c r="CX88" i="89"/>
  <c r="CX87" i="89"/>
  <c r="CX86" i="89"/>
  <c r="CX77" i="89"/>
  <c r="CX76" i="89"/>
  <c r="CX75" i="89"/>
  <c r="CX74" i="89"/>
  <c r="CX73" i="89"/>
  <c r="CX72" i="89"/>
  <c r="CX71" i="89"/>
  <c r="CX70" i="89"/>
  <c r="CX69" i="89"/>
  <c r="CX68" i="89"/>
  <c r="CX67" i="89"/>
  <c r="CX66" i="89"/>
  <c r="CX65" i="89"/>
  <c r="CX64" i="89"/>
  <c r="CX63" i="89"/>
  <c r="CX62" i="89"/>
  <c r="CX61" i="89"/>
  <c r="CX60" i="89"/>
  <c r="CX59" i="89"/>
  <c r="CX58" i="89"/>
  <c r="CX57" i="89"/>
  <c r="CX56" i="89"/>
  <c r="CX55" i="89"/>
  <c r="CX54" i="89"/>
  <c r="CX53" i="89"/>
  <c r="CX52" i="89"/>
  <c r="CX51" i="89"/>
  <c r="CX50" i="89"/>
  <c r="CX49" i="89"/>
  <c r="CX48" i="89"/>
  <c r="CX47" i="89"/>
  <c r="CX46" i="89"/>
  <c r="CX37" i="89"/>
  <c r="CX36" i="89"/>
  <c r="CX35" i="89"/>
  <c r="CX34" i="89"/>
  <c r="CX33" i="89"/>
  <c r="CX32" i="89"/>
  <c r="CX31" i="89"/>
  <c r="CX30" i="89"/>
  <c r="CX29" i="89"/>
  <c r="CX28" i="89"/>
  <c r="CX27" i="89"/>
  <c r="CX26" i="89"/>
  <c r="CX25" i="89"/>
  <c r="CX24" i="89"/>
  <c r="CX23" i="89"/>
  <c r="CX19" i="89"/>
  <c r="CX20" i="89"/>
  <c r="CX22" i="89"/>
  <c r="CX21" i="89"/>
  <c r="CX18" i="89"/>
  <c r="CX16" i="89"/>
  <c r="CX15" i="89"/>
  <c r="CX14" i="89"/>
  <c r="CX13" i="89"/>
  <c r="CX17" i="89"/>
  <c r="CX12" i="89"/>
  <c r="CX10" i="89"/>
  <c r="CX9" i="89"/>
  <c r="CX8" i="89"/>
  <c r="CX7" i="89"/>
  <c r="CX6" i="89"/>
  <c r="BA485" i="89" l="1"/>
  <c r="E97" i="100"/>
  <c r="D98" i="99"/>
  <c r="E98" i="99" s="1"/>
  <c r="F98" i="99" s="1"/>
  <c r="G98" i="99" s="1"/>
  <c r="H98" i="99" s="1"/>
  <c r="I98" i="99" s="1"/>
  <c r="J98" i="99" s="1"/>
  <c r="K98" i="99" s="1"/>
  <c r="L98" i="99" s="1"/>
  <c r="M98" i="99" s="1"/>
  <c r="N98" i="99" s="1"/>
  <c r="O98" i="99" s="1"/>
  <c r="P98" i="99" s="1"/>
  <c r="Q98" i="99" s="1"/>
  <c r="R98" i="99" s="1"/>
  <c r="S98" i="99" s="1"/>
  <c r="T98" i="99" s="1"/>
  <c r="U98" i="99" s="1"/>
  <c r="V98" i="99" s="1"/>
  <c r="W98" i="99" s="1"/>
  <c r="X98" i="99" s="1"/>
  <c r="Y98" i="99" s="1"/>
  <c r="Z98" i="99" s="1"/>
  <c r="AA98" i="99" s="1"/>
  <c r="AB98" i="99" s="1"/>
  <c r="AC98" i="99" s="1"/>
  <c r="AD98" i="99" s="1"/>
  <c r="AE98" i="99" s="1"/>
  <c r="AF98" i="99" s="1"/>
  <c r="AG98" i="99" s="1"/>
  <c r="AH98" i="99" s="1"/>
  <c r="AI98" i="99" s="1"/>
  <c r="AJ98" i="99" s="1"/>
  <c r="AK98" i="99" s="1"/>
  <c r="AL98" i="99" s="1"/>
  <c r="AM98" i="99" s="1"/>
  <c r="AN98" i="99" s="1"/>
  <c r="AO98" i="99" s="1"/>
  <c r="AP98" i="99" s="1"/>
  <c r="AQ98" i="99" s="1"/>
  <c r="AR98" i="99" s="1"/>
  <c r="AS98" i="99" s="1"/>
  <c r="AT98" i="99" s="1"/>
  <c r="AU98" i="99" s="1"/>
  <c r="AV98" i="99" s="1"/>
  <c r="AW98" i="99" s="1"/>
  <c r="DH170" i="89"/>
  <c r="DJ170" i="89"/>
  <c r="DH223" i="89"/>
  <c r="DJ223" i="89"/>
  <c r="DH171" i="89"/>
  <c r="DJ171" i="89"/>
  <c r="DH222" i="89"/>
  <c r="DJ222" i="89"/>
  <c r="CX143" i="89"/>
  <c r="CW144" i="89" s="1"/>
  <c r="CX195" i="89"/>
  <c r="CW196" i="89" s="1"/>
  <c r="CX399" i="89"/>
  <c r="CW400" i="89" s="1"/>
  <c r="CX440" i="89"/>
  <c r="CW441" i="89" s="1"/>
  <c r="CX80" i="89"/>
  <c r="CW81" i="89" s="1"/>
  <c r="CX340" i="89"/>
  <c r="CW341" i="89" s="1"/>
  <c r="CX290" i="89"/>
  <c r="CW291" i="89" s="1"/>
  <c r="CX40" i="89"/>
  <c r="CW41" i="89" s="1"/>
  <c r="CX246" i="89"/>
  <c r="CW247" i="89" s="1"/>
  <c r="CX480" i="89"/>
  <c r="CW481" i="89" s="1"/>
  <c r="H9" i="86"/>
  <c r="C9" i="86"/>
  <c r="D9" i="86" s="1"/>
  <c r="I8" i="86"/>
  <c r="H8" i="86"/>
  <c r="N46" i="86"/>
  <c r="J50" i="86" l="1"/>
  <c r="K50" i="86"/>
  <c r="CX484" i="89"/>
  <c r="CW485" i="89" s="1"/>
  <c r="U10" i="86"/>
  <c r="U11" i="86"/>
  <c r="U12" i="86"/>
  <c r="C26" i="86"/>
  <c r="D26" i="86" s="1"/>
  <c r="C25" i="86"/>
  <c r="D25" i="86" s="1"/>
  <c r="C24" i="86"/>
  <c r="D24" i="86" s="1"/>
  <c r="C23" i="86"/>
  <c r="D23" i="86" s="1"/>
  <c r="C22" i="86"/>
  <c r="D22" i="86" s="1"/>
  <c r="C21" i="86"/>
  <c r="D21" i="86" s="1"/>
  <c r="C20" i="86"/>
  <c r="D20" i="86" s="1"/>
  <c r="C19" i="86"/>
  <c r="D19" i="86" s="1"/>
  <c r="C18" i="86"/>
  <c r="D18" i="86" s="1"/>
  <c r="C17" i="86"/>
  <c r="D17" i="86" s="1"/>
  <c r="C16" i="86"/>
  <c r="D16" i="86" s="1"/>
  <c r="C15" i="86"/>
  <c r="D15" i="86" s="1"/>
  <c r="C14" i="86"/>
  <c r="D14" i="86" s="1"/>
  <c r="C13" i="86"/>
  <c r="D13" i="86" s="1"/>
  <c r="C12" i="86"/>
  <c r="D12" i="86" s="1"/>
  <c r="C11" i="86"/>
  <c r="D11" i="86" s="1"/>
  <c r="C10" i="86"/>
  <c r="D10" i="86" s="1"/>
  <c r="J27" i="86"/>
  <c r="K27" i="86" s="1"/>
  <c r="J28" i="86"/>
  <c r="J29" i="86"/>
  <c r="J30" i="86"/>
  <c r="K30" i="86" s="1"/>
  <c r="I30" i="86" s="1"/>
  <c r="F30" i="86" s="1"/>
  <c r="C30" i="86" s="1"/>
  <c r="D30" i="86" s="1"/>
  <c r="J31" i="86"/>
  <c r="K31" i="86" s="1"/>
  <c r="I31" i="86" s="1"/>
  <c r="F31" i="86" s="1"/>
  <c r="C31" i="86" s="1"/>
  <c r="D31" i="86" s="1"/>
  <c r="J32" i="86"/>
  <c r="K32" i="86" s="1"/>
  <c r="I32" i="86" s="1"/>
  <c r="F32" i="86" s="1"/>
  <c r="C32" i="86" s="1"/>
  <c r="D32" i="86" s="1"/>
  <c r="J33" i="86"/>
  <c r="K33" i="86" s="1"/>
  <c r="I33" i="86" s="1"/>
  <c r="F33" i="86" s="1"/>
  <c r="C33" i="86" s="1"/>
  <c r="D33" i="86" s="1"/>
  <c r="J34" i="86"/>
  <c r="J35" i="86"/>
  <c r="K35" i="86" s="1"/>
  <c r="I35" i="86" s="1"/>
  <c r="F35" i="86" s="1"/>
  <c r="C35" i="86" s="1"/>
  <c r="D35" i="86" s="1"/>
  <c r="J36" i="86"/>
  <c r="K36" i="86" s="1"/>
  <c r="J37" i="86"/>
  <c r="K37" i="86" s="1"/>
  <c r="I37" i="86" s="1"/>
  <c r="F37" i="86" s="1"/>
  <c r="C37" i="86" s="1"/>
  <c r="D37" i="86" s="1"/>
  <c r="J38" i="86"/>
  <c r="K38" i="86" s="1"/>
  <c r="J39" i="86"/>
  <c r="K39" i="86" s="1"/>
  <c r="I39" i="86" s="1"/>
  <c r="F39" i="86" s="1"/>
  <c r="C39" i="86" s="1"/>
  <c r="D39" i="86" s="1"/>
  <c r="L46" i="86"/>
  <c r="K28" i="86" l="1"/>
  <c r="I28" i="86" s="1"/>
  <c r="F28" i="86" s="1"/>
  <c r="C28" i="86" s="1"/>
  <c r="D28" i="86" s="1"/>
  <c r="F8" i="86"/>
  <c r="C8" i="86" s="1"/>
  <c r="D8" i="86" s="1"/>
  <c r="I36" i="86"/>
  <c r="F36" i="86" s="1"/>
  <c r="C36" i="86" s="1"/>
  <c r="D36" i="86" s="1"/>
  <c r="K29" i="86"/>
  <c r="I29" i="86" s="1"/>
  <c r="F29" i="86" s="1"/>
  <c r="C29" i="86" s="1"/>
  <c r="D29" i="86" s="1"/>
  <c r="K34" i="86"/>
  <c r="I34" i="86" s="1"/>
  <c r="F34" i="86" s="1"/>
  <c r="C34" i="86" s="1"/>
  <c r="D34" i="86" s="1"/>
  <c r="H27" i="86"/>
  <c r="F27" i="86" s="1"/>
  <c r="C27" i="86" s="1"/>
  <c r="D27" i="86" s="1"/>
  <c r="I38" i="86"/>
  <c r="F38" i="86" s="1"/>
  <c r="C38" i="86" s="1"/>
  <c r="D38" i="86" s="1"/>
  <c r="AZ372" i="89" l="1"/>
  <c r="AX372" i="89"/>
  <c r="AV372" i="89"/>
  <c r="AT372" i="89"/>
  <c r="AR372" i="89"/>
  <c r="AP372" i="89"/>
  <c r="AN372" i="89"/>
  <c r="AL372" i="89"/>
  <c r="AJ372" i="89"/>
  <c r="AH372" i="89"/>
  <c r="AF372" i="89"/>
  <c r="AD372" i="89"/>
  <c r="AZ209" i="89"/>
  <c r="AX209" i="89"/>
  <c r="AV209" i="89"/>
  <c r="AT209" i="89"/>
  <c r="AR209" i="89"/>
  <c r="AP209" i="89"/>
  <c r="AN209" i="89"/>
  <c r="AL209" i="89"/>
  <c r="AJ209" i="89"/>
  <c r="AH209" i="89"/>
  <c r="AF209" i="89"/>
  <c r="AD209" i="89"/>
  <c r="AZ93" i="89"/>
  <c r="AX93" i="89"/>
  <c r="AV93" i="89"/>
  <c r="AT93" i="89"/>
  <c r="AR93" i="89"/>
  <c r="AP93" i="89"/>
  <c r="AN93" i="89"/>
  <c r="AL93" i="89"/>
  <c r="AJ93" i="89"/>
  <c r="AH93" i="89"/>
  <c r="AF93" i="89"/>
  <c r="AD93" i="89"/>
  <c r="AZ242" i="89"/>
  <c r="AX242" i="89"/>
  <c r="AV242" i="89"/>
  <c r="AT242" i="89"/>
  <c r="AR242" i="89"/>
  <c r="AP242" i="89"/>
  <c r="AN242" i="89"/>
  <c r="AL242" i="89"/>
  <c r="AJ242" i="89"/>
  <c r="AH242" i="89"/>
  <c r="AF242" i="89"/>
  <c r="AD242" i="89"/>
  <c r="DH209" i="89" l="1"/>
  <c r="DJ209" i="89"/>
  <c r="DH241" i="89"/>
  <c r="DJ242" i="89"/>
  <c r="S46" i="86" l="1"/>
  <c r="AZ362" i="89"/>
  <c r="AX362" i="89"/>
  <c r="AV362" i="89"/>
  <c r="AT362" i="89"/>
  <c r="AR362" i="89"/>
  <c r="AP362" i="89"/>
  <c r="AN362" i="89"/>
  <c r="AL362" i="89"/>
  <c r="AJ362" i="89"/>
  <c r="AH362" i="89"/>
  <c r="AF362" i="89"/>
  <c r="AD362" i="89"/>
  <c r="AZ367" i="89"/>
  <c r="AX367" i="89"/>
  <c r="AV367" i="89"/>
  <c r="AT367" i="89"/>
  <c r="AR367" i="89"/>
  <c r="AP367" i="89"/>
  <c r="AN367" i="89"/>
  <c r="AL367" i="89"/>
  <c r="AJ367" i="89"/>
  <c r="AH367" i="89"/>
  <c r="AF367" i="89"/>
  <c r="AD367" i="89"/>
  <c r="AZ366" i="89"/>
  <c r="AX366" i="89"/>
  <c r="AV366" i="89"/>
  <c r="AT366" i="89"/>
  <c r="AR366" i="89"/>
  <c r="AP366" i="89"/>
  <c r="AN366" i="89"/>
  <c r="AL366" i="89"/>
  <c r="AJ366" i="89"/>
  <c r="AH366" i="89"/>
  <c r="AF366" i="89"/>
  <c r="AD366" i="89"/>
  <c r="AZ354" i="89"/>
  <c r="AX354" i="89"/>
  <c r="AV354" i="89"/>
  <c r="AT354" i="89"/>
  <c r="AR354" i="89"/>
  <c r="AP354" i="89"/>
  <c r="AN354" i="89"/>
  <c r="AL354" i="89"/>
  <c r="AJ354" i="89"/>
  <c r="AH354" i="89"/>
  <c r="AF354" i="89"/>
  <c r="AD354" i="89"/>
  <c r="AZ155" i="89"/>
  <c r="AX155" i="89"/>
  <c r="AV155" i="89"/>
  <c r="AT155" i="89"/>
  <c r="AR155" i="89"/>
  <c r="AP155" i="89"/>
  <c r="AN155" i="89"/>
  <c r="AL155" i="89"/>
  <c r="AJ155" i="89"/>
  <c r="AH155" i="89"/>
  <c r="AF155" i="89"/>
  <c r="AD155" i="89"/>
  <c r="AZ308" i="89"/>
  <c r="AX308" i="89"/>
  <c r="AV308" i="89"/>
  <c r="AT308" i="89"/>
  <c r="AR308" i="89"/>
  <c r="AP308" i="89"/>
  <c r="AN308" i="89"/>
  <c r="AL308" i="89"/>
  <c r="AJ308" i="89"/>
  <c r="AH308" i="89"/>
  <c r="AF308" i="89"/>
  <c r="AD308" i="89"/>
  <c r="AB308" i="89"/>
  <c r="Z308" i="89"/>
  <c r="X308" i="89"/>
  <c r="AZ298" i="89"/>
  <c r="AX298" i="89"/>
  <c r="AV298" i="89"/>
  <c r="AT298" i="89"/>
  <c r="AR298" i="89"/>
  <c r="AP298" i="89"/>
  <c r="AN298" i="89"/>
  <c r="AL298" i="89"/>
  <c r="AJ298" i="89"/>
  <c r="AH298" i="89"/>
  <c r="AF298" i="89"/>
  <c r="AD298" i="89"/>
  <c r="AB298" i="89"/>
  <c r="Z298" i="89"/>
  <c r="X298" i="89"/>
  <c r="AZ156" i="89"/>
  <c r="AX156" i="89"/>
  <c r="AV156" i="89"/>
  <c r="AT156" i="89"/>
  <c r="AR156" i="89"/>
  <c r="AP156" i="89"/>
  <c r="AN156" i="89"/>
  <c r="AL156" i="89"/>
  <c r="AJ156" i="89"/>
  <c r="AH156" i="89"/>
  <c r="AF156" i="89"/>
  <c r="AD156" i="89"/>
  <c r="AZ165" i="89"/>
  <c r="AX165" i="89"/>
  <c r="AV165" i="89"/>
  <c r="AT165" i="89"/>
  <c r="AR165" i="89"/>
  <c r="AP165" i="89"/>
  <c r="AN165" i="89"/>
  <c r="AL165" i="89"/>
  <c r="AJ165" i="89"/>
  <c r="AH165" i="89"/>
  <c r="AF165" i="89"/>
  <c r="AD165" i="89"/>
  <c r="AZ309" i="89"/>
  <c r="AX309" i="89"/>
  <c r="AV309" i="89"/>
  <c r="AT309" i="89"/>
  <c r="AR309" i="89"/>
  <c r="AP309" i="89"/>
  <c r="AN309" i="89"/>
  <c r="AL309" i="89"/>
  <c r="AJ309" i="89"/>
  <c r="AH309" i="89"/>
  <c r="AF309" i="89"/>
  <c r="AD309" i="89"/>
  <c r="AB309" i="89"/>
  <c r="Z309" i="89"/>
  <c r="X309" i="89"/>
  <c r="AZ364" i="89"/>
  <c r="AX364" i="89"/>
  <c r="AV364" i="89"/>
  <c r="AT364" i="89"/>
  <c r="AR364" i="89"/>
  <c r="AP364" i="89"/>
  <c r="AN364" i="89"/>
  <c r="AL364" i="89"/>
  <c r="AJ364" i="89"/>
  <c r="AH364" i="89"/>
  <c r="AF364" i="89"/>
  <c r="AD364" i="89"/>
  <c r="AP150" i="86"/>
  <c r="AP198" i="86"/>
  <c r="AZ266" i="89"/>
  <c r="AX266" i="89"/>
  <c r="AV266" i="89"/>
  <c r="AT266" i="89"/>
  <c r="AR266" i="89"/>
  <c r="AP266" i="89"/>
  <c r="AN266" i="89"/>
  <c r="AL266" i="89"/>
  <c r="AJ266" i="89"/>
  <c r="DH266" i="89" s="1"/>
  <c r="AH266" i="89"/>
  <c r="AF266" i="89"/>
  <c r="AD266" i="89"/>
  <c r="AB266" i="89"/>
  <c r="Z266" i="89"/>
  <c r="X266" i="89"/>
  <c r="DJ266" i="89"/>
  <c r="AP190" i="86"/>
  <c r="AP76" i="86"/>
  <c r="AO74" i="86"/>
  <c r="AP74" i="86" s="1"/>
  <c r="AZ425" i="89"/>
  <c r="AX425" i="89"/>
  <c r="AV425" i="89"/>
  <c r="AT425" i="89"/>
  <c r="AR425" i="89"/>
  <c r="AP425" i="89"/>
  <c r="AN425" i="89"/>
  <c r="AL425" i="89"/>
  <c r="AJ425" i="89"/>
  <c r="AH425" i="89"/>
  <c r="AF425" i="89"/>
  <c r="AD425" i="89"/>
  <c r="AZ316" i="89"/>
  <c r="AX316" i="89"/>
  <c r="AV316" i="89"/>
  <c r="AT316" i="89"/>
  <c r="AR316" i="89"/>
  <c r="AP316" i="89"/>
  <c r="AN316" i="89"/>
  <c r="AL316" i="89"/>
  <c r="AJ316" i="89"/>
  <c r="AH316" i="89"/>
  <c r="AF316" i="89"/>
  <c r="AD316" i="89"/>
  <c r="AB316" i="89"/>
  <c r="Z316" i="89"/>
  <c r="X316" i="89"/>
  <c r="AZ312" i="89"/>
  <c r="AX312" i="89"/>
  <c r="AV312" i="89"/>
  <c r="AT312" i="89"/>
  <c r="AR312" i="89"/>
  <c r="AP312" i="89"/>
  <c r="AN312" i="89"/>
  <c r="AL312" i="89"/>
  <c r="AJ312" i="89"/>
  <c r="AH312" i="89"/>
  <c r="AF312" i="89"/>
  <c r="AD312" i="89"/>
  <c r="AB312" i="89"/>
  <c r="Z312" i="89"/>
  <c r="X312" i="89"/>
  <c r="J45" i="86"/>
  <c r="K45" i="86" s="1"/>
  <c r="H45" i="86" s="1"/>
  <c r="F45" i="86" s="1"/>
  <c r="C45" i="86" s="1"/>
  <c r="D45" i="86" s="1"/>
  <c r="X47" i="89"/>
  <c r="AB47" i="89"/>
  <c r="AD47" i="89"/>
  <c r="AF47" i="89"/>
  <c r="AH47" i="89"/>
  <c r="AJ47" i="89"/>
  <c r="AL47" i="89"/>
  <c r="AN47" i="89"/>
  <c r="AP47" i="89"/>
  <c r="AR47" i="89"/>
  <c r="AT47" i="89"/>
  <c r="AV47" i="89"/>
  <c r="AX47" i="89"/>
  <c r="AZ47" i="89"/>
  <c r="X48" i="89"/>
  <c r="AD48" i="89"/>
  <c r="AF48" i="89"/>
  <c r="AH48" i="89"/>
  <c r="AJ48" i="89"/>
  <c r="AL48" i="89"/>
  <c r="AN48" i="89"/>
  <c r="AP48" i="89"/>
  <c r="AR48" i="89"/>
  <c r="AT48" i="89"/>
  <c r="AV48" i="89"/>
  <c r="AX48" i="89"/>
  <c r="AZ48" i="89"/>
  <c r="X49" i="89"/>
  <c r="AD49" i="89"/>
  <c r="AF49" i="89"/>
  <c r="AH49" i="89"/>
  <c r="AJ49" i="89"/>
  <c r="AL49" i="89"/>
  <c r="AN49" i="89"/>
  <c r="AP49" i="89"/>
  <c r="AR49" i="89"/>
  <c r="AT49" i="89"/>
  <c r="AV49" i="89"/>
  <c r="AX49" i="89"/>
  <c r="AZ49" i="89"/>
  <c r="X50" i="89"/>
  <c r="AD50" i="89"/>
  <c r="AF50" i="89"/>
  <c r="AH50" i="89"/>
  <c r="AJ50" i="89"/>
  <c r="AL50" i="89"/>
  <c r="AN50" i="89"/>
  <c r="AP50" i="89"/>
  <c r="AR50" i="89"/>
  <c r="AT50" i="89"/>
  <c r="AV50" i="89"/>
  <c r="AX50" i="89"/>
  <c r="AZ50" i="89"/>
  <c r="X51" i="89"/>
  <c r="Z51" i="89"/>
  <c r="AD51" i="89"/>
  <c r="AF51" i="89"/>
  <c r="AH51" i="89"/>
  <c r="AJ51" i="89"/>
  <c r="AL51" i="89"/>
  <c r="AN51" i="89"/>
  <c r="AP51" i="89"/>
  <c r="AR51" i="89"/>
  <c r="AT51" i="89"/>
  <c r="AV51" i="89"/>
  <c r="AX51" i="89"/>
  <c r="AZ51" i="89"/>
  <c r="X52" i="89"/>
  <c r="Z52" i="89"/>
  <c r="AD52" i="89"/>
  <c r="AF52" i="89"/>
  <c r="AH52" i="89"/>
  <c r="AJ52" i="89"/>
  <c r="AL52" i="89"/>
  <c r="AN52" i="89"/>
  <c r="AP52" i="89"/>
  <c r="AR52" i="89"/>
  <c r="AT52" i="89"/>
  <c r="AV52" i="89"/>
  <c r="AX52" i="89"/>
  <c r="AZ52" i="89"/>
  <c r="X53" i="89"/>
  <c r="Z53" i="89"/>
  <c r="AD53" i="89"/>
  <c r="AF53" i="89"/>
  <c r="AH53" i="89"/>
  <c r="AJ53" i="89"/>
  <c r="AL53" i="89"/>
  <c r="AN53" i="89"/>
  <c r="AP53" i="89"/>
  <c r="AR53" i="89"/>
  <c r="AT53" i="89"/>
  <c r="AV53" i="89"/>
  <c r="AX53" i="89"/>
  <c r="AZ53" i="89"/>
  <c r="X54" i="89"/>
  <c r="Z54" i="89"/>
  <c r="AD54" i="89"/>
  <c r="AF54" i="89"/>
  <c r="AH54" i="89"/>
  <c r="AJ54" i="89"/>
  <c r="AL54" i="89"/>
  <c r="AN54" i="89"/>
  <c r="AP54" i="89"/>
  <c r="AR54" i="89"/>
  <c r="AT54" i="89"/>
  <c r="AV54" i="89"/>
  <c r="AX54" i="89"/>
  <c r="AZ54" i="89"/>
  <c r="X55" i="89"/>
  <c r="Z55" i="89"/>
  <c r="AD55" i="89"/>
  <c r="AF55" i="89"/>
  <c r="AH55" i="89"/>
  <c r="AJ55" i="89"/>
  <c r="AL55" i="89"/>
  <c r="AN55" i="89"/>
  <c r="AP55" i="89"/>
  <c r="AR55" i="89"/>
  <c r="AT55" i="89"/>
  <c r="AV55" i="89"/>
  <c r="AX55" i="89"/>
  <c r="AZ55" i="89"/>
  <c r="X56" i="89"/>
  <c r="Z56" i="89"/>
  <c r="AD56" i="89"/>
  <c r="AF56" i="89"/>
  <c r="AH56" i="89"/>
  <c r="AJ56" i="89"/>
  <c r="AL56" i="89"/>
  <c r="AN56" i="89"/>
  <c r="AP56" i="89"/>
  <c r="AR56" i="89"/>
  <c r="AT56" i="89"/>
  <c r="AV56" i="89"/>
  <c r="AX56" i="89"/>
  <c r="AZ56" i="89"/>
  <c r="X57" i="89"/>
  <c r="Z57" i="89"/>
  <c r="AD57" i="89"/>
  <c r="AF57" i="89"/>
  <c r="AH57" i="89"/>
  <c r="AJ57" i="89"/>
  <c r="AL57" i="89"/>
  <c r="AN57" i="89"/>
  <c r="AP57" i="89"/>
  <c r="AR57" i="89"/>
  <c r="AT57" i="89"/>
  <c r="AV57" i="89"/>
  <c r="AX57" i="89"/>
  <c r="AZ57" i="89"/>
  <c r="X58" i="89"/>
  <c r="Z58" i="89"/>
  <c r="AD58" i="89"/>
  <c r="AF58" i="89"/>
  <c r="AH58" i="89"/>
  <c r="AJ58" i="89"/>
  <c r="AL58" i="89"/>
  <c r="AN58" i="89"/>
  <c r="AP58" i="89"/>
  <c r="AR58" i="89"/>
  <c r="AT58" i="89"/>
  <c r="AV58" i="89"/>
  <c r="AX58" i="89"/>
  <c r="AZ58" i="89"/>
  <c r="X59" i="89"/>
  <c r="Z59" i="89"/>
  <c r="AD59" i="89"/>
  <c r="AF59" i="89"/>
  <c r="AH59" i="89"/>
  <c r="AJ59" i="89"/>
  <c r="AL59" i="89"/>
  <c r="AN59" i="89"/>
  <c r="AP59" i="89"/>
  <c r="AR59" i="89"/>
  <c r="AT59" i="89"/>
  <c r="AV59" i="89"/>
  <c r="AX59" i="89"/>
  <c r="AZ59" i="89"/>
  <c r="X60" i="89"/>
  <c r="Z60" i="89"/>
  <c r="AD60" i="89"/>
  <c r="AF60" i="89"/>
  <c r="AH60" i="89"/>
  <c r="AJ60" i="89"/>
  <c r="AL60" i="89"/>
  <c r="AN60" i="89"/>
  <c r="AP60" i="89"/>
  <c r="AR60" i="89"/>
  <c r="AT60" i="89"/>
  <c r="AV60" i="89"/>
  <c r="AX60" i="89"/>
  <c r="AZ60" i="89"/>
  <c r="X61" i="89"/>
  <c r="Z61" i="89"/>
  <c r="AD61" i="89"/>
  <c r="AF61" i="89"/>
  <c r="AH61" i="89"/>
  <c r="AJ61" i="89"/>
  <c r="AL61" i="89"/>
  <c r="AN61" i="89"/>
  <c r="AP61" i="89"/>
  <c r="AR61" i="89"/>
  <c r="AT61" i="89"/>
  <c r="AV61" i="89"/>
  <c r="AX61" i="89"/>
  <c r="AZ61" i="89"/>
  <c r="X62" i="89"/>
  <c r="Z62" i="89"/>
  <c r="AD62" i="89"/>
  <c r="AF62" i="89"/>
  <c r="AH62" i="89"/>
  <c r="AJ62" i="89"/>
  <c r="AL62" i="89"/>
  <c r="AN62" i="89"/>
  <c r="AP62" i="89"/>
  <c r="AR62" i="89"/>
  <c r="AT62" i="89"/>
  <c r="AV62" i="89"/>
  <c r="AX62" i="89"/>
  <c r="AZ62" i="89"/>
  <c r="X63" i="89"/>
  <c r="Z63" i="89"/>
  <c r="AD63" i="89"/>
  <c r="AF63" i="89"/>
  <c r="AH63" i="89"/>
  <c r="AJ63" i="89"/>
  <c r="AL63" i="89"/>
  <c r="AN63" i="89"/>
  <c r="AP63" i="89"/>
  <c r="AR63" i="89"/>
  <c r="AT63" i="89"/>
  <c r="AV63" i="89"/>
  <c r="AX63" i="89"/>
  <c r="AZ63" i="89"/>
  <c r="X64" i="89"/>
  <c r="Z64" i="89"/>
  <c r="AD64" i="89"/>
  <c r="AF64" i="89"/>
  <c r="AH64" i="89"/>
  <c r="AJ64" i="89"/>
  <c r="AL64" i="89"/>
  <c r="AN64" i="89"/>
  <c r="AP64" i="89"/>
  <c r="AR64" i="89"/>
  <c r="AT64" i="89"/>
  <c r="AV64" i="89"/>
  <c r="AX64" i="89"/>
  <c r="AZ64" i="89"/>
  <c r="X65" i="89"/>
  <c r="Z65" i="89"/>
  <c r="AD65" i="89"/>
  <c r="AF65" i="89"/>
  <c r="AH65" i="89"/>
  <c r="AJ65" i="89"/>
  <c r="AL65" i="89"/>
  <c r="AN65" i="89"/>
  <c r="AP65" i="89"/>
  <c r="AR65" i="89"/>
  <c r="AT65" i="89"/>
  <c r="AV65" i="89"/>
  <c r="AX65" i="89"/>
  <c r="AZ65" i="89"/>
  <c r="X66" i="89"/>
  <c r="Z66" i="89"/>
  <c r="AD66" i="89"/>
  <c r="AF66" i="89"/>
  <c r="AH66" i="89"/>
  <c r="AJ66" i="89"/>
  <c r="AL66" i="89"/>
  <c r="AN66" i="89"/>
  <c r="AP66" i="89"/>
  <c r="AR66" i="89"/>
  <c r="AT66" i="89"/>
  <c r="AV66" i="89"/>
  <c r="AX66" i="89"/>
  <c r="AZ66" i="89"/>
  <c r="X67" i="89"/>
  <c r="Z67" i="89"/>
  <c r="AD67" i="89"/>
  <c r="AF67" i="89"/>
  <c r="AH67" i="89"/>
  <c r="AJ67" i="89"/>
  <c r="AL67" i="89"/>
  <c r="AN67" i="89"/>
  <c r="AP67" i="89"/>
  <c r="AR67" i="89"/>
  <c r="AT67" i="89"/>
  <c r="AV67" i="89"/>
  <c r="AX67" i="89"/>
  <c r="AZ67" i="89"/>
  <c r="X68" i="89"/>
  <c r="Z68" i="89"/>
  <c r="AD68" i="89"/>
  <c r="AF68" i="89"/>
  <c r="AH68" i="89"/>
  <c r="AJ68" i="89"/>
  <c r="AL68" i="89"/>
  <c r="AN68" i="89"/>
  <c r="AP68" i="89"/>
  <c r="AR68" i="89"/>
  <c r="AT68" i="89"/>
  <c r="AV68" i="89"/>
  <c r="AX68" i="89"/>
  <c r="AZ68" i="89"/>
  <c r="X69" i="89"/>
  <c r="Z69" i="89"/>
  <c r="AD69" i="89"/>
  <c r="AF69" i="89"/>
  <c r="AH69" i="89"/>
  <c r="AJ69" i="89"/>
  <c r="AL69" i="89"/>
  <c r="AN69" i="89"/>
  <c r="AP69" i="89"/>
  <c r="AR69" i="89"/>
  <c r="AT69" i="89"/>
  <c r="AV69" i="89"/>
  <c r="AX69" i="89"/>
  <c r="AZ69" i="89"/>
  <c r="X70" i="89"/>
  <c r="Z70" i="89"/>
  <c r="AD70" i="89"/>
  <c r="AF70" i="89"/>
  <c r="AH70" i="89"/>
  <c r="AJ70" i="89"/>
  <c r="AL70" i="89"/>
  <c r="AN70" i="89"/>
  <c r="AP70" i="89"/>
  <c r="AR70" i="89"/>
  <c r="AT70" i="89"/>
  <c r="AV70" i="89"/>
  <c r="AX70" i="89"/>
  <c r="AZ70" i="89"/>
  <c r="X71" i="89"/>
  <c r="Z71" i="89"/>
  <c r="AD71" i="89"/>
  <c r="AF71" i="89"/>
  <c r="AH71" i="89"/>
  <c r="AJ71" i="89"/>
  <c r="AL71" i="89"/>
  <c r="AN71" i="89"/>
  <c r="AP71" i="89"/>
  <c r="AR71" i="89"/>
  <c r="AT71" i="89"/>
  <c r="AV71" i="89"/>
  <c r="AX71" i="89"/>
  <c r="AZ71" i="89"/>
  <c r="X72" i="89"/>
  <c r="Z72" i="89"/>
  <c r="AD72" i="89"/>
  <c r="AF72" i="89"/>
  <c r="AH72" i="89"/>
  <c r="AJ72" i="89"/>
  <c r="AL72" i="89"/>
  <c r="AN72" i="89"/>
  <c r="AP72" i="89"/>
  <c r="AR72" i="89"/>
  <c r="AT72" i="89"/>
  <c r="AV72" i="89"/>
  <c r="AX72" i="89"/>
  <c r="AZ72" i="89"/>
  <c r="X73" i="89"/>
  <c r="Z73" i="89"/>
  <c r="AD73" i="89"/>
  <c r="AF73" i="89"/>
  <c r="AH73" i="89"/>
  <c r="AJ73" i="89"/>
  <c r="AL73" i="89"/>
  <c r="AN73" i="89"/>
  <c r="AP73" i="89"/>
  <c r="AR73" i="89"/>
  <c r="AT73" i="89"/>
  <c r="AV73" i="89"/>
  <c r="AX73" i="89"/>
  <c r="AZ73" i="89"/>
  <c r="X74" i="89"/>
  <c r="Z74" i="89"/>
  <c r="AD74" i="89"/>
  <c r="AF74" i="89"/>
  <c r="AH74" i="89"/>
  <c r="AJ74" i="89"/>
  <c r="AL74" i="89"/>
  <c r="AN74" i="89"/>
  <c r="AP74" i="89"/>
  <c r="AR74" i="89"/>
  <c r="AT74" i="89"/>
  <c r="AV74" i="89"/>
  <c r="AX74" i="89"/>
  <c r="AZ74" i="89"/>
  <c r="X75" i="89"/>
  <c r="Z75" i="89"/>
  <c r="AD75" i="89"/>
  <c r="AF75" i="89"/>
  <c r="AH75" i="89"/>
  <c r="AJ75" i="89"/>
  <c r="AL75" i="89"/>
  <c r="AN75" i="89"/>
  <c r="AP75" i="89"/>
  <c r="AR75" i="89"/>
  <c r="AT75" i="89"/>
  <c r="AV75" i="89"/>
  <c r="AX75" i="89"/>
  <c r="AZ75" i="89"/>
  <c r="X76" i="89"/>
  <c r="Z76" i="89"/>
  <c r="AD76" i="89"/>
  <c r="AF76" i="89"/>
  <c r="AH76" i="89"/>
  <c r="AJ76" i="89"/>
  <c r="AL76" i="89"/>
  <c r="AN76" i="89"/>
  <c r="AP76" i="89"/>
  <c r="AR76" i="89"/>
  <c r="AT76" i="89"/>
  <c r="AV76" i="89"/>
  <c r="AX76" i="89"/>
  <c r="AZ76" i="89"/>
  <c r="X77" i="89"/>
  <c r="Z77" i="89"/>
  <c r="AB77" i="89"/>
  <c r="AD77" i="89"/>
  <c r="AF77" i="89"/>
  <c r="AH77" i="89"/>
  <c r="AJ77" i="89"/>
  <c r="AL77" i="89"/>
  <c r="AN77" i="89"/>
  <c r="AP77" i="89"/>
  <c r="AR77" i="89"/>
  <c r="AT77" i="89"/>
  <c r="AV77" i="89"/>
  <c r="AX77" i="89"/>
  <c r="AZ77" i="89"/>
  <c r="W80" i="89"/>
  <c r="Y80" i="89"/>
  <c r="AA80" i="89"/>
  <c r="AC80" i="89"/>
  <c r="AE80" i="89"/>
  <c r="AG80" i="89"/>
  <c r="AI80" i="89"/>
  <c r="AK80" i="89"/>
  <c r="AM80" i="89"/>
  <c r="AO80" i="89"/>
  <c r="AQ80" i="89"/>
  <c r="AS80" i="89"/>
  <c r="AU80" i="89"/>
  <c r="AW80" i="89"/>
  <c r="AY80" i="89"/>
  <c r="B85" i="89"/>
  <c r="C85" i="89"/>
  <c r="AD87" i="89"/>
  <c r="AF87" i="89"/>
  <c r="AH87" i="89"/>
  <c r="AJ87" i="89"/>
  <c r="AL87" i="89"/>
  <c r="AN87" i="89"/>
  <c r="AP87" i="89"/>
  <c r="AR87" i="89"/>
  <c r="AT87" i="89"/>
  <c r="AV87" i="89"/>
  <c r="AX87" i="89"/>
  <c r="AZ87" i="89"/>
  <c r="AD88" i="89"/>
  <c r="AF88" i="89"/>
  <c r="AH88" i="89"/>
  <c r="AJ88" i="89"/>
  <c r="AL88" i="89"/>
  <c r="AN88" i="89"/>
  <c r="AP88" i="89"/>
  <c r="AR88" i="89"/>
  <c r="AT88" i="89"/>
  <c r="AV88" i="89"/>
  <c r="AX88" i="89"/>
  <c r="AZ88" i="89"/>
  <c r="AD89" i="89"/>
  <c r="AF89" i="89"/>
  <c r="AH89" i="89"/>
  <c r="AJ89" i="89"/>
  <c r="AL89" i="89"/>
  <c r="AN89" i="89"/>
  <c r="AP89" i="89"/>
  <c r="AR89" i="89"/>
  <c r="AT89" i="89"/>
  <c r="AV89" i="89"/>
  <c r="AX89" i="89"/>
  <c r="AZ89" i="89"/>
  <c r="AD108" i="89"/>
  <c r="AF108" i="89"/>
  <c r="AH108" i="89"/>
  <c r="AJ108" i="89"/>
  <c r="AL108" i="89"/>
  <c r="AN108" i="89"/>
  <c r="AP108" i="89"/>
  <c r="AR108" i="89"/>
  <c r="AT108" i="89"/>
  <c r="AV108" i="89"/>
  <c r="AX108" i="89"/>
  <c r="AZ108" i="89"/>
  <c r="AD90" i="89"/>
  <c r="AF90" i="89"/>
  <c r="AH90" i="89"/>
  <c r="AJ90" i="89"/>
  <c r="AL90" i="89"/>
  <c r="AN90" i="89"/>
  <c r="AP90" i="89"/>
  <c r="AR90" i="89"/>
  <c r="AT90" i="89"/>
  <c r="AV90" i="89"/>
  <c r="AX90" i="89"/>
  <c r="AZ90" i="89"/>
  <c r="AD92" i="89"/>
  <c r="AF92" i="89"/>
  <c r="AH92" i="89"/>
  <c r="AJ92" i="89"/>
  <c r="AL92" i="89"/>
  <c r="AN92" i="89"/>
  <c r="AP92" i="89"/>
  <c r="AR92" i="89"/>
  <c r="AT92" i="89"/>
  <c r="AV92" i="89"/>
  <c r="AX92" i="89"/>
  <c r="AZ92" i="89"/>
  <c r="AD95" i="89"/>
  <c r="AF95" i="89"/>
  <c r="AH95" i="89"/>
  <c r="AJ95" i="89"/>
  <c r="AL95" i="89"/>
  <c r="AN95" i="89"/>
  <c r="AP95" i="89"/>
  <c r="AR95" i="89"/>
  <c r="AT95" i="89"/>
  <c r="AV95" i="89"/>
  <c r="AX95" i="89"/>
  <c r="AZ95" i="89"/>
  <c r="AD99" i="89"/>
  <c r="AF99" i="89"/>
  <c r="AH99" i="89"/>
  <c r="AJ99" i="89"/>
  <c r="AL99" i="89"/>
  <c r="AN99" i="89"/>
  <c r="AP99" i="89"/>
  <c r="AR99" i="89"/>
  <c r="AT99" i="89"/>
  <c r="AV99" i="89"/>
  <c r="AX99" i="89"/>
  <c r="AZ99" i="89"/>
  <c r="AD101" i="89"/>
  <c r="AF101" i="89"/>
  <c r="AH101" i="89"/>
  <c r="AJ101" i="89"/>
  <c r="AL101" i="89"/>
  <c r="AN101" i="89"/>
  <c r="AP101" i="89"/>
  <c r="AR101" i="89"/>
  <c r="AT101" i="89"/>
  <c r="AV101" i="89"/>
  <c r="AX101" i="89"/>
  <c r="AZ101" i="89"/>
  <c r="AD112" i="89"/>
  <c r="AF112" i="89"/>
  <c r="AH112" i="89"/>
  <c r="AJ112" i="89"/>
  <c r="AL112" i="89"/>
  <c r="AN112" i="89"/>
  <c r="AP112" i="89"/>
  <c r="AR112" i="89"/>
  <c r="AT112" i="89"/>
  <c r="AV112" i="89"/>
  <c r="AX112" i="89"/>
  <c r="AZ112" i="89"/>
  <c r="AD111" i="89"/>
  <c r="AF111" i="89"/>
  <c r="AH111" i="89"/>
  <c r="AJ111" i="89"/>
  <c r="AL111" i="89"/>
  <c r="AN111" i="89"/>
  <c r="AP111" i="89"/>
  <c r="AR111" i="89"/>
  <c r="AT111" i="89"/>
  <c r="AV111" i="89"/>
  <c r="AX111" i="89"/>
  <c r="AZ111" i="89"/>
  <c r="AD106" i="89"/>
  <c r="AF106" i="89"/>
  <c r="AH106" i="89"/>
  <c r="AJ106" i="89"/>
  <c r="AL106" i="89"/>
  <c r="AN106" i="89"/>
  <c r="AP106" i="89"/>
  <c r="AR106" i="89"/>
  <c r="AT106" i="89"/>
  <c r="AV106" i="89"/>
  <c r="AX106" i="89"/>
  <c r="AZ106" i="89"/>
  <c r="AD115" i="89"/>
  <c r="AF115" i="89"/>
  <c r="AH115" i="89"/>
  <c r="AJ115" i="89"/>
  <c r="AL115" i="89"/>
  <c r="AN115" i="89"/>
  <c r="AP115" i="89"/>
  <c r="AR115" i="89"/>
  <c r="AT115" i="89"/>
  <c r="AV115" i="89"/>
  <c r="AX115" i="89"/>
  <c r="AZ115" i="89"/>
  <c r="AD120" i="89"/>
  <c r="AF120" i="89"/>
  <c r="AH120" i="89"/>
  <c r="AJ120" i="89"/>
  <c r="AL120" i="89"/>
  <c r="AN120" i="89"/>
  <c r="AP120" i="89"/>
  <c r="AR120" i="89"/>
  <c r="AT120" i="89"/>
  <c r="AV120" i="89"/>
  <c r="AX120" i="89"/>
  <c r="AZ120" i="89"/>
  <c r="AD110" i="89"/>
  <c r="AF110" i="89"/>
  <c r="AH110" i="89"/>
  <c r="AJ110" i="89"/>
  <c r="AL110" i="89"/>
  <c r="AN110" i="89"/>
  <c r="AP110" i="89"/>
  <c r="AR110" i="89"/>
  <c r="AT110" i="89"/>
  <c r="AV110" i="89"/>
  <c r="AX110" i="89"/>
  <c r="AZ110" i="89"/>
  <c r="AD109" i="89"/>
  <c r="AF109" i="89"/>
  <c r="AH109" i="89"/>
  <c r="AJ109" i="89"/>
  <c r="AL109" i="89"/>
  <c r="AN109" i="89"/>
  <c r="AP109" i="89"/>
  <c r="AR109" i="89"/>
  <c r="AT109" i="89"/>
  <c r="AV109" i="89"/>
  <c r="AX109" i="89"/>
  <c r="AZ109" i="89"/>
  <c r="AD121" i="89"/>
  <c r="AF121" i="89"/>
  <c r="AH121" i="89"/>
  <c r="AJ121" i="89"/>
  <c r="AL121" i="89"/>
  <c r="AN121" i="89"/>
  <c r="AP121" i="89"/>
  <c r="AR121" i="89"/>
  <c r="AT121" i="89"/>
  <c r="AV121" i="89"/>
  <c r="AX121" i="89"/>
  <c r="AZ121" i="89"/>
  <c r="AD129" i="89"/>
  <c r="AF129" i="89"/>
  <c r="AH129" i="89"/>
  <c r="AJ129" i="89"/>
  <c r="AL129" i="89"/>
  <c r="AN129" i="89"/>
  <c r="AP129" i="89"/>
  <c r="AR129" i="89"/>
  <c r="AT129" i="89"/>
  <c r="AV129" i="89"/>
  <c r="AX129" i="89"/>
  <c r="AZ129" i="89"/>
  <c r="AD124" i="89"/>
  <c r="AF124" i="89"/>
  <c r="AH124" i="89"/>
  <c r="AJ124" i="89"/>
  <c r="AL124" i="89"/>
  <c r="AN124" i="89"/>
  <c r="AP124" i="89"/>
  <c r="AR124" i="89"/>
  <c r="AT124" i="89"/>
  <c r="AV124" i="89"/>
  <c r="AX124" i="89"/>
  <c r="AZ124" i="89"/>
  <c r="AD127" i="89"/>
  <c r="AF127" i="89"/>
  <c r="AH127" i="89"/>
  <c r="AJ127" i="89"/>
  <c r="AL127" i="89"/>
  <c r="AN127" i="89"/>
  <c r="AP127" i="89"/>
  <c r="AR127" i="89"/>
  <c r="AT127" i="89"/>
  <c r="AV127" i="89"/>
  <c r="AX127" i="89"/>
  <c r="AZ127" i="89"/>
  <c r="AD118" i="89"/>
  <c r="AF118" i="89"/>
  <c r="AH118" i="89"/>
  <c r="AJ118" i="89"/>
  <c r="AL118" i="89"/>
  <c r="AN118" i="89"/>
  <c r="AP118" i="89"/>
  <c r="AR118" i="89"/>
  <c r="AT118" i="89"/>
  <c r="AV118" i="89"/>
  <c r="AX118" i="89"/>
  <c r="AZ118" i="89"/>
  <c r="AD130" i="89"/>
  <c r="AF130" i="89"/>
  <c r="AH130" i="89"/>
  <c r="AJ130" i="89"/>
  <c r="AL130" i="89"/>
  <c r="AN130" i="89"/>
  <c r="AP130" i="89"/>
  <c r="AR130" i="89"/>
  <c r="AT130" i="89"/>
  <c r="AV130" i="89"/>
  <c r="AX130" i="89"/>
  <c r="AZ130" i="89"/>
  <c r="AD134" i="89"/>
  <c r="AF134" i="89"/>
  <c r="AH134" i="89"/>
  <c r="AJ134" i="89"/>
  <c r="AL134" i="89"/>
  <c r="AN134" i="89"/>
  <c r="AP134" i="89"/>
  <c r="AR134" i="89"/>
  <c r="AT134" i="89"/>
  <c r="AV134" i="89"/>
  <c r="AX134" i="89"/>
  <c r="AZ134" i="89"/>
  <c r="AD102" i="89"/>
  <c r="AF102" i="89"/>
  <c r="AH102" i="89"/>
  <c r="AJ102" i="89"/>
  <c r="AL102" i="89"/>
  <c r="AN102" i="89"/>
  <c r="AP102" i="89"/>
  <c r="AR102" i="89"/>
  <c r="AT102" i="89"/>
  <c r="AV102" i="89"/>
  <c r="AX102" i="89"/>
  <c r="AZ102" i="89"/>
  <c r="AD135" i="89"/>
  <c r="AF135" i="89"/>
  <c r="AH135" i="89"/>
  <c r="AJ135" i="89"/>
  <c r="AL135" i="89"/>
  <c r="AN135" i="89"/>
  <c r="AP135" i="89"/>
  <c r="AR135" i="89"/>
  <c r="AT135" i="89"/>
  <c r="AV135" i="89"/>
  <c r="AX135" i="89"/>
  <c r="AZ135" i="89"/>
  <c r="AD137" i="89"/>
  <c r="AF137" i="89"/>
  <c r="AH137" i="89"/>
  <c r="AJ137" i="89"/>
  <c r="AL137" i="89"/>
  <c r="AN137" i="89"/>
  <c r="AP137" i="89"/>
  <c r="AR137" i="89"/>
  <c r="AT137" i="89"/>
  <c r="AV137" i="89"/>
  <c r="AX137" i="89"/>
  <c r="AZ137" i="89"/>
  <c r="AD126" i="89"/>
  <c r="AF126" i="89"/>
  <c r="AH126" i="89"/>
  <c r="AJ126" i="89"/>
  <c r="AL126" i="89"/>
  <c r="AN126" i="89"/>
  <c r="AP126" i="89"/>
  <c r="AR126" i="89"/>
  <c r="AT126" i="89"/>
  <c r="AV126" i="89"/>
  <c r="AX126" i="89"/>
  <c r="AZ126" i="89"/>
  <c r="AD139" i="89"/>
  <c r="AF139" i="89"/>
  <c r="AH139" i="89"/>
  <c r="AJ139" i="89"/>
  <c r="AL139" i="89"/>
  <c r="AN139" i="89"/>
  <c r="AP139" i="89"/>
  <c r="AR139" i="89"/>
  <c r="AT139" i="89"/>
  <c r="AV139" i="89"/>
  <c r="AX139" i="89"/>
  <c r="AZ139" i="89"/>
  <c r="AD140" i="89"/>
  <c r="AF140" i="89"/>
  <c r="AH140" i="89"/>
  <c r="AJ140" i="89"/>
  <c r="AL140" i="89"/>
  <c r="AN140" i="89"/>
  <c r="AP140" i="89"/>
  <c r="AR140" i="89"/>
  <c r="AT140" i="89"/>
  <c r="AV140" i="89"/>
  <c r="AX140" i="89"/>
  <c r="AZ140" i="89"/>
  <c r="J44" i="86"/>
  <c r="K44" i="86" s="1"/>
  <c r="I44" i="86" s="1"/>
  <c r="F44" i="86" s="1"/>
  <c r="C44" i="86" s="1"/>
  <c r="D44" i="86" s="1"/>
  <c r="J43" i="86"/>
  <c r="J42" i="86"/>
  <c r="K42" i="86" s="1"/>
  <c r="I42" i="86" s="1"/>
  <c r="F42" i="86" s="1"/>
  <c r="C42" i="86" s="1"/>
  <c r="D42" i="86" s="1"/>
  <c r="J41" i="86"/>
  <c r="K41" i="86" s="1"/>
  <c r="I41" i="86" s="1"/>
  <c r="F41" i="86" s="1"/>
  <c r="C41" i="86" s="1"/>
  <c r="D41" i="86" s="1"/>
  <c r="J40" i="86"/>
  <c r="K40" i="86" s="1"/>
  <c r="I40" i="86" s="1"/>
  <c r="F40" i="86" s="1"/>
  <c r="C40" i="86" s="1"/>
  <c r="D40" i="86" s="1"/>
  <c r="C445" i="89"/>
  <c r="B445" i="89"/>
  <c r="C404" i="89"/>
  <c r="B404" i="89"/>
  <c r="C345" i="89"/>
  <c r="B345" i="89"/>
  <c r="C295" i="89"/>
  <c r="B295" i="89"/>
  <c r="C251" i="89"/>
  <c r="B251" i="89"/>
  <c r="C200" i="89"/>
  <c r="B200" i="89"/>
  <c r="C148" i="89"/>
  <c r="B148" i="89"/>
  <c r="C45" i="89"/>
  <c r="B45" i="89"/>
  <c r="C4" i="89"/>
  <c r="B4" i="89"/>
  <c r="AY480" i="89"/>
  <c r="AW480" i="89"/>
  <c r="AU480" i="89"/>
  <c r="AS480" i="89"/>
  <c r="AQ480" i="89"/>
  <c r="AO480" i="89"/>
  <c r="AM480" i="89"/>
  <c r="AK480" i="89"/>
  <c r="AI480" i="89"/>
  <c r="AG480" i="89"/>
  <c r="AE480" i="89"/>
  <c r="AA480" i="89"/>
  <c r="Y480" i="89"/>
  <c r="W480" i="89"/>
  <c r="AZ477" i="89"/>
  <c r="AX477" i="89"/>
  <c r="AV477" i="89"/>
  <c r="AT477" i="89"/>
  <c r="AR477" i="89"/>
  <c r="AP477" i="89"/>
  <c r="AN477" i="89"/>
  <c r="AL477" i="89"/>
  <c r="AJ477" i="89"/>
  <c r="AH477" i="89"/>
  <c r="AF477" i="89"/>
  <c r="AD477" i="89"/>
  <c r="AB477" i="89"/>
  <c r="Z477" i="89"/>
  <c r="X477" i="89"/>
  <c r="AZ476" i="89"/>
  <c r="AX476" i="89"/>
  <c r="AV476" i="89"/>
  <c r="AT476" i="89"/>
  <c r="AR476" i="89"/>
  <c r="AP476" i="89"/>
  <c r="AN476" i="89"/>
  <c r="AL476" i="89"/>
  <c r="AJ476" i="89"/>
  <c r="AH476" i="89"/>
  <c r="AF476" i="89"/>
  <c r="AD476" i="89"/>
  <c r="AB476" i="89"/>
  <c r="Z476" i="89"/>
  <c r="X476" i="89"/>
  <c r="AZ475" i="89"/>
  <c r="AX475" i="89"/>
  <c r="AV475" i="89"/>
  <c r="AT475" i="89"/>
  <c r="AR475" i="89"/>
  <c r="AP475" i="89"/>
  <c r="AN475" i="89"/>
  <c r="AL475" i="89"/>
  <c r="AJ475" i="89"/>
  <c r="AH475" i="89"/>
  <c r="AF475" i="89"/>
  <c r="AD475" i="89"/>
  <c r="AB475" i="89"/>
  <c r="Z475" i="89"/>
  <c r="X475" i="89"/>
  <c r="AZ474" i="89"/>
  <c r="AX474" i="89"/>
  <c r="AV474" i="89"/>
  <c r="AT474" i="89"/>
  <c r="AR474" i="89"/>
  <c r="AP474" i="89"/>
  <c r="AN474" i="89"/>
  <c r="AL474" i="89"/>
  <c r="AJ474" i="89"/>
  <c r="AH474" i="89"/>
  <c r="AF474" i="89"/>
  <c r="AD474" i="89"/>
  <c r="AB474" i="89"/>
  <c r="Z474" i="89"/>
  <c r="X474" i="89"/>
  <c r="AZ473" i="89"/>
  <c r="AX473" i="89"/>
  <c r="AV473" i="89"/>
  <c r="AT473" i="89"/>
  <c r="AR473" i="89"/>
  <c r="AP473" i="89"/>
  <c r="AN473" i="89"/>
  <c r="AL473" i="89"/>
  <c r="AJ473" i="89"/>
  <c r="AH473" i="89"/>
  <c r="AF473" i="89"/>
  <c r="AD473" i="89"/>
  <c r="AB473" i="89"/>
  <c r="Z473" i="89"/>
  <c r="X473" i="89"/>
  <c r="AZ472" i="89"/>
  <c r="AX472" i="89"/>
  <c r="AV472" i="89"/>
  <c r="AT472" i="89"/>
  <c r="AR472" i="89"/>
  <c r="AP472" i="89"/>
  <c r="AN472" i="89"/>
  <c r="AL472" i="89"/>
  <c r="AJ472" i="89"/>
  <c r="AH472" i="89"/>
  <c r="AF472" i="89"/>
  <c r="AD472" i="89"/>
  <c r="AB472" i="89"/>
  <c r="Z472" i="89"/>
  <c r="X472" i="89"/>
  <c r="AZ471" i="89"/>
  <c r="AX471" i="89"/>
  <c r="AV471" i="89"/>
  <c r="AT471" i="89"/>
  <c r="AR471" i="89"/>
  <c r="AP471" i="89"/>
  <c r="AN471" i="89"/>
  <c r="AL471" i="89"/>
  <c r="AJ471" i="89"/>
  <c r="AH471" i="89"/>
  <c r="AF471" i="89"/>
  <c r="AD471" i="89"/>
  <c r="AB471" i="89"/>
  <c r="Z471" i="89"/>
  <c r="X471" i="89"/>
  <c r="AZ470" i="89"/>
  <c r="AX470" i="89"/>
  <c r="AV470" i="89"/>
  <c r="AT470" i="89"/>
  <c r="AR470" i="89"/>
  <c r="AP470" i="89"/>
  <c r="AN470" i="89"/>
  <c r="AL470" i="89"/>
  <c r="AJ470" i="89"/>
  <c r="AH470" i="89"/>
  <c r="AF470" i="89"/>
  <c r="AD470" i="89"/>
  <c r="AB470" i="89"/>
  <c r="Z470" i="89"/>
  <c r="X470" i="89"/>
  <c r="AZ469" i="89"/>
  <c r="AX469" i="89"/>
  <c r="AV469" i="89"/>
  <c r="AT469" i="89"/>
  <c r="AR469" i="89"/>
  <c r="AP469" i="89"/>
  <c r="AN469" i="89"/>
  <c r="AL469" i="89"/>
  <c r="AJ469" i="89"/>
  <c r="AH469" i="89"/>
  <c r="AF469" i="89"/>
  <c r="AD469" i="89"/>
  <c r="AB469" i="89"/>
  <c r="Z469" i="89"/>
  <c r="X469" i="89"/>
  <c r="AZ468" i="89"/>
  <c r="AX468" i="89"/>
  <c r="AV468" i="89"/>
  <c r="AT468" i="89"/>
  <c r="AR468" i="89"/>
  <c r="AP468" i="89"/>
  <c r="AN468" i="89"/>
  <c r="AL468" i="89"/>
  <c r="AJ468" i="89"/>
  <c r="AH468" i="89"/>
  <c r="AF468" i="89"/>
  <c r="AD468" i="89"/>
  <c r="AB468" i="89"/>
  <c r="Z468" i="89"/>
  <c r="X468" i="89"/>
  <c r="AZ467" i="89"/>
  <c r="AX467" i="89"/>
  <c r="AV467" i="89"/>
  <c r="AT467" i="89"/>
  <c r="AR467" i="89"/>
  <c r="AP467" i="89"/>
  <c r="AN467" i="89"/>
  <c r="AL467" i="89"/>
  <c r="AJ467" i="89"/>
  <c r="AH467" i="89"/>
  <c r="AF467" i="89"/>
  <c r="AD467" i="89"/>
  <c r="AB467" i="89"/>
  <c r="Z467" i="89"/>
  <c r="X467" i="89"/>
  <c r="AZ466" i="89"/>
  <c r="AX466" i="89"/>
  <c r="AV466" i="89"/>
  <c r="AT466" i="89"/>
  <c r="AR466" i="89"/>
  <c r="AP466" i="89"/>
  <c r="AN466" i="89"/>
  <c r="AL466" i="89"/>
  <c r="AJ466" i="89"/>
  <c r="AH466" i="89"/>
  <c r="AF466" i="89"/>
  <c r="AD466" i="89"/>
  <c r="AB466" i="89"/>
  <c r="Z466" i="89"/>
  <c r="X466" i="89"/>
  <c r="AZ465" i="89"/>
  <c r="AX465" i="89"/>
  <c r="AV465" i="89"/>
  <c r="AT465" i="89"/>
  <c r="AR465" i="89"/>
  <c r="AP465" i="89"/>
  <c r="AN465" i="89"/>
  <c r="AL465" i="89"/>
  <c r="AJ465" i="89"/>
  <c r="AH465" i="89"/>
  <c r="AF465" i="89"/>
  <c r="AD465" i="89"/>
  <c r="AB465" i="89"/>
  <c r="Z465" i="89"/>
  <c r="X465" i="89"/>
  <c r="AZ464" i="89"/>
  <c r="AX464" i="89"/>
  <c r="AV464" i="89"/>
  <c r="AT464" i="89"/>
  <c r="AR464" i="89"/>
  <c r="AP464" i="89"/>
  <c r="AN464" i="89"/>
  <c r="AL464" i="89"/>
  <c r="AJ464" i="89"/>
  <c r="AH464" i="89"/>
  <c r="AF464" i="89"/>
  <c r="AD464" i="89"/>
  <c r="AB464" i="89"/>
  <c r="Z464" i="89"/>
  <c r="X464" i="89"/>
  <c r="AZ463" i="89"/>
  <c r="AX463" i="89"/>
  <c r="AV463" i="89"/>
  <c r="AT463" i="89"/>
  <c r="AR463" i="89"/>
  <c r="AP463" i="89"/>
  <c r="AN463" i="89"/>
  <c r="AL463" i="89"/>
  <c r="AJ463" i="89"/>
  <c r="AH463" i="89"/>
  <c r="AF463" i="89"/>
  <c r="AD463" i="89"/>
  <c r="AB463" i="89"/>
  <c r="Z463" i="89"/>
  <c r="X463" i="89"/>
  <c r="AZ462" i="89"/>
  <c r="AX462" i="89"/>
  <c r="AV462" i="89"/>
  <c r="AT462" i="89"/>
  <c r="AR462" i="89"/>
  <c r="AP462" i="89"/>
  <c r="AN462" i="89"/>
  <c r="AL462" i="89"/>
  <c r="AJ462" i="89"/>
  <c r="AH462" i="89"/>
  <c r="AF462" i="89"/>
  <c r="AD462" i="89"/>
  <c r="AB462" i="89"/>
  <c r="Z462" i="89"/>
  <c r="X462" i="89"/>
  <c r="AZ461" i="89"/>
  <c r="AX461" i="89"/>
  <c r="AV461" i="89"/>
  <c r="AT461" i="89"/>
  <c r="AR461" i="89"/>
  <c r="AP461" i="89"/>
  <c r="AN461" i="89"/>
  <c r="AL461" i="89"/>
  <c r="AJ461" i="89"/>
  <c r="AH461" i="89"/>
  <c r="AF461" i="89"/>
  <c r="AD461" i="89"/>
  <c r="AB461" i="89"/>
  <c r="Z461" i="89"/>
  <c r="X461" i="89"/>
  <c r="AZ460" i="89"/>
  <c r="AX460" i="89"/>
  <c r="AV460" i="89"/>
  <c r="AT460" i="89"/>
  <c r="AR460" i="89"/>
  <c r="AP460" i="89"/>
  <c r="AN460" i="89"/>
  <c r="AL460" i="89"/>
  <c r="AJ460" i="89"/>
  <c r="AH460" i="89"/>
  <c r="AF460" i="89"/>
  <c r="AD460" i="89"/>
  <c r="AB460" i="89"/>
  <c r="Z460" i="89"/>
  <c r="X460" i="89"/>
  <c r="AZ459" i="89"/>
  <c r="AX459" i="89"/>
  <c r="AV459" i="89"/>
  <c r="AT459" i="89"/>
  <c r="AR459" i="89"/>
  <c r="AP459" i="89"/>
  <c r="AN459" i="89"/>
  <c r="AL459" i="89"/>
  <c r="AJ459" i="89"/>
  <c r="AH459" i="89"/>
  <c r="AF459" i="89"/>
  <c r="AD459" i="89"/>
  <c r="AB459" i="89"/>
  <c r="Z459" i="89"/>
  <c r="X459" i="89"/>
  <c r="AZ458" i="89"/>
  <c r="AX458" i="89"/>
  <c r="AV458" i="89"/>
  <c r="AT458" i="89"/>
  <c r="AR458" i="89"/>
  <c r="AP458" i="89"/>
  <c r="AN458" i="89"/>
  <c r="AL458" i="89"/>
  <c r="AJ458" i="89"/>
  <c r="AH458" i="89"/>
  <c r="AF458" i="89"/>
  <c r="AD458" i="89"/>
  <c r="AB458" i="89"/>
  <c r="Z458" i="89"/>
  <c r="X458" i="89"/>
  <c r="AZ457" i="89"/>
  <c r="AX457" i="89"/>
  <c r="AV457" i="89"/>
  <c r="AT457" i="89"/>
  <c r="AR457" i="89"/>
  <c r="AP457" i="89"/>
  <c r="AN457" i="89"/>
  <c r="AL457" i="89"/>
  <c r="AJ457" i="89"/>
  <c r="AH457" i="89"/>
  <c r="AF457" i="89"/>
  <c r="AD457" i="89"/>
  <c r="AB457" i="89"/>
  <c r="Z457" i="89"/>
  <c r="X457" i="89"/>
  <c r="AZ456" i="89"/>
  <c r="AX456" i="89"/>
  <c r="AV456" i="89"/>
  <c r="AT456" i="89"/>
  <c r="AR456" i="89"/>
  <c r="AP456" i="89"/>
  <c r="AN456" i="89"/>
  <c r="AL456" i="89"/>
  <c r="AJ456" i="89"/>
  <c r="AH456" i="89"/>
  <c r="AF456" i="89"/>
  <c r="AD456" i="89"/>
  <c r="AB456" i="89"/>
  <c r="Z456" i="89"/>
  <c r="X456" i="89"/>
  <c r="AZ455" i="89"/>
  <c r="AX455" i="89"/>
  <c r="AV455" i="89"/>
  <c r="AT455" i="89"/>
  <c r="AR455" i="89"/>
  <c r="AP455" i="89"/>
  <c r="AN455" i="89"/>
  <c r="AL455" i="89"/>
  <c r="AJ455" i="89"/>
  <c r="AH455" i="89"/>
  <c r="AF455" i="89"/>
  <c r="AD455" i="89"/>
  <c r="AB455" i="89"/>
  <c r="Z455" i="89"/>
  <c r="X455" i="89"/>
  <c r="AZ454" i="89"/>
  <c r="AX454" i="89"/>
  <c r="AV454" i="89"/>
  <c r="AT454" i="89"/>
  <c r="AR454" i="89"/>
  <c r="AP454" i="89"/>
  <c r="AN454" i="89"/>
  <c r="AL454" i="89"/>
  <c r="AJ454" i="89"/>
  <c r="AH454" i="89"/>
  <c r="AF454" i="89"/>
  <c r="AD454" i="89"/>
  <c r="AB454" i="89"/>
  <c r="Z454" i="89"/>
  <c r="X454" i="89"/>
  <c r="AZ453" i="89"/>
  <c r="AX453" i="89"/>
  <c r="AV453" i="89"/>
  <c r="AT453" i="89"/>
  <c r="AR453" i="89"/>
  <c r="AP453" i="89"/>
  <c r="AN453" i="89"/>
  <c r="AL453" i="89"/>
  <c r="AJ453" i="89"/>
  <c r="AH453" i="89"/>
  <c r="AF453" i="89"/>
  <c r="AD453" i="89"/>
  <c r="AB453" i="89"/>
  <c r="Z453" i="89"/>
  <c r="X453" i="89"/>
  <c r="AZ452" i="89"/>
  <c r="AX452" i="89"/>
  <c r="AV452" i="89"/>
  <c r="AT452" i="89"/>
  <c r="AR452" i="89"/>
  <c r="AP452" i="89"/>
  <c r="AN452" i="89"/>
  <c r="AL452" i="89"/>
  <c r="AJ452" i="89"/>
  <c r="AH452" i="89"/>
  <c r="AF452" i="89"/>
  <c r="AD452" i="89"/>
  <c r="AB452" i="89"/>
  <c r="Z452" i="89"/>
  <c r="X452" i="89"/>
  <c r="AZ451" i="89"/>
  <c r="AX451" i="89"/>
  <c r="AV451" i="89"/>
  <c r="AT451" i="89"/>
  <c r="AR451" i="89"/>
  <c r="AP451" i="89"/>
  <c r="AN451" i="89"/>
  <c r="AL451" i="89"/>
  <c r="AJ451" i="89"/>
  <c r="AH451" i="89"/>
  <c r="AF451" i="89"/>
  <c r="AD451" i="89"/>
  <c r="AB451" i="89"/>
  <c r="Z451" i="89"/>
  <c r="X451" i="89"/>
  <c r="AZ450" i="89"/>
  <c r="AX450" i="89"/>
  <c r="AV450" i="89"/>
  <c r="AT450" i="89"/>
  <c r="AR450" i="89"/>
  <c r="AP450" i="89"/>
  <c r="AN450" i="89"/>
  <c r="AL450" i="89"/>
  <c r="AJ450" i="89"/>
  <c r="AH450" i="89"/>
  <c r="AF450" i="89"/>
  <c r="AD450" i="89"/>
  <c r="AB450" i="89"/>
  <c r="Z450" i="89"/>
  <c r="X450" i="89"/>
  <c r="AZ449" i="89"/>
  <c r="AX449" i="89"/>
  <c r="AV449" i="89"/>
  <c r="AT449" i="89"/>
  <c r="AR449" i="89"/>
  <c r="AP449" i="89"/>
  <c r="AN449" i="89"/>
  <c r="AL449" i="89"/>
  <c r="AJ449" i="89"/>
  <c r="AH449" i="89"/>
  <c r="AF449" i="89"/>
  <c r="AD449" i="89"/>
  <c r="AB449" i="89"/>
  <c r="Z449" i="89"/>
  <c r="X449" i="89"/>
  <c r="AZ448" i="89"/>
  <c r="AX448" i="89"/>
  <c r="AV448" i="89"/>
  <c r="AT448" i="89"/>
  <c r="AR448" i="89"/>
  <c r="AP448" i="89"/>
  <c r="AN448" i="89"/>
  <c r="AL448" i="89"/>
  <c r="AJ448" i="89"/>
  <c r="AH448" i="89"/>
  <c r="AF448" i="89"/>
  <c r="AD448" i="89"/>
  <c r="AB448" i="89"/>
  <c r="Z448" i="89"/>
  <c r="X448" i="89"/>
  <c r="AZ447" i="89"/>
  <c r="AX447" i="89"/>
  <c r="AV447" i="89"/>
  <c r="AT447" i="89"/>
  <c r="AR447" i="89"/>
  <c r="AP447" i="89"/>
  <c r="AN447" i="89"/>
  <c r="AL447" i="89"/>
  <c r="AJ447" i="89"/>
  <c r="AH447" i="89"/>
  <c r="AF447" i="89"/>
  <c r="AD447" i="89"/>
  <c r="AB447" i="89"/>
  <c r="Z447" i="89"/>
  <c r="X447" i="89"/>
  <c r="AY440" i="89"/>
  <c r="AW440" i="89"/>
  <c r="AU440" i="89"/>
  <c r="AS440" i="89"/>
  <c r="AQ440" i="89"/>
  <c r="AO440" i="89"/>
  <c r="AM440" i="89"/>
  <c r="AK440" i="89"/>
  <c r="AI440" i="89"/>
  <c r="AG440" i="89"/>
  <c r="AE440" i="89"/>
  <c r="AC440" i="89"/>
  <c r="AA440" i="89"/>
  <c r="Y440" i="89"/>
  <c r="W440" i="89"/>
  <c r="AZ437" i="89"/>
  <c r="AX437" i="89"/>
  <c r="AV437" i="89"/>
  <c r="AT437" i="89"/>
  <c r="AR437" i="89"/>
  <c r="AP437" i="89"/>
  <c r="AN437" i="89"/>
  <c r="AL437" i="89"/>
  <c r="AJ437" i="89"/>
  <c r="AH437" i="89"/>
  <c r="AF437" i="89"/>
  <c r="AD437" i="89"/>
  <c r="AZ436" i="89"/>
  <c r="AX436" i="89"/>
  <c r="AV436" i="89"/>
  <c r="AT436" i="89"/>
  <c r="AR436" i="89"/>
  <c r="AP436" i="89"/>
  <c r="AN436" i="89"/>
  <c r="AL436" i="89"/>
  <c r="AJ436" i="89"/>
  <c r="AH436" i="89"/>
  <c r="AF436" i="89"/>
  <c r="AD436" i="89"/>
  <c r="AZ435" i="89"/>
  <c r="AX435" i="89"/>
  <c r="AV435" i="89"/>
  <c r="AT435" i="89"/>
  <c r="AR435" i="89"/>
  <c r="AP435" i="89"/>
  <c r="AN435" i="89"/>
  <c r="AL435" i="89"/>
  <c r="AJ435" i="89"/>
  <c r="AH435" i="89"/>
  <c r="AF435" i="89"/>
  <c r="AD435" i="89"/>
  <c r="AZ434" i="89"/>
  <c r="AX434" i="89"/>
  <c r="AV434" i="89"/>
  <c r="AT434" i="89"/>
  <c r="AR434" i="89"/>
  <c r="AP434" i="89"/>
  <c r="AN434" i="89"/>
  <c r="AL434" i="89"/>
  <c r="AJ434" i="89"/>
  <c r="AH434" i="89"/>
  <c r="AF434" i="89"/>
  <c r="AD434" i="89"/>
  <c r="AZ433" i="89"/>
  <c r="AX433" i="89"/>
  <c r="AV433" i="89"/>
  <c r="AT433" i="89"/>
  <c r="AR433" i="89"/>
  <c r="AP433" i="89"/>
  <c r="AN433" i="89"/>
  <c r="AL433" i="89"/>
  <c r="AJ433" i="89"/>
  <c r="AH433" i="89"/>
  <c r="AF433" i="89"/>
  <c r="AD433" i="89"/>
  <c r="AZ432" i="89"/>
  <c r="AX432" i="89"/>
  <c r="AV432" i="89"/>
  <c r="AT432" i="89"/>
  <c r="AR432" i="89"/>
  <c r="AP432" i="89"/>
  <c r="AN432" i="89"/>
  <c r="AL432" i="89"/>
  <c r="AJ432" i="89"/>
  <c r="AH432" i="89"/>
  <c r="AF432" i="89"/>
  <c r="AD432" i="89"/>
  <c r="AZ431" i="89"/>
  <c r="AX431" i="89"/>
  <c r="AV431" i="89"/>
  <c r="AT431" i="89"/>
  <c r="AR431" i="89"/>
  <c r="AP431" i="89"/>
  <c r="AN431" i="89"/>
  <c r="AL431" i="89"/>
  <c r="AJ431" i="89"/>
  <c r="AH431" i="89"/>
  <c r="AF431" i="89"/>
  <c r="AD431" i="89"/>
  <c r="AZ430" i="89"/>
  <c r="AX430" i="89"/>
  <c r="AV430" i="89"/>
  <c r="AT430" i="89"/>
  <c r="AR430" i="89"/>
  <c r="AP430" i="89"/>
  <c r="AN430" i="89"/>
  <c r="AL430" i="89"/>
  <c r="AJ430" i="89"/>
  <c r="AH430" i="89"/>
  <c r="AF430" i="89"/>
  <c r="AD430" i="89"/>
  <c r="AZ429" i="89"/>
  <c r="AX429" i="89"/>
  <c r="AV429" i="89"/>
  <c r="AT429" i="89"/>
  <c r="AR429" i="89"/>
  <c r="AP429" i="89"/>
  <c r="AN429" i="89"/>
  <c r="AL429" i="89"/>
  <c r="AJ429" i="89"/>
  <c r="AH429" i="89"/>
  <c r="AF429" i="89"/>
  <c r="AD429" i="89"/>
  <c r="AZ428" i="89"/>
  <c r="AX428" i="89"/>
  <c r="AV428" i="89"/>
  <c r="AT428" i="89"/>
  <c r="AR428" i="89"/>
  <c r="AP428" i="89"/>
  <c r="AN428" i="89"/>
  <c r="AL428" i="89"/>
  <c r="AJ428" i="89"/>
  <c r="AH428" i="89"/>
  <c r="AF428" i="89"/>
  <c r="AD428" i="89"/>
  <c r="AZ427" i="89"/>
  <c r="AX427" i="89"/>
  <c r="AV427" i="89"/>
  <c r="AT427" i="89"/>
  <c r="AR427" i="89"/>
  <c r="AP427" i="89"/>
  <c r="AN427" i="89"/>
  <c r="AL427" i="89"/>
  <c r="AJ427" i="89"/>
  <c r="AH427" i="89"/>
  <c r="AF427" i="89"/>
  <c r="AD427" i="89"/>
  <c r="AZ426" i="89"/>
  <c r="AX426" i="89"/>
  <c r="AV426" i="89"/>
  <c r="AT426" i="89"/>
  <c r="AR426" i="89"/>
  <c r="AP426" i="89"/>
  <c r="AN426" i="89"/>
  <c r="AL426" i="89"/>
  <c r="AJ426" i="89"/>
  <c r="AH426" i="89"/>
  <c r="AF426" i="89"/>
  <c r="AD426" i="89"/>
  <c r="AZ424" i="89"/>
  <c r="AX424" i="89"/>
  <c r="AV424" i="89"/>
  <c r="AT424" i="89"/>
  <c r="AR424" i="89"/>
  <c r="AP424" i="89"/>
  <c r="AN424" i="89"/>
  <c r="AL424" i="89"/>
  <c r="AJ424" i="89"/>
  <c r="AH424" i="89"/>
  <c r="AF424" i="89"/>
  <c r="AD424" i="89"/>
  <c r="AZ423" i="89"/>
  <c r="AX423" i="89"/>
  <c r="AV423" i="89"/>
  <c r="AT423" i="89"/>
  <c r="AR423" i="89"/>
  <c r="AP423" i="89"/>
  <c r="AN423" i="89"/>
  <c r="AL423" i="89"/>
  <c r="AJ423" i="89"/>
  <c r="AH423" i="89"/>
  <c r="AF423" i="89"/>
  <c r="AD423" i="89"/>
  <c r="AZ422" i="89"/>
  <c r="AX422" i="89"/>
  <c r="AV422" i="89"/>
  <c r="AT422" i="89"/>
  <c r="AR422" i="89"/>
  <c r="AP422" i="89"/>
  <c r="AN422" i="89"/>
  <c r="AL422" i="89"/>
  <c r="AJ422" i="89"/>
  <c r="AH422" i="89"/>
  <c r="AF422" i="89"/>
  <c r="AD422" i="89"/>
  <c r="AZ421" i="89"/>
  <c r="AX421" i="89"/>
  <c r="AV421" i="89"/>
  <c r="AT421" i="89"/>
  <c r="AR421" i="89"/>
  <c r="AP421" i="89"/>
  <c r="AN421" i="89"/>
  <c r="AL421" i="89"/>
  <c r="AJ421" i="89"/>
  <c r="AH421" i="89"/>
  <c r="AF421" i="89"/>
  <c r="AD421" i="89"/>
  <c r="AZ420" i="89"/>
  <c r="AX420" i="89"/>
  <c r="AV420" i="89"/>
  <c r="AT420" i="89"/>
  <c r="AR420" i="89"/>
  <c r="AP420" i="89"/>
  <c r="AN420" i="89"/>
  <c r="AL420" i="89"/>
  <c r="AJ420" i="89"/>
  <c r="AH420" i="89"/>
  <c r="AF420" i="89"/>
  <c r="AD420" i="89"/>
  <c r="AZ419" i="89"/>
  <c r="AX419" i="89"/>
  <c r="AV419" i="89"/>
  <c r="AT419" i="89"/>
  <c r="AR419" i="89"/>
  <c r="AP419" i="89"/>
  <c r="AN419" i="89"/>
  <c r="AL419" i="89"/>
  <c r="AJ419" i="89"/>
  <c r="AH419" i="89"/>
  <c r="AF419" i="89"/>
  <c r="AD419" i="89"/>
  <c r="AZ418" i="89"/>
  <c r="AX418" i="89"/>
  <c r="AV418" i="89"/>
  <c r="AT418" i="89"/>
  <c r="AR418" i="89"/>
  <c r="AP418" i="89"/>
  <c r="AN418" i="89"/>
  <c r="AL418" i="89"/>
  <c r="AJ418" i="89"/>
  <c r="AH418" i="89"/>
  <c r="AF418" i="89"/>
  <c r="AD418" i="89"/>
  <c r="AZ417" i="89"/>
  <c r="AX417" i="89"/>
  <c r="AV417" i="89"/>
  <c r="AT417" i="89"/>
  <c r="AR417" i="89"/>
  <c r="AP417" i="89"/>
  <c r="AN417" i="89"/>
  <c r="AL417" i="89"/>
  <c r="AJ417" i="89"/>
  <c r="AH417" i="89"/>
  <c r="AF417" i="89"/>
  <c r="AD417" i="89"/>
  <c r="AZ416" i="89"/>
  <c r="AX416" i="89"/>
  <c r="AV416" i="89"/>
  <c r="AT416" i="89"/>
  <c r="AR416" i="89"/>
  <c r="AP416" i="89"/>
  <c r="AN416" i="89"/>
  <c r="AL416" i="89"/>
  <c r="AJ416" i="89"/>
  <c r="AH416" i="89"/>
  <c r="AF416" i="89"/>
  <c r="AD416" i="89"/>
  <c r="AZ415" i="89"/>
  <c r="AX415" i="89"/>
  <c r="AV415" i="89"/>
  <c r="AT415" i="89"/>
  <c r="AR415" i="89"/>
  <c r="AP415" i="89"/>
  <c r="AN415" i="89"/>
  <c r="AL415" i="89"/>
  <c r="AJ415" i="89"/>
  <c r="AH415" i="89"/>
  <c r="AF415" i="89"/>
  <c r="AD415" i="89"/>
  <c r="AZ414" i="89"/>
  <c r="AX414" i="89"/>
  <c r="AV414" i="89"/>
  <c r="AT414" i="89"/>
  <c r="AR414" i="89"/>
  <c r="AP414" i="89"/>
  <c r="AN414" i="89"/>
  <c r="AL414" i="89"/>
  <c r="AJ414" i="89"/>
  <c r="AH414" i="89"/>
  <c r="AF414" i="89"/>
  <c r="AD414" i="89"/>
  <c r="AZ413" i="89"/>
  <c r="AX413" i="89"/>
  <c r="AV413" i="89"/>
  <c r="AT413" i="89"/>
  <c r="AR413" i="89"/>
  <c r="AP413" i="89"/>
  <c r="AN413" i="89"/>
  <c r="AL413" i="89"/>
  <c r="AJ413" i="89"/>
  <c r="AH413" i="89"/>
  <c r="AF413" i="89"/>
  <c r="AD413" i="89"/>
  <c r="AZ412" i="89"/>
  <c r="AX412" i="89"/>
  <c r="AV412" i="89"/>
  <c r="AT412" i="89"/>
  <c r="AR412" i="89"/>
  <c r="AP412" i="89"/>
  <c r="AN412" i="89"/>
  <c r="AL412" i="89"/>
  <c r="AJ412" i="89"/>
  <c r="AH412" i="89"/>
  <c r="AF412" i="89"/>
  <c r="AD412" i="89"/>
  <c r="AZ411" i="89"/>
  <c r="AX411" i="89"/>
  <c r="AV411" i="89"/>
  <c r="AT411" i="89"/>
  <c r="AR411" i="89"/>
  <c r="AP411" i="89"/>
  <c r="AN411" i="89"/>
  <c r="AL411" i="89"/>
  <c r="AJ411" i="89"/>
  <c r="AH411" i="89"/>
  <c r="AF411" i="89"/>
  <c r="AD411" i="89"/>
  <c r="AZ410" i="89"/>
  <c r="AX410" i="89"/>
  <c r="AV410" i="89"/>
  <c r="AT410" i="89"/>
  <c r="AR410" i="89"/>
  <c r="AP410" i="89"/>
  <c r="AN410" i="89"/>
  <c r="AL410" i="89"/>
  <c r="AJ410" i="89"/>
  <c r="AH410" i="89"/>
  <c r="AF410" i="89"/>
  <c r="AD410" i="89"/>
  <c r="AZ409" i="89"/>
  <c r="AX409" i="89"/>
  <c r="AV409" i="89"/>
  <c r="AT409" i="89"/>
  <c r="AR409" i="89"/>
  <c r="AP409" i="89"/>
  <c r="AN409" i="89"/>
  <c r="AL409" i="89"/>
  <c r="AJ409" i="89"/>
  <c r="AH409" i="89"/>
  <c r="AF409" i="89"/>
  <c r="AD409" i="89"/>
  <c r="AZ408" i="89"/>
  <c r="AX408" i="89"/>
  <c r="AV408" i="89"/>
  <c r="AT408" i="89"/>
  <c r="AR408" i="89"/>
  <c r="AP408" i="89"/>
  <c r="AN408" i="89"/>
  <c r="AL408" i="89"/>
  <c r="AJ408" i="89"/>
  <c r="AH408" i="89"/>
  <c r="AF408" i="89"/>
  <c r="AD408" i="89"/>
  <c r="AZ407" i="89"/>
  <c r="AX407" i="89"/>
  <c r="AV407" i="89"/>
  <c r="AT407" i="89"/>
  <c r="AR407" i="89"/>
  <c r="AP407" i="89"/>
  <c r="AN407" i="89"/>
  <c r="AL407" i="89"/>
  <c r="AJ407" i="89"/>
  <c r="AH407" i="89"/>
  <c r="AF407" i="89"/>
  <c r="AD407" i="89"/>
  <c r="AZ406" i="89"/>
  <c r="AX406" i="89"/>
  <c r="AV406" i="89"/>
  <c r="AT406" i="89"/>
  <c r="AR406" i="89"/>
  <c r="AP406" i="89"/>
  <c r="AN406" i="89"/>
  <c r="AL406" i="89"/>
  <c r="AJ406" i="89"/>
  <c r="AH406" i="89"/>
  <c r="AF406" i="89"/>
  <c r="AD406" i="89"/>
  <c r="AB406" i="89"/>
  <c r="Z406" i="89"/>
  <c r="X406" i="89"/>
  <c r="AY399" i="89"/>
  <c r="AW399" i="89"/>
  <c r="AU399" i="89"/>
  <c r="AS399" i="89"/>
  <c r="AQ399" i="89"/>
  <c r="AO399" i="89"/>
  <c r="AM399" i="89"/>
  <c r="AK399" i="89"/>
  <c r="AI399" i="89"/>
  <c r="AG399" i="89"/>
  <c r="AE399" i="89"/>
  <c r="AC399" i="89"/>
  <c r="AA399" i="89"/>
  <c r="Y399" i="89"/>
  <c r="W399" i="89"/>
  <c r="AZ396" i="89"/>
  <c r="AX396" i="89"/>
  <c r="AV396" i="89"/>
  <c r="AT396" i="89"/>
  <c r="AR396" i="89"/>
  <c r="AP396" i="89"/>
  <c r="AN396" i="89"/>
  <c r="AL396" i="89"/>
  <c r="AJ396" i="89"/>
  <c r="AH396" i="89"/>
  <c r="AF396" i="89"/>
  <c r="AD396" i="89"/>
  <c r="AB396" i="89"/>
  <c r="Z396" i="89"/>
  <c r="X396" i="89"/>
  <c r="AZ390" i="89"/>
  <c r="AX390" i="89"/>
  <c r="AV390" i="89"/>
  <c r="AT390" i="89"/>
  <c r="AR390" i="89"/>
  <c r="AP390" i="89"/>
  <c r="AN390" i="89"/>
  <c r="AL390" i="89"/>
  <c r="AJ390" i="89"/>
  <c r="AH390" i="89"/>
  <c r="AF390" i="89"/>
  <c r="AD390" i="89"/>
  <c r="AZ392" i="89"/>
  <c r="AX392" i="89"/>
  <c r="AV392" i="89"/>
  <c r="AT392" i="89"/>
  <c r="AR392" i="89"/>
  <c r="AP392" i="89"/>
  <c r="AN392" i="89"/>
  <c r="AL392" i="89"/>
  <c r="AJ392" i="89"/>
  <c r="AH392" i="89"/>
  <c r="AF392" i="89"/>
  <c r="AD392" i="89"/>
  <c r="AZ395" i="89"/>
  <c r="AX395" i="89"/>
  <c r="AV395" i="89"/>
  <c r="AT395" i="89"/>
  <c r="AR395" i="89"/>
  <c r="AP395" i="89"/>
  <c r="AN395" i="89"/>
  <c r="AL395" i="89"/>
  <c r="AJ395" i="89"/>
  <c r="AH395" i="89"/>
  <c r="AF395" i="89"/>
  <c r="AD395" i="89"/>
  <c r="AB395" i="89"/>
  <c r="Z395" i="89"/>
  <c r="X395" i="89"/>
  <c r="AZ386" i="89"/>
  <c r="AX386" i="89"/>
  <c r="AV386" i="89"/>
  <c r="AT386" i="89"/>
  <c r="AR386" i="89"/>
  <c r="AP386" i="89"/>
  <c r="AN386" i="89"/>
  <c r="AL386" i="89"/>
  <c r="AJ386" i="89"/>
  <c r="AH386" i="89"/>
  <c r="AF386" i="89"/>
  <c r="AD386" i="89"/>
  <c r="AZ384" i="89"/>
  <c r="AX384" i="89"/>
  <c r="AV384" i="89"/>
  <c r="AT384" i="89"/>
  <c r="AR384" i="89"/>
  <c r="AP384" i="89"/>
  <c r="AN384" i="89"/>
  <c r="AL384" i="89"/>
  <c r="AJ384" i="89"/>
  <c r="AH384" i="89"/>
  <c r="AF384" i="89"/>
  <c r="AD384" i="89"/>
  <c r="AZ387" i="89"/>
  <c r="AX387" i="89"/>
  <c r="AV387" i="89"/>
  <c r="AT387" i="89"/>
  <c r="AR387" i="89"/>
  <c r="AP387" i="89"/>
  <c r="AN387" i="89"/>
  <c r="AL387" i="89"/>
  <c r="AJ387" i="89"/>
  <c r="AH387" i="89"/>
  <c r="AF387" i="89"/>
  <c r="AD387" i="89"/>
  <c r="AZ383" i="89"/>
  <c r="AX383" i="89"/>
  <c r="AV383" i="89"/>
  <c r="AT383" i="89"/>
  <c r="AR383" i="89"/>
  <c r="AP383" i="89"/>
  <c r="AN383" i="89"/>
  <c r="AL383" i="89"/>
  <c r="AJ383" i="89"/>
  <c r="AH383" i="89"/>
  <c r="AF383" i="89"/>
  <c r="AD383" i="89"/>
  <c r="AZ382" i="89"/>
  <c r="AX382" i="89"/>
  <c r="AV382" i="89"/>
  <c r="AT382" i="89"/>
  <c r="AR382" i="89"/>
  <c r="AP382" i="89"/>
  <c r="AN382" i="89"/>
  <c r="AL382" i="89"/>
  <c r="AJ382" i="89"/>
  <c r="AH382" i="89"/>
  <c r="AF382" i="89"/>
  <c r="AD382" i="89"/>
  <c r="AZ380" i="89"/>
  <c r="AX380" i="89"/>
  <c r="AV380" i="89"/>
  <c r="AT380" i="89"/>
  <c r="AR380" i="89"/>
  <c r="AP380" i="89"/>
  <c r="AN380" i="89"/>
  <c r="AL380" i="89"/>
  <c r="AJ380" i="89"/>
  <c r="AH380" i="89"/>
  <c r="AF380" i="89"/>
  <c r="AD380" i="89"/>
  <c r="AZ379" i="89"/>
  <c r="AX379" i="89"/>
  <c r="AV379" i="89"/>
  <c r="AT379" i="89"/>
  <c r="AR379" i="89"/>
  <c r="AP379" i="89"/>
  <c r="AN379" i="89"/>
  <c r="AL379" i="89"/>
  <c r="AJ379" i="89"/>
  <c r="AH379" i="89"/>
  <c r="AF379" i="89"/>
  <c r="AD379" i="89"/>
  <c r="AZ377" i="89"/>
  <c r="AX377" i="89"/>
  <c r="AV377" i="89"/>
  <c r="AT377" i="89"/>
  <c r="AR377" i="89"/>
  <c r="AP377" i="89"/>
  <c r="AN377" i="89"/>
  <c r="AL377" i="89"/>
  <c r="AJ377" i="89"/>
  <c r="AH377" i="89"/>
  <c r="AF377" i="89"/>
  <c r="AD377" i="89"/>
  <c r="AZ378" i="89"/>
  <c r="AX378" i="89"/>
  <c r="AV378" i="89"/>
  <c r="AT378" i="89"/>
  <c r="AR378" i="89"/>
  <c r="AP378" i="89"/>
  <c r="AN378" i="89"/>
  <c r="AL378" i="89"/>
  <c r="AJ378" i="89"/>
  <c r="AH378" i="89"/>
  <c r="AF378" i="89"/>
  <c r="AD378" i="89"/>
  <c r="AZ376" i="89"/>
  <c r="AX376" i="89"/>
  <c r="AV376" i="89"/>
  <c r="AT376" i="89"/>
  <c r="AR376" i="89"/>
  <c r="AP376" i="89"/>
  <c r="AN376" i="89"/>
  <c r="AL376" i="89"/>
  <c r="AJ376" i="89"/>
  <c r="AH376" i="89"/>
  <c r="AF376" i="89"/>
  <c r="AD376" i="89"/>
  <c r="AZ375" i="89"/>
  <c r="AX375" i="89"/>
  <c r="AV375" i="89"/>
  <c r="AT375" i="89"/>
  <c r="AR375" i="89"/>
  <c r="AP375" i="89"/>
  <c r="AN375" i="89"/>
  <c r="AL375" i="89"/>
  <c r="AJ375" i="89"/>
  <c r="AH375" i="89"/>
  <c r="AF375" i="89"/>
  <c r="AD375" i="89"/>
  <c r="AZ374" i="89"/>
  <c r="AX374" i="89"/>
  <c r="AV374" i="89"/>
  <c r="AT374" i="89"/>
  <c r="AR374" i="89"/>
  <c r="AP374" i="89"/>
  <c r="AN374" i="89"/>
  <c r="AL374" i="89"/>
  <c r="AJ374" i="89"/>
  <c r="AH374" i="89"/>
  <c r="AF374" i="89"/>
  <c r="AD374" i="89"/>
  <c r="AZ373" i="89"/>
  <c r="AX373" i="89"/>
  <c r="AV373" i="89"/>
  <c r="AT373" i="89"/>
  <c r="AR373" i="89"/>
  <c r="AP373" i="89"/>
  <c r="AN373" i="89"/>
  <c r="AL373" i="89"/>
  <c r="AJ373" i="89"/>
  <c r="AH373" i="89"/>
  <c r="AF373" i="89"/>
  <c r="AD373" i="89"/>
  <c r="AZ371" i="89"/>
  <c r="AX371" i="89"/>
  <c r="AV371" i="89"/>
  <c r="AT371" i="89"/>
  <c r="AR371" i="89"/>
  <c r="AP371" i="89"/>
  <c r="AN371" i="89"/>
  <c r="AL371" i="89"/>
  <c r="AJ371" i="89"/>
  <c r="AH371" i="89"/>
  <c r="AF371" i="89"/>
  <c r="AD371" i="89"/>
  <c r="AZ370" i="89"/>
  <c r="AX370" i="89"/>
  <c r="AV370" i="89"/>
  <c r="AT370" i="89"/>
  <c r="AR370" i="89"/>
  <c r="AP370" i="89"/>
  <c r="AN370" i="89"/>
  <c r="AL370" i="89"/>
  <c r="AJ370" i="89"/>
  <c r="AH370" i="89"/>
  <c r="AF370" i="89"/>
  <c r="AD370" i="89"/>
  <c r="AZ368" i="89"/>
  <c r="AX368" i="89"/>
  <c r="AV368" i="89"/>
  <c r="AT368" i="89"/>
  <c r="AR368" i="89"/>
  <c r="AP368" i="89"/>
  <c r="AN368" i="89"/>
  <c r="AL368" i="89"/>
  <c r="AJ368" i="89"/>
  <c r="AH368" i="89"/>
  <c r="AF368" i="89"/>
  <c r="AD368" i="89"/>
  <c r="AZ369" i="89"/>
  <c r="AX369" i="89"/>
  <c r="AV369" i="89"/>
  <c r="AT369" i="89"/>
  <c r="AR369" i="89"/>
  <c r="AP369" i="89"/>
  <c r="AN369" i="89"/>
  <c r="AL369" i="89"/>
  <c r="AJ369" i="89"/>
  <c r="AH369" i="89"/>
  <c r="AF369" i="89"/>
  <c r="AD369" i="89"/>
  <c r="AZ363" i="89"/>
  <c r="AX363" i="89"/>
  <c r="AV363" i="89"/>
  <c r="AT363" i="89"/>
  <c r="AR363" i="89"/>
  <c r="AP363" i="89"/>
  <c r="AN363" i="89"/>
  <c r="AL363" i="89"/>
  <c r="AJ363" i="89"/>
  <c r="AH363" i="89"/>
  <c r="AF363" i="89"/>
  <c r="AD363" i="89"/>
  <c r="AZ355" i="89"/>
  <c r="AX355" i="89"/>
  <c r="AV355" i="89"/>
  <c r="AT355" i="89"/>
  <c r="AR355" i="89"/>
  <c r="AP355" i="89"/>
  <c r="AN355" i="89"/>
  <c r="AL355" i="89"/>
  <c r="AJ355" i="89"/>
  <c r="AH355" i="89"/>
  <c r="AF355" i="89"/>
  <c r="AD355" i="89"/>
  <c r="AZ353" i="89"/>
  <c r="AX353" i="89"/>
  <c r="AV353" i="89"/>
  <c r="AT353" i="89"/>
  <c r="AR353" i="89"/>
  <c r="AP353" i="89"/>
  <c r="AN353" i="89"/>
  <c r="AL353" i="89"/>
  <c r="AJ353" i="89"/>
  <c r="AH353" i="89"/>
  <c r="AF353" i="89"/>
  <c r="AD353" i="89"/>
  <c r="AZ360" i="89"/>
  <c r="AX360" i="89"/>
  <c r="AV360" i="89"/>
  <c r="AT360" i="89"/>
  <c r="AR360" i="89"/>
  <c r="AP360" i="89"/>
  <c r="AN360" i="89"/>
  <c r="AL360" i="89"/>
  <c r="AJ360" i="89"/>
  <c r="AH360" i="89"/>
  <c r="AF360" i="89"/>
  <c r="AD360" i="89"/>
  <c r="AZ356" i="89"/>
  <c r="AX356" i="89"/>
  <c r="AV356" i="89"/>
  <c r="AT356" i="89"/>
  <c r="AR356" i="89"/>
  <c r="AP356" i="89"/>
  <c r="AN356" i="89"/>
  <c r="AL356" i="89"/>
  <c r="AJ356" i="89"/>
  <c r="AH356" i="89"/>
  <c r="AF356" i="89"/>
  <c r="AD356" i="89"/>
  <c r="AZ350" i="89"/>
  <c r="AX350" i="89"/>
  <c r="AV350" i="89"/>
  <c r="AT350" i="89"/>
  <c r="AR350" i="89"/>
  <c r="AP350" i="89"/>
  <c r="AN350" i="89"/>
  <c r="AL350" i="89"/>
  <c r="AJ350" i="89"/>
  <c r="AH350" i="89"/>
  <c r="AF350" i="89"/>
  <c r="AD350" i="89"/>
  <c r="AZ349" i="89"/>
  <c r="AX349" i="89"/>
  <c r="AV349" i="89"/>
  <c r="AT349" i="89"/>
  <c r="AR349" i="89"/>
  <c r="AP349" i="89"/>
  <c r="AN349" i="89"/>
  <c r="AL349" i="89"/>
  <c r="AJ349" i="89"/>
  <c r="AH349" i="89"/>
  <c r="AF349" i="89"/>
  <c r="AD349" i="89"/>
  <c r="AZ348" i="89"/>
  <c r="AX348" i="89"/>
  <c r="AV348" i="89"/>
  <c r="AT348" i="89"/>
  <c r="AR348" i="89"/>
  <c r="AP348" i="89"/>
  <c r="AN348" i="89"/>
  <c r="AL348" i="89"/>
  <c r="AJ348" i="89"/>
  <c r="AH348" i="89"/>
  <c r="AF348" i="89"/>
  <c r="AD348" i="89"/>
  <c r="AZ351" i="89"/>
  <c r="AX351" i="89"/>
  <c r="AV351" i="89"/>
  <c r="AT351" i="89"/>
  <c r="AR351" i="89"/>
  <c r="AP351" i="89"/>
  <c r="AN351" i="89"/>
  <c r="AL351" i="89"/>
  <c r="AJ351" i="89"/>
  <c r="AH351" i="89"/>
  <c r="AF351" i="89"/>
  <c r="AD351" i="89"/>
  <c r="AZ347" i="89"/>
  <c r="AX347" i="89"/>
  <c r="AV347" i="89"/>
  <c r="AT347" i="89"/>
  <c r="AR347" i="89"/>
  <c r="AP347" i="89"/>
  <c r="AN347" i="89"/>
  <c r="AL347" i="89"/>
  <c r="AJ347" i="89"/>
  <c r="AH347" i="89"/>
  <c r="AF347" i="89"/>
  <c r="AD347" i="89"/>
  <c r="AY340" i="89"/>
  <c r="AW340" i="89"/>
  <c r="AU340" i="89"/>
  <c r="AS340" i="89"/>
  <c r="AQ340" i="89"/>
  <c r="AO340" i="89"/>
  <c r="AM340" i="89"/>
  <c r="AK340" i="89"/>
  <c r="AI340" i="89"/>
  <c r="AG340" i="89"/>
  <c r="AE340" i="89"/>
  <c r="AC340" i="89"/>
  <c r="AA340" i="89"/>
  <c r="Y340" i="89"/>
  <c r="W340" i="89"/>
  <c r="AZ337" i="89"/>
  <c r="AX337" i="89"/>
  <c r="AV337" i="89"/>
  <c r="AT337" i="89"/>
  <c r="AR337" i="89"/>
  <c r="AP337" i="89"/>
  <c r="AN337" i="89"/>
  <c r="AL337" i="89"/>
  <c r="AJ337" i="89"/>
  <c r="AH337" i="89"/>
  <c r="AF337" i="89"/>
  <c r="AD337" i="89"/>
  <c r="AB337" i="89"/>
  <c r="Z337" i="89"/>
  <c r="X337" i="89"/>
  <c r="AZ333" i="89"/>
  <c r="AX333" i="89"/>
  <c r="AV333" i="89"/>
  <c r="AT333" i="89"/>
  <c r="AR333" i="89"/>
  <c r="AP333" i="89"/>
  <c r="AN333" i="89"/>
  <c r="AL333" i="89"/>
  <c r="AJ333" i="89"/>
  <c r="AH333" i="89"/>
  <c r="AF333" i="89"/>
  <c r="AD333" i="89"/>
  <c r="AB333" i="89"/>
  <c r="Z333" i="89"/>
  <c r="X333" i="89"/>
  <c r="AZ332" i="89"/>
  <c r="AX332" i="89"/>
  <c r="AV332" i="89"/>
  <c r="AT332" i="89"/>
  <c r="AR332" i="89"/>
  <c r="AP332" i="89"/>
  <c r="AN332" i="89"/>
  <c r="AL332" i="89"/>
  <c r="AJ332" i="89"/>
  <c r="AH332" i="89"/>
  <c r="AF332" i="89"/>
  <c r="AD332" i="89"/>
  <c r="AB332" i="89"/>
  <c r="Z332" i="89"/>
  <c r="X332" i="89"/>
  <c r="AZ330" i="89"/>
  <c r="AX330" i="89"/>
  <c r="AV330" i="89"/>
  <c r="AT330" i="89"/>
  <c r="AR330" i="89"/>
  <c r="AP330" i="89"/>
  <c r="AN330" i="89"/>
  <c r="AL330" i="89"/>
  <c r="AJ330" i="89"/>
  <c r="AH330" i="89"/>
  <c r="AF330" i="89"/>
  <c r="AD330" i="89"/>
  <c r="AB330" i="89"/>
  <c r="Z330" i="89"/>
  <c r="X330" i="89"/>
  <c r="AZ328" i="89"/>
  <c r="AX328" i="89"/>
  <c r="AV328" i="89"/>
  <c r="AT328" i="89"/>
  <c r="AR328" i="89"/>
  <c r="AP328" i="89"/>
  <c r="AN328" i="89"/>
  <c r="AL328" i="89"/>
  <c r="AJ328" i="89"/>
  <c r="AH328" i="89"/>
  <c r="AF328" i="89"/>
  <c r="AD328" i="89"/>
  <c r="AB328" i="89"/>
  <c r="Z328" i="89"/>
  <c r="X328" i="89"/>
  <c r="AZ327" i="89"/>
  <c r="AX327" i="89"/>
  <c r="AV327" i="89"/>
  <c r="AT327" i="89"/>
  <c r="AR327" i="89"/>
  <c r="AP327" i="89"/>
  <c r="AN327" i="89"/>
  <c r="AL327" i="89"/>
  <c r="AJ327" i="89"/>
  <c r="AH327" i="89"/>
  <c r="AF327" i="89"/>
  <c r="AD327" i="89"/>
  <c r="AB327" i="89"/>
  <c r="Z327" i="89"/>
  <c r="X327" i="89"/>
  <c r="AZ326" i="89"/>
  <c r="AX326" i="89"/>
  <c r="AV326" i="89"/>
  <c r="AT326" i="89"/>
  <c r="AR326" i="89"/>
  <c r="AP326" i="89"/>
  <c r="AN326" i="89"/>
  <c r="AL326" i="89"/>
  <c r="AJ326" i="89"/>
  <c r="AH326" i="89"/>
  <c r="AF326" i="89"/>
  <c r="AD326" i="89"/>
  <c r="AB326" i="89"/>
  <c r="Z326" i="89"/>
  <c r="X326" i="89"/>
  <c r="AZ324" i="89"/>
  <c r="AX324" i="89"/>
  <c r="AV324" i="89"/>
  <c r="AT324" i="89"/>
  <c r="AR324" i="89"/>
  <c r="AP324" i="89"/>
  <c r="AN324" i="89"/>
  <c r="AL324" i="89"/>
  <c r="AJ324" i="89"/>
  <c r="AH324" i="89"/>
  <c r="AF324" i="89"/>
  <c r="AD324" i="89"/>
  <c r="AB324" i="89"/>
  <c r="Z324" i="89"/>
  <c r="X324" i="89"/>
  <c r="AZ323" i="89"/>
  <c r="AX323" i="89"/>
  <c r="AV323" i="89"/>
  <c r="AT323" i="89"/>
  <c r="AR323" i="89"/>
  <c r="AP323" i="89"/>
  <c r="AN323" i="89"/>
  <c r="AL323" i="89"/>
  <c r="AJ323" i="89"/>
  <c r="AH323" i="89"/>
  <c r="AF323" i="89"/>
  <c r="AD323" i="89"/>
  <c r="AB323" i="89"/>
  <c r="Z323" i="89"/>
  <c r="X323" i="89"/>
  <c r="AZ322" i="89"/>
  <c r="AX322" i="89"/>
  <c r="AV322" i="89"/>
  <c r="AT322" i="89"/>
  <c r="AR322" i="89"/>
  <c r="AP322" i="89"/>
  <c r="AN322" i="89"/>
  <c r="AL322" i="89"/>
  <c r="AJ322" i="89"/>
  <c r="AH322" i="89"/>
  <c r="AF322" i="89"/>
  <c r="AD322" i="89"/>
  <c r="AB322" i="89"/>
  <c r="Z322" i="89"/>
  <c r="X322" i="89"/>
  <c r="AZ321" i="89"/>
  <c r="AX321" i="89"/>
  <c r="AV321" i="89"/>
  <c r="AT321" i="89"/>
  <c r="AR321" i="89"/>
  <c r="AP321" i="89"/>
  <c r="AN321" i="89"/>
  <c r="AL321" i="89"/>
  <c r="AJ321" i="89"/>
  <c r="AH321" i="89"/>
  <c r="AF321" i="89"/>
  <c r="AD321" i="89"/>
  <c r="AB321" i="89"/>
  <c r="Z321" i="89"/>
  <c r="X321" i="89"/>
  <c r="AZ320" i="89"/>
  <c r="AX320" i="89"/>
  <c r="AV320" i="89"/>
  <c r="AT320" i="89"/>
  <c r="AR320" i="89"/>
  <c r="AP320" i="89"/>
  <c r="AN320" i="89"/>
  <c r="AL320" i="89"/>
  <c r="AJ320" i="89"/>
  <c r="AH320" i="89"/>
  <c r="AF320" i="89"/>
  <c r="AD320" i="89"/>
  <c r="AB320" i="89"/>
  <c r="Z320" i="89"/>
  <c r="X320" i="89"/>
  <c r="AZ314" i="89"/>
  <c r="AX314" i="89"/>
  <c r="AV314" i="89"/>
  <c r="AT314" i="89"/>
  <c r="AR314" i="89"/>
  <c r="AP314" i="89"/>
  <c r="AN314" i="89"/>
  <c r="AL314" i="89"/>
  <c r="AJ314" i="89"/>
  <c r="AH314" i="89"/>
  <c r="AF314" i="89"/>
  <c r="AD314" i="89"/>
  <c r="AB314" i="89"/>
  <c r="Z314" i="89"/>
  <c r="X314" i="89"/>
  <c r="AZ313" i="89"/>
  <c r="AX313" i="89"/>
  <c r="AV313" i="89"/>
  <c r="AT313" i="89"/>
  <c r="AR313" i="89"/>
  <c r="AP313" i="89"/>
  <c r="AN313" i="89"/>
  <c r="AL313" i="89"/>
  <c r="AJ313" i="89"/>
  <c r="AH313" i="89"/>
  <c r="AF313" i="89"/>
  <c r="AD313" i="89"/>
  <c r="AB313" i="89"/>
  <c r="Z313" i="89"/>
  <c r="X313" i="89"/>
  <c r="AZ310" i="89"/>
  <c r="AX310" i="89"/>
  <c r="AV310" i="89"/>
  <c r="AT310" i="89"/>
  <c r="AR310" i="89"/>
  <c r="AP310" i="89"/>
  <c r="AN310" i="89"/>
  <c r="AL310" i="89"/>
  <c r="AJ310" i="89"/>
  <c r="AH310" i="89"/>
  <c r="AF310" i="89"/>
  <c r="AD310" i="89"/>
  <c r="AB310" i="89"/>
  <c r="Z310" i="89"/>
  <c r="X310" i="89"/>
  <c r="AZ311" i="89"/>
  <c r="AX311" i="89"/>
  <c r="AV311" i="89"/>
  <c r="AT311" i="89"/>
  <c r="AR311" i="89"/>
  <c r="AP311" i="89"/>
  <c r="AN311" i="89"/>
  <c r="AL311" i="89"/>
  <c r="AJ311" i="89"/>
  <c r="AH311" i="89"/>
  <c r="AF311" i="89"/>
  <c r="AD311" i="89"/>
  <c r="AB311" i="89"/>
  <c r="Z311" i="89"/>
  <c r="X311" i="89"/>
  <c r="AZ317" i="89"/>
  <c r="AX317" i="89"/>
  <c r="AV317" i="89"/>
  <c r="AT317" i="89"/>
  <c r="AR317" i="89"/>
  <c r="AP317" i="89"/>
  <c r="AN317" i="89"/>
  <c r="AL317" i="89"/>
  <c r="AJ317" i="89"/>
  <c r="AH317" i="89"/>
  <c r="AF317" i="89"/>
  <c r="AD317" i="89"/>
  <c r="AB317" i="89"/>
  <c r="Z317" i="89"/>
  <c r="X317" i="89"/>
  <c r="AZ315" i="89"/>
  <c r="AX315" i="89"/>
  <c r="AV315" i="89"/>
  <c r="AT315" i="89"/>
  <c r="AR315" i="89"/>
  <c r="AP315" i="89"/>
  <c r="AN315" i="89"/>
  <c r="AL315" i="89"/>
  <c r="AJ315" i="89"/>
  <c r="AH315" i="89"/>
  <c r="AF315" i="89"/>
  <c r="AD315" i="89"/>
  <c r="AB315" i="89"/>
  <c r="Z315" i="89"/>
  <c r="X315" i="89"/>
  <c r="AZ319" i="89"/>
  <c r="AX319" i="89"/>
  <c r="AV319" i="89"/>
  <c r="AT319" i="89"/>
  <c r="AR319" i="89"/>
  <c r="AP319" i="89"/>
  <c r="AN319" i="89"/>
  <c r="AL319" i="89"/>
  <c r="AJ319" i="89"/>
  <c r="AH319" i="89"/>
  <c r="AF319" i="89"/>
  <c r="AD319" i="89"/>
  <c r="AB319" i="89"/>
  <c r="Z319" i="89"/>
  <c r="X319" i="89"/>
  <c r="AZ318" i="89"/>
  <c r="AX318" i="89"/>
  <c r="AV318" i="89"/>
  <c r="AT318" i="89"/>
  <c r="AR318" i="89"/>
  <c r="AP318" i="89"/>
  <c r="AN318" i="89"/>
  <c r="AL318" i="89"/>
  <c r="AJ318" i="89"/>
  <c r="AH318" i="89"/>
  <c r="AF318" i="89"/>
  <c r="AD318" i="89"/>
  <c r="AB318" i="89"/>
  <c r="Z318" i="89"/>
  <c r="X318" i="89"/>
  <c r="AZ307" i="89"/>
  <c r="AX307" i="89"/>
  <c r="AV307" i="89"/>
  <c r="AT307" i="89"/>
  <c r="AR307" i="89"/>
  <c r="AP307" i="89"/>
  <c r="AN307" i="89"/>
  <c r="AL307" i="89"/>
  <c r="AJ307" i="89"/>
  <c r="AH307" i="89"/>
  <c r="AF307" i="89"/>
  <c r="AD307" i="89"/>
  <c r="AB307" i="89"/>
  <c r="Z307" i="89"/>
  <c r="X307" i="89"/>
  <c r="AZ306" i="89"/>
  <c r="AX306" i="89"/>
  <c r="AV306" i="89"/>
  <c r="AT306" i="89"/>
  <c r="AR306" i="89"/>
  <c r="AP306" i="89"/>
  <c r="AN306" i="89"/>
  <c r="AL306" i="89"/>
  <c r="AJ306" i="89"/>
  <c r="AH306" i="89"/>
  <c r="AF306" i="89"/>
  <c r="AD306" i="89"/>
  <c r="AB306" i="89"/>
  <c r="Z306" i="89"/>
  <c r="X306" i="89"/>
  <c r="AZ304" i="89"/>
  <c r="AX304" i="89"/>
  <c r="AV304" i="89"/>
  <c r="AT304" i="89"/>
  <c r="AR304" i="89"/>
  <c r="AP304" i="89"/>
  <c r="AN304" i="89"/>
  <c r="AL304" i="89"/>
  <c r="AJ304" i="89"/>
  <c r="AH304" i="89"/>
  <c r="AF304" i="89"/>
  <c r="AD304" i="89"/>
  <c r="AB304" i="89"/>
  <c r="Z304" i="89"/>
  <c r="X304" i="89"/>
  <c r="AZ302" i="89"/>
  <c r="AX302" i="89"/>
  <c r="AV302" i="89"/>
  <c r="AT302" i="89"/>
  <c r="AR302" i="89"/>
  <c r="AP302" i="89"/>
  <c r="AN302" i="89"/>
  <c r="AL302" i="89"/>
  <c r="AJ302" i="89"/>
  <c r="AH302" i="89"/>
  <c r="AF302" i="89"/>
  <c r="AD302" i="89"/>
  <c r="AB302" i="89"/>
  <c r="Z302" i="89"/>
  <c r="X302" i="89"/>
  <c r="AZ301" i="89"/>
  <c r="AX301" i="89"/>
  <c r="AV301" i="89"/>
  <c r="AT301" i="89"/>
  <c r="AR301" i="89"/>
  <c r="AP301" i="89"/>
  <c r="AN301" i="89"/>
  <c r="AL301" i="89"/>
  <c r="AJ301" i="89"/>
  <c r="AH301" i="89"/>
  <c r="AF301" i="89"/>
  <c r="AD301" i="89"/>
  <c r="AB301" i="89"/>
  <c r="Z301" i="89"/>
  <c r="X301" i="89"/>
  <c r="AZ300" i="89"/>
  <c r="AX300" i="89"/>
  <c r="AV300" i="89"/>
  <c r="AT300" i="89"/>
  <c r="AR300" i="89"/>
  <c r="AP300" i="89"/>
  <c r="AN300" i="89"/>
  <c r="AL300" i="89"/>
  <c r="AJ300" i="89"/>
  <c r="AH300" i="89"/>
  <c r="AF300" i="89"/>
  <c r="AD300" i="89"/>
  <c r="AB300" i="89"/>
  <c r="Z300" i="89"/>
  <c r="X300" i="89"/>
  <c r="AZ299" i="89"/>
  <c r="AX299" i="89"/>
  <c r="AV299" i="89"/>
  <c r="AT299" i="89"/>
  <c r="AR299" i="89"/>
  <c r="AP299" i="89"/>
  <c r="AN299" i="89"/>
  <c r="AL299" i="89"/>
  <c r="AJ299" i="89"/>
  <c r="AH299" i="89"/>
  <c r="AF299" i="89"/>
  <c r="AD299" i="89"/>
  <c r="AB299" i="89"/>
  <c r="Z299" i="89"/>
  <c r="X299" i="89"/>
  <c r="AZ297" i="89"/>
  <c r="AX297" i="89"/>
  <c r="AV297" i="89"/>
  <c r="AT297" i="89"/>
  <c r="AR297" i="89"/>
  <c r="AP297" i="89"/>
  <c r="AN297" i="89"/>
  <c r="AL297" i="89"/>
  <c r="AJ297" i="89"/>
  <c r="AH297" i="89"/>
  <c r="AF297" i="89"/>
  <c r="AD297" i="89"/>
  <c r="AB297" i="89"/>
  <c r="X297" i="89"/>
  <c r="AY290" i="89"/>
  <c r="AW290" i="89"/>
  <c r="AU290" i="89"/>
  <c r="AS290" i="89"/>
  <c r="AQ290" i="89"/>
  <c r="AO290" i="89"/>
  <c r="AM290" i="89"/>
  <c r="AK290" i="89"/>
  <c r="AI290" i="89"/>
  <c r="AG290" i="89"/>
  <c r="AE290" i="89"/>
  <c r="AC290" i="89"/>
  <c r="AA290" i="89"/>
  <c r="Y290" i="89"/>
  <c r="W290" i="89"/>
  <c r="AZ287" i="89"/>
  <c r="AX287" i="89"/>
  <c r="AV287" i="89"/>
  <c r="AT287" i="89"/>
  <c r="AR287" i="89"/>
  <c r="AP287" i="89"/>
  <c r="AN287" i="89"/>
  <c r="AL287" i="89"/>
  <c r="AJ287" i="89"/>
  <c r="AH287" i="89"/>
  <c r="AF287" i="89"/>
  <c r="AD287" i="89"/>
  <c r="AB287" i="89"/>
  <c r="Z287" i="89"/>
  <c r="X287" i="89"/>
  <c r="DJ287" i="89"/>
  <c r="AZ285" i="89"/>
  <c r="AX285" i="89"/>
  <c r="AV285" i="89"/>
  <c r="AT285" i="89"/>
  <c r="AR285" i="89"/>
  <c r="AP285" i="89"/>
  <c r="AN285" i="89"/>
  <c r="AL285" i="89"/>
  <c r="AJ285" i="89"/>
  <c r="DH285" i="89" s="1"/>
  <c r="AH285" i="89"/>
  <c r="AF285" i="89"/>
  <c r="AD285" i="89"/>
  <c r="AB285" i="89"/>
  <c r="Z285" i="89"/>
  <c r="X285" i="89"/>
  <c r="DJ285" i="89"/>
  <c r="AZ286" i="89"/>
  <c r="AX286" i="89"/>
  <c r="AV286" i="89"/>
  <c r="AT286" i="89"/>
  <c r="AR286" i="89"/>
  <c r="AP286" i="89"/>
  <c r="AN286" i="89"/>
  <c r="AL286" i="89"/>
  <c r="AJ286" i="89"/>
  <c r="DH286" i="89" s="1"/>
  <c r="AH286" i="89"/>
  <c r="AF286" i="89"/>
  <c r="AD286" i="89"/>
  <c r="AB286" i="89"/>
  <c r="Z286" i="89"/>
  <c r="X286" i="89"/>
  <c r="DJ286" i="89"/>
  <c r="AZ283" i="89"/>
  <c r="AX283" i="89"/>
  <c r="AV283" i="89"/>
  <c r="AT283" i="89"/>
  <c r="AR283" i="89"/>
  <c r="AP283" i="89"/>
  <c r="AN283" i="89"/>
  <c r="AL283" i="89"/>
  <c r="AJ283" i="89"/>
  <c r="DH283" i="89" s="1"/>
  <c r="AH283" i="89"/>
  <c r="AF283" i="89"/>
  <c r="AD283" i="89"/>
  <c r="AB283" i="89"/>
  <c r="Z283" i="89"/>
  <c r="X283" i="89"/>
  <c r="DJ283" i="89"/>
  <c r="AZ281" i="89"/>
  <c r="AX281" i="89"/>
  <c r="AV281" i="89"/>
  <c r="AT281" i="89"/>
  <c r="AR281" i="89"/>
  <c r="AP281" i="89"/>
  <c r="AN281" i="89"/>
  <c r="AL281" i="89"/>
  <c r="AJ281" i="89"/>
  <c r="DH281" i="89" s="1"/>
  <c r="AH281" i="89"/>
  <c r="AF281" i="89"/>
  <c r="AD281" i="89"/>
  <c r="AB281" i="89"/>
  <c r="Z281" i="89"/>
  <c r="X281" i="89"/>
  <c r="DJ281" i="89"/>
  <c r="AZ280" i="89"/>
  <c r="AX280" i="89"/>
  <c r="AV280" i="89"/>
  <c r="AT280" i="89"/>
  <c r="AR280" i="89"/>
  <c r="AP280" i="89"/>
  <c r="AN280" i="89"/>
  <c r="AL280" i="89"/>
  <c r="AJ280" i="89"/>
  <c r="DH280" i="89" s="1"/>
  <c r="AH280" i="89"/>
  <c r="AF280" i="89"/>
  <c r="AD280" i="89"/>
  <c r="AB280" i="89"/>
  <c r="Z280" i="89"/>
  <c r="X280" i="89"/>
  <c r="DJ280" i="89"/>
  <c r="AZ279" i="89"/>
  <c r="AX279" i="89"/>
  <c r="AV279" i="89"/>
  <c r="AT279" i="89"/>
  <c r="AR279" i="89"/>
  <c r="AP279" i="89"/>
  <c r="AN279" i="89"/>
  <c r="AL279" i="89"/>
  <c r="AJ279" i="89"/>
  <c r="DH279" i="89" s="1"/>
  <c r="AH279" i="89"/>
  <c r="AF279" i="89"/>
  <c r="AD279" i="89"/>
  <c r="AB279" i="89"/>
  <c r="Z279" i="89"/>
  <c r="X279" i="89"/>
  <c r="DJ279" i="89"/>
  <c r="AZ275" i="89"/>
  <c r="AX275" i="89"/>
  <c r="AV275" i="89"/>
  <c r="AT275" i="89"/>
  <c r="AR275" i="89"/>
  <c r="AP275" i="89"/>
  <c r="AN275" i="89"/>
  <c r="AL275" i="89"/>
  <c r="AJ275" i="89"/>
  <c r="DH275" i="89" s="1"/>
  <c r="AH275" i="89"/>
  <c r="AF275" i="89"/>
  <c r="AD275" i="89"/>
  <c r="AB275" i="89"/>
  <c r="Z275" i="89"/>
  <c r="X275" i="89"/>
  <c r="DJ275" i="89"/>
  <c r="AZ276" i="89"/>
  <c r="AX276" i="89"/>
  <c r="AV276" i="89"/>
  <c r="AT276" i="89"/>
  <c r="AR276" i="89"/>
  <c r="AP276" i="89"/>
  <c r="AN276" i="89"/>
  <c r="AL276" i="89"/>
  <c r="AJ276" i="89"/>
  <c r="DH276" i="89" s="1"/>
  <c r="AH276" i="89"/>
  <c r="AF276" i="89"/>
  <c r="AD276" i="89"/>
  <c r="AB276" i="89"/>
  <c r="Z276" i="89"/>
  <c r="X276" i="89"/>
  <c r="DJ276" i="89"/>
  <c r="AZ274" i="89"/>
  <c r="AX274" i="89"/>
  <c r="AV274" i="89"/>
  <c r="AT274" i="89"/>
  <c r="AR274" i="89"/>
  <c r="AP274" i="89"/>
  <c r="AN274" i="89"/>
  <c r="AL274" i="89"/>
  <c r="AJ274" i="89"/>
  <c r="DH274" i="89" s="1"/>
  <c r="AH274" i="89"/>
  <c r="AF274" i="89"/>
  <c r="AD274" i="89"/>
  <c r="AB274" i="89"/>
  <c r="Z274" i="89"/>
  <c r="X274" i="89"/>
  <c r="DJ274" i="89"/>
  <c r="AZ273" i="89"/>
  <c r="AX273" i="89"/>
  <c r="AV273" i="89"/>
  <c r="AT273" i="89"/>
  <c r="AR273" i="89"/>
  <c r="AP273" i="89"/>
  <c r="AN273" i="89"/>
  <c r="AL273" i="89"/>
  <c r="AJ273" i="89"/>
  <c r="DH273" i="89" s="1"/>
  <c r="AH273" i="89"/>
  <c r="AF273" i="89"/>
  <c r="AD273" i="89"/>
  <c r="AB273" i="89"/>
  <c r="Z273" i="89"/>
  <c r="X273" i="89"/>
  <c r="DJ273" i="89"/>
  <c r="AZ272" i="89"/>
  <c r="AX272" i="89"/>
  <c r="AV272" i="89"/>
  <c r="AT272" i="89"/>
  <c r="AR272" i="89"/>
  <c r="AP272" i="89"/>
  <c r="AN272" i="89"/>
  <c r="AL272" i="89"/>
  <c r="AJ272" i="89"/>
  <c r="DH272" i="89" s="1"/>
  <c r="AH272" i="89"/>
  <c r="AF272" i="89"/>
  <c r="AD272" i="89"/>
  <c r="AB272" i="89"/>
  <c r="Z272" i="89"/>
  <c r="X272" i="89"/>
  <c r="DJ272" i="89"/>
  <c r="AZ271" i="89"/>
  <c r="AX271" i="89"/>
  <c r="AV271" i="89"/>
  <c r="AT271" i="89"/>
  <c r="AR271" i="89"/>
  <c r="AP271" i="89"/>
  <c r="AN271" i="89"/>
  <c r="AL271" i="89"/>
  <c r="AJ271" i="89"/>
  <c r="DH271" i="89" s="1"/>
  <c r="AH271" i="89"/>
  <c r="AF271" i="89"/>
  <c r="AD271" i="89"/>
  <c r="AB271" i="89"/>
  <c r="Z271" i="89"/>
  <c r="X271" i="89"/>
  <c r="DJ271" i="89"/>
  <c r="AZ263" i="89"/>
  <c r="AV263" i="89"/>
  <c r="AT263" i="89"/>
  <c r="AR263" i="89"/>
  <c r="AP263" i="89"/>
  <c r="AN263" i="89"/>
  <c r="AL263" i="89"/>
  <c r="AJ263" i="89"/>
  <c r="DH263" i="89" s="1"/>
  <c r="AH263" i="89"/>
  <c r="AF263" i="89"/>
  <c r="AD263" i="89"/>
  <c r="AB263" i="89"/>
  <c r="Z263" i="89"/>
  <c r="X263" i="89"/>
  <c r="DJ263" i="89"/>
  <c r="AZ265" i="89"/>
  <c r="AX265" i="89"/>
  <c r="AV265" i="89"/>
  <c r="AT265" i="89"/>
  <c r="AR265" i="89"/>
  <c r="AP265" i="89"/>
  <c r="AN265" i="89"/>
  <c r="AL265" i="89"/>
  <c r="AJ265" i="89"/>
  <c r="DH265" i="89" s="1"/>
  <c r="AH265" i="89"/>
  <c r="AF265" i="89"/>
  <c r="AD265" i="89"/>
  <c r="AB265" i="89"/>
  <c r="Z265" i="89"/>
  <c r="X265" i="89"/>
  <c r="DJ265" i="89"/>
  <c r="AZ270" i="89"/>
  <c r="AX270" i="89"/>
  <c r="AV270" i="89"/>
  <c r="AT270" i="89"/>
  <c r="AR270" i="89"/>
  <c r="AP270" i="89"/>
  <c r="AN270" i="89"/>
  <c r="AL270" i="89"/>
  <c r="AJ270" i="89"/>
  <c r="DH270" i="89" s="1"/>
  <c r="AH270" i="89"/>
  <c r="AF270" i="89"/>
  <c r="AD270" i="89"/>
  <c r="AB270" i="89"/>
  <c r="Z270" i="89"/>
  <c r="X270" i="89"/>
  <c r="DJ270" i="89"/>
  <c r="AZ269" i="89"/>
  <c r="AX269" i="89"/>
  <c r="AV269" i="89"/>
  <c r="AT269" i="89"/>
  <c r="AR269" i="89"/>
  <c r="AP269" i="89"/>
  <c r="AN269" i="89"/>
  <c r="AL269" i="89"/>
  <c r="AJ269" i="89"/>
  <c r="DH269" i="89" s="1"/>
  <c r="AH269" i="89"/>
  <c r="AF269" i="89"/>
  <c r="AD269" i="89"/>
  <c r="AB269" i="89"/>
  <c r="Z269" i="89"/>
  <c r="X269" i="89"/>
  <c r="DJ269" i="89"/>
  <c r="AZ268" i="89"/>
  <c r="AX268" i="89"/>
  <c r="AV268" i="89"/>
  <c r="AT268" i="89"/>
  <c r="AR268" i="89"/>
  <c r="AP268" i="89"/>
  <c r="AN268" i="89"/>
  <c r="AL268" i="89"/>
  <c r="AJ268" i="89"/>
  <c r="DH268" i="89" s="1"/>
  <c r="AH268" i="89"/>
  <c r="AF268" i="89"/>
  <c r="AD268" i="89"/>
  <c r="AB268" i="89"/>
  <c r="Z268" i="89"/>
  <c r="X268" i="89"/>
  <c r="DJ268" i="89"/>
  <c r="AZ267" i="89"/>
  <c r="AX267" i="89"/>
  <c r="AV267" i="89"/>
  <c r="AT267" i="89"/>
  <c r="AR267" i="89"/>
  <c r="AP267" i="89"/>
  <c r="AN267" i="89"/>
  <c r="AL267" i="89"/>
  <c r="AJ267" i="89"/>
  <c r="DH267" i="89" s="1"/>
  <c r="AH267" i="89"/>
  <c r="AF267" i="89"/>
  <c r="AD267" i="89"/>
  <c r="AB267" i="89"/>
  <c r="Z267" i="89"/>
  <c r="X267" i="89"/>
  <c r="DJ267" i="89"/>
  <c r="AZ264" i="89"/>
  <c r="AX264" i="89"/>
  <c r="AV264" i="89"/>
  <c r="AT264" i="89"/>
  <c r="AR264" i="89"/>
  <c r="AP264" i="89"/>
  <c r="AN264" i="89"/>
  <c r="AL264" i="89"/>
  <c r="AJ264" i="89"/>
  <c r="DH264" i="89" s="1"/>
  <c r="AH264" i="89"/>
  <c r="AF264" i="89"/>
  <c r="AD264" i="89"/>
  <c r="AB264" i="89"/>
  <c r="Z264" i="89"/>
  <c r="X264" i="89"/>
  <c r="DJ264" i="89"/>
  <c r="AZ262" i="89"/>
  <c r="AX262" i="89"/>
  <c r="AV262" i="89"/>
  <c r="AT262" i="89"/>
  <c r="AR262" i="89"/>
  <c r="AP262" i="89"/>
  <c r="AN262" i="89"/>
  <c r="AL262" i="89"/>
  <c r="AJ262" i="89"/>
  <c r="DH262" i="89" s="1"/>
  <c r="AH262" i="89"/>
  <c r="AF262" i="89"/>
  <c r="AD262" i="89"/>
  <c r="AB262" i="89"/>
  <c r="Z262" i="89"/>
  <c r="X262" i="89"/>
  <c r="DJ262" i="89"/>
  <c r="AZ259" i="89"/>
  <c r="AX259" i="89"/>
  <c r="AV259" i="89"/>
  <c r="AT259" i="89"/>
  <c r="AR259" i="89"/>
  <c r="AP259" i="89"/>
  <c r="AN259" i="89"/>
  <c r="AL259" i="89"/>
  <c r="AJ259" i="89"/>
  <c r="DH259" i="89" s="1"/>
  <c r="AH259" i="89"/>
  <c r="AF259" i="89"/>
  <c r="AD259" i="89"/>
  <c r="AB259" i="89"/>
  <c r="Z259" i="89"/>
  <c r="X259" i="89"/>
  <c r="DJ259" i="89"/>
  <c r="AZ261" i="89"/>
  <c r="AX261" i="89"/>
  <c r="AV261" i="89"/>
  <c r="AT261" i="89"/>
  <c r="AR261" i="89"/>
  <c r="AP261" i="89"/>
  <c r="AN261" i="89"/>
  <c r="AL261" i="89"/>
  <c r="AJ261" i="89"/>
  <c r="DH261" i="89" s="1"/>
  <c r="AH261" i="89"/>
  <c r="AF261" i="89"/>
  <c r="AD261" i="89"/>
  <c r="AB261" i="89"/>
  <c r="Z261" i="89"/>
  <c r="X261" i="89"/>
  <c r="DJ261" i="89"/>
  <c r="AZ260" i="89"/>
  <c r="AX260" i="89"/>
  <c r="AV260" i="89"/>
  <c r="AT260" i="89"/>
  <c r="AR260" i="89"/>
  <c r="AP260" i="89"/>
  <c r="AN260" i="89"/>
  <c r="AL260" i="89"/>
  <c r="AJ260" i="89"/>
  <c r="DH260" i="89" s="1"/>
  <c r="AH260" i="89"/>
  <c r="AF260" i="89"/>
  <c r="AD260" i="89"/>
  <c r="AB260" i="89"/>
  <c r="Z260" i="89"/>
  <c r="X260" i="89"/>
  <c r="DJ260" i="89"/>
  <c r="AZ258" i="89"/>
  <c r="AX258" i="89"/>
  <c r="AV258" i="89"/>
  <c r="AT258" i="89"/>
  <c r="AR258" i="89"/>
  <c r="AP258" i="89"/>
  <c r="AN258" i="89"/>
  <c r="AL258" i="89"/>
  <c r="AJ258" i="89"/>
  <c r="DH258" i="89" s="1"/>
  <c r="AH258" i="89"/>
  <c r="AF258" i="89"/>
  <c r="AD258" i="89"/>
  <c r="AB258" i="89"/>
  <c r="Z258" i="89"/>
  <c r="X258" i="89"/>
  <c r="DJ258" i="89"/>
  <c r="AZ256" i="89"/>
  <c r="AX256" i="89"/>
  <c r="AV256" i="89"/>
  <c r="AT256" i="89"/>
  <c r="AR256" i="89"/>
  <c r="AP256" i="89"/>
  <c r="AN256" i="89"/>
  <c r="AL256" i="89"/>
  <c r="AJ256" i="89"/>
  <c r="DH256" i="89" s="1"/>
  <c r="AH256" i="89"/>
  <c r="AF256" i="89"/>
  <c r="AD256" i="89"/>
  <c r="AB256" i="89"/>
  <c r="Z256" i="89"/>
  <c r="X256" i="89"/>
  <c r="DJ256" i="89"/>
  <c r="AZ255" i="89"/>
  <c r="AX255" i="89"/>
  <c r="AV255" i="89"/>
  <c r="AT255" i="89"/>
  <c r="AR255" i="89"/>
  <c r="AP255" i="89"/>
  <c r="AN255" i="89"/>
  <c r="AL255" i="89"/>
  <c r="AJ255" i="89"/>
  <c r="DH255" i="89" s="1"/>
  <c r="AH255" i="89"/>
  <c r="AF255" i="89"/>
  <c r="AD255" i="89"/>
  <c r="AB255" i="89"/>
  <c r="X255" i="89"/>
  <c r="DJ255" i="89"/>
  <c r="AZ254" i="89"/>
  <c r="AX254" i="89"/>
  <c r="AV254" i="89"/>
  <c r="AT254" i="89"/>
  <c r="AR254" i="89"/>
  <c r="AP254" i="89"/>
  <c r="AN254" i="89"/>
  <c r="AL254" i="89"/>
  <c r="AJ254" i="89"/>
  <c r="DH254" i="89" s="1"/>
  <c r="AH254" i="89"/>
  <c r="AF254" i="89"/>
  <c r="AD254" i="89"/>
  <c r="AB254" i="89"/>
  <c r="Z254" i="89"/>
  <c r="X254" i="89"/>
  <c r="DJ254" i="89"/>
  <c r="CZ290" i="89"/>
  <c r="O50" i="86" s="1"/>
  <c r="AZ253" i="89"/>
  <c r="AX253" i="89"/>
  <c r="AV253" i="89"/>
  <c r="AT253" i="89"/>
  <c r="AR253" i="89"/>
  <c r="AP253" i="89"/>
  <c r="AN253" i="89"/>
  <c r="AL253" i="89"/>
  <c r="AJ253" i="89"/>
  <c r="AH253" i="89"/>
  <c r="AF253" i="89"/>
  <c r="AD253" i="89"/>
  <c r="AB253" i="89"/>
  <c r="Z253" i="89"/>
  <c r="X253" i="89"/>
  <c r="AY246" i="89"/>
  <c r="AW246" i="89"/>
  <c r="AU246" i="89"/>
  <c r="AS246" i="89"/>
  <c r="AQ246" i="89"/>
  <c r="AO246" i="89"/>
  <c r="AM246" i="89"/>
  <c r="AK246" i="89"/>
  <c r="AI246" i="89"/>
  <c r="AG246" i="89"/>
  <c r="AE246" i="89"/>
  <c r="AC246" i="89"/>
  <c r="AA246" i="89"/>
  <c r="Y246" i="89"/>
  <c r="W246" i="89"/>
  <c r="AZ243" i="89"/>
  <c r="AX243" i="89"/>
  <c r="AV243" i="89"/>
  <c r="AT243" i="89"/>
  <c r="AR243" i="89"/>
  <c r="AP243" i="89"/>
  <c r="AN243" i="89"/>
  <c r="AL243" i="89"/>
  <c r="AJ243" i="89"/>
  <c r="AH243" i="89"/>
  <c r="AF243" i="89"/>
  <c r="AD243" i="89"/>
  <c r="AZ241" i="89"/>
  <c r="AX241" i="89"/>
  <c r="AV241" i="89"/>
  <c r="AT241" i="89"/>
  <c r="AR241" i="89"/>
  <c r="AP241" i="89"/>
  <c r="AN241" i="89"/>
  <c r="AL241" i="89"/>
  <c r="AJ241" i="89"/>
  <c r="AH241" i="89"/>
  <c r="AF241" i="89"/>
  <c r="AD241" i="89"/>
  <c r="AZ240" i="89"/>
  <c r="AX240" i="89"/>
  <c r="AV240" i="89"/>
  <c r="AT240" i="89"/>
  <c r="AR240" i="89"/>
  <c r="AP240" i="89"/>
  <c r="AN240" i="89"/>
  <c r="AL240" i="89"/>
  <c r="AJ240" i="89"/>
  <c r="AH240" i="89"/>
  <c r="AF240" i="89"/>
  <c r="AD240" i="89"/>
  <c r="AZ239" i="89"/>
  <c r="AX239" i="89"/>
  <c r="AV239" i="89"/>
  <c r="AT239" i="89"/>
  <c r="AR239" i="89"/>
  <c r="AP239" i="89"/>
  <c r="AN239" i="89"/>
  <c r="AL239" i="89"/>
  <c r="AJ239" i="89"/>
  <c r="AH239" i="89"/>
  <c r="AF239" i="89"/>
  <c r="AD239" i="89"/>
  <c r="AZ238" i="89"/>
  <c r="AX238" i="89"/>
  <c r="AV238" i="89"/>
  <c r="AT238" i="89"/>
  <c r="AR238" i="89"/>
  <c r="AP238" i="89"/>
  <c r="AN238" i="89"/>
  <c r="AL238" i="89"/>
  <c r="AJ238" i="89"/>
  <c r="AH238" i="89"/>
  <c r="AF238" i="89"/>
  <c r="AD238" i="89"/>
  <c r="AZ236" i="89"/>
  <c r="AX236" i="89"/>
  <c r="AV236" i="89"/>
  <c r="AT236" i="89"/>
  <c r="AR236" i="89"/>
  <c r="AP236" i="89"/>
  <c r="AN236" i="89"/>
  <c r="AL236" i="89"/>
  <c r="AJ236" i="89"/>
  <c r="AH236" i="89"/>
  <c r="AF236" i="89"/>
  <c r="AD236" i="89"/>
  <c r="AZ235" i="89"/>
  <c r="AX235" i="89"/>
  <c r="AV235" i="89"/>
  <c r="AT235" i="89"/>
  <c r="AR235" i="89"/>
  <c r="AP235" i="89"/>
  <c r="AN235" i="89"/>
  <c r="AL235" i="89"/>
  <c r="AJ235" i="89"/>
  <c r="AH235" i="89"/>
  <c r="AF235" i="89"/>
  <c r="AD235" i="89"/>
  <c r="AZ234" i="89"/>
  <c r="AX234" i="89"/>
  <c r="AV234" i="89"/>
  <c r="AT234" i="89"/>
  <c r="AR234" i="89"/>
  <c r="AP234" i="89"/>
  <c r="AN234" i="89"/>
  <c r="AL234" i="89"/>
  <c r="AJ234" i="89"/>
  <c r="AH234" i="89"/>
  <c r="AF234" i="89"/>
  <c r="AD234" i="89"/>
  <c r="AZ233" i="89"/>
  <c r="AX233" i="89"/>
  <c r="AV233" i="89"/>
  <c r="AT233" i="89"/>
  <c r="AR233" i="89"/>
  <c r="AP233" i="89"/>
  <c r="AN233" i="89"/>
  <c r="AL233" i="89"/>
  <c r="AJ233" i="89"/>
  <c r="AH233" i="89"/>
  <c r="AF233" i="89"/>
  <c r="AD233" i="89"/>
  <c r="AZ232" i="89"/>
  <c r="AX232" i="89"/>
  <c r="AV232" i="89"/>
  <c r="AT232" i="89"/>
  <c r="AR232" i="89"/>
  <c r="AP232" i="89"/>
  <c r="AN232" i="89"/>
  <c r="AL232" i="89"/>
  <c r="AJ232" i="89"/>
  <c r="AH232" i="89"/>
  <c r="AF232" i="89"/>
  <c r="AD232" i="89"/>
  <c r="AZ231" i="89"/>
  <c r="AX231" i="89"/>
  <c r="AV231" i="89"/>
  <c r="AT231" i="89"/>
  <c r="AR231" i="89"/>
  <c r="AP231" i="89"/>
  <c r="AN231" i="89"/>
  <c r="AL231" i="89"/>
  <c r="AJ231" i="89"/>
  <c r="AH231" i="89"/>
  <c r="AF231" i="89"/>
  <c r="AD231" i="89"/>
  <c r="AZ216" i="89"/>
  <c r="AX216" i="89"/>
  <c r="AV216" i="89"/>
  <c r="AT216" i="89"/>
  <c r="AR216" i="89"/>
  <c r="AP216" i="89"/>
  <c r="AN216" i="89"/>
  <c r="AL216" i="89"/>
  <c r="AJ216" i="89"/>
  <c r="AH216" i="89"/>
  <c r="AF216" i="89"/>
  <c r="AD216" i="89"/>
  <c r="AZ225" i="89"/>
  <c r="AX225" i="89"/>
  <c r="AV225" i="89"/>
  <c r="AT225" i="89"/>
  <c r="AR225" i="89"/>
  <c r="AP225" i="89"/>
  <c r="AN225" i="89"/>
  <c r="AL225" i="89"/>
  <c r="AJ225" i="89"/>
  <c r="AH225" i="89"/>
  <c r="AF225" i="89"/>
  <c r="AD225" i="89"/>
  <c r="AZ228" i="89"/>
  <c r="AX228" i="89"/>
  <c r="AV228" i="89"/>
  <c r="AT228" i="89"/>
  <c r="AR228" i="89"/>
  <c r="AP228" i="89"/>
  <c r="AN228" i="89"/>
  <c r="AL228" i="89"/>
  <c r="AJ228" i="89"/>
  <c r="AH228" i="89"/>
  <c r="AF228" i="89"/>
  <c r="AD228" i="89"/>
  <c r="AZ221" i="89"/>
  <c r="AX221" i="89"/>
  <c r="AV221" i="89"/>
  <c r="AT221" i="89"/>
  <c r="AR221" i="89"/>
  <c r="AP221" i="89"/>
  <c r="AN221" i="89"/>
  <c r="AL221" i="89"/>
  <c r="AJ221" i="89"/>
  <c r="AH221" i="89"/>
  <c r="AF221" i="89"/>
  <c r="AD221" i="89"/>
  <c r="AZ213" i="89"/>
  <c r="AX213" i="89"/>
  <c r="AV213" i="89"/>
  <c r="AT213" i="89"/>
  <c r="AR213" i="89"/>
  <c r="AP213" i="89"/>
  <c r="AN213" i="89"/>
  <c r="AL213" i="89"/>
  <c r="AJ213" i="89"/>
  <c r="AH213" i="89"/>
  <c r="AF213" i="89"/>
  <c r="AD213" i="89"/>
  <c r="AZ218" i="89"/>
  <c r="AX218" i="89"/>
  <c r="AV218" i="89"/>
  <c r="AT218" i="89"/>
  <c r="AR218" i="89"/>
  <c r="AP218" i="89"/>
  <c r="AN218" i="89"/>
  <c r="AL218" i="89"/>
  <c r="AJ218" i="89"/>
  <c r="AH218" i="89"/>
  <c r="AF218" i="89"/>
  <c r="AD218" i="89"/>
  <c r="AZ217" i="89"/>
  <c r="AX217" i="89"/>
  <c r="AV217" i="89"/>
  <c r="AT217" i="89"/>
  <c r="AR217" i="89"/>
  <c r="AP217" i="89"/>
  <c r="AN217" i="89"/>
  <c r="AL217" i="89"/>
  <c r="AJ217" i="89"/>
  <c r="AH217" i="89"/>
  <c r="AF217" i="89"/>
  <c r="AD217" i="89"/>
  <c r="AZ215" i="89"/>
  <c r="AX215" i="89"/>
  <c r="AV215" i="89"/>
  <c r="AT215" i="89"/>
  <c r="AR215" i="89"/>
  <c r="AP215" i="89"/>
  <c r="AN215" i="89"/>
  <c r="AL215" i="89"/>
  <c r="AJ215" i="89"/>
  <c r="AH215" i="89"/>
  <c r="AF215" i="89"/>
  <c r="AD215" i="89"/>
  <c r="AZ227" i="89"/>
  <c r="AX227" i="89"/>
  <c r="AV227" i="89"/>
  <c r="AT227" i="89"/>
  <c r="AR227" i="89"/>
  <c r="AP227" i="89"/>
  <c r="AN227" i="89"/>
  <c r="AL227" i="89"/>
  <c r="AJ227" i="89"/>
  <c r="AH227" i="89"/>
  <c r="AF227" i="89"/>
  <c r="AD227" i="89"/>
  <c r="AZ214" i="89"/>
  <c r="AX214" i="89"/>
  <c r="AV214" i="89"/>
  <c r="AT214" i="89"/>
  <c r="AR214" i="89"/>
  <c r="AP214" i="89"/>
  <c r="AN214" i="89"/>
  <c r="AL214" i="89"/>
  <c r="AJ214" i="89"/>
  <c r="AH214" i="89"/>
  <c r="AF214" i="89"/>
  <c r="AD214" i="89"/>
  <c r="AZ211" i="89"/>
  <c r="AX211" i="89"/>
  <c r="AV211" i="89"/>
  <c r="AT211" i="89"/>
  <c r="AR211" i="89"/>
  <c r="AP211" i="89"/>
  <c r="AN211" i="89"/>
  <c r="AL211" i="89"/>
  <c r="AJ211" i="89"/>
  <c r="AH211" i="89"/>
  <c r="AF211" i="89"/>
  <c r="AD211" i="89"/>
  <c r="AZ208" i="89"/>
  <c r="AX208" i="89"/>
  <c r="AV208" i="89"/>
  <c r="AT208" i="89"/>
  <c r="AR208" i="89"/>
  <c r="AP208" i="89"/>
  <c r="AN208" i="89"/>
  <c r="AL208" i="89"/>
  <c r="AJ208" i="89"/>
  <c r="AH208" i="89"/>
  <c r="AF208" i="89"/>
  <c r="AD208" i="89"/>
  <c r="AZ206" i="89"/>
  <c r="AX206" i="89"/>
  <c r="AV206" i="89"/>
  <c r="AT206" i="89"/>
  <c r="AR206" i="89"/>
  <c r="AP206" i="89"/>
  <c r="AN206" i="89"/>
  <c r="AL206" i="89"/>
  <c r="AJ206" i="89"/>
  <c r="AH206" i="89"/>
  <c r="AF206" i="89"/>
  <c r="AD206" i="89"/>
  <c r="AZ205" i="89"/>
  <c r="AX205" i="89"/>
  <c r="AV205" i="89"/>
  <c r="AT205" i="89"/>
  <c r="AR205" i="89"/>
  <c r="AP205" i="89"/>
  <c r="AN205" i="89"/>
  <c r="AL205" i="89"/>
  <c r="AJ205" i="89"/>
  <c r="AH205" i="89"/>
  <c r="AF205" i="89"/>
  <c r="AD205" i="89"/>
  <c r="AZ203" i="89"/>
  <c r="AX203" i="89"/>
  <c r="AV203" i="89"/>
  <c r="AT203" i="89"/>
  <c r="AR203" i="89"/>
  <c r="AP203" i="89"/>
  <c r="AN203" i="89"/>
  <c r="AL203" i="89"/>
  <c r="AJ203" i="89"/>
  <c r="AH203" i="89"/>
  <c r="AF203" i="89"/>
  <c r="AD203" i="89"/>
  <c r="AZ202" i="89"/>
  <c r="AX202" i="89"/>
  <c r="AV202" i="89"/>
  <c r="AT202" i="89"/>
  <c r="AR202" i="89"/>
  <c r="AP202" i="89"/>
  <c r="AN202" i="89"/>
  <c r="AL202" i="89"/>
  <c r="AJ202" i="89"/>
  <c r="AH202" i="89"/>
  <c r="AF202" i="89"/>
  <c r="AD202" i="89"/>
  <c r="AY195" i="89"/>
  <c r="AW195" i="89"/>
  <c r="AU195" i="89"/>
  <c r="AS195" i="89"/>
  <c r="AQ195" i="89"/>
  <c r="AO195" i="89"/>
  <c r="AM195" i="89"/>
  <c r="AK195" i="89"/>
  <c r="AI195" i="89"/>
  <c r="AG195" i="89"/>
  <c r="AE195" i="89"/>
  <c r="AC195" i="89"/>
  <c r="AA195" i="89"/>
  <c r="Y195" i="89"/>
  <c r="W195" i="89"/>
  <c r="AZ189" i="89"/>
  <c r="AX189" i="89"/>
  <c r="AV189" i="89"/>
  <c r="AT189" i="89"/>
  <c r="AR189" i="89"/>
  <c r="AP189" i="89"/>
  <c r="AN189" i="89"/>
  <c r="AL189" i="89"/>
  <c r="AJ189" i="89"/>
  <c r="AH189" i="89"/>
  <c r="AF189" i="89"/>
  <c r="AD189" i="89"/>
  <c r="AZ190" i="89"/>
  <c r="AX190" i="89"/>
  <c r="AV190" i="89"/>
  <c r="AT190" i="89"/>
  <c r="AR190" i="89"/>
  <c r="AP190" i="89"/>
  <c r="AN190" i="89"/>
  <c r="AL190" i="89"/>
  <c r="AJ190" i="89"/>
  <c r="AH190" i="89"/>
  <c r="AF190" i="89"/>
  <c r="AD190" i="89"/>
  <c r="AZ192" i="89"/>
  <c r="AX192" i="89"/>
  <c r="AV192" i="89"/>
  <c r="AT192" i="89"/>
  <c r="AR192" i="89"/>
  <c r="AP192" i="89"/>
  <c r="AN192" i="89"/>
  <c r="AL192" i="89"/>
  <c r="AJ192" i="89"/>
  <c r="AH192" i="89"/>
  <c r="AF192" i="89"/>
  <c r="AD192" i="89"/>
  <c r="AZ188" i="89"/>
  <c r="AX188" i="89"/>
  <c r="AV188" i="89"/>
  <c r="AT188" i="89"/>
  <c r="AR188" i="89"/>
  <c r="AP188" i="89"/>
  <c r="AN188" i="89"/>
  <c r="AL188" i="89"/>
  <c r="AJ188" i="89"/>
  <c r="AH188" i="89"/>
  <c r="AF188" i="89"/>
  <c r="AD188" i="89"/>
  <c r="AZ191" i="89"/>
  <c r="AX191" i="89"/>
  <c r="AV191" i="89"/>
  <c r="AT191" i="89"/>
  <c r="AR191" i="89"/>
  <c r="AP191" i="89"/>
  <c r="AN191" i="89"/>
  <c r="AL191" i="89"/>
  <c r="AJ191" i="89"/>
  <c r="AH191" i="89"/>
  <c r="AF191" i="89"/>
  <c r="AD191" i="89"/>
  <c r="AZ185" i="89"/>
  <c r="AX185" i="89"/>
  <c r="AV185" i="89"/>
  <c r="AT185" i="89"/>
  <c r="AR185" i="89"/>
  <c r="AP185" i="89"/>
  <c r="AN185" i="89"/>
  <c r="AL185" i="89"/>
  <c r="AJ185" i="89"/>
  <c r="AH185" i="89"/>
  <c r="AF185" i="89"/>
  <c r="AD185" i="89"/>
  <c r="AZ183" i="89"/>
  <c r="AX183" i="89"/>
  <c r="AV183" i="89"/>
  <c r="AT183" i="89"/>
  <c r="AR183" i="89"/>
  <c r="AP183" i="89"/>
  <c r="AN183" i="89"/>
  <c r="AL183" i="89"/>
  <c r="AJ183" i="89"/>
  <c r="AH183" i="89"/>
  <c r="AF183" i="89"/>
  <c r="AD183" i="89"/>
  <c r="AZ178" i="89"/>
  <c r="AX178" i="89"/>
  <c r="AV178" i="89"/>
  <c r="AT178" i="89"/>
  <c r="AR178" i="89"/>
  <c r="AP178" i="89"/>
  <c r="AN178" i="89"/>
  <c r="AL178" i="89"/>
  <c r="AJ178" i="89"/>
  <c r="AH178" i="89"/>
  <c r="AF178" i="89"/>
  <c r="AD178" i="89"/>
  <c r="AZ179" i="89"/>
  <c r="AX179" i="89"/>
  <c r="AV179" i="89"/>
  <c r="AT179" i="89"/>
  <c r="AR179" i="89"/>
  <c r="AP179" i="89"/>
  <c r="AN179" i="89"/>
  <c r="AL179" i="89"/>
  <c r="AJ179" i="89"/>
  <c r="AH179" i="89"/>
  <c r="AF179" i="89"/>
  <c r="AD179" i="89"/>
  <c r="AZ180" i="89"/>
  <c r="AX180" i="89"/>
  <c r="AV180" i="89"/>
  <c r="AT180" i="89"/>
  <c r="AR180" i="89"/>
  <c r="AP180" i="89"/>
  <c r="AN180" i="89"/>
  <c r="AL180" i="89"/>
  <c r="AJ180" i="89"/>
  <c r="AH180" i="89"/>
  <c r="AF180" i="89"/>
  <c r="AD180" i="89"/>
  <c r="AZ181" i="89"/>
  <c r="AX181" i="89"/>
  <c r="AV181" i="89"/>
  <c r="AT181" i="89"/>
  <c r="AR181" i="89"/>
  <c r="AP181" i="89"/>
  <c r="AN181" i="89"/>
  <c r="AL181" i="89"/>
  <c r="AJ181" i="89"/>
  <c r="AH181" i="89"/>
  <c r="AF181" i="89"/>
  <c r="AD181" i="89"/>
  <c r="AZ176" i="89"/>
  <c r="AX176" i="89"/>
  <c r="AV176" i="89"/>
  <c r="AT176" i="89"/>
  <c r="AR176" i="89"/>
  <c r="AP176" i="89"/>
  <c r="AN176" i="89"/>
  <c r="AL176" i="89"/>
  <c r="AJ176" i="89"/>
  <c r="AH176" i="89"/>
  <c r="AF176" i="89"/>
  <c r="AD176" i="89"/>
  <c r="AZ174" i="89"/>
  <c r="AX174" i="89"/>
  <c r="AV174" i="89"/>
  <c r="AT174" i="89"/>
  <c r="AR174" i="89"/>
  <c r="AP174" i="89"/>
  <c r="AN174" i="89"/>
  <c r="AL174" i="89"/>
  <c r="AJ174" i="89"/>
  <c r="AH174" i="89"/>
  <c r="AF174" i="89"/>
  <c r="AD174" i="89"/>
  <c r="AZ164" i="89"/>
  <c r="AX164" i="89"/>
  <c r="AV164" i="89"/>
  <c r="AT164" i="89"/>
  <c r="AR164" i="89"/>
  <c r="AP164" i="89"/>
  <c r="AN164" i="89"/>
  <c r="AL164" i="89"/>
  <c r="AJ164" i="89"/>
  <c r="AH164" i="89"/>
  <c r="AF164" i="89"/>
  <c r="AD164" i="89"/>
  <c r="AZ169" i="89"/>
  <c r="AX169" i="89"/>
  <c r="AV169" i="89"/>
  <c r="AT169" i="89"/>
  <c r="AR169" i="89"/>
  <c r="AP169" i="89"/>
  <c r="AN169" i="89"/>
  <c r="AL169" i="89"/>
  <c r="AJ169" i="89"/>
  <c r="AH169" i="89"/>
  <c r="AF169" i="89"/>
  <c r="AD169" i="89"/>
  <c r="AZ168" i="89"/>
  <c r="AX168" i="89"/>
  <c r="AV168" i="89"/>
  <c r="AT168" i="89"/>
  <c r="AR168" i="89"/>
  <c r="AP168" i="89"/>
  <c r="AN168" i="89"/>
  <c r="AL168" i="89"/>
  <c r="AJ168" i="89"/>
  <c r="AH168" i="89"/>
  <c r="AF168" i="89"/>
  <c r="AD168" i="89"/>
  <c r="AZ172" i="89"/>
  <c r="AX172" i="89"/>
  <c r="AV172" i="89"/>
  <c r="AT172" i="89"/>
  <c r="AR172" i="89"/>
  <c r="AP172" i="89"/>
  <c r="AN172" i="89"/>
  <c r="AL172" i="89"/>
  <c r="AJ172" i="89"/>
  <c r="AH172" i="89"/>
  <c r="AF172" i="89"/>
  <c r="AD172" i="89"/>
  <c r="AZ167" i="89"/>
  <c r="AX167" i="89"/>
  <c r="AV167" i="89"/>
  <c r="AT167" i="89"/>
  <c r="AR167" i="89"/>
  <c r="AP167" i="89"/>
  <c r="AN167" i="89"/>
  <c r="AL167" i="89"/>
  <c r="AJ167" i="89"/>
  <c r="AH167" i="89"/>
  <c r="AF167" i="89"/>
  <c r="AD167" i="89"/>
  <c r="AZ175" i="89"/>
  <c r="AX175" i="89"/>
  <c r="AV175" i="89"/>
  <c r="AT175" i="89"/>
  <c r="AR175" i="89"/>
  <c r="AP175" i="89"/>
  <c r="AN175" i="89"/>
  <c r="AL175" i="89"/>
  <c r="AJ175" i="89"/>
  <c r="AH175" i="89"/>
  <c r="AF175" i="89"/>
  <c r="AD175" i="89"/>
  <c r="AZ166" i="89"/>
  <c r="AX166" i="89"/>
  <c r="AV166" i="89"/>
  <c r="AT166" i="89"/>
  <c r="AR166" i="89"/>
  <c r="AP166" i="89"/>
  <c r="AN166" i="89"/>
  <c r="AL166" i="89"/>
  <c r="AJ166" i="89"/>
  <c r="AH166" i="89"/>
  <c r="AF166" i="89"/>
  <c r="AD166" i="89"/>
  <c r="AZ163" i="89"/>
  <c r="AX163" i="89"/>
  <c r="AV163" i="89"/>
  <c r="AT163" i="89"/>
  <c r="AR163" i="89"/>
  <c r="AP163" i="89"/>
  <c r="AN163" i="89"/>
  <c r="AL163" i="89"/>
  <c r="AJ163" i="89"/>
  <c r="AH163" i="89"/>
  <c r="AF163" i="89"/>
  <c r="AD163" i="89"/>
  <c r="AZ154" i="89"/>
  <c r="AX154" i="89"/>
  <c r="AV154" i="89"/>
  <c r="AT154" i="89"/>
  <c r="AR154" i="89"/>
  <c r="AP154" i="89"/>
  <c r="AN154" i="89"/>
  <c r="AL154" i="89"/>
  <c r="AJ154" i="89"/>
  <c r="AH154" i="89"/>
  <c r="AF154" i="89"/>
  <c r="AD154" i="89"/>
  <c r="AZ160" i="89"/>
  <c r="AX160" i="89"/>
  <c r="AV160" i="89"/>
  <c r="AT160" i="89"/>
  <c r="AR160" i="89"/>
  <c r="AP160" i="89"/>
  <c r="AN160" i="89"/>
  <c r="AL160" i="89"/>
  <c r="AJ160" i="89"/>
  <c r="AH160" i="89"/>
  <c r="AF160" i="89"/>
  <c r="AD160" i="89"/>
  <c r="AZ161" i="89"/>
  <c r="AX161" i="89"/>
  <c r="AV161" i="89"/>
  <c r="AT161" i="89"/>
  <c r="AR161" i="89"/>
  <c r="AP161" i="89"/>
  <c r="AN161" i="89"/>
  <c r="AL161" i="89"/>
  <c r="AJ161" i="89"/>
  <c r="AH161" i="89"/>
  <c r="AF161" i="89"/>
  <c r="AD161" i="89"/>
  <c r="AZ158" i="89"/>
  <c r="AX158" i="89"/>
  <c r="AV158" i="89"/>
  <c r="AT158" i="89"/>
  <c r="AR158" i="89"/>
  <c r="AP158" i="89"/>
  <c r="AN158" i="89"/>
  <c r="AL158" i="89"/>
  <c r="AJ158" i="89"/>
  <c r="AH158" i="89"/>
  <c r="AF158" i="89"/>
  <c r="AD158" i="89"/>
  <c r="AZ159" i="89"/>
  <c r="AX159" i="89"/>
  <c r="AV159" i="89"/>
  <c r="AT159" i="89"/>
  <c r="AR159" i="89"/>
  <c r="AP159" i="89"/>
  <c r="AN159" i="89"/>
  <c r="AL159" i="89"/>
  <c r="AJ159" i="89"/>
  <c r="AH159" i="89"/>
  <c r="AF159" i="89"/>
  <c r="AD159" i="89"/>
  <c r="AZ152" i="89"/>
  <c r="AX152" i="89"/>
  <c r="AV152" i="89"/>
  <c r="AT152" i="89"/>
  <c r="AR152" i="89"/>
  <c r="AP152" i="89"/>
  <c r="AN152" i="89"/>
  <c r="AL152" i="89"/>
  <c r="AJ152" i="89"/>
  <c r="AH152" i="89"/>
  <c r="AF152" i="89"/>
  <c r="AD152" i="89"/>
  <c r="AZ151" i="89"/>
  <c r="AX151" i="89"/>
  <c r="AV151" i="89"/>
  <c r="AT151" i="89"/>
  <c r="AR151" i="89"/>
  <c r="AP151" i="89"/>
  <c r="AN151" i="89"/>
  <c r="AL151" i="89"/>
  <c r="AJ151" i="89"/>
  <c r="AH151" i="89"/>
  <c r="AF151" i="89"/>
  <c r="AD151" i="89"/>
  <c r="AZ150" i="89"/>
  <c r="AX150" i="89"/>
  <c r="AV150" i="89"/>
  <c r="AT150" i="89"/>
  <c r="AR150" i="89"/>
  <c r="AP150" i="89"/>
  <c r="AN150" i="89"/>
  <c r="AL150" i="89"/>
  <c r="AJ150" i="89"/>
  <c r="AH150" i="89"/>
  <c r="AF150" i="89"/>
  <c r="AD150" i="89"/>
  <c r="AY143" i="89"/>
  <c r="AW143" i="89"/>
  <c r="AU143" i="89"/>
  <c r="AS143" i="89"/>
  <c r="AQ143" i="89"/>
  <c r="AO143" i="89"/>
  <c r="AM143" i="89"/>
  <c r="AK143" i="89"/>
  <c r="AI143" i="89"/>
  <c r="AG143" i="89"/>
  <c r="AE143" i="89"/>
  <c r="AC143" i="89"/>
  <c r="AA143" i="89"/>
  <c r="Y143" i="89"/>
  <c r="W143" i="89"/>
  <c r="AZ37" i="89"/>
  <c r="AZ36" i="89"/>
  <c r="AZ35" i="89"/>
  <c r="AZ34" i="89"/>
  <c r="AZ33" i="89"/>
  <c r="AZ32" i="89"/>
  <c r="AZ31" i="89"/>
  <c r="AZ30" i="89"/>
  <c r="AZ29" i="89"/>
  <c r="AZ28" i="89"/>
  <c r="AZ27" i="89"/>
  <c r="AZ26" i="89"/>
  <c r="AZ25" i="89"/>
  <c r="AZ24" i="89"/>
  <c r="AZ23" i="89"/>
  <c r="AZ19" i="89"/>
  <c r="AZ20" i="89"/>
  <c r="AZ22" i="89"/>
  <c r="AZ21" i="89"/>
  <c r="AZ18" i="89"/>
  <c r="AZ16" i="89"/>
  <c r="AZ15" i="89"/>
  <c r="AZ14" i="89"/>
  <c r="AZ13" i="89"/>
  <c r="AZ17" i="89"/>
  <c r="AZ12" i="89"/>
  <c r="AZ10" i="89"/>
  <c r="AZ9" i="89"/>
  <c r="AZ8" i="89"/>
  <c r="AZ7" i="89"/>
  <c r="AZ6" i="89"/>
  <c r="AX37" i="89"/>
  <c r="AX36" i="89"/>
  <c r="AX35" i="89"/>
  <c r="AX34" i="89"/>
  <c r="AX33" i="89"/>
  <c r="AX32" i="89"/>
  <c r="AX31" i="89"/>
  <c r="AX30" i="89"/>
  <c r="AX29" i="89"/>
  <c r="AX28" i="89"/>
  <c r="AX27" i="89"/>
  <c r="AX26" i="89"/>
  <c r="AX25" i="89"/>
  <c r="AX24" i="89"/>
  <c r="AX23" i="89"/>
  <c r="AX19" i="89"/>
  <c r="AX20" i="89"/>
  <c r="AX22" i="89"/>
  <c r="AX21" i="89"/>
  <c r="AX18" i="89"/>
  <c r="AX16" i="89"/>
  <c r="AX15" i="89"/>
  <c r="AX14" i="89"/>
  <c r="AX13" i="89"/>
  <c r="AX17" i="89"/>
  <c r="AX12" i="89"/>
  <c r="AX10" i="89"/>
  <c r="AX9" i="89"/>
  <c r="AX8" i="89"/>
  <c r="AX7" i="89"/>
  <c r="AX6" i="89"/>
  <c r="AV37" i="89"/>
  <c r="AV36" i="89"/>
  <c r="AV35" i="89"/>
  <c r="AV34" i="89"/>
  <c r="AV33" i="89"/>
  <c r="AV32" i="89"/>
  <c r="AV31" i="89"/>
  <c r="AV30" i="89"/>
  <c r="AV29" i="89"/>
  <c r="AV28" i="89"/>
  <c r="AV27" i="89"/>
  <c r="AV26" i="89"/>
  <c r="AV25" i="89"/>
  <c r="AV24" i="89"/>
  <c r="AV23" i="89"/>
  <c r="AV19" i="89"/>
  <c r="AV20" i="89"/>
  <c r="AV22" i="89"/>
  <c r="AV21" i="89"/>
  <c r="AV18" i="89"/>
  <c r="AV16" i="89"/>
  <c r="AV15" i="89"/>
  <c r="AV14" i="89"/>
  <c r="AV13" i="89"/>
  <c r="AV17" i="89"/>
  <c r="AV12" i="89"/>
  <c r="AV10" i="89"/>
  <c r="AV9" i="89"/>
  <c r="AV8" i="89"/>
  <c r="AV7" i="89"/>
  <c r="AV6" i="89"/>
  <c r="AT37" i="89"/>
  <c r="AT36" i="89"/>
  <c r="AT35" i="89"/>
  <c r="AT34" i="89"/>
  <c r="AT33" i="89"/>
  <c r="AT32" i="89"/>
  <c r="AT31" i="89"/>
  <c r="AT30" i="89"/>
  <c r="AT29" i="89"/>
  <c r="AT28" i="89"/>
  <c r="AT27" i="89"/>
  <c r="AT26" i="89"/>
  <c r="AT25" i="89"/>
  <c r="AT24" i="89"/>
  <c r="AT23" i="89"/>
  <c r="AT19" i="89"/>
  <c r="AT20" i="89"/>
  <c r="AT22" i="89"/>
  <c r="AT21" i="89"/>
  <c r="AT18" i="89"/>
  <c r="AT16" i="89"/>
  <c r="AT15" i="89"/>
  <c r="AT14" i="89"/>
  <c r="AT13" i="89"/>
  <c r="AT17" i="89"/>
  <c r="AT12" i="89"/>
  <c r="AT10" i="89"/>
  <c r="AT9" i="89"/>
  <c r="AT8" i="89"/>
  <c r="AT7" i="89"/>
  <c r="AT6" i="89"/>
  <c r="AR37" i="89"/>
  <c r="AR36" i="89"/>
  <c r="AR35" i="89"/>
  <c r="AR34" i="89"/>
  <c r="AR33" i="89"/>
  <c r="AR32" i="89"/>
  <c r="AR31" i="89"/>
  <c r="AR30" i="89"/>
  <c r="AR29" i="89"/>
  <c r="AR28" i="89"/>
  <c r="AR27" i="89"/>
  <c r="AR26" i="89"/>
  <c r="AR25" i="89"/>
  <c r="AR24" i="89"/>
  <c r="AR23" i="89"/>
  <c r="AR19" i="89"/>
  <c r="AR20" i="89"/>
  <c r="AR22" i="89"/>
  <c r="AR21" i="89"/>
  <c r="AR18" i="89"/>
  <c r="AR16" i="89"/>
  <c r="AR15" i="89"/>
  <c r="AR14" i="89"/>
  <c r="AR13" i="89"/>
  <c r="AR17" i="89"/>
  <c r="AR12" i="89"/>
  <c r="AR10" i="89"/>
  <c r="AR9" i="89"/>
  <c r="AR8" i="89"/>
  <c r="AR7" i="89"/>
  <c r="AR6" i="89"/>
  <c r="AP37" i="89"/>
  <c r="AP36" i="89"/>
  <c r="AP35" i="89"/>
  <c r="AP34" i="89"/>
  <c r="AP33" i="89"/>
  <c r="AP32" i="89"/>
  <c r="AP31" i="89"/>
  <c r="AP30" i="89"/>
  <c r="AP29" i="89"/>
  <c r="AP28" i="89"/>
  <c r="AP27" i="89"/>
  <c r="AP26" i="89"/>
  <c r="AP25" i="89"/>
  <c r="AP24" i="89"/>
  <c r="AP23" i="89"/>
  <c r="AP19" i="89"/>
  <c r="AP20" i="89"/>
  <c r="AP22" i="89"/>
  <c r="AP21" i="89"/>
  <c r="AP18" i="89"/>
  <c r="AP16" i="89"/>
  <c r="AP15" i="89"/>
  <c r="AP14" i="89"/>
  <c r="AP13" i="89"/>
  <c r="AP17" i="89"/>
  <c r="AP12" i="89"/>
  <c r="AP10" i="89"/>
  <c r="AP9" i="89"/>
  <c r="AP8" i="89"/>
  <c r="AP7" i="89"/>
  <c r="AP6" i="89"/>
  <c r="AN37" i="89"/>
  <c r="AN36" i="89"/>
  <c r="AN35" i="89"/>
  <c r="AN34" i="89"/>
  <c r="AN33" i="89"/>
  <c r="AN32" i="89"/>
  <c r="AN31" i="89"/>
  <c r="AN30" i="89"/>
  <c r="AN29" i="89"/>
  <c r="AN28" i="89"/>
  <c r="AN27" i="89"/>
  <c r="AN26" i="89"/>
  <c r="AN25" i="89"/>
  <c r="AN24" i="89"/>
  <c r="AN23" i="89"/>
  <c r="AN19" i="89"/>
  <c r="AN20" i="89"/>
  <c r="AN22" i="89"/>
  <c r="AN21" i="89"/>
  <c r="AN18" i="89"/>
  <c r="AN16" i="89"/>
  <c r="AN15" i="89"/>
  <c r="AN14" i="89"/>
  <c r="AN13" i="89"/>
  <c r="AN17" i="89"/>
  <c r="AN12" i="89"/>
  <c r="AN10" i="89"/>
  <c r="AN9" i="89"/>
  <c r="AN8" i="89"/>
  <c r="AN7" i="89"/>
  <c r="AN6" i="89"/>
  <c r="AL37" i="89"/>
  <c r="AL36" i="89"/>
  <c r="AL35" i="89"/>
  <c r="AL34" i="89"/>
  <c r="AL33" i="89"/>
  <c r="AL32" i="89"/>
  <c r="AL31" i="89"/>
  <c r="AL30" i="89"/>
  <c r="AL29" i="89"/>
  <c r="AL28" i="89"/>
  <c r="AL27" i="89"/>
  <c r="AL26" i="89"/>
  <c r="AL25" i="89"/>
  <c r="AL24" i="89"/>
  <c r="AL23" i="89"/>
  <c r="AL19" i="89"/>
  <c r="AL20" i="89"/>
  <c r="AL22" i="89"/>
  <c r="AL21" i="89"/>
  <c r="AL18" i="89"/>
  <c r="AL16" i="89"/>
  <c r="AL15" i="89"/>
  <c r="AL14" i="89"/>
  <c r="AL13" i="89"/>
  <c r="AL17" i="89"/>
  <c r="AL12" i="89"/>
  <c r="AL10" i="89"/>
  <c r="AL9" i="89"/>
  <c r="AL8" i="89"/>
  <c r="AL7" i="89"/>
  <c r="AL6" i="89"/>
  <c r="AJ37" i="89"/>
  <c r="AJ36" i="89"/>
  <c r="AJ35" i="89"/>
  <c r="AJ34" i="89"/>
  <c r="AJ33" i="89"/>
  <c r="AJ32" i="89"/>
  <c r="AJ31" i="89"/>
  <c r="AJ30" i="89"/>
  <c r="AJ29" i="89"/>
  <c r="AJ28" i="89"/>
  <c r="AJ27" i="89"/>
  <c r="AJ26" i="89"/>
  <c r="AJ25" i="89"/>
  <c r="AJ24" i="89"/>
  <c r="AJ23" i="89"/>
  <c r="AJ19" i="89"/>
  <c r="AJ20" i="89"/>
  <c r="AJ22" i="89"/>
  <c r="AJ21" i="89"/>
  <c r="AJ18" i="89"/>
  <c r="AJ16" i="89"/>
  <c r="AJ15" i="89"/>
  <c r="AJ14" i="89"/>
  <c r="AJ13" i="89"/>
  <c r="AJ17" i="89"/>
  <c r="AJ12" i="89"/>
  <c r="AJ10" i="89"/>
  <c r="AJ9" i="89"/>
  <c r="AJ8" i="89"/>
  <c r="AJ7" i="89"/>
  <c r="AJ6" i="89"/>
  <c r="AH37" i="89"/>
  <c r="AH36" i="89"/>
  <c r="AH35" i="89"/>
  <c r="AH34" i="89"/>
  <c r="AH33" i="89"/>
  <c r="AH32" i="89"/>
  <c r="AH31" i="89"/>
  <c r="AH30" i="89"/>
  <c r="AH29" i="89"/>
  <c r="AH28" i="89"/>
  <c r="AH27" i="89"/>
  <c r="AH26" i="89"/>
  <c r="AH25" i="89"/>
  <c r="AH24" i="89"/>
  <c r="AH23" i="89"/>
  <c r="AH19" i="89"/>
  <c r="AH20" i="89"/>
  <c r="AH22" i="89"/>
  <c r="AH21" i="89"/>
  <c r="AH18" i="89"/>
  <c r="AH16" i="89"/>
  <c r="AH15" i="89"/>
  <c r="AH14" i="89"/>
  <c r="AH13" i="89"/>
  <c r="AH17" i="89"/>
  <c r="AH12" i="89"/>
  <c r="AH10" i="89"/>
  <c r="AH9" i="89"/>
  <c r="AH8" i="89"/>
  <c r="AH7" i="89"/>
  <c r="AH6" i="89"/>
  <c r="AF37" i="89"/>
  <c r="AF36" i="89"/>
  <c r="AF35" i="89"/>
  <c r="AF34" i="89"/>
  <c r="AF33" i="89"/>
  <c r="AF32" i="89"/>
  <c r="AF31" i="89"/>
  <c r="AF30" i="89"/>
  <c r="AF29" i="89"/>
  <c r="AF28" i="89"/>
  <c r="AF27" i="89"/>
  <c r="AF26" i="89"/>
  <c r="AF25" i="89"/>
  <c r="AF24" i="89"/>
  <c r="AF23" i="89"/>
  <c r="AF19" i="89"/>
  <c r="AF20" i="89"/>
  <c r="AF22" i="89"/>
  <c r="AF21" i="89"/>
  <c r="AF18" i="89"/>
  <c r="AF16" i="89"/>
  <c r="AF15" i="89"/>
  <c r="AF14" i="89"/>
  <c r="AF13" i="89"/>
  <c r="AF17" i="89"/>
  <c r="AF12" i="89"/>
  <c r="AF10" i="89"/>
  <c r="AF9" i="89"/>
  <c r="AF8" i="89"/>
  <c r="AF7" i="89"/>
  <c r="AF6" i="89"/>
  <c r="AD37" i="89"/>
  <c r="AD36" i="89"/>
  <c r="AD35" i="89"/>
  <c r="AD34" i="89"/>
  <c r="AD33" i="89"/>
  <c r="AD32" i="89"/>
  <c r="AD31" i="89"/>
  <c r="AD30" i="89"/>
  <c r="AD29" i="89"/>
  <c r="AD28" i="89"/>
  <c r="AD27" i="89"/>
  <c r="AD26" i="89"/>
  <c r="AD25" i="89"/>
  <c r="AD24" i="89"/>
  <c r="AD23" i="89"/>
  <c r="AD19" i="89"/>
  <c r="AD20" i="89"/>
  <c r="AD22" i="89"/>
  <c r="AD21" i="89"/>
  <c r="AD18" i="89"/>
  <c r="AD16" i="89"/>
  <c r="AD15" i="89"/>
  <c r="AD14" i="89"/>
  <c r="AD13" i="89"/>
  <c r="AD17" i="89"/>
  <c r="AD12" i="89"/>
  <c r="AD10" i="89"/>
  <c r="AD9" i="89"/>
  <c r="AD8" i="89"/>
  <c r="AD7" i="89"/>
  <c r="AD6" i="89"/>
  <c r="AB37" i="89"/>
  <c r="AB36" i="89"/>
  <c r="AB35" i="89"/>
  <c r="AB34" i="89"/>
  <c r="AB33" i="89"/>
  <c r="AB32" i="89"/>
  <c r="AB31" i="89"/>
  <c r="Z37" i="89"/>
  <c r="Z36" i="89"/>
  <c r="Z35" i="89"/>
  <c r="Z34" i="89"/>
  <c r="Z33" i="89"/>
  <c r="Z32" i="89"/>
  <c r="Z31" i="89"/>
  <c r="X37" i="89"/>
  <c r="X36" i="89"/>
  <c r="X35" i="89"/>
  <c r="X34" i="89"/>
  <c r="X33" i="89"/>
  <c r="X32" i="89"/>
  <c r="X31" i="89"/>
  <c r="AY40" i="89"/>
  <c r="AW40" i="89"/>
  <c r="AU40" i="89"/>
  <c r="AS40" i="89"/>
  <c r="AQ40" i="89"/>
  <c r="AO40" i="89"/>
  <c r="AM40" i="89"/>
  <c r="AK40" i="89"/>
  <c r="AG40" i="89"/>
  <c r="AE40" i="89"/>
  <c r="AC40" i="89"/>
  <c r="AA40" i="89"/>
  <c r="Y40" i="89"/>
  <c r="W40" i="89"/>
  <c r="AX246" i="89" l="1"/>
  <c r="AU484" i="89"/>
  <c r="AA42" i="89"/>
  <c r="AJ40" i="89"/>
  <c r="AX143" i="89"/>
  <c r="AW144" i="89" s="1"/>
  <c r="Y484" i="89"/>
  <c r="AA484" i="89"/>
  <c r="W484" i="89"/>
  <c r="DH253" i="89"/>
  <c r="DH290" i="89" s="1"/>
  <c r="DJ253" i="89"/>
  <c r="DJ290" i="89" s="1"/>
  <c r="DJ340" i="89"/>
  <c r="AC484" i="89"/>
  <c r="DD290" i="89"/>
  <c r="DF340" i="89"/>
  <c r="DD143" i="89"/>
  <c r="DF143" i="89"/>
  <c r="DE440" i="89"/>
  <c r="DE487" i="89" s="1"/>
  <c r="DG440" i="89"/>
  <c r="DF290" i="89"/>
  <c r="DH185" i="89"/>
  <c r="DJ185" i="89"/>
  <c r="DJ406" i="89"/>
  <c r="DH406" i="89"/>
  <c r="DJ204" i="89"/>
  <c r="DH204" i="89"/>
  <c r="DJ160" i="89"/>
  <c r="DH160" i="89"/>
  <c r="DH169" i="89"/>
  <c r="DJ169" i="89"/>
  <c r="DH183" i="89"/>
  <c r="DJ183" i="89"/>
  <c r="DH211" i="89"/>
  <c r="DJ211" i="89"/>
  <c r="DH217" i="89"/>
  <c r="DJ217" i="89"/>
  <c r="DH228" i="89"/>
  <c r="DJ228" i="89"/>
  <c r="DH232" i="89"/>
  <c r="DJ232" i="89"/>
  <c r="DH236" i="89"/>
  <c r="DJ236" i="89"/>
  <c r="DH239" i="89"/>
  <c r="DJ240" i="89"/>
  <c r="DH161" i="89"/>
  <c r="DJ161" i="89"/>
  <c r="DH168" i="89"/>
  <c r="DJ168" i="89"/>
  <c r="DH178" i="89"/>
  <c r="DJ178" i="89"/>
  <c r="DH155" i="89"/>
  <c r="DJ155" i="89"/>
  <c r="DH164" i="89"/>
  <c r="DJ164" i="89"/>
  <c r="DH158" i="89"/>
  <c r="DJ158" i="89"/>
  <c r="DH172" i="89"/>
  <c r="DJ172" i="89"/>
  <c r="DH179" i="89"/>
  <c r="DJ179" i="89"/>
  <c r="DH189" i="89"/>
  <c r="DJ189" i="89"/>
  <c r="DH203" i="89"/>
  <c r="DJ203" i="89"/>
  <c r="DH208" i="89"/>
  <c r="DJ208" i="89"/>
  <c r="DH215" i="89"/>
  <c r="DJ215" i="89"/>
  <c r="DJ221" i="89"/>
  <c r="DH221" i="89"/>
  <c r="DH231" i="89"/>
  <c r="DJ231" i="89"/>
  <c r="DH235" i="89"/>
  <c r="DJ235" i="89"/>
  <c r="DJ239" i="89"/>
  <c r="DH392" i="89"/>
  <c r="DJ392" i="89"/>
  <c r="DJ143" i="89"/>
  <c r="DH156" i="89"/>
  <c r="DJ156" i="89"/>
  <c r="DH150" i="89"/>
  <c r="DJ150" i="89"/>
  <c r="DH159" i="89"/>
  <c r="DJ159" i="89"/>
  <c r="DH167" i="89"/>
  <c r="DJ167" i="89"/>
  <c r="DJ180" i="89"/>
  <c r="DH180" i="89"/>
  <c r="DH190" i="89"/>
  <c r="DJ190" i="89"/>
  <c r="DH202" i="89"/>
  <c r="DJ202" i="89"/>
  <c r="DH165" i="89"/>
  <c r="DJ165" i="89"/>
  <c r="DH151" i="89"/>
  <c r="DJ151" i="89"/>
  <c r="DH152" i="89"/>
  <c r="DJ152" i="89"/>
  <c r="DH175" i="89"/>
  <c r="DJ175" i="89"/>
  <c r="DH181" i="89"/>
  <c r="DJ181" i="89"/>
  <c r="DH192" i="89"/>
  <c r="DJ192" i="89"/>
  <c r="DJ206" i="89"/>
  <c r="DH206" i="89"/>
  <c r="DH227" i="89"/>
  <c r="DJ227" i="89"/>
  <c r="DH213" i="89"/>
  <c r="DJ213" i="89"/>
  <c r="DH216" i="89"/>
  <c r="DJ216" i="89"/>
  <c r="DH234" i="89"/>
  <c r="DJ234" i="89"/>
  <c r="DH242" i="89"/>
  <c r="DJ243" i="89"/>
  <c r="DH395" i="89"/>
  <c r="DJ395" i="89"/>
  <c r="DJ154" i="89"/>
  <c r="DH154" i="89"/>
  <c r="DH166" i="89"/>
  <c r="DJ166" i="89"/>
  <c r="DH176" i="89"/>
  <c r="DJ176" i="89"/>
  <c r="DH188" i="89"/>
  <c r="DJ188" i="89"/>
  <c r="DH163" i="89"/>
  <c r="DJ163" i="89"/>
  <c r="DH174" i="89"/>
  <c r="DJ174" i="89"/>
  <c r="DH191" i="89"/>
  <c r="DJ191" i="89"/>
  <c r="DH205" i="89"/>
  <c r="DJ205" i="89"/>
  <c r="DH214" i="89"/>
  <c r="DJ214" i="89"/>
  <c r="DH218" i="89"/>
  <c r="DJ218" i="89"/>
  <c r="DH225" i="89"/>
  <c r="DJ225" i="89"/>
  <c r="DH233" i="89"/>
  <c r="DJ233" i="89"/>
  <c r="DH238" i="89"/>
  <c r="DJ238" i="89"/>
  <c r="DH240" i="89"/>
  <c r="DJ241" i="89"/>
  <c r="DH396" i="89"/>
  <c r="DJ396" i="89"/>
  <c r="DH143" i="89"/>
  <c r="C74" i="86"/>
  <c r="J46" i="86"/>
  <c r="J49" i="86" s="1"/>
  <c r="C6" i="91" s="1"/>
  <c r="C10" i="91" s="1"/>
  <c r="AV143" i="89"/>
  <c r="AU144" i="89" s="1"/>
  <c r="AT143" i="89"/>
  <c r="AS144" i="89" s="1"/>
  <c r="AR143" i="89"/>
  <c r="AQ144" i="89" s="1"/>
  <c r="AZ143" i="89"/>
  <c r="AY144" i="89" s="1"/>
  <c r="AP143" i="89"/>
  <c r="AO144" i="89" s="1"/>
  <c r="Z340" i="89"/>
  <c r="Y341" i="89" s="1"/>
  <c r="AP480" i="89"/>
  <c r="AO481" i="89" s="1"/>
  <c r="AJ340" i="89"/>
  <c r="AI341" i="89" s="1"/>
  <c r="X480" i="89"/>
  <c r="W481" i="89" s="1"/>
  <c r="AN440" i="89"/>
  <c r="AM441" i="89" s="1"/>
  <c r="AX399" i="89"/>
  <c r="AW400" i="89" s="1"/>
  <c r="Z195" i="89"/>
  <c r="Y196" i="89" s="1"/>
  <c r="AD340" i="89"/>
  <c r="AC341" i="89" s="1"/>
  <c r="AR290" i="89"/>
  <c r="AQ291" i="89" s="1"/>
  <c r="AF399" i="89"/>
  <c r="AE400" i="89" s="1"/>
  <c r="AT480" i="89"/>
  <c r="AS481" i="89" s="1"/>
  <c r="AX195" i="89"/>
  <c r="AW196" i="89" s="1"/>
  <c r="AB399" i="89"/>
  <c r="AA400" i="89" s="1"/>
  <c r="AP440" i="89"/>
  <c r="AO441" i="89" s="1"/>
  <c r="AJ440" i="89"/>
  <c r="AI441" i="89" s="1"/>
  <c r="Z143" i="89"/>
  <c r="Y144" i="89" s="1"/>
  <c r="AT440" i="89"/>
  <c r="AS441" i="89" s="1"/>
  <c r="AP40" i="89"/>
  <c r="AO41" i="89" s="1"/>
  <c r="AF143" i="89"/>
  <c r="AE144" i="89" s="1"/>
  <c r="AI484" i="89"/>
  <c r="AR195" i="89"/>
  <c r="AQ196" i="89" s="1"/>
  <c r="AD246" i="89"/>
  <c r="AC247" i="89" s="1"/>
  <c r="X290" i="89"/>
  <c r="W291" i="89" s="1"/>
  <c r="AL290" i="89"/>
  <c r="AK291" i="89" s="1"/>
  <c r="AJ290" i="89"/>
  <c r="AI291" i="89" s="1"/>
  <c r="AZ290" i="89"/>
  <c r="AY291" i="89" s="1"/>
  <c r="AH290" i="89"/>
  <c r="AG291" i="89" s="1"/>
  <c r="AX290" i="89"/>
  <c r="AF290" i="89"/>
  <c r="AE291" i="89" s="1"/>
  <c r="AD290" i="89"/>
  <c r="AC291" i="89" s="1"/>
  <c r="AT290" i="89"/>
  <c r="AS291" i="89" s="1"/>
  <c r="AB290" i="89"/>
  <c r="AA291" i="89" s="1"/>
  <c r="Z290" i="89"/>
  <c r="Y291" i="89" s="1"/>
  <c r="AP290" i="89"/>
  <c r="AO291" i="89" s="1"/>
  <c r="AB340" i="89"/>
  <c r="AA341" i="89" s="1"/>
  <c r="AP340" i="89"/>
  <c r="AO341" i="89" s="1"/>
  <c r="X340" i="89"/>
  <c r="W341" i="89" s="1"/>
  <c r="AL340" i="89"/>
  <c r="AK341" i="89" s="1"/>
  <c r="CZ340" i="89"/>
  <c r="P50" i="86" s="1"/>
  <c r="AZ340" i="89"/>
  <c r="AY341" i="89" s="1"/>
  <c r="AH340" i="89"/>
  <c r="AG341" i="89" s="1"/>
  <c r="AX340" i="89"/>
  <c r="AT340" i="89"/>
  <c r="AS341" i="89" s="1"/>
  <c r="AD399" i="89"/>
  <c r="AC400" i="89" s="1"/>
  <c r="AT399" i="89"/>
  <c r="AS400" i="89" s="1"/>
  <c r="AV399" i="89"/>
  <c r="AU400" i="89" s="1"/>
  <c r="AH399" i="89"/>
  <c r="AG400" i="89" s="1"/>
  <c r="AJ399" i="89"/>
  <c r="AI400" i="89" s="1"/>
  <c r="AZ399" i="89"/>
  <c r="AY400" i="89" s="1"/>
  <c r="AL399" i="89"/>
  <c r="AK400" i="89" s="1"/>
  <c r="AP399" i="89"/>
  <c r="AO400" i="89" s="1"/>
  <c r="AR440" i="89"/>
  <c r="AQ441" i="89" s="1"/>
  <c r="AH440" i="89"/>
  <c r="AG441" i="89" s="1"/>
  <c r="AX440" i="89"/>
  <c r="AW441" i="89" s="1"/>
  <c r="AD440" i="89"/>
  <c r="AC441" i="89" s="1"/>
  <c r="AZ440" i="89"/>
  <c r="AY441" i="89" s="1"/>
  <c r="Z440" i="89"/>
  <c r="Y441" i="89" s="1"/>
  <c r="AV440" i="89"/>
  <c r="AU441" i="89" s="1"/>
  <c r="AL440" i="89"/>
  <c r="AK441" i="89" s="1"/>
  <c r="R50" i="86"/>
  <c r="Z480" i="89"/>
  <c r="AL480" i="89"/>
  <c r="AK481" i="89" s="1"/>
  <c r="AH480" i="89"/>
  <c r="AG481" i="89" s="1"/>
  <c r="AX480" i="89"/>
  <c r="AW481" i="89" s="1"/>
  <c r="AD480" i="89"/>
  <c r="AF340" i="89"/>
  <c r="AE341" i="89" s="1"/>
  <c r="AV340" i="89"/>
  <c r="AU341" i="89" s="1"/>
  <c r="AW247" i="89"/>
  <c r="AV290" i="89"/>
  <c r="AU291" i="89" s="1"/>
  <c r="AN340" i="89"/>
  <c r="AM341" i="89" s="1"/>
  <c r="AB480" i="89"/>
  <c r="AA481" i="89" s="1"/>
  <c r="K43" i="86"/>
  <c r="I43" i="86" s="1"/>
  <c r="F43" i="86" s="1"/>
  <c r="C43" i="86" s="1"/>
  <c r="D43" i="86" s="1"/>
  <c r="M50" i="86"/>
  <c r="X399" i="89"/>
  <c r="W400" i="89" s="1"/>
  <c r="Z399" i="89"/>
  <c r="Y400" i="89" s="1"/>
  <c r="AG484" i="89"/>
  <c r="AW484" i="89"/>
  <c r="AS484" i="89"/>
  <c r="Q46" i="86"/>
  <c r="R46" i="86"/>
  <c r="O46" i="86"/>
  <c r="AQ484" i="89"/>
  <c r="AF440" i="89"/>
  <c r="AE441" i="89" s="1"/>
  <c r="AN290" i="89"/>
  <c r="AM291" i="89" s="1"/>
  <c r="AD40" i="89"/>
  <c r="AC41" i="89" s="1"/>
  <c r="AH40" i="89"/>
  <c r="AG41" i="89" s="1"/>
  <c r="AT40" i="89"/>
  <c r="AS41" i="89" s="1"/>
  <c r="AV40" i="89"/>
  <c r="AU41" i="89" s="1"/>
  <c r="AV195" i="89"/>
  <c r="AU196" i="89" s="1"/>
  <c r="AB440" i="89"/>
  <c r="AA441" i="89" s="1"/>
  <c r="AV480" i="89"/>
  <c r="AU481" i="89" s="1"/>
  <c r="X440" i="89"/>
  <c r="W441" i="89" s="1"/>
  <c r="AZ480" i="89"/>
  <c r="AY481" i="89" s="1"/>
  <c r="AN480" i="89"/>
  <c r="AM481" i="89" s="1"/>
  <c r="AR399" i="89"/>
  <c r="AQ400" i="89" s="1"/>
  <c r="AR480" i="89"/>
  <c r="AQ481" i="89" s="1"/>
  <c r="AF246" i="89"/>
  <c r="DD245" i="89" s="1"/>
  <c r="AJ480" i="89"/>
  <c r="AI481" i="89" s="1"/>
  <c r="AN399" i="89"/>
  <c r="AM400" i="89" s="1"/>
  <c r="AL40" i="89"/>
  <c r="AK41" i="89" s="1"/>
  <c r="AR340" i="89"/>
  <c r="AQ341" i="89" s="1"/>
  <c r="AF480" i="89"/>
  <c r="AE481" i="89" s="1"/>
  <c r="AO484" i="89"/>
  <c r="AZ195" i="89"/>
  <c r="AY196" i="89" s="1"/>
  <c r="AB195" i="89"/>
  <c r="AA196" i="89" s="1"/>
  <c r="AJ195" i="89"/>
  <c r="AI196" i="89" s="1"/>
  <c r="X195" i="89"/>
  <c r="AF195" i="89"/>
  <c r="AE196" i="89" s="1"/>
  <c r="AN195" i="89"/>
  <c r="AM196" i="89" s="1"/>
  <c r="AN246" i="89"/>
  <c r="AM247" i="89" s="1"/>
  <c r="AH246" i="89"/>
  <c r="AG247" i="89" s="1"/>
  <c r="AJ246" i="89"/>
  <c r="DH245" i="89" s="1"/>
  <c r="AZ246" i="89"/>
  <c r="AY247" i="89" s="1"/>
  <c r="AL246" i="89"/>
  <c r="AK247" i="89" s="1"/>
  <c r="AT246" i="89"/>
  <c r="AS247" i="89" s="1"/>
  <c r="CZ399" i="89"/>
  <c r="AN143" i="89"/>
  <c r="AM144" i="89" s="1"/>
  <c r="X143" i="89"/>
  <c r="W144" i="89" s="1"/>
  <c r="AH143" i="89"/>
  <c r="AG144" i="89" s="1"/>
  <c r="AD80" i="89"/>
  <c r="AC81" i="89" s="1"/>
  <c r="AF80" i="89"/>
  <c r="AE81" i="89" s="1"/>
  <c r="AB143" i="89"/>
  <c r="AA144" i="89" s="1"/>
  <c r="AL80" i="89"/>
  <c r="AK81" i="89" s="1"/>
  <c r="CZ246" i="89"/>
  <c r="AD143" i="89"/>
  <c r="AC144" i="89" s="1"/>
  <c r="AJ143" i="89"/>
  <c r="AI144" i="89" s="1"/>
  <c r="AR80" i="89"/>
  <c r="AQ81" i="89" s="1"/>
  <c r="AT80" i="89"/>
  <c r="AS81" i="89" s="1"/>
  <c r="AV80" i="89"/>
  <c r="AU81" i="89" s="1"/>
  <c r="AE484" i="89"/>
  <c r="AM484" i="89"/>
  <c r="X246" i="89"/>
  <c r="AV246" i="89"/>
  <c r="AU247" i="89" s="1"/>
  <c r="AL143" i="89"/>
  <c r="AK144" i="89" s="1"/>
  <c r="AN80" i="89"/>
  <c r="AM81" i="89" s="1"/>
  <c r="AP80" i="89"/>
  <c r="AO81" i="89" s="1"/>
  <c r="AB80" i="89"/>
  <c r="AA81" i="89" s="1"/>
  <c r="AH195" i="89"/>
  <c r="AG196" i="89" s="1"/>
  <c r="CZ143" i="89"/>
  <c r="L50" i="86" s="1"/>
  <c r="Z246" i="89"/>
  <c r="Y247" i="89" s="1"/>
  <c r="AP246" i="89"/>
  <c r="AO247" i="89" s="1"/>
  <c r="AB246" i="89"/>
  <c r="AR246" i="89"/>
  <c r="AQ247" i="89" s="1"/>
  <c r="AZ40" i="89"/>
  <c r="AY41" i="89" s="1"/>
  <c r="AT195" i="89"/>
  <c r="AS196" i="89" s="1"/>
  <c r="X80" i="89"/>
  <c r="W81" i="89" s="1"/>
  <c r="AX80" i="89"/>
  <c r="AW81" i="89" s="1"/>
  <c r="AH80" i="89"/>
  <c r="AG81" i="89" s="1"/>
  <c r="Z80" i="89"/>
  <c r="Y81" i="89" s="1"/>
  <c r="AZ80" i="89"/>
  <c r="AY81" i="89" s="1"/>
  <c r="AJ80" i="89"/>
  <c r="AI81" i="89" s="1"/>
  <c r="DA80" i="89"/>
  <c r="AR40" i="89"/>
  <c r="AQ41" i="89" s="1"/>
  <c r="AL195" i="89"/>
  <c r="AK196" i="89" s="1"/>
  <c r="AB40" i="89"/>
  <c r="AI41" i="89"/>
  <c r="AK484" i="89"/>
  <c r="Z40" i="89"/>
  <c r="Y41" i="89" s="1"/>
  <c r="AP195" i="89"/>
  <c r="AO196" i="89" s="1"/>
  <c r="AD195" i="89"/>
  <c r="AC196" i="89" s="1"/>
  <c r="X40" i="89"/>
  <c r="AY484" i="89"/>
  <c r="AX40" i="89"/>
  <c r="AW41" i="89" s="1"/>
  <c r="AF40" i="89"/>
  <c r="AE41" i="89" s="1"/>
  <c r="AN40" i="89"/>
  <c r="AM41" i="89" s="1"/>
  <c r="AZ488" i="89" l="1"/>
  <c r="CZ484" i="89"/>
  <c r="Y481" i="89"/>
  <c r="Z484" i="89"/>
  <c r="AW291" i="89"/>
  <c r="AW341" i="89"/>
  <c r="AC481" i="89"/>
  <c r="AD484" i="89"/>
  <c r="AC485" i="89" s="1"/>
  <c r="AA41" i="89"/>
  <c r="AB484" i="89"/>
  <c r="AA485" i="89" s="1"/>
  <c r="W196" i="89"/>
  <c r="X484" i="89"/>
  <c r="W485" i="89" s="1"/>
  <c r="Q50" i="86"/>
  <c r="Q61" i="86" s="1"/>
  <c r="DF488" i="89"/>
  <c r="N50" i="86"/>
  <c r="N61" i="86" s="1"/>
  <c r="DF399" i="89"/>
  <c r="DD399" i="89"/>
  <c r="DF440" i="89"/>
  <c r="DF246" i="89"/>
  <c r="DD440" i="89"/>
  <c r="DD246" i="89"/>
  <c r="DF195" i="89"/>
  <c r="DF489" i="89" s="1"/>
  <c r="DD195" i="89"/>
  <c r="DJ399" i="89"/>
  <c r="DH399" i="89"/>
  <c r="DJ488" i="89"/>
  <c r="DJ246" i="89"/>
  <c r="DH440" i="89"/>
  <c r="DH246" i="89"/>
  <c r="DJ440" i="89"/>
  <c r="DJ195" i="89"/>
  <c r="DJ489" i="89" s="1"/>
  <c r="DH195" i="89"/>
  <c r="F29" i="91"/>
  <c r="F17" i="91" s="1"/>
  <c r="F26" i="91"/>
  <c r="F14" i="91" s="1"/>
  <c r="F30" i="91"/>
  <c r="F18" i="91" s="1"/>
  <c r="F27" i="91"/>
  <c r="F15" i="91" s="1"/>
  <c r="F25" i="91"/>
  <c r="F28" i="91"/>
  <c r="F16" i="91" s="1"/>
  <c r="J51" i="86"/>
  <c r="J52" i="86" s="1"/>
  <c r="J53" i="86" s="1"/>
  <c r="C26" i="91"/>
  <c r="C14" i="91" s="1"/>
  <c r="E14" i="91" s="1"/>
  <c r="D14" i="91" s="1"/>
  <c r="C27" i="91"/>
  <c r="C15" i="91" s="1"/>
  <c r="E15" i="91" s="1"/>
  <c r="D15" i="91" s="1"/>
  <c r="C28" i="91"/>
  <c r="C16" i="91" s="1"/>
  <c r="E16" i="91" s="1"/>
  <c r="D16" i="91" s="1"/>
  <c r="C29" i="91"/>
  <c r="C17" i="91" s="1"/>
  <c r="E17" i="91" s="1"/>
  <c r="D17" i="91" s="1"/>
  <c r="C30" i="91"/>
  <c r="C18" i="91" s="1"/>
  <c r="E18" i="91" s="1"/>
  <c r="D18" i="91" s="1"/>
  <c r="C25" i="91"/>
  <c r="C73" i="86"/>
  <c r="AE247" i="89"/>
  <c r="AI247" i="89"/>
  <c r="AA247" i="89"/>
  <c r="W247" i="89"/>
  <c r="J61" i="86"/>
  <c r="S50" i="86"/>
  <c r="S61" i="86" s="1"/>
  <c r="R61" i="86"/>
  <c r="K46" i="86"/>
  <c r="D46" i="86"/>
  <c r="C46" i="86"/>
  <c r="AV484" i="89"/>
  <c r="AU485" i="89" s="1"/>
  <c r="P46" i="86"/>
  <c r="I46" i="86"/>
  <c r="M46" i="86"/>
  <c r="AT484" i="89"/>
  <c r="AS485" i="89" s="1"/>
  <c r="AZ484" i="89"/>
  <c r="AL484" i="89"/>
  <c r="AK485" i="89" s="1"/>
  <c r="AP484" i="89"/>
  <c r="AO485" i="89" s="1"/>
  <c r="AR484" i="89"/>
  <c r="AQ485" i="89" s="1"/>
  <c r="AJ484" i="89"/>
  <c r="AI485" i="89" s="1"/>
  <c r="AN484" i="89"/>
  <c r="AM485" i="89" s="1"/>
  <c r="AH484" i="89"/>
  <c r="AG485" i="89" s="1"/>
  <c r="AX484" i="89"/>
  <c r="AW485" i="89" s="1"/>
  <c r="W41" i="89"/>
  <c r="AF484" i="89"/>
  <c r="AE485" i="89" s="1"/>
  <c r="DA340" i="89"/>
  <c r="DA246" i="89"/>
  <c r="DA290" i="89"/>
  <c r="DA399" i="89"/>
  <c r="L61" i="86"/>
  <c r="DA480" i="89"/>
  <c r="DA143" i="89"/>
  <c r="CZ81" i="89"/>
  <c r="K51" i="86"/>
  <c r="K52" i="86" s="1"/>
  <c r="K53" i="86" s="1"/>
  <c r="K55" i="86" s="1"/>
  <c r="O61" i="86"/>
  <c r="AY485" i="89" l="1"/>
  <c r="AZ489" i="89"/>
  <c r="DA484" i="89"/>
  <c r="Y485" i="89"/>
  <c r="DJ487" i="89"/>
  <c r="J60" i="86"/>
  <c r="DF487" i="89"/>
  <c r="CZ247" i="89"/>
  <c r="O28" i="91"/>
  <c r="O16" i="91" s="1"/>
  <c r="O29" i="91"/>
  <c r="O17" i="91" s="1"/>
  <c r="O26" i="91"/>
  <c r="O14" i="91" s="1"/>
  <c r="O30" i="91"/>
  <c r="O18" i="91" s="1"/>
  <c r="O27" i="91"/>
  <c r="O15" i="91" s="1"/>
  <c r="O25" i="91"/>
  <c r="CZ441" i="89"/>
  <c r="AA28" i="91"/>
  <c r="AA16" i="91" s="1"/>
  <c r="AA29" i="91"/>
  <c r="AA17" i="91" s="1"/>
  <c r="AA26" i="91"/>
  <c r="AA14" i="91" s="1"/>
  <c r="AA30" i="91"/>
  <c r="AA18" i="91" s="1"/>
  <c r="AA27" i="91"/>
  <c r="AA15" i="91" s="1"/>
  <c r="AA25" i="91"/>
  <c r="L51" i="86"/>
  <c r="L52" i="86" s="1"/>
  <c r="I27" i="91"/>
  <c r="I15" i="91" s="1"/>
  <c r="I25" i="91"/>
  <c r="I28" i="91"/>
  <c r="I16" i="91" s="1"/>
  <c r="I29" i="91"/>
  <c r="I17" i="91" s="1"/>
  <c r="I26" i="91"/>
  <c r="I14" i="91" s="1"/>
  <c r="I30" i="91"/>
  <c r="I18" i="91" s="1"/>
  <c r="CZ341" i="89"/>
  <c r="U28" i="91"/>
  <c r="U16" i="91" s="1"/>
  <c r="U29" i="91"/>
  <c r="U17" i="91" s="1"/>
  <c r="U26" i="91"/>
  <c r="U14" i="91" s="1"/>
  <c r="U30" i="91"/>
  <c r="U18" i="91" s="1"/>
  <c r="U27" i="91"/>
  <c r="U15" i="91" s="1"/>
  <c r="U25" i="91"/>
  <c r="X26" i="91"/>
  <c r="X14" i="91" s="1"/>
  <c r="X30" i="91"/>
  <c r="X18" i="91" s="1"/>
  <c r="X27" i="91"/>
  <c r="X15" i="91" s="1"/>
  <c r="X25" i="91"/>
  <c r="X28" i="91"/>
  <c r="X16" i="91" s="1"/>
  <c r="X29" i="91"/>
  <c r="X17" i="91" s="1"/>
  <c r="F13" i="91"/>
  <c r="F19" i="91" s="1"/>
  <c r="F31" i="91"/>
  <c r="CZ291" i="89"/>
  <c r="R26" i="91"/>
  <c r="R14" i="91" s="1"/>
  <c r="R30" i="91"/>
  <c r="R18" i="91" s="1"/>
  <c r="R27" i="91"/>
  <c r="R15" i="91" s="1"/>
  <c r="R25" i="91"/>
  <c r="R28" i="91"/>
  <c r="R16" i="91" s="1"/>
  <c r="R29" i="91"/>
  <c r="R17" i="91" s="1"/>
  <c r="L26" i="91"/>
  <c r="L14" i="91" s="1"/>
  <c r="L30" i="91"/>
  <c r="L18" i="91" s="1"/>
  <c r="L27" i="91"/>
  <c r="L15" i="91" s="1"/>
  <c r="L25" i="91"/>
  <c r="L28" i="91"/>
  <c r="L16" i="91" s="1"/>
  <c r="L29" i="91"/>
  <c r="L17" i="91" s="1"/>
  <c r="C13" i="91"/>
  <c r="C31" i="91"/>
  <c r="J50" i="99"/>
  <c r="CD50" i="99"/>
  <c r="L50" i="99"/>
  <c r="AJ50" i="99"/>
  <c r="BH50" i="99"/>
  <c r="H50" i="99"/>
  <c r="N50" i="99"/>
  <c r="AL50" i="99"/>
  <c r="BJ50" i="99"/>
  <c r="AF50" i="99"/>
  <c r="P50" i="99"/>
  <c r="AN50" i="99"/>
  <c r="BL50" i="99"/>
  <c r="R50" i="99"/>
  <c r="AP50" i="99"/>
  <c r="BN50" i="99"/>
  <c r="T50" i="99"/>
  <c r="AR50" i="99"/>
  <c r="BP50" i="99"/>
  <c r="CB50" i="99"/>
  <c r="BF50" i="99"/>
  <c r="BD50" i="99"/>
  <c r="AH50" i="99"/>
  <c r="D50" i="99"/>
  <c r="V50" i="99"/>
  <c r="AT50" i="99"/>
  <c r="BR50" i="99"/>
  <c r="X50" i="99"/>
  <c r="AV50" i="99"/>
  <c r="BT50" i="99"/>
  <c r="Z50" i="99"/>
  <c r="AX50" i="99"/>
  <c r="BV50" i="99"/>
  <c r="AB50" i="99"/>
  <c r="AZ50" i="99"/>
  <c r="BX50" i="99"/>
  <c r="F50" i="99"/>
  <c r="AD50" i="99"/>
  <c r="BB50" i="99"/>
  <c r="BZ50" i="99"/>
  <c r="P49" i="99"/>
  <c r="R49" i="99"/>
  <c r="AP49" i="99"/>
  <c r="BN49" i="99"/>
  <c r="D49" i="99"/>
  <c r="N49" i="99"/>
  <c r="T49" i="99"/>
  <c r="AR49" i="99"/>
  <c r="BP49" i="99"/>
  <c r="AL49" i="99"/>
  <c r="V49" i="99"/>
  <c r="AT49" i="99"/>
  <c r="BR49" i="99"/>
  <c r="X49" i="99"/>
  <c r="AV49" i="99"/>
  <c r="BT49" i="99"/>
  <c r="Z49" i="99"/>
  <c r="AX49" i="99"/>
  <c r="BJ49" i="99"/>
  <c r="BL49" i="99"/>
  <c r="BV49" i="99"/>
  <c r="AN49" i="99"/>
  <c r="AB49" i="99"/>
  <c r="AZ49" i="99"/>
  <c r="BX49" i="99"/>
  <c r="F49" i="99"/>
  <c r="AD49" i="99"/>
  <c r="BB49" i="99"/>
  <c r="BZ49" i="99"/>
  <c r="H49" i="99"/>
  <c r="AF49" i="99"/>
  <c r="BD49" i="99"/>
  <c r="CB49" i="99"/>
  <c r="J49" i="99"/>
  <c r="AH49" i="99"/>
  <c r="BF49" i="99"/>
  <c r="CD49" i="99"/>
  <c r="L49" i="99"/>
  <c r="AJ49" i="99"/>
  <c r="BH49" i="99"/>
  <c r="V48" i="99"/>
  <c r="AT48" i="99"/>
  <c r="BR48" i="99"/>
  <c r="X48" i="99"/>
  <c r="AV48" i="99"/>
  <c r="BT48" i="99"/>
  <c r="T48" i="99"/>
  <c r="Z48" i="99"/>
  <c r="AX48" i="99"/>
  <c r="BV48" i="99"/>
  <c r="D48" i="99"/>
  <c r="BP48" i="99"/>
  <c r="AB48" i="99"/>
  <c r="AZ48" i="99"/>
  <c r="BX48" i="99"/>
  <c r="F48" i="99"/>
  <c r="AD48" i="99"/>
  <c r="BB48" i="99"/>
  <c r="BZ48" i="99"/>
  <c r="H48" i="99"/>
  <c r="AF48" i="99"/>
  <c r="BD48" i="99"/>
  <c r="CB48" i="99"/>
  <c r="AR48" i="99"/>
  <c r="J48" i="99"/>
  <c r="AH48" i="99"/>
  <c r="BF48" i="99"/>
  <c r="CD48" i="99"/>
  <c r="L48" i="99"/>
  <c r="AJ48" i="99"/>
  <c r="BH48" i="99"/>
  <c r="N48" i="99"/>
  <c r="AL48" i="99"/>
  <c r="BJ48" i="99"/>
  <c r="P48" i="99"/>
  <c r="AN48" i="99"/>
  <c r="BL48" i="99"/>
  <c r="R48" i="99"/>
  <c r="AP48" i="99"/>
  <c r="BN48" i="99"/>
  <c r="AB47" i="99"/>
  <c r="AZ47" i="99"/>
  <c r="BX47" i="99"/>
  <c r="F47" i="99"/>
  <c r="AD47" i="99"/>
  <c r="BB47" i="99"/>
  <c r="BZ47" i="99"/>
  <c r="AX47" i="99"/>
  <c r="H47" i="99"/>
  <c r="AF47" i="99"/>
  <c r="BD47" i="99"/>
  <c r="CB47" i="99"/>
  <c r="Z47" i="99"/>
  <c r="BV47" i="99"/>
  <c r="J47" i="99"/>
  <c r="AH47" i="99"/>
  <c r="BF47" i="99"/>
  <c r="CD47" i="99"/>
  <c r="D47" i="99"/>
  <c r="L47" i="99"/>
  <c r="AJ47" i="99"/>
  <c r="BH47" i="99"/>
  <c r="N47" i="99"/>
  <c r="AL47" i="99"/>
  <c r="BJ47" i="99"/>
  <c r="P47" i="99"/>
  <c r="AN47" i="99"/>
  <c r="BL47" i="99"/>
  <c r="R47" i="99"/>
  <c r="AP47" i="99"/>
  <c r="BN47" i="99"/>
  <c r="T47" i="99"/>
  <c r="AR47" i="99"/>
  <c r="BP47" i="99"/>
  <c r="V47" i="99"/>
  <c r="AT47" i="99"/>
  <c r="BR47" i="99"/>
  <c r="X47" i="99"/>
  <c r="AV47" i="99"/>
  <c r="BT47" i="99"/>
  <c r="J46" i="99"/>
  <c r="AH46" i="99"/>
  <c r="CD46" i="99"/>
  <c r="L46" i="99"/>
  <c r="AJ46" i="99"/>
  <c r="BH46" i="99"/>
  <c r="H46" i="99"/>
  <c r="CB46" i="99"/>
  <c r="N46" i="99"/>
  <c r="AL46" i="99"/>
  <c r="BJ46" i="99"/>
  <c r="AF46" i="99"/>
  <c r="P46" i="99"/>
  <c r="AN46" i="99"/>
  <c r="BL46" i="99"/>
  <c r="R46" i="99"/>
  <c r="AP46" i="99"/>
  <c r="BN46" i="99"/>
  <c r="D46" i="99"/>
  <c r="T46" i="99"/>
  <c r="AR46" i="99"/>
  <c r="BP46" i="99"/>
  <c r="BD46" i="99"/>
  <c r="BF46" i="99"/>
  <c r="V46" i="99"/>
  <c r="AT46" i="99"/>
  <c r="BR46" i="99"/>
  <c r="X46" i="99"/>
  <c r="AV46" i="99"/>
  <c r="BT46" i="99"/>
  <c r="Z46" i="99"/>
  <c r="AX46" i="99"/>
  <c r="BV46" i="99"/>
  <c r="AB46" i="99"/>
  <c r="AZ46" i="99"/>
  <c r="BX46" i="99"/>
  <c r="F46" i="99"/>
  <c r="AD46" i="99"/>
  <c r="BB46" i="99"/>
  <c r="BZ46" i="99"/>
  <c r="C71" i="86"/>
  <c r="C72" i="86"/>
  <c r="K61" i="86"/>
  <c r="K49" i="86"/>
  <c r="F6" i="91" s="1"/>
  <c r="F10" i="91" s="1"/>
  <c r="G46" i="86"/>
  <c r="P61" i="86"/>
  <c r="H46" i="86"/>
  <c r="M61" i="86"/>
  <c r="M51" i="86"/>
  <c r="M52" i="86" s="1"/>
  <c r="P51" i="86"/>
  <c r="N51" i="86"/>
  <c r="R51" i="86"/>
  <c r="R52" i="86" s="1"/>
  <c r="O51" i="86"/>
  <c r="Q51" i="86"/>
  <c r="CZ400" i="89"/>
  <c r="CZ481" i="89"/>
  <c r="S51" i="86"/>
  <c r="J55" i="86"/>
  <c r="CZ144" i="89"/>
  <c r="CZ485" i="89" l="1"/>
  <c r="L13" i="91"/>
  <c r="L19" i="91" s="1"/>
  <c r="L31" i="91"/>
  <c r="X31" i="91"/>
  <c r="X13" i="91"/>
  <c r="X19" i="91" s="1"/>
  <c r="U13" i="91"/>
  <c r="U19" i="91" s="1"/>
  <c r="U31" i="91"/>
  <c r="O13" i="91"/>
  <c r="O19" i="91" s="1"/>
  <c r="O31" i="91"/>
  <c r="AA13" i="91"/>
  <c r="AA19" i="91" s="1"/>
  <c r="AA31" i="91"/>
  <c r="R13" i="91"/>
  <c r="R19" i="91" s="1"/>
  <c r="R31" i="91"/>
  <c r="I13" i="91"/>
  <c r="I19" i="91" s="1"/>
  <c r="I31" i="91"/>
  <c r="H15" i="91"/>
  <c r="G15" i="91" s="1"/>
  <c r="H14" i="91"/>
  <c r="G14" i="91" s="1"/>
  <c r="H16" i="91"/>
  <c r="G16" i="91" s="1"/>
  <c r="H13" i="91"/>
  <c r="H18" i="91"/>
  <c r="G18" i="91" s="1"/>
  <c r="H17" i="91"/>
  <c r="G17" i="91" s="1"/>
  <c r="D73" i="86"/>
  <c r="CF49" i="99"/>
  <c r="CF47" i="99"/>
  <c r="CF48" i="99"/>
  <c r="CH48" i="99" s="1"/>
  <c r="CF50" i="99"/>
  <c r="CH50" i="99" s="1"/>
  <c r="CF46" i="99"/>
  <c r="CH46" i="99" s="1"/>
  <c r="C19" i="91"/>
  <c r="E13" i="91"/>
  <c r="K60" i="86"/>
  <c r="O52" i="86"/>
  <c r="N52" i="86"/>
  <c r="D72" i="86"/>
  <c r="D74" i="86"/>
  <c r="D71" i="86"/>
  <c r="C75" i="86"/>
  <c r="F46" i="86"/>
  <c r="P52" i="86"/>
  <c r="Q52" i="86"/>
  <c r="S52" i="86"/>
  <c r="G13" i="91" l="1"/>
  <c r="H19" i="91"/>
  <c r="CH47" i="99"/>
  <c r="CN47" i="99"/>
  <c r="CP47" i="99" s="1"/>
  <c r="CH49" i="99"/>
  <c r="CN49" i="99"/>
  <c r="CP49" i="99" s="1"/>
  <c r="D13" i="91"/>
  <c r="E19" i="91"/>
  <c r="E46" i="86"/>
  <c r="N47" i="86"/>
  <c r="L47" i="86"/>
  <c r="S47" i="86"/>
  <c r="O47" i="86"/>
  <c r="R47" i="86"/>
  <c r="Q47" i="86"/>
  <c r="J47" i="86"/>
  <c r="P47" i="86"/>
  <c r="M47" i="86"/>
  <c r="K47" i="86"/>
  <c r="L45" i="98" l="1"/>
  <c r="AJ45" i="98"/>
  <c r="BH45" i="98"/>
  <c r="D45" i="98"/>
  <c r="N45" i="98"/>
  <c r="AL45" i="98"/>
  <c r="BJ45" i="98"/>
  <c r="P45" i="98"/>
  <c r="AN45" i="98"/>
  <c r="BL45" i="98"/>
  <c r="J45" i="98"/>
  <c r="R45" i="98"/>
  <c r="AP45" i="98"/>
  <c r="BN45" i="98"/>
  <c r="CD45" i="98"/>
  <c r="T45" i="98"/>
  <c r="AR45" i="98"/>
  <c r="BP45" i="98"/>
  <c r="V45" i="98"/>
  <c r="AT45" i="98"/>
  <c r="BR45" i="98"/>
  <c r="X45" i="98"/>
  <c r="AV45" i="98"/>
  <c r="BT45" i="98"/>
  <c r="BF45" i="98"/>
  <c r="Z45" i="98"/>
  <c r="AX45" i="98"/>
  <c r="BV45" i="98"/>
  <c r="AB45" i="98"/>
  <c r="AZ45" i="98"/>
  <c r="BX45" i="98"/>
  <c r="F45" i="98"/>
  <c r="AD45" i="98"/>
  <c r="BB45" i="98"/>
  <c r="BZ45" i="98"/>
  <c r="H45" i="98"/>
  <c r="AF45" i="98"/>
  <c r="BD45" i="98"/>
  <c r="CB45" i="98"/>
  <c r="AH45" i="98"/>
  <c r="G19" i="91"/>
  <c r="P45" i="99"/>
  <c r="R45" i="99"/>
  <c r="AP45" i="99"/>
  <c r="BN45" i="99"/>
  <c r="AL45" i="99"/>
  <c r="T45" i="99"/>
  <c r="AR45" i="99"/>
  <c r="BP45" i="99"/>
  <c r="N45" i="99"/>
  <c r="BJ45" i="99"/>
  <c r="V45" i="99"/>
  <c r="AT45" i="99"/>
  <c r="BR45" i="99"/>
  <c r="AV45" i="99"/>
  <c r="BT45" i="99"/>
  <c r="AX45" i="99"/>
  <c r="BV45" i="99"/>
  <c r="D45" i="99"/>
  <c r="BL45" i="99"/>
  <c r="X45" i="99"/>
  <c r="AN45" i="99"/>
  <c r="Z45" i="99"/>
  <c r="AB45" i="99"/>
  <c r="AZ45" i="99"/>
  <c r="BX45" i="99"/>
  <c r="F45" i="99"/>
  <c r="AD45" i="99"/>
  <c r="BB45" i="99"/>
  <c r="BZ45" i="99"/>
  <c r="H45" i="99"/>
  <c r="AF45" i="99"/>
  <c r="BD45" i="99"/>
  <c r="CB45" i="99"/>
  <c r="J45" i="99"/>
  <c r="AH45" i="99"/>
  <c r="BF45" i="99"/>
  <c r="CD45" i="99"/>
  <c r="L45" i="99"/>
  <c r="AJ45" i="99"/>
  <c r="BH45" i="99"/>
  <c r="D19" i="91"/>
  <c r="Q48" i="86"/>
  <c r="M48" i="86"/>
  <c r="S48" i="86"/>
  <c r="O48" i="86"/>
  <c r="R48" i="86"/>
  <c r="N48" i="86"/>
  <c r="P48" i="86"/>
  <c r="L48" i="86"/>
  <c r="R51" i="98" l="1"/>
  <c r="R52" i="98"/>
  <c r="BZ52" i="98"/>
  <c r="BZ51" i="98"/>
  <c r="BL51" i="98"/>
  <c r="BL52" i="98"/>
  <c r="H52" i="98"/>
  <c r="H51" i="98"/>
  <c r="AN51" i="98"/>
  <c r="AN52" i="98"/>
  <c r="BB52" i="98"/>
  <c r="BB51" i="98"/>
  <c r="P51" i="98"/>
  <c r="P52" i="98"/>
  <c r="BR51" i="98"/>
  <c r="BR52" i="98"/>
  <c r="V51" i="98"/>
  <c r="V52" i="98"/>
  <c r="BJ52" i="98"/>
  <c r="BJ51" i="98"/>
  <c r="J51" i="98"/>
  <c r="J52" i="98"/>
  <c r="BP52" i="98"/>
  <c r="BP51" i="98"/>
  <c r="AL51" i="98"/>
  <c r="AL52" i="98"/>
  <c r="BX51" i="98"/>
  <c r="BX52" i="98"/>
  <c r="AB51" i="98"/>
  <c r="AB52" i="98"/>
  <c r="AR51" i="98"/>
  <c r="AR52" i="98"/>
  <c r="N51" i="98"/>
  <c r="N52" i="98"/>
  <c r="X52" i="98"/>
  <c r="X51" i="98"/>
  <c r="F52" i="98"/>
  <c r="F51" i="98"/>
  <c r="AZ51" i="98"/>
  <c r="AZ52" i="98"/>
  <c r="AH51" i="98"/>
  <c r="AH52" i="98"/>
  <c r="BV52" i="98"/>
  <c r="BV51" i="98"/>
  <c r="T51" i="98"/>
  <c r="T52" i="98"/>
  <c r="D52" i="98"/>
  <c r="D51" i="98"/>
  <c r="CF45" i="98"/>
  <c r="AV52" i="98"/>
  <c r="AV51" i="98"/>
  <c r="AT51" i="98"/>
  <c r="AT52" i="98"/>
  <c r="CB52" i="98"/>
  <c r="CB51" i="98"/>
  <c r="AX52" i="98"/>
  <c r="AX51" i="98"/>
  <c r="CD51" i="98"/>
  <c r="CD52" i="98"/>
  <c r="BH51" i="98"/>
  <c r="BH52" i="98"/>
  <c r="BT52" i="98"/>
  <c r="BT51" i="98"/>
  <c r="BD52" i="98"/>
  <c r="BD51" i="98"/>
  <c r="Z52" i="98"/>
  <c r="Z51" i="98"/>
  <c r="BN51" i="98"/>
  <c r="BN52" i="98"/>
  <c r="AJ51" i="98"/>
  <c r="AJ52" i="98"/>
  <c r="AD52" i="98"/>
  <c r="AD51" i="98"/>
  <c r="AF52" i="98"/>
  <c r="AF51" i="98"/>
  <c r="BF51" i="98"/>
  <c r="BF52" i="98"/>
  <c r="AP51" i="98"/>
  <c r="AP52" i="98"/>
  <c r="L51" i="98"/>
  <c r="L52" i="98"/>
  <c r="CD52" i="99"/>
  <c r="CD51" i="99"/>
  <c r="AB51" i="99"/>
  <c r="AB52" i="99"/>
  <c r="N51" i="99"/>
  <c r="N52" i="99"/>
  <c r="T52" i="99"/>
  <c r="T51" i="99"/>
  <c r="AT51" i="99"/>
  <c r="AT52" i="99"/>
  <c r="J51" i="99"/>
  <c r="J52" i="99"/>
  <c r="AN51" i="99"/>
  <c r="AN52" i="99"/>
  <c r="BD52" i="99"/>
  <c r="BD51" i="99"/>
  <c r="BL51" i="99"/>
  <c r="BL52" i="99"/>
  <c r="AL51" i="99"/>
  <c r="AL52" i="99"/>
  <c r="BR52" i="99"/>
  <c r="BR51" i="99"/>
  <c r="AZ52" i="99"/>
  <c r="AZ51" i="99"/>
  <c r="Z52" i="99"/>
  <c r="Z51" i="99"/>
  <c r="X52" i="99"/>
  <c r="X51" i="99"/>
  <c r="BH51" i="99"/>
  <c r="BH52" i="99"/>
  <c r="AX52" i="99"/>
  <c r="AX110" i="99" s="1"/>
  <c r="AX51" i="99"/>
  <c r="BN51" i="99"/>
  <c r="BN52" i="99"/>
  <c r="BX52" i="99"/>
  <c r="BX51" i="99"/>
  <c r="V52" i="99"/>
  <c r="V51" i="99"/>
  <c r="CB52" i="99"/>
  <c r="CB51" i="99"/>
  <c r="BV51" i="99"/>
  <c r="BV52" i="99"/>
  <c r="AP52" i="99"/>
  <c r="AP110" i="99" s="1"/>
  <c r="AP51" i="99"/>
  <c r="P51" i="99"/>
  <c r="P52" i="99"/>
  <c r="BF52" i="99"/>
  <c r="BF51" i="99"/>
  <c r="AH52" i="99"/>
  <c r="AH51" i="99"/>
  <c r="BJ51" i="99"/>
  <c r="BJ52" i="99"/>
  <c r="BP51" i="99"/>
  <c r="BP52" i="99"/>
  <c r="AF52" i="99"/>
  <c r="AF51" i="99"/>
  <c r="AR52" i="99"/>
  <c r="AR51" i="99"/>
  <c r="H52" i="99"/>
  <c r="H51" i="99"/>
  <c r="D51" i="99"/>
  <c r="CF45" i="99"/>
  <c r="D52" i="99"/>
  <c r="BZ51" i="99"/>
  <c r="BZ52" i="99"/>
  <c r="BB52" i="99"/>
  <c r="BB51" i="99"/>
  <c r="AJ52" i="99"/>
  <c r="AJ51" i="99"/>
  <c r="AD51" i="99"/>
  <c r="AD52" i="99"/>
  <c r="BT51" i="99"/>
  <c r="BT52" i="99"/>
  <c r="L52" i="99"/>
  <c r="L51" i="99"/>
  <c r="F52" i="99"/>
  <c r="F51" i="99"/>
  <c r="AV51" i="99"/>
  <c r="AV52" i="99"/>
  <c r="R52" i="99"/>
  <c r="R51" i="99"/>
  <c r="L49" i="86"/>
  <c r="I6" i="91" s="1"/>
  <c r="L53" i="86"/>
  <c r="M49" i="86"/>
  <c r="M53" i="86"/>
  <c r="M55" i="86" s="1"/>
  <c r="O49" i="86"/>
  <c r="R6" i="91" s="1"/>
  <c r="R10" i="91" s="1"/>
  <c r="O53" i="86"/>
  <c r="O55" i="86" s="1"/>
  <c r="P49" i="86"/>
  <c r="P53" i="86"/>
  <c r="P55" i="86" s="1"/>
  <c r="S49" i="86"/>
  <c r="S53" i="86"/>
  <c r="S55" i="86" s="1"/>
  <c r="N49" i="86"/>
  <c r="N53" i="86"/>
  <c r="N55" i="86" s="1"/>
  <c r="R49" i="86"/>
  <c r="AA6" i="91" s="1"/>
  <c r="AA10" i="91" s="1"/>
  <c r="R53" i="86"/>
  <c r="R55" i="86" s="1"/>
  <c r="Q49" i="86"/>
  <c r="Q53" i="86"/>
  <c r="Q55" i="86" s="1"/>
  <c r="AD104" i="98" l="1"/>
  <c r="AD100" i="98"/>
  <c r="AE100" i="98" s="1"/>
  <c r="AJ104" i="98"/>
  <c r="AJ100" i="98"/>
  <c r="AK100" i="98" s="1"/>
  <c r="CD100" i="98"/>
  <c r="CE100" i="98" s="1"/>
  <c r="CD104" i="98"/>
  <c r="D104" i="98"/>
  <c r="D106" i="98" s="1"/>
  <c r="E106" i="98" s="1"/>
  <c r="D100" i="98"/>
  <c r="D110" i="98"/>
  <c r="X110" i="98"/>
  <c r="X104" i="98"/>
  <c r="X100" i="98"/>
  <c r="Y100" i="98" s="1"/>
  <c r="BP104" i="98"/>
  <c r="BP100" i="98"/>
  <c r="BQ100" i="98" s="1"/>
  <c r="BB104" i="98"/>
  <c r="BB100" i="98"/>
  <c r="BC100" i="98" s="1"/>
  <c r="T100" i="98"/>
  <c r="U100" i="98" s="1"/>
  <c r="T104" i="98"/>
  <c r="N104" i="98"/>
  <c r="N100" i="98"/>
  <c r="O100" i="98" s="1"/>
  <c r="J110" i="98"/>
  <c r="J104" i="98"/>
  <c r="J100" i="98"/>
  <c r="K100" i="98" s="1"/>
  <c r="AN104" i="98"/>
  <c r="AN100" i="98"/>
  <c r="AO100" i="98" s="1"/>
  <c r="L104" i="98"/>
  <c r="L100" i="98"/>
  <c r="M100" i="98" s="1"/>
  <c r="BN104" i="98"/>
  <c r="BN100" i="98"/>
  <c r="BO100" i="98" s="1"/>
  <c r="AX104" i="98"/>
  <c r="AX100" i="98"/>
  <c r="AY100" i="98" s="1"/>
  <c r="AR104" i="98"/>
  <c r="AR100" i="98"/>
  <c r="AS100" i="98" s="1"/>
  <c r="AP104" i="98"/>
  <c r="AP100" i="98"/>
  <c r="AQ100" i="98" s="1"/>
  <c r="BV104" i="98"/>
  <c r="BV100" i="98"/>
  <c r="BW100" i="98" s="1"/>
  <c r="BJ100" i="98"/>
  <c r="BK100" i="98" s="1"/>
  <c r="BJ104" i="98"/>
  <c r="H104" i="98"/>
  <c r="H100" i="98"/>
  <c r="I100" i="98" s="1"/>
  <c r="H110" i="98"/>
  <c r="Z104" i="98"/>
  <c r="Z100" i="98"/>
  <c r="AA100" i="98" s="1"/>
  <c r="CB104" i="98"/>
  <c r="CB100" i="98"/>
  <c r="CC100" i="98" s="1"/>
  <c r="AH100" i="98"/>
  <c r="AI100" i="98" s="1"/>
  <c r="AH104" i="98"/>
  <c r="AB104" i="98"/>
  <c r="AB100" i="98"/>
  <c r="AC100" i="98" s="1"/>
  <c r="V110" i="98"/>
  <c r="V104" i="98"/>
  <c r="V100" i="98"/>
  <c r="W100" i="98" s="1"/>
  <c r="BL104" i="98"/>
  <c r="BL100" i="98"/>
  <c r="BM100" i="98" s="1"/>
  <c r="BF104" i="98"/>
  <c r="BF100" i="98"/>
  <c r="BG100" i="98" s="1"/>
  <c r="AT104" i="98"/>
  <c r="AT100" i="98"/>
  <c r="AU100" i="98" s="1"/>
  <c r="BD104" i="98"/>
  <c r="BD100" i="98"/>
  <c r="BE100" i="98" s="1"/>
  <c r="AZ104" i="98"/>
  <c r="AZ100" i="98"/>
  <c r="BA100" i="98" s="1"/>
  <c r="BX104" i="98"/>
  <c r="BX100" i="98"/>
  <c r="BY100" i="98" s="1"/>
  <c r="BR104" i="98"/>
  <c r="BR100" i="98"/>
  <c r="BS100" i="98" s="1"/>
  <c r="BZ104" i="98"/>
  <c r="BZ100" i="98"/>
  <c r="CA100" i="98" s="1"/>
  <c r="AF104" i="98"/>
  <c r="AF100" i="98"/>
  <c r="AG100" i="98" s="1"/>
  <c r="BT104" i="98"/>
  <c r="BT100" i="98"/>
  <c r="BU100" i="98" s="1"/>
  <c r="AV104" i="98"/>
  <c r="AV100" i="98"/>
  <c r="AW100" i="98" s="1"/>
  <c r="AL104" i="98"/>
  <c r="AL100" i="98"/>
  <c r="AM100" i="98" s="1"/>
  <c r="P110" i="98"/>
  <c r="P104" i="98"/>
  <c r="P100" i="98"/>
  <c r="Q100" i="98" s="1"/>
  <c r="R104" i="98"/>
  <c r="R100" i="98"/>
  <c r="S100" i="98" s="1"/>
  <c r="BH104" i="98"/>
  <c r="BH100" i="98"/>
  <c r="BI100" i="98" s="1"/>
  <c r="CF51" i="98"/>
  <c r="CN45" i="98"/>
  <c r="CH45" i="98"/>
  <c r="CH51" i="98" s="1"/>
  <c r="F104" i="98"/>
  <c r="F100" i="98"/>
  <c r="G100" i="98" s="1"/>
  <c r="F110" i="98"/>
  <c r="I10" i="91"/>
  <c r="K16" i="91" s="1"/>
  <c r="J16" i="91" s="1"/>
  <c r="Q60" i="86"/>
  <c r="X6" i="91"/>
  <c r="X10" i="91" s="1"/>
  <c r="M60" i="86"/>
  <c r="L6" i="91"/>
  <c r="L10" i="91" s="1"/>
  <c r="AC14" i="91"/>
  <c r="AB14" i="91" s="1"/>
  <c r="AC17" i="91"/>
  <c r="AB17" i="91" s="1"/>
  <c r="AC15" i="91"/>
  <c r="AB15" i="91" s="1"/>
  <c r="AC16" i="91"/>
  <c r="AB16" i="91" s="1"/>
  <c r="AC13" i="91"/>
  <c r="AC18" i="91"/>
  <c r="AB18" i="91" s="1"/>
  <c r="T15" i="91"/>
  <c r="S15" i="91" s="1"/>
  <c r="T14" i="91"/>
  <c r="S14" i="91" s="1"/>
  <c r="T13" i="91"/>
  <c r="T18" i="91"/>
  <c r="S18" i="91" s="1"/>
  <c r="T16" i="91"/>
  <c r="S16" i="91" s="1"/>
  <c r="T17" i="91"/>
  <c r="S17" i="91" s="1"/>
  <c r="P60" i="86"/>
  <c r="U6" i="91"/>
  <c r="U10" i="91" s="1"/>
  <c r="N60" i="86"/>
  <c r="O6" i="91"/>
  <c r="O10" i="91" s="1"/>
  <c r="BT104" i="99"/>
  <c r="BT100" i="99"/>
  <c r="BU100" i="99" s="1"/>
  <c r="BZ104" i="99"/>
  <c r="BZ100" i="99"/>
  <c r="CA100" i="99" s="1"/>
  <c r="R110" i="99"/>
  <c r="R104" i="99"/>
  <c r="R100" i="99"/>
  <c r="S100" i="99" s="1"/>
  <c r="BF104" i="99"/>
  <c r="BF100" i="99"/>
  <c r="BG100" i="99" s="1"/>
  <c r="CB104" i="99"/>
  <c r="CB100" i="99"/>
  <c r="CC100" i="99" s="1"/>
  <c r="AX104" i="99"/>
  <c r="AX100" i="99"/>
  <c r="AY100" i="99" s="1"/>
  <c r="AZ104" i="99"/>
  <c r="AZ100" i="99"/>
  <c r="BA100" i="99" s="1"/>
  <c r="BD104" i="99"/>
  <c r="BD100" i="99"/>
  <c r="BE100" i="99" s="1"/>
  <c r="T110" i="99"/>
  <c r="T104" i="99"/>
  <c r="T100" i="99"/>
  <c r="U100" i="99" s="1"/>
  <c r="BP104" i="99"/>
  <c r="BP100" i="99"/>
  <c r="BQ100" i="99" s="1"/>
  <c r="CN45" i="99"/>
  <c r="CH45" i="99"/>
  <c r="CH51" i="99" s="1"/>
  <c r="CF51" i="99"/>
  <c r="P110" i="99"/>
  <c r="P104" i="99"/>
  <c r="P100" i="99"/>
  <c r="Q100" i="99" s="1"/>
  <c r="BH104" i="99"/>
  <c r="BH100" i="99"/>
  <c r="BI100" i="99" s="1"/>
  <c r="AN104" i="99"/>
  <c r="AN100" i="99"/>
  <c r="AO100" i="99" s="1"/>
  <c r="N100" i="99"/>
  <c r="O100" i="99" s="1"/>
  <c r="N110" i="99"/>
  <c r="N104" i="99"/>
  <c r="V104" i="99"/>
  <c r="V110" i="99"/>
  <c r="V100" i="99"/>
  <c r="W100" i="99" s="1"/>
  <c r="BR104" i="99"/>
  <c r="BR100" i="99"/>
  <c r="BS100" i="99" s="1"/>
  <c r="AD100" i="99"/>
  <c r="AE100" i="99" s="1"/>
  <c r="AD104" i="99"/>
  <c r="AF104" i="99"/>
  <c r="AF100" i="99"/>
  <c r="AG100" i="99" s="1"/>
  <c r="F110" i="99"/>
  <c r="F104" i="99"/>
  <c r="F100" i="99"/>
  <c r="G100" i="99" s="1"/>
  <c r="AJ100" i="99"/>
  <c r="AK100" i="99" s="1"/>
  <c r="AJ104" i="99"/>
  <c r="BJ104" i="99"/>
  <c r="BJ100" i="99"/>
  <c r="BK100" i="99" s="1"/>
  <c r="AL104" i="99"/>
  <c r="AL100" i="99"/>
  <c r="AM100" i="99" s="1"/>
  <c r="J110" i="99"/>
  <c r="J104" i="99"/>
  <c r="J100" i="99"/>
  <c r="K100" i="99" s="1"/>
  <c r="AB100" i="99"/>
  <c r="AC100" i="99" s="1"/>
  <c r="AB104" i="99"/>
  <c r="D104" i="99"/>
  <c r="D106" i="99" s="1"/>
  <c r="E106" i="99" s="1"/>
  <c r="D100" i="99"/>
  <c r="D110" i="99"/>
  <c r="H104" i="99"/>
  <c r="H100" i="99"/>
  <c r="I100" i="99" s="1"/>
  <c r="H110" i="99"/>
  <c r="AP100" i="99"/>
  <c r="AQ100" i="99" s="1"/>
  <c r="AP104" i="99"/>
  <c r="BX104" i="99"/>
  <c r="BX100" i="99"/>
  <c r="BY100" i="99" s="1"/>
  <c r="X110" i="99"/>
  <c r="X104" i="99"/>
  <c r="X100" i="99"/>
  <c r="Y100" i="99" s="1"/>
  <c r="BV100" i="99"/>
  <c r="BW100" i="99" s="1"/>
  <c r="BV104" i="99"/>
  <c r="AV104" i="99"/>
  <c r="AV100" i="99"/>
  <c r="AW100" i="99" s="1"/>
  <c r="L110" i="99"/>
  <c r="L104" i="99"/>
  <c r="L100" i="99"/>
  <c r="M100" i="99" s="1"/>
  <c r="BB104" i="99"/>
  <c r="BB100" i="99"/>
  <c r="BC100" i="99" s="1"/>
  <c r="BN104" i="99"/>
  <c r="BN100" i="99"/>
  <c r="BO100" i="99" s="1"/>
  <c r="BL104" i="99"/>
  <c r="BL100" i="99"/>
  <c r="BM100" i="99" s="1"/>
  <c r="AT104" i="99"/>
  <c r="AT100" i="99"/>
  <c r="AU100" i="99" s="1"/>
  <c r="AR104" i="99"/>
  <c r="AR100" i="99"/>
  <c r="AS100" i="99" s="1"/>
  <c r="AH104" i="99"/>
  <c r="AH100" i="99"/>
  <c r="AI100" i="99" s="1"/>
  <c r="Z104" i="99"/>
  <c r="Z100" i="99"/>
  <c r="AA100" i="99" s="1"/>
  <c r="Z110" i="99"/>
  <c r="CD104" i="99"/>
  <c r="CD100" i="99"/>
  <c r="CE100" i="99" s="1"/>
  <c r="L55" i="86"/>
  <c r="T53" i="86"/>
  <c r="T55" i="86" s="1"/>
  <c r="E73" i="86"/>
  <c r="F73" i="86" s="1"/>
  <c r="R60" i="86"/>
  <c r="E74" i="86"/>
  <c r="F74" i="86" s="1"/>
  <c r="S60" i="86"/>
  <c r="O60" i="86"/>
  <c r="E72" i="86"/>
  <c r="F72" i="86" s="1"/>
  <c r="L60" i="86"/>
  <c r="E71" i="86"/>
  <c r="F106" i="99" l="1"/>
  <c r="G106" i="99" s="1"/>
  <c r="H106" i="99" s="1"/>
  <c r="I106" i="99" s="1"/>
  <c r="J106" i="99" s="1"/>
  <c r="K106" i="99" s="1"/>
  <c r="L106" i="99" s="1"/>
  <c r="M106" i="99" s="1"/>
  <c r="N106" i="99" s="1"/>
  <c r="O106" i="99" s="1"/>
  <c r="P106" i="99" s="1"/>
  <c r="Q106" i="99" s="1"/>
  <c r="R106" i="99" s="1"/>
  <c r="S106" i="99" s="1"/>
  <c r="T106" i="99" s="1"/>
  <c r="U106" i="99" s="1"/>
  <c r="V106" i="99" s="1"/>
  <c r="W106" i="99" s="1"/>
  <c r="X106" i="99" s="1"/>
  <c r="Y106" i="99" s="1"/>
  <c r="Z106" i="99" s="1"/>
  <c r="AA106" i="99" s="1"/>
  <c r="AB106" i="99" s="1"/>
  <c r="AC106" i="99" s="1"/>
  <c r="AD106" i="99" s="1"/>
  <c r="AE106" i="99" s="1"/>
  <c r="AF106" i="99" s="1"/>
  <c r="AG106" i="99" s="1"/>
  <c r="AH106" i="99" s="1"/>
  <c r="AI106" i="99" s="1"/>
  <c r="AJ106" i="99" s="1"/>
  <c r="AK106" i="99" s="1"/>
  <c r="AL106" i="99" s="1"/>
  <c r="AM106" i="99" s="1"/>
  <c r="AN106" i="99" s="1"/>
  <c r="AO106" i="99" s="1"/>
  <c r="AP106" i="99" s="1"/>
  <c r="AQ106" i="99" s="1"/>
  <c r="AR106" i="99" s="1"/>
  <c r="AS106" i="99" s="1"/>
  <c r="AT106" i="99" s="1"/>
  <c r="AU106" i="99" s="1"/>
  <c r="AV106" i="99" s="1"/>
  <c r="AW106" i="99" s="1"/>
  <c r="AX106" i="99" s="1"/>
  <c r="AY106" i="99" s="1"/>
  <c r="AZ106" i="99" s="1"/>
  <c r="BA106" i="99" s="1"/>
  <c r="BB106" i="99" s="1"/>
  <c r="BC106" i="99" s="1"/>
  <c r="BD106" i="99" s="1"/>
  <c r="BE106" i="99" s="1"/>
  <c r="BF106" i="99" s="1"/>
  <c r="BG106" i="99" s="1"/>
  <c r="BH106" i="99" s="1"/>
  <c r="BI106" i="99" s="1"/>
  <c r="BJ106" i="99" s="1"/>
  <c r="BK106" i="99" s="1"/>
  <c r="BL106" i="99" s="1"/>
  <c r="BM106" i="99" s="1"/>
  <c r="BN106" i="99" s="1"/>
  <c r="BO106" i="99" s="1"/>
  <c r="BP106" i="99" s="1"/>
  <c r="BQ106" i="99" s="1"/>
  <c r="BR106" i="99" s="1"/>
  <c r="BS106" i="99" s="1"/>
  <c r="BT106" i="99" s="1"/>
  <c r="BU106" i="99" s="1"/>
  <c r="BV106" i="99" s="1"/>
  <c r="BW106" i="99" s="1"/>
  <c r="BX106" i="99" s="1"/>
  <c r="BY106" i="99" s="1"/>
  <c r="BZ106" i="99" s="1"/>
  <c r="CA106" i="99" s="1"/>
  <c r="CB106" i="99" s="1"/>
  <c r="CC106" i="99" s="1"/>
  <c r="CD106" i="99" s="1"/>
  <c r="CE106" i="99" s="1"/>
  <c r="F106" i="98"/>
  <c r="G106" i="98" s="1"/>
  <c r="H106" i="98" s="1"/>
  <c r="I106" i="98" s="1"/>
  <c r="J106" i="98" s="1"/>
  <c r="K106" i="98" s="1"/>
  <c r="L106" i="98" s="1"/>
  <c r="M106" i="98" s="1"/>
  <c r="N106" i="98" s="1"/>
  <c r="O106" i="98" s="1"/>
  <c r="P106" i="98" s="1"/>
  <c r="Q106" i="98" s="1"/>
  <c r="R106" i="98" s="1"/>
  <c r="S106" i="98" s="1"/>
  <c r="T106" i="98" s="1"/>
  <c r="U106" i="98" s="1"/>
  <c r="V106" i="98" s="1"/>
  <c r="W106" i="98" s="1"/>
  <c r="X106" i="98" s="1"/>
  <c r="Y106" i="98" s="1"/>
  <c r="Z106" i="98" s="1"/>
  <c r="AA106" i="98" s="1"/>
  <c r="AB106" i="98" s="1"/>
  <c r="AC106" i="98" s="1"/>
  <c r="AD106" i="98" s="1"/>
  <c r="AE106" i="98" s="1"/>
  <c r="AF106" i="98" s="1"/>
  <c r="AG106" i="98" s="1"/>
  <c r="AH106" i="98" s="1"/>
  <c r="AI106" i="98" s="1"/>
  <c r="AJ106" i="98" s="1"/>
  <c r="AK106" i="98" s="1"/>
  <c r="AL106" i="98" s="1"/>
  <c r="AM106" i="98" s="1"/>
  <c r="AN106" i="98" s="1"/>
  <c r="AO106" i="98" s="1"/>
  <c r="AP106" i="98" s="1"/>
  <c r="AQ106" i="98" s="1"/>
  <c r="AR106" i="98" s="1"/>
  <c r="AS106" i="98" s="1"/>
  <c r="AT106" i="98" s="1"/>
  <c r="AU106" i="98" s="1"/>
  <c r="AV106" i="98" s="1"/>
  <c r="AW106" i="98" s="1"/>
  <c r="AX106" i="98" s="1"/>
  <c r="AY106" i="98" s="1"/>
  <c r="AZ106" i="98" s="1"/>
  <c r="BA106" i="98" s="1"/>
  <c r="BB106" i="98" s="1"/>
  <c r="BC106" i="98" s="1"/>
  <c r="BD106" i="98" s="1"/>
  <c r="BE106" i="98" s="1"/>
  <c r="BF106" i="98" s="1"/>
  <c r="BG106" i="98" s="1"/>
  <c r="BH106" i="98" s="1"/>
  <c r="BI106" i="98" s="1"/>
  <c r="BJ106" i="98" s="1"/>
  <c r="BK106" i="98" s="1"/>
  <c r="BL106" i="98" s="1"/>
  <c r="BM106" i="98" s="1"/>
  <c r="BN106" i="98" s="1"/>
  <c r="BO106" i="98" s="1"/>
  <c r="BP106" i="98" s="1"/>
  <c r="BQ106" i="98" s="1"/>
  <c r="BR106" i="98" s="1"/>
  <c r="BS106" i="98" s="1"/>
  <c r="BT106" i="98" s="1"/>
  <c r="BU106" i="98" s="1"/>
  <c r="BV106" i="98" s="1"/>
  <c r="BW106" i="98" s="1"/>
  <c r="BX106" i="98" s="1"/>
  <c r="BY106" i="98" s="1"/>
  <c r="BZ106" i="98" s="1"/>
  <c r="CA106" i="98" s="1"/>
  <c r="CB106" i="98" s="1"/>
  <c r="CC106" i="98" s="1"/>
  <c r="CD106" i="98" s="1"/>
  <c r="CE106" i="98" s="1"/>
  <c r="K17" i="91"/>
  <c r="J17" i="91" s="1"/>
  <c r="D49" i="92" s="1"/>
  <c r="CF110" i="98"/>
  <c r="CH1" i="98" s="1"/>
  <c r="K13" i="91"/>
  <c r="J13" i="91" s="1"/>
  <c r="D101" i="98"/>
  <c r="E101" i="98" s="1"/>
  <c r="F101" i="98" s="1"/>
  <c r="G101" i="98" s="1"/>
  <c r="H101" i="98" s="1"/>
  <c r="I101" i="98" s="1"/>
  <c r="J101" i="98" s="1"/>
  <c r="K101" i="98" s="1"/>
  <c r="L101" i="98" s="1"/>
  <c r="M101" i="98" s="1"/>
  <c r="N101" i="98" s="1"/>
  <c r="O101" i="98" s="1"/>
  <c r="P101" i="98" s="1"/>
  <c r="Q101" i="98" s="1"/>
  <c r="R101" i="98" s="1"/>
  <c r="S101" i="98" s="1"/>
  <c r="T101" i="98" s="1"/>
  <c r="U101" i="98" s="1"/>
  <c r="V101" i="98" s="1"/>
  <c r="W101" i="98" s="1"/>
  <c r="X101" i="98" s="1"/>
  <c r="Y101" i="98" s="1"/>
  <c r="Z101" i="98" s="1"/>
  <c r="AA101" i="98" s="1"/>
  <c r="AB101" i="98" s="1"/>
  <c r="AC101" i="98" s="1"/>
  <c r="AD101" i="98" s="1"/>
  <c r="AE101" i="98" s="1"/>
  <c r="AF101" i="98" s="1"/>
  <c r="AG101" i="98" s="1"/>
  <c r="AH101" i="98" s="1"/>
  <c r="AI101" i="98" s="1"/>
  <c r="AJ101" i="98" s="1"/>
  <c r="AK101" i="98" s="1"/>
  <c r="AL101" i="98" s="1"/>
  <c r="AM101" i="98" s="1"/>
  <c r="AN101" i="98" s="1"/>
  <c r="AO101" i="98" s="1"/>
  <c r="AP101" i="98" s="1"/>
  <c r="AQ101" i="98" s="1"/>
  <c r="AR101" i="98" s="1"/>
  <c r="AS101" i="98" s="1"/>
  <c r="AT101" i="98" s="1"/>
  <c r="AU101" i="98" s="1"/>
  <c r="AV101" i="98" s="1"/>
  <c r="AW101" i="98" s="1"/>
  <c r="AX101" i="98" s="1"/>
  <c r="AY101" i="98" s="1"/>
  <c r="AZ101" i="98" s="1"/>
  <c r="BA101" i="98" s="1"/>
  <c r="BB101" i="98" s="1"/>
  <c r="BC101" i="98" s="1"/>
  <c r="BD101" i="98" s="1"/>
  <c r="BE101" i="98" s="1"/>
  <c r="BF101" i="98" s="1"/>
  <c r="BG101" i="98" s="1"/>
  <c r="BH101" i="98" s="1"/>
  <c r="BI101" i="98" s="1"/>
  <c r="BJ101" i="98" s="1"/>
  <c r="BK101" i="98" s="1"/>
  <c r="BL101" i="98" s="1"/>
  <c r="BM101" i="98" s="1"/>
  <c r="BN101" i="98" s="1"/>
  <c r="BO101" i="98" s="1"/>
  <c r="BP101" i="98" s="1"/>
  <c r="BQ101" i="98" s="1"/>
  <c r="BR101" i="98" s="1"/>
  <c r="BS101" i="98" s="1"/>
  <c r="BT101" i="98" s="1"/>
  <c r="BU101" i="98" s="1"/>
  <c r="BV101" i="98" s="1"/>
  <c r="BW101" i="98" s="1"/>
  <c r="BX101" i="98" s="1"/>
  <c r="BY101" i="98" s="1"/>
  <c r="BZ101" i="98" s="1"/>
  <c r="CA101" i="98" s="1"/>
  <c r="CB101" i="98" s="1"/>
  <c r="CC101" i="98" s="1"/>
  <c r="CD101" i="98" s="1"/>
  <c r="CE101" i="98" s="1"/>
  <c r="E100" i="98"/>
  <c r="CN51" i="98"/>
  <c r="CP45" i="98"/>
  <c r="CP51" i="98" s="1"/>
  <c r="K18" i="91"/>
  <c r="J18" i="91" s="1"/>
  <c r="BT50" i="92" s="1"/>
  <c r="K14" i="91"/>
  <c r="J14" i="91" s="1"/>
  <c r="AB46" i="92" s="1"/>
  <c r="K15" i="91"/>
  <c r="J15" i="91" s="1"/>
  <c r="J47" i="92" s="1"/>
  <c r="L46" i="96"/>
  <c r="AJ46" i="96"/>
  <c r="BH46" i="96"/>
  <c r="N46" i="96"/>
  <c r="AL46" i="96"/>
  <c r="BJ46" i="96"/>
  <c r="P46" i="96"/>
  <c r="AN46" i="96"/>
  <c r="BL46" i="96"/>
  <c r="R46" i="96"/>
  <c r="AP46" i="96"/>
  <c r="BN46" i="96"/>
  <c r="T46" i="96"/>
  <c r="AR46" i="96"/>
  <c r="BP46" i="96"/>
  <c r="D46" i="96"/>
  <c r="V46" i="96"/>
  <c r="AT46" i="96"/>
  <c r="BR46" i="96"/>
  <c r="X46" i="96"/>
  <c r="AV46" i="96"/>
  <c r="BT46" i="96"/>
  <c r="Z46" i="96"/>
  <c r="AX46" i="96"/>
  <c r="BV46" i="96"/>
  <c r="AB46" i="96"/>
  <c r="AZ46" i="96"/>
  <c r="BX46" i="96"/>
  <c r="F46" i="96"/>
  <c r="AD46" i="96"/>
  <c r="BB46" i="96"/>
  <c r="BZ46" i="96"/>
  <c r="H46" i="96"/>
  <c r="AF46" i="96"/>
  <c r="BD46" i="96"/>
  <c r="CB46" i="96"/>
  <c r="J46" i="96"/>
  <c r="AH46" i="96"/>
  <c r="BF46" i="96"/>
  <c r="CD46" i="96"/>
  <c r="W17" i="91"/>
  <c r="V17" i="91" s="1"/>
  <c r="W16" i="91"/>
  <c r="V16" i="91" s="1"/>
  <c r="W14" i="91"/>
  <c r="V14" i="91" s="1"/>
  <c r="W13" i="91"/>
  <c r="W18" i="91"/>
  <c r="V18" i="91" s="1"/>
  <c r="W15" i="91"/>
  <c r="V15" i="91" s="1"/>
  <c r="X49" i="97"/>
  <c r="AV49" i="97"/>
  <c r="BT49" i="97"/>
  <c r="Z49" i="97"/>
  <c r="AX49" i="97"/>
  <c r="BV49" i="97"/>
  <c r="AB49" i="97"/>
  <c r="AZ49" i="97"/>
  <c r="BX49" i="97"/>
  <c r="F49" i="97"/>
  <c r="AD49" i="97"/>
  <c r="BB49" i="97"/>
  <c r="BZ49" i="97"/>
  <c r="H49" i="97"/>
  <c r="AF49" i="97"/>
  <c r="BD49" i="97"/>
  <c r="CB49" i="97"/>
  <c r="J49" i="97"/>
  <c r="AH49" i="97"/>
  <c r="BF49" i="97"/>
  <c r="CD49" i="97"/>
  <c r="L49" i="97"/>
  <c r="AJ49" i="97"/>
  <c r="BH49" i="97"/>
  <c r="N49" i="97"/>
  <c r="AL49" i="97"/>
  <c r="BJ49" i="97"/>
  <c r="P49" i="97"/>
  <c r="AN49" i="97"/>
  <c r="BL49" i="97"/>
  <c r="R49" i="97"/>
  <c r="AP49" i="97"/>
  <c r="BN49" i="97"/>
  <c r="T49" i="97"/>
  <c r="AR49" i="97"/>
  <c r="BP49" i="97"/>
  <c r="D49" i="97"/>
  <c r="V49" i="97"/>
  <c r="AT49" i="97"/>
  <c r="BR49" i="97"/>
  <c r="N13" i="91"/>
  <c r="N16" i="91"/>
  <c r="M16" i="91" s="1"/>
  <c r="N17" i="91"/>
  <c r="M17" i="91" s="1"/>
  <c r="N14" i="91"/>
  <c r="M14" i="91" s="1"/>
  <c r="N18" i="91"/>
  <c r="M18" i="91" s="1"/>
  <c r="N15" i="91"/>
  <c r="M15" i="91" s="1"/>
  <c r="F48" i="97"/>
  <c r="AD48" i="97"/>
  <c r="BB48" i="97"/>
  <c r="BZ48" i="97"/>
  <c r="H48" i="97"/>
  <c r="AF48" i="97"/>
  <c r="BD48" i="97"/>
  <c r="CB48" i="97"/>
  <c r="J48" i="97"/>
  <c r="AH48" i="97"/>
  <c r="BF48" i="97"/>
  <c r="CD48" i="97"/>
  <c r="L48" i="97"/>
  <c r="AJ48" i="97"/>
  <c r="BH48" i="97"/>
  <c r="N48" i="97"/>
  <c r="AL48" i="97"/>
  <c r="BJ48" i="97"/>
  <c r="P48" i="97"/>
  <c r="AN48" i="97"/>
  <c r="BL48" i="97"/>
  <c r="R48" i="97"/>
  <c r="AP48" i="97"/>
  <c r="BN48" i="97"/>
  <c r="T48" i="97"/>
  <c r="AR48" i="97"/>
  <c r="BP48" i="97"/>
  <c r="V48" i="97"/>
  <c r="AT48" i="97"/>
  <c r="BR48" i="97"/>
  <c r="X48" i="97"/>
  <c r="AV48" i="97"/>
  <c r="BT48" i="97"/>
  <c r="Z48" i="97"/>
  <c r="AX48" i="97"/>
  <c r="BV48" i="97"/>
  <c r="AB48" i="97"/>
  <c r="AZ48" i="97"/>
  <c r="BX48" i="97"/>
  <c r="D48" i="97"/>
  <c r="R50" i="97"/>
  <c r="AP50" i="97"/>
  <c r="BN50" i="97"/>
  <c r="T50" i="97"/>
  <c r="AR50" i="97"/>
  <c r="BP50" i="97"/>
  <c r="V50" i="97"/>
  <c r="AT50" i="97"/>
  <c r="BR50" i="97"/>
  <c r="X50" i="97"/>
  <c r="AV50" i="97"/>
  <c r="BT50" i="97"/>
  <c r="Z50" i="97"/>
  <c r="AX50" i="97"/>
  <c r="BV50" i="97"/>
  <c r="AB50" i="97"/>
  <c r="AZ50" i="97"/>
  <c r="BX50" i="97"/>
  <c r="F50" i="97"/>
  <c r="AD50" i="97"/>
  <c r="BB50" i="97"/>
  <c r="BZ50" i="97"/>
  <c r="H50" i="97"/>
  <c r="AF50" i="97"/>
  <c r="BD50" i="97"/>
  <c r="CB50" i="97"/>
  <c r="J50" i="97"/>
  <c r="AH50" i="97"/>
  <c r="BF50" i="97"/>
  <c r="CD50" i="97"/>
  <c r="L50" i="97"/>
  <c r="AJ50" i="97"/>
  <c r="BH50" i="97"/>
  <c r="D50" i="97"/>
  <c r="N50" i="97"/>
  <c r="AL50" i="97"/>
  <c r="BJ50" i="97"/>
  <c r="P50" i="97"/>
  <c r="AN50" i="97"/>
  <c r="BL50" i="97"/>
  <c r="Z15" i="91"/>
  <c r="Y15" i="91" s="1"/>
  <c r="Z14" i="91"/>
  <c r="Y14" i="91" s="1"/>
  <c r="Z18" i="91"/>
  <c r="Y18" i="91" s="1"/>
  <c r="Z17" i="91"/>
  <c r="Y17" i="91" s="1"/>
  <c r="Z16" i="91"/>
  <c r="Y16" i="91" s="1"/>
  <c r="Z13" i="91"/>
  <c r="S13" i="91"/>
  <c r="T19" i="91"/>
  <c r="R46" i="97"/>
  <c r="AP46" i="97"/>
  <c r="BN46" i="97"/>
  <c r="T46" i="97"/>
  <c r="AR46" i="97"/>
  <c r="BP46" i="97"/>
  <c r="D46" i="97"/>
  <c r="V46" i="97"/>
  <c r="AT46" i="97"/>
  <c r="BR46" i="97"/>
  <c r="X46" i="97"/>
  <c r="AV46" i="97"/>
  <c r="BT46" i="97"/>
  <c r="Z46" i="97"/>
  <c r="AX46" i="97"/>
  <c r="BV46" i="97"/>
  <c r="AB46" i="97"/>
  <c r="AZ46" i="97"/>
  <c r="BX46" i="97"/>
  <c r="F46" i="97"/>
  <c r="AD46" i="97"/>
  <c r="BB46" i="97"/>
  <c r="BZ46" i="97"/>
  <c r="H46" i="97"/>
  <c r="AF46" i="97"/>
  <c r="BD46" i="97"/>
  <c r="CB46" i="97"/>
  <c r="J46" i="97"/>
  <c r="AH46" i="97"/>
  <c r="BF46" i="97"/>
  <c r="CD46" i="97"/>
  <c r="L46" i="97"/>
  <c r="AJ46" i="97"/>
  <c r="BH46" i="97"/>
  <c r="N46" i="97"/>
  <c r="AL46" i="97"/>
  <c r="BJ46" i="97"/>
  <c r="P46" i="97"/>
  <c r="AN46" i="97"/>
  <c r="BL46" i="97"/>
  <c r="R49" i="96"/>
  <c r="AP49" i="96"/>
  <c r="BN49" i="96"/>
  <c r="T49" i="96"/>
  <c r="AR49" i="96"/>
  <c r="BP49" i="96"/>
  <c r="D49" i="96"/>
  <c r="V49" i="96"/>
  <c r="AT49" i="96"/>
  <c r="BR49" i="96"/>
  <c r="X49" i="96"/>
  <c r="AV49" i="96"/>
  <c r="BT49" i="96"/>
  <c r="Z49" i="96"/>
  <c r="AX49" i="96"/>
  <c r="BV49" i="96"/>
  <c r="AB49" i="96"/>
  <c r="AZ49" i="96"/>
  <c r="BX49" i="96"/>
  <c r="F49" i="96"/>
  <c r="AD49" i="96"/>
  <c r="BB49" i="96"/>
  <c r="BZ49" i="96"/>
  <c r="H49" i="96"/>
  <c r="AF49" i="96"/>
  <c r="BD49" i="96"/>
  <c r="CB49" i="96"/>
  <c r="J49" i="96"/>
  <c r="AH49" i="96"/>
  <c r="BF49" i="96"/>
  <c r="CD49" i="96"/>
  <c r="L49" i="96"/>
  <c r="AJ49" i="96"/>
  <c r="BH49" i="96"/>
  <c r="N49" i="96"/>
  <c r="AL49" i="96"/>
  <c r="BJ49" i="96"/>
  <c r="AN49" i="96"/>
  <c r="BL49" i="96"/>
  <c r="P49" i="96"/>
  <c r="L47" i="97"/>
  <c r="AJ47" i="97"/>
  <c r="BH47" i="97"/>
  <c r="D47" i="97"/>
  <c r="N47" i="97"/>
  <c r="AL47" i="97"/>
  <c r="BJ47" i="97"/>
  <c r="P47" i="97"/>
  <c r="AN47" i="97"/>
  <c r="BL47" i="97"/>
  <c r="R47" i="97"/>
  <c r="AP47" i="97"/>
  <c r="BN47" i="97"/>
  <c r="T47" i="97"/>
  <c r="AR47" i="97"/>
  <c r="BP47" i="97"/>
  <c r="V47" i="97"/>
  <c r="AT47" i="97"/>
  <c r="BR47" i="97"/>
  <c r="X47" i="97"/>
  <c r="AV47" i="97"/>
  <c r="BT47" i="97"/>
  <c r="Z47" i="97"/>
  <c r="AX47" i="97"/>
  <c r="BV47" i="97"/>
  <c r="AB47" i="97"/>
  <c r="AZ47" i="97"/>
  <c r="BX47" i="97"/>
  <c r="F47" i="97"/>
  <c r="AD47" i="97"/>
  <c r="BB47" i="97"/>
  <c r="BZ47" i="97"/>
  <c r="H47" i="97"/>
  <c r="AF47" i="97"/>
  <c r="BD47" i="97"/>
  <c r="CB47" i="97"/>
  <c r="CD47" i="97"/>
  <c r="J47" i="97"/>
  <c r="BF47" i="97"/>
  <c r="AH47" i="97"/>
  <c r="L50" i="96"/>
  <c r="AJ50" i="96"/>
  <c r="BH50" i="96"/>
  <c r="D50" i="96"/>
  <c r="N50" i="96"/>
  <c r="AL50" i="96"/>
  <c r="BJ50" i="96"/>
  <c r="P50" i="96"/>
  <c r="AN50" i="96"/>
  <c r="BL50" i="96"/>
  <c r="R50" i="96"/>
  <c r="AP50" i="96"/>
  <c r="BN50" i="96"/>
  <c r="T50" i="96"/>
  <c r="AR50" i="96"/>
  <c r="BP50" i="96"/>
  <c r="V50" i="96"/>
  <c r="AT50" i="96"/>
  <c r="BR50" i="96"/>
  <c r="X50" i="96"/>
  <c r="AV50" i="96"/>
  <c r="BT50" i="96"/>
  <c r="Z50" i="96"/>
  <c r="AX50" i="96"/>
  <c r="BV50" i="96"/>
  <c r="AB50" i="96"/>
  <c r="AZ50" i="96"/>
  <c r="BX50" i="96"/>
  <c r="F50" i="96"/>
  <c r="AD50" i="96"/>
  <c r="BB50" i="96"/>
  <c r="BZ50" i="96"/>
  <c r="H50" i="96"/>
  <c r="AF50" i="96"/>
  <c r="BD50" i="96"/>
  <c r="CB50" i="96"/>
  <c r="J50" i="96"/>
  <c r="AH50" i="96"/>
  <c r="BF50" i="96"/>
  <c r="CD50" i="96"/>
  <c r="AB13" i="91"/>
  <c r="AC19" i="91"/>
  <c r="Q17" i="91"/>
  <c r="P17" i="91" s="1"/>
  <c r="Q16" i="91"/>
  <c r="P16" i="91" s="1"/>
  <c r="Q15" i="91"/>
  <c r="P15" i="91" s="1"/>
  <c r="Q13" i="91"/>
  <c r="Q18" i="91"/>
  <c r="P18" i="91" s="1"/>
  <c r="Q14" i="91"/>
  <c r="P14" i="91" s="1"/>
  <c r="X48" i="96"/>
  <c r="AV48" i="96"/>
  <c r="BT48" i="96"/>
  <c r="Z48" i="96"/>
  <c r="AX48" i="96"/>
  <c r="BV48" i="96"/>
  <c r="AB48" i="96"/>
  <c r="AZ48" i="96"/>
  <c r="BX48" i="96"/>
  <c r="D48" i="96"/>
  <c r="F48" i="96"/>
  <c r="AD48" i="96"/>
  <c r="BB48" i="96"/>
  <c r="BZ48" i="96"/>
  <c r="H48" i="96"/>
  <c r="AF48" i="96"/>
  <c r="BD48" i="96"/>
  <c r="CB48" i="96"/>
  <c r="J48" i="96"/>
  <c r="AH48" i="96"/>
  <c r="BF48" i="96"/>
  <c r="CD48" i="96"/>
  <c r="L48" i="96"/>
  <c r="AJ48" i="96"/>
  <c r="BH48" i="96"/>
  <c r="N48" i="96"/>
  <c r="AL48" i="96"/>
  <c r="BJ48" i="96"/>
  <c r="P48" i="96"/>
  <c r="AN48" i="96"/>
  <c r="BL48" i="96"/>
  <c r="R48" i="96"/>
  <c r="AP48" i="96"/>
  <c r="BN48" i="96"/>
  <c r="T48" i="96"/>
  <c r="AR48" i="96"/>
  <c r="BP48" i="96"/>
  <c r="V48" i="96"/>
  <c r="AT48" i="96"/>
  <c r="BR48" i="96"/>
  <c r="F47" i="96"/>
  <c r="AD47" i="96"/>
  <c r="BB47" i="96"/>
  <c r="BZ47" i="96"/>
  <c r="H47" i="96"/>
  <c r="AF47" i="96"/>
  <c r="BD47" i="96"/>
  <c r="CB47" i="96"/>
  <c r="J47" i="96"/>
  <c r="AH47" i="96"/>
  <c r="BF47" i="96"/>
  <c r="CD47" i="96"/>
  <c r="L47" i="96"/>
  <c r="AJ47" i="96"/>
  <c r="BH47" i="96"/>
  <c r="D47" i="96"/>
  <c r="N47" i="96"/>
  <c r="AL47" i="96"/>
  <c r="BJ47" i="96"/>
  <c r="P47" i="96"/>
  <c r="AN47" i="96"/>
  <c r="BL47" i="96"/>
  <c r="R47" i="96"/>
  <c r="AP47" i="96"/>
  <c r="BN47" i="96"/>
  <c r="T47" i="96"/>
  <c r="AR47" i="96"/>
  <c r="BP47" i="96"/>
  <c r="V47" i="96"/>
  <c r="AT47" i="96"/>
  <c r="BR47" i="96"/>
  <c r="X47" i="96"/>
  <c r="AV47" i="96"/>
  <c r="BT47" i="96"/>
  <c r="Z47" i="96"/>
  <c r="AX47" i="96"/>
  <c r="BV47" i="96"/>
  <c r="AB47" i="96"/>
  <c r="AZ47" i="96"/>
  <c r="BX47" i="96"/>
  <c r="AZ48" i="92"/>
  <c r="F48" i="92"/>
  <c r="V48" i="92"/>
  <c r="J48" i="92"/>
  <c r="P48" i="92"/>
  <c r="AT48" i="92"/>
  <c r="BZ48" i="92"/>
  <c r="AX48" i="92"/>
  <c r="AH48" i="92"/>
  <c r="AN48" i="92"/>
  <c r="BR48" i="92"/>
  <c r="Z48" i="92"/>
  <c r="AB48" i="92"/>
  <c r="AF48" i="92"/>
  <c r="BF48" i="92"/>
  <c r="BL48" i="92"/>
  <c r="X48" i="92"/>
  <c r="BT48" i="92"/>
  <c r="D48" i="92"/>
  <c r="T48" i="92"/>
  <c r="BP48" i="92"/>
  <c r="CD48" i="92"/>
  <c r="R48" i="92"/>
  <c r="AV48" i="92"/>
  <c r="BX48" i="92"/>
  <c r="AD48" i="92"/>
  <c r="L48" i="92"/>
  <c r="AP48" i="92"/>
  <c r="BB48" i="92"/>
  <c r="AJ48" i="92"/>
  <c r="BN48" i="92"/>
  <c r="BV48" i="92"/>
  <c r="H48" i="92"/>
  <c r="N48" i="92"/>
  <c r="BJ48" i="92"/>
  <c r="BH48" i="92"/>
  <c r="BD48" i="92"/>
  <c r="AL48" i="92"/>
  <c r="AR48" i="92"/>
  <c r="CB48" i="92"/>
  <c r="CN51" i="99"/>
  <c r="CP45" i="99"/>
  <c r="CP51" i="99" s="1"/>
  <c r="D101" i="99"/>
  <c r="E101" i="99" s="1"/>
  <c r="F101" i="99" s="1"/>
  <c r="G101" i="99" s="1"/>
  <c r="H101" i="99" s="1"/>
  <c r="I101" i="99" s="1"/>
  <c r="J101" i="99" s="1"/>
  <c r="K101" i="99" s="1"/>
  <c r="L101" i="99" s="1"/>
  <c r="M101" i="99" s="1"/>
  <c r="N101" i="99" s="1"/>
  <c r="O101" i="99" s="1"/>
  <c r="P101" i="99" s="1"/>
  <c r="Q101" i="99" s="1"/>
  <c r="R101" i="99" s="1"/>
  <c r="S101" i="99" s="1"/>
  <c r="T101" i="99" s="1"/>
  <c r="U101" i="99" s="1"/>
  <c r="V101" i="99" s="1"/>
  <c r="W101" i="99" s="1"/>
  <c r="X101" i="99" s="1"/>
  <c r="Y101" i="99" s="1"/>
  <c r="Z101" i="99" s="1"/>
  <c r="AA101" i="99" s="1"/>
  <c r="AB101" i="99" s="1"/>
  <c r="AC101" i="99" s="1"/>
  <c r="AD101" i="99" s="1"/>
  <c r="AE101" i="99" s="1"/>
  <c r="AF101" i="99" s="1"/>
  <c r="AG101" i="99" s="1"/>
  <c r="AH101" i="99" s="1"/>
  <c r="AI101" i="99" s="1"/>
  <c r="AJ101" i="99" s="1"/>
  <c r="AK101" i="99" s="1"/>
  <c r="AL101" i="99" s="1"/>
  <c r="AM101" i="99" s="1"/>
  <c r="AN101" i="99" s="1"/>
  <c r="AO101" i="99" s="1"/>
  <c r="AP101" i="99" s="1"/>
  <c r="AQ101" i="99" s="1"/>
  <c r="AR101" i="99" s="1"/>
  <c r="AS101" i="99" s="1"/>
  <c r="AT101" i="99" s="1"/>
  <c r="AU101" i="99" s="1"/>
  <c r="AV101" i="99" s="1"/>
  <c r="AW101" i="99" s="1"/>
  <c r="AX101" i="99" s="1"/>
  <c r="AY101" i="99" s="1"/>
  <c r="AZ101" i="99" s="1"/>
  <c r="BA101" i="99" s="1"/>
  <c r="BB101" i="99" s="1"/>
  <c r="BC101" i="99" s="1"/>
  <c r="BD101" i="99" s="1"/>
  <c r="BE101" i="99" s="1"/>
  <c r="BF101" i="99" s="1"/>
  <c r="BG101" i="99" s="1"/>
  <c r="BH101" i="99" s="1"/>
  <c r="BI101" i="99" s="1"/>
  <c r="BJ101" i="99" s="1"/>
  <c r="BK101" i="99" s="1"/>
  <c r="BL101" i="99" s="1"/>
  <c r="BM101" i="99" s="1"/>
  <c r="BN101" i="99" s="1"/>
  <c r="BO101" i="99" s="1"/>
  <c r="BP101" i="99" s="1"/>
  <c r="BQ101" i="99" s="1"/>
  <c r="BR101" i="99" s="1"/>
  <c r="BS101" i="99" s="1"/>
  <c r="BT101" i="99" s="1"/>
  <c r="BU101" i="99" s="1"/>
  <c r="BV101" i="99" s="1"/>
  <c r="BW101" i="99" s="1"/>
  <c r="BX101" i="99" s="1"/>
  <c r="BY101" i="99" s="1"/>
  <c r="BZ101" i="99" s="1"/>
  <c r="CA101" i="99" s="1"/>
  <c r="CB101" i="99" s="1"/>
  <c r="CC101" i="99" s="1"/>
  <c r="CD101" i="99" s="1"/>
  <c r="CE101" i="99" s="1"/>
  <c r="E100" i="99"/>
  <c r="CF110" i="99"/>
  <c r="CH1" i="99" s="1"/>
  <c r="F71" i="86"/>
  <c r="E75" i="86"/>
  <c r="F75" i="86" s="1"/>
  <c r="BB49" i="92" l="1"/>
  <c r="BP49" i="92"/>
  <c r="AL49" i="92"/>
  <c r="BL49" i="92"/>
  <c r="AZ49" i="92"/>
  <c r="AN49" i="92"/>
  <c r="J49" i="92"/>
  <c r="AV49" i="92"/>
  <c r="BZ49" i="92"/>
  <c r="F49" i="92"/>
  <c r="L50" i="92"/>
  <c r="CD50" i="92"/>
  <c r="X50" i="92"/>
  <c r="P50" i="92"/>
  <c r="AB50" i="92"/>
  <c r="BJ50" i="92"/>
  <c r="BV50" i="92"/>
  <c r="F50" i="92"/>
  <c r="AL50" i="92"/>
  <c r="AR50" i="92"/>
  <c r="AX50" i="92"/>
  <c r="N50" i="92"/>
  <c r="AD50" i="92"/>
  <c r="H50" i="92"/>
  <c r="Z50" i="92"/>
  <c r="AH50" i="92"/>
  <c r="AF50" i="92"/>
  <c r="AT50" i="92"/>
  <c r="AN50" i="92"/>
  <c r="AZ50" i="92"/>
  <c r="X46" i="92"/>
  <c r="BZ46" i="92"/>
  <c r="BR46" i="92"/>
  <c r="AV46" i="92"/>
  <c r="BB47" i="92"/>
  <c r="CD46" i="92"/>
  <c r="CB47" i="92"/>
  <c r="BF46" i="92"/>
  <c r="V46" i="92"/>
  <c r="BJ47" i="92"/>
  <c r="AX46" i="92"/>
  <c r="AF47" i="92"/>
  <c r="AL46" i="92"/>
  <c r="AT47" i="92"/>
  <c r="BD46" i="92"/>
  <c r="AR46" i="92"/>
  <c r="BT47" i="92"/>
  <c r="BN46" i="92"/>
  <c r="H47" i="92"/>
  <c r="BV46" i="92"/>
  <c r="AF46" i="92"/>
  <c r="AX49" i="92"/>
  <c r="Z49" i="92"/>
  <c r="BT49" i="92"/>
  <c r="J46" i="92"/>
  <c r="BR49" i="92"/>
  <c r="H49" i="92"/>
  <c r="AL47" i="92"/>
  <c r="D50" i="92"/>
  <c r="BF50" i="92"/>
  <c r="AP50" i="92"/>
  <c r="BN50" i="92"/>
  <c r="AV50" i="92"/>
  <c r="T50" i="92"/>
  <c r="BR50" i="92"/>
  <c r="J50" i="92"/>
  <c r="R50" i="92"/>
  <c r="BD50" i="92"/>
  <c r="AJ47" i="92"/>
  <c r="BB50" i="92"/>
  <c r="BL50" i="92"/>
  <c r="V50" i="92"/>
  <c r="BZ50" i="92"/>
  <c r="BH50" i="92"/>
  <c r="AJ50" i="92"/>
  <c r="BX50" i="92"/>
  <c r="BP50" i="92"/>
  <c r="CB50" i="92"/>
  <c r="AP46" i="92"/>
  <c r="L46" i="92"/>
  <c r="AD46" i="92"/>
  <c r="AH46" i="92"/>
  <c r="N46" i="92"/>
  <c r="BH49" i="92"/>
  <c r="AT49" i="92"/>
  <c r="AH49" i="92"/>
  <c r="BJ49" i="92"/>
  <c r="T49" i="92"/>
  <c r="H46" i="92"/>
  <c r="AN46" i="92"/>
  <c r="AT46" i="92"/>
  <c r="AZ46" i="92"/>
  <c r="CB46" i="92"/>
  <c r="BN49" i="92"/>
  <c r="CD49" i="92"/>
  <c r="AB49" i="92"/>
  <c r="CB49" i="92"/>
  <c r="N49" i="92"/>
  <c r="R46" i="92"/>
  <c r="D46" i="92"/>
  <c r="AJ46" i="92"/>
  <c r="BP46" i="92"/>
  <c r="BH46" i="92"/>
  <c r="AJ49" i="92"/>
  <c r="BX49" i="92"/>
  <c r="L49" i="92"/>
  <c r="BV49" i="92"/>
  <c r="AF49" i="92"/>
  <c r="F46" i="92"/>
  <c r="BB46" i="92"/>
  <c r="BX46" i="92"/>
  <c r="BT46" i="92"/>
  <c r="T46" i="92"/>
  <c r="R49" i="92"/>
  <c r="BF49" i="92"/>
  <c r="P49" i="92"/>
  <c r="AR49" i="92"/>
  <c r="AP49" i="92"/>
  <c r="Z46" i="92"/>
  <c r="BL46" i="92"/>
  <c r="P46" i="92"/>
  <c r="BJ46" i="92"/>
  <c r="AD49" i="92"/>
  <c r="V49" i="92"/>
  <c r="X49" i="92"/>
  <c r="BD49" i="92"/>
  <c r="AN47" i="92"/>
  <c r="R47" i="92"/>
  <c r="N47" i="92"/>
  <c r="P47" i="92"/>
  <c r="AV47" i="92"/>
  <c r="BH47" i="92"/>
  <c r="Z47" i="92"/>
  <c r="AH47" i="92"/>
  <c r="BV47" i="92"/>
  <c r="CD47" i="92"/>
  <c r="T47" i="92"/>
  <c r="AZ47" i="92"/>
  <c r="BL47" i="92"/>
  <c r="X47" i="92"/>
  <c r="AD47" i="92"/>
  <c r="AP47" i="92"/>
  <c r="BR47" i="92"/>
  <c r="AB47" i="92"/>
  <c r="AX47" i="92"/>
  <c r="K19" i="91"/>
  <c r="BF47" i="92"/>
  <c r="BP47" i="92"/>
  <c r="BN47" i="92"/>
  <c r="F47" i="92"/>
  <c r="D47" i="92"/>
  <c r="L47" i="92"/>
  <c r="BX47" i="92"/>
  <c r="BD47" i="92"/>
  <c r="BZ47" i="92"/>
  <c r="V47" i="92"/>
  <c r="AR47" i="92"/>
  <c r="CF48" i="97"/>
  <c r="CH48" i="97" s="1"/>
  <c r="CF48" i="96"/>
  <c r="CH48" i="96" s="1"/>
  <c r="AB47" i="95"/>
  <c r="AZ47" i="95"/>
  <c r="BX47" i="95"/>
  <c r="F47" i="95"/>
  <c r="AD47" i="95"/>
  <c r="BB47" i="95"/>
  <c r="BZ47" i="95"/>
  <c r="H47" i="95"/>
  <c r="AF47" i="95"/>
  <c r="BD47" i="95"/>
  <c r="CB47" i="95"/>
  <c r="J47" i="95"/>
  <c r="AH47" i="95"/>
  <c r="BF47" i="95"/>
  <c r="CD47" i="95"/>
  <c r="L47" i="95"/>
  <c r="AJ47" i="95"/>
  <c r="BH47" i="95"/>
  <c r="D47" i="95"/>
  <c r="N47" i="95"/>
  <c r="AL47" i="95"/>
  <c r="BJ47" i="95"/>
  <c r="P47" i="95"/>
  <c r="AN47" i="95"/>
  <c r="BL47" i="95"/>
  <c r="R47" i="95"/>
  <c r="AP47" i="95"/>
  <c r="BN47" i="95"/>
  <c r="T47" i="95"/>
  <c r="AR47" i="95"/>
  <c r="BP47" i="95"/>
  <c r="V47" i="95"/>
  <c r="AT47" i="95"/>
  <c r="BR47" i="95"/>
  <c r="X47" i="95"/>
  <c r="AV47" i="95"/>
  <c r="BT47" i="95"/>
  <c r="Z47" i="95"/>
  <c r="BV47" i="95"/>
  <c r="AX47" i="95"/>
  <c r="S19" i="91"/>
  <c r="U48" i="91" s="1"/>
  <c r="X45" i="97"/>
  <c r="AV45" i="97"/>
  <c r="BT45" i="97"/>
  <c r="Z45" i="97"/>
  <c r="AX45" i="97"/>
  <c r="BV45" i="97"/>
  <c r="AB45" i="97"/>
  <c r="AZ45" i="97"/>
  <c r="BX45" i="97"/>
  <c r="D45" i="97"/>
  <c r="F45" i="97"/>
  <c r="AD45" i="97"/>
  <c r="BB45" i="97"/>
  <c r="BZ45" i="97"/>
  <c r="H45" i="97"/>
  <c r="AF45" i="97"/>
  <c r="BD45" i="97"/>
  <c r="CB45" i="97"/>
  <c r="J45" i="97"/>
  <c r="AH45" i="97"/>
  <c r="BF45" i="97"/>
  <c r="CD45" i="97"/>
  <c r="L45" i="97"/>
  <c r="AJ45" i="97"/>
  <c r="BH45" i="97"/>
  <c r="N45" i="97"/>
  <c r="AL45" i="97"/>
  <c r="BJ45" i="97"/>
  <c r="P45" i="97"/>
  <c r="AN45" i="97"/>
  <c r="BL45" i="97"/>
  <c r="R45" i="97"/>
  <c r="AP45" i="97"/>
  <c r="BN45" i="97"/>
  <c r="T45" i="97"/>
  <c r="AR45" i="97"/>
  <c r="BP45" i="97"/>
  <c r="V45" i="97"/>
  <c r="AT45" i="97"/>
  <c r="BR45" i="97"/>
  <c r="CF49" i="97"/>
  <c r="V48" i="95"/>
  <c r="AT48" i="95"/>
  <c r="BR48" i="95"/>
  <c r="X48" i="95"/>
  <c r="AV48" i="95"/>
  <c r="BT48" i="95"/>
  <c r="Z48" i="95"/>
  <c r="AX48" i="95"/>
  <c r="BV48" i="95"/>
  <c r="AB48" i="95"/>
  <c r="AZ48" i="95"/>
  <c r="BX48" i="95"/>
  <c r="D48" i="95"/>
  <c r="F48" i="95"/>
  <c r="AD48" i="95"/>
  <c r="BB48" i="95"/>
  <c r="BZ48" i="95"/>
  <c r="H48" i="95"/>
  <c r="AF48" i="95"/>
  <c r="BD48" i="95"/>
  <c r="CB48" i="95"/>
  <c r="J48" i="95"/>
  <c r="AH48" i="95"/>
  <c r="BF48" i="95"/>
  <c r="CD48" i="95"/>
  <c r="L48" i="95"/>
  <c r="AJ48" i="95"/>
  <c r="BH48" i="95"/>
  <c r="N48" i="95"/>
  <c r="AL48" i="95"/>
  <c r="BJ48" i="95"/>
  <c r="P48" i="95"/>
  <c r="AN48" i="95"/>
  <c r="BL48" i="95"/>
  <c r="R48" i="95"/>
  <c r="AP48" i="95"/>
  <c r="BN48" i="95"/>
  <c r="T48" i="95"/>
  <c r="AR48" i="95"/>
  <c r="BP48" i="95"/>
  <c r="CF50" i="96"/>
  <c r="CH50" i="96" s="1"/>
  <c r="Y13" i="91"/>
  <c r="Z19" i="91"/>
  <c r="CF50" i="97"/>
  <c r="CH50" i="97" s="1"/>
  <c r="N47" i="93"/>
  <c r="AL47" i="93"/>
  <c r="BJ47" i="93"/>
  <c r="R47" i="93"/>
  <c r="BN47" i="93"/>
  <c r="P47" i="93"/>
  <c r="AN47" i="93"/>
  <c r="BL47" i="93"/>
  <c r="AP47" i="93"/>
  <c r="T47" i="93"/>
  <c r="AR47" i="93"/>
  <c r="BP47" i="93"/>
  <c r="V47" i="93"/>
  <c r="AT47" i="93"/>
  <c r="BR47" i="93"/>
  <c r="X47" i="93"/>
  <c r="AV47" i="93"/>
  <c r="BT47" i="93"/>
  <c r="AJ47" i="93"/>
  <c r="Z47" i="93"/>
  <c r="AX47" i="93"/>
  <c r="BV47" i="93"/>
  <c r="BH47" i="93"/>
  <c r="AB47" i="93"/>
  <c r="AZ47" i="93"/>
  <c r="BX47" i="93"/>
  <c r="F47" i="93"/>
  <c r="AD47" i="93"/>
  <c r="BB47" i="93"/>
  <c r="BZ47" i="93"/>
  <c r="H47" i="93"/>
  <c r="AF47" i="93"/>
  <c r="BD47" i="93"/>
  <c r="CB47" i="93"/>
  <c r="D47" i="93"/>
  <c r="J47" i="93"/>
  <c r="AH47" i="93"/>
  <c r="BF47" i="93"/>
  <c r="CD47" i="93"/>
  <c r="L47" i="93"/>
  <c r="CF48" i="92"/>
  <c r="CH48" i="92" s="1"/>
  <c r="P49" i="95"/>
  <c r="AN49" i="95"/>
  <c r="BL49" i="95"/>
  <c r="R49" i="95"/>
  <c r="AP49" i="95"/>
  <c r="BN49" i="95"/>
  <c r="T49" i="95"/>
  <c r="AR49" i="95"/>
  <c r="BP49" i="95"/>
  <c r="D49" i="95"/>
  <c r="V49" i="95"/>
  <c r="AT49" i="95"/>
  <c r="BR49" i="95"/>
  <c r="X49" i="95"/>
  <c r="AV49" i="95"/>
  <c r="BT49" i="95"/>
  <c r="Z49" i="95"/>
  <c r="AX49" i="95"/>
  <c r="BV49" i="95"/>
  <c r="AB49" i="95"/>
  <c r="AZ49" i="95"/>
  <c r="BX49" i="95"/>
  <c r="F49" i="95"/>
  <c r="AD49" i="95"/>
  <c r="BB49" i="95"/>
  <c r="BZ49" i="95"/>
  <c r="H49" i="95"/>
  <c r="AF49" i="95"/>
  <c r="BD49" i="95"/>
  <c r="CB49" i="95"/>
  <c r="J49" i="95"/>
  <c r="AH49" i="95"/>
  <c r="BF49" i="95"/>
  <c r="CD49" i="95"/>
  <c r="L49" i="95"/>
  <c r="AJ49" i="95"/>
  <c r="BH49" i="95"/>
  <c r="N49" i="95"/>
  <c r="AL49" i="95"/>
  <c r="BJ49" i="95"/>
  <c r="Z48" i="90"/>
  <c r="AX48" i="90"/>
  <c r="BV48" i="90"/>
  <c r="AB48" i="90"/>
  <c r="AZ48" i="90"/>
  <c r="BX48" i="90"/>
  <c r="D48" i="90"/>
  <c r="AT48" i="90"/>
  <c r="F48" i="90"/>
  <c r="AD48" i="90"/>
  <c r="BB48" i="90"/>
  <c r="BZ48" i="90"/>
  <c r="BP48" i="90"/>
  <c r="AV48" i="90"/>
  <c r="H48" i="90"/>
  <c r="AF48" i="90"/>
  <c r="BD48" i="90"/>
  <c r="CB48" i="90"/>
  <c r="T48" i="90"/>
  <c r="BR48" i="90"/>
  <c r="J48" i="90"/>
  <c r="AH48" i="90"/>
  <c r="BF48" i="90"/>
  <c r="CD48" i="90"/>
  <c r="L48" i="90"/>
  <c r="AJ48" i="90"/>
  <c r="BH48" i="90"/>
  <c r="V48" i="90"/>
  <c r="N48" i="90"/>
  <c r="AL48" i="90"/>
  <c r="BJ48" i="90"/>
  <c r="X48" i="90"/>
  <c r="P48" i="90"/>
  <c r="AN48" i="90"/>
  <c r="BL48" i="90"/>
  <c r="R48" i="90"/>
  <c r="AP48" i="90"/>
  <c r="BN48" i="90"/>
  <c r="AR48" i="90"/>
  <c r="BT48" i="90"/>
  <c r="T50" i="93"/>
  <c r="AR50" i="93"/>
  <c r="BP50" i="93"/>
  <c r="X50" i="93"/>
  <c r="BT50" i="93"/>
  <c r="V50" i="93"/>
  <c r="AT50" i="93"/>
  <c r="BR50" i="93"/>
  <c r="AV50" i="93"/>
  <c r="Z50" i="93"/>
  <c r="AX50" i="93"/>
  <c r="BV50" i="93"/>
  <c r="BN50" i="93"/>
  <c r="AB50" i="93"/>
  <c r="AZ50" i="93"/>
  <c r="BX50" i="93"/>
  <c r="F50" i="93"/>
  <c r="AD50" i="93"/>
  <c r="BB50" i="93"/>
  <c r="BZ50" i="93"/>
  <c r="AP50" i="93"/>
  <c r="H50" i="93"/>
  <c r="AF50" i="93"/>
  <c r="BD50" i="93"/>
  <c r="CB50" i="93"/>
  <c r="J50" i="93"/>
  <c r="AH50" i="93"/>
  <c r="BF50" i="93"/>
  <c r="CD50" i="93"/>
  <c r="L50" i="93"/>
  <c r="AJ50" i="93"/>
  <c r="BH50" i="93"/>
  <c r="D50" i="93"/>
  <c r="N50" i="93"/>
  <c r="AL50" i="93"/>
  <c r="BJ50" i="93"/>
  <c r="P50" i="93"/>
  <c r="AN50" i="93"/>
  <c r="BL50" i="93"/>
  <c r="R50" i="93"/>
  <c r="T49" i="90"/>
  <c r="AR49" i="90"/>
  <c r="BP49" i="90"/>
  <c r="D49" i="90"/>
  <c r="BJ49" i="90"/>
  <c r="R49" i="90"/>
  <c r="V49" i="90"/>
  <c r="AT49" i="90"/>
  <c r="BR49" i="90"/>
  <c r="BN49" i="90"/>
  <c r="X49" i="90"/>
  <c r="AV49" i="90"/>
  <c r="BT49" i="90"/>
  <c r="Z49" i="90"/>
  <c r="AX49" i="90"/>
  <c r="BV49" i="90"/>
  <c r="AB49" i="90"/>
  <c r="AZ49" i="90"/>
  <c r="BX49" i="90"/>
  <c r="N49" i="90"/>
  <c r="P49" i="90"/>
  <c r="AP49" i="90"/>
  <c r="F49" i="90"/>
  <c r="AD49" i="90"/>
  <c r="BB49" i="90"/>
  <c r="BZ49" i="90"/>
  <c r="H49" i="90"/>
  <c r="AF49" i="90"/>
  <c r="BD49" i="90"/>
  <c r="CB49" i="90"/>
  <c r="AL49" i="90"/>
  <c r="AN49" i="90"/>
  <c r="J49" i="90"/>
  <c r="AH49" i="90"/>
  <c r="BF49" i="90"/>
  <c r="CD49" i="90"/>
  <c r="BL49" i="90"/>
  <c r="L49" i="90"/>
  <c r="AJ49" i="90"/>
  <c r="BH49" i="90"/>
  <c r="R47" i="94"/>
  <c r="AP47" i="94"/>
  <c r="BN47" i="94"/>
  <c r="T47" i="94"/>
  <c r="AR47" i="94"/>
  <c r="BP47" i="94"/>
  <c r="V47" i="94"/>
  <c r="AT47" i="94"/>
  <c r="BR47" i="94"/>
  <c r="X47" i="94"/>
  <c r="AV47" i="94"/>
  <c r="BT47" i="94"/>
  <c r="Z47" i="94"/>
  <c r="AX47" i="94"/>
  <c r="BV47" i="94"/>
  <c r="AB47" i="94"/>
  <c r="AZ47" i="94"/>
  <c r="BX47" i="94"/>
  <c r="F47" i="94"/>
  <c r="AD47" i="94"/>
  <c r="BB47" i="94"/>
  <c r="BZ47" i="94"/>
  <c r="H47" i="94"/>
  <c r="AF47" i="94"/>
  <c r="BD47" i="94"/>
  <c r="CB47" i="94"/>
  <c r="J47" i="94"/>
  <c r="AH47" i="94"/>
  <c r="BF47" i="94"/>
  <c r="CD47" i="94"/>
  <c r="L47" i="94"/>
  <c r="AJ47" i="94"/>
  <c r="BH47" i="94"/>
  <c r="D47" i="94"/>
  <c r="N47" i="94"/>
  <c r="AL47" i="94"/>
  <c r="BJ47" i="94"/>
  <c r="P47" i="94"/>
  <c r="AN47" i="94"/>
  <c r="BL47" i="94"/>
  <c r="V13" i="91"/>
  <c r="W19" i="91"/>
  <c r="CF46" i="97"/>
  <c r="CH46" i="97" s="1"/>
  <c r="N50" i="90"/>
  <c r="AL50" i="90"/>
  <c r="BJ50" i="90"/>
  <c r="AH50" i="90"/>
  <c r="P50" i="90"/>
  <c r="AN50" i="90"/>
  <c r="BL50" i="90"/>
  <c r="R50" i="90"/>
  <c r="AP50" i="90"/>
  <c r="BN50" i="90"/>
  <c r="AF50" i="90"/>
  <c r="BF50" i="90"/>
  <c r="D50" i="90"/>
  <c r="T50" i="90"/>
  <c r="AR50" i="90"/>
  <c r="BP50" i="90"/>
  <c r="L50" i="90"/>
  <c r="V50" i="90"/>
  <c r="AT50" i="90"/>
  <c r="BR50" i="90"/>
  <c r="CD50" i="90"/>
  <c r="X50" i="90"/>
  <c r="AV50" i="90"/>
  <c r="BT50" i="90"/>
  <c r="CB50" i="90"/>
  <c r="AJ50" i="90"/>
  <c r="Z50" i="90"/>
  <c r="AX50" i="90"/>
  <c r="BV50" i="90"/>
  <c r="BH50" i="90"/>
  <c r="AB50" i="90"/>
  <c r="AZ50" i="90"/>
  <c r="BX50" i="90"/>
  <c r="H50" i="90"/>
  <c r="F50" i="90"/>
  <c r="AD50" i="90"/>
  <c r="BB50" i="90"/>
  <c r="BZ50" i="90"/>
  <c r="BD50" i="90"/>
  <c r="J50" i="90"/>
  <c r="X50" i="94"/>
  <c r="AV50" i="94"/>
  <c r="BT50" i="94"/>
  <c r="Z50" i="94"/>
  <c r="AX50" i="94"/>
  <c r="BV50" i="94"/>
  <c r="AB50" i="94"/>
  <c r="AZ50" i="94"/>
  <c r="BX50" i="94"/>
  <c r="F50" i="94"/>
  <c r="AD50" i="94"/>
  <c r="BB50" i="94"/>
  <c r="BZ50" i="94"/>
  <c r="H50" i="94"/>
  <c r="AF50" i="94"/>
  <c r="BD50" i="94"/>
  <c r="CB50" i="94"/>
  <c r="J50" i="94"/>
  <c r="AH50" i="94"/>
  <c r="BF50" i="94"/>
  <c r="CD50" i="94"/>
  <c r="L50" i="94"/>
  <c r="AJ50" i="94"/>
  <c r="BH50" i="94"/>
  <c r="D50" i="94"/>
  <c r="N50" i="94"/>
  <c r="AL50" i="94"/>
  <c r="BJ50" i="94"/>
  <c r="P50" i="94"/>
  <c r="AN50" i="94"/>
  <c r="BL50" i="94"/>
  <c r="R50" i="94"/>
  <c r="AP50" i="94"/>
  <c r="BN50" i="94"/>
  <c r="T50" i="94"/>
  <c r="AR50" i="94"/>
  <c r="BP50" i="94"/>
  <c r="AT50" i="94"/>
  <c r="V50" i="94"/>
  <c r="BR50" i="94"/>
  <c r="T46" i="93"/>
  <c r="AR46" i="93"/>
  <c r="BP46" i="93"/>
  <c r="D46" i="93"/>
  <c r="AV46" i="93"/>
  <c r="V46" i="93"/>
  <c r="AT46" i="93"/>
  <c r="BR46" i="93"/>
  <c r="X46" i="93"/>
  <c r="BT46" i="93"/>
  <c r="Z46" i="93"/>
  <c r="AX46" i="93"/>
  <c r="BV46" i="93"/>
  <c r="R46" i="93"/>
  <c r="AB46" i="93"/>
  <c r="AZ46" i="93"/>
  <c r="BX46" i="93"/>
  <c r="F46" i="93"/>
  <c r="AD46" i="93"/>
  <c r="BB46" i="93"/>
  <c r="BZ46" i="93"/>
  <c r="H46" i="93"/>
  <c r="AF46" i="93"/>
  <c r="BD46" i="93"/>
  <c r="CB46" i="93"/>
  <c r="J46" i="93"/>
  <c r="AH46" i="93"/>
  <c r="BF46" i="93"/>
  <c r="CD46" i="93"/>
  <c r="AP46" i="93"/>
  <c r="L46" i="93"/>
  <c r="AJ46" i="93"/>
  <c r="BH46" i="93"/>
  <c r="N46" i="93"/>
  <c r="AL46" i="93"/>
  <c r="BJ46" i="93"/>
  <c r="BN46" i="93"/>
  <c r="P46" i="93"/>
  <c r="AN46" i="93"/>
  <c r="BL46" i="93"/>
  <c r="P13" i="91"/>
  <c r="Q19" i="91"/>
  <c r="R46" i="90"/>
  <c r="AP46" i="90"/>
  <c r="BN46" i="90"/>
  <c r="P46" i="90"/>
  <c r="T46" i="90"/>
  <c r="AR46" i="90"/>
  <c r="BP46" i="90"/>
  <c r="L46" i="90"/>
  <c r="AL46" i="90"/>
  <c r="V46" i="90"/>
  <c r="AT46" i="90"/>
  <c r="BR46" i="90"/>
  <c r="AJ46" i="90"/>
  <c r="X46" i="90"/>
  <c r="AV46" i="90"/>
  <c r="BT46" i="90"/>
  <c r="D46" i="90"/>
  <c r="N46" i="90"/>
  <c r="Z46" i="90"/>
  <c r="AX46" i="90"/>
  <c r="BV46" i="90"/>
  <c r="AB46" i="90"/>
  <c r="AZ46" i="90"/>
  <c r="BX46" i="90"/>
  <c r="AN46" i="90"/>
  <c r="F46" i="90"/>
  <c r="AD46" i="90"/>
  <c r="BB46" i="90"/>
  <c r="BZ46" i="90"/>
  <c r="H46" i="90"/>
  <c r="AF46" i="90"/>
  <c r="BD46" i="90"/>
  <c r="CB46" i="90"/>
  <c r="BH46" i="90"/>
  <c r="BL46" i="90"/>
  <c r="J46" i="90"/>
  <c r="AH46" i="90"/>
  <c r="BF46" i="90"/>
  <c r="CD46" i="90"/>
  <c r="BJ46" i="90"/>
  <c r="X46" i="94"/>
  <c r="AV46" i="94"/>
  <c r="BT46" i="94"/>
  <c r="Z46" i="94"/>
  <c r="AX46" i="94"/>
  <c r="BV46" i="94"/>
  <c r="AB46" i="94"/>
  <c r="AZ46" i="94"/>
  <c r="BX46" i="94"/>
  <c r="F46" i="94"/>
  <c r="AD46" i="94"/>
  <c r="BB46" i="94"/>
  <c r="BZ46" i="94"/>
  <c r="H46" i="94"/>
  <c r="AF46" i="94"/>
  <c r="BD46" i="94"/>
  <c r="CB46" i="94"/>
  <c r="J46" i="94"/>
  <c r="AH46" i="94"/>
  <c r="BF46" i="94"/>
  <c r="CD46" i="94"/>
  <c r="L46" i="94"/>
  <c r="AJ46" i="94"/>
  <c r="BH46" i="94"/>
  <c r="N46" i="94"/>
  <c r="AL46" i="94"/>
  <c r="BJ46" i="94"/>
  <c r="P46" i="94"/>
  <c r="AN46" i="94"/>
  <c r="BL46" i="94"/>
  <c r="R46" i="94"/>
  <c r="AP46" i="94"/>
  <c r="BN46" i="94"/>
  <c r="T46" i="94"/>
  <c r="AR46" i="94"/>
  <c r="BP46" i="94"/>
  <c r="D46" i="94"/>
  <c r="V46" i="94"/>
  <c r="AT46" i="94"/>
  <c r="BR46" i="94"/>
  <c r="H48" i="93"/>
  <c r="AF48" i="93"/>
  <c r="BD48" i="93"/>
  <c r="CB48" i="93"/>
  <c r="AJ48" i="93"/>
  <c r="J48" i="93"/>
  <c r="AH48" i="93"/>
  <c r="BF48" i="93"/>
  <c r="CD48" i="93"/>
  <c r="L48" i="93"/>
  <c r="BH48" i="93"/>
  <c r="N48" i="93"/>
  <c r="AL48" i="93"/>
  <c r="BJ48" i="93"/>
  <c r="F48" i="93"/>
  <c r="BZ48" i="93"/>
  <c r="P48" i="93"/>
  <c r="AN48" i="93"/>
  <c r="BL48" i="93"/>
  <c r="R48" i="93"/>
  <c r="AP48" i="93"/>
  <c r="BN48" i="93"/>
  <c r="BB48" i="93"/>
  <c r="T48" i="93"/>
  <c r="AR48" i="93"/>
  <c r="BP48" i="93"/>
  <c r="V48" i="93"/>
  <c r="AT48" i="93"/>
  <c r="BR48" i="93"/>
  <c r="X48" i="93"/>
  <c r="AV48" i="93"/>
  <c r="BT48" i="93"/>
  <c r="Z48" i="93"/>
  <c r="AX48" i="93"/>
  <c r="BV48" i="93"/>
  <c r="AB48" i="93"/>
  <c r="AZ48" i="93"/>
  <c r="BX48" i="93"/>
  <c r="D48" i="93"/>
  <c r="AD48" i="93"/>
  <c r="T45" i="92"/>
  <c r="Z45" i="92"/>
  <c r="BD45" i="92"/>
  <c r="BJ45" i="92"/>
  <c r="BH45" i="92"/>
  <c r="AN45" i="92"/>
  <c r="AR45" i="92"/>
  <c r="AX45" i="92"/>
  <c r="CB45" i="92"/>
  <c r="R45" i="92"/>
  <c r="AL45" i="92"/>
  <c r="BP45" i="92"/>
  <c r="BV45" i="92"/>
  <c r="F45" i="92"/>
  <c r="J19" i="91"/>
  <c r="P45" i="92"/>
  <c r="AB45" i="92"/>
  <c r="J45" i="92"/>
  <c r="BN45" i="92"/>
  <c r="V45" i="92"/>
  <c r="AZ45" i="92"/>
  <c r="AH45" i="92"/>
  <c r="BL45" i="92"/>
  <c r="AF45" i="92"/>
  <c r="AT45" i="92"/>
  <c r="BX45" i="92"/>
  <c r="BF45" i="92"/>
  <c r="BR45" i="92"/>
  <c r="AD45" i="92"/>
  <c r="CD45" i="92"/>
  <c r="BT45" i="92"/>
  <c r="X45" i="92"/>
  <c r="BB45" i="92"/>
  <c r="L45" i="92"/>
  <c r="AV45" i="92"/>
  <c r="BZ45" i="92"/>
  <c r="AJ45" i="92"/>
  <c r="AP45" i="92"/>
  <c r="D45" i="92"/>
  <c r="H45" i="92"/>
  <c r="N45" i="92"/>
  <c r="Z47" i="90"/>
  <c r="AX47" i="90"/>
  <c r="BV47" i="90"/>
  <c r="AR47" i="90"/>
  <c r="BR47" i="90"/>
  <c r="AB47" i="90"/>
  <c r="AZ47" i="90"/>
  <c r="BX47" i="90"/>
  <c r="F47" i="90"/>
  <c r="AD47" i="90"/>
  <c r="BB47" i="90"/>
  <c r="BZ47" i="90"/>
  <c r="H47" i="90"/>
  <c r="AF47" i="90"/>
  <c r="BD47" i="90"/>
  <c r="CB47" i="90"/>
  <c r="BT47" i="90"/>
  <c r="J47" i="90"/>
  <c r="AH47" i="90"/>
  <c r="BF47" i="90"/>
  <c r="CD47" i="90"/>
  <c r="T47" i="90"/>
  <c r="AV47" i="90"/>
  <c r="L47" i="90"/>
  <c r="AJ47" i="90"/>
  <c r="BH47" i="90"/>
  <c r="D47" i="90"/>
  <c r="N47" i="90"/>
  <c r="AL47" i="90"/>
  <c r="BJ47" i="90"/>
  <c r="BP47" i="90"/>
  <c r="V47" i="90"/>
  <c r="P47" i="90"/>
  <c r="AN47" i="90"/>
  <c r="BL47" i="90"/>
  <c r="AT47" i="90"/>
  <c r="R47" i="90"/>
  <c r="AP47" i="90"/>
  <c r="BN47" i="90"/>
  <c r="X47" i="90"/>
  <c r="F49" i="94"/>
  <c r="AD49" i="94"/>
  <c r="BB49" i="94"/>
  <c r="BZ49" i="94"/>
  <c r="H49" i="94"/>
  <c r="AF49" i="94"/>
  <c r="BD49" i="94"/>
  <c r="CB49" i="94"/>
  <c r="J49" i="94"/>
  <c r="AH49" i="94"/>
  <c r="BF49" i="94"/>
  <c r="CD49" i="94"/>
  <c r="L49" i="94"/>
  <c r="AJ49" i="94"/>
  <c r="BH49" i="94"/>
  <c r="N49" i="94"/>
  <c r="AL49" i="94"/>
  <c r="BJ49" i="94"/>
  <c r="P49" i="94"/>
  <c r="AN49" i="94"/>
  <c r="BL49" i="94"/>
  <c r="R49" i="94"/>
  <c r="AP49" i="94"/>
  <c r="BN49" i="94"/>
  <c r="T49" i="94"/>
  <c r="AR49" i="94"/>
  <c r="BP49" i="94"/>
  <c r="D49" i="94"/>
  <c r="V49" i="94"/>
  <c r="AT49" i="94"/>
  <c r="BR49" i="94"/>
  <c r="X49" i="94"/>
  <c r="AV49" i="94"/>
  <c r="BT49" i="94"/>
  <c r="Z49" i="94"/>
  <c r="AX49" i="94"/>
  <c r="BV49" i="94"/>
  <c r="BX49" i="94"/>
  <c r="AZ49" i="94"/>
  <c r="AB49" i="94"/>
  <c r="Z49" i="93"/>
  <c r="AX49" i="93"/>
  <c r="BV49" i="93"/>
  <c r="F49" i="93"/>
  <c r="BB49" i="93"/>
  <c r="AB49" i="93"/>
  <c r="AZ49" i="93"/>
  <c r="BX49" i="93"/>
  <c r="AD49" i="93"/>
  <c r="BZ49" i="93"/>
  <c r="H49" i="93"/>
  <c r="AF49" i="93"/>
  <c r="BD49" i="93"/>
  <c r="CB49" i="93"/>
  <c r="J49" i="93"/>
  <c r="AH49" i="93"/>
  <c r="BF49" i="93"/>
  <c r="CD49" i="93"/>
  <c r="L49" i="93"/>
  <c r="AJ49" i="93"/>
  <c r="BH49" i="93"/>
  <c r="N49" i="93"/>
  <c r="AL49" i="93"/>
  <c r="BJ49" i="93"/>
  <c r="BT49" i="93"/>
  <c r="P49" i="93"/>
  <c r="AN49" i="93"/>
  <c r="BL49" i="93"/>
  <c r="AV49" i="93"/>
  <c r="R49" i="93"/>
  <c r="AP49" i="93"/>
  <c r="BN49" i="93"/>
  <c r="T49" i="93"/>
  <c r="AR49" i="93"/>
  <c r="BP49" i="93"/>
  <c r="D49" i="93"/>
  <c r="X49" i="93"/>
  <c r="V49" i="93"/>
  <c r="AT49" i="93"/>
  <c r="BR49" i="93"/>
  <c r="CF47" i="97"/>
  <c r="L48" i="94"/>
  <c r="AJ48" i="94"/>
  <c r="BH48" i="94"/>
  <c r="N48" i="94"/>
  <c r="AL48" i="94"/>
  <c r="BJ48" i="94"/>
  <c r="P48" i="94"/>
  <c r="AN48" i="94"/>
  <c r="BL48" i="94"/>
  <c r="R48" i="94"/>
  <c r="AP48" i="94"/>
  <c r="BN48" i="94"/>
  <c r="T48" i="94"/>
  <c r="AR48" i="94"/>
  <c r="BP48" i="94"/>
  <c r="V48" i="94"/>
  <c r="AT48" i="94"/>
  <c r="BR48" i="94"/>
  <c r="X48" i="94"/>
  <c r="AV48" i="94"/>
  <c r="BT48" i="94"/>
  <c r="Z48" i="94"/>
  <c r="AX48" i="94"/>
  <c r="BV48" i="94"/>
  <c r="AB48" i="94"/>
  <c r="AZ48" i="94"/>
  <c r="BX48" i="94"/>
  <c r="D48" i="94"/>
  <c r="F48" i="94"/>
  <c r="AD48" i="94"/>
  <c r="BB48" i="94"/>
  <c r="BZ48" i="94"/>
  <c r="H48" i="94"/>
  <c r="AF48" i="94"/>
  <c r="BD48" i="94"/>
  <c r="CB48" i="94"/>
  <c r="J48" i="94"/>
  <c r="AH48" i="94"/>
  <c r="BF48" i="94"/>
  <c r="CD48" i="94"/>
  <c r="CF46" i="96"/>
  <c r="CH46" i="96" s="1"/>
  <c r="R45" i="96"/>
  <c r="AP45" i="96"/>
  <c r="BN45" i="96"/>
  <c r="T45" i="96"/>
  <c r="T52" i="96" s="1"/>
  <c r="AR45" i="96"/>
  <c r="AR52" i="96" s="1"/>
  <c r="AR110" i="96" s="1"/>
  <c r="BP45" i="96"/>
  <c r="V45" i="96"/>
  <c r="AT45" i="96"/>
  <c r="BR45" i="96"/>
  <c r="X45" i="96"/>
  <c r="AV45" i="96"/>
  <c r="BT45" i="96"/>
  <c r="Z45" i="96"/>
  <c r="AX45" i="96"/>
  <c r="BV45" i="96"/>
  <c r="AB45" i="96"/>
  <c r="AZ45" i="96"/>
  <c r="BX45" i="96"/>
  <c r="D45" i="96"/>
  <c r="F45" i="96"/>
  <c r="F51" i="96" s="1"/>
  <c r="AD45" i="96"/>
  <c r="BB45" i="96"/>
  <c r="BB51" i="96" s="1"/>
  <c r="BZ45" i="96"/>
  <c r="BZ51" i="96" s="1"/>
  <c r="H45" i="96"/>
  <c r="AF45" i="96"/>
  <c r="BD45" i="96"/>
  <c r="CB45" i="96"/>
  <c r="J45" i="96"/>
  <c r="J51" i="96" s="1"/>
  <c r="AH45" i="96"/>
  <c r="AH51" i="96" s="1"/>
  <c r="BF45" i="96"/>
  <c r="CD45" i="96"/>
  <c r="L45" i="96"/>
  <c r="L51" i="96" s="1"/>
  <c r="AJ45" i="96"/>
  <c r="AJ51" i="96" s="1"/>
  <c r="BH45" i="96"/>
  <c r="BH51" i="96" s="1"/>
  <c r="N45" i="96"/>
  <c r="AL45" i="96"/>
  <c r="BJ45" i="96"/>
  <c r="BL45" i="96"/>
  <c r="AN45" i="96"/>
  <c r="AN52" i="96" s="1"/>
  <c r="P45" i="96"/>
  <c r="AB19" i="91"/>
  <c r="CF49" i="96"/>
  <c r="M13" i="91"/>
  <c r="N19" i="91"/>
  <c r="CF47" i="96"/>
  <c r="J46" i="95"/>
  <c r="AH46" i="95"/>
  <c r="BF46" i="95"/>
  <c r="CD46" i="95"/>
  <c r="L46" i="95"/>
  <c r="AJ46" i="95"/>
  <c r="BH46" i="95"/>
  <c r="N46" i="95"/>
  <c r="AL46" i="95"/>
  <c r="BJ46" i="95"/>
  <c r="P46" i="95"/>
  <c r="AN46" i="95"/>
  <c r="BL46" i="95"/>
  <c r="R46" i="95"/>
  <c r="AP46" i="95"/>
  <c r="BN46" i="95"/>
  <c r="T46" i="95"/>
  <c r="AR46" i="95"/>
  <c r="BP46" i="95"/>
  <c r="D46" i="95"/>
  <c r="V46" i="95"/>
  <c r="AT46" i="95"/>
  <c r="BR46" i="95"/>
  <c r="X46" i="95"/>
  <c r="AV46" i="95"/>
  <c r="BT46" i="95"/>
  <c r="Z46" i="95"/>
  <c r="AX46" i="95"/>
  <c r="BV46" i="95"/>
  <c r="AB46" i="95"/>
  <c r="AZ46" i="95"/>
  <c r="BX46" i="95"/>
  <c r="F46" i="95"/>
  <c r="AD46" i="95"/>
  <c r="BB46" i="95"/>
  <c r="BZ46" i="95"/>
  <c r="CB46" i="95"/>
  <c r="H46" i="95"/>
  <c r="AF46" i="95"/>
  <c r="BD46" i="95"/>
  <c r="J50" i="95"/>
  <c r="AH50" i="95"/>
  <c r="BF50" i="95"/>
  <c r="CD50" i="95"/>
  <c r="L50" i="95"/>
  <c r="AJ50" i="95"/>
  <c r="BH50" i="95"/>
  <c r="D50" i="95"/>
  <c r="N50" i="95"/>
  <c r="AL50" i="95"/>
  <c r="BJ50" i="95"/>
  <c r="P50" i="95"/>
  <c r="AN50" i="95"/>
  <c r="BL50" i="95"/>
  <c r="R50" i="95"/>
  <c r="AP50" i="95"/>
  <c r="BN50" i="95"/>
  <c r="T50" i="95"/>
  <c r="AR50" i="95"/>
  <c r="BP50" i="95"/>
  <c r="V50" i="95"/>
  <c r="AT50" i="95"/>
  <c r="BR50" i="95"/>
  <c r="X50" i="95"/>
  <c r="AV50" i="95"/>
  <c r="BT50" i="95"/>
  <c r="Z50" i="95"/>
  <c r="AX50" i="95"/>
  <c r="BV50" i="95"/>
  <c r="AB50" i="95"/>
  <c r="AZ50" i="95"/>
  <c r="BX50" i="95"/>
  <c r="F50" i="95"/>
  <c r="AD50" i="95"/>
  <c r="BB50" i="95"/>
  <c r="BZ50" i="95"/>
  <c r="CB50" i="95"/>
  <c r="H50" i="95"/>
  <c r="AF50" i="95"/>
  <c r="BD50" i="95"/>
  <c r="CF50" i="92" l="1"/>
  <c r="CH50" i="92" s="1"/>
  <c r="J47" i="100"/>
  <c r="CF49" i="92"/>
  <c r="CH49" i="92" s="1"/>
  <c r="CF46" i="92"/>
  <c r="CH46" i="92" s="1"/>
  <c r="BN47" i="100"/>
  <c r="BB47" i="100"/>
  <c r="BV47" i="100"/>
  <c r="AB47" i="100"/>
  <c r="BH47" i="100"/>
  <c r="BD47" i="100"/>
  <c r="T47" i="100"/>
  <c r="S48" i="91"/>
  <c r="U49" i="91" s="1"/>
  <c r="AB48" i="91" s="1"/>
  <c r="T48" i="91"/>
  <c r="CF47" i="92"/>
  <c r="CH47" i="92" s="1"/>
  <c r="AJ47" i="100"/>
  <c r="AN47" i="100"/>
  <c r="BP47" i="100"/>
  <c r="AH47" i="100"/>
  <c r="E38" i="91"/>
  <c r="E39" i="91" s="1"/>
  <c r="H47" i="100"/>
  <c r="Z47" i="100"/>
  <c r="AT47" i="100"/>
  <c r="BL47" i="100"/>
  <c r="AV47" i="100"/>
  <c r="T51" i="96"/>
  <c r="CD47" i="100"/>
  <c r="BX47" i="100"/>
  <c r="N47" i="100"/>
  <c r="AF47" i="100"/>
  <c r="AD47" i="100"/>
  <c r="F47" i="100"/>
  <c r="F52" i="96"/>
  <c r="F100" i="96" s="1"/>
  <c r="G100" i="96" s="1"/>
  <c r="BJ47" i="100"/>
  <c r="V47" i="100"/>
  <c r="AL47" i="100"/>
  <c r="BT47" i="100"/>
  <c r="BR47" i="100"/>
  <c r="BD46" i="100"/>
  <c r="AX46" i="100"/>
  <c r="L46" i="100"/>
  <c r="AH52" i="96"/>
  <c r="AH100" i="96" s="1"/>
  <c r="AI100" i="96" s="1"/>
  <c r="AL48" i="100"/>
  <c r="BX48" i="100"/>
  <c r="CF49" i="95"/>
  <c r="CN49" i="95" s="1"/>
  <c r="CP49" i="95" s="1"/>
  <c r="J49" i="100"/>
  <c r="BR49" i="100"/>
  <c r="AZ50" i="100"/>
  <c r="BR50" i="100"/>
  <c r="R50" i="100"/>
  <c r="CD46" i="100"/>
  <c r="AV46" i="100"/>
  <c r="BN46" i="100"/>
  <c r="BB52" i="96"/>
  <c r="BB104" i="96" s="1"/>
  <c r="AR51" i="96"/>
  <c r="BZ49" i="100"/>
  <c r="AR49" i="100"/>
  <c r="BB50" i="100"/>
  <c r="N50" i="100"/>
  <c r="AN51" i="97"/>
  <c r="AN52" i="97"/>
  <c r="AN110" i="97" s="1"/>
  <c r="AL51" i="96"/>
  <c r="AL52" i="96"/>
  <c r="AL110" i="96" s="1"/>
  <c r="H51" i="96"/>
  <c r="H52" i="96"/>
  <c r="BT52" i="96"/>
  <c r="BT51" i="96"/>
  <c r="P47" i="100"/>
  <c r="AP52" i="92"/>
  <c r="AP110" i="92" s="1"/>
  <c r="AP51" i="92"/>
  <c r="BX51" i="92"/>
  <c r="BX52" i="92"/>
  <c r="F51" i="92"/>
  <c r="F52" i="92"/>
  <c r="Z51" i="92"/>
  <c r="Z52" i="92"/>
  <c r="Z110" i="92" s="1"/>
  <c r="BF46" i="100"/>
  <c r="F46" i="100"/>
  <c r="X46" i="100"/>
  <c r="AP46" i="100"/>
  <c r="AB50" i="100"/>
  <c r="AT50" i="100"/>
  <c r="BL50" i="100"/>
  <c r="AN49" i="100"/>
  <c r="N49" i="100"/>
  <c r="AT49" i="100"/>
  <c r="N48" i="100"/>
  <c r="BD48" i="100"/>
  <c r="AZ48" i="100"/>
  <c r="CN49" i="97"/>
  <c r="CP49" i="97" s="1"/>
  <c r="CH49" i="97"/>
  <c r="P51" i="97"/>
  <c r="P52" i="97"/>
  <c r="BD52" i="97"/>
  <c r="BD51" i="97"/>
  <c r="AX52" i="97"/>
  <c r="AX110" i="97" s="1"/>
  <c r="AX51" i="97"/>
  <c r="D51" i="92"/>
  <c r="D52" i="92"/>
  <c r="CF45" i="92"/>
  <c r="BV52" i="97"/>
  <c r="BV51" i="97"/>
  <c r="N52" i="96"/>
  <c r="N51" i="96"/>
  <c r="AV52" i="96"/>
  <c r="AV110" i="96" s="1"/>
  <c r="AV51" i="96"/>
  <c r="CF49" i="93"/>
  <c r="CF49" i="94"/>
  <c r="BF47" i="100"/>
  <c r="AJ51" i="92"/>
  <c r="AJ52" i="92"/>
  <c r="AJ110" i="92" s="1"/>
  <c r="AT52" i="92"/>
  <c r="AT110" i="92" s="1"/>
  <c r="AT51" i="92"/>
  <c r="BV51" i="92"/>
  <c r="BV52" i="92"/>
  <c r="T51" i="92"/>
  <c r="T52" i="92"/>
  <c r="AH46" i="100"/>
  <c r="AN46" i="100"/>
  <c r="AJ46" i="100"/>
  <c r="R46" i="100"/>
  <c r="BH50" i="100"/>
  <c r="V50" i="100"/>
  <c r="AN50" i="100"/>
  <c r="AL49" i="100"/>
  <c r="BX49" i="100"/>
  <c r="V49" i="100"/>
  <c r="BT48" i="100"/>
  <c r="V48" i="100"/>
  <c r="AF48" i="100"/>
  <c r="AB48" i="100"/>
  <c r="BR51" i="97"/>
  <c r="BR52" i="97"/>
  <c r="BJ51" i="97"/>
  <c r="BJ52" i="97"/>
  <c r="AF51" i="97"/>
  <c r="AF52" i="97"/>
  <c r="AF110" i="97" s="1"/>
  <c r="Z52" i="97"/>
  <c r="Z110" i="97" s="1"/>
  <c r="Z51" i="97"/>
  <c r="AF51" i="96"/>
  <c r="AF52" i="96"/>
  <c r="AF110" i="96" s="1"/>
  <c r="BD51" i="92"/>
  <c r="BD52" i="92"/>
  <c r="X51" i="96"/>
  <c r="X52" i="96"/>
  <c r="CF48" i="94"/>
  <c r="CH48" i="94" s="1"/>
  <c r="AZ47" i="100"/>
  <c r="BZ51" i="92"/>
  <c r="BZ52" i="92"/>
  <c r="AF51" i="92"/>
  <c r="AF52" i="92"/>
  <c r="AF110" i="92" s="1"/>
  <c r="BP52" i="92"/>
  <c r="BP51" i="92"/>
  <c r="J46" i="100"/>
  <c r="BX46" i="100"/>
  <c r="BR46" i="100"/>
  <c r="CN49" i="92"/>
  <c r="CP49" i="92" s="1"/>
  <c r="CF50" i="94"/>
  <c r="CH50" i="94" s="1"/>
  <c r="BV50" i="100"/>
  <c r="L50" i="100"/>
  <c r="P50" i="100"/>
  <c r="CB49" i="100"/>
  <c r="AZ49" i="100"/>
  <c r="R49" i="100"/>
  <c r="AR48" i="100"/>
  <c r="BH48" i="100"/>
  <c r="H48" i="100"/>
  <c r="BV48" i="100"/>
  <c r="AT51" i="97"/>
  <c r="AT52" i="97"/>
  <c r="AT110" i="97" s="1"/>
  <c r="AL51" i="97"/>
  <c r="AL52" i="97"/>
  <c r="AL110" i="97" s="1"/>
  <c r="H52" i="97"/>
  <c r="H51" i="97"/>
  <c r="BT52" i="97"/>
  <c r="BT51" i="97"/>
  <c r="P49" i="100"/>
  <c r="CB52" i="97"/>
  <c r="CB51" i="97"/>
  <c r="CH47" i="96"/>
  <c r="CN47" i="96"/>
  <c r="CP47" i="96" s="1"/>
  <c r="AD52" i="96"/>
  <c r="AD110" i="96" s="1"/>
  <c r="AD51" i="96"/>
  <c r="BR51" i="96"/>
  <c r="BR52" i="96"/>
  <c r="AV52" i="92"/>
  <c r="AV110" i="92" s="1"/>
  <c r="AV51" i="92"/>
  <c r="BL51" i="92"/>
  <c r="BL52" i="92"/>
  <c r="AL52" i="92"/>
  <c r="AL110" i="92" s="1"/>
  <c r="AL51" i="92"/>
  <c r="CF48" i="93"/>
  <c r="CH48" i="93" s="1"/>
  <c r="BL46" i="100"/>
  <c r="AZ46" i="100"/>
  <c r="AT46" i="100"/>
  <c r="J50" i="100"/>
  <c r="AX50" i="100"/>
  <c r="BP50" i="100"/>
  <c r="AH50" i="100"/>
  <c r="BD49" i="100"/>
  <c r="AB49" i="100"/>
  <c r="BJ49" i="100"/>
  <c r="BN48" i="100"/>
  <c r="AJ48" i="100"/>
  <c r="AV48" i="100"/>
  <c r="AX48" i="100"/>
  <c r="V52" i="97"/>
  <c r="V51" i="97"/>
  <c r="N51" i="97"/>
  <c r="N52" i="97"/>
  <c r="BZ52" i="97"/>
  <c r="BZ51" i="97"/>
  <c r="AV51" i="97"/>
  <c r="AV52" i="97"/>
  <c r="AV110" i="97" s="1"/>
  <c r="CF47" i="95"/>
  <c r="Z51" i="96"/>
  <c r="Z52" i="96"/>
  <c r="Z110" i="96" s="1"/>
  <c r="AD46" i="100"/>
  <c r="V45" i="93"/>
  <c r="Z45" i="93"/>
  <c r="H45" i="93"/>
  <c r="J45" i="93"/>
  <c r="P45" i="93"/>
  <c r="R45" i="93"/>
  <c r="X45" i="93"/>
  <c r="X52" i="93" s="1"/>
  <c r="AX45" i="93"/>
  <c r="BV45" i="93"/>
  <c r="AD45" i="93"/>
  <c r="BZ45" i="93"/>
  <c r="AB45" i="93"/>
  <c r="AZ45" i="93"/>
  <c r="AZ51" i="93" s="1"/>
  <c r="BX45" i="93"/>
  <c r="D45" i="93"/>
  <c r="BB45" i="93"/>
  <c r="AF45" i="93"/>
  <c r="BD45" i="93"/>
  <c r="CB45" i="93"/>
  <c r="AH45" i="93"/>
  <c r="BF45" i="93"/>
  <c r="CD45" i="93"/>
  <c r="CD51" i="93" s="1"/>
  <c r="AJ45" i="93"/>
  <c r="BH45" i="93"/>
  <c r="T45" i="93"/>
  <c r="AL45" i="93"/>
  <c r="BJ45" i="93"/>
  <c r="AV45" i="93"/>
  <c r="AN45" i="93"/>
  <c r="BL45" i="93"/>
  <c r="F45" i="93"/>
  <c r="AP45" i="93"/>
  <c r="BN45" i="93"/>
  <c r="L45" i="93"/>
  <c r="L52" i="93" s="1"/>
  <c r="AR45" i="93"/>
  <c r="BP45" i="93"/>
  <c r="N45" i="93"/>
  <c r="AT45" i="93"/>
  <c r="BR45" i="93"/>
  <c r="BT45" i="93"/>
  <c r="CB48" i="100"/>
  <c r="AT51" i="96"/>
  <c r="AT52" i="96"/>
  <c r="AT110" i="96" s="1"/>
  <c r="L52" i="92"/>
  <c r="L51" i="92"/>
  <c r="AH51" i="92"/>
  <c r="AH52" i="92"/>
  <c r="AH110" i="92" s="1"/>
  <c r="R52" i="92"/>
  <c r="R51" i="92"/>
  <c r="BH46" i="100"/>
  <c r="AB46" i="100"/>
  <c r="V46" i="100"/>
  <c r="BD50" i="100"/>
  <c r="Z50" i="100"/>
  <c r="AR50" i="100"/>
  <c r="BJ50" i="100"/>
  <c r="BH49" i="100"/>
  <c r="AF49" i="100"/>
  <c r="BV49" i="100"/>
  <c r="CF49" i="90"/>
  <c r="D49" i="100"/>
  <c r="CF50" i="93"/>
  <c r="CH50" i="93" s="1"/>
  <c r="AP48" i="100"/>
  <c r="L48" i="100"/>
  <c r="BP48" i="100"/>
  <c r="Z48" i="100"/>
  <c r="CF47" i="93"/>
  <c r="BP51" i="97"/>
  <c r="BP52" i="97"/>
  <c r="BH52" i="97"/>
  <c r="BH51" i="97"/>
  <c r="BB52" i="97"/>
  <c r="BB51" i="97"/>
  <c r="X51" i="97"/>
  <c r="X52" i="97"/>
  <c r="F45" i="94"/>
  <c r="AD45" i="94"/>
  <c r="AD51" i="94" s="1"/>
  <c r="BB45" i="94"/>
  <c r="BZ45" i="94"/>
  <c r="BZ51" i="94" s="1"/>
  <c r="H45" i="94"/>
  <c r="AF45" i="94"/>
  <c r="BD45" i="94"/>
  <c r="CB45" i="94"/>
  <c r="J45" i="94"/>
  <c r="AH45" i="94"/>
  <c r="BF45" i="94"/>
  <c r="CD45" i="94"/>
  <c r="L45" i="94"/>
  <c r="L51" i="94" s="1"/>
  <c r="AJ45" i="94"/>
  <c r="AJ52" i="94" s="1"/>
  <c r="AJ110" i="94" s="1"/>
  <c r="BH45" i="94"/>
  <c r="BH51" i="94" s="1"/>
  <c r="N45" i="94"/>
  <c r="N52" i="94" s="1"/>
  <c r="AL45" i="94"/>
  <c r="AL52" i="94" s="1"/>
  <c r="AL110" i="94" s="1"/>
  <c r="BJ45" i="94"/>
  <c r="P45" i="94"/>
  <c r="AN45" i="94"/>
  <c r="BL45" i="94"/>
  <c r="R45" i="94"/>
  <c r="AP45" i="94"/>
  <c r="BN45" i="94"/>
  <c r="T45" i="94"/>
  <c r="AR45" i="94"/>
  <c r="BP45" i="94"/>
  <c r="V45" i="94"/>
  <c r="AT45" i="94"/>
  <c r="BR45" i="94"/>
  <c r="X45" i="94"/>
  <c r="AV45" i="94"/>
  <c r="BT45" i="94"/>
  <c r="Z45" i="94"/>
  <c r="AX45" i="94"/>
  <c r="BV45" i="94"/>
  <c r="D45" i="94"/>
  <c r="AB45" i="94"/>
  <c r="AZ45" i="94"/>
  <c r="BX45" i="94"/>
  <c r="M19" i="91"/>
  <c r="CD51" i="96"/>
  <c r="CD52" i="96"/>
  <c r="CF45" i="96"/>
  <c r="D52" i="96"/>
  <c r="D51" i="96"/>
  <c r="V51" i="96"/>
  <c r="V52" i="96"/>
  <c r="X47" i="100"/>
  <c r="CB47" i="100"/>
  <c r="AR47" i="100"/>
  <c r="BB51" i="92"/>
  <c r="BB52" i="92"/>
  <c r="AZ52" i="92"/>
  <c r="AZ51" i="92"/>
  <c r="CB52" i="92"/>
  <c r="CB51" i="92"/>
  <c r="CB46" i="100"/>
  <c r="BV46" i="100"/>
  <c r="AL46" i="100"/>
  <c r="P45" i="95"/>
  <c r="AN45" i="95"/>
  <c r="BL45" i="95"/>
  <c r="R45" i="95"/>
  <c r="AP45" i="95"/>
  <c r="BN45" i="95"/>
  <c r="T45" i="95"/>
  <c r="AR45" i="95"/>
  <c r="BP45" i="95"/>
  <c r="V45" i="95"/>
  <c r="AT45" i="95"/>
  <c r="BR45" i="95"/>
  <c r="X45" i="95"/>
  <c r="AV45" i="95"/>
  <c r="BT45" i="95"/>
  <c r="Z45" i="95"/>
  <c r="AX45" i="95"/>
  <c r="BV45" i="95"/>
  <c r="BV52" i="95" s="1"/>
  <c r="AB45" i="95"/>
  <c r="AZ45" i="95"/>
  <c r="BX45" i="95"/>
  <c r="D45" i="95"/>
  <c r="F45" i="95"/>
  <c r="AD45" i="95"/>
  <c r="BB45" i="95"/>
  <c r="BZ45" i="95"/>
  <c r="H45" i="95"/>
  <c r="AF45" i="95"/>
  <c r="BD45" i="95"/>
  <c r="BD51" i="95" s="1"/>
  <c r="CB45" i="95"/>
  <c r="J45" i="95"/>
  <c r="AH45" i="95"/>
  <c r="AH51" i="95" s="1"/>
  <c r="BF45" i="95"/>
  <c r="CD45" i="95"/>
  <c r="L45" i="95"/>
  <c r="AJ45" i="95"/>
  <c r="BH45" i="95"/>
  <c r="N45" i="95"/>
  <c r="AL45" i="95"/>
  <c r="BJ45" i="95"/>
  <c r="P19" i="91"/>
  <c r="BZ50" i="100"/>
  <c r="AJ50" i="100"/>
  <c r="T50" i="100"/>
  <c r="AL50" i="100"/>
  <c r="AJ49" i="100"/>
  <c r="H49" i="100"/>
  <c r="AX49" i="100"/>
  <c r="BP49" i="100"/>
  <c r="R48" i="100"/>
  <c r="CD48" i="100"/>
  <c r="BZ48" i="100"/>
  <c r="V45" i="90"/>
  <c r="AT45" i="90"/>
  <c r="BR45" i="90"/>
  <c r="AN45" i="90"/>
  <c r="X45" i="90"/>
  <c r="AV45" i="90"/>
  <c r="BT45" i="90"/>
  <c r="Z45" i="90"/>
  <c r="AX45" i="90"/>
  <c r="BV45" i="90"/>
  <c r="BJ45" i="90"/>
  <c r="R45" i="90"/>
  <c r="T45" i="90"/>
  <c r="AB45" i="90"/>
  <c r="AZ45" i="90"/>
  <c r="BX45" i="90"/>
  <c r="AR45" i="90"/>
  <c r="F45" i="90"/>
  <c r="AD45" i="90"/>
  <c r="BB45" i="90"/>
  <c r="BZ45" i="90"/>
  <c r="BL45" i="90"/>
  <c r="BN45" i="90"/>
  <c r="BP45" i="90"/>
  <c r="H45" i="90"/>
  <c r="AF45" i="90"/>
  <c r="BD45" i="90"/>
  <c r="CB45" i="90"/>
  <c r="J45" i="90"/>
  <c r="AH45" i="90"/>
  <c r="BF45" i="90"/>
  <c r="CD45" i="90"/>
  <c r="AP45" i="90"/>
  <c r="L45" i="90"/>
  <c r="AJ45" i="90"/>
  <c r="BH45" i="90"/>
  <c r="D45" i="90"/>
  <c r="N45" i="90"/>
  <c r="AL45" i="90"/>
  <c r="P45" i="90"/>
  <c r="Y19" i="91"/>
  <c r="AR51" i="97"/>
  <c r="AR52" i="97"/>
  <c r="AR110" i="97" s="1"/>
  <c r="AJ51" i="97"/>
  <c r="AJ52" i="97"/>
  <c r="AJ110" i="97" s="1"/>
  <c r="AD51" i="97"/>
  <c r="AD52" i="97"/>
  <c r="AD110" i="97" s="1"/>
  <c r="BJ51" i="96"/>
  <c r="BJ52" i="96"/>
  <c r="CN49" i="96"/>
  <c r="CP49" i="96" s="1"/>
  <c r="CH49" i="96"/>
  <c r="X51" i="92"/>
  <c r="X52" i="92"/>
  <c r="CB50" i="100"/>
  <c r="L49" i="100"/>
  <c r="Z49" i="100"/>
  <c r="BB48" i="100"/>
  <c r="T51" i="97"/>
  <c r="T52" i="97"/>
  <c r="L51" i="97"/>
  <c r="L52" i="97"/>
  <c r="F51" i="97"/>
  <c r="F52" i="97"/>
  <c r="BF51" i="96"/>
  <c r="BF52" i="96"/>
  <c r="AX51" i="92"/>
  <c r="AX52" i="92"/>
  <c r="AX110" i="92" s="1"/>
  <c r="BF48" i="100"/>
  <c r="AZ52" i="96"/>
  <c r="AZ51" i="96"/>
  <c r="AR104" i="96"/>
  <c r="AR100" i="96"/>
  <c r="AS100" i="96" s="1"/>
  <c r="BZ52" i="96"/>
  <c r="AP47" i="100"/>
  <c r="AX47" i="100"/>
  <c r="BT51" i="92"/>
  <c r="BT52" i="92"/>
  <c r="BN52" i="92"/>
  <c r="BN51" i="92"/>
  <c r="AR52" i="92"/>
  <c r="AR110" i="92" s="1"/>
  <c r="AR51" i="92"/>
  <c r="AF46" i="100"/>
  <c r="Z46" i="100"/>
  <c r="BP46" i="100"/>
  <c r="AD50" i="100"/>
  <c r="BT50" i="100"/>
  <c r="BF50" i="100"/>
  <c r="BL49" i="100"/>
  <c r="BB49" i="100"/>
  <c r="BT49" i="100"/>
  <c r="T49" i="100"/>
  <c r="AN48" i="100"/>
  <c r="AH48" i="100"/>
  <c r="AD48" i="100"/>
  <c r="BN52" i="97"/>
  <c r="BN51" i="97"/>
  <c r="CD52" i="97"/>
  <c r="CD51" i="97"/>
  <c r="D52" i="97"/>
  <c r="D51" i="97"/>
  <c r="CF45" i="97"/>
  <c r="R52" i="96"/>
  <c r="R51" i="96"/>
  <c r="CF46" i="95"/>
  <c r="CH46" i="95" s="1"/>
  <c r="BP51" i="96"/>
  <c r="BP52" i="96"/>
  <c r="CF46" i="93"/>
  <c r="CH46" i="93" s="1"/>
  <c r="F110" i="96"/>
  <c r="P52" i="96"/>
  <c r="P51" i="96"/>
  <c r="AB51" i="96"/>
  <c r="AB52" i="96"/>
  <c r="AB110" i="96" s="1"/>
  <c r="T110" i="96"/>
  <c r="T104" i="96"/>
  <c r="T100" i="96"/>
  <c r="U100" i="96" s="1"/>
  <c r="R47" i="100"/>
  <c r="CD52" i="92"/>
  <c r="CD51" i="92"/>
  <c r="J52" i="92"/>
  <c r="J51" i="92"/>
  <c r="AN52" i="92"/>
  <c r="AN110" i="92" s="1"/>
  <c r="AN51" i="92"/>
  <c r="H46" i="100"/>
  <c r="N46" i="100"/>
  <c r="AR46" i="100"/>
  <c r="F50" i="100"/>
  <c r="AV50" i="100"/>
  <c r="AF50" i="100"/>
  <c r="CD49" i="100"/>
  <c r="AD49" i="100"/>
  <c r="AV49" i="100"/>
  <c r="AJ52" i="96"/>
  <c r="AJ110" i="96" s="1"/>
  <c r="P48" i="100"/>
  <c r="J48" i="100"/>
  <c r="F48" i="100"/>
  <c r="AP51" i="97"/>
  <c r="AP52" i="97"/>
  <c r="AP110" i="97" s="1"/>
  <c r="BF52" i="97"/>
  <c r="BF51" i="97"/>
  <c r="BX51" i="97"/>
  <c r="BX52" i="97"/>
  <c r="CF50" i="95"/>
  <c r="CH50" i="95" s="1"/>
  <c r="CN47" i="97"/>
  <c r="CP47" i="97" s="1"/>
  <c r="CH47" i="97"/>
  <c r="V52" i="92"/>
  <c r="V51" i="92"/>
  <c r="CF47" i="94"/>
  <c r="BL48" i="100"/>
  <c r="AN104" i="96"/>
  <c r="AN100" i="96"/>
  <c r="AO100" i="96" s="1"/>
  <c r="CB51" i="96"/>
  <c r="CB52" i="96"/>
  <c r="BV51" i="96"/>
  <c r="BV52" i="96"/>
  <c r="BN51" i="96"/>
  <c r="BN52" i="96"/>
  <c r="L47" i="100"/>
  <c r="BZ47" i="100"/>
  <c r="N52" i="92"/>
  <c r="N51" i="92"/>
  <c r="AD51" i="92"/>
  <c r="AD52" i="92"/>
  <c r="AD110" i="92" s="1"/>
  <c r="AB52" i="92"/>
  <c r="AB110" i="92" s="1"/>
  <c r="AB51" i="92"/>
  <c r="BH51" i="92"/>
  <c r="BH52" i="92"/>
  <c r="CF46" i="94"/>
  <c r="CH46" i="94" s="1"/>
  <c r="N51" i="94"/>
  <c r="BZ46" i="100"/>
  <c r="CF46" i="90"/>
  <c r="CH46" i="90" s="1"/>
  <c r="D46" i="100"/>
  <c r="T46" i="100"/>
  <c r="H50" i="100"/>
  <c r="X50" i="100"/>
  <c r="BN50" i="100"/>
  <c r="AN51" i="96"/>
  <c r="BF49" i="100"/>
  <c r="F49" i="100"/>
  <c r="X49" i="100"/>
  <c r="X48" i="100"/>
  <c r="BR48" i="100"/>
  <c r="AT48" i="100"/>
  <c r="J52" i="96"/>
  <c r="R51" i="97"/>
  <c r="R52" i="97"/>
  <c r="AH52" i="97"/>
  <c r="AH51" i="97"/>
  <c r="AZ52" i="97"/>
  <c r="AZ51" i="97"/>
  <c r="BF51" i="92"/>
  <c r="BF52" i="92"/>
  <c r="BX51" i="96"/>
  <c r="BX52" i="96"/>
  <c r="CF47" i="90"/>
  <c r="D47" i="100"/>
  <c r="CF50" i="90"/>
  <c r="CH50" i="90" s="1"/>
  <c r="D50" i="100"/>
  <c r="BH52" i="96"/>
  <c r="BL51" i="96"/>
  <c r="BL52" i="96"/>
  <c r="BD51" i="96"/>
  <c r="BD52" i="96"/>
  <c r="AX51" i="96"/>
  <c r="AX52" i="96"/>
  <c r="AX110" i="96" s="1"/>
  <c r="AP51" i="96"/>
  <c r="AP52" i="96"/>
  <c r="AP110" i="96" s="1"/>
  <c r="H52" i="92"/>
  <c r="H51" i="92"/>
  <c r="BR51" i="92"/>
  <c r="BR52" i="92"/>
  <c r="P52" i="92"/>
  <c r="P51" i="92"/>
  <c r="BJ52" i="92"/>
  <c r="BJ51" i="92"/>
  <c r="BJ46" i="100"/>
  <c r="BB46" i="100"/>
  <c r="BT46" i="100"/>
  <c r="P46" i="100"/>
  <c r="V19" i="91"/>
  <c r="BX50" i="100"/>
  <c r="CD50" i="100"/>
  <c r="AP50" i="100"/>
  <c r="AH49" i="100"/>
  <c r="AP49" i="100"/>
  <c r="BN49" i="100"/>
  <c r="BJ48" i="100"/>
  <c r="T48" i="100"/>
  <c r="CF48" i="90"/>
  <c r="CH48" i="90" s="1"/>
  <c r="D48" i="100"/>
  <c r="CF48" i="95"/>
  <c r="CH48" i="95" s="1"/>
  <c r="BL51" i="97"/>
  <c r="BL52" i="97"/>
  <c r="J51" i="97"/>
  <c r="J52" i="97"/>
  <c r="AB52" i="97"/>
  <c r="AB110" i="97" s="1"/>
  <c r="AB51" i="97"/>
  <c r="L52" i="96"/>
  <c r="CN47" i="92" l="1"/>
  <c r="CP47" i="92" s="1"/>
  <c r="F104" i="96"/>
  <c r="BZ52" i="94"/>
  <c r="BZ104" i="94" s="1"/>
  <c r="AL51" i="94"/>
  <c r="T49" i="91"/>
  <c r="AA48" i="91" s="1"/>
  <c r="AZ52" i="93"/>
  <c r="AZ100" i="93" s="1"/>
  <c r="BA100" i="93" s="1"/>
  <c r="CH49" i="95"/>
  <c r="S45" i="91"/>
  <c r="AH104" i="96"/>
  <c r="BB100" i="96"/>
  <c r="BC100" i="96" s="1"/>
  <c r="AJ51" i="94"/>
  <c r="CF48" i="100"/>
  <c r="CH48" i="100" s="1"/>
  <c r="E37" i="91"/>
  <c r="CF50" i="100"/>
  <c r="CH50" i="100" s="1"/>
  <c r="AP104" i="96"/>
  <c r="AP100" i="96"/>
  <c r="AQ100" i="96" s="1"/>
  <c r="CF46" i="100"/>
  <c r="CH46" i="100" s="1"/>
  <c r="N110" i="92"/>
  <c r="N104" i="92"/>
  <c r="N100" i="92"/>
  <c r="O100" i="92" s="1"/>
  <c r="CH47" i="94"/>
  <c r="CN47" i="94"/>
  <c r="CP47" i="94" s="1"/>
  <c r="L51" i="90"/>
  <c r="L52" i="90"/>
  <c r="L45" i="100"/>
  <c r="BL52" i="90"/>
  <c r="BL51" i="90"/>
  <c r="BL45" i="100"/>
  <c r="BV52" i="90"/>
  <c r="BV51" i="90"/>
  <c r="BV45" i="100"/>
  <c r="N51" i="95"/>
  <c r="N52" i="95"/>
  <c r="BZ52" i="95"/>
  <c r="BZ51" i="95"/>
  <c r="AV51" i="95"/>
  <c r="AV52" i="95"/>
  <c r="AV110" i="95" s="1"/>
  <c r="AN51" i="95"/>
  <c r="AN52" i="95"/>
  <c r="AZ51" i="94"/>
  <c r="AZ52" i="94"/>
  <c r="BP51" i="94"/>
  <c r="BP52" i="94"/>
  <c r="BB52" i="94"/>
  <c r="BB51" i="94"/>
  <c r="BP104" i="97"/>
  <c r="BP100" i="97"/>
  <c r="BQ100" i="97" s="1"/>
  <c r="BN52" i="93"/>
  <c r="BN51" i="93"/>
  <c r="BF52" i="93"/>
  <c r="BF51" i="93"/>
  <c r="BV51" i="93"/>
  <c r="BV52" i="93"/>
  <c r="CN47" i="95"/>
  <c r="CP47" i="95" s="1"/>
  <c r="CH47" i="95"/>
  <c r="BV51" i="95"/>
  <c r="X51" i="93"/>
  <c r="CN47" i="90"/>
  <c r="CP47" i="90" s="1"/>
  <c r="CH47" i="90"/>
  <c r="BX104" i="96"/>
  <c r="BX100" i="96"/>
  <c r="BY100" i="96" s="1"/>
  <c r="AZ104" i="96"/>
  <c r="AZ100" i="96"/>
  <c r="BA100" i="96" s="1"/>
  <c r="AJ104" i="97"/>
  <c r="AJ100" i="97"/>
  <c r="AK100" i="97" s="1"/>
  <c r="AP52" i="90"/>
  <c r="AP51" i="90"/>
  <c r="AP45" i="100"/>
  <c r="BZ52" i="90"/>
  <c r="BZ51" i="90"/>
  <c r="BZ45" i="100"/>
  <c r="AX52" i="90"/>
  <c r="AX110" i="90" s="1"/>
  <c r="AX51" i="90"/>
  <c r="AX45" i="100"/>
  <c r="BH51" i="95"/>
  <c r="BH52" i="95"/>
  <c r="BB51" i="95"/>
  <c r="BB52" i="95"/>
  <c r="X51" i="95"/>
  <c r="X52" i="95"/>
  <c r="P52" i="95"/>
  <c r="P51" i="95"/>
  <c r="AB51" i="94"/>
  <c r="AB52" i="94"/>
  <c r="AR51" i="94"/>
  <c r="AR52" i="94"/>
  <c r="AR110" i="94" s="1"/>
  <c r="AJ104" i="94"/>
  <c r="AJ100" i="94"/>
  <c r="AK100" i="94" s="1"/>
  <c r="L104" i="92"/>
  <c r="L110" i="92"/>
  <c r="L100" i="92"/>
  <c r="M100" i="92" s="1"/>
  <c r="AP51" i="93"/>
  <c r="AP52" i="93"/>
  <c r="AP110" i="93" s="1"/>
  <c r="AH51" i="93"/>
  <c r="AH52" i="93"/>
  <c r="AH110" i="93" s="1"/>
  <c r="AX52" i="93"/>
  <c r="AX110" i="93" s="1"/>
  <c r="AX51" i="93"/>
  <c r="AV104" i="97"/>
  <c r="AV100" i="97"/>
  <c r="AW100" i="97" s="1"/>
  <c r="X104" i="96"/>
  <c r="X100" i="96"/>
  <c r="Y100" i="96" s="1"/>
  <c r="X110" i="96"/>
  <c r="BR104" i="97"/>
  <c r="BR100" i="97"/>
  <c r="BS100" i="97" s="1"/>
  <c r="BD52" i="95"/>
  <c r="Z100" i="92"/>
  <c r="AA100" i="92" s="1"/>
  <c r="Z104" i="92"/>
  <c r="Z52" i="90"/>
  <c r="Z110" i="90" s="1"/>
  <c r="Z51" i="90"/>
  <c r="Z45" i="100"/>
  <c r="CF45" i="94"/>
  <c r="D51" i="94"/>
  <c r="D52" i="94"/>
  <c r="T52" i="94"/>
  <c r="T51" i="94"/>
  <c r="F52" i="94"/>
  <c r="F51" i="94"/>
  <c r="CH47" i="93"/>
  <c r="CN47" i="93"/>
  <c r="CP47" i="93" s="1"/>
  <c r="AT104" i="96"/>
  <c r="AT100" i="96"/>
  <c r="AU100" i="96" s="1"/>
  <c r="F51" i="93"/>
  <c r="F52" i="93"/>
  <c r="CB51" i="93"/>
  <c r="CB52" i="93"/>
  <c r="X110" i="93"/>
  <c r="X104" i="93"/>
  <c r="X100" i="93"/>
  <c r="Y100" i="93" s="1"/>
  <c r="AL104" i="92"/>
  <c r="AL100" i="92"/>
  <c r="AM100" i="92" s="1"/>
  <c r="CB104" i="97"/>
  <c r="CB100" i="97"/>
  <c r="CC100" i="97" s="1"/>
  <c r="CH49" i="94"/>
  <c r="CN49" i="94"/>
  <c r="CP49" i="94" s="1"/>
  <c r="BT104" i="96"/>
  <c r="BT100" i="96"/>
  <c r="BU100" i="96" s="1"/>
  <c r="V110" i="92"/>
  <c r="V104" i="92"/>
  <c r="V100" i="92"/>
  <c r="W100" i="92" s="1"/>
  <c r="BN104" i="96"/>
  <c r="BN100" i="96"/>
  <c r="BO100" i="96" s="1"/>
  <c r="AJ104" i="96"/>
  <c r="AJ100" i="96"/>
  <c r="AK100" i="96" s="1"/>
  <c r="AB104" i="96"/>
  <c r="AB100" i="96"/>
  <c r="AC100" i="96" s="1"/>
  <c r="R104" i="96"/>
  <c r="R100" i="96"/>
  <c r="S100" i="96" s="1"/>
  <c r="AX104" i="92"/>
  <c r="AX100" i="92"/>
  <c r="AY100" i="92" s="1"/>
  <c r="AR104" i="97"/>
  <c r="AR100" i="97"/>
  <c r="AS100" i="97" s="1"/>
  <c r="BF52" i="90"/>
  <c r="BF51" i="90"/>
  <c r="BF45" i="100"/>
  <c r="AD51" i="90"/>
  <c r="AD52" i="90"/>
  <c r="AD110" i="90" s="1"/>
  <c r="AD45" i="100"/>
  <c r="BT51" i="90"/>
  <c r="BT52" i="90"/>
  <c r="BT45" i="100"/>
  <c r="L51" i="95"/>
  <c r="L52" i="95"/>
  <c r="F52" i="95"/>
  <c r="F51" i="95"/>
  <c r="AT52" i="95"/>
  <c r="AT110" i="95" s="1"/>
  <c r="AT51" i="95"/>
  <c r="V110" i="96"/>
  <c r="V104" i="96"/>
  <c r="V100" i="96"/>
  <c r="W100" i="96" s="1"/>
  <c r="BV51" i="94"/>
  <c r="BV52" i="94"/>
  <c r="BN52" i="94"/>
  <c r="BN51" i="94"/>
  <c r="CD52" i="94"/>
  <c r="CD51" i="94"/>
  <c r="BL52" i="93"/>
  <c r="BL51" i="93"/>
  <c r="BD51" i="93"/>
  <c r="BD52" i="93"/>
  <c r="R51" i="93"/>
  <c r="R52" i="93"/>
  <c r="BL100" i="92"/>
  <c r="BM100" i="92" s="1"/>
  <c r="BL104" i="92"/>
  <c r="BD100" i="92"/>
  <c r="BE100" i="92" s="1"/>
  <c r="BD104" i="92"/>
  <c r="CN49" i="93"/>
  <c r="CP49" i="93" s="1"/>
  <c r="CH49" i="93"/>
  <c r="AX104" i="97"/>
  <c r="AX100" i="97"/>
  <c r="AY100" i="97" s="1"/>
  <c r="F110" i="92"/>
  <c r="F100" i="92"/>
  <c r="G100" i="92" s="1"/>
  <c r="F104" i="92"/>
  <c r="H104" i="96"/>
  <c r="H100" i="96"/>
  <c r="I100" i="96" s="1"/>
  <c r="H110" i="96"/>
  <c r="AD51" i="95"/>
  <c r="AD52" i="95"/>
  <c r="AD110" i="95" s="1"/>
  <c r="BF104" i="92"/>
  <c r="BF100" i="92"/>
  <c r="BG100" i="92" s="1"/>
  <c r="L110" i="96"/>
  <c r="L104" i="96"/>
  <c r="L100" i="96"/>
  <c r="M100" i="96" s="1"/>
  <c r="BJ104" i="92"/>
  <c r="BJ100" i="92"/>
  <c r="BK100" i="92" s="1"/>
  <c r="BD104" i="96"/>
  <c r="BD100" i="96"/>
  <c r="BE100" i="96" s="1"/>
  <c r="AN104" i="92"/>
  <c r="AN100" i="92"/>
  <c r="AO100" i="92" s="1"/>
  <c r="CF51" i="97"/>
  <c r="CN45" i="97"/>
  <c r="CH45" i="97"/>
  <c r="CH51" i="97" s="1"/>
  <c r="BN100" i="92"/>
  <c r="BO100" i="92" s="1"/>
  <c r="BN104" i="92"/>
  <c r="AH51" i="90"/>
  <c r="AH52" i="90"/>
  <c r="AH110" i="90" s="1"/>
  <c r="AH45" i="100"/>
  <c r="F52" i="90"/>
  <c r="F51" i="90"/>
  <c r="F45" i="100"/>
  <c r="AV51" i="90"/>
  <c r="AV52" i="90"/>
  <c r="AV110" i="90" s="1"/>
  <c r="AV45" i="100"/>
  <c r="CD51" i="95"/>
  <c r="CD52" i="95"/>
  <c r="CF45" i="95"/>
  <c r="D51" i="95"/>
  <c r="D52" i="95"/>
  <c r="V51" i="95"/>
  <c r="V52" i="95"/>
  <c r="AX51" i="94"/>
  <c r="AX52" i="94"/>
  <c r="AX110" i="94" s="1"/>
  <c r="AP52" i="94"/>
  <c r="AP110" i="94" s="1"/>
  <c r="AP51" i="94"/>
  <c r="BF51" i="94"/>
  <c r="BF52" i="94"/>
  <c r="AN52" i="93"/>
  <c r="AN110" i="93" s="1"/>
  <c r="AN51" i="93"/>
  <c r="AF52" i="93"/>
  <c r="AF110" i="93" s="1"/>
  <c r="AF51" i="93"/>
  <c r="P52" i="93"/>
  <c r="P51" i="93"/>
  <c r="BZ104" i="97"/>
  <c r="BZ100" i="97"/>
  <c r="CA100" i="97" s="1"/>
  <c r="BH100" i="92"/>
  <c r="BI100" i="92" s="1"/>
  <c r="BH104" i="92"/>
  <c r="BV100" i="96"/>
  <c r="BW100" i="96" s="1"/>
  <c r="BV104" i="96"/>
  <c r="BT100" i="92"/>
  <c r="BU100" i="92" s="1"/>
  <c r="BT104" i="92"/>
  <c r="BF100" i="96"/>
  <c r="BG100" i="96" s="1"/>
  <c r="BF104" i="96"/>
  <c r="X100" i="92"/>
  <c r="Y100" i="92" s="1"/>
  <c r="X110" i="92"/>
  <c r="X104" i="92"/>
  <c r="J51" i="90"/>
  <c r="J52" i="90"/>
  <c r="J45" i="100"/>
  <c r="AR51" i="90"/>
  <c r="AR52" i="90"/>
  <c r="AR45" i="100"/>
  <c r="X51" i="90"/>
  <c r="X52" i="90"/>
  <c r="X45" i="100"/>
  <c r="BF52" i="95"/>
  <c r="BF51" i="95"/>
  <c r="BX52" i="95"/>
  <c r="BX51" i="95"/>
  <c r="BP52" i="95"/>
  <c r="BP51" i="95"/>
  <c r="Z51" i="94"/>
  <c r="Z52" i="94"/>
  <c r="R52" i="94"/>
  <c r="R51" i="94"/>
  <c r="AH52" i="94"/>
  <c r="AH110" i="94" s="1"/>
  <c r="AH51" i="94"/>
  <c r="BT51" i="93"/>
  <c r="BT52" i="93"/>
  <c r="AV51" i="93"/>
  <c r="AV52" i="93"/>
  <c r="AV110" i="93" s="1"/>
  <c r="BB52" i="93"/>
  <c r="BB51" i="93"/>
  <c r="J51" i="93"/>
  <c r="J52" i="93"/>
  <c r="N110" i="97"/>
  <c r="N100" i="97"/>
  <c r="O100" i="97" s="1"/>
  <c r="N104" i="97"/>
  <c r="BT100" i="97"/>
  <c r="BU100" i="97" s="1"/>
  <c r="BT104" i="97"/>
  <c r="AF104" i="96"/>
  <c r="AF100" i="96"/>
  <c r="AG100" i="96" s="1"/>
  <c r="T110" i="92"/>
  <c r="T104" i="92"/>
  <c r="T100" i="92"/>
  <c r="U100" i="92" s="1"/>
  <c r="AV100" i="96"/>
  <c r="AW100" i="96" s="1"/>
  <c r="AV104" i="96"/>
  <c r="BD104" i="97"/>
  <c r="BD100" i="97"/>
  <c r="BE100" i="97" s="1"/>
  <c r="BX104" i="92"/>
  <c r="BX100" i="92"/>
  <c r="BY100" i="92" s="1"/>
  <c r="AL104" i="96"/>
  <c r="AL100" i="96"/>
  <c r="AM100" i="96" s="1"/>
  <c r="BL104" i="96"/>
  <c r="BL100" i="96"/>
  <c r="BM100" i="96" s="1"/>
  <c r="AZ104" i="97"/>
  <c r="AZ100" i="97"/>
  <c r="BA100" i="97" s="1"/>
  <c r="L52" i="94"/>
  <c r="BX104" i="97"/>
  <c r="BX100" i="97"/>
  <c r="BY100" i="97" s="1"/>
  <c r="J110" i="92"/>
  <c r="J104" i="92"/>
  <c r="J100" i="92"/>
  <c r="K100" i="92" s="1"/>
  <c r="P110" i="96"/>
  <c r="P104" i="96"/>
  <c r="P100" i="96"/>
  <c r="Q100" i="96" s="1"/>
  <c r="D100" i="97"/>
  <c r="D104" i="97"/>
  <c r="D106" i="97" s="1"/>
  <c r="E106" i="97" s="1"/>
  <c r="D110" i="97"/>
  <c r="BH52" i="94"/>
  <c r="P51" i="90"/>
  <c r="P52" i="90"/>
  <c r="P45" i="100"/>
  <c r="CB52" i="90"/>
  <c r="CB51" i="90"/>
  <c r="CB45" i="100"/>
  <c r="BX52" i="90"/>
  <c r="BX51" i="90"/>
  <c r="BX45" i="100"/>
  <c r="AN52" i="90"/>
  <c r="AN110" i="90" s="1"/>
  <c r="AN51" i="90"/>
  <c r="AN45" i="100"/>
  <c r="AZ52" i="95"/>
  <c r="AZ51" i="95"/>
  <c r="AR51" i="95"/>
  <c r="AR52" i="95"/>
  <c r="AR110" i="95" s="1"/>
  <c r="D110" i="96"/>
  <c r="D104" i="96"/>
  <c r="D106" i="96" s="1"/>
  <c r="E106" i="96" s="1"/>
  <c r="D100" i="96"/>
  <c r="BT51" i="94"/>
  <c r="BT52" i="94"/>
  <c r="BL52" i="94"/>
  <c r="BL51" i="94"/>
  <c r="J52" i="94"/>
  <c r="J51" i="94"/>
  <c r="X104" i="97"/>
  <c r="X110" i="97"/>
  <c r="X100" i="97"/>
  <c r="Y100" i="97" s="1"/>
  <c r="BR51" i="93"/>
  <c r="BR52" i="93"/>
  <c r="BJ52" i="93"/>
  <c r="BJ51" i="93"/>
  <c r="D52" i="93"/>
  <c r="CF45" i="93"/>
  <c r="D51" i="93"/>
  <c r="H52" i="93"/>
  <c r="H51" i="93"/>
  <c r="AV104" i="92"/>
  <c r="AV100" i="92"/>
  <c r="AW100" i="92" s="1"/>
  <c r="BP100" i="92"/>
  <c r="BQ100" i="92" s="1"/>
  <c r="BP104" i="92"/>
  <c r="P100" i="97"/>
  <c r="Q100" i="97" s="1"/>
  <c r="P104" i="97"/>
  <c r="J104" i="97"/>
  <c r="J100" i="97"/>
  <c r="K100" i="97" s="1"/>
  <c r="J110" i="97"/>
  <c r="BR104" i="92"/>
  <c r="BR100" i="92"/>
  <c r="BS100" i="92" s="1"/>
  <c r="CB104" i="96"/>
  <c r="CB100" i="96"/>
  <c r="CC100" i="96" s="1"/>
  <c r="F110" i="97"/>
  <c r="F100" i="97"/>
  <c r="G100" i="97" s="1"/>
  <c r="F104" i="97"/>
  <c r="AL51" i="90"/>
  <c r="AL52" i="90"/>
  <c r="AL110" i="90" s="1"/>
  <c r="AL45" i="100"/>
  <c r="BD52" i="90"/>
  <c r="BD51" i="90"/>
  <c r="BD45" i="100"/>
  <c r="AZ51" i="90"/>
  <c r="AZ52" i="90"/>
  <c r="AZ45" i="100"/>
  <c r="BR52" i="90"/>
  <c r="BR51" i="90"/>
  <c r="BR45" i="100"/>
  <c r="J51" i="95"/>
  <c r="J52" i="95"/>
  <c r="AB52" i="95"/>
  <c r="AB110" i="95" s="1"/>
  <c r="AB51" i="95"/>
  <c r="T52" i="95"/>
  <c r="T51" i="95"/>
  <c r="CB100" i="92"/>
  <c r="CC100" i="92" s="1"/>
  <c r="CB104" i="92"/>
  <c r="CF51" i="96"/>
  <c r="CN45" i="96"/>
  <c r="CH45" i="96"/>
  <c r="CH51" i="96" s="1"/>
  <c r="AV51" i="94"/>
  <c r="AV52" i="94"/>
  <c r="AV110" i="94" s="1"/>
  <c r="AN52" i="94"/>
  <c r="AN110" i="94" s="1"/>
  <c r="AN51" i="94"/>
  <c r="CB51" i="94"/>
  <c r="CB52" i="94"/>
  <c r="AT52" i="93"/>
  <c r="AT110" i="93" s="1"/>
  <c r="AT51" i="93"/>
  <c r="AL52" i="93"/>
  <c r="AL110" i="93" s="1"/>
  <c r="AL51" i="93"/>
  <c r="BX51" i="93"/>
  <c r="BX52" i="93"/>
  <c r="Z51" i="93"/>
  <c r="Z52" i="93"/>
  <c r="BR100" i="96"/>
  <c r="BS100" i="96" s="1"/>
  <c r="BR104" i="96"/>
  <c r="H100" i="97"/>
  <c r="I100" i="97" s="1"/>
  <c r="H110" i="97"/>
  <c r="H104" i="97"/>
  <c r="AF104" i="92"/>
  <c r="AF100" i="92"/>
  <c r="AG100" i="92" s="1"/>
  <c r="BV100" i="92"/>
  <c r="BW100" i="92" s="1"/>
  <c r="BV104" i="92"/>
  <c r="N100" i="96"/>
  <c r="O100" i="96" s="1"/>
  <c r="N104" i="96"/>
  <c r="N110" i="96"/>
  <c r="AH52" i="95"/>
  <c r="AR100" i="92"/>
  <c r="AS100" i="92" s="1"/>
  <c r="AR104" i="92"/>
  <c r="AJ51" i="95"/>
  <c r="AJ52" i="95"/>
  <c r="AJ110" i="95" s="1"/>
  <c r="P100" i="92"/>
  <c r="Q100" i="92" s="1"/>
  <c r="P104" i="92"/>
  <c r="P110" i="92"/>
  <c r="BH104" i="96"/>
  <c r="BH100" i="96"/>
  <c r="BI100" i="96" s="1"/>
  <c r="AH104" i="97"/>
  <c r="AH100" i="97"/>
  <c r="AI100" i="97" s="1"/>
  <c r="AB104" i="92"/>
  <c r="AB100" i="92"/>
  <c r="AC100" i="92" s="1"/>
  <c r="CD100" i="92"/>
  <c r="CE100" i="92" s="1"/>
  <c r="CD104" i="92"/>
  <c r="CD104" i="97"/>
  <c r="CD100" i="97"/>
  <c r="CE100" i="97" s="1"/>
  <c r="N51" i="90"/>
  <c r="N52" i="90"/>
  <c r="N45" i="100"/>
  <c r="AF51" i="90"/>
  <c r="AF52" i="90"/>
  <c r="AF110" i="90" s="1"/>
  <c r="AF45" i="100"/>
  <c r="AB51" i="90"/>
  <c r="AB52" i="90"/>
  <c r="AB110" i="90" s="1"/>
  <c r="AB45" i="100"/>
  <c r="AT51" i="90"/>
  <c r="AT52" i="90"/>
  <c r="AT110" i="90" s="1"/>
  <c r="AT45" i="100"/>
  <c r="CB51" i="95"/>
  <c r="CB52" i="95"/>
  <c r="BV104" i="95"/>
  <c r="BV100" i="95"/>
  <c r="BW100" i="95" s="1"/>
  <c r="BN51" i="95"/>
  <c r="BN52" i="95"/>
  <c r="CD104" i="96"/>
  <c r="CD100" i="96"/>
  <c r="CE100" i="96" s="1"/>
  <c r="X52" i="94"/>
  <c r="X51" i="94"/>
  <c r="P52" i="94"/>
  <c r="P51" i="94"/>
  <c r="BD52" i="94"/>
  <c r="BD51" i="94"/>
  <c r="CF49" i="100"/>
  <c r="N51" i="93"/>
  <c r="N52" i="93"/>
  <c r="T51" i="93"/>
  <c r="T52" i="93"/>
  <c r="V51" i="93"/>
  <c r="V52" i="93"/>
  <c r="V110" i="97"/>
  <c r="V104" i="97"/>
  <c r="V100" i="97"/>
  <c r="W100" i="97" s="1"/>
  <c r="L51" i="93"/>
  <c r="AL104" i="97"/>
  <c r="AL100" i="97"/>
  <c r="AM100" i="97" s="1"/>
  <c r="Z104" i="97"/>
  <c r="Z100" i="97"/>
  <c r="AA100" i="97" s="1"/>
  <c r="AP104" i="92"/>
  <c r="AP100" i="92"/>
  <c r="AQ100" i="92" s="1"/>
  <c r="AN104" i="97"/>
  <c r="AN100" i="97"/>
  <c r="AO100" i="97" s="1"/>
  <c r="AX100" i="96"/>
  <c r="AY100" i="96" s="1"/>
  <c r="AX104" i="96"/>
  <c r="BB51" i="90"/>
  <c r="BB52" i="90"/>
  <c r="BB45" i="100"/>
  <c r="BZ104" i="96"/>
  <c r="BZ100" i="96"/>
  <c r="CA100" i="96" s="1"/>
  <c r="L110" i="97"/>
  <c r="L104" i="97"/>
  <c r="L100" i="97"/>
  <c r="M100" i="97" s="1"/>
  <c r="BJ100" i="96"/>
  <c r="BK100" i="96" s="1"/>
  <c r="BJ104" i="96"/>
  <c r="D51" i="90"/>
  <c r="D52" i="90"/>
  <c r="CF45" i="90"/>
  <c r="D45" i="100"/>
  <c r="H52" i="90"/>
  <c r="H51" i="90"/>
  <c r="H45" i="100"/>
  <c r="T51" i="90"/>
  <c r="T52" i="90"/>
  <c r="T45" i="100"/>
  <c r="V51" i="90"/>
  <c r="V52" i="90"/>
  <c r="V45" i="100"/>
  <c r="AX52" i="95"/>
  <c r="AX110" i="95" s="1"/>
  <c r="AX51" i="95"/>
  <c r="AP51" i="95"/>
  <c r="AP52" i="95"/>
  <c r="AP110" i="95" s="1"/>
  <c r="AZ104" i="92"/>
  <c r="AZ100" i="92"/>
  <c r="BA100" i="92" s="1"/>
  <c r="BR51" i="94"/>
  <c r="BR52" i="94"/>
  <c r="BJ52" i="94"/>
  <c r="BJ51" i="94"/>
  <c r="AF52" i="94"/>
  <c r="AF110" i="94" s="1"/>
  <c r="AF51" i="94"/>
  <c r="BB104" i="97"/>
  <c r="BB100" i="97"/>
  <c r="BC100" i="97" s="1"/>
  <c r="CN49" i="90"/>
  <c r="CP49" i="90" s="1"/>
  <c r="CH49" i="90"/>
  <c r="R110" i="92"/>
  <c r="R100" i="92"/>
  <c r="S100" i="92" s="1"/>
  <c r="R104" i="92"/>
  <c r="BP51" i="93"/>
  <c r="BP52" i="93"/>
  <c r="BH51" i="93"/>
  <c r="BH52" i="93"/>
  <c r="AB52" i="93"/>
  <c r="AB51" i="93"/>
  <c r="BZ104" i="92"/>
  <c r="BZ100" i="92"/>
  <c r="CA100" i="92" s="1"/>
  <c r="AF104" i="97"/>
  <c r="AF100" i="97"/>
  <c r="AG100" i="97" s="1"/>
  <c r="BV100" i="97"/>
  <c r="BW100" i="97" s="1"/>
  <c r="BV104" i="97"/>
  <c r="BR51" i="95"/>
  <c r="BR52" i="95"/>
  <c r="BL104" i="97"/>
  <c r="BL100" i="97"/>
  <c r="BM100" i="97" s="1"/>
  <c r="R104" i="97"/>
  <c r="R100" i="97"/>
  <c r="S100" i="97" s="1"/>
  <c r="AD104" i="92"/>
  <c r="AD100" i="92"/>
  <c r="AE100" i="92" s="1"/>
  <c r="BF104" i="97"/>
  <c r="BF100" i="97"/>
  <c r="BG100" i="97" s="1"/>
  <c r="H104" i="92"/>
  <c r="H100" i="92"/>
  <c r="I100" i="92" s="1"/>
  <c r="H110" i="92"/>
  <c r="AP100" i="97"/>
  <c r="AQ100" i="97" s="1"/>
  <c r="AP104" i="97"/>
  <c r="BN104" i="97"/>
  <c r="BN100" i="97"/>
  <c r="BO100" i="97" s="1"/>
  <c r="BH52" i="90"/>
  <c r="BH51" i="90"/>
  <c r="BH45" i="100"/>
  <c r="BP52" i="90"/>
  <c r="BP51" i="90"/>
  <c r="BP45" i="100"/>
  <c r="R51" i="90"/>
  <c r="R52" i="90"/>
  <c r="R45" i="100"/>
  <c r="BJ51" i="95"/>
  <c r="BJ52" i="95"/>
  <c r="AF52" i="95"/>
  <c r="AF51" i="95"/>
  <c r="Z51" i="95"/>
  <c r="Z52" i="95"/>
  <c r="Z110" i="95" s="1"/>
  <c r="R52" i="95"/>
  <c r="R51" i="95"/>
  <c r="BB104" i="92"/>
  <c r="BB100" i="92"/>
  <c r="BC100" i="92" s="1"/>
  <c r="AT51" i="94"/>
  <c r="AT52" i="94"/>
  <c r="AT110" i="94" s="1"/>
  <c r="AL104" i="94"/>
  <c r="AL100" i="94"/>
  <c r="AM100" i="94" s="1"/>
  <c r="H52" i="94"/>
  <c r="H51" i="94"/>
  <c r="AH104" i="92"/>
  <c r="AH100" i="92"/>
  <c r="AI100" i="92" s="1"/>
  <c r="AR52" i="93"/>
  <c r="AR110" i="93" s="1"/>
  <c r="AR51" i="93"/>
  <c r="AJ52" i="93"/>
  <c r="AJ51" i="93"/>
  <c r="BZ52" i="93"/>
  <c r="BZ51" i="93"/>
  <c r="Z104" i="96"/>
  <c r="Z100" i="96"/>
  <c r="AA100" i="96" s="1"/>
  <c r="AD104" i="96"/>
  <c r="AD100" i="96"/>
  <c r="AE100" i="96" s="1"/>
  <c r="AT104" i="97"/>
  <c r="AT100" i="97"/>
  <c r="AU100" i="97" s="1"/>
  <c r="AT104" i="92"/>
  <c r="AT100" i="92"/>
  <c r="AU100" i="92" s="1"/>
  <c r="CH45" i="92"/>
  <c r="CH51" i="92" s="1"/>
  <c r="CF51" i="92"/>
  <c r="CN45" i="92"/>
  <c r="CD52" i="93"/>
  <c r="AD52" i="94"/>
  <c r="AD110" i="94" s="1"/>
  <c r="CD52" i="90"/>
  <c r="CD51" i="90"/>
  <c r="CD45" i="100"/>
  <c r="AB104" i="97"/>
  <c r="AB100" i="97"/>
  <c r="AC100" i="97" s="1"/>
  <c r="CF47" i="100"/>
  <c r="J104" i="96"/>
  <c r="J100" i="96"/>
  <c r="K100" i="96" s="1"/>
  <c r="J110" i="96"/>
  <c r="BP100" i="96"/>
  <c r="BQ100" i="96" s="1"/>
  <c r="BP104" i="96"/>
  <c r="T104" i="97"/>
  <c r="T100" i="97"/>
  <c r="U100" i="97" s="1"/>
  <c r="T110" i="97"/>
  <c r="AD104" i="97"/>
  <c r="AD100" i="97"/>
  <c r="AE100" i="97" s="1"/>
  <c r="AJ51" i="90"/>
  <c r="AJ52" i="90"/>
  <c r="AJ110" i="90" s="1"/>
  <c r="AJ45" i="100"/>
  <c r="BN51" i="90"/>
  <c r="BN52" i="90"/>
  <c r="BN45" i="100"/>
  <c r="BJ51" i="90"/>
  <c r="BJ52" i="90"/>
  <c r="BJ45" i="100"/>
  <c r="AL51" i="95"/>
  <c r="AL52" i="95"/>
  <c r="H52" i="95"/>
  <c r="H51" i="95"/>
  <c r="BT51" i="95"/>
  <c r="BT52" i="95"/>
  <c r="BL51" i="95"/>
  <c r="BL52" i="95"/>
  <c r="BX51" i="94"/>
  <c r="BX52" i="94"/>
  <c r="V52" i="94"/>
  <c r="V51" i="94"/>
  <c r="N110" i="94"/>
  <c r="N100" i="94"/>
  <c r="O100" i="94" s="1"/>
  <c r="N104" i="94"/>
  <c r="BH104" i="97"/>
  <c r="BH100" i="97"/>
  <c r="BI100" i="97" s="1"/>
  <c r="L110" i="93"/>
  <c r="L104" i="93"/>
  <c r="L100" i="93"/>
  <c r="M100" i="93" s="1"/>
  <c r="AD52" i="93"/>
  <c r="AD110" i="93" s="1"/>
  <c r="AD51" i="93"/>
  <c r="BJ104" i="97"/>
  <c r="BJ100" i="97"/>
  <c r="BK100" i="97" s="1"/>
  <c r="AJ104" i="92"/>
  <c r="AJ100" i="92"/>
  <c r="AK100" i="92" s="1"/>
  <c r="D104" i="92"/>
  <c r="D106" i="92" s="1"/>
  <c r="E106" i="92" s="1"/>
  <c r="D110" i="92"/>
  <c r="D100" i="92"/>
  <c r="AZ104" i="93" l="1"/>
  <c r="F106" i="96"/>
  <c r="G106" i="96" s="1"/>
  <c r="H106" i="96" s="1"/>
  <c r="I106" i="96" s="1"/>
  <c r="J106" i="96" s="1"/>
  <c r="K106" i="96" s="1"/>
  <c r="L106" i="96" s="1"/>
  <c r="M106" i="96" s="1"/>
  <c r="N106" i="96" s="1"/>
  <c r="O106" i="96" s="1"/>
  <c r="P106" i="96" s="1"/>
  <c r="Q106" i="96" s="1"/>
  <c r="R106" i="96" s="1"/>
  <c r="S106" i="96" s="1"/>
  <c r="T106" i="96" s="1"/>
  <c r="U106" i="96" s="1"/>
  <c r="V106" i="96" s="1"/>
  <c r="W106" i="96" s="1"/>
  <c r="X106" i="96" s="1"/>
  <c r="Y106" i="96" s="1"/>
  <c r="Z106" i="96" s="1"/>
  <c r="AA106" i="96" s="1"/>
  <c r="AB106" i="96" s="1"/>
  <c r="AC106" i="96" s="1"/>
  <c r="AD106" i="96" s="1"/>
  <c r="AE106" i="96" s="1"/>
  <c r="AF106" i="96" s="1"/>
  <c r="AG106" i="96" s="1"/>
  <c r="AH106" i="96" s="1"/>
  <c r="AI106" i="96" s="1"/>
  <c r="AJ106" i="96" s="1"/>
  <c r="AK106" i="96" s="1"/>
  <c r="AL106" i="96" s="1"/>
  <c r="AM106" i="96" s="1"/>
  <c r="AN106" i="96" s="1"/>
  <c r="AO106" i="96" s="1"/>
  <c r="AP106" i="96" s="1"/>
  <c r="AQ106" i="96" s="1"/>
  <c r="AR106" i="96" s="1"/>
  <c r="AS106" i="96" s="1"/>
  <c r="AT106" i="96" s="1"/>
  <c r="AU106" i="96" s="1"/>
  <c r="AV106" i="96" s="1"/>
  <c r="AW106" i="96" s="1"/>
  <c r="AX106" i="96" s="1"/>
  <c r="AY106" i="96" s="1"/>
  <c r="AZ106" i="96" s="1"/>
  <c r="BA106" i="96" s="1"/>
  <c r="BB106" i="96" s="1"/>
  <c r="BC106" i="96" s="1"/>
  <c r="BD106" i="96" s="1"/>
  <c r="BE106" i="96" s="1"/>
  <c r="BF106" i="96" s="1"/>
  <c r="BG106" i="96" s="1"/>
  <c r="BH106" i="96" s="1"/>
  <c r="BI106" i="96" s="1"/>
  <c r="BJ106" i="96" s="1"/>
  <c r="BK106" i="96" s="1"/>
  <c r="BL106" i="96" s="1"/>
  <c r="BM106" i="96" s="1"/>
  <c r="BN106" i="96" s="1"/>
  <c r="BO106" i="96" s="1"/>
  <c r="BP106" i="96" s="1"/>
  <c r="BQ106" i="96" s="1"/>
  <c r="BR106" i="96" s="1"/>
  <c r="BS106" i="96" s="1"/>
  <c r="BT106" i="96" s="1"/>
  <c r="BU106" i="96" s="1"/>
  <c r="BV106" i="96" s="1"/>
  <c r="BW106" i="96" s="1"/>
  <c r="BX106" i="96" s="1"/>
  <c r="BY106" i="96" s="1"/>
  <c r="BZ106" i="96" s="1"/>
  <c r="CA106" i="96" s="1"/>
  <c r="CB106" i="96" s="1"/>
  <c r="CC106" i="96" s="1"/>
  <c r="CD106" i="96" s="1"/>
  <c r="CE106" i="96" s="1"/>
  <c r="BZ100" i="94"/>
  <c r="CA100" i="94" s="1"/>
  <c r="F106" i="92"/>
  <c r="G106" i="92" s="1"/>
  <c r="H106" i="92" s="1"/>
  <c r="I106" i="92" s="1"/>
  <c r="J106" i="92" s="1"/>
  <c r="K106" i="92" s="1"/>
  <c r="L106" i="92" s="1"/>
  <c r="M106" i="92" s="1"/>
  <c r="N106" i="92" s="1"/>
  <c r="O106" i="92" s="1"/>
  <c r="P106" i="92" s="1"/>
  <c r="Q106" i="92" s="1"/>
  <c r="R106" i="92" s="1"/>
  <c r="S106" i="92" s="1"/>
  <c r="T106" i="92" s="1"/>
  <c r="U106" i="92" s="1"/>
  <c r="V106" i="92" s="1"/>
  <c r="W106" i="92" s="1"/>
  <c r="X106" i="92" s="1"/>
  <c r="Y106" i="92" s="1"/>
  <c r="Z106" i="92" s="1"/>
  <c r="AA106" i="92" s="1"/>
  <c r="AB106" i="92" s="1"/>
  <c r="AC106" i="92" s="1"/>
  <c r="AD106" i="92" s="1"/>
  <c r="AE106" i="92" s="1"/>
  <c r="AF106" i="92" s="1"/>
  <c r="AG106" i="92" s="1"/>
  <c r="AH106" i="92" s="1"/>
  <c r="AI106" i="92" s="1"/>
  <c r="AJ106" i="92" s="1"/>
  <c r="AK106" i="92" s="1"/>
  <c r="AL106" i="92" s="1"/>
  <c r="AM106" i="92" s="1"/>
  <c r="AN106" i="92" s="1"/>
  <c r="AO106" i="92" s="1"/>
  <c r="AP106" i="92" s="1"/>
  <c r="AQ106" i="92" s="1"/>
  <c r="AR106" i="92" s="1"/>
  <c r="AS106" i="92" s="1"/>
  <c r="AT106" i="92" s="1"/>
  <c r="AU106" i="92" s="1"/>
  <c r="AV106" i="92" s="1"/>
  <c r="AW106" i="92" s="1"/>
  <c r="AX106" i="92" s="1"/>
  <c r="AY106" i="92" s="1"/>
  <c r="AZ106" i="92" s="1"/>
  <c r="BA106" i="92" s="1"/>
  <c r="BB106" i="92" s="1"/>
  <c r="BC106" i="92" s="1"/>
  <c r="BD106" i="92" s="1"/>
  <c r="BE106" i="92" s="1"/>
  <c r="BF106" i="92" s="1"/>
  <c r="BG106" i="92" s="1"/>
  <c r="BH106" i="92" s="1"/>
  <c r="BI106" i="92" s="1"/>
  <c r="BJ106" i="92" s="1"/>
  <c r="BK106" i="92" s="1"/>
  <c r="BL106" i="92" s="1"/>
  <c r="BM106" i="92" s="1"/>
  <c r="BN106" i="92" s="1"/>
  <c r="BO106" i="92" s="1"/>
  <c r="BP106" i="92" s="1"/>
  <c r="BQ106" i="92" s="1"/>
  <c r="BR106" i="92" s="1"/>
  <c r="BS106" i="92" s="1"/>
  <c r="BT106" i="92" s="1"/>
  <c r="BU106" i="92" s="1"/>
  <c r="BV106" i="92" s="1"/>
  <c r="BW106" i="92" s="1"/>
  <c r="BX106" i="92" s="1"/>
  <c r="BY106" i="92" s="1"/>
  <c r="BZ106" i="92" s="1"/>
  <c r="CA106" i="92" s="1"/>
  <c r="CB106" i="92" s="1"/>
  <c r="CC106" i="92" s="1"/>
  <c r="CD106" i="92" s="1"/>
  <c r="CE106" i="92" s="1"/>
  <c r="V46" i="91"/>
  <c r="AC46" i="91" s="1"/>
  <c r="U46" i="91"/>
  <c r="AB46" i="91" s="1"/>
  <c r="T46" i="91"/>
  <c r="AA46" i="91" s="1"/>
  <c r="BR104" i="94"/>
  <c r="BR100" i="94"/>
  <c r="BS100" i="94" s="1"/>
  <c r="BL104" i="90"/>
  <c r="BL100" i="90"/>
  <c r="BM100" i="90" s="1"/>
  <c r="BT100" i="95"/>
  <c r="BU100" i="95" s="1"/>
  <c r="BT104" i="95"/>
  <c r="AJ52" i="100"/>
  <c r="AJ110" i="100" s="1"/>
  <c r="AJ51" i="100"/>
  <c r="N110" i="93"/>
  <c r="N104" i="93"/>
  <c r="N100" i="93"/>
  <c r="O100" i="93" s="1"/>
  <c r="AF100" i="90"/>
  <c r="AG100" i="90" s="1"/>
  <c r="AF104" i="90"/>
  <c r="BR51" i="100"/>
  <c r="BR52" i="100"/>
  <c r="CF110" i="96"/>
  <c r="CH1" i="96" s="1"/>
  <c r="V104" i="95"/>
  <c r="V100" i="95"/>
  <c r="W100" i="95" s="1"/>
  <c r="F104" i="90"/>
  <c r="F100" i="90"/>
  <c r="G100" i="90" s="1"/>
  <c r="F110" i="90"/>
  <c r="R100" i="93"/>
  <c r="S100" i="93" s="1"/>
  <c r="R104" i="93"/>
  <c r="AD51" i="100"/>
  <c r="AD52" i="100"/>
  <c r="AD110" i="100" s="1"/>
  <c r="AV104" i="95"/>
  <c r="AV100" i="95"/>
  <c r="AW100" i="95" s="1"/>
  <c r="L51" i="100"/>
  <c r="L52" i="100"/>
  <c r="R104" i="90"/>
  <c r="R100" i="90"/>
  <c r="S100" i="90" s="1"/>
  <c r="R110" i="90"/>
  <c r="CB51" i="100"/>
  <c r="CB52" i="100"/>
  <c r="BP51" i="100"/>
  <c r="BP52" i="100"/>
  <c r="H51" i="100"/>
  <c r="H52" i="100"/>
  <c r="BX100" i="93"/>
  <c r="BY100" i="93" s="1"/>
  <c r="BX104" i="93"/>
  <c r="AR100" i="95"/>
  <c r="AS100" i="95" s="1"/>
  <c r="AR104" i="95"/>
  <c r="CB104" i="90"/>
  <c r="CB100" i="90"/>
  <c r="CC100" i="90" s="1"/>
  <c r="AH104" i="94"/>
  <c r="AH100" i="94"/>
  <c r="AI100" i="94" s="1"/>
  <c r="BF104" i="95"/>
  <c r="BF100" i="95"/>
  <c r="BG100" i="95" s="1"/>
  <c r="P100" i="93"/>
  <c r="Q100" i="93" s="1"/>
  <c r="P104" i="93"/>
  <c r="AH51" i="100"/>
  <c r="AH52" i="100"/>
  <c r="AH110" i="100" s="1"/>
  <c r="AD104" i="90"/>
  <c r="AD100" i="90"/>
  <c r="AE100" i="90" s="1"/>
  <c r="Z104" i="90"/>
  <c r="Z100" i="90"/>
  <c r="AA100" i="90" s="1"/>
  <c r="AX104" i="93"/>
  <c r="AX100" i="93"/>
  <c r="AY100" i="93" s="1"/>
  <c r="AB104" i="94"/>
  <c r="AB100" i="94"/>
  <c r="AC100" i="94" s="1"/>
  <c r="AX104" i="90"/>
  <c r="AX100" i="90"/>
  <c r="AY100" i="90" s="1"/>
  <c r="BN104" i="93"/>
  <c r="BN100" i="93"/>
  <c r="BO100" i="93" s="1"/>
  <c r="L104" i="90"/>
  <c r="L100" i="90"/>
  <c r="M100" i="90" s="1"/>
  <c r="AV104" i="94"/>
  <c r="AV100" i="94"/>
  <c r="AW100" i="94" s="1"/>
  <c r="AJ104" i="90"/>
  <c r="AJ100" i="90"/>
  <c r="AK100" i="90" s="1"/>
  <c r="CF110" i="92"/>
  <c r="CH1" i="92" s="1"/>
  <c r="CH49" i="100"/>
  <c r="CN49" i="100"/>
  <c r="CP49" i="100" s="1"/>
  <c r="N51" i="100"/>
  <c r="N52" i="100"/>
  <c r="CP45" i="96"/>
  <c r="CP51" i="96" s="1"/>
  <c r="CN51" i="96"/>
  <c r="BR104" i="90"/>
  <c r="BR100" i="90"/>
  <c r="BS100" i="90" s="1"/>
  <c r="P52" i="100"/>
  <c r="P51" i="100"/>
  <c r="X51" i="100"/>
  <c r="X52" i="100"/>
  <c r="D110" i="95"/>
  <c r="D104" i="95"/>
  <c r="D106" i="95" s="1"/>
  <c r="E106" i="95" s="1"/>
  <c r="D100" i="95"/>
  <c r="AH104" i="90"/>
  <c r="AH100" i="90"/>
  <c r="AI100" i="90" s="1"/>
  <c r="BD100" i="93"/>
  <c r="BE100" i="93" s="1"/>
  <c r="BD104" i="93"/>
  <c r="AH104" i="93"/>
  <c r="AH100" i="93"/>
  <c r="AI100" i="93" s="1"/>
  <c r="BZ52" i="100"/>
  <c r="BZ51" i="100"/>
  <c r="Z51" i="100"/>
  <c r="Z52" i="100"/>
  <c r="Z110" i="100" s="1"/>
  <c r="R104" i="95"/>
  <c r="R100" i="95"/>
  <c r="S100" i="95" s="1"/>
  <c r="BP104" i="90"/>
  <c r="BP100" i="90"/>
  <c r="BQ100" i="90" s="1"/>
  <c r="AP104" i="95"/>
  <c r="AP100" i="95"/>
  <c r="AQ100" i="95" s="1"/>
  <c r="H104" i="90"/>
  <c r="H100" i="90"/>
  <c r="I100" i="90" s="1"/>
  <c r="H110" i="90"/>
  <c r="BB51" i="100"/>
  <c r="BB52" i="100"/>
  <c r="CB104" i="95"/>
  <c r="CB100" i="95"/>
  <c r="CC100" i="95" s="1"/>
  <c r="N104" i="90"/>
  <c r="N100" i="90"/>
  <c r="O100" i="90" s="1"/>
  <c r="N110" i="90"/>
  <c r="AZ51" i="100"/>
  <c r="AZ52" i="100"/>
  <c r="P104" i="90"/>
  <c r="P100" i="90"/>
  <c r="Q100" i="90" s="1"/>
  <c r="P110" i="90"/>
  <c r="R110" i="94"/>
  <c r="R104" i="94"/>
  <c r="R100" i="94"/>
  <c r="S100" i="94" s="1"/>
  <c r="X104" i="90"/>
  <c r="X100" i="90"/>
  <c r="Y100" i="90" s="1"/>
  <c r="X110" i="90"/>
  <c r="AF104" i="93"/>
  <c r="AF100" i="93"/>
  <c r="AG100" i="93" s="1"/>
  <c r="BF51" i="100"/>
  <c r="BF52" i="100"/>
  <c r="BZ104" i="95"/>
  <c r="BZ100" i="95"/>
  <c r="CA100" i="95" s="1"/>
  <c r="BZ104" i="93"/>
  <c r="BZ100" i="93"/>
  <c r="CA100" i="93" s="1"/>
  <c r="AX52" i="100"/>
  <c r="AX110" i="100" s="1"/>
  <c r="AX51" i="100"/>
  <c r="Z100" i="95"/>
  <c r="AA100" i="95" s="1"/>
  <c r="Z104" i="95"/>
  <c r="BH51" i="100"/>
  <c r="BH52" i="100"/>
  <c r="D52" i="100"/>
  <c r="CF45" i="100"/>
  <c r="D51" i="100"/>
  <c r="BB104" i="90"/>
  <c r="BB100" i="90"/>
  <c r="BC100" i="90" s="1"/>
  <c r="BD104" i="94"/>
  <c r="BD100" i="94"/>
  <c r="BE100" i="94" s="1"/>
  <c r="AL100" i="93"/>
  <c r="AM100" i="93" s="1"/>
  <c r="AL104" i="93"/>
  <c r="AZ104" i="90"/>
  <c r="AZ100" i="90"/>
  <c r="BA100" i="90" s="1"/>
  <c r="AZ104" i="95"/>
  <c r="AZ100" i="95"/>
  <c r="BA100" i="95" s="1"/>
  <c r="J100" i="93"/>
  <c r="K100" i="93" s="1"/>
  <c r="J104" i="93"/>
  <c r="J110" i="93"/>
  <c r="Z104" i="94"/>
  <c r="Z100" i="94"/>
  <c r="AA100" i="94" s="1"/>
  <c r="CF51" i="95"/>
  <c r="CN45" i="95"/>
  <c r="CH45" i="95"/>
  <c r="CH51" i="95" s="1"/>
  <c r="AT104" i="95"/>
  <c r="AT100" i="95"/>
  <c r="AU100" i="95" s="1"/>
  <c r="BD104" i="95"/>
  <c r="BD100" i="95"/>
  <c r="BE100" i="95" s="1"/>
  <c r="AP104" i="93"/>
  <c r="AP100" i="93"/>
  <c r="AQ100" i="93" s="1"/>
  <c r="P100" i="95"/>
  <c r="Q100" i="95" s="1"/>
  <c r="P110" i="95"/>
  <c r="P104" i="95"/>
  <c r="BZ104" i="90"/>
  <c r="BZ100" i="90"/>
  <c r="CA100" i="90" s="1"/>
  <c r="N104" i="95"/>
  <c r="N100" i="95"/>
  <c r="O100" i="95" s="1"/>
  <c r="Z100" i="93"/>
  <c r="AA100" i="93" s="1"/>
  <c r="Z104" i="93"/>
  <c r="CH45" i="90"/>
  <c r="CH51" i="90" s="1"/>
  <c r="CF51" i="90"/>
  <c r="CN45" i="90"/>
  <c r="AT52" i="100"/>
  <c r="AT110" i="100" s="1"/>
  <c r="AT51" i="100"/>
  <c r="H104" i="93"/>
  <c r="H110" i="93"/>
  <c r="H100" i="93"/>
  <c r="I100" i="93" s="1"/>
  <c r="J104" i="94"/>
  <c r="J110" i="94"/>
  <c r="J100" i="94"/>
  <c r="K100" i="94" s="1"/>
  <c r="AN52" i="100"/>
  <c r="AN110" i="100" s="1"/>
  <c r="AN51" i="100"/>
  <c r="BH104" i="94"/>
  <c r="BH100" i="94"/>
  <c r="BI100" i="94" s="1"/>
  <c r="L100" i="94"/>
  <c r="M100" i="94" s="1"/>
  <c r="L110" i="94"/>
  <c r="L104" i="94"/>
  <c r="AR52" i="100"/>
  <c r="AR110" i="100" s="1"/>
  <c r="AR51" i="100"/>
  <c r="AN100" i="93"/>
  <c r="AO100" i="93" s="1"/>
  <c r="AN104" i="93"/>
  <c r="CD104" i="95"/>
  <c r="CD100" i="95"/>
  <c r="CE100" i="95" s="1"/>
  <c r="BL100" i="93"/>
  <c r="BM100" i="93" s="1"/>
  <c r="BL104" i="93"/>
  <c r="BF104" i="90"/>
  <c r="BF100" i="90"/>
  <c r="BG100" i="90" s="1"/>
  <c r="F110" i="94"/>
  <c r="F104" i="94"/>
  <c r="F100" i="94"/>
  <c r="G100" i="94" s="1"/>
  <c r="X110" i="95"/>
  <c r="X104" i="95"/>
  <c r="X100" i="95"/>
  <c r="Y100" i="95" s="1"/>
  <c r="AP51" i="100"/>
  <c r="AP52" i="100"/>
  <c r="AP110" i="100" s="1"/>
  <c r="BB104" i="94"/>
  <c r="BB100" i="94"/>
  <c r="BC100" i="94" s="1"/>
  <c r="AJ104" i="93"/>
  <c r="AJ100" i="93"/>
  <c r="AK100" i="93" s="1"/>
  <c r="AL104" i="95"/>
  <c r="AL100" i="95"/>
  <c r="AM100" i="95" s="1"/>
  <c r="BJ52" i="100"/>
  <c r="BJ51" i="100"/>
  <c r="CD52" i="100"/>
  <c r="CD51" i="100"/>
  <c r="BH104" i="90"/>
  <c r="BH100" i="90"/>
  <c r="BI100" i="90" s="1"/>
  <c r="AX100" i="95"/>
  <c r="AY100" i="95" s="1"/>
  <c r="AX104" i="95"/>
  <c r="D104" i="90"/>
  <c r="D106" i="90" s="1"/>
  <c r="E106" i="90" s="1"/>
  <c r="D110" i="90"/>
  <c r="D100" i="90"/>
  <c r="P100" i="94"/>
  <c r="Q100" i="94" s="1"/>
  <c r="P104" i="94"/>
  <c r="AT104" i="90"/>
  <c r="AT100" i="90"/>
  <c r="AU100" i="90" s="1"/>
  <c r="AJ104" i="95"/>
  <c r="AJ100" i="95"/>
  <c r="AK100" i="95" s="1"/>
  <c r="AT104" i="93"/>
  <c r="AT100" i="93"/>
  <c r="AU100" i="93" s="1"/>
  <c r="BD51" i="100"/>
  <c r="BD52" i="100"/>
  <c r="CF110" i="97"/>
  <c r="CH1" i="97" s="1"/>
  <c r="AR104" i="90"/>
  <c r="AR100" i="90"/>
  <c r="AS100" i="90" s="1"/>
  <c r="BF104" i="94"/>
  <c r="BF100" i="94"/>
  <c r="BG100" i="94" s="1"/>
  <c r="F104" i="95"/>
  <c r="F110" i="95"/>
  <c r="F100" i="95"/>
  <c r="G100" i="95" s="1"/>
  <c r="BP104" i="94"/>
  <c r="BP100" i="94"/>
  <c r="BQ100" i="94" s="1"/>
  <c r="BV51" i="100"/>
  <c r="BV52" i="100"/>
  <c r="D101" i="92"/>
  <c r="E101" i="92" s="1"/>
  <c r="F101" i="92" s="1"/>
  <c r="G101" i="92" s="1"/>
  <c r="H101" i="92" s="1"/>
  <c r="I101" i="92" s="1"/>
  <c r="J101" i="92" s="1"/>
  <c r="K101" i="92" s="1"/>
  <c r="L101" i="92" s="1"/>
  <c r="M101" i="92" s="1"/>
  <c r="N101" i="92" s="1"/>
  <c r="O101" i="92" s="1"/>
  <c r="P101" i="92" s="1"/>
  <c r="Q101" i="92" s="1"/>
  <c r="R101" i="92" s="1"/>
  <c r="S101" i="92" s="1"/>
  <c r="T101" i="92" s="1"/>
  <c r="U101" i="92" s="1"/>
  <c r="V101" i="92" s="1"/>
  <c r="W101" i="92" s="1"/>
  <c r="X101" i="92" s="1"/>
  <c r="Y101" i="92" s="1"/>
  <c r="Z101" i="92" s="1"/>
  <c r="AA101" i="92" s="1"/>
  <c r="AB101" i="92" s="1"/>
  <c r="AC101" i="92" s="1"/>
  <c r="AD101" i="92" s="1"/>
  <c r="AE101" i="92" s="1"/>
  <c r="AF101" i="92" s="1"/>
  <c r="AG101" i="92" s="1"/>
  <c r="AH101" i="92" s="1"/>
  <c r="AI101" i="92" s="1"/>
  <c r="AJ101" i="92" s="1"/>
  <c r="AK101" i="92" s="1"/>
  <c r="AL101" i="92" s="1"/>
  <c r="AM101" i="92" s="1"/>
  <c r="AN101" i="92" s="1"/>
  <c r="AO101" i="92" s="1"/>
  <c r="AP101" i="92" s="1"/>
  <c r="AQ101" i="92" s="1"/>
  <c r="AR101" i="92" s="1"/>
  <c r="AS101" i="92" s="1"/>
  <c r="AT101" i="92" s="1"/>
  <c r="AU101" i="92" s="1"/>
  <c r="AV101" i="92" s="1"/>
  <c r="AW101" i="92" s="1"/>
  <c r="AX101" i="92" s="1"/>
  <c r="AY101" i="92" s="1"/>
  <c r="AZ101" i="92" s="1"/>
  <c r="BA101" i="92" s="1"/>
  <c r="BB101" i="92" s="1"/>
  <c r="BC101" i="92" s="1"/>
  <c r="BD101" i="92" s="1"/>
  <c r="BE101" i="92" s="1"/>
  <c r="BF101" i="92" s="1"/>
  <c r="BG101" i="92" s="1"/>
  <c r="BH101" i="92" s="1"/>
  <c r="BI101" i="92" s="1"/>
  <c r="BJ101" i="92" s="1"/>
  <c r="BK101" i="92" s="1"/>
  <c r="BL101" i="92" s="1"/>
  <c r="BM101" i="92" s="1"/>
  <c r="BN101" i="92" s="1"/>
  <c r="BO101" i="92" s="1"/>
  <c r="BP101" i="92" s="1"/>
  <c r="BQ101" i="92" s="1"/>
  <c r="BR101" i="92" s="1"/>
  <c r="BS101" i="92" s="1"/>
  <c r="BT101" i="92" s="1"/>
  <c r="BU101" i="92" s="1"/>
  <c r="BV101" i="92" s="1"/>
  <c r="BW101" i="92" s="1"/>
  <c r="BX101" i="92" s="1"/>
  <c r="BY101" i="92" s="1"/>
  <c r="BZ101" i="92" s="1"/>
  <c r="CA101" i="92" s="1"/>
  <c r="CB101" i="92" s="1"/>
  <c r="CC101" i="92" s="1"/>
  <c r="CD101" i="92" s="1"/>
  <c r="CE101" i="92" s="1"/>
  <c r="E100" i="92"/>
  <c r="AR100" i="93"/>
  <c r="AS100" i="93" s="1"/>
  <c r="AR104" i="93"/>
  <c r="H104" i="94"/>
  <c r="H100" i="94"/>
  <c r="I100" i="94" s="1"/>
  <c r="H110" i="94"/>
  <c r="AF104" i="95"/>
  <c r="AF100" i="95"/>
  <c r="AG100" i="95" s="1"/>
  <c r="AB104" i="93"/>
  <c r="AB100" i="93"/>
  <c r="AC100" i="93" s="1"/>
  <c r="V52" i="100"/>
  <c r="V51" i="100"/>
  <c r="CB104" i="94"/>
  <c r="CB100" i="94"/>
  <c r="CC100" i="94" s="1"/>
  <c r="T104" i="95"/>
  <c r="T100" i="95"/>
  <c r="U100" i="95" s="1"/>
  <c r="CF51" i="93"/>
  <c r="CN45" i="93"/>
  <c r="CH45" i="93"/>
  <c r="CH51" i="93" s="1"/>
  <c r="BL104" i="94"/>
  <c r="BL100" i="94"/>
  <c r="BM100" i="94" s="1"/>
  <c r="AN104" i="90"/>
  <c r="AN100" i="90"/>
  <c r="AO100" i="90" s="1"/>
  <c r="F106" i="97"/>
  <c r="G106" i="97" s="1"/>
  <c r="H106" i="97" s="1"/>
  <c r="I106" i="97" s="1"/>
  <c r="J106" i="97" s="1"/>
  <c r="K106" i="97" s="1"/>
  <c r="L106" i="97" s="1"/>
  <c r="M106" i="97" s="1"/>
  <c r="N106" i="97" s="1"/>
  <c r="O106" i="97" s="1"/>
  <c r="P106" i="97" s="1"/>
  <c r="Q106" i="97" s="1"/>
  <c r="R106" i="97" s="1"/>
  <c r="S106" i="97" s="1"/>
  <c r="T106" i="97" s="1"/>
  <c r="U106" i="97" s="1"/>
  <c r="V106" i="97" s="1"/>
  <c r="W106" i="97" s="1"/>
  <c r="X106" i="97" s="1"/>
  <c r="Y106" i="97" s="1"/>
  <c r="Z106" i="97" s="1"/>
  <c r="AA106" i="97" s="1"/>
  <c r="AB106" i="97" s="1"/>
  <c r="AC106" i="97" s="1"/>
  <c r="AD106" i="97" s="1"/>
  <c r="AE106" i="97" s="1"/>
  <c r="AF106" i="97" s="1"/>
  <c r="AG106" i="97" s="1"/>
  <c r="AH106" i="97" s="1"/>
  <c r="AI106" i="97" s="1"/>
  <c r="AJ106" i="97" s="1"/>
  <c r="AK106" i="97" s="1"/>
  <c r="AL106" i="97" s="1"/>
  <c r="AM106" i="97" s="1"/>
  <c r="AN106" i="97" s="1"/>
  <c r="AO106" i="97" s="1"/>
  <c r="AP106" i="97" s="1"/>
  <c r="AQ106" i="97" s="1"/>
  <c r="AR106" i="97" s="1"/>
  <c r="AS106" i="97" s="1"/>
  <c r="AT106" i="97" s="1"/>
  <c r="AU106" i="97" s="1"/>
  <c r="AV106" i="97" s="1"/>
  <c r="AW106" i="97" s="1"/>
  <c r="AX106" i="97" s="1"/>
  <c r="AY106" i="97" s="1"/>
  <c r="AZ106" i="97" s="1"/>
  <c r="BA106" i="97" s="1"/>
  <c r="BB106" i="97" s="1"/>
  <c r="BC106" i="97" s="1"/>
  <c r="BD106" i="97" s="1"/>
  <c r="BE106" i="97" s="1"/>
  <c r="BF106" i="97" s="1"/>
  <c r="BG106" i="97" s="1"/>
  <c r="BH106" i="97" s="1"/>
  <c r="BI106" i="97" s="1"/>
  <c r="BJ106" i="97" s="1"/>
  <c r="BK106" i="97" s="1"/>
  <c r="BL106" i="97" s="1"/>
  <c r="BM106" i="97" s="1"/>
  <c r="BN106" i="97" s="1"/>
  <c r="BO106" i="97" s="1"/>
  <c r="BP106" i="97" s="1"/>
  <c r="BQ106" i="97" s="1"/>
  <c r="BR106" i="97" s="1"/>
  <c r="BS106" i="97" s="1"/>
  <c r="BT106" i="97" s="1"/>
  <c r="BU106" i="97" s="1"/>
  <c r="BV106" i="97" s="1"/>
  <c r="BW106" i="97" s="1"/>
  <c r="BX106" i="97" s="1"/>
  <c r="BY106" i="97" s="1"/>
  <c r="BZ106" i="97" s="1"/>
  <c r="CA106" i="97" s="1"/>
  <c r="CB106" i="97" s="1"/>
  <c r="CC106" i="97" s="1"/>
  <c r="CD106" i="97" s="1"/>
  <c r="CE106" i="97" s="1"/>
  <c r="BB100" i="93"/>
  <c r="BC100" i="93" s="1"/>
  <c r="BB104" i="93"/>
  <c r="AV51" i="100"/>
  <c r="AV52" i="100"/>
  <c r="AV110" i="100" s="1"/>
  <c r="CN51" i="97"/>
  <c r="CP45" i="97"/>
  <c r="CP51" i="97" s="1"/>
  <c r="CD104" i="94"/>
  <c r="CD100" i="94"/>
  <c r="CE100" i="94" s="1"/>
  <c r="L104" i="95"/>
  <c r="L100" i="95"/>
  <c r="M100" i="95" s="1"/>
  <c r="T110" i="94"/>
  <c r="T104" i="94"/>
  <c r="T100" i="94"/>
  <c r="U100" i="94" s="1"/>
  <c r="BB104" i="95"/>
  <c r="BB100" i="95"/>
  <c r="BC100" i="95" s="1"/>
  <c r="AP104" i="90"/>
  <c r="AP100" i="90"/>
  <c r="AQ100" i="90" s="1"/>
  <c r="BN104" i="95"/>
  <c r="BN100" i="95"/>
  <c r="BO100" i="95" s="1"/>
  <c r="CD104" i="90"/>
  <c r="CD100" i="90"/>
  <c r="CE100" i="90" s="1"/>
  <c r="BJ104" i="95"/>
  <c r="BJ100" i="95"/>
  <c r="BK100" i="95" s="1"/>
  <c r="BH100" i="93"/>
  <c r="BI100" i="93" s="1"/>
  <c r="BH104" i="93"/>
  <c r="AF104" i="94"/>
  <c r="AF100" i="94"/>
  <c r="AG100" i="94" s="1"/>
  <c r="V104" i="90"/>
  <c r="V100" i="90"/>
  <c r="W100" i="90" s="1"/>
  <c r="V110" i="90"/>
  <c r="V110" i="93"/>
  <c r="V104" i="93"/>
  <c r="V100" i="93"/>
  <c r="W100" i="93" s="1"/>
  <c r="X104" i="94"/>
  <c r="X100" i="94"/>
  <c r="Y100" i="94" s="1"/>
  <c r="AB51" i="100"/>
  <c r="AB52" i="100"/>
  <c r="AB110" i="100" s="1"/>
  <c r="BD104" i="90"/>
  <c r="BD100" i="90"/>
  <c r="BE100" i="90" s="1"/>
  <c r="D104" i="93"/>
  <c r="D106" i="93" s="1"/>
  <c r="E106" i="93" s="1"/>
  <c r="D110" i="93"/>
  <c r="D100" i="93"/>
  <c r="BT100" i="94"/>
  <c r="BU100" i="94" s="1"/>
  <c r="BT104" i="94"/>
  <c r="BX52" i="100"/>
  <c r="BX51" i="100"/>
  <c r="D101" i="97"/>
  <c r="E101" i="97" s="1"/>
  <c r="F101" i="97" s="1"/>
  <c r="G101" i="97" s="1"/>
  <c r="H101" i="97" s="1"/>
  <c r="I101" i="97" s="1"/>
  <c r="J101" i="97" s="1"/>
  <c r="K101" i="97" s="1"/>
  <c r="L101" i="97" s="1"/>
  <c r="M101" i="97" s="1"/>
  <c r="N101" i="97" s="1"/>
  <c r="O101" i="97" s="1"/>
  <c r="P101" i="97" s="1"/>
  <c r="Q101" i="97" s="1"/>
  <c r="R101" i="97" s="1"/>
  <c r="S101" i="97" s="1"/>
  <c r="T101" i="97" s="1"/>
  <c r="U101" i="97" s="1"/>
  <c r="V101" i="97" s="1"/>
  <c r="W101" i="97" s="1"/>
  <c r="X101" i="97" s="1"/>
  <c r="Y101" i="97" s="1"/>
  <c r="Z101" i="97" s="1"/>
  <c r="AA101" i="97" s="1"/>
  <c r="AB101" i="97" s="1"/>
  <c r="AC101" i="97" s="1"/>
  <c r="AD101" i="97" s="1"/>
  <c r="AE101" i="97" s="1"/>
  <c r="AF101" i="97" s="1"/>
  <c r="AG101" i="97" s="1"/>
  <c r="AH101" i="97" s="1"/>
  <c r="AI101" i="97" s="1"/>
  <c r="AJ101" i="97" s="1"/>
  <c r="AK101" i="97" s="1"/>
  <c r="AL101" i="97" s="1"/>
  <c r="AM101" i="97" s="1"/>
  <c r="AN101" i="97" s="1"/>
  <c r="AO101" i="97" s="1"/>
  <c r="AP101" i="97" s="1"/>
  <c r="AQ101" i="97" s="1"/>
  <c r="AR101" i="97" s="1"/>
  <c r="AS101" i="97" s="1"/>
  <c r="AT101" i="97" s="1"/>
  <c r="AU101" i="97" s="1"/>
  <c r="AV101" i="97" s="1"/>
  <c r="AW101" i="97" s="1"/>
  <c r="AX101" i="97" s="1"/>
  <c r="AY101" i="97" s="1"/>
  <c r="AZ101" i="97" s="1"/>
  <c r="BA101" i="97" s="1"/>
  <c r="BB101" i="97" s="1"/>
  <c r="BC101" i="97" s="1"/>
  <c r="BD101" i="97" s="1"/>
  <c r="BE101" i="97" s="1"/>
  <c r="BF101" i="97" s="1"/>
  <c r="BG101" i="97" s="1"/>
  <c r="BH101" i="97" s="1"/>
  <c r="BI101" i="97" s="1"/>
  <c r="BJ101" i="97" s="1"/>
  <c r="BK101" i="97" s="1"/>
  <c r="BL101" i="97" s="1"/>
  <c r="BM101" i="97" s="1"/>
  <c r="BN101" i="97" s="1"/>
  <c r="BO101" i="97" s="1"/>
  <c r="BP101" i="97" s="1"/>
  <c r="BQ101" i="97" s="1"/>
  <c r="BR101" i="97" s="1"/>
  <c r="BS101" i="97" s="1"/>
  <c r="BT101" i="97" s="1"/>
  <c r="BU101" i="97" s="1"/>
  <c r="BV101" i="97" s="1"/>
  <c r="BW101" i="97" s="1"/>
  <c r="BX101" i="97" s="1"/>
  <c r="BY101" i="97" s="1"/>
  <c r="BZ101" i="97" s="1"/>
  <c r="CA101" i="97" s="1"/>
  <c r="CB101" i="97" s="1"/>
  <c r="CC101" i="97" s="1"/>
  <c r="CD101" i="97" s="1"/>
  <c r="CE101" i="97" s="1"/>
  <c r="E100" i="97"/>
  <c r="AV100" i="93"/>
  <c r="AW100" i="93" s="1"/>
  <c r="AV104" i="93"/>
  <c r="J52" i="100"/>
  <c r="J51" i="100"/>
  <c r="AV104" i="90"/>
  <c r="AV100" i="90"/>
  <c r="AW100" i="90" s="1"/>
  <c r="AD100" i="95"/>
  <c r="AE100" i="95" s="1"/>
  <c r="AD104" i="95"/>
  <c r="CB104" i="93"/>
  <c r="CB100" i="93"/>
  <c r="CC100" i="93" s="1"/>
  <c r="D100" i="94"/>
  <c r="D110" i="94"/>
  <c r="D104" i="94"/>
  <c r="D106" i="94" s="1"/>
  <c r="E106" i="94" s="1"/>
  <c r="BV104" i="93"/>
  <c r="BV100" i="93"/>
  <c r="BW100" i="93" s="1"/>
  <c r="AZ104" i="94"/>
  <c r="AZ100" i="94"/>
  <c r="BA100" i="94" s="1"/>
  <c r="BV104" i="90"/>
  <c r="BV100" i="90"/>
  <c r="BW100" i="90" s="1"/>
  <c r="CP45" i="92"/>
  <c r="CP51" i="92" s="1"/>
  <c r="CN51" i="92"/>
  <c r="AF52" i="100"/>
  <c r="AF110" i="100" s="1"/>
  <c r="AF51" i="100"/>
  <c r="BX104" i="95"/>
  <c r="BX100" i="95"/>
  <c r="BY100" i="95" s="1"/>
  <c r="BF104" i="93"/>
  <c r="BF100" i="93"/>
  <c r="BG100" i="93" s="1"/>
  <c r="H104" i="95"/>
  <c r="H100" i="95"/>
  <c r="I100" i="95" s="1"/>
  <c r="BJ104" i="90"/>
  <c r="BJ100" i="90"/>
  <c r="BK100" i="90" s="1"/>
  <c r="BX104" i="94"/>
  <c r="BX100" i="94"/>
  <c r="BY100" i="94" s="1"/>
  <c r="AD104" i="93"/>
  <c r="AD100" i="93"/>
  <c r="AE100" i="93" s="1"/>
  <c r="BN52" i="100"/>
  <c r="BN51" i="100"/>
  <c r="AD104" i="94"/>
  <c r="AD100" i="94"/>
  <c r="AE100" i="94" s="1"/>
  <c r="AB104" i="90"/>
  <c r="AB100" i="90"/>
  <c r="AC100" i="90" s="1"/>
  <c r="AB104" i="95"/>
  <c r="AB100" i="95"/>
  <c r="AC100" i="95" s="1"/>
  <c r="AL52" i="100"/>
  <c r="AL110" i="100" s="1"/>
  <c r="AL51" i="100"/>
  <c r="BP104" i="95"/>
  <c r="BP100" i="95"/>
  <c r="BQ100" i="95" s="1"/>
  <c r="J104" i="90"/>
  <c r="J100" i="90"/>
  <c r="K100" i="90" s="1"/>
  <c r="J110" i="90"/>
  <c r="AP104" i="94"/>
  <c r="AP100" i="94"/>
  <c r="AQ100" i="94" s="1"/>
  <c r="BN104" i="94"/>
  <c r="BN100" i="94"/>
  <c r="BO100" i="94" s="1"/>
  <c r="BT51" i="100"/>
  <c r="BT52" i="100"/>
  <c r="BH104" i="95"/>
  <c r="BH100" i="95"/>
  <c r="BI100" i="95" s="1"/>
  <c r="BL51" i="100"/>
  <c r="BL52" i="100"/>
  <c r="T104" i="90"/>
  <c r="T100" i="90"/>
  <c r="U100" i="90" s="1"/>
  <c r="T110" i="90"/>
  <c r="BR104" i="93"/>
  <c r="BR100" i="93"/>
  <c r="BS100" i="93" s="1"/>
  <c r="AR104" i="94"/>
  <c r="AR100" i="94"/>
  <c r="AS100" i="94" s="1"/>
  <c r="CN47" i="100"/>
  <c r="CP47" i="100" s="1"/>
  <c r="CH47" i="100"/>
  <c r="V110" i="94"/>
  <c r="V104" i="94"/>
  <c r="V100" i="94"/>
  <c r="W100" i="94" s="1"/>
  <c r="BL100" i="95"/>
  <c r="BM100" i="95" s="1"/>
  <c r="BL104" i="95"/>
  <c r="BN104" i="90"/>
  <c r="BN100" i="90"/>
  <c r="BO100" i="90" s="1"/>
  <c r="CD104" i="93"/>
  <c r="CD100" i="93"/>
  <c r="CE100" i="93" s="1"/>
  <c r="AT104" i="94"/>
  <c r="AT100" i="94"/>
  <c r="AU100" i="94" s="1"/>
  <c r="R52" i="100"/>
  <c r="R51" i="100"/>
  <c r="BR104" i="95"/>
  <c r="BR100" i="95"/>
  <c r="BS100" i="95" s="1"/>
  <c r="BP104" i="93"/>
  <c r="BP100" i="93"/>
  <c r="BQ100" i="93" s="1"/>
  <c r="BJ100" i="94"/>
  <c r="BK100" i="94" s="1"/>
  <c r="BJ104" i="94"/>
  <c r="T51" i="100"/>
  <c r="T52" i="100"/>
  <c r="T110" i="93"/>
  <c r="T104" i="93"/>
  <c r="T100" i="93"/>
  <c r="U100" i="93" s="1"/>
  <c r="AH104" i="95"/>
  <c r="AH100" i="95"/>
  <c r="AI100" i="95" s="1"/>
  <c r="AN100" i="94"/>
  <c r="AO100" i="94" s="1"/>
  <c r="AN104" i="94"/>
  <c r="J110" i="95"/>
  <c r="J104" i="95"/>
  <c r="J100" i="95"/>
  <c r="K100" i="95" s="1"/>
  <c r="AL104" i="90"/>
  <c r="AL100" i="90"/>
  <c r="AM100" i="90" s="1"/>
  <c r="BJ100" i="93"/>
  <c r="BK100" i="93" s="1"/>
  <c r="BJ104" i="93"/>
  <c r="E100" i="96"/>
  <c r="D101" i="96"/>
  <c r="E101" i="96" s="1"/>
  <c r="F101" i="96" s="1"/>
  <c r="G101" i="96" s="1"/>
  <c r="H101" i="96" s="1"/>
  <c r="I101" i="96" s="1"/>
  <c r="J101" i="96" s="1"/>
  <c r="K101" i="96" s="1"/>
  <c r="L101" i="96" s="1"/>
  <c r="M101" i="96" s="1"/>
  <c r="N101" i="96" s="1"/>
  <c r="O101" i="96" s="1"/>
  <c r="P101" i="96" s="1"/>
  <c r="Q101" i="96" s="1"/>
  <c r="R101" i="96" s="1"/>
  <c r="S101" i="96" s="1"/>
  <c r="T101" i="96" s="1"/>
  <c r="U101" i="96" s="1"/>
  <c r="V101" i="96" s="1"/>
  <c r="W101" i="96" s="1"/>
  <c r="X101" i="96" s="1"/>
  <c r="Y101" i="96" s="1"/>
  <c r="Z101" i="96" s="1"/>
  <c r="AA101" i="96" s="1"/>
  <c r="AB101" i="96" s="1"/>
  <c r="AC101" i="96" s="1"/>
  <c r="AD101" i="96" s="1"/>
  <c r="AE101" i="96" s="1"/>
  <c r="AF101" i="96" s="1"/>
  <c r="AG101" i="96" s="1"/>
  <c r="AH101" i="96" s="1"/>
  <c r="AI101" i="96" s="1"/>
  <c r="AJ101" i="96" s="1"/>
  <c r="AK101" i="96" s="1"/>
  <c r="AL101" i="96" s="1"/>
  <c r="AM101" i="96" s="1"/>
  <c r="AN101" i="96" s="1"/>
  <c r="AO101" i="96" s="1"/>
  <c r="AP101" i="96" s="1"/>
  <c r="AQ101" i="96" s="1"/>
  <c r="AR101" i="96" s="1"/>
  <c r="AS101" i="96" s="1"/>
  <c r="AT101" i="96" s="1"/>
  <c r="AU101" i="96" s="1"/>
  <c r="AV101" i="96" s="1"/>
  <c r="AW101" i="96" s="1"/>
  <c r="AX101" i="96" s="1"/>
  <c r="AY101" i="96" s="1"/>
  <c r="AZ101" i="96" s="1"/>
  <c r="BA101" i="96" s="1"/>
  <c r="BB101" i="96" s="1"/>
  <c r="BC101" i="96" s="1"/>
  <c r="BD101" i="96" s="1"/>
  <c r="BE101" i="96" s="1"/>
  <c r="BF101" i="96" s="1"/>
  <c r="BG101" i="96" s="1"/>
  <c r="BH101" i="96" s="1"/>
  <c r="BI101" i="96" s="1"/>
  <c r="BJ101" i="96" s="1"/>
  <c r="BK101" i="96" s="1"/>
  <c r="BL101" i="96" s="1"/>
  <c r="BM101" i="96" s="1"/>
  <c r="BN101" i="96" s="1"/>
  <c r="BO101" i="96" s="1"/>
  <c r="BP101" i="96" s="1"/>
  <c r="BQ101" i="96" s="1"/>
  <c r="BR101" i="96" s="1"/>
  <c r="BS101" i="96" s="1"/>
  <c r="BT101" i="96" s="1"/>
  <c r="BU101" i="96" s="1"/>
  <c r="BV101" i="96" s="1"/>
  <c r="BW101" i="96" s="1"/>
  <c r="BX101" i="96" s="1"/>
  <c r="BY101" i="96" s="1"/>
  <c r="BZ101" i="96" s="1"/>
  <c r="CA101" i="96" s="1"/>
  <c r="CB101" i="96" s="1"/>
  <c r="CC101" i="96" s="1"/>
  <c r="CD101" i="96" s="1"/>
  <c r="CE101" i="96" s="1"/>
  <c r="BX104" i="90"/>
  <c r="BX100" i="90"/>
  <c r="BY100" i="90" s="1"/>
  <c r="BT104" i="93"/>
  <c r="BT100" i="93"/>
  <c r="BU100" i="93" s="1"/>
  <c r="AX100" i="94"/>
  <c r="AY100" i="94" s="1"/>
  <c r="AX104" i="94"/>
  <c r="F51" i="100"/>
  <c r="F52" i="100"/>
  <c r="BV104" i="94"/>
  <c r="BV100" i="94"/>
  <c r="BW100" i="94" s="1"/>
  <c r="BT104" i="90"/>
  <c r="BT100" i="90"/>
  <c r="BU100" i="90" s="1"/>
  <c r="F104" i="93"/>
  <c r="F100" i="93"/>
  <c r="G100" i="93" s="1"/>
  <c r="F110" i="93"/>
  <c r="CH45" i="94"/>
  <c r="CH51" i="94" s="1"/>
  <c r="CN45" i="94"/>
  <c r="CF51" i="94"/>
  <c r="AN104" i="95"/>
  <c r="AN100" i="95"/>
  <c r="AO100" i="95" s="1"/>
  <c r="F106" i="90" l="1"/>
  <c r="G106" i="90" s="1"/>
  <c r="H106" i="90" s="1"/>
  <c r="I106" i="90" s="1"/>
  <c r="J106" i="90" s="1"/>
  <c r="K106" i="90" s="1"/>
  <c r="L106" i="90" s="1"/>
  <c r="M106" i="90" s="1"/>
  <c r="N106" i="90" s="1"/>
  <c r="O106" i="90" s="1"/>
  <c r="P106" i="90" s="1"/>
  <c r="Q106" i="90" s="1"/>
  <c r="R106" i="90" s="1"/>
  <c r="S106" i="90" s="1"/>
  <c r="T106" i="90" s="1"/>
  <c r="U106" i="90" s="1"/>
  <c r="V106" i="90" s="1"/>
  <c r="W106" i="90" s="1"/>
  <c r="X106" i="90" s="1"/>
  <c r="Y106" i="90" s="1"/>
  <c r="Z106" i="90" s="1"/>
  <c r="AA106" i="90" s="1"/>
  <c r="AB106" i="90" s="1"/>
  <c r="AC106" i="90" s="1"/>
  <c r="AD106" i="90" s="1"/>
  <c r="AE106" i="90" s="1"/>
  <c r="AF106" i="90" s="1"/>
  <c r="AG106" i="90" s="1"/>
  <c r="AH106" i="90" s="1"/>
  <c r="AI106" i="90" s="1"/>
  <c r="AJ106" i="90" s="1"/>
  <c r="AK106" i="90" s="1"/>
  <c r="AL106" i="90" s="1"/>
  <c r="AM106" i="90" s="1"/>
  <c r="AN106" i="90" s="1"/>
  <c r="AO106" i="90" s="1"/>
  <c r="AP106" i="90" s="1"/>
  <c r="AQ106" i="90" s="1"/>
  <c r="AR106" i="90" s="1"/>
  <c r="AS106" i="90" s="1"/>
  <c r="AT106" i="90" s="1"/>
  <c r="AU106" i="90" s="1"/>
  <c r="AV106" i="90" s="1"/>
  <c r="AW106" i="90" s="1"/>
  <c r="AX106" i="90" s="1"/>
  <c r="AY106" i="90" s="1"/>
  <c r="AZ106" i="90" s="1"/>
  <c r="BA106" i="90" s="1"/>
  <c r="BB106" i="90" s="1"/>
  <c r="BC106" i="90" s="1"/>
  <c r="BD106" i="90" s="1"/>
  <c r="BE106" i="90" s="1"/>
  <c r="BF106" i="90" s="1"/>
  <c r="BG106" i="90" s="1"/>
  <c r="BH106" i="90" s="1"/>
  <c r="BI106" i="90" s="1"/>
  <c r="BJ106" i="90" s="1"/>
  <c r="BK106" i="90" s="1"/>
  <c r="BL106" i="90" s="1"/>
  <c r="BM106" i="90" s="1"/>
  <c r="BN106" i="90" s="1"/>
  <c r="BO106" i="90" s="1"/>
  <c r="BP106" i="90" s="1"/>
  <c r="BQ106" i="90" s="1"/>
  <c r="BR106" i="90" s="1"/>
  <c r="BS106" i="90" s="1"/>
  <c r="BT106" i="90" s="1"/>
  <c r="BU106" i="90" s="1"/>
  <c r="BV106" i="90" s="1"/>
  <c r="BW106" i="90" s="1"/>
  <c r="BX106" i="90" s="1"/>
  <c r="BY106" i="90" s="1"/>
  <c r="BZ106" i="90" s="1"/>
  <c r="CA106" i="90" s="1"/>
  <c r="CB106" i="90" s="1"/>
  <c r="CC106" i="90" s="1"/>
  <c r="CD106" i="90" s="1"/>
  <c r="CE106" i="90" s="1"/>
  <c r="F106" i="94"/>
  <c r="G106" i="94" s="1"/>
  <c r="H106" i="94" s="1"/>
  <c r="I106" i="94" s="1"/>
  <c r="J106" i="94" s="1"/>
  <c r="K106" i="94" s="1"/>
  <c r="L106" i="94" s="1"/>
  <c r="M106" i="94" s="1"/>
  <c r="N106" i="94" s="1"/>
  <c r="O106" i="94" s="1"/>
  <c r="P106" i="94" s="1"/>
  <c r="Q106" i="94" s="1"/>
  <c r="R106" i="94" s="1"/>
  <c r="S106" i="94" s="1"/>
  <c r="T106" i="94" s="1"/>
  <c r="U106" i="94" s="1"/>
  <c r="V106" i="94" s="1"/>
  <c r="W106" i="94" s="1"/>
  <c r="X106" i="94" s="1"/>
  <c r="Y106" i="94" s="1"/>
  <c r="Z106" i="94" s="1"/>
  <c r="AA106" i="94" s="1"/>
  <c r="AB106" i="94" s="1"/>
  <c r="AC106" i="94" s="1"/>
  <c r="AD106" i="94" s="1"/>
  <c r="AE106" i="94" s="1"/>
  <c r="AF106" i="94" s="1"/>
  <c r="AG106" i="94" s="1"/>
  <c r="AH106" i="94" s="1"/>
  <c r="AI106" i="94" s="1"/>
  <c r="AJ106" i="94" s="1"/>
  <c r="AK106" i="94" s="1"/>
  <c r="AL106" i="94" s="1"/>
  <c r="AM106" i="94" s="1"/>
  <c r="AN106" i="94" s="1"/>
  <c r="AO106" i="94" s="1"/>
  <c r="AP106" i="94" s="1"/>
  <c r="AQ106" i="94" s="1"/>
  <c r="AR106" i="94" s="1"/>
  <c r="AS106" i="94" s="1"/>
  <c r="AT106" i="94" s="1"/>
  <c r="AU106" i="94" s="1"/>
  <c r="AV106" i="94" s="1"/>
  <c r="AW106" i="94" s="1"/>
  <c r="AX106" i="94" s="1"/>
  <c r="AY106" i="94" s="1"/>
  <c r="AZ106" i="94" s="1"/>
  <c r="BA106" i="94" s="1"/>
  <c r="BB106" i="94" s="1"/>
  <c r="BC106" i="94" s="1"/>
  <c r="BD106" i="94" s="1"/>
  <c r="BE106" i="94" s="1"/>
  <c r="BF106" i="94" s="1"/>
  <c r="BG106" i="94" s="1"/>
  <c r="BH106" i="94" s="1"/>
  <c r="BI106" i="94" s="1"/>
  <c r="BJ106" i="94" s="1"/>
  <c r="BK106" i="94" s="1"/>
  <c r="BL106" i="94" s="1"/>
  <c r="BM106" i="94" s="1"/>
  <c r="BN106" i="94" s="1"/>
  <c r="BO106" i="94" s="1"/>
  <c r="BP106" i="94" s="1"/>
  <c r="BQ106" i="94" s="1"/>
  <c r="BR106" i="94" s="1"/>
  <c r="BS106" i="94" s="1"/>
  <c r="BT106" i="94" s="1"/>
  <c r="BU106" i="94" s="1"/>
  <c r="BV106" i="94" s="1"/>
  <c r="BW106" i="94" s="1"/>
  <c r="BX106" i="94" s="1"/>
  <c r="BY106" i="94" s="1"/>
  <c r="BZ106" i="94" s="1"/>
  <c r="CA106" i="94" s="1"/>
  <c r="CB106" i="94" s="1"/>
  <c r="CC106" i="94" s="1"/>
  <c r="CD106" i="94" s="1"/>
  <c r="CE106" i="94" s="1"/>
  <c r="CF110" i="95"/>
  <c r="CH1" i="95" s="1"/>
  <c r="AB104" i="100"/>
  <c r="AB100" i="100"/>
  <c r="AC100" i="100" s="1"/>
  <c r="BL104" i="100"/>
  <c r="BL100" i="100"/>
  <c r="BM100" i="100" s="1"/>
  <c r="BN104" i="100"/>
  <c r="BN100" i="100"/>
  <c r="BO100" i="100" s="1"/>
  <c r="CF110" i="94"/>
  <c r="CH1" i="94" s="1"/>
  <c r="E100" i="90"/>
  <c r="D101" i="90"/>
  <c r="E101" i="90" s="1"/>
  <c r="F101" i="90" s="1"/>
  <c r="G101" i="90" s="1"/>
  <c r="H101" i="90" s="1"/>
  <c r="I101" i="90" s="1"/>
  <c r="J101" i="90" s="1"/>
  <c r="K101" i="90" s="1"/>
  <c r="L101" i="90" s="1"/>
  <c r="M101" i="90" s="1"/>
  <c r="N101" i="90" s="1"/>
  <c r="O101" i="90" s="1"/>
  <c r="P101" i="90" s="1"/>
  <c r="Q101" i="90" s="1"/>
  <c r="R101" i="90" s="1"/>
  <c r="S101" i="90" s="1"/>
  <c r="T101" i="90" s="1"/>
  <c r="U101" i="90" s="1"/>
  <c r="V101" i="90" s="1"/>
  <c r="W101" i="90" s="1"/>
  <c r="X101" i="90" s="1"/>
  <c r="Y101" i="90" s="1"/>
  <c r="Z101" i="90" s="1"/>
  <c r="AA101" i="90" s="1"/>
  <c r="AB101" i="90" s="1"/>
  <c r="AC101" i="90" s="1"/>
  <c r="AD101" i="90" s="1"/>
  <c r="AE101" i="90" s="1"/>
  <c r="AF101" i="90" s="1"/>
  <c r="AG101" i="90" s="1"/>
  <c r="AH101" i="90" s="1"/>
  <c r="AI101" i="90" s="1"/>
  <c r="AJ101" i="90" s="1"/>
  <c r="AK101" i="90" s="1"/>
  <c r="AL101" i="90" s="1"/>
  <c r="AM101" i="90" s="1"/>
  <c r="AN101" i="90" s="1"/>
  <c r="AO101" i="90" s="1"/>
  <c r="AP101" i="90" s="1"/>
  <c r="AQ101" i="90" s="1"/>
  <c r="AR101" i="90" s="1"/>
  <c r="AS101" i="90" s="1"/>
  <c r="AT101" i="90" s="1"/>
  <c r="AU101" i="90" s="1"/>
  <c r="AV101" i="90" s="1"/>
  <c r="AW101" i="90" s="1"/>
  <c r="AX101" i="90" s="1"/>
  <c r="AY101" i="90" s="1"/>
  <c r="AZ101" i="90" s="1"/>
  <c r="BA101" i="90" s="1"/>
  <c r="BB101" i="90" s="1"/>
  <c r="BC101" i="90" s="1"/>
  <c r="BD101" i="90" s="1"/>
  <c r="BE101" i="90" s="1"/>
  <c r="BF101" i="90" s="1"/>
  <c r="BG101" i="90" s="1"/>
  <c r="BH101" i="90" s="1"/>
  <c r="BI101" i="90" s="1"/>
  <c r="BJ101" i="90" s="1"/>
  <c r="BK101" i="90" s="1"/>
  <c r="BL101" i="90" s="1"/>
  <c r="BM101" i="90" s="1"/>
  <c r="BN101" i="90" s="1"/>
  <c r="BO101" i="90" s="1"/>
  <c r="BP101" i="90" s="1"/>
  <c r="BQ101" i="90" s="1"/>
  <c r="BR101" i="90" s="1"/>
  <c r="BS101" i="90" s="1"/>
  <c r="BT101" i="90" s="1"/>
  <c r="BU101" i="90" s="1"/>
  <c r="BV101" i="90" s="1"/>
  <c r="BW101" i="90" s="1"/>
  <c r="BX101" i="90" s="1"/>
  <c r="BY101" i="90" s="1"/>
  <c r="BZ101" i="90" s="1"/>
  <c r="CA101" i="90" s="1"/>
  <c r="CB101" i="90" s="1"/>
  <c r="CC101" i="90" s="1"/>
  <c r="CD101" i="90" s="1"/>
  <c r="CE101" i="90" s="1"/>
  <c r="BB104" i="100"/>
  <c r="BB100" i="100"/>
  <c r="BC100" i="100" s="1"/>
  <c r="X110" i="100"/>
  <c r="X100" i="100"/>
  <c r="Y100" i="100" s="1"/>
  <c r="X104" i="100"/>
  <c r="CF110" i="90"/>
  <c r="CH1" i="90" s="1"/>
  <c r="AT104" i="100"/>
  <c r="AT100" i="100"/>
  <c r="AU100" i="100" s="1"/>
  <c r="CB100" i="100"/>
  <c r="CC100" i="100" s="1"/>
  <c r="CB104" i="100"/>
  <c r="BZ104" i="100"/>
  <c r="BZ100" i="100"/>
  <c r="CA100" i="100" s="1"/>
  <c r="Z100" i="100"/>
  <c r="AA100" i="100" s="1"/>
  <c r="Z104" i="100"/>
  <c r="BV104" i="100"/>
  <c r="BV100" i="100"/>
  <c r="BW100" i="100" s="1"/>
  <c r="R110" i="100"/>
  <c r="R104" i="100"/>
  <c r="R100" i="100"/>
  <c r="S100" i="100" s="1"/>
  <c r="BX100" i="100"/>
  <c r="BY100" i="100" s="1"/>
  <c r="BX104" i="100"/>
  <c r="P110" i="100"/>
  <c r="P104" i="100"/>
  <c r="P100" i="100"/>
  <c r="Q100" i="100" s="1"/>
  <c r="AF104" i="100"/>
  <c r="AF100" i="100"/>
  <c r="AG100" i="100" s="1"/>
  <c r="BD104" i="100"/>
  <c r="BD100" i="100"/>
  <c r="BE100" i="100" s="1"/>
  <c r="BT100" i="100"/>
  <c r="BU100" i="100" s="1"/>
  <c r="BT104" i="100"/>
  <c r="AL104" i="100"/>
  <c r="AL100" i="100"/>
  <c r="AM100" i="100" s="1"/>
  <c r="CF51" i="100"/>
  <c r="CN45" i="100"/>
  <c r="CH45" i="100"/>
  <c r="CH51" i="100" s="1"/>
  <c r="BF100" i="100"/>
  <c r="BG100" i="100" s="1"/>
  <c r="BF104" i="100"/>
  <c r="AJ100" i="100"/>
  <c r="AK100" i="100" s="1"/>
  <c r="AJ104" i="100"/>
  <c r="AX104" i="100"/>
  <c r="AX100" i="100"/>
  <c r="AY100" i="100" s="1"/>
  <c r="AP100" i="100"/>
  <c r="AQ100" i="100" s="1"/>
  <c r="AP104" i="100"/>
  <c r="AN100" i="100"/>
  <c r="AO100" i="100" s="1"/>
  <c r="AN104" i="100"/>
  <c r="D100" i="100"/>
  <c r="D104" i="100"/>
  <c r="D106" i="100" s="1"/>
  <c r="E106" i="100" s="1"/>
  <c r="D110" i="100"/>
  <c r="AZ104" i="100"/>
  <c r="AZ100" i="100"/>
  <c r="BA100" i="100" s="1"/>
  <c r="T110" i="100"/>
  <c r="T104" i="100"/>
  <c r="T100" i="100"/>
  <c r="U100" i="100" s="1"/>
  <c r="D101" i="93"/>
  <c r="E101" i="93" s="1"/>
  <c r="F101" i="93" s="1"/>
  <c r="G101" i="93" s="1"/>
  <c r="H101" i="93" s="1"/>
  <c r="I101" i="93" s="1"/>
  <c r="J101" i="93" s="1"/>
  <c r="K101" i="93" s="1"/>
  <c r="L101" i="93" s="1"/>
  <c r="M101" i="93" s="1"/>
  <c r="N101" i="93" s="1"/>
  <c r="O101" i="93" s="1"/>
  <c r="P101" i="93" s="1"/>
  <c r="Q101" i="93" s="1"/>
  <c r="R101" i="93" s="1"/>
  <c r="S101" i="93" s="1"/>
  <c r="T101" i="93" s="1"/>
  <c r="U101" i="93" s="1"/>
  <c r="V101" i="93" s="1"/>
  <c r="W101" i="93" s="1"/>
  <c r="X101" i="93" s="1"/>
  <c r="Y101" i="93" s="1"/>
  <c r="Z101" i="93" s="1"/>
  <c r="AA101" i="93" s="1"/>
  <c r="AB101" i="93" s="1"/>
  <c r="AC101" i="93" s="1"/>
  <c r="AD101" i="93" s="1"/>
  <c r="AE101" i="93" s="1"/>
  <c r="AF101" i="93" s="1"/>
  <c r="AG101" i="93" s="1"/>
  <c r="AH101" i="93" s="1"/>
  <c r="AI101" i="93" s="1"/>
  <c r="AJ101" i="93" s="1"/>
  <c r="AK101" i="93" s="1"/>
  <c r="AL101" i="93" s="1"/>
  <c r="AM101" i="93" s="1"/>
  <c r="AN101" i="93" s="1"/>
  <c r="AO101" i="93" s="1"/>
  <c r="AP101" i="93" s="1"/>
  <c r="AQ101" i="93" s="1"/>
  <c r="AR101" i="93" s="1"/>
  <c r="AS101" i="93" s="1"/>
  <c r="AT101" i="93" s="1"/>
  <c r="AU101" i="93" s="1"/>
  <c r="AV101" i="93" s="1"/>
  <c r="AW101" i="93" s="1"/>
  <c r="AX101" i="93" s="1"/>
  <c r="AY101" i="93" s="1"/>
  <c r="AZ101" i="93" s="1"/>
  <c r="BA101" i="93" s="1"/>
  <c r="BB101" i="93" s="1"/>
  <c r="BC101" i="93" s="1"/>
  <c r="BD101" i="93" s="1"/>
  <c r="BE101" i="93" s="1"/>
  <c r="BF101" i="93" s="1"/>
  <c r="BG101" i="93" s="1"/>
  <c r="BH101" i="93" s="1"/>
  <c r="BI101" i="93" s="1"/>
  <c r="BJ101" i="93" s="1"/>
  <c r="BK101" i="93" s="1"/>
  <c r="BL101" i="93" s="1"/>
  <c r="BM101" i="93" s="1"/>
  <c r="BN101" i="93" s="1"/>
  <c r="BO101" i="93" s="1"/>
  <c r="BP101" i="93" s="1"/>
  <c r="BQ101" i="93" s="1"/>
  <c r="BR101" i="93" s="1"/>
  <c r="BS101" i="93" s="1"/>
  <c r="BT101" i="93" s="1"/>
  <c r="BU101" i="93" s="1"/>
  <c r="BV101" i="93" s="1"/>
  <c r="BW101" i="93" s="1"/>
  <c r="BX101" i="93" s="1"/>
  <c r="BY101" i="93" s="1"/>
  <c r="BZ101" i="93" s="1"/>
  <c r="CA101" i="93" s="1"/>
  <c r="CB101" i="93" s="1"/>
  <c r="CC101" i="93" s="1"/>
  <c r="CD101" i="93" s="1"/>
  <c r="CE101" i="93" s="1"/>
  <c r="E100" i="93"/>
  <c r="BH104" i="100"/>
  <c r="BH100" i="100"/>
  <c r="BI100" i="100" s="1"/>
  <c r="L104" i="100"/>
  <c r="L110" i="100"/>
  <c r="L100" i="100"/>
  <c r="M100" i="100" s="1"/>
  <c r="BP104" i="100"/>
  <c r="BP100" i="100"/>
  <c r="BQ100" i="100" s="1"/>
  <c r="D101" i="94"/>
  <c r="E101" i="94" s="1"/>
  <c r="F101" i="94" s="1"/>
  <c r="G101" i="94" s="1"/>
  <c r="H101" i="94" s="1"/>
  <c r="I101" i="94" s="1"/>
  <c r="J101" i="94" s="1"/>
  <c r="K101" i="94" s="1"/>
  <c r="L101" i="94" s="1"/>
  <c r="M101" i="94" s="1"/>
  <c r="N101" i="94" s="1"/>
  <c r="O101" i="94" s="1"/>
  <c r="P101" i="94" s="1"/>
  <c r="Q101" i="94" s="1"/>
  <c r="R101" i="94" s="1"/>
  <c r="S101" i="94" s="1"/>
  <c r="T101" i="94" s="1"/>
  <c r="U101" i="94" s="1"/>
  <c r="V101" i="94" s="1"/>
  <c r="W101" i="94" s="1"/>
  <c r="X101" i="94" s="1"/>
  <c r="Y101" i="94" s="1"/>
  <c r="Z101" i="94" s="1"/>
  <c r="AA101" i="94" s="1"/>
  <c r="AB101" i="94" s="1"/>
  <c r="AC101" i="94" s="1"/>
  <c r="AD101" i="94" s="1"/>
  <c r="AE101" i="94" s="1"/>
  <c r="AF101" i="94" s="1"/>
  <c r="AG101" i="94" s="1"/>
  <c r="AH101" i="94" s="1"/>
  <c r="AI101" i="94" s="1"/>
  <c r="AJ101" i="94" s="1"/>
  <c r="AK101" i="94" s="1"/>
  <c r="AL101" i="94" s="1"/>
  <c r="AM101" i="94" s="1"/>
  <c r="AN101" i="94" s="1"/>
  <c r="AO101" i="94" s="1"/>
  <c r="AP101" i="94" s="1"/>
  <c r="AQ101" i="94" s="1"/>
  <c r="AR101" i="94" s="1"/>
  <c r="AS101" i="94" s="1"/>
  <c r="AT101" i="94" s="1"/>
  <c r="AU101" i="94" s="1"/>
  <c r="AV101" i="94" s="1"/>
  <c r="AW101" i="94" s="1"/>
  <c r="AX101" i="94" s="1"/>
  <c r="AY101" i="94" s="1"/>
  <c r="AZ101" i="94" s="1"/>
  <c r="BA101" i="94" s="1"/>
  <c r="BB101" i="94" s="1"/>
  <c r="BC101" i="94" s="1"/>
  <c r="BD101" i="94" s="1"/>
  <c r="BE101" i="94" s="1"/>
  <c r="BF101" i="94" s="1"/>
  <c r="BG101" i="94" s="1"/>
  <c r="BH101" i="94" s="1"/>
  <c r="BI101" i="94" s="1"/>
  <c r="BJ101" i="94" s="1"/>
  <c r="BK101" i="94" s="1"/>
  <c r="BL101" i="94" s="1"/>
  <c r="BM101" i="94" s="1"/>
  <c r="BN101" i="94" s="1"/>
  <c r="BO101" i="94" s="1"/>
  <c r="BP101" i="94" s="1"/>
  <c r="BQ101" i="94" s="1"/>
  <c r="BR101" i="94" s="1"/>
  <c r="BS101" i="94" s="1"/>
  <c r="BT101" i="94" s="1"/>
  <c r="BU101" i="94" s="1"/>
  <c r="BV101" i="94" s="1"/>
  <c r="BW101" i="94" s="1"/>
  <c r="BX101" i="94" s="1"/>
  <c r="BY101" i="94" s="1"/>
  <c r="BZ101" i="94" s="1"/>
  <c r="CA101" i="94" s="1"/>
  <c r="CB101" i="94" s="1"/>
  <c r="CC101" i="94" s="1"/>
  <c r="CD101" i="94" s="1"/>
  <c r="CE101" i="94" s="1"/>
  <c r="E100" i="94"/>
  <c r="CF110" i="93"/>
  <c r="CH1" i="93" s="1"/>
  <c r="CN51" i="93"/>
  <c r="CP45" i="93"/>
  <c r="CP51" i="93" s="1"/>
  <c r="AH104" i="100"/>
  <c r="AH100" i="100"/>
  <c r="AI100" i="100" s="1"/>
  <c r="F104" i="100"/>
  <c r="F110" i="100"/>
  <c r="F100" i="100"/>
  <c r="G100" i="100" s="1"/>
  <c r="F106" i="93"/>
  <c r="G106" i="93" s="1"/>
  <c r="H106" i="93" s="1"/>
  <c r="I106" i="93" s="1"/>
  <c r="J106" i="93" s="1"/>
  <c r="K106" i="93" s="1"/>
  <c r="L106" i="93" s="1"/>
  <c r="M106" i="93" s="1"/>
  <c r="N106" i="93" s="1"/>
  <c r="O106" i="93" s="1"/>
  <c r="P106" i="93" s="1"/>
  <c r="Q106" i="93" s="1"/>
  <c r="R106" i="93" s="1"/>
  <c r="S106" i="93" s="1"/>
  <c r="T106" i="93" s="1"/>
  <c r="U106" i="93" s="1"/>
  <c r="V106" i="93" s="1"/>
  <c r="W106" i="93" s="1"/>
  <c r="X106" i="93" s="1"/>
  <c r="Y106" i="93" s="1"/>
  <c r="Z106" i="93" s="1"/>
  <c r="AA106" i="93" s="1"/>
  <c r="AB106" i="93" s="1"/>
  <c r="AC106" i="93" s="1"/>
  <c r="AD106" i="93" s="1"/>
  <c r="AE106" i="93" s="1"/>
  <c r="AF106" i="93" s="1"/>
  <c r="AG106" i="93" s="1"/>
  <c r="AH106" i="93" s="1"/>
  <c r="AI106" i="93" s="1"/>
  <c r="AJ106" i="93" s="1"/>
  <c r="AK106" i="93" s="1"/>
  <c r="AL106" i="93" s="1"/>
  <c r="AM106" i="93" s="1"/>
  <c r="AN106" i="93" s="1"/>
  <c r="AO106" i="93" s="1"/>
  <c r="AP106" i="93" s="1"/>
  <c r="AQ106" i="93" s="1"/>
  <c r="AR106" i="93" s="1"/>
  <c r="AS106" i="93" s="1"/>
  <c r="AT106" i="93" s="1"/>
  <c r="AU106" i="93" s="1"/>
  <c r="AV106" i="93" s="1"/>
  <c r="AW106" i="93" s="1"/>
  <c r="AX106" i="93" s="1"/>
  <c r="AY106" i="93" s="1"/>
  <c r="AZ106" i="93" s="1"/>
  <c r="BA106" i="93" s="1"/>
  <c r="BB106" i="93" s="1"/>
  <c r="BC106" i="93" s="1"/>
  <c r="BD106" i="93" s="1"/>
  <c r="BE106" i="93" s="1"/>
  <c r="BF106" i="93" s="1"/>
  <c r="BG106" i="93" s="1"/>
  <c r="BH106" i="93" s="1"/>
  <c r="BI106" i="93" s="1"/>
  <c r="BJ106" i="93" s="1"/>
  <c r="BK106" i="93" s="1"/>
  <c r="BL106" i="93" s="1"/>
  <c r="BM106" i="93" s="1"/>
  <c r="BN106" i="93" s="1"/>
  <c r="BO106" i="93" s="1"/>
  <c r="BP106" i="93" s="1"/>
  <c r="BQ106" i="93" s="1"/>
  <c r="BR106" i="93" s="1"/>
  <c r="BS106" i="93" s="1"/>
  <c r="BT106" i="93" s="1"/>
  <c r="BU106" i="93" s="1"/>
  <c r="BV106" i="93" s="1"/>
  <c r="BW106" i="93" s="1"/>
  <c r="BX106" i="93" s="1"/>
  <c r="BY106" i="93" s="1"/>
  <c r="BZ106" i="93" s="1"/>
  <c r="CA106" i="93" s="1"/>
  <c r="CB106" i="93" s="1"/>
  <c r="CC106" i="93" s="1"/>
  <c r="CD106" i="93" s="1"/>
  <c r="CE106" i="93" s="1"/>
  <c r="CD100" i="100"/>
  <c r="CE100" i="100" s="1"/>
  <c r="CD104" i="100"/>
  <c r="N110" i="100"/>
  <c r="N104" i="100"/>
  <c r="N100" i="100"/>
  <c r="O100" i="100" s="1"/>
  <c r="BR104" i="100"/>
  <c r="BR100" i="100"/>
  <c r="BS100" i="100" s="1"/>
  <c r="CN51" i="90"/>
  <c r="CP45" i="90"/>
  <c r="CP51" i="90" s="1"/>
  <c r="CP45" i="94"/>
  <c r="CP51" i="94" s="1"/>
  <c r="CN51" i="94"/>
  <c r="J100" i="100"/>
  <c r="K100" i="100" s="1"/>
  <c r="J104" i="100"/>
  <c r="J110" i="100"/>
  <c r="AV100" i="100"/>
  <c r="AW100" i="100" s="1"/>
  <c r="AV104" i="100"/>
  <c r="D101" i="95"/>
  <c r="E101" i="95" s="1"/>
  <c r="F101" i="95" s="1"/>
  <c r="G101" i="95" s="1"/>
  <c r="H101" i="95" s="1"/>
  <c r="I101" i="95" s="1"/>
  <c r="J101" i="95" s="1"/>
  <c r="K101" i="95" s="1"/>
  <c r="L101" i="95" s="1"/>
  <c r="M101" i="95" s="1"/>
  <c r="N101" i="95" s="1"/>
  <c r="O101" i="95" s="1"/>
  <c r="P101" i="95" s="1"/>
  <c r="Q101" i="95" s="1"/>
  <c r="R101" i="95" s="1"/>
  <c r="S101" i="95" s="1"/>
  <c r="T101" i="95" s="1"/>
  <c r="U101" i="95" s="1"/>
  <c r="V101" i="95" s="1"/>
  <c r="W101" i="95" s="1"/>
  <c r="X101" i="95" s="1"/>
  <c r="Y101" i="95" s="1"/>
  <c r="Z101" i="95" s="1"/>
  <c r="AA101" i="95" s="1"/>
  <c r="AB101" i="95" s="1"/>
  <c r="AC101" i="95" s="1"/>
  <c r="AD101" i="95" s="1"/>
  <c r="AE101" i="95" s="1"/>
  <c r="AF101" i="95" s="1"/>
  <c r="AG101" i="95" s="1"/>
  <c r="AH101" i="95" s="1"/>
  <c r="AI101" i="95" s="1"/>
  <c r="AJ101" i="95" s="1"/>
  <c r="AK101" i="95" s="1"/>
  <c r="AL101" i="95" s="1"/>
  <c r="AM101" i="95" s="1"/>
  <c r="AN101" i="95" s="1"/>
  <c r="AO101" i="95" s="1"/>
  <c r="AP101" i="95" s="1"/>
  <c r="AQ101" i="95" s="1"/>
  <c r="AR101" i="95" s="1"/>
  <c r="AS101" i="95" s="1"/>
  <c r="AT101" i="95" s="1"/>
  <c r="AU101" i="95" s="1"/>
  <c r="AV101" i="95" s="1"/>
  <c r="AW101" i="95" s="1"/>
  <c r="AX101" i="95" s="1"/>
  <c r="AY101" i="95" s="1"/>
  <c r="AZ101" i="95" s="1"/>
  <c r="BA101" i="95" s="1"/>
  <c r="BB101" i="95" s="1"/>
  <c r="BC101" i="95" s="1"/>
  <c r="BD101" i="95" s="1"/>
  <c r="BE101" i="95" s="1"/>
  <c r="BF101" i="95" s="1"/>
  <c r="BG101" i="95" s="1"/>
  <c r="BH101" i="95" s="1"/>
  <c r="BI101" i="95" s="1"/>
  <c r="BJ101" i="95" s="1"/>
  <c r="BK101" i="95" s="1"/>
  <c r="BL101" i="95" s="1"/>
  <c r="BM101" i="95" s="1"/>
  <c r="BN101" i="95" s="1"/>
  <c r="BO101" i="95" s="1"/>
  <c r="BP101" i="95" s="1"/>
  <c r="BQ101" i="95" s="1"/>
  <c r="BR101" i="95" s="1"/>
  <c r="BS101" i="95" s="1"/>
  <c r="BT101" i="95" s="1"/>
  <c r="BU101" i="95" s="1"/>
  <c r="BV101" i="95" s="1"/>
  <c r="BW101" i="95" s="1"/>
  <c r="BX101" i="95" s="1"/>
  <c r="BY101" i="95" s="1"/>
  <c r="BZ101" i="95" s="1"/>
  <c r="CA101" i="95" s="1"/>
  <c r="CB101" i="95" s="1"/>
  <c r="CC101" i="95" s="1"/>
  <c r="CD101" i="95" s="1"/>
  <c r="CE101" i="95" s="1"/>
  <c r="E100" i="95"/>
  <c r="H110" i="100"/>
  <c r="H100" i="100"/>
  <c r="I100" i="100" s="1"/>
  <c r="H104" i="100"/>
  <c r="V104" i="100"/>
  <c r="V110" i="100"/>
  <c r="V100" i="100"/>
  <c r="W100" i="100" s="1"/>
  <c r="BJ100" i="100"/>
  <c r="BK100" i="100" s="1"/>
  <c r="BJ104" i="100"/>
  <c r="AR104" i="100"/>
  <c r="AR100" i="100"/>
  <c r="AS100" i="100" s="1"/>
  <c r="CN51" i="95"/>
  <c r="CP45" i="95"/>
  <c r="CP51" i="95" s="1"/>
  <c r="F106" i="95"/>
  <c r="G106" i="95" s="1"/>
  <c r="H106" i="95" s="1"/>
  <c r="I106" i="95" s="1"/>
  <c r="J106" i="95" s="1"/>
  <c r="K106" i="95" s="1"/>
  <c r="L106" i="95" s="1"/>
  <c r="M106" i="95" s="1"/>
  <c r="N106" i="95" s="1"/>
  <c r="O106" i="95" s="1"/>
  <c r="P106" i="95" s="1"/>
  <c r="Q106" i="95" s="1"/>
  <c r="R106" i="95" s="1"/>
  <c r="S106" i="95" s="1"/>
  <c r="T106" i="95" s="1"/>
  <c r="U106" i="95" s="1"/>
  <c r="V106" i="95" s="1"/>
  <c r="W106" i="95" s="1"/>
  <c r="X106" i="95" s="1"/>
  <c r="Y106" i="95" s="1"/>
  <c r="Z106" i="95" s="1"/>
  <c r="AA106" i="95" s="1"/>
  <c r="AB106" i="95" s="1"/>
  <c r="AC106" i="95" s="1"/>
  <c r="AD106" i="95" s="1"/>
  <c r="AE106" i="95" s="1"/>
  <c r="AF106" i="95" s="1"/>
  <c r="AG106" i="95" s="1"/>
  <c r="AH106" i="95" s="1"/>
  <c r="AI106" i="95" s="1"/>
  <c r="AJ106" i="95" s="1"/>
  <c r="AK106" i="95" s="1"/>
  <c r="AL106" i="95" s="1"/>
  <c r="AM106" i="95" s="1"/>
  <c r="AN106" i="95" s="1"/>
  <c r="AO106" i="95" s="1"/>
  <c r="AP106" i="95" s="1"/>
  <c r="AQ106" i="95" s="1"/>
  <c r="AR106" i="95" s="1"/>
  <c r="AS106" i="95" s="1"/>
  <c r="AT106" i="95" s="1"/>
  <c r="AU106" i="95" s="1"/>
  <c r="AV106" i="95" s="1"/>
  <c r="AW106" i="95" s="1"/>
  <c r="AX106" i="95" s="1"/>
  <c r="AY106" i="95" s="1"/>
  <c r="AZ106" i="95" s="1"/>
  <c r="BA106" i="95" s="1"/>
  <c r="BB106" i="95" s="1"/>
  <c r="BC106" i="95" s="1"/>
  <c r="BD106" i="95" s="1"/>
  <c r="BE106" i="95" s="1"/>
  <c r="BF106" i="95" s="1"/>
  <c r="BG106" i="95" s="1"/>
  <c r="BH106" i="95" s="1"/>
  <c r="BI106" i="95" s="1"/>
  <c r="BJ106" i="95" s="1"/>
  <c r="BK106" i="95" s="1"/>
  <c r="BL106" i="95" s="1"/>
  <c r="BM106" i="95" s="1"/>
  <c r="BN106" i="95" s="1"/>
  <c r="BO106" i="95" s="1"/>
  <c r="BP106" i="95" s="1"/>
  <c r="BQ106" i="95" s="1"/>
  <c r="BR106" i="95" s="1"/>
  <c r="BS106" i="95" s="1"/>
  <c r="BT106" i="95" s="1"/>
  <c r="BU106" i="95" s="1"/>
  <c r="BV106" i="95" s="1"/>
  <c r="BW106" i="95" s="1"/>
  <c r="BX106" i="95" s="1"/>
  <c r="BY106" i="95" s="1"/>
  <c r="BZ106" i="95" s="1"/>
  <c r="CA106" i="95" s="1"/>
  <c r="CB106" i="95" s="1"/>
  <c r="CC106" i="95" s="1"/>
  <c r="CD106" i="95" s="1"/>
  <c r="CE106" i="95" s="1"/>
  <c r="AD100" i="100"/>
  <c r="AE100" i="100" s="1"/>
  <c r="AD104" i="100"/>
  <c r="F106" i="100" l="1"/>
  <c r="G106" i="100" s="1"/>
  <c r="H106" i="100" s="1"/>
  <c r="I106" i="100" s="1"/>
  <c r="J106" i="100" s="1"/>
  <c r="K106" i="100" s="1"/>
  <c r="L106" i="100" s="1"/>
  <c r="M106" i="100" s="1"/>
  <c r="N106" i="100" s="1"/>
  <c r="O106" i="100" s="1"/>
  <c r="P106" i="100" s="1"/>
  <c r="Q106" i="100" s="1"/>
  <c r="R106" i="100" s="1"/>
  <c r="S106" i="100" s="1"/>
  <c r="T106" i="100" s="1"/>
  <c r="U106" i="100" s="1"/>
  <c r="V106" i="100" s="1"/>
  <c r="W106" i="100" s="1"/>
  <c r="X106" i="100" s="1"/>
  <c r="Y106" i="100" s="1"/>
  <c r="Z106" i="100" s="1"/>
  <c r="AA106" i="100" s="1"/>
  <c r="AB106" i="100" s="1"/>
  <c r="AC106" i="100" s="1"/>
  <c r="AD106" i="100" s="1"/>
  <c r="AE106" i="100" s="1"/>
  <c r="AF106" i="100" s="1"/>
  <c r="AG106" i="100" s="1"/>
  <c r="AH106" i="100" s="1"/>
  <c r="AI106" i="100" s="1"/>
  <c r="AJ106" i="100" s="1"/>
  <c r="AK106" i="100" s="1"/>
  <c r="AL106" i="100" s="1"/>
  <c r="AM106" i="100" s="1"/>
  <c r="AN106" i="100" s="1"/>
  <c r="AO106" i="100" s="1"/>
  <c r="AP106" i="100" s="1"/>
  <c r="AQ106" i="100" s="1"/>
  <c r="AR106" i="100" s="1"/>
  <c r="AS106" i="100" s="1"/>
  <c r="AT106" i="100" s="1"/>
  <c r="AU106" i="100" s="1"/>
  <c r="AV106" i="100" s="1"/>
  <c r="AW106" i="100" s="1"/>
  <c r="AX106" i="100" s="1"/>
  <c r="AY106" i="100" s="1"/>
  <c r="AZ106" i="100" s="1"/>
  <c r="BA106" i="100" s="1"/>
  <c r="BB106" i="100" s="1"/>
  <c r="BC106" i="100" s="1"/>
  <c r="BD106" i="100" s="1"/>
  <c r="BE106" i="100" s="1"/>
  <c r="BF106" i="100" s="1"/>
  <c r="BG106" i="100" s="1"/>
  <c r="BH106" i="100" s="1"/>
  <c r="BI106" i="100" s="1"/>
  <c r="BJ106" i="100" s="1"/>
  <c r="BK106" i="100" s="1"/>
  <c r="BL106" i="100" s="1"/>
  <c r="BM106" i="100" s="1"/>
  <c r="BN106" i="100" s="1"/>
  <c r="BO106" i="100" s="1"/>
  <c r="BP106" i="100" s="1"/>
  <c r="BQ106" i="100" s="1"/>
  <c r="BR106" i="100" s="1"/>
  <c r="BS106" i="100" s="1"/>
  <c r="BT106" i="100" s="1"/>
  <c r="BU106" i="100" s="1"/>
  <c r="BV106" i="100" s="1"/>
  <c r="BW106" i="100" s="1"/>
  <c r="BX106" i="100" s="1"/>
  <c r="BY106" i="100" s="1"/>
  <c r="BZ106" i="100" s="1"/>
  <c r="CA106" i="100" s="1"/>
  <c r="CB106" i="100" s="1"/>
  <c r="CC106" i="100" s="1"/>
  <c r="CD106" i="100" s="1"/>
  <c r="CE106" i="100" s="1"/>
  <c r="E100" i="100"/>
  <c r="D101" i="100"/>
  <c r="E101" i="100" s="1"/>
  <c r="F101" i="100" s="1"/>
  <c r="G101" i="100" s="1"/>
  <c r="H101" i="100" s="1"/>
  <c r="I101" i="100" s="1"/>
  <c r="J101" i="100" s="1"/>
  <c r="K101" i="100" s="1"/>
  <c r="L101" i="100" s="1"/>
  <c r="M101" i="100" s="1"/>
  <c r="N101" i="100" s="1"/>
  <c r="O101" i="100" s="1"/>
  <c r="P101" i="100" s="1"/>
  <c r="Q101" i="100" s="1"/>
  <c r="R101" i="100" s="1"/>
  <c r="S101" i="100" s="1"/>
  <c r="T101" i="100" s="1"/>
  <c r="U101" i="100" s="1"/>
  <c r="V101" i="100" s="1"/>
  <c r="W101" i="100" s="1"/>
  <c r="X101" i="100" s="1"/>
  <c r="Y101" i="100" s="1"/>
  <c r="Z101" i="100" s="1"/>
  <c r="AA101" i="100" s="1"/>
  <c r="AB101" i="100" s="1"/>
  <c r="AC101" i="100" s="1"/>
  <c r="AD101" i="100" s="1"/>
  <c r="AE101" i="100" s="1"/>
  <c r="AF101" i="100" s="1"/>
  <c r="AG101" i="100" s="1"/>
  <c r="AH101" i="100" s="1"/>
  <c r="AI101" i="100" s="1"/>
  <c r="AJ101" i="100" s="1"/>
  <c r="AK101" i="100" s="1"/>
  <c r="AL101" i="100" s="1"/>
  <c r="AM101" i="100" s="1"/>
  <c r="AN101" i="100" s="1"/>
  <c r="AO101" i="100" s="1"/>
  <c r="AP101" i="100" s="1"/>
  <c r="AQ101" i="100" s="1"/>
  <c r="AR101" i="100" s="1"/>
  <c r="AS101" i="100" s="1"/>
  <c r="AT101" i="100" s="1"/>
  <c r="AU101" i="100" s="1"/>
  <c r="AV101" i="100" s="1"/>
  <c r="AW101" i="100" s="1"/>
  <c r="AX101" i="100" s="1"/>
  <c r="AY101" i="100" s="1"/>
  <c r="AZ101" i="100" s="1"/>
  <c r="BA101" i="100" s="1"/>
  <c r="BB101" i="100" s="1"/>
  <c r="BC101" i="100" s="1"/>
  <c r="BD101" i="100" s="1"/>
  <c r="BE101" i="100" s="1"/>
  <c r="BF101" i="100" s="1"/>
  <c r="BG101" i="100" s="1"/>
  <c r="BH101" i="100" s="1"/>
  <c r="BI101" i="100" s="1"/>
  <c r="BJ101" i="100" s="1"/>
  <c r="BK101" i="100" s="1"/>
  <c r="BL101" i="100" s="1"/>
  <c r="BM101" i="100" s="1"/>
  <c r="BN101" i="100" s="1"/>
  <c r="BO101" i="100" s="1"/>
  <c r="BP101" i="100" s="1"/>
  <c r="BQ101" i="100" s="1"/>
  <c r="BR101" i="100" s="1"/>
  <c r="BS101" i="100" s="1"/>
  <c r="BT101" i="100" s="1"/>
  <c r="BU101" i="100" s="1"/>
  <c r="BV101" i="100" s="1"/>
  <c r="BW101" i="100" s="1"/>
  <c r="BX101" i="100" s="1"/>
  <c r="BY101" i="100" s="1"/>
  <c r="BZ101" i="100" s="1"/>
  <c r="CA101" i="100" s="1"/>
  <c r="CB101" i="100" s="1"/>
  <c r="CC101" i="100" s="1"/>
  <c r="CD101" i="100" s="1"/>
  <c r="CE101" i="100" s="1"/>
  <c r="CP45" i="100"/>
  <c r="CP51" i="100" s="1"/>
  <c r="CN51" i="100"/>
  <c r="CF110" i="100"/>
  <c r="CH1" i="100" s="1"/>
</calcChain>
</file>

<file path=xl/comments1.xml><?xml version="1.0" encoding="utf-8"?>
<comments xmlns="http://schemas.openxmlformats.org/spreadsheetml/2006/main">
  <authors>
    <author>Autor</author>
  </authors>
  <commentList>
    <comment ref="AD58" authorId="0" shapeId="0">
      <text>
        <r>
          <rPr>
            <b/>
            <sz val="9"/>
            <color indexed="81"/>
            <rFont val="Segoe UI"/>
            <family val="2"/>
          </rPr>
          <t>Autor:</t>
        </r>
        <r>
          <rPr>
            <sz val="9"/>
            <color indexed="81"/>
            <rFont val="Segoe UI"/>
            <family val="2"/>
          </rPr>
          <t xml:space="preserve">
Pos. 0.1, ANnahme 100% JS</t>
        </r>
      </text>
    </comment>
  </commentList>
</comments>
</file>

<file path=xl/comments2.xml><?xml version="1.0" encoding="utf-8"?>
<comments xmlns="http://schemas.openxmlformats.org/spreadsheetml/2006/main">
  <authors>
    <author>Autor</author>
  </authors>
  <commentList>
    <comment ref="AL58" authorId="0" shapeId="0">
      <text>
        <r>
          <rPr>
            <b/>
            <sz val="9"/>
            <color indexed="81"/>
            <rFont val="Segoe UI"/>
            <family val="2"/>
          </rPr>
          <t>Autor:</t>
        </r>
        <r>
          <rPr>
            <sz val="9"/>
            <color indexed="81"/>
            <rFont val="Segoe UI"/>
            <family val="2"/>
          </rPr>
          <t xml:space="preserve">
bisher abgeschlossenene ZA gemäss Liste</t>
        </r>
      </text>
    </comment>
    <comment ref="AL59" authorId="0" shapeId="0">
      <text>
        <r>
          <rPr>
            <b/>
            <sz val="9"/>
            <color indexed="81"/>
            <rFont val="Segoe UI"/>
            <family val="2"/>
          </rPr>
          <t>Autor:</t>
        </r>
        <r>
          <rPr>
            <sz val="9"/>
            <color indexed="81"/>
            <rFont val="Segoe UI"/>
            <family val="2"/>
          </rPr>
          <t xml:space="preserve">
Pos. 2.3</t>
        </r>
      </text>
    </comment>
    <comment ref="AL60" authorId="0" shapeId="0">
      <text>
        <r>
          <rPr>
            <b/>
            <sz val="9"/>
            <color indexed="81"/>
            <rFont val="Segoe UI"/>
            <family val="2"/>
          </rPr>
          <t>Autor:</t>
        </r>
        <r>
          <rPr>
            <sz val="9"/>
            <color indexed="81"/>
            <rFont val="Segoe UI"/>
            <family val="2"/>
          </rPr>
          <t xml:space="preserve">
Pos. 2.5</t>
        </r>
      </text>
    </comment>
  </commentList>
</comments>
</file>

<file path=xl/comments3.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vorangemeldet sind 80'000 CHF</t>
        </r>
      </text>
    </comment>
    <comment ref="AD58" authorId="0" shapeId="0">
      <text>
        <r>
          <rPr>
            <b/>
            <sz val="9"/>
            <color indexed="81"/>
            <rFont val="Segoe UI"/>
            <family val="2"/>
          </rPr>
          <t>Autor:</t>
        </r>
        <r>
          <rPr>
            <sz val="9"/>
            <color indexed="81"/>
            <rFont val="Segoe UI"/>
            <family val="2"/>
          </rPr>
          <t xml:space="preserve">
Pos. 0.1, ANnahme 50% JS und 50% AeBo 
Muss verifiziert  und dann hier angepasst werden
</t>
        </r>
      </text>
    </comment>
  </commentList>
</comments>
</file>

<file path=xl/comments4.xml><?xml version="1.0" encoding="utf-8"?>
<comments xmlns="http://schemas.openxmlformats.org/spreadsheetml/2006/main">
  <authors>
    <author>Autor</author>
  </authors>
  <commentList>
    <comment ref="AD57" authorId="0" shapeId="0">
      <text>
        <r>
          <rPr>
            <b/>
            <sz val="9"/>
            <color indexed="81"/>
            <rFont val="Segoe UI"/>
            <family val="2"/>
          </rPr>
          <t>Autor:</t>
        </r>
        <r>
          <rPr>
            <sz val="9"/>
            <color indexed="81"/>
            <rFont val="Segoe UI"/>
            <family val="2"/>
          </rPr>
          <t xml:space="preserve">
Pos. 3.1</t>
        </r>
      </text>
    </comment>
    <comment ref="AD58" authorId="0" shapeId="0">
      <text>
        <r>
          <rPr>
            <b/>
            <sz val="9"/>
            <color indexed="81"/>
            <rFont val="Segoe UI"/>
            <family val="2"/>
          </rPr>
          <t>Autor:</t>
        </r>
        <r>
          <rPr>
            <sz val="9"/>
            <color indexed="81"/>
            <rFont val="Segoe UI"/>
            <family val="2"/>
          </rPr>
          <t xml:space="preserve">
Pos. 3.2</t>
        </r>
      </text>
    </comment>
    <comment ref="AD59" authorId="0" shapeId="0">
      <text>
        <r>
          <rPr>
            <b/>
            <sz val="9"/>
            <color indexed="81"/>
            <rFont val="Segoe UI"/>
            <family val="2"/>
          </rPr>
          <t>Autor:</t>
        </r>
        <r>
          <rPr>
            <sz val="9"/>
            <color indexed="81"/>
            <rFont val="Segoe UI"/>
            <family val="2"/>
          </rPr>
          <t xml:space="preserve">
Pos. 3.3</t>
        </r>
      </text>
    </comment>
  </commentList>
</comments>
</file>

<file path=xl/sharedStrings.xml><?xml version="1.0" encoding="utf-8"?>
<sst xmlns="http://schemas.openxmlformats.org/spreadsheetml/2006/main" count="5094" uniqueCount="464">
  <si>
    <t>Name</t>
  </si>
  <si>
    <t>Kat.</t>
  </si>
  <si>
    <t>B</t>
  </si>
  <si>
    <t>D</t>
  </si>
  <si>
    <t xml:space="preserve">Total
(Std.) </t>
  </si>
  <si>
    <t>Total
(CHF)</t>
  </si>
  <si>
    <t>Ansatz
(CHF)</t>
  </si>
  <si>
    <t>C</t>
  </si>
  <si>
    <t>E</t>
  </si>
  <si>
    <t>F</t>
  </si>
  <si>
    <t>G</t>
  </si>
  <si>
    <t>AeBo</t>
  </si>
  <si>
    <t>Total</t>
  </si>
  <si>
    <t>Jan. 
Std.</t>
  </si>
  <si>
    <t>Jan. 
CHF</t>
  </si>
  <si>
    <t>Feb. 
Std.</t>
  </si>
  <si>
    <t>Feb. 
CHF</t>
  </si>
  <si>
    <t>März 
Std.</t>
  </si>
  <si>
    <t>März 
CHF</t>
  </si>
  <si>
    <t>April 
Std.</t>
  </si>
  <si>
    <t>April 
CHF</t>
  </si>
  <si>
    <t>Mai 
Std.</t>
  </si>
  <si>
    <t>Mai 
CHF</t>
  </si>
  <si>
    <t>Juni 
Std.</t>
  </si>
  <si>
    <t>Juni 
CHF</t>
  </si>
  <si>
    <t>Juli 
Std.</t>
  </si>
  <si>
    <t>Juli 
CHF</t>
  </si>
  <si>
    <t>Aug.
Std.</t>
  </si>
  <si>
    <t>Aug. 
CHF</t>
  </si>
  <si>
    <t>Sept. 
Std.</t>
  </si>
  <si>
    <t>Sept. 
CHF</t>
  </si>
  <si>
    <t>Okt. 
Std.</t>
  </si>
  <si>
    <t>Okt.
CHF</t>
  </si>
  <si>
    <t>Nov. 
Std.</t>
  </si>
  <si>
    <t>Dez.
Std.</t>
  </si>
  <si>
    <t>Dez.
CHF</t>
  </si>
  <si>
    <t>Nov. 
CHF</t>
  </si>
  <si>
    <t>CHF</t>
  </si>
  <si>
    <t>Stand:</t>
  </si>
  <si>
    <t>%</t>
  </si>
  <si>
    <t>PNP</t>
  </si>
  <si>
    <t>h</t>
  </si>
  <si>
    <t>CHF/h</t>
  </si>
  <si>
    <t>TP1</t>
  </si>
  <si>
    <t>TP2</t>
  </si>
  <si>
    <t>TP3</t>
  </si>
  <si>
    <t>Zuweisung in der INGE</t>
  </si>
  <si>
    <t>JS - TU</t>
  </si>
  <si>
    <t>JS - K</t>
  </si>
  <si>
    <t>JS - TG</t>
  </si>
  <si>
    <t>AeBo - TU</t>
  </si>
  <si>
    <t>AeBo - K</t>
  </si>
  <si>
    <t>AeBo - TG</t>
  </si>
  <si>
    <t>PNP - TG</t>
  </si>
  <si>
    <t>PL</t>
  </si>
  <si>
    <t>Reserve</t>
  </si>
  <si>
    <t>Verfügbarer Betrag resp. Stunden</t>
  </si>
  <si>
    <t>---</t>
  </si>
  <si>
    <t>JS</t>
  </si>
  <si>
    <t>offen</t>
  </si>
  <si>
    <t>Total Stunden / Total Betrag pro Monat</t>
  </si>
  <si>
    <t>Total ZMT pro Monat</t>
  </si>
  <si>
    <t>Total ZMT/Modul</t>
  </si>
  <si>
    <t>Stunden gem. aktueller LM</t>
  </si>
  <si>
    <t>Betrag gem. aktueller LM</t>
  </si>
  <si>
    <t>ZMT gem. aktueller LM</t>
  </si>
  <si>
    <t>Vertragsstand</t>
  </si>
  <si>
    <t>Summe h</t>
  </si>
  <si>
    <t>ZMT</t>
  </si>
  <si>
    <t>Betrag</t>
  </si>
  <si>
    <t>Offertstand</t>
  </si>
  <si>
    <t>Grundvertrag</t>
  </si>
  <si>
    <t>NO</t>
  </si>
  <si>
    <t>Maximaler ZMT gem. Offerten /Vertrag</t>
  </si>
  <si>
    <t>Kostendach pro Modul  gem. Offerten /Vertrag</t>
  </si>
  <si>
    <t>exkl. MwSt</t>
  </si>
  <si>
    <t>inkl. MWSt</t>
  </si>
  <si>
    <t>Legende</t>
  </si>
  <si>
    <t>Massnahme bei "-"</t>
  </si>
  <si>
    <t>Beobachtungsfelder</t>
  </si>
  <si>
    <t>Zuweisung TP</t>
  </si>
  <si>
    <t>Vorname</t>
  </si>
  <si>
    <t>Andreas</t>
  </si>
  <si>
    <t xml:space="preserve">Mendoza </t>
  </si>
  <si>
    <t>Maria</t>
  </si>
  <si>
    <t>Alt</t>
  </si>
  <si>
    <t>Roth</t>
  </si>
  <si>
    <t>Stefan</t>
  </si>
  <si>
    <t xml:space="preserve">Boeglin </t>
  </si>
  <si>
    <t>Chantal</t>
  </si>
  <si>
    <t>Schädler</t>
  </si>
  <si>
    <t>Beat</t>
  </si>
  <si>
    <t>Beuret</t>
  </si>
  <si>
    <t>Agnes</t>
  </si>
  <si>
    <t>Bäumle</t>
  </si>
  <si>
    <t>Michael</t>
  </si>
  <si>
    <t>Forlin</t>
  </si>
  <si>
    <t>Sandro</t>
  </si>
  <si>
    <t>Henz</t>
  </si>
  <si>
    <t>Ralph</t>
  </si>
  <si>
    <t>Claudia</t>
  </si>
  <si>
    <t>Hirsig</t>
  </si>
  <si>
    <t>Jasmine</t>
  </si>
  <si>
    <t>Fuchs</t>
  </si>
  <si>
    <t>Christian</t>
  </si>
  <si>
    <t xml:space="preserve">Niedermeyer </t>
  </si>
  <si>
    <t>Friederike</t>
  </si>
  <si>
    <t>Methner</t>
  </si>
  <si>
    <t>Raphael</t>
  </si>
  <si>
    <t>Falzone</t>
  </si>
  <si>
    <t>Lorenzo</t>
  </si>
  <si>
    <t xml:space="preserve">Seehöfer </t>
  </si>
  <si>
    <t>Patrick</t>
  </si>
  <si>
    <t>Stöhr</t>
  </si>
  <si>
    <t>Jessica</t>
  </si>
  <si>
    <t>Total TP1+2+3
Phase MP/DP</t>
  </si>
  <si>
    <t>Differenz ("-" zu viel / "+" weniger gebraucht)</t>
  </si>
  <si>
    <t>Freigabe erfolgt</t>
  </si>
  <si>
    <t>Abzug Stundenvorbezug TP2 (480h * 50%)</t>
  </si>
  <si>
    <t>Mendoza</t>
  </si>
  <si>
    <t>Grieder</t>
  </si>
  <si>
    <t>Markus</t>
  </si>
  <si>
    <t>Spieler</t>
  </si>
  <si>
    <t>Daniel</t>
  </si>
  <si>
    <t>Boeglin</t>
  </si>
  <si>
    <t>Russer</t>
  </si>
  <si>
    <t>Elisabeth</t>
  </si>
  <si>
    <t>Jung</t>
  </si>
  <si>
    <t>Roman</t>
  </si>
  <si>
    <t>Sutter</t>
  </si>
  <si>
    <t>Schmid</t>
  </si>
  <si>
    <t>Melanie</t>
  </si>
  <si>
    <t>Wortelboer</t>
  </si>
  <si>
    <t>Alexander</t>
  </si>
  <si>
    <t>Schär</t>
  </si>
  <si>
    <t>Cedric</t>
  </si>
  <si>
    <t>Fuhl</t>
  </si>
  <si>
    <t>Waldemar</t>
  </si>
  <si>
    <t>Bianchi</t>
  </si>
  <si>
    <t>Emmanuelle</t>
  </si>
  <si>
    <t>Ettenhuber</t>
  </si>
  <si>
    <t>Pascal</t>
  </si>
  <si>
    <t>Häring</t>
  </si>
  <si>
    <t>Nyfeler</t>
  </si>
  <si>
    <t>Edith</t>
  </si>
  <si>
    <t>Weber</t>
  </si>
  <si>
    <t>Leonie</t>
  </si>
  <si>
    <t>Anteil PL</t>
  </si>
  <si>
    <t>Selbsteinschätzung</t>
  </si>
  <si>
    <t>Analyse:</t>
  </si>
  <si>
    <t>Kostenausschöpfung [%]</t>
  </si>
  <si>
    <t>Stundenausschöpfung [%]</t>
  </si>
  <si>
    <t>Selbsteinschätzung [%]</t>
  </si>
  <si>
    <t>Eingabefelder (JS)</t>
  </si>
  <si>
    <t>Periode per Ende:</t>
  </si>
  <si>
    <t>Möglicher Abzug per Phasenende</t>
  </si>
  <si>
    <t>Meister</t>
  </si>
  <si>
    <t>Christine</t>
  </si>
  <si>
    <t>Deck</t>
  </si>
  <si>
    <t>Hübsch</t>
  </si>
  <si>
    <t>Ulrich</t>
  </si>
  <si>
    <t>Stocker</t>
  </si>
  <si>
    <t>Thomas</t>
  </si>
  <si>
    <t>Kalak</t>
  </si>
  <si>
    <t>Joseph</t>
  </si>
  <si>
    <t xml:space="preserve">Nyfeler </t>
  </si>
  <si>
    <t>Jürg</t>
  </si>
  <si>
    <t>Noordam</t>
  </si>
  <si>
    <t>Philipp</t>
  </si>
  <si>
    <t>Anita</t>
  </si>
  <si>
    <t>Frei</t>
  </si>
  <si>
    <t>Lukas</t>
  </si>
  <si>
    <t>Rey</t>
  </si>
  <si>
    <t>Lionel</t>
  </si>
  <si>
    <t>Hardmeyer</t>
  </si>
  <si>
    <t>Schwyn</t>
  </si>
  <si>
    <t>Timm</t>
  </si>
  <si>
    <t>Mantinger</t>
  </si>
  <si>
    <t>Müller</t>
  </si>
  <si>
    <t>Jan</t>
  </si>
  <si>
    <t>Berger</t>
  </si>
  <si>
    <t>Noah</t>
  </si>
  <si>
    <t>Rothfuss</t>
  </si>
  <si>
    <t>Florian</t>
  </si>
  <si>
    <t>Gschwind</t>
  </si>
  <si>
    <t>Matthias</t>
  </si>
  <si>
    <t>Beck</t>
  </si>
  <si>
    <t>Peter</t>
  </si>
  <si>
    <t>Schmidlin</t>
  </si>
  <si>
    <t>Julian</t>
  </si>
  <si>
    <t>Akdeniz</t>
  </si>
  <si>
    <t>Veysel</t>
  </si>
  <si>
    <t>Schneider</t>
  </si>
  <si>
    <t>Martin</t>
  </si>
  <si>
    <t>Tim</t>
  </si>
  <si>
    <t>Boschung</t>
  </si>
  <si>
    <t xml:space="preserve">Jan </t>
  </si>
  <si>
    <t>Christ</t>
  </si>
  <si>
    <t>Schaub</t>
  </si>
  <si>
    <t>Anja</t>
  </si>
  <si>
    <t>Kipfer</t>
  </si>
  <si>
    <t xml:space="preserve">Delmas </t>
  </si>
  <si>
    <t>Marc</t>
  </si>
  <si>
    <t>Engler</t>
  </si>
  <si>
    <t xml:space="preserve">Dunand </t>
  </si>
  <si>
    <t>Francois</t>
  </si>
  <si>
    <t>Mollet</t>
  </si>
  <si>
    <t>Samuel</t>
  </si>
  <si>
    <t>Buser</t>
  </si>
  <si>
    <t>Richard</t>
  </si>
  <si>
    <t xml:space="preserve">Akdeniz </t>
  </si>
  <si>
    <t>Noelle</t>
  </si>
  <si>
    <t>Breiter</t>
  </si>
  <si>
    <t>Will</t>
  </si>
  <si>
    <t>Nicolosi</t>
  </si>
  <si>
    <t>Lucia</t>
  </si>
  <si>
    <t>Weider</t>
  </si>
  <si>
    <t>Bergmann</t>
  </si>
  <si>
    <t>Georg</t>
  </si>
  <si>
    <t>Eichenberger</t>
  </si>
  <si>
    <t>Sylvia</t>
  </si>
  <si>
    <t>Fischer</t>
  </si>
  <si>
    <t>Michel</t>
  </si>
  <si>
    <t>Pfaff</t>
  </si>
  <si>
    <t>Reto</t>
  </si>
  <si>
    <t>David</t>
  </si>
  <si>
    <t>Dunand</t>
  </si>
  <si>
    <t xml:space="preserve">Hardmeyer </t>
  </si>
  <si>
    <t>Siegner</t>
  </si>
  <si>
    <t>Nyffenegger</t>
  </si>
  <si>
    <t>Christoph</t>
  </si>
  <si>
    <t>Brunner</t>
  </si>
  <si>
    <t>Kostenkontrolle der INGE für die Phase "Unterlagen für die Ausführung"</t>
  </si>
  <si>
    <t>INGE-Aufteilung der Phase "Unterlagen für die Ausführung"</t>
  </si>
  <si>
    <t>Total INGE für die Phase UfdA</t>
  </si>
  <si>
    <t>Winterle</t>
  </si>
  <si>
    <t>Ladner</t>
  </si>
  <si>
    <t>Allemann</t>
  </si>
  <si>
    <t>Bertrand</t>
  </si>
  <si>
    <t>Iten</t>
  </si>
  <si>
    <t>Vanessa</t>
  </si>
  <si>
    <t>Wira</t>
  </si>
  <si>
    <t>Stephane</t>
  </si>
  <si>
    <t>Iteln</t>
  </si>
  <si>
    <t>Landner</t>
  </si>
  <si>
    <t>Ramon</t>
  </si>
  <si>
    <t>Palumbo</t>
  </si>
  <si>
    <t>Marianno</t>
  </si>
  <si>
    <t>Leer
Std.</t>
  </si>
  <si>
    <t>Leer
CHF</t>
  </si>
  <si>
    <t>Aufwandabschätzung per Ende Juli 2020 - in NO 12 abgebildet</t>
  </si>
  <si>
    <t>Merz</t>
  </si>
  <si>
    <t>Malfatti</t>
  </si>
  <si>
    <t>Marco</t>
  </si>
  <si>
    <t>Hunziker</t>
  </si>
  <si>
    <t>Livia</t>
  </si>
  <si>
    <t>Hagen</t>
  </si>
  <si>
    <t>Haas</t>
  </si>
  <si>
    <t>Gaberielle</t>
  </si>
  <si>
    <t>vor 2021</t>
  </si>
  <si>
    <t>2019 
Std.</t>
  </si>
  <si>
    <t>2020
Std.</t>
  </si>
  <si>
    <t>Bereits aufgewendet per 31.12.20 - in NO 12 abgebildet</t>
  </si>
  <si>
    <t>JS PL 
(50%)</t>
  </si>
  <si>
    <t>AeBo PL (50%)</t>
  </si>
  <si>
    <r>
      <rPr>
        <b/>
        <sz val="9"/>
        <rFont val="Arial"/>
        <family val="2"/>
      </rPr>
      <t>Anmerkungen:</t>
    </r>
    <r>
      <rPr>
        <sz val="9"/>
        <rFont val="Arial"/>
        <family val="2"/>
      </rPr>
      <t xml:space="preserve">
--  Wir wollen und müssen genau nach Vertrag abrechnen.
--  Jeder von uns (jeder Fachbereich, jedes TP) muss sich also Gedanken machen,  
      wie er arbeiten kann um zu einem Mix von ca. </t>
    </r>
    <r>
      <rPr>
        <sz val="9"/>
        <color rgb="FFFF0000"/>
        <rFont val="Arial"/>
        <family val="2"/>
      </rPr>
      <t>75</t>
    </r>
    <r>
      <rPr>
        <sz val="9"/>
        <rFont val="Arial"/>
        <family val="2"/>
      </rPr>
      <t xml:space="preserve"> CHF/h (genauer Betrag ist in "rot" unter 
      "Maximaler ZMT gem. Offerte/Vertrag" zu entnehme) abzurechnen.
--  Entweder wir braucht weniger Stunden als das Stundendach ergibt, dann werden wir mit dem 
      Kostendach durchkommen oder wir setzen Personal ein, welches diesen Mix von ca.</t>
    </r>
    <r>
      <rPr>
        <sz val="9"/>
        <color rgb="FFFF0000"/>
        <rFont val="Arial"/>
        <family val="2"/>
      </rPr>
      <t xml:space="preserve"> 75 </t>
    </r>
    <r>
      <rPr>
        <sz val="9"/>
        <rFont val="Arial"/>
        <family val="2"/>
      </rPr>
      <t xml:space="preserve">CHF/h ergibt.
</t>
    </r>
    <r>
      <rPr>
        <b/>
        <sz val="9"/>
        <rFont val="Arial"/>
        <family val="2"/>
      </rPr>
      <t>Grundsätzlich müssen wir wohl davon ausgehen, dass wir alle offerierten Stunden zum eingereichten ZMT abwickeln müssen.</t>
    </r>
    <r>
      <rPr>
        <sz val="9"/>
        <rFont val="Arial"/>
        <family val="2"/>
      </rPr>
      <t xml:space="preserve">
Darum ist folgendes angedacht....
.... jeder muss sich bewusst sein, dass er per Phasenende den Betrag "Möglicher Abzug per Phasenende" abtreten muss,
     jeder soll sich diesen Betrag, falls im Minus reservieren.
</t>
    </r>
    <r>
      <rPr>
        <b/>
        <sz val="9"/>
        <color rgb="FFFF0000"/>
        <rFont val="Arial"/>
        <family val="2"/>
      </rPr>
      <t xml:space="preserve">.... jeder muss innerhalb einer Woche nach dem Versand dieses PDFs eine Angabe an L.Falzone und St.Roth
     liefern wie er die Selbsteinschätzung in Prozenten für sein Modul sieht.
</t>
    </r>
  </si>
  <si>
    <t>Theis</t>
  </si>
  <si>
    <t>Sophie</t>
  </si>
  <si>
    <t>Künzler</t>
  </si>
  <si>
    <t xml:space="preserve">Lange </t>
  </si>
  <si>
    <t>Stephanie</t>
  </si>
  <si>
    <t>Honegger</t>
  </si>
  <si>
    <t>Bätscher</t>
  </si>
  <si>
    <t>Basil</t>
  </si>
  <si>
    <t>Fabian</t>
  </si>
  <si>
    <t>Zimmermann</t>
  </si>
  <si>
    <t>Alec</t>
  </si>
  <si>
    <t>Brüngger</t>
  </si>
  <si>
    <t>JS PL (50%)</t>
  </si>
  <si>
    <t>Fabio</t>
  </si>
  <si>
    <t>Roths</t>
  </si>
  <si>
    <t xml:space="preserve">Suter </t>
  </si>
  <si>
    <t>Patricia</t>
  </si>
  <si>
    <t>Bach</t>
  </si>
  <si>
    <t>Docci</t>
  </si>
  <si>
    <t>Nando</t>
  </si>
  <si>
    <t>Ruher</t>
  </si>
  <si>
    <t>Jérémie</t>
  </si>
  <si>
    <t>Steinmann</t>
  </si>
  <si>
    <t>Moris</t>
  </si>
  <si>
    <t>Ruch</t>
  </si>
  <si>
    <t>Dogan</t>
  </si>
  <si>
    <t>Esra</t>
  </si>
  <si>
    <t>Meyer</t>
  </si>
  <si>
    <t>Moritz</t>
  </si>
  <si>
    <t>Marti</t>
  </si>
  <si>
    <t>Betina</t>
  </si>
  <si>
    <t>Chrysopoulos</t>
  </si>
  <si>
    <t>Viktoriia</t>
  </si>
  <si>
    <t>Lüthi</t>
  </si>
  <si>
    <t>Tobias</t>
  </si>
  <si>
    <t>Kern</t>
  </si>
  <si>
    <t>Etienne</t>
  </si>
  <si>
    <t>Rich</t>
  </si>
  <si>
    <t>Challandes</t>
  </si>
  <si>
    <t>Cesarina</t>
  </si>
  <si>
    <t>Cesarin</t>
  </si>
  <si>
    <t>Zumstein</t>
  </si>
  <si>
    <t>Ken</t>
  </si>
  <si>
    <t>Touilbi</t>
  </si>
  <si>
    <t>Abdelhak</t>
  </si>
  <si>
    <t>Mark</t>
  </si>
  <si>
    <t>Hüseyin</t>
  </si>
  <si>
    <t>Dolder</t>
  </si>
  <si>
    <t>Silvio</t>
  </si>
  <si>
    <t>Meier</t>
  </si>
  <si>
    <t>Brünnger</t>
  </si>
  <si>
    <t>Monika</t>
  </si>
  <si>
    <t>Betz</t>
  </si>
  <si>
    <t>Budget- und Ressourcenplan</t>
  </si>
  <si>
    <t>Soll / Ist:</t>
  </si>
  <si>
    <t>Personaleinsatzplan</t>
  </si>
  <si>
    <t>Jahr</t>
  </si>
  <si>
    <t>2021</t>
  </si>
  <si>
    <t>2022</t>
  </si>
  <si>
    <t>2023</t>
  </si>
  <si>
    <t>2024</t>
  </si>
  <si>
    <t>Verstecke Bauherrenreserven von 10%</t>
  </si>
  <si>
    <t>Monat</t>
  </si>
  <si>
    <t>Feb</t>
  </si>
  <si>
    <t>Mrz</t>
  </si>
  <si>
    <t>Apr</t>
  </si>
  <si>
    <t>Mai</t>
  </si>
  <si>
    <t>Jun</t>
  </si>
  <si>
    <t>Jul</t>
  </si>
  <si>
    <t>Aug</t>
  </si>
  <si>
    <t>Sep</t>
  </si>
  <si>
    <t>Okt</t>
  </si>
  <si>
    <t>Nov</t>
  </si>
  <si>
    <t>Dez</t>
  </si>
  <si>
    <t>[Angaben in h / Monat]</t>
  </si>
  <si>
    <t>[Angaben in h / Quartal]</t>
  </si>
  <si>
    <t>10% der gesamten Vertragssumme</t>
  </si>
  <si>
    <t>Personalaufwand in Arbeitsstunden gemäss Vertrag</t>
  </si>
  <si>
    <t>Einsatz [ h ]</t>
  </si>
  <si>
    <t>VT [CHF]</t>
  </si>
  <si>
    <t>Kosten [CHF]</t>
  </si>
  <si>
    <t>Stundenaufwand pro Monat [h / Mt.] bzw. pro Quartal [h / Q]</t>
  </si>
  <si>
    <t>Kostenaufwand / Monat [CHF]</t>
  </si>
  <si>
    <t>benötigter Nachtrag</t>
  </si>
  <si>
    <t>Stundenaufwand / Monat [h]</t>
  </si>
  <si>
    <t>Effektiver Honoraraufwand</t>
  </si>
  <si>
    <t>Verrechnet</t>
  </si>
  <si>
    <t>Effektiver Personalaufwand</t>
  </si>
  <si>
    <t>Mitteltarif:</t>
  </si>
  <si>
    <t>Zusatzaufwendungen gemäss Schätzung INGE</t>
  </si>
  <si>
    <t>Kat. A</t>
  </si>
  <si>
    <t>A</t>
  </si>
  <si>
    <t xml:space="preserve">Ingenieure  </t>
  </si>
  <si>
    <t>Ingenieure, Techniker, Zeichner / Konstrukteure, Administration</t>
  </si>
  <si>
    <t>Techniker und Zeichner</t>
  </si>
  <si>
    <t>Ingenieure</t>
  </si>
  <si>
    <t>Techniker, Zeichner / Konstrukteure, Administration</t>
  </si>
  <si>
    <t>Lehrlinge, Praktikanten</t>
  </si>
  <si>
    <t>[CHF/h]</t>
  </si>
  <si>
    <t>[h]</t>
  </si>
  <si>
    <t>[CHF]</t>
  </si>
  <si>
    <t>Honorar-Auteilung pro INGE-Partner</t>
  </si>
  <si>
    <t>Budget gemäss Aufteilung</t>
  </si>
  <si>
    <t>NO / Zusatzleistungen</t>
  </si>
  <si>
    <t>xyz</t>
  </si>
  <si>
    <t>Bzgl. %-Aufteilung: Statistik bis Ende 2021</t>
  </si>
  <si>
    <t>TP1 AeBo TG</t>
  </si>
  <si>
    <t xml:space="preserve">Experte </t>
  </si>
  <si>
    <t>Terminprogramm</t>
  </si>
  <si>
    <t>TP1 Tunnels</t>
  </si>
  <si>
    <t>TP1 SM / Geotechnik</t>
  </si>
  <si>
    <t>TP2 Trasse</t>
  </si>
  <si>
    <t>TP3 Kunstbauten (Brücken JS)</t>
  </si>
  <si>
    <t>TP3 Kunstbauten (übrige K AeBo)</t>
  </si>
  <si>
    <t>IST - Aufwandkosten</t>
  </si>
  <si>
    <t>Aufsummierung IST Aufwandkosten</t>
  </si>
  <si>
    <t>Grundauftrag</t>
  </si>
  <si>
    <t>Aufsummierung Grundauftrag</t>
  </si>
  <si>
    <t>Grundauftrag + NO/Zusatz</t>
  </si>
  <si>
    <t>Aufsummierung Grundauftrag + NO/Zusatz</t>
  </si>
  <si>
    <t xml:space="preserve">Grundauftrag </t>
  </si>
  <si>
    <t>NO/Zusatz</t>
  </si>
  <si>
    <t>Vertrag</t>
  </si>
  <si>
    <t>IST-Kosten</t>
  </si>
  <si>
    <t>Jan*</t>
  </si>
  <si>
    <t>*inkl. vor 2021</t>
  </si>
  <si>
    <t>TP2 JS TU</t>
  </si>
  <si>
    <t>Phase 51 UfA</t>
  </si>
  <si>
    <t>Tunnel Ebenrain FBLU</t>
  </si>
  <si>
    <t>Tunnel Ebenrain FBBS</t>
  </si>
  <si>
    <t xml:space="preserve">UNF 1.683 </t>
  </si>
  <si>
    <t>S1</t>
  </si>
  <si>
    <t>S2</t>
  </si>
  <si>
    <t>2025</t>
  </si>
  <si>
    <t>Tu Oberburg</t>
  </si>
  <si>
    <t>Ertüchtigung PS, Nothaltebuchten, MSÜ</t>
  </si>
  <si>
    <t>JS-K Br Lindernacker (UK)</t>
  </si>
  <si>
    <t>SM Schaubrain</t>
  </si>
  <si>
    <t xml:space="preserve">SM und  SSSB ca. 5.1 Mio. </t>
  </si>
  <si>
    <t xml:space="preserve">AeBo-K: UNF, UEF, DL, LSW ca. 1.2 Mio. </t>
  </si>
  <si>
    <t>AeBo-K: UNF, UEF, DL, LSW, ca. 1.2 Mio.</t>
  </si>
  <si>
    <t xml:space="preserve">JS-K: Br ca. 1.0 Mio. </t>
  </si>
  <si>
    <t>JS-K: Br 6.8 Mio.</t>
  </si>
  <si>
    <t>SM ca. 0.15</t>
  </si>
  <si>
    <t>TP3 JS K</t>
  </si>
  <si>
    <t>TP1 JS TG</t>
  </si>
  <si>
    <t>TP1 PNP TG</t>
  </si>
  <si>
    <t>TP2 AeBo TU</t>
  </si>
  <si>
    <t>PL AeBo</t>
  </si>
  <si>
    <t>PL JS</t>
  </si>
  <si>
    <t>Tot Std.</t>
  </si>
  <si>
    <t>Tot CHF</t>
  </si>
  <si>
    <t>Tot CHF inkl. Reserve</t>
  </si>
  <si>
    <t>T/U</t>
  </si>
  <si>
    <t>T/G</t>
  </si>
  <si>
    <t>Leer</t>
  </si>
  <si>
    <t>Kontrolle Std.</t>
  </si>
  <si>
    <t>Kontrolle CHF</t>
  </si>
  <si>
    <t>Std.</t>
  </si>
  <si>
    <t>TP 1</t>
  </si>
  <si>
    <t>Burri</t>
  </si>
  <si>
    <t>Raoul</t>
  </si>
  <si>
    <t>Anika</t>
  </si>
  <si>
    <t>Brauchli</t>
  </si>
  <si>
    <t>Walser</t>
  </si>
  <si>
    <t>Andri</t>
  </si>
  <si>
    <t>Sieber</t>
  </si>
  <si>
    <t>Rueher</t>
  </si>
  <si>
    <t>Maria del Mar</t>
  </si>
  <si>
    <t>Eilers</t>
  </si>
  <si>
    <t>Brigitte</t>
  </si>
  <si>
    <t xml:space="preserve">Stucki </t>
  </si>
  <si>
    <t>Tizian</t>
  </si>
  <si>
    <t>Boser</t>
  </si>
  <si>
    <t>Hasler</t>
  </si>
  <si>
    <t>Ramona</t>
  </si>
  <si>
    <t xml:space="preserve">Vögtli </t>
  </si>
  <si>
    <t xml:space="preserve">Häner </t>
  </si>
  <si>
    <t>Nommay</t>
  </si>
  <si>
    <t>Rajah</t>
  </si>
  <si>
    <t>Birundthan</t>
  </si>
  <si>
    <t xml:space="preserve">Böschung </t>
  </si>
  <si>
    <t>Wagner</t>
  </si>
  <si>
    <t>Mika</t>
  </si>
  <si>
    <t xml:space="preserve">Grieder </t>
  </si>
  <si>
    <t>Böschung</t>
  </si>
  <si>
    <t xml:space="preserve">Christ </t>
  </si>
  <si>
    <t>Rizzo</t>
  </si>
  <si>
    <t>Arianna</t>
  </si>
  <si>
    <t>Nachrechnung Kat. Boschung</t>
  </si>
  <si>
    <t>2019
CHF</t>
  </si>
  <si>
    <t>2018
CHF</t>
  </si>
  <si>
    <t>2020
CHF</t>
  </si>
  <si>
    <t>2018
Std.</t>
  </si>
  <si>
    <t>2017
Std.</t>
  </si>
  <si>
    <t>2017
CHF</t>
  </si>
  <si>
    <t>Delmas</t>
  </si>
  <si>
    <t>Std Cash per 31.12.22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</si>
</sst>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 #,##0.00_ ;_ * \-#,##0.00_ ;_ * &quot;-&quot;??_ ;_ @_ "/>
    <numFmt numFmtId="164" formatCode="_ * #,##0_ ;_ * \-#,##0_ ;_ * &quot;-&quot;??_ ;_ @_ "/>
    <numFmt numFmtId="165" formatCode="0.0"/>
    <numFmt numFmtId="166" formatCode="#,##0.00_ ;\-#,##0.00\ "/>
    <numFmt numFmtId="167" formatCode="0.0%"/>
    <numFmt numFmtId="168" formatCode="#,##0.0"/>
    <numFmt numFmtId="169" formatCode="mmm/"/>
    <numFmt numFmtId="170" formatCode="#,##0.000"/>
  </numFmts>
  <fonts count="74" x14ac:knownFonts="1">
    <font>
      <sz val="10"/>
      <name val="Arial"/>
    </font>
    <font>
      <sz val="10"/>
      <color theme="1"/>
      <name val="Arial"/>
      <family val="2"/>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9"/>
      <name val="Arial"/>
      <family val="2"/>
    </font>
    <font>
      <b/>
      <sz val="9"/>
      <name val="Arial"/>
      <family val="2"/>
    </font>
    <font>
      <sz val="10"/>
      <name val="Arial"/>
      <family val="2"/>
    </font>
    <font>
      <sz val="9"/>
      <color theme="1"/>
      <name val="Arial"/>
      <family val="2"/>
    </font>
    <font>
      <sz val="8"/>
      <name val="Arial"/>
      <family val="2"/>
    </font>
    <font>
      <sz val="10"/>
      <name val="Arial"/>
      <family val="2"/>
    </font>
    <font>
      <sz val="9"/>
      <color rgb="FFFF0000"/>
      <name val="Arial"/>
      <family val="2"/>
    </font>
    <font>
      <b/>
      <sz val="9"/>
      <color rgb="FFFF0000"/>
      <name val="Arial"/>
      <family val="2"/>
    </font>
    <font>
      <b/>
      <sz val="9"/>
      <color theme="0"/>
      <name val="Arial"/>
      <family val="2"/>
    </font>
    <font>
      <b/>
      <sz val="9"/>
      <color theme="1"/>
      <name val="Arial"/>
      <family val="2"/>
    </font>
    <font>
      <b/>
      <sz val="12"/>
      <color rgb="FFFF0000"/>
      <name val="Arial"/>
      <family val="2"/>
    </font>
    <font>
      <u/>
      <sz val="9"/>
      <name val="Arial"/>
      <family val="2"/>
    </font>
    <font>
      <b/>
      <sz val="11"/>
      <name val="Arial"/>
      <family val="2"/>
    </font>
    <font>
      <b/>
      <sz val="11"/>
      <color theme="1"/>
      <name val="Arial"/>
      <family val="2"/>
    </font>
    <font>
      <sz val="11"/>
      <color rgb="FF484848"/>
      <name val="Arial"/>
      <family val="2"/>
    </font>
    <font>
      <b/>
      <sz val="18"/>
      <name val="Arial"/>
      <family val="2"/>
    </font>
    <font>
      <b/>
      <sz val="10"/>
      <name val="Arial"/>
      <family val="2"/>
    </font>
    <font>
      <b/>
      <sz val="9"/>
      <color rgb="FFFFFF00"/>
      <name val="Arial"/>
      <family val="2"/>
    </font>
    <font>
      <i/>
      <sz val="9"/>
      <name val="Arial"/>
      <family val="2"/>
    </font>
    <font>
      <i/>
      <sz val="9"/>
      <color rgb="FFFF0000"/>
      <name val="Arial"/>
      <family val="2"/>
    </font>
    <font>
      <sz val="9"/>
      <color theme="0"/>
      <name val="Arial"/>
      <family val="2"/>
    </font>
    <font>
      <b/>
      <i/>
      <sz val="9"/>
      <color rgb="FFFF0000"/>
      <name val="Arial"/>
      <family val="2"/>
    </font>
    <font>
      <strike/>
      <sz val="9"/>
      <name val="Arial"/>
      <family val="2"/>
    </font>
    <font>
      <strike/>
      <sz val="9"/>
      <color theme="1"/>
      <name val="Arial"/>
      <family val="2"/>
    </font>
    <font>
      <strike/>
      <sz val="9"/>
      <color rgb="FFFF0000"/>
      <name val="Arial"/>
      <family val="2"/>
    </font>
    <font>
      <sz val="10"/>
      <color theme="0"/>
      <name val="Arial"/>
      <family val="2"/>
    </font>
    <font>
      <sz val="9"/>
      <color indexed="81"/>
      <name val="Segoe UI"/>
      <family val="2"/>
    </font>
    <font>
      <b/>
      <sz val="9"/>
      <color indexed="81"/>
      <name val="Segoe UI"/>
      <family val="2"/>
    </font>
    <font>
      <b/>
      <sz val="20"/>
      <name val="Arial"/>
      <family val="2"/>
    </font>
    <font>
      <b/>
      <sz val="10"/>
      <color rgb="FFFFC000"/>
      <name val="Arial"/>
      <family val="2"/>
    </font>
    <font>
      <b/>
      <sz val="12"/>
      <name val="Arial"/>
      <family val="2"/>
    </font>
    <font>
      <b/>
      <sz val="10"/>
      <color theme="0"/>
      <name val="Arial"/>
      <family val="2"/>
    </font>
    <font>
      <b/>
      <sz val="8"/>
      <color indexed="9"/>
      <name val="Arial"/>
      <family val="2"/>
    </font>
    <font>
      <b/>
      <i/>
      <sz val="10"/>
      <name val="Arial"/>
      <family val="2"/>
    </font>
    <font>
      <b/>
      <sz val="8"/>
      <name val="Arial"/>
      <family val="2"/>
    </font>
    <font>
      <sz val="8"/>
      <color theme="0" tint="-0.249977111117893"/>
      <name val="Arial"/>
      <family val="2"/>
    </font>
    <font>
      <b/>
      <sz val="18"/>
      <color theme="0"/>
      <name val="Arial"/>
      <family val="2"/>
    </font>
    <font>
      <b/>
      <sz val="8"/>
      <color theme="0"/>
      <name val="Arial"/>
      <family val="2"/>
    </font>
    <font>
      <sz val="5"/>
      <color indexed="9"/>
      <name val="Arial"/>
      <family val="2"/>
    </font>
    <font>
      <sz val="5"/>
      <color theme="0"/>
      <name val="Arial"/>
      <family val="2"/>
    </font>
    <font>
      <sz val="10"/>
      <color rgb="FFFF0000"/>
      <name val="Arial"/>
      <family val="2"/>
    </font>
    <font>
      <sz val="9"/>
      <color rgb="FF0000FF"/>
      <name val="Arial"/>
      <family val="2"/>
    </font>
    <font>
      <sz val="10"/>
      <color rgb="FF0000FF"/>
      <name val="Arial"/>
      <family val="2"/>
    </font>
    <font>
      <sz val="14"/>
      <name val="Arial"/>
      <family val="2"/>
    </font>
    <font>
      <b/>
      <sz val="10"/>
      <color rgb="FF0000FF"/>
      <name val="Arial"/>
      <family val="2"/>
    </font>
    <font>
      <i/>
      <sz val="10"/>
      <name val="Arial"/>
      <family val="2"/>
    </font>
    <font>
      <i/>
      <u/>
      <sz val="10"/>
      <name val="Arial"/>
      <family val="2"/>
    </font>
    <font>
      <b/>
      <sz val="12"/>
      <color rgb="FF0066FF"/>
      <name val="Arial"/>
      <family val="2"/>
    </font>
    <font>
      <b/>
      <sz val="12"/>
      <color rgb="FF7030A0"/>
      <name val="Arial"/>
      <family val="2"/>
    </font>
    <font>
      <sz val="5"/>
      <name val="Arial"/>
      <family val="2"/>
    </font>
    <font>
      <b/>
      <sz val="10"/>
      <color rgb="FF00B0F0"/>
      <name val="Arial"/>
      <family val="2"/>
    </font>
    <font>
      <b/>
      <sz val="10"/>
      <color rgb="FFFF0000"/>
      <name val="Arial"/>
      <family val="2"/>
    </font>
    <font>
      <b/>
      <sz val="10"/>
      <color rgb="FFCC00FF"/>
      <name val="Arial"/>
      <family val="2"/>
    </font>
    <font>
      <b/>
      <sz val="10"/>
      <color rgb="FFCC6600"/>
      <name val="Arial"/>
      <family val="2"/>
    </font>
    <font>
      <b/>
      <sz val="10"/>
      <color rgb="FF993300"/>
      <name val="Arial"/>
      <family val="2"/>
    </font>
    <font>
      <b/>
      <sz val="10"/>
      <color rgb="FF0066FF"/>
      <name val="Arial"/>
      <family val="2"/>
    </font>
  </fonts>
  <fills count="57">
    <fill>
      <patternFill patternType="none"/>
    </fill>
    <fill>
      <patternFill patternType="gray125"/>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6" tint="0.59999389629810485"/>
        <bgColor indexed="64"/>
      </patternFill>
    </fill>
    <fill>
      <patternFill patternType="solid">
        <fgColor rgb="FFFFFF9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indexed="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rgb="FFFF0000"/>
        <bgColor indexed="64"/>
      </patternFill>
    </fill>
    <fill>
      <patternFill patternType="solid">
        <fgColor indexed="23"/>
        <bgColor indexed="64"/>
      </patternFill>
    </fill>
    <fill>
      <patternFill patternType="solid">
        <fgColor rgb="FF7030A0"/>
        <bgColor indexed="64"/>
      </patternFill>
    </fill>
    <fill>
      <patternFill patternType="solid">
        <fgColor indexed="65"/>
        <bgColor indexed="64"/>
      </patternFill>
    </fill>
    <fill>
      <patternFill patternType="solid">
        <fgColor indexed="65"/>
        <bgColor theme="0"/>
      </patternFill>
    </fill>
    <fill>
      <patternFill patternType="solid">
        <fgColor rgb="FF0066FF"/>
        <bgColor indexed="64"/>
      </patternFill>
    </fill>
    <fill>
      <patternFill patternType="solid">
        <fgColor rgb="FF00B0F0"/>
        <bgColor indexed="64"/>
      </patternFill>
    </fill>
    <fill>
      <patternFill patternType="solid">
        <fgColor theme="6" tint="0.79998168889431442"/>
        <bgColor indexed="64"/>
      </patternFill>
    </fill>
    <fill>
      <patternFill patternType="solid">
        <fgColor rgb="FFFF0000"/>
        <bgColor theme="0"/>
      </patternFill>
    </fill>
    <fill>
      <patternFill patternType="solid">
        <fgColor rgb="FF00B0F0"/>
        <bgColor theme="0"/>
      </patternFill>
    </fill>
    <fill>
      <patternFill patternType="solid">
        <fgColor rgb="FF0000FF"/>
        <bgColor theme="0"/>
      </patternFill>
    </fill>
    <fill>
      <patternFill patternType="solid">
        <fgColor rgb="FF0000FF"/>
        <bgColor indexed="64"/>
      </patternFill>
    </fill>
    <fill>
      <patternFill patternType="solid">
        <fgColor rgb="FF993300"/>
        <bgColor indexed="64"/>
      </patternFill>
    </fill>
    <fill>
      <patternFill patternType="solid">
        <fgColor rgb="FF993300"/>
        <bgColor theme="0"/>
      </patternFill>
    </fill>
    <fill>
      <patternFill patternType="solid">
        <fgColor rgb="FFCC6600"/>
        <bgColor indexed="64"/>
      </patternFill>
    </fill>
    <fill>
      <patternFill patternType="solid">
        <fgColor rgb="FFCC00FF"/>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34998626667073579"/>
        <bgColor indexed="64"/>
      </patternFill>
    </fill>
  </fills>
  <borders count="10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double">
        <color indexed="64"/>
      </bottom>
      <diagonal/>
    </border>
    <border>
      <left style="medium">
        <color indexed="64"/>
      </left>
      <right/>
      <top style="thin">
        <color indexed="64"/>
      </top>
      <bottom style="double">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hair">
        <color indexed="64"/>
      </bottom>
      <diagonal/>
    </border>
    <border>
      <left style="thin">
        <color indexed="64"/>
      </left>
      <right/>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hair">
        <color indexed="64"/>
      </left>
      <right style="hair">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style="thin">
        <color indexed="64"/>
      </top>
      <bottom/>
      <diagonal/>
    </border>
    <border>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hair">
        <color indexed="64"/>
      </right>
      <top style="thin">
        <color indexed="64"/>
      </top>
      <bottom style="hair">
        <color indexed="64"/>
      </bottom>
      <diagonal/>
    </border>
    <border>
      <left/>
      <right style="hair">
        <color indexed="64"/>
      </right>
      <top style="hair">
        <color indexed="64"/>
      </top>
      <bottom/>
      <diagonal/>
    </border>
    <border>
      <left/>
      <right style="hair">
        <color indexed="64"/>
      </right>
      <top style="medium">
        <color indexed="64"/>
      </top>
      <bottom style="medium">
        <color indexed="64"/>
      </bottom>
      <diagonal/>
    </border>
    <border>
      <left/>
      <right style="hair">
        <color indexed="64"/>
      </right>
      <top style="hair">
        <color indexed="64"/>
      </top>
      <bottom style="hair">
        <color indexed="64"/>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bottom style="hair">
        <color indexed="64"/>
      </bottom>
      <diagonal/>
    </border>
    <border>
      <left/>
      <right/>
      <top/>
      <bottom style="hair">
        <color indexed="64"/>
      </bottom>
      <diagonal/>
    </border>
    <border>
      <left/>
      <right style="thin">
        <color theme="1"/>
      </right>
      <top style="thin">
        <color indexed="64"/>
      </top>
      <bottom style="hair">
        <color indexed="64"/>
      </bottom>
      <diagonal/>
    </border>
    <border>
      <left style="thin">
        <color theme="1"/>
      </left>
      <right/>
      <top style="thin">
        <color indexed="64"/>
      </top>
      <bottom style="hair">
        <color indexed="64"/>
      </bottom>
      <diagonal/>
    </border>
    <border>
      <left/>
      <right style="thin">
        <color theme="1"/>
      </right>
      <top style="hair">
        <color indexed="64"/>
      </top>
      <bottom style="hair">
        <color indexed="64"/>
      </bottom>
      <diagonal/>
    </border>
    <border>
      <left style="thin">
        <color theme="1"/>
      </left>
      <right/>
      <top style="hair">
        <color indexed="64"/>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theme="1"/>
      </left>
      <right/>
      <top style="thin">
        <color theme="1"/>
      </top>
      <bottom style="thin">
        <color theme="1"/>
      </bottom>
      <diagonal/>
    </border>
    <border>
      <left style="thin">
        <color theme="1"/>
      </left>
      <right style="thin">
        <color theme="1"/>
      </right>
      <top style="thin">
        <color theme="1"/>
      </top>
      <bottom style="thin">
        <color theme="1"/>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top style="hair">
        <color indexed="64"/>
      </top>
      <bottom style="hair">
        <color indexed="64"/>
      </bottom>
      <diagonal/>
    </border>
    <border>
      <left/>
      <right/>
      <top style="hair">
        <color indexed="64"/>
      </top>
      <bottom/>
      <diagonal/>
    </border>
    <border>
      <left style="thin">
        <color theme="1"/>
      </left>
      <right style="thin">
        <color indexed="64"/>
      </right>
      <top/>
      <bottom style="hair">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thin">
        <color indexed="64"/>
      </right>
      <top/>
      <bottom/>
      <diagonal/>
    </border>
    <border>
      <left/>
      <right/>
      <top style="hair">
        <color theme="0" tint="-0.34998626667073579"/>
      </top>
      <bottom style="hair">
        <color theme="0" tint="-0.34998626667073579"/>
      </bottom>
      <diagonal/>
    </border>
    <border>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bottom style="thin">
        <color indexed="64"/>
      </bottom>
      <diagonal/>
    </border>
    <border>
      <left/>
      <right style="hair">
        <color indexed="64"/>
      </right>
      <top/>
      <bottom/>
      <diagonal/>
    </border>
    <border>
      <left style="hair">
        <color indexed="64"/>
      </left>
      <right/>
      <top/>
      <bottom/>
      <diagonal/>
    </border>
    <border>
      <left style="hair">
        <color indexed="64"/>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style="thick">
        <color auto="1"/>
      </left>
      <right/>
      <top/>
      <bottom/>
      <diagonal/>
    </border>
    <border>
      <left style="thick">
        <color auto="1"/>
      </left>
      <right style="thin">
        <color indexed="64"/>
      </right>
      <top style="thin">
        <color indexed="64"/>
      </top>
      <bottom style="thin">
        <color indexed="64"/>
      </bottom>
      <diagonal/>
    </border>
  </borders>
  <cellStyleXfs count="48">
    <xf numFmtId="0" fontId="0" fillId="0" borderId="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3" borderId="0" applyNumberFormat="0" applyBorder="0" applyAlignment="0" applyProtection="0"/>
    <xf numFmtId="0" fontId="2" fillId="2"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1" borderId="0" applyNumberFormat="0" applyBorder="0" applyAlignment="0" applyProtection="0"/>
    <xf numFmtId="0" fontId="2" fillId="13"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4" fillId="8" borderId="1" applyNumberFormat="0" applyAlignment="0" applyProtection="0"/>
    <xf numFmtId="0" fontId="5" fillId="8" borderId="2" applyNumberFormat="0" applyAlignment="0" applyProtection="0"/>
    <xf numFmtId="0" fontId="6" fillId="2"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10" borderId="0" applyNumberFormat="0" applyBorder="0" applyAlignment="0" applyProtection="0"/>
    <xf numFmtId="0" fontId="11" fillId="5" borderId="0" applyNumberFormat="0" applyBorder="0" applyAlignment="0" applyProtection="0"/>
    <xf numFmtId="0" fontId="20" fillId="0" borderId="0"/>
    <xf numFmtId="0" fontId="12" fillId="0" borderId="4"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0" applyNumberFormat="0" applyFill="0" applyBorder="0" applyAlignment="0" applyProtection="0"/>
    <xf numFmtId="0" fontId="17" fillId="22" borderId="8" applyNumberFormat="0" applyAlignment="0" applyProtection="0"/>
    <xf numFmtId="43" fontId="23" fillId="0" borderId="0" applyFont="0" applyFill="0" applyBorder="0" applyAlignment="0" applyProtection="0"/>
    <xf numFmtId="9" fontId="23"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cellStyleXfs>
  <cellXfs count="1345">
    <xf numFmtId="0" fontId="0" fillId="0" borderId="0" xfId="0"/>
    <xf numFmtId="0" fontId="18" fillId="0" borderId="0" xfId="0" applyFont="1"/>
    <xf numFmtId="10" fontId="18" fillId="0" borderId="0" xfId="0" applyNumberFormat="1" applyFont="1"/>
    <xf numFmtId="0" fontId="18" fillId="24" borderId="0" xfId="0" applyFont="1" applyFill="1"/>
    <xf numFmtId="4" fontId="18" fillId="24" borderId="9" xfId="0" applyNumberFormat="1" applyFont="1" applyFill="1" applyBorder="1"/>
    <xf numFmtId="4" fontId="18" fillId="0" borderId="0" xfId="0" applyNumberFormat="1" applyFont="1"/>
    <xf numFmtId="0" fontId="22" fillId="0" borderId="0" xfId="0" applyFont="1"/>
    <xf numFmtId="0" fontId="18" fillId="0" borderId="0" xfId="0" applyFont="1" applyAlignment="1">
      <alignment horizontal="right"/>
    </xf>
    <xf numFmtId="2" fontId="18" fillId="0" borderId="0" xfId="0" applyNumberFormat="1" applyFont="1"/>
    <xf numFmtId="164" fontId="19" fillId="25" borderId="0" xfId="41" applyNumberFormat="1" applyFont="1" applyFill="1"/>
    <xf numFmtId="164" fontId="26" fillId="27" borderId="0" xfId="41" applyNumberFormat="1" applyFont="1" applyFill="1"/>
    <xf numFmtId="164" fontId="18" fillId="0" borderId="0" xfId="41" applyNumberFormat="1" applyFont="1"/>
    <xf numFmtId="164" fontId="18" fillId="0" borderId="0" xfId="41" applyNumberFormat="1" applyFont="1" applyFill="1"/>
    <xf numFmtId="164" fontId="18" fillId="25" borderId="0" xfId="41" applyNumberFormat="1" applyFont="1" applyFill="1"/>
    <xf numFmtId="0" fontId="18" fillId="25" borderId="0" xfId="0" applyFont="1" applyFill="1"/>
    <xf numFmtId="0" fontId="22" fillId="0" borderId="0" xfId="0" applyFont="1" applyAlignment="1">
      <alignment horizontal="right"/>
    </xf>
    <xf numFmtId="4" fontId="18" fillId="0" borderId="0" xfId="0" applyNumberFormat="1" applyFont="1" applyAlignment="1">
      <alignment horizontal="right"/>
    </xf>
    <xf numFmtId="0" fontId="18" fillId="26" borderId="0" xfId="0" applyFont="1" applyFill="1"/>
    <xf numFmtId="0" fontId="19" fillId="0" borderId="0" xfId="0" applyFont="1"/>
    <xf numFmtId="0" fontId="18" fillId="0" borderId="17" xfId="0" applyFont="1" applyBorder="1"/>
    <xf numFmtId="0" fontId="18" fillId="0" borderId="34" xfId="0" applyFont="1" applyBorder="1" applyAlignment="1">
      <alignment vertical="center"/>
    </xf>
    <xf numFmtId="0" fontId="18" fillId="0" borderId="35" xfId="0" applyFont="1" applyBorder="1" applyAlignment="1">
      <alignment vertical="center"/>
    </xf>
    <xf numFmtId="0" fontId="18" fillId="0" borderId="23" xfId="0" applyFont="1" applyBorder="1" applyAlignment="1">
      <alignment horizontal="center" vertical="center"/>
    </xf>
    <xf numFmtId="0" fontId="18" fillId="0" borderId="22" xfId="0" applyFont="1" applyBorder="1" applyAlignment="1">
      <alignment horizontal="center" vertical="center"/>
    </xf>
    <xf numFmtId="0" fontId="29" fillId="0" borderId="23" xfId="0" applyFont="1" applyBorder="1" applyAlignment="1">
      <alignment horizontal="center" vertical="center"/>
    </xf>
    <xf numFmtId="0" fontId="29" fillId="0" borderId="22" xfId="0" applyFont="1" applyBorder="1" applyAlignment="1">
      <alignment horizontal="center" vertical="center"/>
    </xf>
    <xf numFmtId="0" fontId="18" fillId="0" borderId="24" xfId="0" applyFont="1" applyBorder="1" applyAlignment="1">
      <alignment horizontal="center" vertical="center"/>
    </xf>
    <xf numFmtId="0" fontId="18" fillId="0" borderId="21" xfId="0" applyFont="1" applyBorder="1" applyAlignment="1">
      <alignment horizontal="center" vertical="center"/>
    </xf>
    <xf numFmtId="0" fontId="19" fillId="0" borderId="12" xfId="0" applyFont="1" applyBorder="1" applyAlignment="1">
      <alignment vertical="center"/>
    </xf>
    <xf numFmtId="3" fontId="19" fillId="0" borderId="11" xfId="0" applyNumberFormat="1" applyFont="1" applyBorder="1" applyAlignment="1">
      <alignment horizontal="right" vertical="center"/>
    </xf>
    <xf numFmtId="0" fontId="18" fillId="0" borderId="25" xfId="0" applyFont="1" applyBorder="1" applyAlignment="1">
      <alignment horizontal="center" vertical="center"/>
    </xf>
    <xf numFmtId="0" fontId="18" fillId="0" borderId="26" xfId="0" applyFont="1" applyBorder="1" applyAlignment="1">
      <alignment horizontal="center" vertical="center"/>
    </xf>
    <xf numFmtId="164" fontId="18" fillId="0" borderId="30" xfId="41" applyNumberFormat="1" applyFont="1" applyBorder="1" applyAlignment="1">
      <alignment vertical="center"/>
    </xf>
    <xf numFmtId="164" fontId="18" fillId="0" borderId="27" xfId="41" applyNumberFormat="1" applyFont="1" applyBorder="1" applyAlignment="1">
      <alignment vertical="center"/>
    </xf>
    <xf numFmtId="164" fontId="19" fillId="0" borderId="29" xfId="41" applyNumberFormat="1" applyFont="1" applyBorder="1" applyAlignment="1">
      <alignment horizontal="right" vertical="center"/>
    </xf>
    <xf numFmtId="1" fontId="18" fillId="0" borderId="0" xfId="0" applyNumberFormat="1" applyFont="1"/>
    <xf numFmtId="3" fontId="19" fillId="0" borderId="0" xfId="0" applyNumberFormat="1" applyFont="1" applyAlignment="1">
      <alignment horizontal="center" vertical="center"/>
    </xf>
    <xf numFmtId="4" fontId="19" fillId="0" borderId="29" xfId="0" quotePrefix="1" applyNumberFormat="1" applyFont="1" applyBorder="1" applyAlignment="1">
      <alignment horizontal="center" vertical="center"/>
    </xf>
    <xf numFmtId="0" fontId="19" fillId="25" borderId="0" xfId="0" applyFont="1" applyFill="1" applyAlignment="1">
      <alignment vertical="center"/>
    </xf>
    <xf numFmtId="0" fontId="18" fillId="25" borderId="0" xfId="0" applyFont="1" applyFill="1" applyAlignment="1">
      <alignment vertical="center"/>
    </xf>
    <xf numFmtId="0" fontId="18" fillId="25" borderId="9" xfId="0" applyFont="1" applyFill="1" applyBorder="1" applyAlignment="1">
      <alignment vertical="center"/>
    </xf>
    <xf numFmtId="0" fontId="18" fillId="25" borderId="9" xfId="0" applyFont="1" applyFill="1" applyBorder="1" applyAlignment="1">
      <alignment horizontal="center" vertical="center" wrapText="1"/>
    </xf>
    <xf numFmtId="17" fontId="18" fillId="25" borderId="9" xfId="0" applyNumberFormat="1" applyFont="1" applyFill="1" applyBorder="1" applyAlignment="1">
      <alignment horizontal="center" vertical="center" wrapText="1"/>
    </xf>
    <xf numFmtId="4" fontId="18" fillId="25" borderId="9" xfId="0" applyNumberFormat="1" applyFont="1" applyFill="1" applyBorder="1"/>
    <xf numFmtId="4" fontId="18" fillId="25" borderId="13" xfId="0" applyNumberFormat="1" applyFont="1" applyFill="1" applyBorder="1" applyAlignment="1">
      <alignment horizontal="center"/>
    </xf>
    <xf numFmtId="0" fontId="24" fillId="25" borderId="0" xfId="0" applyFont="1" applyFill="1"/>
    <xf numFmtId="0" fontId="18" fillId="28" borderId="9" xfId="0" applyFont="1" applyFill="1" applyBorder="1"/>
    <xf numFmtId="17" fontId="21" fillId="25" borderId="9" xfId="0" applyNumberFormat="1" applyFont="1" applyFill="1" applyBorder="1" applyAlignment="1">
      <alignment horizontal="center" vertical="center" wrapText="1"/>
    </xf>
    <xf numFmtId="4" fontId="21" fillId="24" borderId="9" xfId="0" applyNumberFormat="1" applyFont="1" applyFill="1" applyBorder="1"/>
    <xf numFmtId="164" fontId="19" fillId="28" borderId="9" xfId="41" applyNumberFormat="1" applyFont="1" applyFill="1" applyBorder="1" applyAlignment="1">
      <alignment horizontal="center" vertical="center" wrapText="1"/>
    </xf>
    <xf numFmtId="164" fontId="18" fillId="28" borderId="9" xfId="41" applyNumberFormat="1" applyFont="1" applyFill="1" applyBorder="1"/>
    <xf numFmtId="0" fontId="31" fillId="25" borderId="0" xfId="0" applyFont="1" applyFill="1" applyAlignment="1">
      <alignment horizontal="center" vertical="center"/>
    </xf>
    <xf numFmtId="0" fontId="18" fillId="0" borderId="0" xfId="0" applyFont="1" applyAlignment="1">
      <alignment horizontal="left"/>
    </xf>
    <xf numFmtId="3" fontId="18" fillId="25" borderId="9" xfId="0" applyNumberFormat="1" applyFont="1" applyFill="1" applyBorder="1"/>
    <xf numFmtId="164" fontId="26" fillId="27" borderId="0" xfId="41" applyNumberFormat="1" applyFont="1" applyFill="1" applyAlignment="1">
      <alignment vertical="center"/>
    </xf>
    <xf numFmtId="164" fontId="27" fillId="25" borderId="9" xfId="41" applyNumberFormat="1" applyFont="1" applyFill="1" applyBorder="1" applyAlignment="1">
      <alignment horizontal="center" vertical="center"/>
    </xf>
    <xf numFmtId="164" fontId="27" fillId="25" borderId="9" xfId="41" applyNumberFormat="1" applyFont="1" applyFill="1" applyBorder="1" applyAlignment="1">
      <alignment horizontal="left" vertical="center" wrapText="1"/>
    </xf>
    <xf numFmtId="0" fontId="27" fillId="25" borderId="9" xfId="0" applyFont="1" applyFill="1" applyBorder="1" applyAlignment="1">
      <alignment horizontal="left" vertical="center" wrapText="1"/>
    </xf>
    <xf numFmtId="0" fontId="28" fillId="25" borderId="0" xfId="0" applyFont="1" applyFill="1" applyAlignment="1">
      <alignment horizontal="right"/>
    </xf>
    <xf numFmtId="165" fontId="26" fillId="27" borderId="0" xfId="0" applyNumberFormat="1" applyFont="1" applyFill="1" applyAlignment="1">
      <alignment horizontal="center" vertical="center"/>
    </xf>
    <xf numFmtId="3" fontId="19" fillId="0" borderId="38" xfId="0" applyNumberFormat="1" applyFont="1" applyBorder="1" applyAlignment="1">
      <alignment horizontal="center" vertical="center"/>
    </xf>
    <xf numFmtId="3" fontId="19" fillId="0" borderId="46" xfId="0" applyNumberFormat="1" applyFont="1" applyBorder="1" applyAlignment="1">
      <alignment horizontal="center" vertical="center"/>
    </xf>
    <xf numFmtId="3" fontId="19" fillId="0" borderId="13" xfId="0" applyNumberFormat="1" applyFont="1" applyBorder="1" applyAlignment="1">
      <alignment horizontal="center" vertical="center"/>
    </xf>
    <xf numFmtId="4" fontId="25" fillId="26" borderId="9" xfId="0" applyNumberFormat="1" applyFont="1" applyFill="1" applyBorder="1" applyAlignment="1">
      <alignment horizontal="center" vertical="center"/>
    </xf>
    <xf numFmtId="3" fontId="19" fillId="28" borderId="9" xfId="0" applyNumberFormat="1" applyFont="1" applyFill="1" applyBorder="1" applyAlignment="1">
      <alignment horizontal="center" vertical="center"/>
    </xf>
    <xf numFmtId="3" fontId="19" fillId="0" borderId="31" xfId="0" applyNumberFormat="1" applyFont="1" applyBorder="1" applyAlignment="1">
      <alignment horizontal="center" vertical="center"/>
    </xf>
    <xf numFmtId="3" fontId="19" fillId="25" borderId="38" xfId="0" applyNumberFormat="1" applyFont="1" applyFill="1" applyBorder="1" applyAlignment="1">
      <alignment horizontal="center" vertical="center"/>
    </xf>
    <xf numFmtId="0" fontId="29" fillId="0" borderId="25" xfId="0" applyFont="1" applyBorder="1" applyAlignment="1">
      <alignment horizontal="center" vertical="center"/>
    </xf>
    <xf numFmtId="0" fontId="18" fillId="29" borderId="22" xfId="0" applyFont="1" applyFill="1" applyBorder="1" applyAlignment="1">
      <alignment horizontal="center" vertical="center"/>
    </xf>
    <xf numFmtId="0" fontId="18" fillId="29" borderId="25" xfId="0" applyFont="1" applyFill="1" applyBorder="1" applyAlignment="1">
      <alignment horizontal="center" vertical="center"/>
    </xf>
    <xf numFmtId="0" fontId="18" fillId="29" borderId="27" xfId="0" applyFont="1" applyFill="1" applyBorder="1" applyAlignment="1">
      <alignment horizontal="center" vertical="center"/>
    </xf>
    <xf numFmtId="0" fontId="18" fillId="29" borderId="21" xfId="0" applyFont="1" applyFill="1" applyBorder="1" applyAlignment="1">
      <alignment horizontal="center" vertical="center"/>
    </xf>
    <xf numFmtId="0" fontId="18" fillId="29" borderId="26" xfId="0" applyFont="1" applyFill="1" applyBorder="1" applyAlignment="1">
      <alignment horizontal="center" vertical="center"/>
    </xf>
    <xf numFmtId="0" fontId="18" fillId="29" borderId="28" xfId="0" applyFont="1" applyFill="1" applyBorder="1" applyAlignment="1">
      <alignment horizontal="center" vertical="center"/>
    </xf>
    <xf numFmtId="0" fontId="18" fillId="29" borderId="0" xfId="0" applyFont="1" applyFill="1"/>
    <xf numFmtId="0" fontId="18" fillId="28" borderId="38" xfId="0" applyFont="1" applyFill="1" applyBorder="1" applyAlignment="1">
      <alignment vertical="center"/>
    </xf>
    <xf numFmtId="0" fontId="18" fillId="28" borderId="13" xfId="0" applyFont="1" applyFill="1" applyBorder="1" applyAlignment="1">
      <alignment vertical="center"/>
    </xf>
    <xf numFmtId="0" fontId="19" fillId="28" borderId="31" xfId="0" applyFont="1" applyFill="1" applyBorder="1" applyAlignment="1">
      <alignment vertical="center"/>
    </xf>
    <xf numFmtId="0" fontId="18" fillId="28" borderId="19" xfId="0" applyFont="1" applyFill="1" applyBorder="1" applyAlignment="1">
      <alignment horizontal="center" vertical="center"/>
    </xf>
    <xf numFmtId="0" fontId="18" fillId="28" borderId="0" xfId="0" applyFont="1" applyFill="1" applyAlignment="1">
      <alignment horizontal="center" vertical="center"/>
    </xf>
    <xf numFmtId="0" fontId="19" fillId="28" borderId="31" xfId="0" applyFont="1" applyFill="1" applyBorder="1" applyAlignment="1">
      <alignment horizontal="center" vertical="center"/>
    </xf>
    <xf numFmtId="0" fontId="19" fillId="28" borderId="33" xfId="0" applyFont="1" applyFill="1" applyBorder="1" applyAlignment="1">
      <alignment horizontal="center" vertical="center"/>
    </xf>
    <xf numFmtId="0" fontId="19" fillId="28" borderId="17" xfId="0" applyFont="1" applyFill="1" applyBorder="1" applyAlignment="1">
      <alignment horizontal="center" vertical="center"/>
    </xf>
    <xf numFmtId="0" fontId="18" fillId="28" borderId="40" xfId="0" applyFont="1" applyFill="1" applyBorder="1" applyAlignment="1">
      <alignment vertical="center"/>
    </xf>
    <xf numFmtId="0" fontId="18" fillId="28" borderId="41" xfId="0" applyFont="1" applyFill="1" applyBorder="1" applyAlignment="1">
      <alignment horizontal="center" vertical="center"/>
    </xf>
    <xf numFmtId="0" fontId="18" fillId="28" borderId="14" xfId="0" applyFont="1" applyFill="1" applyBorder="1" applyAlignment="1">
      <alignment horizontal="center" vertical="center"/>
    </xf>
    <xf numFmtId="0" fontId="18" fillId="28" borderId="20" xfId="0" applyFont="1" applyFill="1" applyBorder="1" applyAlignment="1">
      <alignment horizontal="center" vertical="center"/>
    </xf>
    <xf numFmtId="164" fontId="19" fillId="0" borderId="29" xfId="41" quotePrefix="1" applyNumberFormat="1" applyFont="1" applyBorder="1" applyAlignment="1">
      <alignment horizontal="left" vertical="center"/>
    </xf>
    <xf numFmtId="0" fontId="18" fillId="28" borderId="10" xfId="0" applyFont="1" applyFill="1" applyBorder="1" applyAlignment="1">
      <alignment horizontal="center" vertical="center"/>
    </xf>
    <xf numFmtId="0" fontId="18" fillId="28" borderId="40" xfId="0" applyFont="1" applyFill="1" applyBorder="1" applyAlignment="1">
      <alignment horizontal="center" vertical="center"/>
    </xf>
    <xf numFmtId="0" fontId="18" fillId="0" borderId="27" xfId="0" applyFont="1" applyBorder="1" applyAlignment="1">
      <alignment vertical="center"/>
    </xf>
    <xf numFmtId="0" fontId="19" fillId="0" borderId="28" xfId="0" applyFont="1" applyBorder="1" applyAlignment="1">
      <alignment vertical="center"/>
    </xf>
    <xf numFmtId="164" fontId="18" fillId="0" borderId="20" xfId="41" applyNumberFormat="1" applyFont="1" applyBorder="1" applyAlignment="1">
      <alignment vertical="center"/>
    </xf>
    <xf numFmtId="3" fontId="19" fillId="23" borderId="9" xfId="0" applyNumberFormat="1" applyFont="1" applyFill="1" applyBorder="1" applyAlignment="1">
      <alignment horizontal="center" vertical="center"/>
    </xf>
    <xf numFmtId="43" fontId="18" fillId="0" borderId="9" xfId="0" applyNumberFormat="1" applyFont="1" applyBorder="1"/>
    <xf numFmtId="3" fontId="19" fillId="0" borderId="9" xfId="0" applyNumberFormat="1" applyFont="1" applyBorder="1"/>
    <xf numFmtId="9" fontId="18" fillId="0" borderId="9" xfId="42" applyFont="1" applyBorder="1"/>
    <xf numFmtId="164" fontId="18" fillId="0" borderId="9" xfId="41" applyNumberFormat="1" applyFont="1" applyBorder="1"/>
    <xf numFmtId="3" fontId="18" fillId="0" borderId="9" xfId="0" applyNumberFormat="1" applyFont="1" applyBorder="1"/>
    <xf numFmtId="9" fontId="19" fillId="0" borderId="9" xfId="42" applyFont="1" applyBorder="1"/>
    <xf numFmtId="164" fontId="19" fillId="0" borderId="9" xfId="41" applyNumberFormat="1" applyFont="1" applyBorder="1"/>
    <xf numFmtId="43" fontId="19" fillId="0" borderId="9" xfId="0" applyNumberFormat="1" applyFont="1" applyBorder="1"/>
    <xf numFmtId="0" fontId="19" fillId="0" borderId="49" xfId="0" applyFont="1" applyBorder="1"/>
    <xf numFmtId="0" fontId="19" fillId="0" borderId="50" xfId="0" applyFont="1" applyBorder="1"/>
    <xf numFmtId="0" fontId="19" fillId="0" borderId="51" xfId="0" applyFont="1" applyBorder="1"/>
    <xf numFmtId="0" fontId="19" fillId="0" borderId="42" xfId="0" applyFont="1" applyBorder="1"/>
    <xf numFmtId="0" fontId="19" fillId="0" borderId="34" xfId="0" applyFont="1" applyBorder="1"/>
    <xf numFmtId="0" fontId="19" fillId="0" borderId="47" xfId="0" applyFont="1" applyBorder="1"/>
    <xf numFmtId="0" fontId="19" fillId="0" borderId="43" xfId="0" applyFont="1" applyBorder="1"/>
    <xf numFmtId="0" fontId="19" fillId="0" borderId="35" xfId="0" applyFont="1" applyBorder="1"/>
    <xf numFmtId="0" fontId="19" fillId="0" borderId="52" xfId="0" applyFont="1" applyBorder="1"/>
    <xf numFmtId="0" fontId="18" fillId="30" borderId="0" xfId="0" applyFont="1" applyFill="1"/>
    <xf numFmtId="4" fontId="19" fillId="30" borderId="28" xfId="0" applyNumberFormat="1" applyFont="1" applyFill="1" applyBorder="1" applyAlignment="1">
      <alignment horizontal="center" vertical="center"/>
    </xf>
    <xf numFmtId="0" fontId="19" fillId="0" borderId="9" xfId="0" applyFont="1" applyBorder="1"/>
    <xf numFmtId="2" fontId="18" fillId="29" borderId="30" xfId="0" applyNumberFormat="1" applyFont="1" applyFill="1" applyBorder="1" applyAlignment="1">
      <alignment horizontal="center" vertical="center"/>
    </xf>
    <xf numFmtId="3" fontId="19" fillId="25" borderId="48" xfId="0" applyNumberFormat="1" applyFont="1" applyFill="1" applyBorder="1" applyAlignment="1">
      <alignment horizontal="center" vertical="center"/>
    </xf>
    <xf numFmtId="3" fontId="19" fillId="25" borderId="27" xfId="0" applyNumberFormat="1" applyFont="1" applyFill="1" applyBorder="1" applyAlignment="1">
      <alignment horizontal="center" vertical="center"/>
    </xf>
    <xf numFmtId="2" fontId="18" fillId="29" borderId="20" xfId="0" applyNumberFormat="1" applyFont="1" applyFill="1" applyBorder="1" applyAlignment="1">
      <alignment horizontal="center" vertical="center"/>
    </xf>
    <xf numFmtId="0" fontId="18" fillId="0" borderId="13" xfId="0" applyFont="1" applyBorder="1"/>
    <xf numFmtId="0" fontId="18" fillId="0" borderId="39" xfId="0" applyFont="1" applyBorder="1"/>
    <xf numFmtId="0" fontId="18" fillId="28" borderId="15" xfId="0" applyFont="1" applyFill="1" applyBorder="1" applyAlignment="1">
      <alignment horizontal="center"/>
    </xf>
    <xf numFmtId="0" fontId="18" fillId="28" borderId="9" xfId="0" applyFont="1" applyFill="1" applyBorder="1" applyAlignment="1">
      <alignment horizontal="center"/>
    </xf>
    <xf numFmtId="0" fontId="18" fillId="28" borderId="16" xfId="0" applyFont="1" applyFill="1" applyBorder="1" applyAlignment="1">
      <alignment horizontal="center"/>
    </xf>
    <xf numFmtId="0" fontId="32" fillId="0" borderId="0" xfId="0" applyFont="1" applyAlignment="1">
      <alignment vertical="center"/>
    </xf>
    <xf numFmtId="0" fontId="34" fillId="0" borderId="0" xfId="0" applyFont="1"/>
    <xf numFmtId="2" fontId="18" fillId="29" borderId="27" xfId="0" applyNumberFormat="1" applyFont="1" applyFill="1" applyBorder="1" applyAlignment="1">
      <alignment horizontal="center" vertical="center"/>
    </xf>
    <xf numFmtId="166" fontId="26" fillId="27" borderId="0" xfId="41" applyNumberFormat="1" applyFont="1" applyFill="1" applyAlignment="1">
      <alignment vertical="center"/>
    </xf>
    <xf numFmtId="164" fontId="35" fillId="27" borderId="0" xfId="41" applyNumberFormat="1" applyFont="1" applyFill="1" applyAlignment="1">
      <alignment vertical="center"/>
    </xf>
    <xf numFmtId="165" fontId="35" fillId="27" borderId="0" xfId="0" applyNumberFormat="1" applyFont="1" applyFill="1" applyAlignment="1">
      <alignment horizontal="center" vertical="center"/>
    </xf>
    <xf numFmtId="164" fontId="19" fillId="25" borderId="9" xfId="41" applyNumberFormat="1" applyFont="1" applyFill="1" applyBorder="1" applyAlignment="1">
      <alignment horizontal="center" vertical="center"/>
    </xf>
    <xf numFmtId="164" fontId="19" fillId="25" borderId="9" xfId="41" applyNumberFormat="1" applyFont="1" applyFill="1" applyBorder="1" applyAlignment="1">
      <alignment horizontal="left" vertical="center" wrapText="1"/>
    </xf>
    <xf numFmtId="0" fontId="19" fillId="25" borderId="9" xfId="0" applyFont="1" applyFill="1" applyBorder="1" applyAlignment="1">
      <alignment horizontal="left" vertical="center" wrapText="1"/>
    </xf>
    <xf numFmtId="0" fontId="36" fillId="0" borderId="27" xfId="0" applyFont="1" applyBorder="1" applyAlignment="1">
      <alignment vertical="center"/>
    </xf>
    <xf numFmtId="164" fontId="36" fillId="0" borderId="30" xfId="41" applyNumberFormat="1" applyFont="1" applyBorder="1" applyAlignment="1">
      <alignment vertical="center"/>
    </xf>
    <xf numFmtId="2" fontId="36" fillId="29" borderId="30" xfId="0" applyNumberFormat="1" applyFont="1" applyFill="1" applyBorder="1" applyAlignment="1">
      <alignment horizontal="center" vertical="center"/>
    </xf>
    <xf numFmtId="0" fontId="36" fillId="0" borderId="34" xfId="0" applyFont="1" applyBorder="1" applyAlignment="1">
      <alignment vertical="center"/>
    </xf>
    <xf numFmtId="0" fontId="36" fillId="0" borderId="23" xfId="0" applyFont="1" applyBorder="1" applyAlignment="1">
      <alignment horizontal="center" vertical="center"/>
    </xf>
    <xf numFmtId="0" fontId="36" fillId="0" borderId="22" xfId="0" applyFont="1" applyBorder="1" applyAlignment="1">
      <alignment horizontal="center" vertical="center"/>
    </xf>
    <xf numFmtId="0" fontId="36" fillId="0" borderId="25" xfId="0" applyFont="1" applyBorder="1" applyAlignment="1">
      <alignment horizontal="center" vertical="center"/>
    </xf>
    <xf numFmtId="0" fontId="36" fillId="29" borderId="22" xfId="0" applyFont="1" applyFill="1" applyBorder="1" applyAlignment="1">
      <alignment horizontal="center" vertical="center"/>
    </xf>
    <xf numFmtId="0" fontId="36" fillId="29" borderId="25" xfId="0" applyFont="1" applyFill="1" applyBorder="1" applyAlignment="1">
      <alignment horizontal="center" vertical="center"/>
    </xf>
    <xf numFmtId="0" fontId="36" fillId="29" borderId="27" xfId="0" applyFont="1" applyFill="1" applyBorder="1" applyAlignment="1">
      <alignment horizontal="center" vertical="center"/>
    </xf>
    <xf numFmtId="0" fontId="37" fillId="29" borderId="25" xfId="0" applyFont="1" applyFill="1" applyBorder="1" applyAlignment="1">
      <alignment horizontal="center" vertical="center"/>
    </xf>
    <xf numFmtId="0" fontId="37" fillId="29" borderId="27"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center" vertical="center"/>
    </xf>
    <xf numFmtId="4" fontId="18" fillId="24" borderId="16" xfId="0" applyNumberFormat="1" applyFont="1" applyFill="1" applyBorder="1"/>
    <xf numFmtId="3" fontId="18" fillId="25" borderId="55" xfId="0" applyNumberFormat="1" applyFont="1" applyFill="1" applyBorder="1"/>
    <xf numFmtId="3" fontId="18" fillId="25" borderId="19" xfId="0" applyNumberFormat="1" applyFont="1" applyFill="1" applyBorder="1"/>
    <xf numFmtId="3" fontId="18" fillId="25" borderId="20" xfId="0" applyNumberFormat="1" applyFont="1" applyFill="1" applyBorder="1"/>
    <xf numFmtId="3" fontId="19" fillId="0" borderId="9" xfId="0" applyNumberFormat="1" applyFont="1" applyBorder="1" applyAlignment="1">
      <alignment horizontal="center" vertical="center"/>
    </xf>
    <xf numFmtId="166" fontId="35" fillId="27" borderId="0" xfId="41" applyNumberFormat="1" applyFont="1" applyFill="1" applyAlignment="1">
      <alignment vertical="center"/>
    </xf>
    <xf numFmtId="164" fontId="19" fillId="0" borderId="0" xfId="41" applyNumberFormat="1" applyFont="1"/>
    <xf numFmtId="0" fontId="19" fillId="0" borderId="31" xfId="0" applyFont="1" applyBorder="1" applyAlignment="1">
      <alignment vertical="center" wrapText="1"/>
    </xf>
    <xf numFmtId="0" fontId="19" fillId="0" borderId="40" xfId="0" applyFont="1" applyBorder="1" applyAlignment="1">
      <alignment vertical="center" wrapText="1"/>
    </xf>
    <xf numFmtId="0" fontId="19" fillId="0" borderId="38" xfId="0" applyFont="1" applyBorder="1" applyAlignment="1">
      <alignment vertical="center" wrapText="1"/>
    </xf>
    <xf numFmtId="0" fontId="19" fillId="0" borderId="0" xfId="0" applyFont="1" applyAlignment="1">
      <alignment vertical="center" wrapText="1"/>
    </xf>
    <xf numFmtId="17" fontId="18" fillId="0" borderId="0" xfId="0" applyNumberFormat="1" applyFont="1" applyAlignment="1">
      <alignment horizontal="left"/>
    </xf>
    <xf numFmtId="1" fontId="19" fillId="0" borderId="0" xfId="0" applyNumberFormat="1" applyFont="1"/>
    <xf numFmtId="0" fontId="18" fillId="25" borderId="0" xfId="0" applyFont="1" applyFill="1" applyAlignment="1">
      <alignment horizontal="center" vertical="center"/>
    </xf>
    <xf numFmtId="0" fontId="25" fillId="0" borderId="0" xfId="0" applyFont="1" applyAlignment="1">
      <alignment horizontal="center" vertical="center" wrapText="1"/>
    </xf>
    <xf numFmtId="0" fontId="25" fillId="0" borderId="0" xfId="0" applyFont="1" applyAlignment="1">
      <alignment horizontal="center" vertical="center"/>
    </xf>
    <xf numFmtId="0" fontId="19" fillId="0" borderId="0" xfId="0" applyFont="1" applyAlignment="1">
      <alignment horizontal="right"/>
    </xf>
    <xf numFmtId="0" fontId="19" fillId="0" borderId="48" xfId="0" applyFont="1" applyBorder="1" applyAlignment="1">
      <alignment vertical="center" wrapText="1"/>
    </xf>
    <xf numFmtId="0" fontId="19" fillId="32" borderId="48" xfId="0" applyFont="1" applyFill="1" applyBorder="1" applyAlignment="1">
      <alignment horizontal="right"/>
    </xf>
    <xf numFmtId="0" fontId="19" fillId="0" borderId="27" xfId="0" applyFont="1" applyBorder="1" applyAlignment="1">
      <alignment vertical="center" wrapText="1"/>
    </xf>
    <xf numFmtId="0" fontId="19" fillId="32" borderId="27" xfId="0" applyFont="1" applyFill="1" applyBorder="1" applyAlignment="1">
      <alignment horizontal="right"/>
    </xf>
    <xf numFmtId="0" fontId="25" fillId="0" borderId="28" xfId="0" applyFont="1" applyBorder="1" applyAlignment="1">
      <alignment vertical="center" wrapText="1"/>
    </xf>
    <xf numFmtId="0" fontId="25" fillId="32" borderId="28" xfId="0" applyFont="1" applyFill="1" applyBorder="1" applyAlignment="1">
      <alignment horizontal="right"/>
    </xf>
    <xf numFmtId="0" fontId="27" fillId="28" borderId="36" xfId="0" applyFont="1" applyFill="1" applyBorder="1" applyAlignment="1">
      <alignment horizontal="center" vertical="center" wrapText="1"/>
    </xf>
    <xf numFmtId="0" fontId="27" fillId="28" borderId="32" xfId="0" applyFont="1" applyFill="1" applyBorder="1" applyAlignment="1">
      <alignment horizontal="center" vertical="center" wrapText="1"/>
    </xf>
    <xf numFmtId="0" fontId="27" fillId="28" borderId="32" xfId="0" applyFont="1" applyFill="1" applyBorder="1" applyAlignment="1">
      <alignment horizontal="center" vertical="center"/>
    </xf>
    <xf numFmtId="0" fontId="27" fillId="28" borderId="37" xfId="0" applyFont="1" applyFill="1" applyBorder="1" applyAlignment="1">
      <alignment horizontal="center" vertical="center"/>
    </xf>
    <xf numFmtId="0" fontId="27" fillId="28" borderId="24" xfId="0" applyFont="1" applyFill="1" applyBorder="1" applyAlignment="1">
      <alignment horizontal="center" vertical="center" wrapText="1"/>
    </xf>
    <xf numFmtId="0" fontId="27" fillId="28" borderId="21" xfId="0" applyFont="1" applyFill="1" applyBorder="1" applyAlignment="1">
      <alignment horizontal="center" vertical="center" wrapText="1"/>
    </xf>
    <xf numFmtId="0" fontId="27" fillId="28" borderId="21" xfId="0" applyFont="1" applyFill="1" applyBorder="1" applyAlignment="1">
      <alignment horizontal="center" vertical="center"/>
    </xf>
    <xf numFmtId="0" fontId="27" fillId="28" borderId="26" xfId="0" applyFont="1" applyFill="1" applyBorder="1" applyAlignment="1">
      <alignment horizontal="center" vertical="center"/>
    </xf>
    <xf numFmtId="0" fontId="27" fillId="28" borderId="44" xfId="0" applyFont="1" applyFill="1" applyBorder="1" applyAlignment="1">
      <alignment horizontal="center" vertical="center" wrapText="1"/>
    </xf>
    <xf numFmtId="0" fontId="27" fillId="28" borderId="33" xfId="0" applyFont="1" applyFill="1" applyBorder="1" applyAlignment="1">
      <alignment horizontal="center" vertical="center" wrapText="1"/>
    </xf>
    <xf numFmtId="0" fontId="27" fillId="28" borderId="33" xfId="0" applyFont="1" applyFill="1" applyBorder="1" applyAlignment="1">
      <alignment horizontal="center" vertical="center"/>
    </xf>
    <xf numFmtId="0" fontId="27" fillId="28" borderId="17" xfId="0" applyFont="1" applyFill="1" applyBorder="1" applyAlignment="1">
      <alignment horizontal="center" vertical="center"/>
    </xf>
    <xf numFmtId="0" fontId="21" fillId="28" borderId="19" xfId="0" applyFont="1" applyFill="1" applyBorder="1" applyAlignment="1">
      <alignment horizontal="center" vertical="center"/>
    </xf>
    <xf numFmtId="9" fontId="27" fillId="28" borderId="44" xfId="42" applyFont="1" applyFill="1" applyBorder="1" applyAlignment="1">
      <alignment horizontal="center" vertical="center" wrapText="1"/>
    </xf>
    <xf numFmtId="9" fontId="27" fillId="28" borderId="33" xfId="42" applyFont="1" applyFill="1" applyBorder="1" applyAlignment="1">
      <alignment horizontal="center" vertical="center" wrapText="1"/>
    </xf>
    <xf numFmtId="0" fontId="27" fillId="28" borderId="45" xfId="0" applyFont="1" applyFill="1" applyBorder="1" applyAlignment="1">
      <alignment horizontal="center" vertical="center" wrapText="1"/>
    </xf>
    <xf numFmtId="0" fontId="27" fillId="28" borderId="41" xfId="0" applyFont="1" applyFill="1" applyBorder="1" applyAlignment="1">
      <alignment horizontal="center" vertical="center" wrapText="1"/>
    </xf>
    <xf numFmtId="0" fontId="27" fillId="28" borderId="41" xfId="0" applyFont="1" applyFill="1" applyBorder="1" applyAlignment="1">
      <alignment horizontal="center" vertical="center"/>
    </xf>
    <xf numFmtId="0" fontId="27" fillId="28" borderId="14" xfId="0" applyFont="1" applyFill="1" applyBorder="1" applyAlignment="1">
      <alignment horizontal="center" vertical="center"/>
    </xf>
    <xf numFmtId="0" fontId="21" fillId="28" borderId="20" xfId="0" applyFont="1" applyFill="1" applyBorder="1" applyAlignment="1">
      <alignment horizontal="center" vertical="center"/>
    </xf>
    <xf numFmtId="167" fontId="24" fillId="33" borderId="58" xfId="42" applyNumberFormat="1" applyFont="1" applyFill="1" applyBorder="1"/>
    <xf numFmtId="0" fontId="18" fillId="33" borderId="0" xfId="0" applyFont="1" applyFill="1"/>
    <xf numFmtId="0" fontId="24" fillId="0" borderId="0" xfId="0" applyFont="1" applyAlignment="1">
      <alignment horizontal="left"/>
    </xf>
    <xf numFmtId="167" fontId="18" fillId="26" borderId="60" xfId="42" applyNumberFormat="1" applyFont="1" applyFill="1" applyBorder="1"/>
    <xf numFmtId="167" fontId="18" fillId="26" borderId="53" xfId="42" applyNumberFormat="1" applyFont="1" applyFill="1" applyBorder="1"/>
    <xf numFmtId="167" fontId="18" fillId="26" borderId="54" xfId="42" applyNumberFormat="1" applyFont="1" applyFill="1" applyBorder="1"/>
    <xf numFmtId="167" fontId="18" fillId="26" borderId="61" xfId="42" applyNumberFormat="1" applyFont="1" applyFill="1" applyBorder="1"/>
    <xf numFmtId="167" fontId="18" fillId="26" borderId="56" xfId="42" applyNumberFormat="1" applyFont="1" applyFill="1" applyBorder="1"/>
    <xf numFmtId="167" fontId="18" fillId="26" borderId="57" xfId="42" applyNumberFormat="1" applyFont="1" applyFill="1" applyBorder="1"/>
    <xf numFmtId="4" fontId="24" fillId="24" borderId="9" xfId="0" applyNumberFormat="1" applyFont="1" applyFill="1" applyBorder="1"/>
    <xf numFmtId="4" fontId="26" fillId="27" borderId="0" xfId="41" applyNumberFormat="1" applyFont="1" applyFill="1" applyAlignment="1">
      <alignment vertical="center"/>
    </xf>
    <xf numFmtId="17" fontId="24" fillId="0" borderId="0" xfId="0" applyNumberFormat="1" applyFont="1"/>
    <xf numFmtId="1" fontId="18" fillId="29" borderId="32" xfId="0" applyNumberFormat="1" applyFont="1" applyFill="1" applyBorder="1" applyAlignment="1">
      <alignment horizontal="center" vertical="center"/>
    </xf>
    <xf numFmtId="0" fontId="26" fillId="0" borderId="27" xfId="0" applyFont="1" applyBorder="1" applyAlignment="1">
      <alignment vertical="center"/>
    </xf>
    <xf numFmtId="164" fontId="38" fillId="0" borderId="27" xfId="41" applyNumberFormat="1" applyFont="1" applyBorder="1" applyAlignment="1">
      <alignment vertical="center"/>
    </xf>
    <xf numFmtId="1" fontId="18" fillId="0" borderId="22" xfId="0" applyNumberFormat="1" applyFont="1" applyBorder="1" applyAlignment="1">
      <alignment horizontal="center" vertical="center"/>
    </xf>
    <xf numFmtId="1" fontId="18" fillId="0" borderId="36" xfId="0" applyNumberFormat="1" applyFont="1" applyBorder="1" applyAlignment="1">
      <alignment horizontal="center" vertical="center"/>
    </xf>
    <xf numFmtId="1" fontId="18" fillId="0" borderId="32" xfId="0" applyNumberFormat="1" applyFont="1" applyBorder="1" applyAlignment="1">
      <alignment horizontal="center" vertical="center"/>
    </xf>
    <xf numFmtId="1" fontId="18" fillId="0" borderId="23" xfId="0" applyNumberFormat="1" applyFont="1" applyBorder="1" applyAlignment="1">
      <alignment horizontal="center" vertical="center"/>
    </xf>
    <xf numFmtId="1" fontId="18" fillId="29" borderId="22" xfId="0" applyNumberFormat="1" applyFont="1" applyFill="1" applyBorder="1" applyAlignment="1">
      <alignment horizontal="center" vertical="center"/>
    </xf>
    <xf numFmtId="1" fontId="18" fillId="29" borderId="25" xfId="0" applyNumberFormat="1" applyFont="1" applyFill="1" applyBorder="1" applyAlignment="1">
      <alignment horizontal="center" vertical="center"/>
    </xf>
    <xf numFmtId="0" fontId="36" fillId="0" borderId="0" xfId="0" applyFont="1"/>
    <xf numFmtId="9" fontId="25" fillId="28" borderId="19" xfId="42" applyFont="1" applyFill="1" applyBorder="1" applyAlignment="1">
      <alignment horizontal="center" vertical="center"/>
    </xf>
    <xf numFmtId="49" fontId="21" fillId="25" borderId="9" xfId="0" applyNumberFormat="1" applyFont="1" applyFill="1" applyBorder="1" applyAlignment="1">
      <alignment horizontal="center" vertical="center" wrapText="1"/>
    </xf>
    <xf numFmtId="0" fontId="24" fillId="29" borderId="25" xfId="0" applyFont="1" applyFill="1" applyBorder="1" applyAlignment="1">
      <alignment horizontal="center" vertical="center"/>
    </xf>
    <xf numFmtId="0" fontId="29" fillId="29" borderId="22" xfId="0" quotePrefix="1" applyFont="1" applyFill="1" applyBorder="1" applyAlignment="1">
      <alignment horizontal="center" vertical="center"/>
    </xf>
    <xf numFmtId="0" fontId="39" fillId="0" borderId="0" xfId="0" applyFont="1"/>
    <xf numFmtId="10" fontId="36" fillId="0" borderId="0" xfId="42" applyNumberFormat="1" applyFont="1" applyFill="1"/>
    <xf numFmtId="168" fontId="19" fillId="23" borderId="9" xfId="0" applyNumberFormat="1" applyFont="1" applyFill="1" applyBorder="1" applyAlignment="1">
      <alignment horizontal="center" vertical="center"/>
    </xf>
    <xf numFmtId="1" fontId="18" fillId="0" borderId="63" xfId="0" applyNumberFormat="1" applyFont="1" applyBorder="1" applyAlignment="1">
      <alignment horizontal="center" vertical="center"/>
    </xf>
    <xf numFmtId="1" fontId="18" fillId="0" borderId="48" xfId="0" applyNumberFormat="1" applyFont="1" applyBorder="1" applyAlignment="1">
      <alignment vertical="center"/>
    </xf>
    <xf numFmtId="0" fontId="25" fillId="28" borderId="33" xfId="0" applyFont="1" applyFill="1" applyBorder="1" applyAlignment="1">
      <alignment horizontal="center" vertical="center"/>
    </xf>
    <xf numFmtId="1" fontId="18" fillId="0" borderId="27" xfId="0" applyNumberFormat="1" applyFont="1" applyBorder="1" applyAlignment="1">
      <alignment vertical="center"/>
    </xf>
    <xf numFmtId="0" fontId="40" fillId="28" borderId="9" xfId="0" applyFont="1" applyFill="1" applyBorder="1"/>
    <xf numFmtId="167" fontId="25" fillId="33" borderId="59" xfId="42" applyNumberFormat="1" applyFont="1" applyFill="1" applyBorder="1"/>
    <xf numFmtId="0" fontId="19" fillId="28" borderId="41" xfId="0" applyFont="1" applyFill="1" applyBorder="1" applyAlignment="1">
      <alignment horizontal="center" vertical="center"/>
    </xf>
    <xf numFmtId="167" fontId="24" fillId="33" borderId="62" xfId="42" applyNumberFormat="1" applyFont="1" applyFill="1" applyBorder="1"/>
    <xf numFmtId="4" fontId="40" fillId="24" borderId="9" xfId="0" applyNumberFormat="1" applyFont="1" applyFill="1" applyBorder="1"/>
    <xf numFmtId="3" fontId="40" fillId="25" borderId="9" xfId="0" applyNumberFormat="1" applyFont="1" applyFill="1" applyBorder="1"/>
    <xf numFmtId="4" fontId="41" fillId="24" borderId="9" xfId="0" applyNumberFormat="1" applyFont="1" applyFill="1" applyBorder="1"/>
    <xf numFmtId="4" fontId="40" fillId="25" borderId="9" xfId="0" applyNumberFormat="1" applyFont="1" applyFill="1" applyBorder="1"/>
    <xf numFmtId="164" fontId="40" fillId="28" borderId="9" xfId="41" applyNumberFormat="1" applyFont="1" applyFill="1" applyBorder="1"/>
    <xf numFmtId="0" fontId="40" fillId="0" borderId="0" xfId="0" applyFont="1"/>
    <xf numFmtId="0" fontId="40" fillId="24" borderId="0" xfId="0" applyFont="1" applyFill="1"/>
    <xf numFmtId="4" fontId="42" fillId="24" borderId="9" xfId="0" applyNumberFormat="1" applyFont="1" applyFill="1" applyBorder="1"/>
    <xf numFmtId="2" fontId="26" fillId="27" borderId="0" xfId="41" applyNumberFormat="1" applyFont="1" applyFill="1" applyAlignment="1">
      <alignment vertical="center"/>
    </xf>
    <xf numFmtId="0" fontId="40" fillId="34" borderId="9" xfId="0" applyFont="1" applyFill="1" applyBorder="1"/>
    <xf numFmtId="4" fontId="40" fillId="34" borderId="9" xfId="0" applyNumberFormat="1" applyFont="1" applyFill="1" applyBorder="1"/>
    <xf numFmtId="3" fontId="40" fillId="34" borderId="9" xfId="0" applyNumberFormat="1" applyFont="1" applyFill="1" applyBorder="1"/>
    <xf numFmtId="4" fontId="41" fillId="34" borderId="9" xfId="0" applyNumberFormat="1" applyFont="1" applyFill="1" applyBorder="1"/>
    <xf numFmtId="164" fontId="40" fillId="34" borderId="9" xfId="41" applyNumberFormat="1" applyFont="1" applyFill="1" applyBorder="1"/>
    <xf numFmtId="0" fontId="40" fillId="34" borderId="0" xfId="0" applyFont="1" applyFill="1"/>
    <xf numFmtId="0" fontId="19" fillId="0" borderId="0" xfId="0" applyFont="1" applyAlignment="1">
      <alignment vertical="center"/>
    </xf>
    <xf numFmtId="164" fontId="19" fillId="0" borderId="0" xfId="41" quotePrefix="1" applyNumberFormat="1" applyFont="1" applyBorder="1" applyAlignment="1">
      <alignment horizontal="left" vertical="center"/>
    </xf>
    <xf numFmtId="164" fontId="19" fillId="0" borderId="0" xfId="41" applyNumberFormat="1" applyFont="1" applyBorder="1" applyAlignment="1">
      <alignment horizontal="right" vertical="center"/>
    </xf>
    <xf numFmtId="4" fontId="19" fillId="0" borderId="0" xfId="0" quotePrefix="1" applyNumberFormat="1" applyFont="1" applyAlignment="1">
      <alignment horizontal="center" vertical="center"/>
    </xf>
    <xf numFmtId="3" fontId="19" fillId="0" borderId="0" xfId="0" applyNumberFormat="1" applyFont="1" applyAlignment="1">
      <alignment horizontal="right" vertical="center"/>
    </xf>
    <xf numFmtId="3" fontId="19" fillId="25" borderId="31" xfId="0" applyNumberFormat="1" applyFont="1" applyFill="1" applyBorder="1" applyAlignment="1">
      <alignment horizontal="center" vertical="center"/>
    </xf>
    <xf numFmtId="9" fontId="18" fillId="23" borderId="9" xfId="42" applyFont="1" applyFill="1" applyBorder="1" applyAlignment="1">
      <alignment horizontal="center" vertical="center"/>
    </xf>
    <xf numFmtId="0" fontId="46" fillId="0" borderId="0" xfId="33" applyFont="1" applyAlignment="1">
      <alignment vertical="top"/>
    </xf>
    <xf numFmtId="0" fontId="20" fillId="0" borderId="0" xfId="33"/>
    <xf numFmtId="0" fontId="20" fillId="0" borderId="0" xfId="33" applyAlignment="1">
      <alignment horizontal="center"/>
    </xf>
    <xf numFmtId="0" fontId="20" fillId="0" borderId="0" xfId="33" applyAlignment="1">
      <alignment horizontal="left" indent="1"/>
    </xf>
    <xf numFmtId="0" fontId="34" fillId="34" borderId="9" xfId="33" applyFont="1" applyFill="1" applyBorder="1" applyAlignment="1">
      <alignment vertical="center"/>
    </xf>
    <xf numFmtId="0" fontId="48" fillId="0" borderId="0" xfId="33" applyFont="1" applyAlignment="1">
      <alignment horizontal="center" vertical="top" wrapText="1"/>
    </xf>
    <xf numFmtId="0" fontId="48" fillId="0" borderId="0" xfId="33" applyFont="1" applyAlignment="1">
      <alignment vertical="top" wrapText="1"/>
    </xf>
    <xf numFmtId="0" fontId="34" fillId="0" borderId="0" xfId="33" applyFont="1"/>
    <xf numFmtId="169" fontId="34" fillId="34" borderId="9" xfId="33" applyNumberFormat="1" applyFont="1" applyFill="1" applyBorder="1" applyAlignment="1">
      <alignment vertical="center"/>
    </xf>
    <xf numFmtId="0" fontId="48" fillId="0" borderId="0" xfId="33" applyFont="1" applyAlignment="1">
      <alignment horizontal="center"/>
    </xf>
    <xf numFmtId="169" fontId="34" fillId="0" borderId="0" xfId="33" applyNumberFormat="1" applyFont="1"/>
    <xf numFmtId="0" fontId="20" fillId="34" borderId="64" xfId="33" applyFill="1" applyBorder="1" applyAlignment="1">
      <alignment horizontal="left"/>
    </xf>
    <xf numFmtId="0" fontId="20" fillId="34" borderId="0" xfId="33" applyFill="1"/>
    <xf numFmtId="0" fontId="20" fillId="0" borderId="13" xfId="33" applyBorder="1" applyAlignment="1">
      <alignment horizontal="center"/>
    </xf>
    <xf numFmtId="4" fontId="0" fillId="0" borderId="0" xfId="46" applyNumberFormat="1" applyFont="1" applyFill="1" applyBorder="1" applyAlignment="1">
      <alignment horizontal="center" wrapText="1"/>
    </xf>
    <xf numFmtId="0" fontId="34" fillId="34" borderId="65" xfId="33" applyFont="1" applyFill="1" applyBorder="1" applyAlignment="1">
      <alignment horizontal="left"/>
    </xf>
    <xf numFmtId="0" fontId="17" fillId="34" borderId="18" xfId="33" applyFont="1" applyFill="1" applyBorder="1" applyAlignment="1">
      <alignment horizontal="left"/>
    </xf>
    <xf numFmtId="0" fontId="17" fillId="34" borderId="18" xfId="33" applyFont="1" applyFill="1" applyBorder="1"/>
    <xf numFmtId="0" fontId="34" fillId="34" borderId="16" xfId="33" applyFont="1" applyFill="1" applyBorder="1" applyAlignment="1">
      <alignment horizontal="center"/>
    </xf>
    <xf numFmtId="0" fontId="34" fillId="34" borderId="9" xfId="33" applyFont="1" applyFill="1" applyBorder="1" applyAlignment="1">
      <alignment horizontal="center"/>
    </xf>
    <xf numFmtId="0" fontId="34" fillId="34" borderId="15" xfId="33" applyFont="1" applyFill="1" applyBorder="1" applyAlignment="1">
      <alignment horizontal="center"/>
    </xf>
    <xf numFmtId="0" fontId="17" fillId="0" borderId="0" xfId="33" applyFont="1" applyAlignment="1">
      <alignment horizontal="center"/>
    </xf>
    <xf numFmtId="0" fontId="17" fillId="35" borderId="16" xfId="33" applyFont="1" applyFill="1" applyBorder="1" applyAlignment="1">
      <alignment horizontal="center"/>
    </xf>
    <xf numFmtId="0" fontId="17" fillId="35" borderId="9" xfId="33" applyFont="1" applyFill="1" applyBorder="1" applyAlignment="1">
      <alignment horizontal="center"/>
    </xf>
    <xf numFmtId="0" fontId="20" fillId="34" borderId="66" xfId="33" applyFill="1" applyBorder="1"/>
    <xf numFmtId="0" fontId="51" fillId="34" borderId="67" xfId="33" applyFont="1" applyFill="1" applyBorder="1"/>
    <xf numFmtId="0" fontId="20" fillId="34" borderId="67" xfId="33" applyFill="1" applyBorder="1"/>
    <xf numFmtId="165" fontId="0" fillId="0" borderId="72" xfId="46" applyNumberFormat="1" applyFont="1" applyFill="1" applyBorder="1" applyAlignment="1">
      <alignment horizontal="center" wrapText="1"/>
    </xf>
    <xf numFmtId="168" fontId="0" fillId="0" borderId="72" xfId="46" applyNumberFormat="1" applyFont="1" applyFill="1" applyBorder="1" applyAlignment="1">
      <alignment horizontal="center" wrapText="1"/>
    </xf>
    <xf numFmtId="3" fontId="0" fillId="0" borderId="73" xfId="46" applyNumberFormat="1" applyFont="1" applyFill="1" applyBorder="1" applyAlignment="1">
      <alignment horizontal="center" wrapText="1"/>
    </xf>
    <xf numFmtId="3" fontId="0" fillId="0" borderId="0" xfId="46" applyNumberFormat="1" applyFont="1" applyFill="1" applyBorder="1" applyAlignment="1">
      <alignment horizontal="right" wrapText="1" indent="1"/>
    </xf>
    <xf numFmtId="3" fontId="43" fillId="36" borderId="74" xfId="46" applyNumberFormat="1" applyFont="1" applyFill="1" applyBorder="1" applyAlignment="1">
      <alignment horizontal="right" wrapText="1" indent="1"/>
    </xf>
    <xf numFmtId="4" fontId="43" fillId="36" borderId="30" xfId="46" applyNumberFormat="1" applyFont="1" applyFill="1" applyBorder="1" applyAlignment="1">
      <alignment horizontal="right" wrapText="1" indent="1"/>
    </xf>
    <xf numFmtId="3" fontId="43" fillId="36" borderId="30" xfId="46" applyNumberFormat="1" applyFont="1" applyFill="1" applyBorder="1" applyAlignment="1">
      <alignment horizontal="right" wrapText="1" indent="1"/>
    </xf>
    <xf numFmtId="3" fontId="22" fillId="0" borderId="0" xfId="47" applyNumberFormat="1" applyFont="1" applyFill="1" applyBorder="1" applyAlignment="1">
      <alignment horizontal="center"/>
    </xf>
    <xf numFmtId="0" fontId="20" fillId="0" borderId="66" xfId="33" applyBorder="1"/>
    <xf numFmtId="0" fontId="51" fillId="0" borderId="67" xfId="33" applyFont="1" applyBorder="1"/>
    <xf numFmtId="0" fontId="20" fillId="0" borderId="67" xfId="33" applyBorder="1"/>
    <xf numFmtId="4" fontId="43" fillId="36" borderId="27" xfId="46" applyNumberFormat="1" applyFont="1" applyFill="1" applyBorder="1" applyAlignment="1">
      <alignment horizontal="right" wrapText="1" indent="1"/>
    </xf>
    <xf numFmtId="0" fontId="34" fillId="34" borderId="18" xfId="33" applyFont="1" applyFill="1" applyBorder="1" applyAlignment="1">
      <alignment horizontal="left"/>
    </xf>
    <xf numFmtId="165" fontId="34" fillId="34" borderId="16" xfId="46" applyNumberFormat="1" applyFont="1" applyFill="1" applyBorder="1" applyAlignment="1">
      <alignment horizontal="center" vertical="center" wrapText="1"/>
    </xf>
    <xf numFmtId="3" fontId="34" fillId="34" borderId="9" xfId="46" applyNumberFormat="1" applyFont="1" applyFill="1" applyBorder="1" applyAlignment="1">
      <alignment horizontal="center" vertical="center" wrapText="1"/>
    </xf>
    <xf numFmtId="3" fontId="34" fillId="34" borderId="75" xfId="46" applyNumberFormat="1" applyFont="1" applyFill="1" applyBorder="1" applyAlignment="1">
      <alignment horizontal="center" wrapText="1"/>
    </xf>
    <xf numFmtId="3" fontId="17" fillId="0" borderId="0" xfId="46" applyNumberFormat="1" applyFont="1" applyFill="1" applyBorder="1" applyAlignment="1">
      <alignment horizontal="right" vertical="center" wrapText="1" indent="1"/>
    </xf>
    <xf numFmtId="3" fontId="17" fillId="27" borderId="16" xfId="46" applyNumberFormat="1" applyFont="1" applyFill="1" applyBorder="1" applyAlignment="1">
      <alignment horizontal="right" vertical="center" wrapText="1" indent="1"/>
    </xf>
    <xf numFmtId="3" fontId="20" fillId="27" borderId="0" xfId="33" applyNumberFormat="1" applyFill="1" applyAlignment="1">
      <alignment horizontal="right" vertical="center" indent="1"/>
    </xf>
    <xf numFmtId="3" fontId="17" fillId="27" borderId="76" xfId="46" applyNumberFormat="1" applyFont="1" applyFill="1" applyBorder="1" applyAlignment="1">
      <alignment horizontal="right" vertical="center" wrapText="1" indent="1"/>
    </xf>
    <xf numFmtId="3" fontId="34" fillId="0" borderId="13" xfId="46" applyNumberFormat="1" applyFont="1" applyFill="1" applyBorder="1" applyAlignment="1">
      <alignment horizontal="center" vertical="center" wrapText="1"/>
    </xf>
    <xf numFmtId="4" fontId="34" fillId="0" borderId="13" xfId="46" applyNumberFormat="1" applyFont="1" applyFill="1" applyBorder="1" applyAlignment="1">
      <alignment horizontal="center" wrapText="1"/>
    </xf>
    <xf numFmtId="3" fontId="34" fillId="0" borderId="0" xfId="46" applyNumberFormat="1" applyFont="1" applyFill="1" applyBorder="1" applyAlignment="1">
      <alignment horizontal="center" wrapText="1"/>
    </xf>
    <xf numFmtId="4" fontId="17" fillId="0" borderId="0" xfId="46" applyNumberFormat="1" applyFont="1" applyFill="1" applyBorder="1" applyAlignment="1">
      <alignment horizontal="right" wrapText="1" indent="1"/>
    </xf>
    <xf numFmtId="3" fontId="17" fillId="27" borderId="0" xfId="46" applyNumberFormat="1" applyFont="1" applyFill="1" applyBorder="1" applyAlignment="1">
      <alignment horizontal="right" vertical="center" wrapText="1" indent="1"/>
    </xf>
    <xf numFmtId="0" fontId="20" fillId="0" borderId="64" xfId="33" applyBorder="1"/>
    <xf numFmtId="0" fontId="20" fillId="0" borderId="77" xfId="33" applyBorder="1"/>
    <xf numFmtId="0" fontId="20" fillId="0" borderId="31" xfId="33" applyBorder="1" applyAlignment="1">
      <alignment horizontal="center"/>
    </xf>
    <xf numFmtId="0" fontId="20" fillId="0" borderId="17" xfId="33" applyBorder="1" applyAlignment="1">
      <alignment horizontal="center"/>
    </xf>
    <xf numFmtId="0" fontId="49" fillId="0" borderId="0" xfId="33" applyFont="1" applyAlignment="1">
      <alignment vertical="center"/>
    </xf>
    <xf numFmtId="0" fontId="17" fillId="37" borderId="65" xfId="33" applyFont="1" applyFill="1" applyBorder="1" applyAlignment="1">
      <alignment horizontal="left"/>
    </xf>
    <xf numFmtId="0" fontId="17" fillId="37" borderId="18" xfId="33" applyFont="1" applyFill="1" applyBorder="1" applyAlignment="1">
      <alignment horizontal="left"/>
    </xf>
    <xf numFmtId="0" fontId="17" fillId="37" borderId="9" xfId="33" applyFont="1" applyFill="1" applyBorder="1" applyAlignment="1">
      <alignment horizontal="center"/>
    </xf>
    <xf numFmtId="0" fontId="17" fillId="37" borderId="15" xfId="33" applyFont="1" applyFill="1" applyBorder="1" applyAlignment="1">
      <alignment horizontal="center"/>
    </xf>
    <xf numFmtId="3" fontId="20" fillId="0" borderId="0" xfId="46" applyNumberFormat="1" applyFont="1" applyFill="1" applyBorder="1" applyAlignment="1">
      <alignment horizontal="right" wrapText="1" indent="1"/>
    </xf>
    <xf numFmtId="3" fontId="17" fillId="0" borderId="13" xfId="46" applyNumberFormat="1" applyFont="1" applyFill="1" applyBorder="1" applyAlignment="1">
      <alignment horizontal="center" vertical="center" wrapText="1"/>
    </xf>
    <xf numFmtId="4" fontId="17" fillId="0" borderId="13" xfId="46" applyNumberFormat="1" applyFont="1" applyFill="1" applyBorder="1" applyAlignment="1">
      <alignment horizontal="center" wrapText="1"/>
    </xf>
    <xf numFmtId="3" fontId="17" fillId="0" borderId="0" xfId="46" applyNumberFormat="1" applyFont="1" applyFill="1" applyBorder="1" applyAlignment="1">
      <alignment horizontal="center" wrapText="1"/>
    </xf>
    <xf numFmtId="0" fontId="20" fillId="0" borderId="0" xfId="33" applyAlignment="1">
      <alignment horizontal="center" wrapText="1"/>
    </xf>
    <xf numFmtId="0" fontId="49" fillId="30" borderId="9" xfId="33" applyFont="1" applyFill="1" applyBorder="1" applyAlignment="1">
      <alignment vertical="center"/>
    </xf>
    <xf numFmtId="0" fontId="48" fillId="0" borderId="0" xfId="33" applyFont="1" applyAlignment="1">
      <alignment vertical="top"/>
    </xf>
    <xf numFmtId="169" fontId="49" fillId="30" borderId="9" xfId="33" applyNumberFormat="1" applyFont="1" applyFill="1" applyBorder="1" applyAlignment="1">
      <alignment vertical="center"/>
    </xf>
    <xf numFmtId="0" fontId="20" fillId="0" borderId="0" xfId="33" applyAlignment="1">
      <alignment vertical="top"/>
    </xf>
    <xf numFmtId="10" fontId="20" fillId="0" borderId="0" xfId="33" applyNumberFormat="1" applyAlignment="1">
      <alignment horizontal="left" vertical="top"/>
    </xf>
    <xf numFmtId="0" fontId="17" fillId="30" borderId="65" xfId="33" applyFont="1" applyFill="1" applyBorder="1" applyAlignment="1">
      <alignment horizontal="left"/>
    </xf>
    <xf numFmtId="0" fontId="17" fillId="30" borderId="18" xfId="33" applyFont="1" applyFill="1" applyBorder="1" applyAlignment="1">
      <alignment horizontal="left"/>
    </xf>
    <xf numFmtId="0" fontId="17" fillId="30" borderId="9" xfId="33" applyFont="1" applyFill="1" applyBorder="1" applyAlignment="1">
      <alignment horizontal="center"/>
    </xf>
    <xf numFmtId="0" fontId="17" fillId="30" borderId="15" xfId="33" applyFont="1" applyFill="1" applyBorder="1" applyAlignment="1">
      <alignment horizontal="center"/>
    </xf>
    <xf numFmtId="0" fontId="17" fillId="25" borderId="0" xfId="33" applyFont="1" applyFill="1" applyAlignment="1">
      <alignment horizontal="center"/>
    </xf>
    <xf numFmtId="165" fontId="0" fillId="0" borderId="30" xfId="46" applyNumberFormat="1" applyFont="1" applyFill="1" applyBorder="1" applyAlignment="1">
      <alignment horizontal="center" wrapText="1"/>
    </xf>
    <xf numFmtId="168" fontId="0" fillId="0" borderId="30" xfId="46" applyNumberFormat="1" applyFont="1" applyFill="1" applyBorder="1" applyAlignment="1">
      <alignment horizontal="center" wrapText="1"/>
    </xf>
    <xf numFmtId="3" fontId="0" fillId="25" borderId="0" xfId="46" applyNumberFormat="1" applyFont="1" applyFill="1" applyBorder="1" applyAlignment="1">
      <alignment horizontal="right" wrapText="1" indent="1"/>
    </xf>
    <xf numFmtId="4" fontId="0" fillId="25" borderId="0" xfId="46" applyNumberFormat="1" applyFont="1" applyFill="1" applyBorder="1" applyAlignment="1">
      <alignment horizontal="right" wrapText="1" indent="1"/>
    </xf>
    <xf numFmtId="9" fontId="43" fillId="0" borderId="0" xfId="46" applyNumberFormat="1" applyFont="1" applyFill="1" applyBorder="1" applyAlignment="1">
      <alignment horizontal="right" wrapText="1" indent="1"/>
    </xf>
    <xf numFmtId="0" fontId="20" fillId="30" borderId="18" xfId="33" applyFill="1" applyBorder="1"/>
    <xf numFmtId="165" fontId="17" fillId="30" borderId="20" xfId="46" applyNumberFormat="1" applyFont="1" applyFill="1" applyBorder="1" applyAlignment="1">
      <alignment horizontal="center" vertical="center" wrapText="1"/>
    </xf>
    <xf numFmtId="4" fontId="17" fillId="30" borderId="40" xfId="46" applyNumberFormat="1" applyFont="1" applyFill="1" applyBorder="1" applyAlignment="1">
      <alignment horizontal="center" wrapText="1"/>
    </xf>
    <xf numFmtId="3" fontId="17" fillId="30" borderId="40" xfId="46" applyNumberFormat="1" applyFont="1" applyFill="1" applyBorder="1" applyAlignment="1">
      <alignment horizontal="center" wrapText="1"/>
    </xf>
    <xf numFmtId="3" fontId="17" fillId="25" borderId="0" xfId="46" applyNumberFormat="1" applyFont="1" applyFill="1" applyBorder="1" applyAlignment="1">
      <alignment horizontal="right" vertical="center" wrapText="1" indent="1"/>
    </xf>
    <xf numFmtId="3" fontId="17" fillId="30" borderId="16" xfId="46" applyNumberFormat="1" applyFont="1" applyFill="1" applyBorder="1" applyAlignment="1">
      <alignment horizontal="center" vertical="center" wrapText="1"/>
    </xf>
    <xf numFmtId="0" fontId="17" fillId="0" borderId="0" xfId="33" applyFont="1"/>
    <xf numFmtId="1" fontId="50" fillId="0" borderId="0" xfId="47" applyNumberFormat="1" applyFont="1" applyFill="1" applyBorder="1" applyAlignment="1">
      <alignment horizontal="center"/>
    </xf>
    <xf numFmtId="170" fontId="0" fillId="0" borderId="0" xfId="46" applyNumberFormat="1" applyFont="1" applyFill="1" applyBorder="1" applyAlignment="1">
      <alignment horizontal="right" wrapText="1" indent="1"/>
    </xf>
    <xf numFmtId="0" fontId="33" fillId="0" borderId="0" xfId="33" applyFont="1" applyAlignment="1">
      <alignment horizontal="left" vertical="center"/>
    </xf>
    <xf numFmtId="0" fontId="17" fillId="38" borderId="82" xfId="33" applyFont="1" applyFill="1" applyBorder="1" applyAlignment="1">
      <alignment horizontal="left"/>
    </xf>
    <xf numFmtId="0" fontId="17" fillId="38" borderId="83" xfId="33" applyFont="1" applyFill="1" applyBorder="1" applyAlignment="1">
      <alignment horizontal="left"/>
    </xf>
    <xf numFmtId="0" fontId="17" fillId="38" borderId="84" xfId="33" applyFont="1" applyFill="1" applyBorder="1"/>
    <xf numFmtId="1" fontId="56" fillId="38" borderId="9" xfId="47" applyNumberFormat="1" applyFont="1" applyFill="1" applyBorder="1" applyAlignment="1"/>
    <xf numFmtId="0" fontId="34" fillId="0" borderId="0" xfId="33" applyFont="1" applyAlignment="1">
      <alignment horizontal="center"/>
    </xf>
    <xf numFmtId="1" fontId="20" fillId="0" borderId="0" xfId="33" applyNumberFormat="1"/>
    <xf numFmtId="0" fontId="22" fillId="0" borderId="0" xfId="33" applyFont="1" applyAlignment="1">
      <alignment horizontal="center" vertical="center" wrapText="1"/>
    </xf>
    <xf numFmtId="0" fontId="22" fillId="0" borderId="0" xfId="33" applyFont="1" applyAlignment="1">
      <alignment horizontal="left" vertical="center"/>
    </xf>
    <xf numFmtId="0" fontId="22" fillId="0" borderId="0" xfId="33" applyFont="1" applyAlignment="1">
      <alignment horizontal="center" vertical="center"/>
    </xf>
    <xf numFmtId="4" fontId="20" fillId="0" borderId="0" xfId="33" applyNumberFormat="1" applyAlignment="1">
      <alignment horizontal="center" wrapText="1"/>
    </xf>
    <xf numFmtId="4" fontId="20" fillId="0" borderId="0" xfId="33" applyNumberFormat="1" applyAlignment="1">
      <alignment horizontal="left" indent="1"/>
    </xf>
    <xf numFmtId="4" fontId="20" fillId="0" borderId="0" xfId="33" applyNumberFormat="1"/>
    <xf numFmtId="1" fontId="57" fillId="0" borderId="9" xfId="33" applyNumberFormat="1" applyFont="1" applyBorder="1" applyAlignment="1">
      <alignment horizontal="right"/>
    </xf>
    <xf numFmtId="4" fontId="58" fillId="0" borderId="0" xfId="33" applyNumberFormat="1" applyFont="1" applyAlignment="1">
      <alignment horizontal="center" wrapText="1"/>
    </xf>
    <xf numFmtId="4" fontId="58" fillId="0" borderId="0" xfId="33" applyNumberFormat="1" applyFont="1" applyAlignment="1">
      <alignment horizontal="left" indent="1"/>
    </xf>
    <xf numFmtId="4" fontId="58" fillId="0" borderId="0" xfId="33" applyNumberFormat="1" applyFont="1"/>
    <xf numFmtId="1" fontId="57" fillId="38" borderId="9" xfId="47" applyNumberFormat="1" applyFont="1" applyFill="1" applyBorder="1" applyAlignment="1"/>
    <xf numFmtId="1" fontId="57" fillId="0" borderId="9" xfId="33" applyNumberFormat="1" applyFont="1" applyBorder="1" applyAlignment="1">
      <alignment horizontal="center"/>
    </xf>
    <xf numFmtId="0" fontId="20" fillId="0" borderId="0" xfId="0" applyFont="1"/>
    <xf numFmtId="43" fontId="0" fillId="0" borderId="0" xfId="41" applyFont="1" applyAlignment="1">
      <alignment horizontal="center"/>
    </xf>
    <xf numFmtId="3" fontId="34" fillId="0" borderId="0" xfId="0" applyNumberFormat="1" applyFont="1"/>
    <xf numFmtId="0" fontId="20" fillId="0" borderId="0" xfId="0" applyFont="1" applyAlignment="1">
      <alignment horizontal="center"/>
    </xf>
    <xf numFmtId="3" fontId="0" fillId="0" borderId="0" xfId="0" applyNumberFormat="1"/>
    <xf numFmtId="0" fontId="0" fillId="0" borderId="10" xfId="0" applyBorder="1"/>
    <xf numFmtId="164" fontId="34" fillId="0" borderId="0" xfId="0" applyNumberFormat="1" applyFont="1"/>
    <xf numFmtId="43" fontId="34" fillId="0" borderId="0" xfId="0" applyNumberFormat="1" applyFont="1"/>
    <xf numFmtId="0" fontId="0" fillId="30" borderId="0" xfId="0" applyFill="1"/>
    <xf numFmtId="0" fontId="61" fillId="0" borderId="0" xfId="0" applyFont="1"/>
    <xf numFmtId="0" fontId="60" fillId="0" borderId="0" xfId="0" applyFont="1"/>
    <xf numFmtId="0" fontId="60" fillId="0" borderId="0" xfId="0" applyFont="1" applyAlignment="1">
      <alignment horizontal="left"/>
    </xf>
    <xf numFmtId="0" fontId="59" fillId="0" borderId="0" xfId="0" applyFont="1"/>
    <xf numFmtId="0" fontId="20" fillId="0" borderId="0" xfId="0" applyFont="1" applyAlignment="1">
      <alignment horizontal="right"/>
    </xf>
    <xf numFmtId="0" fontId="36" fillId="0" borderId="0" xfId="0" applyFont="1" applyAlignment="1">
      <alignment horizontal="center"/>
    </xf>
    <xf numFmtId="0" fontId="34" fillId="0" borderId="0" xfId="0" applyFont="1" applyAlignment="1">
      <alignment horizontal="right"/>
    </xf>
    <xf numFmtId="0" fontId="62" fillId="0" borderId="0" xfId="0" applyFont="1" applyAlignment="1">
      <alignment horizontal="left"/>
    </xf>
    <xf numFmtId="0" fontId="60" fillId="0" borderId="0" xfId="0" applyFont="1" applyAlignment="1">
      <alignment horizontal="right"/>
    </xf>
    <xf numFmtId="0" fontId="60" fillId="0" borderId="10" xfId="0" applyFont="1" applyBorder="1" applyAlignment="1">
      <alignment horizontal="right"/>
    </xf>
    <xf numFmtId="0" fontId="60" fillId="0" borderId="10" xfId="0" applyFont="1" applyBorder="1"/>
    <xf numFmtId="0" fontId="20" fillId="0" borderId="0" xfId="0" applyFont="1" applyAlignment="1">
      <alignment horizontal="left"/>
    </xf>
    <xf numFmtId="43" fontId="0" fillId="0" borderId="0" xfId="41" applyFont="1" applyBorder="1" applyAlignment="1">
      <alignment horizontal="center"/>
    </xf>
    <xf numFmtId="43" fontId="0" fillId="0" borderId="10" xfId="41" applyFont="1" applyBorder="1" applyAlignment="1">
      <alignment horizontal="center"/>
    </xf>
    <xf numFmtId="0" fontId="18" fillId="0" borderId="10" xfId="0" applyFont="1" applyBorder="1" applyAlignment="1">
      <alignment horizontal="right"/>
    </xf>
    <xf numFmtId="0" fontId="63" fillId="0" borderId="0" xfId="0" applyFont="1"/>
    <xf numFmtId="0" fontId="63" fillId="0" borderId="0" xfId="0" applyFont="1" applyAlignment="1">
      <alignment horizontal="right"/>
    </xf>
    <xf numFmtId="0" fontId="36" fillId="0" borderId="0" xfId="0" applyFont="1" applyAlignment="1">
      <alignment horizontal="right"/>
    </xf>
    <xf numFmtId="9" fontId="63" fillId="0" borderId="0" xfId="42" applyFont="1"/>
    <xf numFmtId="0" fontId="36" fillId="0" borderId="10" xfId="0" applyFont="1" applyBorder="1" applyAlignment="1">
      <alignment horizontal="right"/>
    </xf>
    <xf numFmtId="0" fontId="64" fillId="0" borderId="10" xfId="0" applyFont="1" applyBorder="1"/>
    <xf numFmtId="9" fontId="63" fillId="0" borderId="10" xfId="42" applyFont="1" applyBorder="1"/>
    <xf numFmtId="9" fontId="63" fillId="0" borderId="0" xfId="0" applyNumberFormat="1" applyFont="1"/>
    <xf numFmtId="9" fontId="63" fillId="0" borderId="0" xfId="42" applyFont="1" applyBorder="1"/>
    <xf numFmtId="0" fontId="0" fillId="0" borderId="17" xfId="0" applyBorder="1"/>
    <xf numFmtId="0" fontId="18" fillId="0" borderId="17" xfId="0" applyFont="1" applyBorder="1" applyAlignment="1">
      <alignment horizontal="right"/>
    </xf>
    <xf numFmtId="0" fontId="63" fillId="0" borderId="17" xfId="0" applyFont="1" applyBorder="1"/>
    <xf numFmtId="0" fontId="0" fillId="0" borderId="31" xfId="0" applyBorder="1"/>
    <xf numFmtId="3" fontId="20" fillId="0" borderId="31" xfId="0" applyNumberFormat="1" applyFont="1" applyBorder="1"/>
    <xf numFmtId="3" fontId="62" fillId="0" borderId="31" xfId="0" applyNumberFormat="1" applyFont="1" applyBorder="1"/>
    <xf numFmtId="0" fontId="60" fillId="0" borderId="40" xfId="0" applyFont="1" applyBorder="1"/>
    <xf numFmtId="3" fontId="34" fillId="0" borderId="31" xfId="0" applyNumberFormat="1" applyFont="1" applyBorder="1"/>
    <xf numFmtId="0" fontId="60" fillId="0" borderId="31" xfId="0" applyFont="1" applyBorder="1"/>
    <xf numFmtId="0" fontId="18" fillId="0" borderId="31" xfId="0" applyFont="1" applyBorder="1" applyAlignment="1">
      <alignment horizontal="right"/>
    </xf>
    <xf numFmtId="0" fontId="63" fillId="0" borderId="31" xfId="0" applyFont="1" applyBorder="1"/>
    <xf numFmtId="9" fontId="63" fillId="0" borderId="31" xfId="42" applyFont="1" applyBorder="1"/>
    <xf numFmtId="9" fontId="63" fillId="0" borderId="40" xfId="42" applyFont="1" applyBorder="1"/>
    <xf numFmtId="9" fontId="63" fillId="0" borderId="31" xfId="0" applyNumberFormat="1" applyFont="1" applyBorder="1"/>
    <xf numFmtId="164" fontId="34" fillId="0" borderId="17" xfId="0" applyNumberFormat="1" applyFont="1" applyBorder="1"/>
    <xf numFmtId="0" fontId="34" fillId="0" borderId="17" xfId="0" applyFont="1" applyBorder="1"/>
    <xf numFmtId="43" fontId="34" fillId="0" borderId="17" xfId="0" applyNumberFormat="1" applyFont="1" applyBorder="1"/>
    <xf numFmtId="0" fontId="34" fillId="0" borderId="31" xfId="0" applyFont="1" applyBorder="1"/>
    <xf numFmtId="43" fontId="34" fillId="0" borderId="31" xfId="0" applyNumberFormat="1" applyFont="1" applyBorder="1"/>
    <xf numFmtId="0" fontId="63" fillId="0" borderId="14" xfId="0" applyFont="1" applyBorder="1"/>
    <xf numFmtId="0" fontId="0" fillId="0" borderId="14" xfId="0" applyBorder="1"/>
    <xf numFmtId="164" fontId="34" fillId="0" borderId="31" xfId="0" applyNumberFormat="1" applyFont="1" applyBorder="1"/>
    <xf numFmtId="9" fontId="20" fillId="0" borderId="31" xfId="42" applyFont="1" applyBorder="1" applyAlignment="1">
      <alignment horizontal="center"/>
    </xf>
    <xf numFmtId="9" fontId="20" fillId="0" borderId="40" xfId="42" applyFont="1" applyBorder="1" applyAlignment="1">
      <alignment horizontal="center"/>
    </xf>
    <xf numFmtId="10" fontId="0" fillId="0" borderId="31" xfId="0" applyNumberFormat="1" applyBorder="1"/>
    <xf numFmtId="0" fontId="0" fillId="0" borderId="40" xfId="0" applyBorder="1"/>
    <xf numFmtId="0" fontId="34" fillId="0" borderId="17" xfId="33" applyFont="1" applyBorder="1" applyAlignment="1">
      <alignment vertical="center"/>
    </xf>
    <xf numFmtId="169" fontId="34" fillId="0" borderId="17" xfId="33" applyNumberFormat="1" applyFont="1" applyBorder="1" applyAlignment="1">
      <alignment vertical="center"/>
    </xf>
    <xf numFmtId="165" fontId="0" fillId="34" borderId="72" xfId="46" applyNumberFormat="1" applyFont="1" applyFill="1" applyBorder="1" applyAlignment="1">
      <alignment horizontal="center" wrapText="1"/>
    </xf>
    <xf numFmtId="168" fontId="0" fillId="34" borderId="72" xfId="46" applyNumberFormat="1" applyFont="1" applyFill="1" applyBorder="1" applyAlignment="1">
      <alignment horizontal="center" wrapText="1"/>
    </xf>
    <xf numFmtId="9" fontId="53" fillId="0" borderId="0" xfId="47" applyFont="1" applyFill="1" applyBorder="1" applyAlignment="1"/>
    <xf numFmtId="0" fontId="34" fillId="0" borderId="0" xfId="0" applyFont="1" applyAlignment="1">
      <alignment horizontal="center" wrapText="1"/>
    </xf>
    <xf numFmtId="169" fontId="34" fillId="0" borderId="0" xfId="0" applyNumberFormat="1" applyFont="1" applyAlignment="1">
      <alignment horizontal="center" wrapText="1"/>
    </xf>
    <xf numFmtId="169" fontId="34" fillId="0" borderId="0" xfId="0" applyNumberFormat="1" applyFont="1"/>
    <xf numFmtId="0" fontId="34" fillId="25" borderId="73" xfId="0" applyFont="1" applyFill="1" applyBorder="1" applyAlignment="1">
      <alignment horizontal="left" indent="1"/>
    </xf>
    <xf numFmtId="0" fontId="20" fillId="25" borderId="67" xfId="0" applyFont="1" applyFill="1" applyBorder="1" applyAlignment="1">
      <alignment horizontal="left" indent="1"/>
    </xf>
    <xf numFmtId="0" fontId="20" fillId="25" borderId="72" xfId="0" applyFont="1" applyFill="1" applyBorder="1" applyAlignment="1">
      <alignment horizontal="left" indent="1"/>
    </xf>
    <xf numFmtId="0" fontId="0" fillId="40" borderId="36" xfId="0" applyFill="1" applyBorder="1" applyAlignment="1">
      <alignment horizontal="center"/>
    </xf>
    <xf numFmtId="0" fontId="0" fillId="40" borderId="37" xfId="0" applyFill="1" applyBorder="1" applyAlignment="1">
      <alignment horizontal="center"/>
    </xf>
    <xf numFmtId="0" fontId="0" fillId="40" borderId="88" xfId="0" applyFill="1" applyBorder="1" applyAlignment="1">
      <alignment horizontal="center"/>
    </xf>
    <xf numFmtId="0" fontId="0" fillId="41" borderId="36" xfId="0" applyFill="1" applyBorder="1" applyAlignment="1">
      <alignment horizontal="center"/>
    </xf>
    <xf numFmtId="0" fontId="0" fillId="41" borderId="37" xfId="0" applyFill="1" applyBorder="1" applyAlignment="1">
      <alignment horizontal="center"/>
    </xf>
    <xf numFmtId="0" fontId="0" fillId="0" borderId="0" xfId="0" applyAlignment="1">
      <alignment horizontal="center" wrapText="1"/>
    </xf>
    <xf numFmtId="0" fontId="0" fillId="0" borderId="36" xfId="0" applyBorder="1" applyAlignment="1">
      <alignment horizontal="center"/>
    </xf>
    <xf numFmtId="0" fontId="0" fillId="0" borderId="37" xfId="0" applyBorder="1" applyAlignment="1">
      <alignment horizontal="center"/>
    </xf>
    <xf numFmtId="0" fontId="0" fillId="0" borderId="87" xfId="0" applyBorder="1" applyAlignment="1">
      <alignment horizontal="center"/>
    </xf>
    <xf numFmtId="0" fontId="0" fillId="0" borderId="88" xfId="0" applyBorder="1" applyAlignment="1">
      <alignment horizontal="center"/>
    </xf>
    <xf numFmtId="0" fontId="34" fillId="0" borderId="73" xfId="0" applyFont="1" applyBorder="1" applyAlignment="1">
      <alignment horizontal="left" indent="1"/>
    </xf>
    <xf numFmtId="0" fontId="34" fillId="0" borderId="67" xfId="0" applyFont="1" applyBorder="1" applyAlignment="1">
      <alignment horizontal="left" indent="1"/>
    </xf>
    <xf numFmtId="0" fontId="34" fillId="0" borderId="72" xfId="0" applyFont="1" applyBorder="1" applyAlignment="1">
      <alignment horizontal="left" indent="1"/>
    </xf>
    <xf numFmtId="0" fontId="20" fillId="0" borderId="73" xfId="0" applyFont="1" applyBorder="1" applyAlignment="1">
      <alignment horizontal="left" indent="1"/>
    </xf>
    <xf numFmtId="0" fontId="20" fillId="0" borderId="67" xfId="0" applyFont="1" applyBorder="1" applyAlignment="1">
      <alignment horizontal="left" indent="1"/>
    </xf>
    <xf numFmtId="0" fontId="20" fillId="0" borderId="72" xfId="0" applyFont="1" applyBorder="1" applyAlignment="1">
      <alignment horizontal="left" indent="1"/>
    </xf>
    <xf numFmtId="0" fontId="20" fillId="0" borderId="42" xfId="0" applyFont="1" applyBorder="1" applyAlignment="1">
      <alignment horizontal="center" wrapText="1"/>
    </xf>
    <xf numFmtId="0" fontId="20" fillId="0" borderId="34" xfId="0" applyFont="1" applyBorder="1" applyAlignment="1">
      <alignment horizontal="left" indent="1"/>
    </xf>
    <xf numFmtId="0" fontId="20" fillId="0" borderId="47" xfId="0" applyFont="1" applyBorder="1" applyAlignment="1">
      <alignment horizontal="left" indent="1"/>
    </xf>
    <xf numFmtId="0" fontId="0" fillId="0" borderId="23" xfId="0" applyBorder="1" applyAlignment="1">
      <alignment horizontal="center"/>
    </xf>
    <xf numFmtId="0" fontId="0" fillId="0" borderId="25" xfId="0" applyBorder="1" applyAlignment="1">
      <alignment horizontal="center"/>
    </xf>
    <xf numFmtId="0" fontId="0" fillId="0" borderId="63" xfId="0" applyBorder="1" applyAlignment="1">
      <alignment horizontal="center"/>
    </xf>
    <xf numFmtId="0" fontId="20" fillId="0" borderId="72" xfId="0" applyFont="1" applyBorder="1" applyAlignment="1">
      <alignment horizontal="left" wrapText="1" indent="1"/>
    </xf>
    <xf numFmtId="0" fontId="0" fillId="0" borderId="72" xfId="0" applyBorder="1" applyAlignment="1">
      <alignment horizontal="center"/>
    </xf>
    <xf numFmtId="0" fontId="20" fillId="25" borderId="72" xfId="0" applyFont="1" applyFill="1" applyBorder="1" applyAlignment="1">
      <alignment horizontal="left" wrapText="1" indent="1"/>
    </xf>
    <xf numFmtId="0" fontId="20" fillId="25" borderId="73" xfId="0" applyFont="1" applyFill="1" applyBorder="1" applyAlignment="1">
      <alignment horizontal="left" indent="1"/>
    </xf>
    <xf numFmtId="0" fontId="0" fillId="0" borderId="89" xfId="0" applyBorder="1" applyAlignment="1">
      <alignment horizontal="center"/>
    </xf>
    <xf numFmtId="0" fontId="0" fillId="0" borderId="73" xfId="0" applyBorder="1" applyAlignment="1">
      <alignment horizontal="center"/>
    </xf>
    <xf numFmtId="0" fontId="20" fillId="25" borderId="42" xfId="0" applyFont="1" applyFill="1" applyBorder="1" applyAlignment="1">
      <alignment horizontal="left" indent="1"/>
    </xf>
    <xf numFmtId="0" fontId="58" fillId="0" borderId="36" xfId="0" applyFont="1" applyBorder="1" applyAlignment="1">
      <alignment horizontal="center"/>
    </xf>
    <xf numFmtId="0" fontId="58" fillId="0" borderId="37" xfId="0" applyFont="1" applyBorder="1" applyAlignment="1">
      <alignment horizontal="center"/>
    </xf>
    <xf numFmtId="0" fontId="0" fillId="0" borderId="42" xfId="0" applyBorder="1" applyAlignment="1">
      <alignment horizontal="center"/>
    </xf>
    <xf numFmtId="0" fontId="0" fillId="0" borderId="67" xfId="0" applyBorder="1" applyAlignment="1">
      <alignment horizontal="center"/>
    </xf>
    <xf numFmtId="0" fontId="20" fillId="25" borderId="34" xfId="0" applyFont="1" applyFill="1" applyBorder="1" applyAlignment="1">
      <alignment horizontal="left" indent="1"/>
    </xf>
    <xf numFmtId="0" fontId="20" fillId="25" borderId="47" xfId="0" applyFont="1" applyFill="1" applyBorder="1" applyAlignment="1">
      <alignment horizontal="left" indent="1"/>
    </xf>
    <xf numFmtId="0" fontId="0" fillId="0" borderId="34" xfId="0" applyBorder="1" applyAlignment="1">
      <alignment horizontal="center"/>
    </xf>
    <xf numFmtId="0" fontId="0" fillId="0" borderId="31" xfId="0" applyBorder="1" applyAlignment="1">
      <alignment horizontal="center" wrapText="1"/>
    </xf>
    <xf numFmtId="0" fontId="20" fillId="0" borderId="31" xfId="0" applyFont="1" applyBorder="1" applyAlignment="1">
      <alignment horizontal="center" wrapText="1"/>
    </xf>
    <xf numFmtId="0" fontId="20" fillId="0" borderId="0" xfId="0" applyFont="1" applyAlignment="1">
      <alignment horizontal="left" indent="1"/>
    </xf>
    <xf numFmtId="0" fontId="20" fillId="0" borderId="17" xfId="0" applyFont="1" applyBorder="1" applyAlignment="1">
      <alignment horizontal="left" indent="1"/>
    </xf>
    <xf numFmtId="0" fontId="0" fillId="0" borderId="45" xfId="0" applyBorder="1" applyAlignment="1">
      <alignment horizontal="center"/>
    </xf>
    <xf numFmtId="0" fontId="0" fillId="0" borderId="90" xfId="0" applyBorder="1" applyAlignment="1">
      <alignment horizontal="center"/>
    </xf>
    <xf numFmtId="0" fontId="0" fillId="0" borderId="91" xfId="0" applyBorder="1" applyAlignment="1">
      <alignment horizontal="center"/>
    </xf>
    <xf numFmtId="0" fontId="0" fillId="0" borderId="85" xfId="0" applyBorder="1" applyAlignment="1">
      <alignment horizontal="center"/>
    </xf>
    <xf numFmtId="0" fontId="0" fillId="0" borderId="44" xfId="0"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10" xfId="0" applyBorder="1" applyAlignment="1">
      <alignment horizontal="center"/>
    </xf>
    <xf numFmtId="0" fontId="0" fillId="0" borderId="40"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20" fillId="40" borderId="36" xfId="0" applyFont="1" applyFill="1" applyBorder="1" applyAlignment="1">
      <alignment horizontal="center"/>
    </xf>
    <xf numFmtId="0" fontId="20" fillId="40" borderId="36" xfId="0" applyFont="1" applyFill="1" applyBorder="1" applyAlignment="1">
      <alignment horizontal="right"/>
    </xf>
    <xf numFmtId="0" fontId="20" fillId="41" borderId="36" xfId="0" applyFont="1" applyFill="1" applyBorder="1" applyAlignment="1">
      <alignment horizontal="right"/>
    </xf>
    <xf numFmtId="1" fontId="67" fillId="0" borderId="9" xfId="33" applyNumberFormat="1" applyFont="1" applyBorder="1" applyAlignment="1">
      <alignment horizontal="right"/>
    </xf>
    <xf numFmtId="164" fontId="20" fillId="0" borderId="0" xfId="41" applyNumberFormat="1" applyFont="1" applyAlignment="1">
      <alignment horizontal="center" wrapText="1"/>
    </xf>
    <xf numFmtId="0" fontId="0" fillId="30" borderId="31" xfId="0" applyFill="1" applyBorder="1"/>
    <xf numFmtId="3" fontId="20" fillId="30" borderId="31" xfId="0" applyNumberFormat="1" applyFont="1" applyFill="1" applyBorder="1" applyAlignment="1">
      <alignment horizontal="center"/>
    </xf>
    <xf numFmtId="3" fontId="20" fillId="30" borderId="0" xfId="0" applyNumberFormat="1" applyFont="1" applyFill="1" applyAlignment="1">
      <alignment horizontal="center"/>
    </xf>
    <xf numFmtId="0" fontId="20" fillId="30" borderId="0" xfId="0" applyFont="1" applyFill="1" applyAlignment="1">
      <alignment horizontal="center"/>
    </xf>
    <xf numFmtId="3" fontId="62" fillId="30" borderId="31" xfId="0" applyNumberFormat="1" applyFont="1" applyFill="1" applyBorder="1" applyAlignment="1">
      <alignment horizontal="center"/>
    </xf>
    <xf numFmtId="3" fontId="62" fillId="30" borderId="0" xfId="0" applyNumberFormat="1" applyFont="1" applyFill="1" applyAlignment="1">
      <alignment horizontal="center"/>
    </xf>
    <xf numFmtId="0" fontId="62" fillId="30" borderId="0" xfId="0" applyFont="1" applyFill="1" applyAlignment="1">
      <alignment horizontal="center"/>
    </xf>
    <xf numFmtId="0" fontId="60" fillId="30" borderId="40" xfId="0" applyFont="1" applyFill="1" applyBorder="1"/>
    <xf numFmtId="0" fontId="60" fillId="30" borderId="10" xfId="0" applyFont="1" applyFill="1" applyBorder="1"/>
    <xf numFmtId="3" fontId="34" fillId="30" borderId="31" xfId="0" applyNumberFormat="1" applyFont="1" applyFill="1" applyBorder="1"/>
    <xf numFmtId="3" fontId="34" fillId="30" borderId="0" xfId="0" applyNumberFormat="1" applyFont="1" applyFill="1"/>
    <xf numFmtId="0" fontId="60" fillId="30" borderId="31" xfId="0" applyFont="1" applyFill="1" applyBorder="1"/>
    <xf numFmtId="0" fontId="60" fillId="30" borderId="0" xfId="0" applyFont="1" applyFill="1"/>
    <xf numFmtId="0" fontId="20" fillId="30" borderId="31" xfId="0" applyFont="1" applyFill="1" applyBorder="1" applyAlignment="1">
      <alignment horizontal="center"/>
    </xf>
    <xf numFmtId="0" fontId="20" fillId="30" borderId="17" xfId="0" applyFont="1" applyFill="1" applyBorder="1" applyAlignment="1">
      <alignment horizontal="center"/>
    </xf>
    <xf numFmtId="9" fontId="20" fillId="30" borderId="31" xfId="42" applyFont="1" applyFill="1" applyBorder="1" applyAlignment="1"/>
    <xf numFmtId="1" fontId="20" fillId="30" borderId="0" xfId="42" applyNumberFormat="1" applyFont="1" applyFill="1" applyBorder="1" applyAlignment="1"/>
    <xf numFmtId="3" fontId="20" fillId="30" borderId="0" xfId="0" applyNumberFormat="1" applyFont="1" applyFill="1"/>
    <xf numFmtId="9" fontId="20" fillId="30" borderId="40" xfId="42" applyFont="1" applyFill="1" applyBorder="1" applyAlignment="1"/>
    <xf numFmtId="1" fontId="20" fillId="30" borderId="10" xfId="42" applyNumberFormat="1" applyFont="1" applyFill="1" applyBorder="1" applyAlignment="1"/>
    <xf numFmtId="3" fontId="20" fillId="30" borderId="10" xfId="0" applyNumberFormat="1" applyFont="1" applyFill="1" applyBorder="1"/>
    <xf numFmtId="9" fontId="0" fillId="30" borderId="31" xfId="0" applyNumberFormat="1" applyFill="1" applyBorder="1"/>
    <xf numFmtId="0" fontId="0" fillId="43" borderId="0" xfId="0" applyFill="1"/>
    <xf numFmtId="0" fontId="0" fillId="43" borderId="17" xfId="0" applyFill="1" applyBorder="1"/>
    <xf numFmtId="3" fontId="20" fillId="43" borderId="0" xfId="0" applyNumberFormat="1" applyFont="1" applyFill="1" applyAlignment="1">
      <alignment horizontal="center"/>
    </xf>
    <xf numFmtId="0" fontId="20" fillId="43" borderId="17" xfId="0" applyFont="1" applyFill="1" applyBorder="1" applyAlignment="1">
      <alignment horizontal="center"/>
    </xf>
    <xf numFmtId="3" fontId="62" fillId="43" borderId="0" xfId="0" applyNumberFormat="1" applyFont="1" applyFill="1" applyAlignment="1">
      <alignment horizontal="center"/>
    </xf>
    <xf numFmtId="0" fontId="62" fillId="43" borderId="17" xfId="0" applyFont="1" applyFill="1" applyBorder="1" applyAlignment="1">
      <alignment horizontal="center"/>
    </xf>
    <xf numFmtId="0" fontId="60" fillId="43" borderId="10" xfId="0" applyFont="1" applyFill="1" applyBorder="1"/>
    <xf numFmtId="0" fontId="60" fillId="43" borderId="14" xfId="0" applyFont="1" applyFill="1" applyBorder="1"/>
    <xf numFmtId="3" fontId="34" fillId="43" borderId="0" xfId="0" applyNumberFormat="1" applyFont="1" applyFill="1"/>
    <xf numFmtId="3" fontId="34" fillId="43" borderId="17" xfId="0" applyNumberFormat="1" applyFont="1" applyFill="1" applyBorder="1"/>
    <xf numFmtId="0" fontId="60" fillId="43" borderId="0" xfId="0" applyFont="1" applyFill="1"/>
    <xf numFmtId="0" fontId="60" fillId="43" borderId="17" xfId="0" applyFont="1" applyFill="1" applyBorder="1"/>
    <xf numFmtId="0" fontId="20" fillId="43" borderId="31" xfId="0" applyFont="1" applyFill="1" applyBorder="1" applyAlignment="1">
      <alignment horizontal="center"/>
    </xf>
    <xf numFmtId="0" fontId="20" fillId="43" borderId="0" xfId="0" applyFont="1" applyFill="1" applyAlignment="1">
      <alignment horizontal="center"/>
    </xf>
    <xf numFmtId="9" fontId="20" fillId="43" borderId="0" xfId="42" applyFont="1" applyFill="1" applyAlignment="1"/>
    <xf numFmtId="1" fontId="20" fillId="43" borderId="0" xfId="42" applyNumberFormat="1" applyFont="1" applyFill="1" applyBorder="1" applyAlignment="1"/>
    <xf numFmtId="3" fontId="20" fillId="43" borderId="17" xfId="0" applyNumberFormat="1" applyFont="1" applyFill="1" applyBorder="1"/>
    <xf numFmtId="9" fontId="20" fillId="43" borderId="0" xfId="42" applyFont="1" applyFill="1" applyBorder="1" applyAlignment="1"/>
    <xf numFmtId="9" fontId="20" fillId="43" borderId="10" xfId="42" applyFont="1" applyFill="1" applyBorder="1" applyAlignment="1"/>
    <xf numFmtId="1" fontId="20" fillId="43" borderId="10" xfId="42" applyNumberFormat="1" applyFont="1" applyFill="1" applyBorder="1" applyAlignment="1"/>
    <xf numFmtId="3" fontId="20" fillId="43" borderId="14" xfId="0" applyNumberFormat="1" applyFont="1" applyFill="1" applyBorder="1"/>
    <xf numFmtId="9" fontId="0" fillId="43" borderId="0" xfId="0" applyNumberFormat="1" applyFill="1"/>
    <xf numFmtId="0" fontId="49" fillId="43" borderId="9" xfId="33" applyFont="1" applyFill="1" applyBorder="1" applyAlignment="1">
      <alignment vertical="center"/>
    </xf>
    <xf numFmtId="169" fontId="49" fillId="43" borderId="9" xfId="33" applyNumberFormat="1" applyFont="1" applyFill="1" applyBorder="1" applyAlignment="1">
      <alignment vertical="center"/>
    </xf>
    <xf numFmtId="0" fontId="17" fillId="43" borderId="65" xfId="33" applyFont="1" applyFill="1" applyBorder="1" applyAlignment="1">
      <alignment horizontal="left"/>
    </xf>
    <xf numFmtId="0" fontId="17" fillId="43" borderId="18" xfId="33" applyFont="1" applyFill="1" applyBorder="1" applyAlignment="1">
      <alignment horizontal="left"/>
    </xf>
    <xf numFmtId="0" fontId="17" fillId="43" borderId="9" xfId="33" applyFont="1" applyFill="1" applyBorder="1" applyAlignment="1">
      <alignment horizontal="center"/>
    </xf>
    <xf numFmtId="0" fontId="17" fillId="43" borderId="15" xfId="33" applyFont="1" applyFill="1" applyBorder="1" applyAlignment="1">
      <alignment horizontal="center"/>
    </xf>
    <xf numFmtId="0" fontId="20" fillId="43" borderId="18" xfId="33" applyFill="1" applyBorder="1"/>
    <xf numFmtId="165" fontId="17" fillId="43" borderId="20" xfId="46" applyNumberFormat="1" applyFont="1" applyFill="1" applyBorder="1" applyAlignment="1">
      <alignment horizontal="center" vertical="center" wrapText="1"/>
    </xf>
    <xf numFmtId="4" fontId="17" fillId="43" borderId="40" xfId="46" applyNumberFormat="1" applyFont="1" applyFill="1" applyBorder="1" applyAlignment="1">
      <alignment horizontal="center" wrapText="1"/>
    </xf>
    <xf numFmtId="3" fontId="17" fillId="43" borderId="40" xfId="46" applyNumberFormat="1" applyFont="1" applyFill="1" applyBorder="1" applyAlignment="1">
      <alignment horizontal="center" wrapText="1"/>
    </xf>
    <xf numFmtId="3" fontId="17" fillId="43" borderId="16" xfId="46" applyNumberFormat="1" applyFont="1" applyFill="1" applyBorder="1" applyAlignment="1">
      <alignment horizontal="center" vertical="center" wrapText="1"/>
    </xf>
    <xf numFmtId="10" fontId="34" fillId="0" borderId="84" xfId="33" applyNumberFormat="1" applyFont="1" applyBorder="1" applyAlignment="1">
      <alignment horizontal="center" vertical="center" wrapText="1"/>
    </xf>
    <xf numFmtId="10" fontId="68" fillId="0" borderId="84" xfId="33" applyNumberFormat="1" applyFont="1" applyBorder="1" applyAlignment="1">
      <alignment horizontal="center" vertical="center" wrapText="1"/>
    </xf>
    <xf numFmtId="0" fontId="0" fillId="37" borderId="31" xfId="0" applyFill="1" applyBorder="1"/>
    <xf numFmtId="0" fontId="0" fillId="37" borderId="0" xfId="0" applyFill="1"/>
    <xf numFmtId="3" fontId="20" fillId="37" borderId="31" xfId="0" applyNumberFormat="1" applyFont="1" applyFill="1" applyBorder="1" applyAlignment="1">
      <alignment horizontal="center"/>
    </xf>
    <xf numFmtId="3" fontId="20" fillId="37" borderId="0" xfId="0" applyNumberFormat="1" applyFont="1" applyFill="1" applyAlignment="1">
      <alignment horizontal="center"/>
    </xf>
    <xf numFmtId="0" fontId="20" fillId="37" borderId="0" xfId="0" applyFont="1" applyFill="1" applyAlignment="1">
      <alignment horizontal="center"/>
    </xf>
    <xf numFmtId="3" fontId="62" fillId="37" borderId="31" xfId="0" applyNumberFormat="1" applyFont="1" applyFill="1" applyBorder="1" applyAlignment="1">
      <alignment horizontal="center"/>
    </xf>
    <xf numFmtId="3" fontId="62" fillId="37" borderId="0" xfId="0" applyNumberFormat="1" applyFont="1" applyFill="1" applyAlignment="1">
      <alignment horizontal="center"/>
    </xf>
    <xf numFmtId="0" fontId="62" fillId="37" borderId="0" xfId="0" applyFont="1" applyFill="1" applyAlignment="1">
      <alignment horizontal="center"/>
    </xf>
    <xf numFmtId="0" fontId="60" fillId="37" borderId="40" xfId="0" applyFont="1" applyFill="1" applyBorder="1"/>
    <xf numFmtId="0" fontId="60" fillId="37" borderId="10" xfId="0" applyFont="1" applyFill="1" applyBorder="1"/>
    <xf numFmtId="3" fontId="34" fillId="37" borderId="31" xfId="0" applyNumberFormat="1" applyFont="1" applyFill="1" applyBorder="1"/>
    <xf numFmtId="3" fontId="34" fillId="37" borderId="0" xfId="0" applyNumberFormat="1" applyFont="1" applyFill="1"/>
    <xf numFmtId="0" fontId="60" fillId="37" borderId="31" xfId="0" applyFont="1" applyFill="1" applyBorder="1"/>
    <xf numFmtId="0" fontId="60" fillId="37" borderId="0" xfId="0" applyFont="1" applyFill="1"/>
    <xf numFmtId="0" fontId="20" fillId="37" borderId="31" xfId="0" applyFont="1" applyFill="1" applyBorder="1" applyAlignment="1">
      <alignment horizontal="center"/>
    </xf>
    <xf numFmtId="0" fontId="20" fillId="37" borderId="17" xfId="0" applyFont="1" applyFill="1" applyBorder="1" applyAlignment="1">
      <alignment horizontal="center"/>
    </xf>
    <xf numFmtId="9" fontId="20" fillId="37" borderId="31" xfId="42" applyFont="1" applyFill="1" applyBorder="1" applyAlignment="1"/>
    <xf numFmtId="1" fontId="20" fillId="37" borderId="0" xfId="42" applyNumberFormat="1" applyFont="1" applyFill="1" applyBorder="1" applyAlignment="1"/>
    <xf numFmtId="3" fontId="20" fillId="37" borderId="0" xfId="0" applyNumberFormat="1" applyFont="1" applyFill="1"/>
    <xf numFmtId="9" fontId="20" fillId="37" borderId="40" xfId="42" applyFont="1" applyFill="1" applyBorder="1" applyAlignment="1"/>
    <xf numFmtId="3" fontId="20" fillId="37" borderId="10" xfId="0" applyNumberFormat="1" applyFont="1" applyFill="1" applyBorder="1"/>
    <xf numFmtId="9" fontId="0" fillId="37" borderId="31" xfId="0" applyNumberFormat="1" applyFill="1" applyBorder="1"/>
    <xf numFmtId="0" fontId="17" fillId="33" borderId="65" xfId="33" applyFont="1" applyFill="1" applyBorder="1" applyAlignment="1">
      <alignment horizontal="left"/>
    </xf>
    <xf numFmtId="0" fontId="17" fillId="33" borderId="18" xfId="33" applyFont="1" applyFill="1" applyBorder="1" applyAlignment="1">
      <alignment horizontal="left"/>
    </xf>
    <xf numFmtId="0" fontId="17" fillId="33" borderId="18" xfId="33" applyFont="1" applyFill="1" applyBorder="1"/>
    <xf numFmtId="0" fontId="17" fillId="33" borderId="9" xfId="33" applyFont="1" applyFill="1" applyBorder="1" applyAlignment="1">
      <alignment horizontal="center"/>
    </xf>
    <xf numFmtId="0" fontId="17" fillId="33" borderId="15" xfId="33" applyFont="1" applyFill="1" applyBorder="1" applyAlignment="1">
      <alignment horizontal="center"/>
    </xf>
    <xf numFmtId="0" fontId="17" fillId="33" borderId="78" xfId="33" applyFont="1" applyFill="1" applyBorder="1" applyAlignment="1">
      <alignment horizontal="left"/>
    </xf>
    <xf numFmtId="3" fontId="17" fillId="33" borderId="9" xfId="46" applyNumberFormat="1" applyFont="1" applyFill="1" applyBorder="1" applyAlignment="1">
      <alignment horizontal="center" vertical="center" wrapText="1"/>
    </xf>
    <xf numFmtId="4" fontId="17" fillId="33" borderId="15" xfId="46" applyNumberFormat="1" applyFont="1" applyFill="1" applyBorder="1" applyAlignment="1">
      <alignment horizontal="center" wrapText="1"/>
    </xf>
    <xf numFmtId="3" fontId="17" fillId="33" borderId="75" xfId="46" applyNumberFormat="1" applyFont="1" applyFill="1" applyBorder="1" applyAlignment="1">
      <alignment horizontal="center" wrapText="1"/>
    </xf>
    <xf numFmtId="3" fontId="0" fillId="44" borderId="30" xfId="46" applyNumberFormat="1" applyFont="1" applyFill="1" applyBorder="1" applyAlignment="1">
      <alignment horizontal="center" wrapText="1"/>
    </xf>
    <xf numFmtId="4" fontId="0" fillId="44" borderId="30" xfId="46" applyNumberFormat="1" applyFont="1" applyFill="1" applyBorder="1" applyAlignment="1">
      <alignment horizontal="center" wrapText="1"/>
    </xf>
    <xf numFmtId="3" fontId="0" fillId="44" borderId="73" xfId="46" applyNumberFormat="1" applyFont="1" applyFill="1" applyBorder="1" applyAlignment="1">
      <alignment horizontal="center" wrapText="1"/>
    </xf>
    <xf numFmtId="4" fontId="0" fillId="44" borderId="27" xfId="46" applyNumberFormat="1" applyFont="1" applyFill="1" applyBorder="1" applyAlignment="1">
      <alignment horizontal="center" wrapText="1"/>
    </xf>
    <xf numFmtId="0" fontId="20" fillId="44" borderId="66" xfId="33" applyFill="1" applyBorder="1"/>
    <xf numFmtId="0" fontId="20" fillId="44" borderId="67" xfId="33" applyFill="1" applyBorder="1"/>
    <xf numFmtId="0" fontId="20" fillId="44" borderId="79" xfId="33" applyFill="1" applyBorder="1"/>
    <xf numFmtId="0" fontId="20" fillId="44" borderId="34" xfId="33" applyFill="1" applyBorder="1"/>
    <xf numFmtId="0" fontId="20" fillId="44" borderId="79" xfId="33" applyFill="1" applyBorder="1" applyAlignment="1">
      <alignment horizontal="left"/>
    </xf>
    <xf numFmtId="0" fontId="20" fillId="44" borderId="80" xfId="33" applyFill="1" applyBorder="1"/>
    <xf numFmtId="10" fontId="69" fillId="0" borderId="84" xfId="33" applyNumberFormat="1" applyFont="1" applyBorder="1" applyAlignment="1">
      <alignment horizontal="center" vertical="center" wrapText="1"/>
    </xf>
    <xf numFmtId="0" fontId="49" fillId="27" borderId="9" xfId="33" applyFont="1" applyFill="1" applyBorder="1" applyAlignment="1">
      <alignment vertical="center"/>
    </xf>
    <xf numFmtId="169" fontId="49" fillId="27" borderId="9" xfId="33" applyNumberFormat="1" applyFont="1" applyFill="1" applyBorder="1" applyAlignment="1">
      <alignment vertical="center"/>
    </xf>
    <xf numFmtId="0" fontId="17" fillId="27" borderId="65" xfId="33" applyFont="1" applyFill="1" applyBorder="1" applyAlignment="1">
      <alignment horizontal="left"/>
    </xf>
    <xf numFmtId="0" fontId="17" fillId="27" borderId="18" xfId="33" applyFont="1" applyFill="1" applyBorder="1" applyAlignment="1">
      <alignment horizontal="left"/>
    </xf>
    <xf numFmtId="0" fontId="49" fillId="37" borderId="9" xfId="33" applyFont="1" applyFill="1" applyBorder="1" applyAlignment="1">
      <alignment vertical="center"/>
    </xf>
    <xf numFmtId="169" fontId="49" fillId="37" borderId="9" xfId="33" applyNumberFormat="1" applyFont="1" applyFill="1" applyBorder="1" applyAlignment="1">
      <alignment vertical="center"/>
    </xf>
    <xf numFmtId="0" fontId="20" fillId="37" borderId="18" xfId="33" applyFill="1" applyBorder="1"/>
    <xf numFmtId="165" fontId="17" fillId="37" borderId="20" xfId="46" applyNumberFormat="1" applyFont="1" applyFill="1" applyBorder="1" applyAlignment="1">
      <alignment horizontal="center" vertical="center" wrapText="1"/>
    </xf>
    <xf numFmtId="4" fontId="17" fillId="37" borderId="40" xfId="46" applyNumberFormat="1" applyFont="1" applyFill="1" applyBorder="1" applyAlignment="1">
      <alignment horizontal="center" wrapText="1"/>
    </xf>
    <xf numFmtId="3" fontId="17" fillId="37" borderId="40" xfId="46" applyNumberFormat="1" applyFont="1" applyFill="1" applyBorder="1" applyAlignment="1">
      <alignment horizontal="center" wrapText="1"/>
    </xf>
    <xf numFmtId="3" fontId="17" fillId="37" borderId="16" xfId="46" applyNumberFormat="1" applyFont="1" applyFill="1" applyBorder="1" applyAlignment="1">
      <alignment horizontal="center" vertical="center" wrapText="1"/>
    </xf>
    <xf numFmtId="0" fontId="50" fillId="37" borderId="18" xfId="33" applyFont="1" applyFill="1" applyBorder="1" applyAlignment="1">
      <alignment horizontal="right"/>
    </xf>
    <xf numFmtId="0" fontId="50" fillId="43" borderId="18" xfId="33" applyFont="1" applyFill="1" applyBorder="1" applyAlignment="1">
      <alignment horizontal="right"/>
    </xf>
    <xf numFmtId="0" fontId="50" fillId="30" borderId="18" xfId="33" applyFont="1" applyFill="1" applyBorder="1" applyAlignment="1">
      <alignment horizontal="right"/>
    </xf>
    <xf numFmtId="1" fontId="20" fillId="37" borderId="10" xfId="42" applyNumberFormat="1" applyFont="1" applyFill="1" applyBorder="1" applyAlignment="1"/>
    <xf numFmtId="0" fontId="20" fillId="45" borderId="37" xfId="0" applyFont="1" applyFill="1" applyBorder="1" applyAlignment="1">
      <alignment horizontal="left"/>
    </xf>
    <xf numFmtId="0" fontId="20" fillId="30" borderId="37" xfId="0" applyFont="1" applyFill="1" applyBorder="1" applyAlignment="1">
      <alignment horizontal="center"/>
    </xf>
    <xf numFmtId="0" fontId="20" fillId="30" borderId="37" xfId="0" applyFont="1" applyFill="1" applyBorder="1" applyAlignment="1">
      <alignment horizontal="left"/>
    </xf>
    <xf numFmtId="0" fontId="20" fillId="37" borderId="36" xfId="0" applyFont="1" applyFill="1" applyBorder="1" applyAlignment="1">
      <alignment horizontal="center"/>
    </xf>
    <xf numFmtId="0" fontId="20" fillId="37" borderId="36" xfId="0" applyFont="1" applyFill="1" applyBorder="1" applyAlignment="1">
      <alignment horizontal="left"/>
    </xf>
    <xf numFmtId="0" fontId="20" fillId="40" borderId="37" xfId="0" applyFont="1" applyFill="1" applyBorder="1" applyAlignment="1">
      <alignment horizontal="center"/>
    </xf>
    <xf numFmtId="0" fontId="20" fillId="47" borderId="37" xfId="0" applyFont="1" applyFill="1" applyBorder="1" applyAlignment="1">
      <alignment horizontal="center"/>
    </xf>
    <xf numFmtId="0" fontId="43" fillId="47" borderId="37" xfId="0" applyFont="1" applyFill="1" applyBorder="1" applyAlignment="1">
      <alignment horizontal="left"/>
    </xf>
    <xf numFmtId="0" fontId="43" fillId="48" borderId="36" xfId="0" applyFont="1" applyFill="1" applyBorder="1" applyAlignment="1">
      <alignment horizontal="left"/>
    </xf>
    <xf numFmtId="0" fontId="20" fillId="48" borderId="36" xfId="0" applyFont="1" applyFill="1" applyBorder="1" applyAlignment="1">
      <alignment horizontal="center"/>
    </xf>
    <xf numFmtId="0" fontId="20" fillId="0" borderId="36" xfId="0" applyFont="1" applyBorder="1" applyAlignment="1">
      <alignment horizontal="center"/>
    </xf>
    <xf numFmtId="0" fontId="20" fillId="0" borderId="37" xfId="0" applyFont="1" applyBorder="1" applyAlignment="1">
      <alignment horizontal="center"/>
    </xf>
    <xf numFmtId="0" fontId="20" fillId="40" borderId="87" xfId="0" applyFont="1" applyFill="1" applyBorder="1" applyAlignment="1">
      <alignment horizontal="center"/>
    </xf>
    <xf numFmtId="0" fontId="20" fillId="30" borderId="36" xfId="0" applyFont="1" applyFill="1" applyBorder="1" applyAlignment="1">
      <alignment horizontal="center"/>
    </xf>
    <xf numFmtId="0" fontId="20" fillId="40" borderId="88" xfId="0" applyFont="1" applyFill="1" applyBorder="1" applyAlignment="1">
      <alignment horizontal="center"/>
    </xf>
    <xf numFmtId="0" fontId="20" fillId="41" borderId="36" xfId="0" applyFont="1" applyFill="1" applyBorder="1" applyAlignment="1">
      <alignment horizontal="center"/>
    </xf>
    <xf numFmtId="0" fontId="20" fillId="41" borderId="37" xfId="0" applyFont="1" applyFill="1" applyBorder="1" applyAlignment="1">
      <alignment horizontal="center"/>
    </xf>
    <xf numFmtId="0" fontId="20" fillId="43" borderId="36" xfId="0" applyFont="1" applyFill="1" applyBorder="1" applyAlignment="1">
      <alignment horizontal="left"/>
    </xf>
    <xf numFmtId="0" fontId="20" fillId="43" borderId="37" xfId="0" applyFont="1" applyFill="1" applyBorder="1" applyAlignment="1">
      <alignment horizontal="center"/>
    </xf>
    <xf numFmtId="0" fontId="20" fillId="43" borderId="36" xfId="0" applyFont="1" applyFill="1" applyBorder="1" applyAlignment="1">
      <alignment horizontal="center"/>
    </xf>
    <xf numFmtId="0" fontId="20" fillId="0" borderId="87" xfId="0" applyFont="1" applyBorder="1" applyAlignment="1">
      <alignment horizontal="center"/>
    </xf>
    <xf numFmtId="0" fontId="20" fillId="46" borderId="37" xfId="0" applyFont="1" applyFill="1" applyBorder="1" applyAlignment="1">
      <alignment horizontal="center"/>
    </xf>
    <xf numFmtId="0" fontId="20" fillId="46" borderId="36" xfId="0" applyFont="1" applyFill="1" applyBorder="1" applyAlignment="1">
      <alignment horizontal="center"/>
    </xf>
    <xf numFmtId="0" fontId="20" fillId="48" borderId="37" xfId="0" applyFont="1" applyFill="1" applyBorder="1" applyAlignment="1">
      <alignment horizontal="center"/>
    </xf>
    <xf numFmtId="0" fontId="20" fillId="47" borderId="36" xfId="0" applyFont="1" applyFill="1" applyBorder="1" applyAlignment="1">
      <alignment horizontal="center"/>
    </xf>
    <xf numFmtId="0" fontId="20" fillId="37" borderId="37" xfId="0" applyFont="1" applyFill="1" applyBorder="1" applyAlignment="1">
      <alignment horizontal="center"/>
    </xf>
    <xf numFmtId="0" fontId="20" fillId="45" borderId="36" xfId="0" applyFont="1" applyFill="1" applyBorder="1" applyAlignment="1">
      <alignment horizontal="center"/>
    </xf>
    <xf numFmtId="0" fontId="20" fillId="45" borderId="37" xfId="0" applyFont="1" applyFill="1" applyBorder="1" applyAlignment="1">
      <alignment horizontal="center"/>
    </xf>
    <xf numFmtId="0" fontId="20" fillId="37" borderId="37" xfId="0" applyFont="1" applyFill="1" applyBorder="1" applyAlignment="1">
      <alignment horizontal="left"/>
    </xf>
    <xf numFmtId="0" fontId="34" fillId="25" borderId="73" xfId="0" applyFont="1" applyFill="1" applyBorder="1" applyAlignment="1">
      <alignment horizontal="left"/>
    </xf>
    <xf numFmtId="0" fontId="34" fillId="0" borderId="73" xfId="0" applyFont="1" applyBorder="1" applyAlignment="1">
      <alignment horizontal="left"/>
    </xf>
    <xf numFmtId="0" fontId="20" fillId="49" borderId="36" xfId="0" applyFont="1" applyFill="1" applyBorder="1" applyAlignment="1">
      <alignment horizontal="center"/>
    </xf>
    <xf numFmtId="0" fontId="20" fillId="49" borderId="37" xfId="0" applyFont="1" applyFill="1" applyBorder="1" applyAlignment="1">
      <alignment horizontal="center"/>
    </xf>
    <xf numFmtId="0" fontId="43" fillId="49" borderId="36" xfId="0" applyFont="1" applyFill="1" applyBorder="1" applyAlignment="1">
      <alignment horizontal="left"/>
    </xf>
    <xf numFmtId="0" fontId="20" fillId="50" borderId="36" xfId="0" applyFont="1" applyFill="1" applyBorder="1" applyAlignment="1">
      <alignment horizontal="center"/>
    </xf>
    <xf numFmtId="0" fontId="20" fillId="50" borderId="37" xfId="0" applyFont="1" applyFill="1" applyBorder="1" applyAlignment="1">
      <alignment horizontal="center"/>
    </xf>
    <xf numFmtId="0" fontId="43" fillId="50" borderId="36" xfId="0" applyFont="1" applyFill="1" applyBorder="1" applyAlignment="1">
      <alignment horizontal="left"/>
    </xf>
    <xf numFmtId="0" fontId="43" fillId="49" borderId="37" xfId="0" applyFont="1" applyFill="1" applyBorder="1" applyAlignment="1">
      <alignment horizontal="left"/>
    </xf>
    <xf numFmtId="0" fontId="43" fillId="0" borderId="37" xfId="0" applyFont="1" applyBorder="1" applyAlignment="1">
      <alignment horizontal="left"/>
    </xf>
    <xf numFmtId="0" fontId="43" fillId="0" borderId="36" xfId="0" applyFont="1" applyBorder="1" applyAlignment="1">
      <alignment horizontal="left"/>
    </xf>
    <xf numFmtId="0" fontId="43" fillId="48" borderId="0" xfId="0" applyFont="1" applyFill="1"/>
    <xf numFmtId="0" fontId="43" fillId="48" borderId="17" xfId="0" applyFont="1" applyFill="1" applyBorder="1"/>
    <xf numFmtId="3" fontId="43" fillId="48" borderId="0" xfId="0" applyNumberFormat="1" applyFont="1" applyFill="1" applyAlignment="1">
      <alignment horizontal="center"/>
    </xf>
    <xf numFmtId="0" fontId="43" fillId="48" borderId="17" xfId="0" applyFont="1" applyFill="1" applyBorder="1" applyAlignment="1">
      <alignment horizontal="center"/>
    </xf>
    <xf numFmtId="3" fontId="49" fillId="48" borderId="0" xfId="0" applyNumberFormat="1" applyFont="1" applyFill="1" applyAlignment="1">
      <alignment horizontal="center"/>
    </xf>
    <xf numFmtId="0" fontId="49" fillId="48" borderId="17" xfId="0" applyFont="1" applyFill="1" applyBorder="1" applyAlignment="1">
      <alignment horizontal="center"/>
    </xf>
    <xf numFmtId="0" fontId="43" fillId="48" borderId="10" xfId="0" applyFont="1" applyFill="1" applyBorder="1"/>
    <xf numFmtId="0" fontId="43" fillId="48" borderId="14" xfId="0" applyFont="1" applyFill="1" applyBorder="1"/>
    <xf numFmtId="3" fontId="49" fillId="48" borderId="0" xfId="0" applyNumberFormat="1" applyFont="1" applyFill="1"/>
    <xf numFmtId="3" fontId="49" fillId="48" borderId="17" xfId="0" applyNumberFormat="1" applyFont="1" applyFill="1" applyBorder="1"/>
    <xf numFmtId="0" fontId="43" fillId="48" borderId="0" xfId="0" applyFont="1" applyFill="1" applyAlignment="1">
      <alignment horizontal="center"/>
    </xf>
    <xf numFmtId="9" fontId="43" fillId="48" borderId="0" xfId="42" applyFont="1" applyFill="1" applyAlignment="1"/>
    <xf numFmtId="1" fontId="43" fillId="48" borderId="0" xfId="42" applyNumberFormat="1" applyFont="1" applyFill="1" applyBorder="1" applyAlignment="1"/>
    <xf numFmtId="3" fontId="43" fillId="48" borderId="17" xfId="0" applyNumberFormat="1" applyFont="1" applyFill="1" applyBorder="1"/>
    <xf numFmtId="9" fontId="43" fillId="48" borderId="0" xfId="42" applyFont="1" applyFill="1" applyBorder="1" applyAlignment="1"/>
    <xf numFmtId="9" fontId="43" fillId="48" borderId="10" xfId="42" applyFont="1" applyFill="1" applyBorder="1" applyAlignment="1"/>
    <xf numFmtId="1" fontId="43" fillId="48" borderId="10" xfId="42" applyNumberFormat="1" applyFont="1" applyFill="1" applyBorder="1" applyAlignment="1"/>
    <xf numFmtId="3" fontId="43" fillId="48" borderId="14" xfId="0" applyNumberFormat="1" applyFont="1" applyFill="1" applyBorder="1"/>
    <xf numFmtId="9" fontId="43" fillId="48" borderId="0" xfId="0" applyNumberFormat="1" applyFont="1" applyFill="1"/>
    <xf numFmtId="0" fontId="43" fillId="49" borderId="31" xfId="0" applyFont="1" applyFill="1" applyBorder="1"/>
    <xf numFmtId="0" fontId="43" fillId="49" borderId="0" xfId="0" applyFont="1" applyFill="1"/>
    <xf numFmtId="3" fontId="43" fillId="49" borderId="31" xfId="0" applyNumberFormat="1" applyFont="1" applyFill="1" applyBorder="1"/>
    <xf numFmtId="3" fontId="43" fillId="49" borderId="0" xfId="0" applyNumberFormat="1" applyFont="1" applyFill="1"/>
    <xf numFmtId="3" fontId="49" fillId="49" borderId="31" xfId="0" applyNumberFormat="1" applyFont="1" applyFill="1" applyBorder="1"/>
    <xf numFmtId="3" fontId="49" fillId="49" borderId="0" xfId="0" applyNumberFormat="1" applyFont="1" applyFill="1"/>
    <xf numFmtId="0" fontId="49" fillId="49" borderId="0" xfId="0" applyFont="1" applyFill="1"/>
    <xf numFmtId="0" fontId="43" fillId="49" borderId="40" xfId="0" applyFont="1" applyFill="1" applyBorder="1"/>
    <xf numFmtId="0" fontId="43" fillId="49" borderId="10" xfId="0" applyFont="1" applyFill="1" applyBorder="1"/>
    <xf numFmtId="0" fontId="43" fillId="49" borderId="31" xfId="0" applyFont="1" applyFill="1" applyBorder="1" applyAlignment="1">
      <alignment horizontal="center"/>
    </xf>
    <xf numFmtId="0" fontId="43" fillId="49" borderId="0" xfId="0" applyFont="1" applyFill="1" applyAlignment="1">
      <alignment horizontal="center"/>
    </xf>
    <xf numFmtId="9" fontId="43" fillId="49" borderId="31" xfId="42" applyFont="1" applyFill="1" applyBorder="1" applyAlignment="1"/>
    <xf numFmtId="1" fontId="43" fillId="49" borderId="0" xfId="42" applyNumberFormat="1" applyFont="1" applyFill="1" applyBorder="1" applyAlignment="1"/>
    <xf numFmtId="9" fontId="43" fillId="49" borderId="40" xfId="42" applyFont="1" applyFill="1" applyBorder="1" applyAlignment="1"/>
    <xf numFmtId="1" fontId="43" fillId="49" borderId="10" xfId="42" applyNumberFormat="1" applyFont="1" applyFill="1" applyBorder="1" applyAlignment="1"/>
    <xf numFmtId="3" fontId="43" fillId="49" borderId="10" xfId="0" applyNumberFormat="1" applyFont="1" applyFill="1" applyBorder="1"/>
    <xf numFmtId="9" fontId="43" fillId="49" borderId="31" xfId="0" applyNumberFormat="1" applyFont="1" applyFill="1" applyBorder="1"/>
    <xf numFmtId="0" fontId="0" fillId="51" borderId="0" xfId="0" applyFill="1"/>
    <xf numFmtId="0" fontId="0" fillId="51" borderId="17" xfId="0" applyFill="1" applyBorder="1"/>
    <xf numFmtId="3" fontId="20" fillId="51" borderId="0" xfId="0" applyNumberFormat="1" applyFont="1" applyFill="1" applyAlignment="1">
      <alignment horizontal="center"/>
    </xf>
    <xf numFmtId="0" fontId="20" fillId="51" borderId="17" xfId="0" applyFont="1" applyFill="1" applyBorder="1" applyAlignment="1">
      <alignment horizontal="center"/>
    </xf>
    <xf numFmtId="3" fontId="62" fillId="51" borderId="0" xfId="0" applyNumberFormat="1" applyFont="1" applyFill="1" applyAlignment="1">
      <alignment horizontal="center"/>
    </xf>
    <xf numFmtId="0" fontId="62" fillId="51" borderId="17" xfId="0" applyFont="1" applyFill="1" applyBorder="1" applyAlignment="1">
      <alignment horizontal="center"/>
    </xf>
    <xf numFmtId="0" fontId="60" fillId="51" borderId="10" xfId="0" applyFont="1" applyFill="1" applyBorder="1"/>
    <xf numFmtId="0" fontId="60" fillId="51" borderId="14" xfId="0" applyFont="1" applyFill="1" applyBorder="1"/>
    <xf numFmtId="3" fontId="34" fillId="51" borderId="0" xfId="0" applyNumberFormat="1" applyFont="1" applyFill="1"/>
    <xf numFmtId="3" fontId="34" fillId="51" borderId="17" xfId="0" applyNumberFormat="1" applyFont="1" applyFill="1" applyBorder="1"/>
    <xf numFmtId="0" fontId="60" fillId="51" borderId="0" xfId="0" applyFont="1" applyFill="1"/>
    <xf numFmtId="0" fontId="60" fillId="51" borderId="17" xfId="0" applyFont="1" applyFill="1" applyBorder="1"/>
    <xf numFmtId="0" fontId="20" fillId="51" borderId="0" xfId="0" applyFont="1" applyFill="1" applyAlignment="1">
      <alignment horizontal="center"/>
    </xf>
    <xf numFmtId="9" fontId="20" fillId="51" borderId="0" xfId="42" applyFont="1" applyFill="1" applyAlignment="1"/>
    <xf numFmtId="1" fontId="20" fillId="51" borderId="0" xfId="42" applyNumberFormat="1" applyFont="1" applyFill="1" applyBorder="1" applyAlignment="1"/>
    <xf numFmtId="3" fontId="20" fillId="51" borderId="17" xfId="0" applyNumberFormat="1" applyFont="1" applyFill="1" applyBorder="1"/>
    <xf numFmtId="9" fontId="20" fillId="51" borderId="0" xfId="42" applyFont="1" applyFill="1" applyBorder="1" applyAlignment="1"/>
    <xf numFmtId="9" fontId="20" fillId="51" borderId="10" xfId="42" applyFont="1" applyFill="1" applyBorder="1" applyAlignment="1"/>
    <xf numFmtId="1" fontId="20" fillId="51" borderId="10" xfId="42" applyNumberFormat="1" applyFont="1" applyFill="1" applyBorder="1" applyAlignment="1"/>
    <xf numFmtId="3" fontId="20" fillId="51" borderId="14" xfId="0" applyNumberFormat="1" applyFont="1" applyFill="1" applyBorder="1"/>
    <xf numFmtId="9" fontId="0" fillId="51" borderId="0" xfId="0" applyNumberFormat="1" applyFill="1"/>
    <xf numFmtId="0" fontId="0" fillId="52" borderId="0" xfId="0" applyFill="1"/>
    <xf numFmtId="3" fontId="20" fillId="52" borderId="0" xfId="0" applyNumberFormat="1" applyFont="1" applyFill="1" applyAlignment="1">
      <alignment horizontal="center"/>
    </xf>
    <xf numFmtId="0" fontId="20" fillId="52" borderId="0" xfId="0" applyFont="1" applyFill="1" applyAlignment="1">
      <alignment horizontal="center"/>
    </xf>
    <xf numFmtId="3" fontId="62" fillId="52" borderId="0" xfId="0" applyNumberFormat="1" applyFont="1" applyFill="1" applyAlignment="1">
      <alignment horizontal="center"/>
    </xf>
    <xf numFmtId="0" fontId="62" fillId="52" borderId="0" xfId="0" applyFont="1" applyFill="1" applyAlignment="1">
      <alignment horizontal="center"/>
    </xf>
    <xf numFmtId="0" fontId="60" fillId="52" borderId="10" xfId="0" applyFont="1" applyFill="1" applyBorder="1"/>
    <xf numFmtId="3" fontId="34" fillId="52" borderId="0" xfId="0" applyNumberFormat="1" applyFont="1" applyFill="1"/>
    <xf numFmtId="0" fontId="60" fillId="52" borderId="0" xfId="0" applyFont="1" applyFill="1"/>
    <xf numFmtId="0" fontId="20" fillId="52" borderId="17" xfId="0" applyFont="1" applyFill="1" applyBorder="1" applyAlignment="1">
      <alignment horizontal="center"/>
    </xf>
    <xf numFmtId="9" fontId="20" fillId="52" borderId="0" xfId="42" applyFont="1" applyFill="1" applyAlignment="1"/>
    <xf numFmtId="1" fontId="20" fillId="52" borderId="0" xfId="42" applyNumberFormat="1" applyFont="1" applyFill="1" applyBorder="1" applyAlignment="1"/>
    <xf numFmtId="3" fontId="20" fillId="52" borderId="0" xfId="0" applyNumberFormat="1" applyFont="1" applyFill="1"/>
    <xf numFmtId="9" fontId="20" fillId="52" borderId="0" xfId="42" applyFont="1" applyFill="1" applyBorder="1" applyAlignment="1"/>
    <xf numFmtId="9" fontId="20" fillId="52" borderId="10" xfId="42" applyFont="1" applyFill="1" applyBorder="1" applyAlignment="1"/>
    <xf numFmtId="1" fontId="20" fillId="52" borderId="10" xfId="42" applyNumberFormat="1" applyFont="1" applyFill="1" applyBorder="1" applyAlignment="1"/>
    <xf numFmtId="3" fontId="20" fillId="52" borderId="10" xfId="0" applyNumberFormat="1" applyFont="1" applyFill="1" applyBorder="1"/>
    <xf numFmtId="9" fontId="0" fillId="52" borderId="0" xfId="0" applyNumberFormat="1" applyFill="1"/>
    <xf numFmtId="0" fontId="17" fillId="48" borderId="9" xfId="33" applyFont="1" applyFill="1" applyBorder="1" applyAlignment="1">
      <alignment horizontal="center"/>
    </xf>
    <xf numFmtId="0" fontId="17" fillId="48" borderId="15" xfId="33" applyFont="1" applyFill="1" applyBorder="1" applyAlignment="1">
      <alignment horizontal="center"/>
    </xf>
    <xf numFmtId="0" fontId="49" fillId="48" borderId="9" xfId="33" applyFont="1" applyFill="1" applyBorder="1" applyAlignment="1">
      <alignment vertical="center"/>
    </xf>
    <xf numFmtId="169" fontId="49" fillId="48" borderId="9" xfId="33" applyNumberFormat="1" applyFont="1" applyFill="1" applyBorder="1" applyAlignment="1">
      <alignment vertical="center"/>
    </xf>
    <xf numFmtId="0" fontId="17" fillId="48" borderId="65" xfId="33" applyFont="1" applyFill="1" applyBorder="1" applyAlignment="1">
      <alignment horizontal="left"/>
    </xf>
    <xf numFmtId="0" fontId="17" fillId="48" borderId="18" xfId="33" applyFont="1" applyFill="1" applyBorder="1" applyAlignment="1">
      <alignment horizontal="left"/>
    </xf>
    <xf numFmtId="0" fontId="50" fillId="48" borderId="18" xfId="33" applyFont="1" applyFill="1" applyBorder="1" applyAlignment="1">
      <alignment horizontal="right"/>
    </xf>
    <xf numFmtId="0" fontId="20" fillId="48" borderId="18" xfId="33" applyFill="1" applyBorder="1"/>
    <xf numFmtId="165" fontId="17" fillId="48" borderId="20" xfId="46" applyNumberFormat="1" applyFont="1" applyFill="1" applyBorder="1" applyAlignment="1">
      <alignment horizontal="center" vertical="center" wrapText="1"/>
    </xf>
    <xf numFmtId="4" fontId="17" fillId="48" borderId="40" xfId="46" applyNumberFormat="1" applyFont="1" applyFill="1" applyBorder="1" applyAlignment="1">
      <alignment horizontal="center" wrapText="1"/>
    </xf>
    <xf numFmtId="3" fontId="17" fillId="48" borderId="40" xfId="46" applyNumberFormat="1" applyFont="1" applyFill="1" applyBorder="1" applyAlignment="1">
      <alignment horizontal="center" wrapText="1"/>
    </xf>
    <xf numFmtId="3" fontId="17" fillId="48" borderId="16" xfId="46" applyNumberFormat="1" applyFont="1" applyFill="1" applyBorder="1" applyAlignment="1">
      <alignment horizontal="center" vertical="center" wrapText="1"/>
    </xf>
    <xf numFmtId="0" fontId="49" fillId="51" borderId="9" xfId="33" applyFont="1" applyFill="1" applyBorder="1" applyAlignment="1">
      <alignment vertical="center"/>
    </xf>
    <xf numFmtId="169" fontId="49" fillId="51" borderId="9" xfId="33" applyNumberFormat="1" applyFont="1" applyFill="1" applyBorder="1" applyAlignment="1">
      <alignment vertical="center"/>
    </xf>
    <xf numFmtId="0" fontId="17" fillId="51" borderId="65" xfId="33" applyFont="1" applyFill="1" applyBorder="1" applyAlignment="1">
      <alignment horizontal="left"/>
    </xf>
    <xf numFmtId="0" fontId="17" fillId="51" borderId="18" xfId="33" applyFont="1" applyFill="1" applyBorder="1" applyAlignment="1">
      <alignment horizontal="left"/>
    </xf>
    <xf numFmtId="0" fontId="50" fillId="51" borderId="18" xfId="33" applyFont="1" applyFill="1" applyBorder="1" applyAlignment="1">
      <alignment horizontal="right"/>
    </xf>
    <xf numFmtId="0" fontId="17" fillId="51" borderId="9" xfId="33" applyFont="1" applyFill="1" applyBorder="1" applyAlignment="1">
      <alignment horizontal="center"/>
    </xf>
    <xf numFmtId="0" fontId="17" fillId="51" borderId="15" xfId="33" applyFont="1" applyFill="1" applyBorder="1" applyAlignment="1">
      <alignment horizontal="center"/>
    </xf>
    <xf numFmtId="0" fontId="20" fillId="51" borderId="18" xfId="33" applyFill="1" applyBorder="1"/>
    <xf numFmtId="165" fontId="17" fillId="51" borderId="20" xfId="46" applyNumberFormat="1" applyFont="1" applyFill="1" applyBorder="1" applyAlignment="1">
      <alignment horizontal="center" vertical="center" wrapText="1"/>
    </xf>
    <xf numFmtId="4" fontId="17" fillId="51" borderId="40" xfId="46" applyNumberFormat="1" applyFont="1" applyFill="1" applyBorder="1" applyAlignment="1">
      <alignment horizontal="center" wrapText="1"/>
    </xf>
    <xf numFmtId="3" fontId="17" fillId="51" borderId="40" xfId="46" applyNumberFormat="1" applyFont="1" applyFill="1" applyBorder="1" applyAlignment="1">
      <alignment horizontal="center" wrapText="1"/>
    </xf>
    <xf numFmtId="3" fontId="17" fillId="51" borderId="16" xfId="46" applyNumberFormat="1" applyFont="1" applyFill="1" applyBorder="1" applyAlignment="1">
      <alignment horizontal="center" vertical="center" wrapText="1"/>
    </xf>
    <xf numFmtId="10" fontId="62" fillId="0" borderId="84" xfId="33" applyNumberFormat="1" applyFont="1" applyBorder="1" applyAlignment="1">
      <alignment horizontal="center" vertical="center" wrapText="1"/>
    </xf>
    <xf numFmtId="10" fontId="70" fillId="0" borderId="84" xfId="33" applyNumberFormat="1" applyFont="1" applyBorder="1" applyAlignment="1">
      <alignment horizontal="center" vertical="center" wrapText="1"/>
    </xf>
    <xf numFmtId="10" fontId="72" fillId="0" borderId="84" xfId="33" applyNumberFormat="1" applyFont="1" applyBorder="1" applyAlignment="1">
      <alignment horizontal="center" vertical="center" wrapText="1"/>
    </xf>
    <xf numFmtId="0" fontId="49" fillId="49" borderId="9" xfId="33" applyFont="1" applyFill="1" applyBorder="1" applyAlignment="1">
      <alignment vertical="center"/>
    </xf>
    <xf numFmtId="169" fontId="49" fillId="49" borderId="9" xfId="33" applyNumberFormat="1" applyFont="1" applyFill="1" applyBorder="1" applyAlignment="1">
      <alignment vertical="center"/>
    </xf>
    <xf numFmtId="0" fontId="17" fillId="49" borderId="65" xfId="33" applyFont="1" applyFill="1" applyBorder="1" applyAlignment="1">
      <alignment horizontal="left"/>
    </xf>
    <xf numFmtId="0" fontId="17" fillId="49" borderId="18" xfId="33" applyFont="1" applyFill="1" applyBorder="1" applyAlignment="1">
      <alignment horizontal="left"/>
    </xf>
    <xf numFmtId="0" fontId="50" fillId="49" borderId="18" xfId="33" applyFont="1" applyFill="1" applyBorder="1" applyAlignment="1">
      <alignment horizontal="right"/>
    </xf>
    <xf numFmtId="0" fontId="20" fillId="49" borderId="18" xfId="33" applyFill="1" applyBorder="1"/>
    <xf numFmtId="165" fontId="17" fillId="49" borderId="20" xfId="46" applyNumberFormat="1" applyFont="1" applyFill="1" applyBorder="1" applyAlignment="1">
      <alignment horizontal="center" vertical="center" wrapText="1"/>
    </xf>
    <xf numFmtId="4" fontId="17" fillId="49" borderId="40" xfId="46" applyNumberFormat="1" applyFont="1" applyFill="1" applyBorder="1" applyAlignment="1">
      <alignment horizontal="center" wrapText="1"/>
    </xf>
    <xf numFmtId="3" fontId="17" fillId="49" borderId="40" xfId="46" applyNumberFormat="1" applyFont="1" applyFill="1" applyBorder="1" applyAlignment="1">
      <alignment horizontal="center" wrapText="1"/>
    </xf>
    <xf numFmtId="3" fontId="17" fillId="49" borderId="16" xfId="46" applyNumberFormat="1" applyFont="1" applyFill="1" applyBorder="1" applyAlignment="1">
      <alignment horizontal="center" vertical="center" wrapText="1"/>
    </xf>
    <xf numFmtId="0" fontId="17" fillId="49" borderId="9" xfId="33" applyFont="1" applyFill="1" applyBorder="1" applyAlignment="1">
      <alignment horizontal="center"/>
    </xf>
    <xf numFmtId="0" fontId="17" fillId="49" borderId="15" xfId="33" applyFont="1" applyFill="1" applyBorder="1" applyAlignment="1">
      <alignment horizontal="center"/>
    </xf>
    <xf numFmtId="3" fontId="0" fillId="34" borderId="73" xfId="46" applyNumberFormat="1" applyFont="1" applyFill="1" applyBorder="1" applyAlignment="1">
      <alignment horizontal="center" wrapText="1"/>
    </xf>
    <xf numFmtId="0" fontId="49" fillId="52" borderId="9" xfId="33" applyFont="1" applyFill="1" applyBorder="1" applyAlignment="1">
      <alignment vertical="center"/>
    </xf>
    <xf numFmtId="169" fontId="49" fillId="52" borderId="9" xfId="33" applyNumberFormat="1" applyFont="1" applyFill="1" applyBorder="1" applyAlignment="1">
      <alignment vertical="center"/>
    </xf>
    <xf numFmtId="0" fontId="17" fillId="52" borderId="65" xfId="33" applyFont="1" applyFill="1" applyBorder="1" applyAlignment="1">
      <alignment horizontal="left"/>
    </xf>
    <xf numFmtId="0" fontId="17" fillId="52" borderId="18" xfId="33" applyFont="1" applyFill="1" applyBorder="1" applyAlignment="1">
      <alignment horizontal="left"/>
    </xf>
    <xf numFmtId="0" fontId="50" fillId="52" borderId="18" xfId="33" applyFont="1" applyFill="1" applyBorder="1" applyAlignment="1">
      <alignment horizontal="right"/>
    </xf>
    <xf numFmtId="0" fontId="17" fillId="52" borderId="9" xfId="33" applyFont="1" applyFill="1" applyBorder="1" applyAlignment="1">
      <alignment horizontal="center"/>
    </xf>
    <xf numFmtId="0" fontId="17" fillId="52" borderId="15" xfId="33" applyFont="1" applyFill="1" applyBorder="1" applyAlignment="1">
      <alignment horizontal="center"/>
    </xf>
    <xf numFmtId="0" fontId="20" fillId="52" borderId="18" xfId="33" applyFill="1" applyBorder="1"/>
    <xf numFmtId="165" fontId="17" fillId="52" borderId="20" xfId="46" applyNumberFormat="1" applyFont="1" applyFill="1" applyBorder="1" applyAlignment="1">
      <alignment horizontal="center" vertical="center" wrapText="1"/>
    </xf>
    <xf numFmtId="4" fontId="17" fillId="52" borderId="40" xfId="46" applyNumberFormat="1" applyFont="1" applyFill="1" applyBorder="1" applyAlignment="1">
      <alignment horizontal="center" wrapText="1"/>
    </xf>
    <xf numFmtId="3" fontId="17" fillId="52" borderId="40" xfId="46" applyNumberFormat="1" applyFont="1" applyFill="1" applyBorder="1" applyAlignment="1">
      <alignment horizontal="center" wrapText="1"/>
    </xf>
    <xf numFmtId="3" fontId="17" fillId="52" borderId="16" xfId="46" applyNumberFormat="1" applyFont="1" applyFill="1" applyBorder="1" applyAlignment="1">
      <alignment horizontal="center" vertical="center" wrapText="1"/>
    </xf>
    <xf numFmtId="0" fontId="48" fillId="27" borderId="0" xfId="33" applyFont="1" applyFill="1" applyAlignment="1">
      <alignment horizontal="center" vertical="top" wrapText="1"/>
    </xf>
    <xf numFmtId="0" fontId="50" fillId="27" borderId="18" xfId="33" applyFont="1" applyFill="1" applyBorder="1" applyAlignment="1">
      <alignment horizontal="right"/>
    </xf>
    <xf numFmtId="0" fontId="17" fillId="27" borderId="9" xfId="33" applyFont="1" applyFill="1" applyBorder="1" applyAlignment="1">
      <alignment horizontal="center"/>
    </xf>
    <xf numFmtId="0" fontId="17" fillId="27" borderId="15" xfId="33" applyFont="1" applyFill="1" applyBorder="1" applyAlignment="1">
      <alignment horizontal="center"/>
    </xf>
    <xf numFmtId="0" fontId="49" fillId="53" borderId="9" xfId="33" applyFont="1" applyFill="1" applyBorder="1" applyAlignment="1">
      <alignment vertical="center"/>
    </xf>
    <xf numFmtId="169" fontId="49" fillId="53" borderId="9" xfId="33" applyNumberFormat="1" applyFont="1" applyFill="1" applyBorder="1" applyAlignment="1">
      <alignment vertical="center"/>
    </xf>
    <xf numFmtId="0" fontId="17" fillId="53" borderId="65" xfId="33" applyFont="1" applyFill="1" applyBorder="1" applyAlignment="1">
      <alignment horizontal="left"/>
    </xf>
    <xf numFmtId="0" fontId="17" fillId="53" borderId="18" xfId="33" applyFont="1" applyFill="1" applyBorder="1" applyAlignment="1">
      <alignment horizontal="left"/>
    </xf>
    <xf numFmtId="0" fontId="50" fillId="53" borderId="18" xfId="33" applyFont="1" applyFill="1" applyBorder="1" applyAlignment="1">
      <alignment horizontal="right"/>
    </xf>
    <xf numFmtId="0" fontId="17" fillId="53" borderId="9" xfId="33" applyFont="1" applyFill="1" applyBorder="1" applyAlignment="1">
      <alignment horizontal="center"/>
    </xf>
    <xf numFmtId="0" fontId="17" fillId="53" borderId="15" xfId="33" applyFont="1" applyFill="1" applyBorder="1" applyAlignment="1">
      <alignment horizontal="center"/>
    </xf>
    <xf numFmtId="0" fontId="20" fillId="27" borderId="18" xfId="33" applyFill="1" applyBorder="1"/>
    <xf numFmtId="165" fontId="17" fillId="27" borderId="20" xfId="46" applyNumberFormat="1" applyFont="1" applyFill="1" applyBorder="1" applyAlignment="1">
      <alignment horizontal="center" vertical="center" wrapText="1"/>
    </xf>
    <xf numFmtId="4" fontId="17" fillId="27" borderId="40" xfId="46" applyNumberFormat="1" applyFont="1" applyFill="1" applyBorder="1" applyAlignment="1">
      <alignment horizontal="center" wrapText="1"/>
    </xf>
    <xf numFmtId="3" fontId="17" fillId="27" borderId="40" xfId="46" applyNumberFormat="1" applyFont="1" applyFill="1" applyBorder="1" applyAlignment="1">
      <alignment horizontal="center" wrapText="1"/>
    </xf>
    <xf numFmtId="3" fontId="17" fillId="27" borderId="16" xfId="46" applyNumberFormat="1" applyFont="1" applyFill="1" applyBorder="1" applyAlignment="1">
      <alignment horizontal="center" vertical="center" wrapText="1"/>
    </xf>
    <xf numFmtId="0" fontId="43" fillId="27" borderId="0" xfId="0" applyFont="1" applyFill="1"/>
    <xf numFmtId="0" fontId="43" fillId="27" borderId="17" xfId="0" applyFont="1" applyFill="1" applyBorder="1"/>
    <xf numFmtId="3" fontId="43" fillId="27" borderId="0" xfId="0" applyNumberFormat="1" applyFont="1" applyFill="1" applyAlignment="1">
      <alignment horizontal="center"/>
    </xf>
    <xf numFmtId="3" fontId="43" fillId="27" borderId="0" xfId="0" applyNumberFormat="1" applyFont="1" applyFill="1"/>
    <xf numFmtId="0" fontId="43" fillId="27" borderId="17" xfId="0" applyFont="1" applyFill="1" applyBorder="1" applyAlignment="1">
      <alignment horizontal="center"/>
    </xf>
    <xf numFmtId="3" fontId="49" fillId="27" borderId="0" xfId="0" applyNumberFormat="1" applyFont="1" applyFill="1" applyAlignment="1">
      <alignment horizontal="center"/>
    </xf>
    <xf numFmtId="3" fontId="49" fillId="27" borderId="0" xfId="0" applyNumberFormat="1" applyFont="1" applyFill="1"/>
    <xf numFmtId="0" fontId="49" fillId="27" borderId="17" xfId="0" applyFont="1" applyFill="1" applyBorder="1" applyAlignment="1">
      <alignment horizontal="center"/>
    </xf>
    <xf numFmtId="0" fontId="43" fillId="27" borderId="10" xfId="0" applyFont="1" applyFill="1" applyBorder="1"/>
    <xf numFmtId="0" fontId="43" fillId="27" borderId="14" xfId="0" applyFont="1" applyFill="1" applyBorder="1"/>
    <xf numFmtId="3" fontId="49" fillId="27" borderId="17" xfId="0" applyNumberFormat="1" applyFont="1" applyFill="1" applyBorder="1"/>
    <xf numFmtId="0" fontId="43" fillId="27" borderId="31" xfId="0" applyFont="1" applyFill="1" applyBorder="1" applyAlignment="1">
      <alignment horizontal="center"/>
    </xf>
    <xf numFmtId="0" fontId="43" fillId="27" borderId="0" xfId="0" applyFont="1" applyFill="1" applyAlignment="1">
      <alignment horizontal="center"/>
    </xf>
    <xf numFmtId="9" fontId="43" fillId="27" borderId="0" xfId="42" applyFont="1" applyFill="1" applyAlignment="1"/>
    <xf numFmtId="1" fontId="43" fillId="27" borderId="0" xfId="42" applyNumberFormat="1" applyFont="1" applyFill="1" applyBorder="1" applyAlignment="1"/>
    <xf numFmtId="3" fontId="43" fillId="27" borderId="17" xfId="0" applyNumberFormat="1" applyFont="1" applyFill="1" applyBorder="1"/>
    <xf numFmtId="9" fontId="43" fillId="27" borderId="0" xfId="42" applyFont="1" applyFill="1" applyBorder="1" applyAlignment="1"/>
    <xf numFmtId="9" fontId="43" fillId="27" borderId="10" xfId="42" applyFont="1" applyFill="1" applyBorder="1" applyAlignment="1"/>
    <xf numFmtId="1" fontId="43" fillId="27" borderId="10" xfId="42" applyNumberFormat="1" applyFont="1" applyFill="1" applyBorder="1" applyAlignment="1"/>
    <xf numFmtId="3" fontId="43" fillId="27" borderId="14" xfId="0" applyNumberFormat="1" applyFont="1" applyFill="1" applyBorder="1"/>
    <xf numFmtId="9" fontId="43" fillId="27" borderId="0" xfId="0" applyNumberFormat="1" applyFont="1" applyFill="1"/>
    <xf numFmtId="10" fontId="73" fillId="0" borderId="84" xfId="33" applyNumberFormat="1" applyFont="1" applyBorder="1" applyAlignment="1">
      <alignment horizontal="center" vertical="center" wrapText="1"/>
    </xf>
    <xf numFmtId="0" fontId="43" fillId="42" borderId="31" xfId="0" applyFont="1" applyFill="1" applyBorder="1"/>
    <xf numFmtId="0" fontId="43" fillId="42" borderId="0" xfId="0" applyFont="1" applyFill="1"/>
    <xf numFmtId="0" fontId="43" fillId="42" borderId="17" xfId="0" applyFont="1" applyFill="1" applyBorder="1"/>
    <xf numFmtId="3" fontId="43" fillId="42" borderId="31" xfId="0" applyNumberFormat="1" applyFont="1" applyFill="1" applyBorder="1"/>
    <xf numFmtId="3" fontId="43" fillId="42" borderId="0" xfId="0" applyNumberFormat="1" applyFont="1" applyFill="1"/>
    <xf numFmtId="3" fontId="49" fillId="42" borderId="31" xfId="0" applyNumberFormat="1" applyFont="1" applyFill="1" applyBorder="1"/>
    <xf numFmtId="3" fontId="49" fillId="42" borderId="0" xfId="0" applyNumberFormat="1" applyFont="1" applyFill="1"/>
    <xf numFmtId="0" fontId="49" fillId="42" borderId="17" xfId="0" applyFont="1" applyFill="1" applyBorder="1"/>
    <xf numFmtId="0" fontId="43" fillId="42" borderId="40" xfId="0" applyFont="1" applyFill="1" applyBorder="1"/>
    <xf numFmtId="0" fontId="43" fillId="42" borderId="10" xfId="0" applyFont="1" applyFill="1" applyBorder="1"/>
    <xf numFmtId="0" fontId="43" fillId="42" borderId="14" xfId="0" applyFont="1" applyFill="1" applyBorder="1"/>
    <xf numFmtId="3" fontId="49" fillId="42" borderId="17" xfId="0" applyNumberFormat="1" applyFont="1" applyFill="1" applyBorder="1"/>
    <xf numFmtId="0" fontId="43" fillId="42" borderId="31" xfId="0" applyFont="1" applyFill="1" applyBorder="1" applyAlignment="1">
      <alignment horizontal="center"/>
    </xf>
    <xf numFmtId="0" fontId="43" fillId="42" borderId="0" xfId="0" applyFont="1" applyFill="1" applyAlignment="1">
      <alignment horizontal="center"/>
    </xf>
    <xf numFmtId="0" fontId="43" fillId="42" borderId="17" xfId="0" applyFont="1" applyFill="1" applyBorder="1" applyAlignment="1">
      <alignment horizontal="center"/>
    </xf>
    <xf numFmtId="9" fontId="43" fillId="42" borderId="31" xfId="42" applyFont="1" applyFill="1" applyBorder="1" applyAlignment="1"/>
    <xf numFmtId="1" fontId="43" fillId="42" borderId="0" xfId="42" applyNumberFormat="1" applyFont="1" applyFill="1" applyBorder="1" applyAlignment="1"/>
    <xf numFmtId="3" fontId="43" fillId="42" borderId="17" xfId="0" applyNumberFormat="1" applyFont="1" applyFill="1" applyBorder="1"/>
    <xf numFmtId="9" fontId="43" fillId="42" borderId="40" xfId="42" applyFont="1" applyFill="1" applyBorder="1" applyAlignment="1"/>
    <xf numFmtId="1" fontId="43" fillId="42" borderId="10" xfId="42" applyNumberFormat="1" applyFont="1" applyFill="1" applyBorder="1" applyAlignment="1"/>
    <xf numFmtId="3" fontId="43" fillId="42" borderId="14" xfId="0" applyNumberFormat="1" applyFont="1" applyFill="1" applyBorder="1"/>
    <xf numFmtId="9" fontId="43" fillId="42" borderId="31" xfId="0" applyNumberFormat="1" applyFont="1" applyFill="1" applyBorder="1"/>
    <xf numFmtId="0" fontId="49" fillId="42" borderId="9" xfId="33" applyFont="1" applyFill="1" applyBorder="1" applyAlignment="1">
      <alignment vertical="center"/>
    </xf>
    <xf numFmtId="169" fontId="49" fillId="42" borderId="9" xfId="33" applyNumberFormat="1" applyFont="1" applyFill="1" applyBorder="1" applyAlignment="1">
      <alignment vertical="center"/>
    </xf>
    <xf numFmtId="0" fontId="17" fillId="42" borderId="65" xfId="33" applyFont="1" applyFill="1" applyBorder="1" applyAlignment="1">
      <alignment horizontal="left"/>
    </xf>
    <xf numFmtId="0" fontId="17" fillId="42" borderId="18" xfId="33" applyFont="1" applyFill="1" applyBorder="1" applyAlignment="1">
      <alignment horizontal="left"/>
    </xf>
    <xf numFmtId="0" fontId="50" fillId="42" borderId="18" xfId="33" applyFont="1" applyFill="1" applyBorder="1" applyAlignment="1">
      <alignment horizontal="right"/>
    </xf>
    <xf numFmtId="0" fontId="17" fillId="42" borderId="9" xfId="33" applyFont="1" applyFill="1" applyBorder="1" applyAlignment="1">
      <alignment horizontal="center"/>
    </xf>
    <xf numFmtId="0" fontId="17" fillId="42" borderId="15" xfId="33" applyFont="1" applyFill="1" applyBorder="1" applyAlignment="1">
      <alignment horizontal="center"/>
    </xf>
    <xf numFmtId="0" fontId="20" fillId="42" borderId="18" xfId="33" applyFill="1" applyBorder="1"/>
    <xf numFmtId="165" fontId="17" fillId="42" borderId="20" xfId="46" applyNumberFormat="1" applyFont="1" applyFill="1" applyBorder="1" applyAlignment="1">
      <alignment horizontal="center" vertical="center" wrapText="1"/>
    </xf>
    <xf numFmtId="4" fontId="17" fillId="42" borderId="40" xfId="46" applyNumberFormat="1" applyFont="1" applyFill="1" applyBorder="1" applyAlignment="1">
      <alignment horizontal="center" wrapText="1"/>
    </xf>
    <xf numFmtId="3" fontId="17" fillId="42" borderId="40" xfId="46" applyNumberFormat="1" applyFont="1" applyFill="1" applyBorder="1" applyAlignment="1">
      <alignment horizontal="center" wrapText="1"/>
    </xf>
    <xf numFmtId="3" fontId="17" fillId="42" borderId="16" xfId="46" applyNumberFormat="1" applyFont="1" applyFill="1" applyBorder="1" applyAlignment="1">
      <alignment horizontal="center" vertical="center" wrapText="1"/>
    </xf>
    <xf numFmtId="0" fontId="20" fillId="53" borderId="18" xfId="33" applyFill="1" applyBorder="1"/>
    <xf numFmtId="165" fontId="17" fillId="53" borderId="20" xfId="46" applyNumberFormat="1" applyFont="1" applyFill="1" applyBorder="1" applyAlignment="1">
      <alignment horizontal="center" vertical="center" wrapText="1"/>
    </xf>
    <xf numFmtId="4" fontId="17" fillId="53" borderId="40" xfId="46" applyNumberFormat="1" applyFont="1" applyFill="1" applyBorder="1" applyAlignment="1">
      <alignment horizontal="center" wrapText="1"/>
    </xf>
    <xf numFmtId="3" fontId="17" fillId="53" borderId="40" xfId="46" applyNumberFormat="1" applyFont="1" applyFill="1" applyBorder="1" applyAlignment="1">
      <alignment horizontal="center" wrapText="1"/>
    </xf>
    <xf numFmtId="3" fontId="17" fillId="53" borderId="16" xfId="46" applyNumberFormat="1" applyFont="1" applyFill="1" applyBorder="1" applyAlignment="1">
      <alignment horizontal="center" vertical="center" wrapText="1"/>
    </xf>
    <xf numFmtId="164" fontId="0" fillId="0" borderId="0" xfId="41" applyNumberFormat="1" applyFont="1"/>
    <xf numFmtId="0" fontId="20" fillId="0" borderId="38" xfId="33" applyBorder="1" applyAlignment="1">
      <alignment horizontal="center"/>
    </xf>
    <xf numFmtId="9" fontId="18" fillId="0" borderId="0" xfId="42" applyFont="1"/>
    <xf numFmtId="9" fontId="47" fillId="0" borderId="84" xfId="33" applyNumberFormat="1" applyFont="1" applyBorder="1" applyAlignment="1">
      <alignment horizontal="center" vertical="center" wrapText="1"/>
    </xf>
    <xf numFmtId="9" fontId="71" fillId="0" borderId="84" xfId="33" applyNumberFormat="1" applyFont="1" applyBorder="1" applyAlignment="1">
      <alignment horizontal="center" vertical="center" wrapText="1"/>
    </xf>
    <xf numFmtId="1" fontId="0" fillId="0" borderId="0" xfId="0" applyNumberFormat="1"/>
    <xf numFmtId="9" fontId="0" fillId="0" borderId="0" xfId="0" applyNumberFormat="1"/>
    <xf numFmtId="164" fontId="26" fillId="0" borderId="0" xfId="46" applyNumberFormat="1" applyFont="1" applyFill="1"/>
    <xf numFmtId="0" fontId="18" fillId="54" borderId="0" xfId="0" applyFont="1" applyFill="1" applyAlignment="1">
      <alignment vertical="center" wrapText="1"/>
    </xf>
    <xf numFmtId="0" fontId="18" fillId="55" borderId="0" xfId="0" applyFont="1" applyFill="1" applyAlignment="1">
      <alignment vertical="center"/>
    </xf>
    <xf numFmtId="4" fontId="18" fillId="54" borderId="0" xfId="0" applyNumberFormat="1" applyFont="1" applyFill="1"/>
    <xf numFmtId="4" fontId="18" fillId="55" borderId="0" xfId="0" applyNumberFormat="1" applyFont="1" applyFill="1"/>
    <xf numFmtId="4" fontId="40" fillId="34" borderId="0" xfId="0" applyNumberFormat="1" applyFont="1" applyFill="1"/>
    <xf numFmtId="4" fontId="40" fillId="54" borderId="0" xfId="0" applyNumberFormat="1" applyFont="1" applyFill="1"/>
    <xf numFmtId="4" fontId="40" fillId="55" borderId="0" xfId="0" applyNumberFormat="1" applyFont="1" applyFill="1"/>
    <xf numFmtId="166" fontId="26" fillId="27" borderId="0" xfId="46" applyNumberFormat="1" applyFont="1" applyFill="1" applyAlignment="1">
      <alignment vertical="center"/>
    </xf>
    <xf numFmtId="166" fontId="18" fillId="0" borderId="0" xfId="0" applyNumberFormat="1" applyFont="1"/>
    <xf numFmtId="0" fontId="40" fillId="56" borderId="9" xfId="0" applyFont="1" applyFill="1" applyBorder="1"/>
    <xf numFmtId="4" fontId="40" fillId="56" borderId="9" xfId="0" applyNumberFormat="1" applyFont="1" applyFill="1" applyBorder="1"/>
    <xf numFmtId="3" fontId="40" fillId="56" borderId="9" xfId="0" applyNumberFormat="1" applyFont="1" applyFill="1" applyBorder="1"/>
    <xf numFmtId="4" fontId="41" fillId="56" borderId="9" xfId="0" applyNumberFormat="1" applyFont="1" applyFill="1" applyBorder="1"/>
    <xf numFmtId="164" fontId="40" fillId="56" borderId="9" xfId="41" applyNumberFormat="1" applyFont="1" applyFill="1" applyBorder="1"/>
    <xf numFmtId="0" fontId="40" fillId="56" borderId="0" xfId="0" applyFont="1" applyFill="1"/>
    <xf numFmtId="4" fontId="40" fillId="56" borderId="0" xfId="0" applyNumberFormat="1" applyFont="1" applyFill="1"/>
    <xf numFmtId="4" fontId="42" fillId="56" borderId="9" xfId="0" applyNumberFormat="1" applyFont="1" applyFill="1" applyBorder="1"/>
    <xf numFmtId="4" fontId="18" fillId="56" borderId="0" xfId="0" applyNumberFormat="1" applyFont="1" applyFill="1"/>
    <xf numFmtId="0" fontId="18" fillId="56" borderId="0" xfId="0" applyFont="1" applyFill="1"/>
    <xf numFmtId="4" fontId="18" fillId="0" borderId="13" xfId="0" applyNumberFormat="1" applyFont="1" applyBorder="1" applyAlignment="1">
      <alignment horizontal="center"/>
    </xf>
    <xf numFmtId="0" fontId="24" fillId="0" borderId="0" xfId="0" applyFont="1"/>
    <xf numFmtId="4" fontId="42" fillId="34" borderId="9" xfId="0" applyNumberFormat="1" applyFont="1" applyFill="1" applyBorder="1"/>
    <xf numFmtId="164" fontId="40" fillId="56" borderId="9" xfId="41" applyNumberFormat="1" applyFont="1" applyFill="1" applyBorder="1" applyAlignment="1"/>
    <xf numFmtId="17" fontId="21" fillId="25" borderId="15" xfId="0" applyNumberFormat="1" applyFont="1" applyFill="1" applyBorder="1" applyAlignment="1">
      <alignment horizontal="center" vertical="center" wrapText="1"/>
    </xf>
    <xf numFmtId="3" fontId="18" fillId="25" borderId="15" xfId="0" applyNumberFormat="1" applyFont="1" applyFill="1" applyBorder="1"/>
    <xf numFmtId="3" fontId="40" fillId="25" borderId="15" xfId="0" applyNumberFormat="1" applyFont="1" applyFill="1" applyBorder="1"/>
    <xf numFmtId="3" fontId="40" fillId="56" borderId="15" xfId="0" applyNumberFormat="1" applyFont="1" applyFill="1" applyBorder="1"/>
    <xf numFmtId="3" fontId="40" fillId="34" borderId="15" xfId="0" applyNumberFormat="1" applyFont="1" applyFill="1" applyBorder="1"/>
    <xf numFmtId="17" fontId="21" fillId="25" borderId="99" xfId="0" applyNumberFormat="1" applyFont="1" applyFill="1" applyBorder="1" applyAlignment="1">
      <alignment horizontal="center" vertical="center" wrapText="1"/>
    </xf>
    <xf numFmtId="4" fontId="21" fillId="24" borderId="99" xfId="0" applyNumberFormat="1" applyFont="1" applyFill="1" applyBorder="1"/>
    <xf numFmtId="4" fontId="41" fillId="24" borderId="99" xfId="0" applyNumberFormat="1" applyFont="1" applyFill="1" applyBorder="1"/>
    <xf numFmtId="0" fontId="18" fillId="25" borderId="98" xfId="0" applyFont="1" applyFill="1" applyBorder="1"/>
    <xf numFmtId="0" fontId="24" fillId="25" borderId="98" xfId="0" applyFont="1" applyFill="1" applyBorder="1"/>
    <xf numFmtId="164" fontId="26" fillId="27" borderId="98" xfId="41" applyNumberFormat="1" applyFont="1" applyFill="1" applyBorder="1" applyAlignment="1">
      <alignment vertical="center"/>
    </xf>
    <xf numFmtId="4" fontId="41" fillId="56" borderId="99" xfId="0" applyNumberFormat="1" applyFont="1" applyFill="1" applyBorder="1"/>
    <xf numFmtId="0" fontId="18" fillId="0" borderId="98" xfId="0" applyFont="1" applyBorder="1"/>
    <xf numFmtId="0" fontId="24" fillId="0" borderId="98" xfId="0" applyFont="1" applyBorder="1"/>
    <xf numFmtId="4" fontId="41" fillId="34" borderId="99" xfId="0" applyNumberFormat="1" applyFont="1" applyFill="1" applyBorder="1"/>
    <xf numFmtId="164" fontId="18" fillId="33" borderId="0" xfId="41" applyNumberFormat="1" applyFont="1" applyFill="1"/>
    <xf numFmtId="17" fontId="18" fillId="25" borderId="15" xfId="0" applyNumberFormat="1" applyFont="1" applyFill="1" applyBorder="1" applyAlignment="1">
      <alignment horizontal="center" vertical="center" wrapText="1"/>
    </xf>
    <xf numFmtId="164" fontId="18" fillId="0" borderId="0" xfId="0" applyNumberFormat="1" applyFont="1"/>
    <xf numFmtId="43" fontId="18" fillId="0" borderId="0" xfId="0" applyNumberFormat="1" applyFont="1"/>
    <xf numFmtId="43" fontId="22" fillId="0" borderId="0" xfId="0" applyNumberFormat="1" applyFont="1"/>
    <xf numFmtId="164" fontId="24" fillId="0" borderId="0" xfId="0" applyNumberFormat="1" applyFont="1"/>
    <xf numFmtId="164" fontId="35" fillId="33" borderId="0" xfId="41" applyNumberFormat="1" applyFont="1" applyFill="1" applyAlignment="1">
      <alignment vertical="center"/>
    </xf>
    <xf numFmtId="4" fontId="21" fillId="33" borderId="9" xfId="0" applyNumberFormat="1" applyFont="1" applyFill="1" applyBorder="1"/>
    <xf numFmtId="164" fontId="18" fillId="33" borderId="0" xfId="0" applyNumberFormat="1" applyFont="1" applyFill="1"/>
    <xf numFmtId="164" fontId="24" fillId="33" borderId="0" xfId="0" applyNumberFormat="1" applyFont="1" applyFill="1"/>
    <xf numFmtId="164" fontId="24" fillId="0" borderId="0" xfId="41" applyNumberFormat="1" applyFont="1"/>
    <xf numFmtId="164" fontId="35" fillId="27" borderId="98" xfId="41" applyNumberFormat="1" applyFont="1" applyFill="1" applyBorder="1" applyAlignment="1">
      <alignment vertical="center"/>
    </xf>
    <xf numFmtId="4" fontId="21" fillId="34" borderId="9" xfId="0" applyNumberFormat="1" applyFont="1" applyFill="1" applyBorder="1"/>
    <xf numFmtId="3" fontId="18" fillId="34" borderId="9" xfId="0" applyNumberFormat="1" applyFont="1" applyFill="1" applyBorder="1"/>
    <xf numFmtId="3" fontId="18" fillId="34" borderId="15" xfId="0" applyNumberFormat="1" applyFont="1" applyFill="1" applyBorder="1"/>
    <xf numFmtId="4" fontId="21" fillId="34" borderId="99" xfId="0" applyNumberFormat="1" applyFont="1" applyFill="1" applyBorder="1"/>
    <xf numFmtId="168" fontId="20" fillId="26" borderId="0" xfId="33" applyNumberFormat="1" applyFill="1" applyAlignment="1">
      <alignment horizontal="center"/>
    </xf>
    <xf numFmtId="4" fontId="18" fillId="24" borderId="99" xfId="0" applyNumberFormat="1" applyFont="1" applyFill="1" applyBorder="1"/>
    <xf numFmtId="4" fontId="40" fillId="24" borderId="99" xfId="0" applyNumberFormat="1" applyFont="1" applyFill="1" applyBorder="1"/>
    <xf numFmtId="4" fontId="40" fillId="56" borderId="99" xfId="0" applyNumberFormat="1" applyFont="1" applyFill="1" applyBorder="1"/>
    <xf numFmtId="4" fontId="40" fillId="34" borderId="99" xfId="0" applyNumberFormat="1" applyFont="1" applyFill="1" applyBorder="1"/>
    <xf numFmtId="0" fontId="19" fillId="0" borderId="55" xfId="0" applyFont="1" applyBorder="1" applyAlignment="1">
      <alignment horizontal="left" vertical="center"/>
    </xf>
    <xf numFmtId="0" fontId="19" fillId="0" borderId="19" xfId="0" applyFont="1" applyBorder="1" applyAlignment="1">
      <alignment horizontal="left" vertical="center"/>
    </xf>
    <xf numFmtId="0" fontId="19" fillId="0" borderId="20" xfId="0" applyFont="1" applyBorder="1" applyAlignment="1">
      <alignment horizontal="left" vertical="center"/>
    </xf>
    <xf numFmtId="0" fontId="18" fillId="31" borderId="0" xfId="0" applyFont="1" applyFill="1" applyAlignment="1">
      <alignment vertical="center" wrapText="1"/>
    </xf>
    <xf numFmtId="0" fontId="18" fillId="31" borderId="0" xfId="0" applyFont="1" applyFill="1" applyAlignment="1">
      <alignment vertical="center"/>
    </xf>
    <xf numFmtId="14" fontId="34" fillId="0" borderId="0" xfId="0" applyNumberFormat="1" applyFont="1"/>
    <xf numFmtId="0" fontId="19" fillId="28" borderId="38" xfId="0" applyFont="1" applyFill="1" applyBorder="1" applyAlignment="1">
      <alignment horizontal="center" vertical="center"/>
    </xf>
    <xf numFmtId="0" fontId="19" fillId="28" borderId="13" xfId="0" applyFont="1" applyFill="1" applyBorder="1" applyAlignment="1">
      <alignment horizontal="center" vertical="center"/>
    </xf>
    <xf numFmtId="0" fontId="19" fillId="28" borderId="39" xfId="0" applyFont="1" applyFill="1" applyBorder="1" applyAlignment="1">
      <alignment horizontal="center" vertical="center"/>
    </xf>
    <xf numFmtId="0" fontId="19" fillId="0" borderId="15" xfId="0" applyFont="1" applyBorder="1"/>
    <xf numFmtId="0" fontId="19" fillId="0" borderId="18" xfId="0" applyFont="1" applyBorder="1"/>
    <xf numFmtId="0" fontId="19" fillId="0" borderId="16" xfId="0" applyFont="1" applyBorder="1"/>
    <xf numFmtId="0" fontId="19" fillId="0" borderId="9" xfId="0" applyFont="1" applyBorder="1"/>
    <xf numFmtId="0" fontId="33" fillId="0" borderId="0" xfId="0" applyFont="1" applyAlignment="1">
      <alignment horizontal="left" vertical="center"/>
    </xf>
    <xf numFmtId="0" fontId="18" fillId="28" borderId="31" xfId="0" applyFont="1" applyFill="1" applyBorder="1" applyAlignment="1">
      <alignment horizontal="center" vertical="center"/>
    </xf>
    <xf numFmtId="0" fontId="18" fillId="28" borderId="17" xfId="0" applyFont="1" applyFill="1" applyBorder="1" applyAlignment="1">
      <alignment horizontal="center" vertical="center"/>
    </xf>
    <xf numFmtId="0" fontId="22" fillId="0" borderId="0" xfId="0" applyFont="1" applyAlignment="1">
      <alignment horizontal="right"/>
    </xf>
    <xf numFmtId="4" fontId="18" fillId="0" borderId="0" xfId="0" applyNumberFormat="1" applyFont="1" applyAlignment="1">
      <alignment horizontal="right"/>
    </xf>
    <xf numFmtId="165" fontId="26" fillId="27" borderId="0" xfId="0" applyNumberFormat="1" applyFont="1" applyFill="1" applyAlignment="1">
      <alignment horizontal="center" vertical="center"/>
    </xf>
    <xf numFmtId="0" fontId="31" fillId="25" borderId="38" xfId="0" applyFont="1" applyFill="1" applyBorder="1" applyAlignment="1">
      <alignment horizontal="center" vertical="center"/>
    </xf>
    <xf numFmtId="0" fontId="31" fillId="25" borderId="13" xfId="0" applyFont="1" applyFill="1" applyBorder="1" applyAlignment="1">
      <alignment horizontal="center" vertical="center"/>
    </xf>
    <xf numFmtId="0" fontId="31" fillId="25" borderId="39" xfId="0" applyFont="1" applyFill="1" applyBorder="1" applyAlignment="1">
      <alignment horizontal="center" vertical="center"/>
    </xf>
    <xf numFmtId="0" fontId="31" fillId="25" borderId="40" xfId="0" applyFont="1" applyFill="1" applyBorder="1" applyAlignment="1">
      <alignment horizontal="center" vertical="center"/>
    </xf>
    <xf numFmtId="0" fontId="31" fillId="25" borderId="10" xfId="0" applyFont="1" applyFill="1" applyBorder="1" applyAlignment="1">
      <alignment horizontal="center" vertical="center"/>
    </xf>
    <xf numFmtId="0" fontId="31" fillId="25" borderId="14" xfId="0" applyFont="1" applyFill="1" applyBorder="1" applyAlignment="1">
      <alignment horizontal="center" vertical="center"/>
    </xf>
    <xf numFmtId="165" fontId="27" fillId="25" borderId="9" xfId="0" applyNumberFormat="1" applyFont="1" applyFill="1" applyBorder="1" applyAlignment="1">
      <alignment horizontal="center" vertical="center"/>
    </xf>
    <xf numFmtId="0" fontId="30" fillId="25" borderId="38" xfId="0" applyFont="1" applyFill="1" applyBorder="1" applyAlignment="1">
      <alignment horizontal="center" vertical="center"/>
    </xf>
    <xf numFmtId="0" fontId="30" fillId="25" borderId="13" xfId="0" applyFont="1" applyFill="1" applyBorder="1" applyAlignment="1">
      <alignment horizontal="center" vertical="center"/>
    </xf>
    <xf numFmtId="0" fontId="30" fillId="25" borderId="39" xfId="0" applyFont="1" applyFill="1" applyBorder="1" applyAlignment="1">
      <alignment horizontal="center" vertical="center"/>
    </xf>
    <xf numFmtId="0" fontId="30" fillId="25" borderId="40" xfId="0" applyFont="1" applyFill="1" applyBorder="1" applyAlignment="1">
      <alignment horizontal="center" vertical="center"/>
    </xf>
    <xf numFmtId="0" fontId="30" fillId="25" borderId="10" xfId="0" applyFont="1" applyFill="1" applyBorder="1" applyAlignment="1">
      <alignment horizontal="center" vertical="center"/>
    </xf>
    <xf numFmtId="0" fontId="30" fillId="25" borderId="14" xfId="0" applyFont="1" applyFill="1" applyBorder="1" applyAlignment="1">
      <alignment horizontal="center" vertical="center"/>
    </xf>
    <xf numFmtId="0" fontId="28" fillId="25" borderId="10" xfId="0" applyFont="1" applyFill="1" applyBorder="1" applyAlignment="1">
      <alignment horizontal="center"/>
    </xf>
    <xf numFmtId="0" fontId="28" fillId="25" borderId="14" xfId="0" applyFont="1" applyFill="1" applyBorder="1" applyAlignment="1">
      <alignment horizontal="center"/>
    </xf>
    <xf numFmtId="165" fontId="27" fillId="25" borderId="15" xfId="0" applyNumberFormat="1" applyFont="1" applyFill="1" applyBorder="1" applyAlignment="1">
      <alignment horizontal="center" vertical="center"/>
    </xf>
    <xf numFmtId="165" fontId="27" fillId="25" borderId="16" xfId="0" applyNumberFormat="1" applyFont="1" applyFill="1" applyBorder="1" applyAlignment="1">
      <alignment horizontal="center" vertical="center"/>
    </xf>
    <xf numFmtId="165" fontId="19" fillId="25" borderId="9" xfId="0" applyNumberFormat="1" applyFont="1" applyFill="1" applyBorder="1" applyAlignment="1">
      <alignment horizontal="center" vertical="center"/>
    </xf>
    <xf numFmtId="164" fontId="35" fillId="27" borderId="0" xfId="41" applyNumberFormat="1" applyFont="1" applyFill="1" applyAlignment="1">
      <alignment vertical="center" wrapText="1"/>
    </xf>
    <xf numFmtId="164" fontId="35" fillId="27" borderId="0" xfId="41" applyNumberFormat="1" applyFont="1" applyFill="1" applyAlignment="1">
      <alignment vertical="center"/>
    </xf>
    <xf numFmtId="165" fontId="35" fillId="33" borderId="0" xfId="0" applyNumberFormat="1" applyFont="1" applyFill="1" applyAlignment="1">
      <alignment horizontal="center" vertical="center"/>
    </xf>
    <xf numFmtId="165" fontId="35" fillId="27" borderId="0" xfId="0" applyNumberFormat="1" applyFont="1" applyFill="1" applyAlignment="1">
      <alignment horizontal="center" vertical="center"/>
    </xf>
    <xf numFmtId="17" fontId="18" fillId="54" borderId="0" xfId="0" applyNumberFormat="1" applyFont="1" applyFill="1" applyAlignment="1">
      <alignment horizontal="center"/>
    </xf>
    <xf numFmtId="164" fontId="18" fillId="0" borderId="0" xfId="41" applyNumberFormat="1" applyFont="1" applyAlignment="1">
      <alignment horizontal="left"/>
    </xf>
    <xf numFmtId="0" fontId="18" fillId="0" borderId="0" xfId="0" applyFont="1" applyAlignment="1">
      <alignment horizontal="center"/>
    </xf>
    <xf numFmtId="164" fontId="50" fillId="39" borderId="15" xfId="41" applyNumberFormat="1" applyFont="1" applyFill="1" applyBorder="1" applyAlignment="1">
      <alignment horizontal="center"/>
    </xf>
    <xf numFmtId="164" fontId="50" fillId="39" borderId="16" xfId="41" applyNumberFormat="1" applyFont="1" applyFill="1" applyBorder="1" applyAlignment="1">
      <alignment horizontal="center"/>
    </xf>
    <xf numFmtId="0" fontId="20" fillId="0" borderId="9" xfId="33" applyBorder="1" applyAlignment="1">
      <alignment horizontal="center" vertical="center"/>
    </xf>
    <xf numFmtId="0" fontId="20" fillId="0" borderId="15" xfId="0" applyFont="1" applyBorder="1" applyAlignment="1">
      <alignment horizontal="center" vertical="center"/>
    </xf>
    <xf numFmtId="0" fontId="20" fillId="0" borderId="18" xfId="0" applyFont="1" applyBorder="1" applyAlignment="1">
      <alignment horizontal="center" vertical="center"/>
    </xf>
    <xf numFmtId="0" fontId="20" fillId="0" borderId="16" xfId="0" applyFont="1" applyBorder="1" applyAlignment="1">
      <alignment horizontal="center" vertical="center"/>
    </xf>
    <xf numFmtId="0" fontId="20" fillId="0" borderId="15" xfId="33" applyBorder="1" applyAlignment="1">
      <alignment horizontal="center" vertical="center"/>
    </xf>
    <xf numFmtId="0" fontId="20" fillId="0" borderId="16" xfId="33" applyBorder="1" applyAlignment="1">
      <alignment horizontal="center" vertical="center"/>
    </xf>
    <xf numFmtId="0" fontId="20" fillId="0" borderId="18" xfId="33" applyBorder="1" applyAlignment="1">
      <alignment horizontal="center" vertical="center"/>
    </xf>
    <xf numFmtId="0" fontId="48" fillId="0" borderId="0" xfId="33" applyFont="1" applyAlignment="1">
      <alignment horizontal="left" vertical="top" wrapText="1"/>
    </xf>
    <xf numFmtId="0" fontId="20" fillId="0" borderId="86" xfId="33" applyBorder="1" applyAlignment="1">
      <alignment horizontal="center"/>
    </xf>
    <xf numFmtId="0" fontId="33" fillId="0" borderId="0" xfId="33" applyFont="1" applyAlignment="1">
      <alignment horizontal="left" vertical="center"/>
    </xf>
    <xf numFmtId="49" fontId="34" fillId="0" borderId="15" xfId="33" applyNumberFormat="1" applyFont="1" applyBorder="1" applyAlignment="1">
      <alignment horizontal="center" vertical="center"/>
    </xf>
    <xf numFmtId="49" fontId="34" fillId="0" borderId="18" xfId="33" applyNumberFormat="1" applyFont="1" applyBorder="1" applyAlignment="1">
      <alignment horizontal="center" vertical="center"/>
    </xf>
    <xf numFmtId="49" fontId="34" fillId="0" borderId="16" xfId="33" applyNumberFormat="1" applyFont="1" applyBorder="1" applyAlignment="1">
      <alignment horizontal="center" vertical="center"/>
    </xf>
    <xf numFmtId="49" fontId="34" fillId="0" borderId="15" xfId="0" applyNumberFormat="1" applyFont="1" applyBorder="1" applyAlignment="1">
      <alignment horizontal="center" vertical="center"/>
    </xf>
    <xf numFmtId="49" fontId="34" fillId="0" borderId="18" xfId="0" applyNumberFormat="1" applyFont="1" applyBorder="1" applyAlignment="1">
      <alignment horizontal="center" vertical="center"/>
    </xf>
    <xf numFmtId="49" fontId="34" fillId="0" borderId="16" xfId="0" applyNumberFormat="1" applyFont="1" applyBorder="1" applyAlignment="1">
      <alignment horizontal="center" vertical="center"/>
    </xf>
    <xf numFmtId="1" fontId="50" fillId="0" borderId="0" xfId="47" applyNumberFormat="1" applyFont="1" applyFill="1" applyBorder="1" applyAlignment="1">
      <alignment horizontal="center"/>
    </xf>
    <xf numFmtId="3" fontId="55" fillId="53" borderId="15" xfId="47" applyNumberFormat="1" applyFont="1" applyFill="1" applyBorder="1" applyAlignment="1">
      <alignment horizontal="center"/>
    </xf>
    <xf numFmtId="3" fontId="55" fillId="53" borderId="16" xfId="47" applyNumberFormat="1" applyFont="1" applyFill="1" applyBorder="1" applyAlignment="1">
      <alignment horizontal="center"/>
    </xf>
    <xf numFmtId="0" fontId="17" fillId="0" borderId="0" xfId="33" applyFont="1" applyAlignment="1">
      <alignment horizontal="left"/>
    </xf>
    <xf numFmtId="165" fontId="50" fillId="53" borderId="9" xfId="47" applyNumberFormat="1" applyFont="1" applyFill="1" applyBorder="1" applyAlignment="1">
      <alignment horizontal="center"/>
    </xf>
    <xf numFmtId="165" fontId="50" fillId="53" borderId="15" xfId="47" applyNumberFormat="1" applyFont="1" applyFill="1" applyBorder="1" applyAlignment="1">
      <alignment horizontal="center"/>
    </xf>
    <xf numFmtId="165" fontId="50" fillId="53" borderId="16" xfId="47" applyNumberFormat="1" applyFont="1" applyFill="1" applyBorder="1" applyAlignment="1">
      <alignment horizontal="center"/>
    </xf>
    <xf numFmtId="165" fontId="22" fillId="0" borderId="30" xfId="47" applyNumberFormat="1" applyFont="1" applyFill="1" applyBorder="1" applyAlignment="1">
      <alignment horizontal="center"/>
    </xf>
    <xf numFmtId="165" fontId="22" fillId="0" borderId="43" xfId="47" applyNumberFormat="1" applyFont="1" applyFill="1" applyBorder="1" applyAlignment="1">
      <alignment horizontal="center"/>
    </xf>
    <xf numFmtId="165" fontId="22" fillId="0" borderId="52" xfId="47" applyNumberFormat="1" applyFont="1" applyFill="1" applyBorder="1" applyAlignment="1">
      <alignment horizontal="center"/>
    </xf>
    <xf numFmtId="165" fontId="22" fillId="0" borderId="27" xfId="47" applyNumberFormat="1" applyFont="1" applyFill="1" applyBorder="1" applyAlignment="1">
      <alignment horizontal="center"/>
    </xf>
    <xf numFmtId="165" fontId="22" fillId="0" borderId="42" xfId="47" applyNumberFormat="1" applyFont="1" applyFill="1" applyBorder="1" applyAlignment="1">
      <alignment horizontal="center"/>
    </xf>
    <xf numFmtId="165" fontId="22" fillId="0" borderId="47" xfId="47" applyNumberFormat="1" applyFont="1" applyFill="1" applyBorder="1" applyAlignment="1">
      <alignment horizontal="center"/>
    </xf>
    <xf numFmtId="165" fontId="22" fillId="0" borderId="73" xfId="47" applyNumberFormat="1" applyFont="1" applyFill="1" applyBorder="1" applyAlignment="1">
      <alignment horizontal="center"/>
    </xf>
    <xf numFmtId="165" fontId="22" fillId="0" borderId="81" xfId="47" applyNumberFormat="1" applyFont="1" applyFill="1" applyBorder="1" applyAlignment="1">
      <alignment horizontal="center"/>
    </xf>
    <xf numFmtId="1" fontId="22" fillId="34" borderId="42" xfId="47" applyNumberFormat="1" applyFont="1" applyFill="1" applyBorder="1" applyAlignment="1">
      <alignment horizontal="center"/>
    </xf>
    <xf numFmtId="1" fontId="22" fillId="34" borderId="47" xfId="47" applyNumberFormat="1" applyFont="1" applyFill="1" applyBorder="1" applyAlignment="1">
      <alignment horizontal="center"/>
    </xf>
    <xf numFmtId="1" fontId="22" fillId="34" borderId="70" xfId="47" applyNumberFormat="1" applyFont="1" applyFill="1" applyBorder="1" applyAlignment="1">
      <alignment horizontal="center"/>
    </xf>
    <xf numFmtId="1" fontId="22" fillId="34" borderId="71" xfId="47" applyNumberFormat="1" applyFont="1" applyFill="1" applyBorder="1" applyAlignment="1">
      <alignment horizontal="center"/>
    </xf>
    <xf numFmtId="1" fontId="22" fillId="34" borderId="49" xfId="47" applyNumberFormat="1" applyFont="1" applyFill="1" applyBorder="1" applyAlignment="1">
      <alignment horizontal="center"/>
    </xf>
    <xf numFmtId="1" fontId="22" fillId="34" borderId="68" xfId="47" applyNumberFormat="1" applyFont="1" applyFill="1" applyBorder="1" applyAlignment="1">
      <alignment horizontal="center"/>
    </xf>
    <xf numFmtId="1" fontId="22" fillId="34" borderId="69" xfId="47" applyNumberFormat="1" applyFont="1" applyFill="1" applyBorder="1" applyAlignment="1">
      <alignment horizontal="center"/>
    </xf>
    <xf numFmtId="1" fontId="22" fillId="34" borderId="51" xfId="47" applyNumberFormat="1" applyFont="1" applyFill="1" applyBorder="1" applyAlignment="1">
      <alignment horizontal="center"/>
    </xf>
    <xf numFmtId="1" fontId="50" fillId="53" borderId="9" xfId="47" applyNumberFormat="1" applyFont="1" applyFill="1" applyBorder="1" applyAlignment="1">
      <alignment horizontal="center"/>
    </xf>
    <xf numFmtId="1" fontId="50" fillId="53" borderId="15" xfId="47" applyNumberFormat="1" applyFont="1" applyFill="1" applyBorder="1" applyAlignment="1">
      <alignment horizontal="center"/>
    </xf>
    <xf numFmtId="1" fontId="50" fillId="53" borderId="16" xfId="47" applyNumberFormat="1" applyFont="1" applyFill="1" applyBorder="1" applyAlignment="1">
      <alignment horizontal="center"/>
    </xf>
    <xf numFmtId="0" fontId="43" fillId="53" borderId="15" xfId="0" applyFont="1" applyFill="1" applyBorder="1" applyAlignment="1">
      <alignment horizontal="center" vertical="center"/>
    </xf>
    <xf numFmtId="0" fontId="43" fillId="53" borderId="16" xfId="0" applyFont="1" applyFill="1" applyBorder="1" applyAlignment="1">
      <alignment horizontal="center" vertical="center"/>
    </xf>
    <xf numFmtId="0" fontId="43" fillId="53" borderId="18" xfId="0" applyFont="1" applyFill="1" applyBorder="1" applyAlignment="1">
      <alignment horizontal="center" vertical="center"/>
    </xf>
    <xf numFmtId="0" fontId="49" fillId="53" borderId="15" xfId="33" applyFont="1" applyFill="1" applyBorder="1" applyAlignment="1">
      <alignment horizontal="center" vertical="center"/>
    </xf>
    <xf numFmtId="0" fontId="49" fillId="53" borderId="18" xfId="33" applyFont="1" applyFill="1" applyBorder="1" applyAlignment="1">
      <alignment horizontal="center" vertical="center"/>
    </xf>
    <xf numFmtId="0" fontId="43" fillId="53" borderId="9" xfId="33" applyFont="1" applyFill="1" applyBorder="1" applyAlignment="1">
      <alignment horizontal="center" vertical="center"/>
    </xf>
    <xf numFmtId="0" fontId="43" fillId="53" borderId="15" xfId="33" applyFont="1" applyFill="1" applyBorder="1" applyAlignment="1">
      <alignment horizontal="center" vertical="center"/>
    </xf>
    <xf numFmtId="0" fontId="43" fillId="53" borderId="16" xfId="33" applyFont="1" applyFill="1" applyBorder="1" applyAlignment="1">
      <alignment horizontal="center" vertical="center"/>
    </xf>
    <xf numFmtId="0" fontId="43" fillId="53" borderId="18" xfId="33" applyFont="1" applyFill="1" applyBorder="1" applyAlignment="1">
      <alignment horizontal="center" vertical="center"/>
    </xf>
    <xf numFmtId="9" fontId="53" fillId="0" borderId="18" xfId="47" applyFont="1" applyFill="1" applyBorder="1" applyAlignment="1">
      <alignment horizontal="center"/>
    </xf>
    <xf numFmtId="0" fontId="54" fillId="53" borderId="38" xfId="33" applyFont="1" applyFill="1" applyBorder="1" applyAlignment="1">
      <alignment horizontal="left" vertical="center"/>
    </xf>
    <xf numFmtId="0" fontId="54" fillId="53" borderId="39" xfId="33" applyFont="1" applyFill="1" applyBorder="1" applyAlignment="1">
      <alignment horizontal="left" vertical="center"/>
    </xf>
    <xf numFmtId="0" fontId="54" fillId="53" borderId="40" xfId="33" applyFont="1" applyFill="1" applyBorder="1" applyAlignment="1">
      <alignment horizontal="left" vertical="center"/>
    </xf>
    <xf numFmtId="0" fontId="54" fillId="53" borderId="14" xfId="33" applyFont="1" applyFill="1" applyBorder="1" applyAlignment="1">
      <alignment horizontal="left" vertical="center"/>
    </xf>
    <xf numFmtId="49" fontId="49" fillId="53" borderId="15" xfId="33" applyNumberFormat="1" applyFont="1" applyFill="1" applyBorder="1" applyAlignment="1">
      <alignment horizontal="center" vertical="center"/>
    </xf>
    <xf numFmtId="49" fontId="49" fillId="53" borderId="18" xfId="33" applyNumberFormat="1" applyFont="1" applyFill="1" applyBorder="1" applyAlignment="1">
      <alignment horizontal="center" vertical="center"/>
    </xf>
    <xf numFmtId="49" fontId="49" fillId="53" borderId="16" xfId="33" applyNumberFormat="1" applyFont="1" applyFill="1" applyBorder="1" applyAlignment="1">
      <alignment horizontal="center" vertical="center"/>
    </xf>
    <xf numFmtId="49" fontId="49" fillId="53" borderId="15" xfId="0" applyNumberFormat="1" applyFont="1" applyFill="1" applyBorder="1" applyAlignment="1">
      <alignment horizontal="center" vertical="center"/>
    </xf>
    <xf numFmtId="49" fontId="49" fillId="53" borderId="18" xfId="0" applyNumberFormat="1" applyFont="1" applyFill="1" applyBorder="1" applyAlignment="1">
      <alignment horizontal="center" vertical="center"/>
    </xf>
    <xf numFmtId="49" fontId="49" fillId="53" borderId="16" xfId="0" applyNumberFormat="1" applyFont="1" applyFill="1" applyBorder="1" applyAlignment="1">
      <alignment horizontal="center" vertical="center"/>
    </xf>
    <xf numFmtId="1" fontId="50" fillId="33" borderId="9" xfId="47" applyNumberFormat="1" applyFont="1" applyFill="1" applyBorder="1" applyAlignment="1">
      <alignment horizontal="center"/>
    </xf>
    <xf numFmtId="1" fontId="22" fillId="25" borderId="28" xfId="47" applyNumberFormat="1" applyFont="1" applyFill="1" applyBorder="1" applyAlignment="1">
      <alignment horizontal="center"/>
    </xf>
    <xf numFmtId="1" fontId="22" fillId="25" borderId="43" xfId="47" applyNumberFormat="1" applyFont="1" applyFill="1" applyBorder="1" applyAlignment="1">
      <alignment horizontal="center"/>
    </xf>
    <xf numFmtId="1" fontId="22" fillId="25" borderId="52" xfId="47" applyNumberFormat="1" applyFont="1" applyFill="1" applyBorder="1" applyAlignment="1">
      <alignment horizontal="center"/>
    </xf>
    <xf numFmtId="1" fontId="22" fillId="25" borderId="27" xfId="47" applyNumberFormat="1" applyFont="1" applyFill="1" applyBorder="1" applyAlignment="1">
      <alignment horizontal="center"/>
    </xf>
    <xf numFmtId="1" fontId="22" fillId="25" borderId="42" xfId="47" applyNumberFormat="1" applyFont="1" applyFill="1" applyBorder="1" applyAlignment="1">
      <alignment horizontal="center"/>
    </xf>
    <xf numFmtId="1" fontId="22" fillId="25" borderId="47" xfId="47" applyNumberFormat="1" applyFont="1" applyFill="1" applyBorder="1" applyAlignment="1">
      <alignment horizontal="center"/>
    </xf>
    <xf numFmtId="1" fontId="22" fillId="25" borderId="48" xfId="47" applyNumberFormat="1" applyFont="1" applyFill="1" applyBorder="1" applyAlignment="1">
      <alignment horizontal="center"/>
    </xf>
    <xf numFmtId="3" fontId="52" fillId="34" borderId="15" xfId="47" applyNumberFormat="1" applyFont="1" applyFill="1" applyBorder="1" applyAlignment="1">
      <alignment horizontal="center"/>
    </xf>
    <xf numFmtId="3" fontId="52" fillId="34" borderId="16" xfId="47" applyNumberFormat="1" applyFont="1" applyFill="1" applyBorder="1" applyAlignment="1">
      <alignment horizontal="center"/>
    </xf>
    <xf numFmtId="0" fontId="49" fillId="33" borderId="15" xfId="33" applyFont="1" applyFill="1" applyBorder="1" applyAlignment="1">
      <alignment horizontal="center" vertical="center"/>
    </xf>
    <xf numFmtId="0" fontId="49" fillId="33" borderId="18" xfId="33" applyFont="1" applyFill="1" applyBorder="1" applyAlignment="1">
      <alignment horizontal="center" vertical="center"/>
    </xf>
    <xf numFmtId="165" fontId="52" fillId="34" borderId="9" xfId="47" applyNumberFormat="1" applyFont="1" applyFill="1" applyBorder="1" applyAlignment="1">
      <alignment horizontal="center"/>
    </xf>
    <xf numFmtId="165" fontId="52" fillId="34" borderId="15" xfId="47" applyNumberFormat="1" applyFont="1" applyFill="1" applyBorder="1" applyAlignment="1">
      <alignment horizontal="center"/>
    </xf>
    <xf numFmtId="165" fontId="52" fillId="34" borderId="16" xfId="47" applyNumberFormat="1" applyFont="1" applyFill="1" applyBorder="1" applyAlignment="1">
      <alignment horizontal="center"/>
    </xf>
    <xf numFmtId="1" fontId="22" fillId="0" borderId="42" xfId="47" applyNumberFormat="1" applyFont="1" applyFill="1" applyBorder="1" applyAlignment="1">
      <alignment horizontal="center"/>
    </xf>
    <xf numFmtId="1" fontId="22" fillId="0" borderId="47" xfId="47" applyNumberFormat="1" applyFont="1" applyFill="1" applyBorder="1" applyAlignment="1">
      <alignment horizontal="center"/>
    </xf>
    <xf numFmtId="1" fontId="50" fillId="34" borderId="15" xfId="47" applyNumberFormat="1" applyFont="1" applyFill="1" applyBorder="1" applyAlignment="1">
      <alignment horizontal="center"/>
    </xf>
    <xf numFmtId="1" fontId="50" fillId="34" borderId="16" xfId="47" applyNumberFormat="1" applyFont="1" applyFill="1" applyBorder="1" applyAlignment="1">
      <alignment horizontal="center"/>
    </xf>
    <xf numFmtId="1" fontId="50" fillId="34" borderId="9" xfId="47" applyNumberFormat="1" applyFont="1" applyFill="1" applyBorder="1" applyAlignment="1">
      <alignment horizontal="center"/>
    </xf>
    <xf numFmtId="1" fontId="50" fillId="34" borderId="18" xfId="47" applyNumberFormat="1" applyFont="1" applyFill="1" applyBorder="1" applyAlignment="1">
      <alignment horizontal="center"/>
    </xf>
    <xf numFmtId="0" fontId="34" fillId="34" borderId="18" xfId="33" applyFont="1" applyFill="1" applyBorder="1" applyAlignment="1">
      <alignment horizontal="center" vertical="center"/>
    </xf>
    <xf numFmtId="0" fontId="20" fillId="34" borderId="15" xfId="0" applyFont="1" applyFill="1" applyBorder="1" applyAlignment="1">
      <alignment horizontal="center" vertical="center"/>
    </xf>
    <xf numFmtId="0" fontId="20" fillId="34" borderId="18" xfId="0" applyFont="1" applyFill="1" applyBorder="1" applyAlignment="1">
      <alignment horizontal="center" vertical="center"/>
    </xf>
    <xf numFmtId="0" fontId="20" fillId="34" borderId="16" xfId="0" applyFont="1" applyFill="1" applyBorder="1" applyAlignment="1">
      <alignment horizontal="center" vertical="center"/>
    </xf>
    <xf numFmtId="0" fontId="22" fillId="34" borderId="15" xfId="33" applyFont="1" applyFill="1" applyBorder="1" applyAlignment="1">
      <alignment horizontal="center" vertical="center"/>
    </xf>
    <xf numFmtId="0" fontId="22" fillId="34" borderId="18" xfId="33" applyFont="1" applyFill="1" applyBorder="1" applyAlignment="1">
      <alignment horizontal="center" vertical="center"/>
    </xf>
    <xf numFmtId="0" fontId="22" fillId="34" borderId="16" xfId="33" applyFont="1" applyFill="1" applyBorder="1" applyAlignment="1">
      <alignment horizontal="center" vertical="center"/>
    </xf>
    <xf numFmtId="0" fontId="22" fillId="34" borderId="40" xfId="33" applyFont="1" applyFill="1" applyBorder="1" applyAlignment="1">
      <alignment horizontal="center" vertical="center"/>
    </xf>
    <xf numFmtId="0" fontId="22" fillId="34" borderId="10" xfId="33" applyFont="1" applyFill="1" applyBorder="1" applyAlignment="1">
      <alignment horizontal="center" vertical="center"/>
    </xf>
    <xf numFmtId="0" fontId="22" fillId="34" borderId="14" xfId="33" applyFont="1" applyFill="1" applyBorder="1" applyAlignment="1">
      <alignment horizontal="center" vertical="center"/>
    </xf>
    <xf numFmtId="0" fontId="20" fillId="34" borderId="9" xfId="33" applyFill="1" applyBorder="1" applyAlignment="1">
      <alignment horizontal="center" vertical="center"/>
    </xf>
    <xf numFmtId="49" fontId="34" fillId="34" borderId="15" xfId="0" applyNumberFormat="1" applyFont="1" applyFill="1" applyBorder="1" applyAlignment="1">
      <alignment horizontal="center" vertical="center"/>
    </xf>
    <xf numFmtId="49" fontId="34" fillId="34" borderId="18" xfId="0" applyNumberFormat="1" applyFont="1" applyFill="1" applyBorder="1" applyAlignment="1">
      <alignment horizontal="center" vertical="center"/>
    </xf>
    <xf numFmtId="49" fontId="34" fillId="34" borderId="16" xfId="0" applyNumberFormat="1" applyFont="1" applyFill="1" applyBorder="1" applyAlignment="1">
      <alignment horizontal="center" vertical="center"/>
    </xf>
    <xf numFmtId="0" fontId="20" fillId="34" borderId="15" xfId="33" applyFill="1" applyBorder="1" applyAlignment="1">
      <alignment horizontal="center" vertical="center"/>
    </xf>
    <xf numFmtId="0" fontId="20" fillId="34" borderId="16" xfId="33" applyFill="1" applyBorder="1" applyAlignment="1">
      <alignment horizontal="center" vertical="center"/>
    </xf>
    <xf numFmtId="0" fontId="48" fillId="0" borderId="42" xfId="0" applyFont="1" applyBorder="1" applyAlignment="1">
      <alignment horizontal="left"/>
    </xf>
    <xf numFmtId="0" fontId="48" fillId="0" borderId="34" xfId="0" applyFont="1" applyBorder="1" applyAlignment="1">
      <alignment horizontal="left"/>
    </xf>
    <xf numFmtId="0" fontId="48" fillId="0" borderId="47" xfId="0" applyFont="1" applyBorder="1" applyAlignment="1">
      <alignment horizontal="left"/>
    </xf>
    <xf numFmtId="0" fontId="33" fillId="34" borderId="38" xfId="33" applyFont="1" applyFill="1" applyBorder="1" applyAlignment="1">
      <alignment horizontal="left" vertical="center"/>
    </xf>
    <xf numFmtId="0" fontId="33" fillId="34" borderId="39" xfId="33" applyFont="1" applyFill="1" applyBorder="1" applyAlignment="1">
      <alignment horizontal="left" vertical="center"/>
    </xf>
    <xf numFmtId="0" fontId="33" fillId="34" borderId="40" xfId="33" applyFont="1" applyFill="1" applyBorder="1" applyAlignment="1">
      <alignment horizontal="left" vertical="center"/>
    </xf>
    <xf numFmtId="0" fontId="33" fillId="34" borderId="14" xfId="33" applyFont="1" applyFill="1" applyBorder="1" applyAlignment="1">
      <alignment horizontal="left" vertical="center"/>
    </xf>
    <xf numFmtId="49" fontId="34" fillId="34" borderId="15" xfId="33" applyNumberFormat="1" applyFont="1" applyFill="1" applyBorder="1" applyAlignment="1">
      <alignment horizontal="center" vertical="center"/>
    </xf>
    <xf numFmtId="49" fontId="34" fillId="34" borderId="18" xfId="33" applyNumberFormat="1" applyFont="1" applyFill="1" applyBorder="1" applyAlignment="1">
      <alignment horizontal="center" vertical="center"/>
    </xf>
    <xf numFmtId="49" fontId="34" fillId="34" borderId="16" xfId="33" applyNumberFormat="1" applyFont="1" applyFill="1" applyBorder="1" applyAlignment="1">
      <alignment horizontal="center" vertical="center"/>
    </xf>
    <xf numFmtId="0" fontId="20" fillId="34" borderId="18" xfId="33" applyFill="1" applyBorder="1" applyAlignment="1">
      <alignment horizontal="center" vertical="center"/>
    </xf>
    <xf numFmtId="0" fontId="28" fillId="0" borderId="42" xfId="0" applyFont="1" applyBorder="1" applyAlignment="1">
      <alignment horizontal="left"/>
    </xf>
    <xf numFmtId="0" fontId="28" fillId="0" borderId="34" xfId="0" applyFont="1" applyBorder="1" applyAlignment="1">
      <alignment horizontal="left"/>
    </xf>
    <xf numFmtId="0" fontId="28" fillId="0" borderId="47" xfId="0" applyFont="1" applyBorder="1" applyAlignment="1">
      <alignment horizontal="left"/>
    </xf>
    <xf numFmtId="0" fontId="65" fillId="0" borderId="42" xfId="0" applyFont="1" applyBorder="1" applyAlignment="1">
      <alignment horizontal="left"/>
    </xf>
    <xf numFmtId="0" fontId="65" fillId="0" borderId="34" xfId="0" applyFont="1" applyBorder="1" applyAlignment="1">
      <alignment horizontal="left"/>
    </xf>
    <xf numFmtId="0" fontId="65" fillId="0" borderId="47" xfId="0" applyFont="1" applyBorder="1" applyAlignment="1">
      <alignment horizontal="left"/>
    </xf>
    <xf numFmtId="0" fontId="66" fillId="0" borderId="42" xfId="0" applyFont="1" applyBorder="1" applyAlignment="1">
      <alignment horizontal="left"/>
    </xf>
    <xf numFmtId="0" fontId="66" fillId="0" borderId="34" xfId="0" applyFont="1" applyBorder="1" applyAlignment="1">
      <alignment horizontal="left"/>
    </xf>
    <xf numFmtId="0" fontId="66" fillId="0" borderId="47" xfId="0" applyFont="1" applyBorder="1" applyAlignment="1">
      <alignment horizontal="left"/>
    </xf>
    <xf numFmtId="0" fontId="20" fillId="34" borderId="9" xfId="0" applyFont="1" applyFill="1" applyBorder="1" applyAlignment="1">
      <alignment horizontal="center" vertical="center"/>
    </xf>
    <xf numFmtId="0" fontId="34" fillId="0" borderId="82" xfId="33" applyFont="1" applyBorder="1" applyAlignment="1">
      <alignment horizontal="right" vertical="center" wrapText="1"/>
    </xf>
    <xf numFmtId="0" fontId="34" fillId="0" borderId="83" xfId="33" applyFont="1" applyBorder="1" applyAlignment="1">
      <alignment horizontal="right" vertical="center" wrapText="1"/>
    </xf>
    <xf numFmtId="0" fontId="33" fillId="34" borderId="38" xfId="0" applyFont="1" applyFill="1" applyBorder="1" applyAlignment="1">
      <alignment horizontal="left" vertical="center"/>
    </xf>
    <xf numFmtId="0" fontId="33" fillId="34" borderId="13" xfId="0" applyFont="1" applyFill="1" applyBorder="1" applyAlignment="1">
      <alignment horizontal="left" vertical="center"/>
    </xf>
    <xf numFmtId="0" fontId="33" fillId="34" borderId="39" xfId="0" applyFont="1" applyFill="1" applyBorder="1" applyAlignment="1">
      <alignment horizontal="left" vertical="center"/>
    </xf>
    <xf numFmtId="0" fontId="33" fillId="34" borderId="40" xfId="0" applyFont="1" applyFill="1" applyBorder="1" applyAlignment="1">
      <alignment horizontal="left" vertical="center"/>
    </xf>
    <xf numFmtId="0" fontId="33" fillId="34" borderId="10" xfId="0" applyFont="1" applyFill="1" applyBorder="1" applyAlignment="1">
      <alignment horizontal="left" vertical="center"/>
    </xf>
    <xf numFmtId="0" fontId="33" fillId="34" borderId="14" xfId="0" applyFont="1" applyFill="1" applyBorder="1" applyAlignment="1">
      <alignment horizontal="left" vertical="center"/>
    </xf>
    <xf numFmtId="49" fontId="34" fillId="34" borderId="9" xfId="0" applyNumberFormat="1" applyFont="1" applyFill="1" applyBorder="1" applyAlignment="1">
      <alignment horizontal="center" vertical="center"/>
    </xf>
    <xf numFmtId="3" fontId="55" fillId="42" borderId="15" xfId="47" applyNumberFormat="1" applyFont="1" applyFill="1" applyBorder="1" applyAlignment="1">
      <alignment horizontal="center"/>
    </xf>
    <xf numFmtId="3" fontId="55" fillId="42" borderId="16" xfId="47" applyNumberFormat="1" applyFont="1" applyFill="1" applyBorder="1" applyAlignment="1">
      <alignment horizontal="center"/>
    </xf>
    <xf numFmtId="165" fontId="50" fillId="42" borderId="9" xfId="47" applyNumberFormat="1" applyFont="1" applyFill="1" applyBorder="1" applyAlignment="1">
      <alignment horizontal="center"/>
    </xf>
    <xf numFmtId="165" fontId="50" fillId="42" borderId="15" xfId="47" applyNumberFormat="1" applyFont="1" applyFill="1" applyBorder="1" applyAlignment="1">
      <alignment horizontal="center"/>
    </xf>
    <xf numFmtId="165" fontId="50" fillId="42" borderId="16" xfId="47" applyNumberFormat="1" applyFont="1" applyFill="1" applyBorder="1" applyAlignment="1">
      <alignment horizontal="center"/>
    </xf>
    <xf numFmtId="1" fontId="50" fillId="42" borderId="9" xfId="47" applyNumberFormat="1" applyFont="1" applyFill="1" applyBorder="1" applyAlignment="1">
      <alignment horizontal="center"/>
    </xf>
    <xf numFmtId="1" fontId="50" fillId="42" borderId="15" xfId="47" applyNumberFormat="1" applyFont="1" applyFill="1" applyBorder="1" applyAlignment="1">
      <alignment horizontal="center"/>
    </xf>
    <xf numFmtId="1" fontId="50" fillId="42" borderId="16" xfId="47" applyNumberFormat="1" applyFont="1" applyFill="1" applyBorder="1" applyAlignment="1">
      <alignment horizontal="center"/>
    </xf>
    <xf numFmtId="0" fontId="43" fillId="42" borderId="15" xfId="0" applyFont="1" applyFill="1" applyBorder="1" applyAlignment="1">
      <alignment horizontal="center" vertical="center"/>
    </xf>
    <xf numFmtId="0" fontId="43" fillId="42" borderId="16" xfId="0" applyFont="1" applyFill="1" applyBorder="1" applyAlignment="1">
      <alignment horizontal="center" vertical="center"/>
    </xf>
    <xf numFmtId="0" fontId="43" fillId="42" borderId="18" xfId="0" applyFont="1" applyFill="1" applyBorder="1" applyAlignment="1">
      <alignment horizontal="center" vertical="center"/>
    </xf>
    <xf numFmtId="0" fontId="49" fillId="42" borderId="15" xfId="33" applyFont="1" applyFill="1" applyBorder="1" applyAlignment="1">
      <alignment horizontal="center" vertical="center"/>
    </xf>
    <xf numFmtId="0" fontId="49" fillId="42" borderId="18" xfId="33" applyFont="1" applyFill="1" applyBorder="1" applyAlignment="1">
      <alignment horizontal="center" vertical="center"/>
    </xf>
    <xf numFmtId="0" fontId="43" fillId="42" borderId="9" xfId="33" applyFont="1" applyFill="1" applyBorder="1" applyAlignment="1">
      <alignment horizontal="center" vertical="center"/>
    </xf>
    <xf numFmtId="0" fontId="43" fillId="42" borderId="15" xfId="33" applyFont="1" applyFill="1" applyBorder="1" applyAlignment="1">
      <alignment horizontal="center" vertical="center"/>
    </xf>
    <xf numFmtId="0" fontId="43" fillId="42" borderId="16" xfId="33" applyFont="1" applyFill="1" applyBorder="1" applyAlignment="1">
      <alignment horizontal="center" vertical="center"/>
    </xf>
    <xf numFmtId="0" fontId="43" fillId="42" borderId="18" xfId="33" applyFont="1" applyFill="1" applyBorder="1" applyAlignment="1">
      <alignment horizontal="center" vertical="center"/>
    </xf>
    <xf numFmtId="0" fontId="54" fillId="42" borderId="38" xfId="33" applyFont="1" applyFill="1" applyBorder="1" applyAlignment="1">
      <alignment horizontal="left" vertical="center"/>
    </xf>
    <xf numFmtId="0" fontId="54" fillId="42" borderId="39" xfId="33" applyFont="1" applyFill="1" applyBorder="1" applyAlignment="1">
      <alignment horizontal="left" vertical="center"/>
    </xf>
    <xf numFmtId="0" fontId="54" fillId="42" borderId="40" xfId="33" applyFont="1" applyFill="1" applyBorder="1" applyAlignment="1">
      <alignment horizontal="left" vertical="center"/>
    </xf>
    <xf numFmtId="0" fontId="54" fillId="42" borderId="14" xfId="33" applyFont="1" applyFill="1" applyBorder="1" applyAlignment="1">
      <alignment horizontal="left" vertical="center"/>
    </xf>
    <xf numFmtId="49" fontId="49" fillId="42" borderId="15" xfId="33" applyNumberFormat="1" applyFont="1" applyFill="1" applyBorder="1" applyAlignment="1">
      <alignment horizontal="center" vertical="center"/>
    </xf>
    <xf numFmtId="49" fontId="49" fillId="42" borderId="18" xfId="33" applyNumberFormat="1" applyFont="1" applyFill="1" applyBorder="1" applyAlignment="1">
      <alignment horizontal="center" vertical="center"/>
    </xf>
    <xf numFmtId="49" fontId="49" fillId="42" borderId="16" xfId="33" applyNumberFormat="1" applyFont="1" applyFill="1" applyBorder="1" applyAlignment="1">
      <alignment horizontal="center" vertical="center"/>
    </xf>
    <xf numFmtId="49" fontId="49" fillId="42" borderId="15" xfId="0" applyNumberFormat="1" applyFont="1" applyFill="1" applyBorder="1" applyAlignment="1">
      <alignment horizontal="center" vertical="center"/>
    </xf>
    <xf numFmtId="49" fontId="49" fillId="42" borderId="18" xfId="0" applyNumberFormat="1" applyFont="1" applyFill="1" applyBorder="1" applyAlignment="1">
      <alignment horizontal="center" vertical="center"/>
    </xf>
    <xf numFmtId="49" fontId="49" fillId="42" borderId="16" xfId="0" applyNumberFormat="1" applyFont="1" applyFill="1" applyBorder="1" applyAlignment="1">
      <alignment horizontal="center" vertical="center"/>
    </xf>
    <xf numFmtId="1" fontId="50" fillId="33" borderId="94" xfId="47" applyNumberFormat="1" applyFont="1" applyFill="1" applyBorder="1" applyAlignment="1">
      <alignment horizontal="center"/>
    </xf>
    <xf numFmtId="1" fontId="22" fillId="25" borderId="97" xfId="47" applyNumberFormat="1" applyFont="1" applyFill="1" applyBorder="1" applyAlignment="1">
      <alignment horizontal="center"/>
    </xf>
    <xf numFmtId="1" fontId="22" fillId="25" borderId="96" xfId="47" applyNumberFormat="1" applyFont="1" applyFill="1" applyBorder="1" applyAlignment="1">
      <alignment horizontal="center"/>
    </xf>
    <xf numFmtId="1" fontId="22" fillId="25" borderId="95" xfId="47" applyNumberFormat="1" applyFont="1" applyFill="1" applyBorder="1" applyAlignment="1">
      <alignment horizontal="center"/>
    </xf>
    <xf numFmtId="0" fontId="73" fillId="0" borderId="82" xfId="33" applyFont="1" applyBorder="1" applyAlignment="1">
      <alignment horizontal="right" vertical="center" wrapText="1"/>
    </xf>
    <xf numFmtId="0" fontId="73" fillId="0" borderId="83" xfId="33" applyFont="1" applyBorder="1" applyAlignment="1">
      <alignment horizontal="right" vertical="center" wrapText="1"/>
    </xf>
    <xf numFmtId="3" fontId="55" fillId="27" borderId="15" xfId="47" applyNumberFormat="1" applyFont="1" applyFill="1" applyBorder="1" applyAlignment="1">
      <alignment horizontal="center"/>
    </xf>
    <xf numFmtId="3" fontId="55" fillId="27" borderId="16" xfId="47" applyNumberFormat="1" applyFont="1" applyFill="1" applyBorder="1" applyAlignment="1">
      <alignment horizontal="center"/>
    </xf>
    <xf numFmtId="165" fontId="50" fillId="27" borderId="9" xfId="47" applyNumberFormat="1" applyFont="1" applyFill="1" applyBorder="1" applyAlignment="1">
      <alignment horizontal="center"/>
    </xf>
    <xf numFmtId="165" fontId="50" fillId="27" borderId="15" xfId="47" applyNumberFormat="1" applyFont="1" applyFill="1" applyBorder="1" applyAlignment="1">
      <alignment horizontal="center"/>
    </xf>
    <xf numFmtId="165" fontId="50" fillId="27" borderId="16" xfId="47" applyNumberFormat="1" applyFont="1" applyFill="1" applyBorder="1" applyAlignment="1">
      <alignment horizontal="center"/>
    </xf>
    <xf numFmtId="1" fontId="50" fillId="27" borderId="9" xfId="47" applyNumberFormat="1" applyFont="1" applyFill="1" applyBorder="1" applyAlignment="1">
      <alignment horizontal="center"/>
    </xf>
    <xf numFmtId="1" fontId="50" fillId="27" borderId="15" xfId="47" applyNumberFormat="1" applyFont="1" applyFill="1" applyBorder="1" applyAlignment="1">
      <alignment horizontal="center"/>
    </xf>
    <xf numFmtId="1" fontId="50" fillId="27" borderId="16" xfId="47" applyNumberFormat="1" applyFont="1" applyFill="1" applyBorder="1" applyAlignment="1">
      <alignment horizontal="center"/>
    </xf>
    <xf numFmtId="0" fontId="43" fillId="27" borderId="15" xfId="0" applyFont="1" applyFill="1" applyBorder="1" applyAlignment="1">
      <alignment horizontal="center" vertical="center"/>
    </xf>
    <xf numFmtId="0" fontId="43" fillId="27" borderId="16" xfId="0" applyFont="1" applyFill="1" applyBorder="1" applyAlignment="1">
      <alignment horizontal="center" vertical="center"/>
    </xf>
    <xf numFmtId="0" fontId="43" fillId="27" borderId="18" xfId="0" applyFont="1" applyFill="1" applyBorder="1" applyAlignment="1">
      <alignment horizontal="center" vertical="center"/>
    </xf>
    <xf numFmtId="0" fontId="49" fillId="27" borderId="15" xfId="33" applyFont="1" applyFill="1" applyBorder="1" applyAlignment="1">
      <alignment horizontal="center" vertical="center"/>
    </xf>
    <xf numFmtId="0" fontId="49" fillId="27" borderId="18" xfId="33" applyFont="1" applyFill="1" applyBorder="1" applyAlignment="1">
      <alignment horizontal="center" vertical="center"/>
    </xf>
    <xf numFmtId="0" fontId="43" fillId="27" borderId="9" xfId="33" applyFont="1" applyFill="1" applyBorder="1" applyAlignment="1">
      <alignment horizontal="center" vertical="center"/>
    </xf>
    <xf numFmtId="0" fontId="43" fillId="27" borderId="15" xfId="33" applyFont="1" applyFill="1" applyBorder="1" applyAlignment="1">
      <alignment horizontal="center" vertical="center"/>
    </xf>
    <xf numFmtId="0" fontId="43" fillId="27" borderId="16" xfId="33" applyFont="1" applyFill="1" applyBorder="1" applyAlignment="1">
      <alignment horizontal="center" vertical="center"/>
    </xf>
    <xf numFmtId="0" fontId="43" fillId="27" borderId="18" xfId="33" applyFont="1" applyFill="1" applyBorder="1" applyAlignment="1">
      <alignment horizontal="center" vertical="center"/>
    </xf>
    <xf numFmtId="0" fontId="54" fillId="27" borderId="38" xfId="33" applyFont="1" applyFill="1" applyBorder="1" applyAlignment="1">
      <alignment horizontal="left" vertical="center"/>
    </xf>
    <xf numFmtId="0" fontId="54" fillId="27" borderId="39" xfId="33" applyFont="1" applyFill="1" applyBorder="1" applyAlignment="1">
      <alignment horizontal="left" vertical="center"/>
    </xf>
    <xf numFmtId="0" fontId="54" fillId="27" borderId="40" xfId="33" applyFont="1" applyFill="1" applyBorder="1" applyAlignment="1">
      <alignment horizontal="left" vertical="center"/>
    </xf>
    <xf numFmtId="0" fontId="54" fillId="27" borderId="14" xfId="33" applyFont="1" applyFill="1" applyBorder="1" applyAlignment="1">
      <alignment horizontal="left" vertical="center"/>
    </xf>
    <xf numFmtId="49" fontId="49" fillId="27" borderId="15" xfId="33" applyNumberFormat="1" applyFont="1" applyFill="1" applyBorder="1" applyAlignment="1">
      <alignment horizontal="center" vertical="center"/>
    </xf>
    <xf numFmtId="49" fontId="49" fillId="27" borderId="18" xfId="33" applyNumberFormat="1" applyFont="1" applyFill="1" applyBorder="1" applyAlignment="1">
      <alignment horizontal="center" vertical="center"/>
    </xf>
    <xf numFmtId="49" fontId="49" fillId="27" borderId="16" xfId="33" applyNumberFormat="1" applyFont="1" applyFill="1" applyBorder="1" applyAlignment="1">
      <alignment horizontal="center" vertical="center"/>
    </xf>
    <xf numFmtId="49" fontId="49" fillId="27" borderId="15" xfId="0" applyNumberFormat="1" applyFont="1" applyFill="1" applyBorder="1" applyAlignment="1">
      <alignment horizontal="center" vertical="center"/>
    </xf>
    <xf numFmtId="49" fontId="49" fillId="27" borderId="18" xfId="0" applyNumberFormat="1" applyFont="1" applyFill="1" applyBorder="1" applyAlignment="1">
      <alignment horizontal="center" vertical="center"/>
    </xf>
    <xf numFmtId="49" fontId="49" fillId="27" borderId="16" xfId="0" applyNumberFormat="1" applyFont="1" applyFill="1" applyBorder="1" applyAlignment="1">
      <alignment horizontal="center" vertical="center"/>
    </xf>
    <xf numFmtId="49" fontId="49" fillId="30" borderId="15" xfId="0" applyNumberFormat="1" applyFont="1" applyFill="1" applyBorder="1" applyAlignment="1">
      <alignment horizontal="center" vertical="center"/>
    </xf>
    <xf numFmtId="49" fontId="49" fillId="30" borderId="18" xfId="0" applyNumberFormat="1" applyFont="1" applyFill="1" applyBorder="1" applyAlignment="1">
      <alignment horizontal="center" vertical="center"/>
    </xf>
    <xf numFmtId="49" fontId="49" fillId="30" borderId="16" xfId="0" applyNumberFormat="1" applyFont="1" applyFill="1" applyBorder="1" applyAlignment="1">
      <alignment horizontal="center" vertical="center"/>
    </xf>
    <xf numFmtId="3" fontId="55" fillId="30" borderId="15" xfId="47" applyNumberFormat="1" applyFont="1" applyFill="1" applyBorder="1" applyAlignment="1">
      <alignment horizontal="center"/>
    </xf>
    <xf numFmtId="3" fontId="55" fillId="30" borderId="16" xfId="47" applyNumberFormat="1" applyFont="1" applyFill="1" applyBorder="1" applyAlignment="1">
      <alignment horizontal="center"/>
    </xf>
    <xf numFmtId="165" fontId="50" fillId="30" borderId="9" xfId="47" applyNumberFormat="1" applyFont="1" applyFill="1" applyBorder="1" applyAlignment="1">
      <alignment horizontal="center"/>
    </xf>
    <xf numFmtId="165" fontId="50" fillId="30" borderId="15" xfId="47" applyNumberFormat="1" applyFont="1" applyFill="1" applyBorder="1" applyAlignment="1">
      <alignment horizontal="center"/>
    </xf>
    <xf numFmtId="165" fontId="50" fillId="30" borderId="16" xfId="47" applyNumberFormat="1" applyFont="1" applyFill="1" applyBorder="1" applyAlignment="1">
      <alignment horizontal="center"/>
    </xf>
    <xf numFmtId="1" fontId="50" fillId="30" borderId="9" xfId="47" applyNumberFormat="1" applyFont="1" applyFill="1" applyBorder="1" applyAlignment="1">
      <alignment horizontal="center"/>
    </xf>
    <xf numFmtId="1" fontId="50" fillId="30" borderId="15" xfId="47" applyNumberFormat="1" applyFont="1" applyFill="1" applyBorder="1" applyAlignment="1">
      <alignment horizontal="center"/>
    </xf>
    <xf numFmtId="1" fontId="50" fillId="30" borderId="16" xfId="47" applyNumberFormat="1" applyFont="1" applyFill="1" applyBorder="1" applyAlignment="1">
      <alignment horizontal="center"/>
    </xf>
    <xf numFmtId="0" fontId="43" fillId="30" borderId="15" xfId="0" applyFont="1" applyFill="1" applyBorder="1" applyAlignment="1">
      <alignment horizontal="center" vertical="center"/>
    </xf>
    <xf numFmtId="0" fontId="43" fillId="30" borderId="18" xfId="0" applyFont="1" applyFill="1" applyBorder="1" applyAlignment="1">
      <alignment horizontal="center" vertical="center"/>
    </xf>
    <xf numFmtId="0" fontId="43" fillId="30" borderId="16" xfId="0" applyFont="1" applyFill="1" applyBorder="1" applyAlignment="1">
      <alignment horizontal="center" vertical="center"/>
    </xf>
    <xf numFmtId="0" fontId="49" fillId="30" borderId="15" xfId="33" applyFont="1" applyFill="1" applyBorder="1" applyAlignment="1">
      <alignment horizontal="center" vertical="center"/>
    </xf>
    <xf numFmtId="0" fontId="49" fillId="30" borderId="18" xfId="33" applyFont="1" applyFill="1" applyBorder="1" applyAlignment="1">
      <alignment horizontal="center" vertical="center"/>
    </xf>
    <xf numFmtId="0" fontId="43" fillId="30" borderId="9" xfId="33" applyFont="1" applyFill="1" applyBorder="1" applyAlignment="1">
      <alignment horizontal="center" vertical="center"/>
    </xf>
    <xf numFmtId="0" fontId="54" fillId="30" borderId="38" xfId="33" applyFont="1" applyFill="1" applyBorder="1" applyAlignment="1">
      <alignment horizontal="left" vertical="center"/>
    </xf>
    <xf numFmtId="0" fontId="54" fillId="30" borderId="39" xfId="33" applyFont="1" applyFill="1" applyBorder="1" applyAlignment="1">
      <alignment horizontal="left" vertical="center"/>
    </xf>
    <xf numFmtId="0" fontId="54" fillId="30" borderId="40" xfId="33" applyFont="1" applyFill="1" applyBorder="1" applyAlignment="1">
      <alignment horizontal="left" vertical="center"/>
    </xf>
    <xf numFmtId="0" fontId="54" fillId="30" borderId="14" xfId="33" applyFont="1" applyFill="1" applyBorder="1" applyAlignment="1">
      <alignment horizontal="left" vertical="center"/>
    </xf>
    <xf numFmtId="49" fontId="49" fillId="30" borderId="15" xfId="33" applyNumberFormat="1" applyFont="1" applyFill="1" applyBorder="1" applyAlignment="1">
      <alignment horizontal="center" vertical="center"/>
    </xf>
    <xf numFmtId="49" fontId="49" fillId="30" borderId="18" xfId="33" applyNumberFormat="1" applyFont="1" applyFill="1" applyBorder="1" applyAlignment="1">
      <alignment horizontal="center" vertical="center"/>
    </xf>
    <xf numFmtId="49" fontId="49" fillId="30" borderId="16" xfId="33" applyNumberFormat="1" applyFont="1" applyFill="1" applyBorder="1" applyAlignment="1">
      <alignment horizontal="center" vertical="center"/>
    </xf>
    <xf numFmtId="0" fontId="43" fillId="30" borderId="15" xfId="33" applyFont="1" applyFill="1" applyBorder="1" applyAlignment="1">
      <alignment horizontal="center" vertical="center"/>
    </xf>
    <xf numFmtId="0" fontId="43" fillId="30" borderId="16" xfId="33" applyFont="1" applyFill="1" applyBorder="1" applyAlignment="1">
      <alignment horizontal="center" vertical="center"/>
    </xf>
    <xf numFmtId="0" fontId="43" fillId="30" borderId="18" xfId="33" applyFont="1" applyFill="1" applyBorder="1" applyAlignment="1">
      <alignment horizontal="center" vertical="center"/>
    </xf>
    <xf numFmtId="0" fontId="47" fillId="0" borderId="82" xfId="33" applyFont="1" applyBorder="1" applyAlignment="1">
      <alignment horizontal="right" vertical="center" wrapText="1"/>
    </xf>
    <xf numFmtId="0" fontId="47" fillId="0" borderId="83" xfId="33" applyFont="1" applyBorder="1" applyAlignment="1">
      <alignment horizontal="right" vertical="center" wrapText="1"/>
    </xf>
    <xf numFmtId="3" fontId="55" fillId="49" borderId="15" xfId="47" applyNumberFormat="1" applyFont="1" applyFill="1" applyBorder="1" applyAlignment="1">
      <alignment horizontal="center"/>
    </xf>
    <xf numFmtId="3" fontId="55" fillId="49" borderId="16" xfId="47" applyNumberFormat="1" applyFont="1" applyFill="1" applyBorder="1" applyAlignment="1">
      <alignment horizontal="center"/>
    </xf>
    <xf numFmtId="165" fontId="50" fillId="49" borderId="9" xfId="47" applyNumberFormat="1" applyFont="1" applyFill="1" applyBorder="1" applyAlignment="1">
      <alignment horizontal="center"/>
    </xf>
    <xf numFmtId="165" fontId="50" fillId="49" borderId="15" xfId="47" applyNumberFormat="1" applyFont="1" applyFill="1" applyBorder="1" applyAlignment="1">
      <alignment horizontal="center"/>
    </xf>
    <xf numFmtId="165" fontId="50" fillId="49" borderId="16" xfId="47" applyNumberFormat="1" applyFont="1" applyFill="1" applyBorder="1" applyAlignment="1">
      <alignment horizontal="center"/>
    </xf>
    <xf numFmtId="1" fontId="50" fillId="49" borderId="9" xfId="47" applyNumberFormat="1" applyFont="1" applyFill="1" applyBorder="1" applyAlignment="1">
      <alignment horizontal="center"/>
    </xf>
    <xf numFmtId="1" fontId="50" fillId="49" borderId="15" xfId="47" applyNumberFormat="1" applyFont="1" applyFill="1" applyBorder="1" applyAlignment="1">
      <alignment horizontal="center"/>
    </xf>
    <xf numFmtId="1" fontId="50" fillId="49" borderId="16" xfId="47" applyNumberFormat="1" applyFont="1" applyFill="1" applyBorder="1" applyAlignment="1">
      <alignment horizontal="center"/>
    </xf>
    <xf numFmtId="0" fontId="43" fillId="49" borderId="15" xfId="0" applyFont="1" applyFill="1" applyBorder="1" applyAlignment="1">
      <alignment horizontal="center" vertical="center"/>
    </xf>
    <xf numFmtId="0" fontId="43" fillId="49" borderId="16" xfId="0" applyFont="1" applyFill="1" applyBorder="1" applyAlignment="1">
      <alignment horizontal="center" vertical="center"/>
    </xf>
    <xf numFmtId="0" fontId="43" fillId="49" borderId="18" xfId="0" applyFont="1" applyFill="1" applyBorder="1" applyAlignment="1">
      <alignment horizontal="center" vertical="center"/>
    </xf>
    <xf numFmtId="0" fontId="49" fillId="49" borderId="15" xfId="33" applyFont="1" applyFill="1" applyBorder="1" applyAlignment="1">
      <alignment horizontal="center" vertical="center"/>
    </xf>
    <xf numFmtId="0" fontId="49" fillId="49" borderId="18" xfId="33" applyFont="1" applyFill="1" applyBorder="1" applyAlignment="1">
      <alignment horizontal="center" vertical="center"/>
    </xf>
    <xf numFmtId="0" fontId="43" fillId="49" borderId="9" xfId="33" applyFont="1" applyFill="1" applyBorder="1" applyAlignment="1">
      <alignment horizontal="center" vertical="center"/>
    </xf>
    <xf numFmtId="0" fontId="43" fillId="49" borderId="15" xfId="33" applyFont="1" applyFill="1" applyBorder="1" applyAlignment="1">
      <alignment horizontal="center" vertical="center"/>
    </xf>
    <xf numFmtId="0" fontId="43" fillId="49" borderId="16" xfId="33" applyFont="1" applyFill="1" applyBorder="1" applyAlignment="1">
      <alignment horizontal="center" vertical="center"/>
    </xf>
    <xf numFmtId="0" fontId="43" fillId="49" borderId="18" xfId="33" applyFont="1" applyFill="1" applyBorder="1" applyAlignment="1">
      <alignment horizontal="center" vertical="center"/>
    </xf>
    <xf numFmtId="0" fontId="54" fillId="49" borderId="38" xfId="33" applyFont="1" applyFill="1" applyBorder="1" applyAlignment="1">
      <alignment horizontal="left" vertical="center"/>
    </xf>
    <xf numFmtId="0" fontId="54" fillId="49" borderId="39" xfId="33" applyFont="1" applyFill="1" applyBorder="1" applyAlignment="1">
      <alignment horizontal="left" vertical="center"/>
    </xf>
    <xf numFmtId="0" fontId="54" fillId="49" borderId="40" xfId="33" applyFont="1" applyFill="1" applyBorder="1" applyAlignment="1">
      <alignment horizontal="left" vertical="center"/>
    </xf>
    <xf numFmtId="0" fontId="54" fillId="49" borderId="14" xfId="33" applyFont="1" applyFill="1" applyBorder="1" applyAlignment="1">
      <alignment horizontal="left" vertical="center"/>
    </xf>
    <xf numFmtId="49" fontId="49" fillId="49" borderId="15" xfId="33" applyNumberFormat="1" applyFont="1" applyFill="1" applyBorder="1" applyAlignment="1">
      <alignment horizontal="center" vertical="center"/>
    </xf>
    <xf numFmtId="49" fontId="49" fillId="49" borderId="18" xfId="33" applyNumberFormat="1" applyFont="1" applyFill="1" applyBorder="1" applyAlignment="1">
      <alignment horizontal="center" vertical="center"/>
    </xf>
    <xf numFmtId="49" fontId="49" fillId="49" borderId="16" xfId="33" applyNumberFormat="1" applyFont="1" applyFill="1" applyBorder="1" applyAlignment="1">
      <alignment horizontal="center" vertical="center"/>
    </xf>
    <xf numFmtId="49" fontId="49" fillId="49" borderId="15" xfId="0" applyNumberFormat="1" applyFont="1" applyFill="1" applyBorder="1" applyAlignment="1">
      <alignment horizontal="center" vertical="center"/>
    </xf>
    <xf numFmtId="49" fontId="49" fillId="49" borderId="18" xfId="0" applyNumberFormat="1" applyFont="1" applyFill="1" applyBorder="1" applyAlignment="1">
      <alignment horizontal="center" vertical="center"/>
    </xf>
    <xf numFmtId="49" fontId="49" fillId="49" borderId="16" xfId="0" applyNumberFormat="1" applyFont="1" applyFill="1" applyBorder="1" applyAlignment="1">
      <alignment horizontal="center" vertical="center"/>
    </xf>
    <xf numFmtId="0" fontId="72" fillId="0" borderId="82" xfId="33" applyFont="1" applyBorder="1" applyAlignment="1">
      <alignment horizontal="right" vertical="center" wrapText="1"/>
    </xf>
    <xf numFmtId="0" fontId="72" fillId="0" borderId="83" xfId="33" applyFont="1" applyBorder="1" applyAlignment="1">
      <alignment horizontal="right" vertical="center" wrapText="1"/>
    </xf>
    <xf numFmtId="3" fontId="55" fillId="51" borderId="15" xfId="47" applyNumberFormat="1" applyFont="1" applyFill="1" applyBorder="1" applyAlignment="1">
      <alignment horizontal="center"/>
    </xf>
    <xf numFmtId="3" fontId="55" fillId="51" borderId="16" xfId="47" applyNumberFormat="1" applyFont="1" applyFill="1" applyBorder="1" applyAlignment="1">
      <alignment horizontal="center"/>
    </xf>
    <xf numFmtId="165" fontId="50" fillId="51" borderId="9" xfId="47" applyNumberFormat="1" applyFont="1" applyFill="1" applyBorder="1" applyAlignment="1">
      <alignment horizontal="center"/>
    </xf>
    <xf numFmtId="165" fontId="50" fillId="51" borderId="15" xfId="47" applyNumberFormat="1" applyFont="1" applyFill="1" applyBorder="1" applyAlignment="1">
      <alignment horizontal="center"/>
    </xf>
    <xf numFmtId="165" fontId="50" fillId="51" borderId="16" xfId="47" applyNumberFormat="1" applyFont="1" applyFill="1" applyBorder="1" applyAlignment="1">
      <alignment horizontal="center"/>
    </xf>
    <xf numFmtId="1" fontId="50" fillId="51" borderId="9" xfId="47" applyNumberFormat="1" applyFont="1" applyFill="1" applyBorder="1" applyAlignment="1">
      <alignment horizontal="center"/>
    </xf>
    <xf numFmtId="1" fontId="50" fillId="51" borderId="15" xfId="47" applyNumberFormat="1" applyFont="1" applyFill="1" applyBorder="1" applyAlignment="1">
      <alignment horizontal="center"/>
    </xf>
    <xf numFmtId="1" fontId="50" fillId="51" borderId="16" xfId="47" applyNumberFormat="1" applyFont="1" applyFill="1" applyBorder="1" applyAlignment="1">
      <alignment horizontal="center"/>
    </xf>
    <xf numFmtId="0" fontId="43" fillId="51" borderId="15" xfId="0" applyFont="1" applyFill="1" applyBorder="1" applyAlignment="1">
      <alignment horizontal="center" vertical="center"/>
    </xf>
    <xf numFmtId="0" fontId="43" fillId="51" borderId="16" xfId="0" applyFont="1" applyFill="1" applyBorder="1" applyAlignment="1">
      <alignment horizontal="center" vertical="center"/>
    </xf>
    <xf numFmtId="0" fontId="43" fillId="51" borderId="18" xfId="0" applyFont="1" applyFill="1" applyBorder="1" applyAlignment="1">
      <alignment horizontal="center" vertical="center"/>
    </xf>
    <xf numFmtId="0" fontId="49" fillId="51" borderId="15" xfId="33" applyFont="1" applyFill="1" applyBorder="1" applyAlignment="1">
      <alignment horizontal="center" vertical="center"/>
    </xf>
    <xf numFmtId="0" fontId="49" fillId="51" borderId="18" xfId="33" applyFont="1" applyFill="1" applyBorder="1" applyAlignment="1">
      <alignment horizontal="center" vertical="center"/>
    </xf>
    <xf numFmtId="0" fontId="43" fillId="51" borderId="9" xfId="33" applyFont="1" applyFill="1" applyBorder="1" applyAlignment="1">
      <alignment horizontal="center" vertical="center"/>
    </xf>
    <xf numFmtId="0" fontId="43" fillId="51" borderId="15" xfId="33" applyFont="1" applyFill="1" applyBorder="1" applyAlignment="1">
      <alignment horizontal="center" vertical="center"/>
    </xf>
    <xf numFmtId="0" fontId="43" fillId="51" borderId="16" xfId="33" applyFont="1" applyFill="1" applyBorder="1" applyAlignment="1">
      <alignment horizontal="center" vertical="center"/>
    </xf>
    <xf numFmtId="0" fontId="43" fillId="51" borderId="18" xfId="33" applyFont="1" applyFill="1" applyBorder="1" applyAlignment="1">
      <alignment horizontal="center" vertical="center"/>
    </xf>
    <xf numFmtId="0" fontId="54" fillId="51" borderId="38" xfId="33" applyFont="1" applyFill="1" applyBorder="1" applyAlignment="1">
      <alignment horizontal="left" vertical="center"/>
    </xf>
    <xf numFmtId="0" fontId="54" fillId="51" borderId="39" xfId="33" applyFont="1" applyFill="1" applyBorder="1" applyAlignment="1">
      <alignment horizontal="left" vertical="center"/>
    </xf>
    <xf numFmtId="0" fontId="54" fillId="51" borderId="40" xfId="33" applyFont="1" applyFill="1" applyBorder="1" applyAlignment="1">
      <alignment horizontal="left" vertical="center"/>
    </xf>
    <xf numFmtId="0" fontId="54" fillId="51" borderId="14" xfId="33" applyFont="1" applyFill="1" applyBorder="1" applyAlignment="1">
      <alignment horizontal="left" vertical="center"/>
    </xf>
    <xf numFmtId="49" fontId="49" fillId="51" borderId="15" xfId="33" applyNumberFormat="1" applyFont="1" applyFill="1" applyBorder="1" applyAlignment="1">
      <alignment horizontal="center" vertical="center"/>
    </xf>
    <xf numFmtId="49" fontId="49" fillId="51" borderId="18" xfId="33" applyNumberFormat="1" applyFont="1" applyFill="1" applyBorder="1" applyAlignment="1">
      <alignment horizontal="center" vertical="center"/>
    </xf>
    <xf numFmtId="49" fontId="49" fillId="51" borderId="16" xfId="33" applyNumberFormat="1" applyFont="1" applyFill="1" applyBorder="1" applyAlignment="1">
      <alignment horizontal="center" vertical="center"/>
    </xf>
    <xf numFmtId="49" fontId="49" fillId="51" borderId="15" xfId="0" applyNumberFormat="1" applyFont="1" applyFill="1" applyBorder="1" applyAlignment="1">
      <alignment horizontal="center" vertical="center"/>
    </xf>
    <xf numFmtId="49" fontId="49" fillId="51" borderId="18" xfId="0" applyNumberFormat="1" applyFont="1" applyFill="1" applyBorder="1" applyAlignment="1">
      <alignment horizontal="center" vertical="center"/>
    </xf>
    <xf numFmtId="49" fontId="49" fillId="51" borderId="16" xfId="0" applyNumberFormat="1" applyFont="1" applyFill="1" applyBorder="1" applyAlignment="1">
      <alignment horizontal="center" vertical="center"/>
    </xf>
    <xf numFmtId="0" fontId="71" fillId="0" borderId="82" xfId="33" applyFont="1" applyBorder="1" applyAlignment="1">
      <alignment horizontal="right" vertical="center" wrapText="1"/>
    </xf>
    <xf numFmtId="0" fontId="71" fillId="0" borderId="83" xfId="33" applyFont="1" applyBorder="1" applyAlignment="1">
      <alignment horizontal="right" vertical="center" wrapText="1"/>
    </xf>
    <xf numFmtId="1" fontId="50" fillId="43" borderId="9" xfId="47" applyNumberFormat="1" applyFont="1" applyFill="1" applyBorder="1" applyAlignment="1">
      <alignment horizontal="center"/>
    </xf>
    <xf numFmtId="49" fontId="49" fillId="43" borderId="15" xfId="0" applyNumberFormat="1" applyFont="1" applyFill="1" applyBorder="1" applyAlignment="1">
      <alignment horizontal="center" vertical="center"/>
    </xf>
    <xf numFmtId="49" fontId="49" fillId="43" borderId="18" xfId="0" applyNumberFormat="1" applyFont="1" applyFill="1" applyBorder="1" applyAlignment="1">
      <alignment horizontal="center" vertical="center"/>
    </xf>
    <xf numFmtId="49" fontId="49" fillId="43" borderId="16" xfId="0" applyNumberFormat="1" applyFont="1" applyFill="1" applyBorder="1" applyAlignment="1">
      <alignment horizontal="center" vertical="center"/>
    </xf>
    <xf numFmtId="3" fontId="55" fillId="43" borderId="15" xfId="47" applyNumberFormat="1" applyFont="1" applyFill="1" applyBorder="1" applyAlignment="1">
      <alignment horizontal="center"/>
    </xf>
    <xf numFmtId="3" fontId="55" fillId="43" borderId="16" xfId="47" applyNumberFormat="1" applyFont="1" applyFill="1" applyBorder="1" applyAlignment="1">
      <alignment horizontal="center"/>
    </xf>
    <xf numFmtId="165" fontId="50" fillId="43" borderId="9" xfId="47" applyNumberFormat="1" applyFont="1" applyFill="1" applyBorder="1" applyAlignment="1">
      <alignment horizontal="center"/>
    </xf>
    <xf numFmtId="165" fontId="50" fillId="43" borderId="15" xfId="47" applyNumberFormat="1" applyFont="1" applyFill="1" applyBorder="1" applyAlignment="1">
      <alignment horizontal="center"/>
    </xf>
    <xf numFmtId="165" fontId="50" fillId="43" borderId="16" xfId="47" applyNumberFormat="1" applyFont="1" applyFill="1" applyBorder="1" applyAlignment="1">
      <alignment horizontal="center"/>
    </xf>
    <xf numFmtId="1" fontId="50" fillId="43" borderId="15" xfId="47" applyNumberFormat="1" applyFont="1" applyFill="1" applyBorder="1" applyAlignment="1">
      <alignment horizontal="center"/>
    </xf>
    <xf numFmtId="1" fontId="50" fillId="43" borderId="16" xfId="47" applyNumberFormat="1" applyFont="1" applyFill="1" applyBorder="1" applyAlignment="1">
      <alignment horizontal="center"/>
    </xf>
    <xf numFmtId="0" fontId="43" fillId="43" borderId="15" xfId="0" applyFont="1" applyFill="1" applyBorder="1" applyAlignment="1">
      <alignment horizontal="center" vertical="center"/>
    </xf>
    <xf numFmtId="0" fontId="43" fillId="43" borderId="16" xfId="0" applyFont="1" applyFill="1" applyBorder="1" applyAlignment="1">
      <alignment horizontal="center" vertical="center"/>
    </xf>
    <xf numFmtId="0" fontId="43" fillId="43" borderId="18" xfId="0" applyFont="1" applyFill="1" applyBorder="1" applyAlignment="1">
      <alignment horizontal="center" vertical="center"/>
    </xf>
    <xf numFmtId="0" fontId="49" fillId="43" borderId="15" xfId="33" applyFont="1" applyFill="1" applyBorder="1" applyAlignment="1">
      <alignment horizontal="center" vertical="center"/>
    </xf>
    <xf numFmtId="0" fontId="49" fillId="43" borderId="18" xfId="33" applyFont="1" applyFill="1" applyBorder="1" applyAlignment="1">
      <alignment horizontal="center" vertical="center"/>
    </xf>
    <xf numFmtId="0" fontId="43" fillId="43" borderId="15" xfId="33" applyFont="1" applyFill="1" applyBorder="1" applyAlignment="1">
      <alignment horizontal="center" vertical="center"/>
    </xf>
    <xf numFmtId="0" fontId="43" fillId="43" borderId="16" xfId="33" applyFont="1" applyFill="1" applyBorder="1" applyAlignment="1">
      <alignment horizontal="center" vertical="center"/>
    </xf>
    <xf numFmtId="0" fontId="43" fillId="43" borderId="18" xfId="33" applyFont="1" applyFill="1" applyBorder="1" applyAlignment="1">
      <alignment horizontal="center" vertical="center"/>
    </xf>
    <xf numFmtId="0" fontId="43" fillId="43" borderId="9" xfId="33" applyFont="1" applyFill="1" applyBorder="1" applyAlignment="1">
      <alignment horizontal="center" vertical="center"/>
    </xf>
    <xf numFmtId="0" fontId="54" fillId="43" borderId="38" xfId="33" applyFont="1" applyFill="1" applyBorder="1" applyAlignment="1">
      <alignment horizontal="left" vertical="center"/>
    </xf>
    <xf numFmtId="0" fontId="54" fillId="43" borderId="39" xfId="33" applyFont="1" applyFill="1" applyBorder="1" applyAlignment="1">
      <alignment horizontal="left" vertical="center"/>
    </xf>
    <xf numFmtId="0" fontId="54" fillId="43" borderId="40" xfId="33" applyFont="1" applyFill="1" applyBorder="1" applyAlignment="1">
      <alignment horizontal="left" vertical="center"/>
    </xf>
    <xf numFmtId="0" fontId="54" fillId="43" borderId="14" xfId="33" applyFont="1" applyFill="1" applyBorder="1" applyAlignment="1">
      <alignment horizontal="left" vertical="center"/>
    </xf>
    <xf numFmtId="49" fontId="49" fillId="43" borderId="15" xfId="33" applyNumberFormat="1" applyFont="1" applyFill="1" applyBorder="1" applyAlignment="1">
      <alignment horizontal="center" vertical="center"/>
    </xf>
    <xf numFmtId="49" fontId="49" fillId="43" borderId="18" xfId="33" applyNumberFormat="1" applyFont="1" applyFill="1" applyBorder="1" applyAlignment="1">
      <alignment horizontal="center" vertical="center"/>
    </xf>
    <xf numFmtId="49" fontId="49" fillId="43" borderId="16" xfId="33" applyNumberFormat="1" applyFont="1" applyFill="1" applyBorder="1" applyAlignment="1">
      <alignment horizontal="center" vertical="center"/>
    </xf>
    <xf numFmtId="0" fontId="68" fillId="0" borderId="82" xfId="33" applyFont="1" applyBorder="1" applyAlignment="1">
      <alignment horizontal="right" vertical="center" wrapText="1"/>
    </xf>
    <xf numFmtId="0" fontId="68" fillId="0" borderId="83" xfId="33" applyFont="1" applyBorder="1" applyAlignment="1">
      <alignment horizontal="right" vertical="center" wrapText="1"/>
    </xf>
    <xf numFmtId="3" fontId="55" fillId="52" borderId="15" xfId="47" applyNumberFormat="1" applyFont="1" applyFill="1" applyBorder="1" applyAlignment="1">
      <alignment horizontal="center"/>
    </xf>
    <xf numFmtId="3" fontId="55" fillId="52" borderId="16" xfId="47" applyNumberFormat="1" applyFont="1" applyFill="1" applyBorder="1" applyAlignment="1">
      <alignment horizontal="center"/>
    </xf>
    <xf numFmtId="165" fontId="50" fillId="52" borderId="9" xfId="47" applyNumberFormat="1" applyFont="1" applyFill="1" applyBorder="1" applyAlignment="1">
      <alignment horizontal="center"/>
    </xf>
    <xf numFmtId="165" fontId="50" fillId="52" borderId="15" xfId="47" applyNumberFormat="1" applyFont="1" applyFill="1" applyBorder="1" applyAlignment="1">
      <alignment horizontal="center"/>
    </xf>
    <xf numFmtId="165" fontId="50" fillId="52" borderId="16" xfId="47" applyNumberFormat="1" applyFont="1" applyFill="1" applyBorder="1" applyAlignment="1">
      <alignment horizontal="center"/>
    </xf>
    <xf numFmtId="1" fontId="50" fillId="52" borderId="9" xfId="47" applyNumberFormat="1" applyFont="1" applyFill="1" applyBorder="1" applyAlignment="1">
      <alignment horizontal="center"/>
    </xf>
    <xf numFmtId="1" fontId="50" fillId="52" borderId="15" xfId="47" applyNumberFormat="1" applyFont="1" applyFill="1" applyBorder="1" applyAlignment="1">
      <alignment horizontal="center"/>
    </xf>
    <xf numFmtId="1" fontId="50" fillId="52" borderId="16" xfId="47" applyNumberFormat="1" applyFont="1" applyFill="1" applyBorder="1" applyAlignment="1">
      <alignment horizontal="center"/>
    </xf>
    <xf numFmtId="0" fontId="43" fillId="52" borderId="15" xfId="0" applyFont="1" applyFill="1" applyBorder="1" applyAlignment="1">
      <alignment horizontal="center" vertical="center"/>
    </xf>
    <xf numFmtId="0" fontId="43" fillId="52" borderId="16" xfId="0" applyFont="1" applyFill="1" applyBorder="1" applyAlignment="1">
      <alignment horizontal="center" vertical="center"/>
    </xf>
    <xf numFmtId="0" fontId="43" fillId="52" borderId="18" xfId="0" applyFont="1" applyFill="1" applyBorder="1" applyAlignment="1">
      <alignment horizontal="center" vertical="center"/>
    </xf>
    <xf numFmtId="0" fontId="49" fillId="52" borderId="15" xfId="33" applyFont="1" applyFill="1" applyBorder="1" applyAlignment="1">
      <alignment horizontal="center" vertical="center"/>
    </xf>
    <xf numFmtId="0" fontId="49" fillId="52" borderId="18" xfId="33" applyFont="1" applyFill="1" applyBorder="1" applyAlignment="1">
      <alignment horizontal="center" vertical="center"/>
    </xf>
    <xf numFmtId="0" fontId="43" fillId="52" borderId="9" xfId="33" applyFont="1" applyFill="1" applyBorder="1" applyAlignment="1">
      <alignment horizontal="center" vertical="center"/>
    </xf>
    <xf numFmtId="0" fontId="43" fillId="52" borderId="15" xfId="33" applyFont="1" applyFill="1" applyBorder="1" applyAlignment="1">
      <alignment horizontal="center" vertical="center"/>
    </xf>
    <xf numFmtId="0" fontId="43" fillId="52" borderId="16" xfId="33" applyFont="1" applyFill="1" applyBorder="1" applyAlignment="1">
      <alignment horizontal="center" vertical="center"/>
    </xf>
    <xf numFmtId="0" fontId="43" fillId="52" borderId="18" xfId="33" applyFont="1" applyFill="1" applyBorder="1" applyAlignment="1">
      <alignment horizontal="center" vertical="center"/>
    </xf>
    <xf numFmtId="0" fontId="54" fillId="52" borderId="38" xfId="33" applyFont="1" applyFill="1" applyBorder="1" applyAlignment="1">
      <alignment horizontal="left" vertical="center"/>
    </xf>
    <xf numFmtId="0" fontId="54" fillId="52" borderId="39" xfId="33" applyFont="1" applyFill="1" applyBorder="1" applyAlignment="1">
      <alignment horizontal="left" vertical="center"/>
    </xf>
    <xf numFmtId="0" fontId="54" fillId="52" borderId="40" xfId="33" applyFont="1" applyFill="1" applyBorder="1" applyAlignment="1">
      <alignment horizontal="left" vertical="center"/>
    </xf>
    <xf numFmtId="0" fontId="54" fillId="52" borderId="14" xfId="33" applyFont="1" applyFill="1" applyBorder="1" applyAlignment="1">
      <alignment horizontal="left" vertical="center"/>
    </xf>
    <xf numFmtId="49" fontId="49" fillId="52" borderId="15" xfId="33" applyNumberFormat="1" applyFont="1" applyFill="1" applyBorder="1" applyAlignment="1">
      <alignment horizontal="center" vertical="center"/>
    </xf>
    <xf numFmtId="49" fontId="49" fillId="52" borderId="18" xfId="33" applyNumberFormat="1" applyFont="1" applyFill="1" applyBorder="1" applyAlignment="1">
      <alignment horizontal="center" vertical="center"/>
    </xf>
    <xf numFmtId="49" fontId="49" fillId="52" borderId="16" xfId="33" applyNumberFormat="1" applyFont="1" applyFill="1" applyBorder="1" applyAlignment="1">
      <alignment horizontal="center" vertical="center"/>
    </xf>
    <xf numFmtId="49" fontId="49" fillId="52" borderId="15" xfId="0" applyNumberFormat="1" applyFont="1" applyFill="1" applyBorder="1" applyAlignment="1">
      <alignment horizontal="center" vertical="center"/>
    </xf>
    <xf numFmtId="49" fontId="49" fillId="52" borderId="18" xfId="0" applyNumberFormat="1" applyFont="1" applyFill="1" applyBorder="1" applyAlignment="1">
      <alignment horizontal="center" vertical="center"/>
    </xf>
    <xf numFmtId="49" fontId="49" fillId="52" borderId="16" xfId="0" applyNumberFormat="1" applyFont="1" applyFill="1" applyBorder="1" applyAlignment="1">
      <alignment horizontal="center" vertical="center"/>
    </xf>
    <xf numFmtId="0" fontId="70" fillId="0" borderId="82" xfId="33" applyFont="1" applyBorder="1" applyAlignment="1">
      <alignment horizontal="right" vertical="center" wrapText="1"/>
    </xf>
    <xf numFmtId="0" fontId="70" fillId="0" borderId="83" xfId="33" applyFont="1" applyBorder="1" applyAlignment="1">
      <alignment horizontal="right" vertical="center" wrapText="1"/>
    </xf>
    <xf numFmtId="1" fontId="50" fillId="37" borderId="9" xfId="47" applyNumberFormat="1" applyFont="1" applyFill="1" applyBorder="1" applyAlignment="1">
      <alignment horizontal="center"/>
    </xf>
    <xf numFmtId="49" fontId="49" fillId="37" borderId="15" xfId="0" applyNumberFormat="1" applyFont="1" applyFill="1" applyBorder="1" applyAlignment="1">
      <alignment horizontal="center" vertical="center"/>
    </xf>
    <xf numFmtId="49" fontId="49" fillId="37" borderId="18" xfId="0" applyNumberFormat="1" applyFont="1" applyFill="1" applyBorder="1" applyAlignment="1">
      <alignment horizontal="center" vertical="center"/>
    </xf>
    <xf numFmtId="49" fontId="49" fillId="37" borderId="16" xfId="0" applyNumberFormat="1" applyFont="1" applyFill="1" applyBorder="1" applyAlignment="1">
      <alignment horizontal="center" vertical="center"/>
    </xf>
    <xf numFmtId="3" fontId="55" fillId="37" borderId="15" xfId="47" applyNumberFormat="1" applyFont="1" applyFill="1" applyBorder="1" applyAlignment="1">
      <alignment horizontal="center"/>
    </xf>
    <xf numFmtId="3" fontId="55" fillId="37" borderId="16" xfId="47" applyNumberFormat="1" applyFont="1" applyFill="1" applyBorder="1" applyAlignment="1">
      <alignment horizontal="center"/>
    </xf>
    <xf numFmtId="165" fontId="50" fillId="37" borderId="9" xfId="47" applyNumberFormat="1" applyFont="1" applyFill="1" applyBorder="1" applyAlignment="1">
      <alignment horizontal="center"/>
    </xf>
    <xf numFmtId="165" fontId="50" fillId="37" borderId="15" xfId="47" applyNumberFormat="1" applyFont="1" applyFill="1" applyBorder="1" applyAlignment="1">
      <alignment horizontal="center"/>
    </xf>
    <xf numFmtId="165" fontId="50" fillId="37" borderId="16" xfId="47" applyNumberFormat="1" applyFont="1" applyFill="1" applyBorder="1" applyAlignment="1">
      <alignment horizontal="center"/>
    </xf>
    <xf numFmtId="1" fontId="50" fillId="37" borderId="15" xfId="47" applyNumberFormat="1" applyFont="1" applyFill="1" applyBorder="1" applyAlignment="1">
      <alignment horizontal="center"/>
    </xf>
    <xf numFmtId="1" fontId="50" fillId="37" borderId="16" xfId="47" applyNumberFormat="1" applyFont="1" applyFill="1" applyBorder="1" applyAlignment="1">
      <alignment horizontal="center"/>
    </xf>
    <xf numFmtId="0" fontId="43" fillId="37" borderId="15" xfId="0" applyFont="1" applyFill="1" applyBorder="1" applyAlignment="1">
      <alignment horizontal="center" vertical="center"/>
    </xf>
    <xf numFmtId="0" fontId="43" fillId="37" borderId="16" xfId="0" applyFont="1" applyFill="1" applyBorder="1" applyAlignment="1">
      <alignment horizontal="center" vertical="center"/>
    </xf>
    <xf numFmtId="0" fontId="43" fillId="37" borderId="18" xfId="0" applyFont="1" applyFill="1" applyBorder="1" applyAlignment="1">
      <alignment horizontal="center" vertical="center"/>
    </xf>
    <xf numFmtId="0" fontId="49" fillId="37" borderId="15" xfId="33" applyFont="1" applyFill="1" applyBorder="1" applyAlignment="1">
      <alignment horizontal="center" vertical="center"/>
    </xf>
    <xf numFmtId="0" fontId="49" fillId="37" borderId="18" xfId="33" applyFont="1" applyFill="1" applyBorder="1" applyAlignment="1">
      <alignment horizontal="center" vertical="center"/>
    </xf>
    <xf numFmtId="0" fontId="43" fillId="37" borderId="15" xfId="33" applyFont="1" applyFill="1" applyBorder="1" applyAlignment="1">
      <alignment horizontal="center" vertical="center"/>
    </xf>
    <xf numFmtId="0" fontId="43" fillId="37" borderId="16" xfId="33" applyFont="1" applyFill="1" applyBorder="1" applyAlignment="1">
      <alignment horizontal="center" vertical="center"/>
    </xf>
    <xf numFmtId="0" fontId="43" fillId="37" borderId="18" xfId="33" applyFont="1" applyFill="1" applyBorder="1" applyAlignment="1">
      <alignment horizontal="center" vertical="center"/>
    </xf>
    <xf numFmtId="0" fontId="43" fillId="37" borderId="9" xfId="33" applyFont="1" applyFill="1" applyBorder="1" applyAlignment="1">
      <alignment horizontal="center" vertical="center"/>
    </xf>
    <xf numFmtId="0" fontId="54" fillId="37" borderId="38" xfId="33" applyFont="1" applyFill="1" applyBorder="1" applyAlignment="1">
      <alignment horizontal="left" vertical="center"/>
    </xf>
    <xf numFmtId="0" fontId="54" fillId="37" borderId="39" xfId="33" applyFont="1" applyFill="1" applyBorder="1" applyAlignment="1">
      <alignment horizontal="left" vertical="center"/>
    </xf>
    <xf numFmtId="0" fontId="54" fillId="37" borderId="40" xfId="33" applyFont="1" applyFill="1" applyBorder="1" applyAlignment="1">
      <alignment horizontal="left" vertical="center"/>
    </xf>
    <xf numFmtId="0" fontId="54" fillId="37" borderId="14" xfId="33" applyFont="1" applyFill="1" applyBorder="1" applyAlignment="1">
      <alignment horizontal="left" vertical="center"/>
    </xf>
    <xf numFmtId="49" fontId="49" fillId="37" borderId="15" xfId="33" applyNumberFormat="1" applyFont="1" applyFill="1" applyBorder="1" applyAlignment="1">
      <alignment horizontal="center" vertical="center"/>
    </xf>
    <xf numFmtId="49" fontId="49" fillId="37" borderId="18" xfId="33" applyNumberFormat="1" applyFont="1" applyFill="1" applyBorder="1" applyAlignment="1">
      <alignment horizontal="center" vertical="center"/>
    </xf>
    <xf numFmtId="49" fontId="49" fillId="37" borderId="16" xfId="33" applyNumberFormat="1" applyFont="1" applyFill="1" applyBorder="1" applyAlignment="1">
      <alignment horizontal="center" vertical="center"/>
    </xf>
    <xf numFmtId="0" fontId="69" fillId="0" borderId="82" xfId="33" applyFont="1" applyBorder="1" applyAlignment="1">
      <alignment horizontal="right" vertical="center" wrapText="1"/>
    </xf>
    <xf numFmtId="0" fontId="69" fillId="0" borderId="83" xfId="33" applyFont="1" applyBorder="1" applyAlignment="1">
      <alignment horizontal="right" vertical="center" wrapText="1"/>
    </xf>
    <xf numFmtId="49" fontId="49" fillId="48" borderId="15" xfId="0" applyNumberFormat="1" applyFont="1" applyFill="1" applyBorder="1" applyAlignment="1">
      <alignment horizontal="center" vertical="center"/>
    </xf>
    <xf numFmtId="49" fontId="49" fillId="48" borderId="18" xfId="0" applyNumberFormat="1" applyFont="1" applyFill="1" applyBorder="1" applyAlignment="1">
      <alignment horizontal="center" vertical="center"/>
    </xf>
    <xf numFmtId="49" fontId="49" fillId="48" borderId="16" xfId="0" applyNumberFormat="1" applyFont="1" applyFill="1" applyBorder="1" applyAlignment="1">
      <alignment horizontal="center" vertical="center"/>
    </xf>
    <xf numFmtId="3" fontId="55" fillId="48" borderId="15" xfId="47" applyNumberFormat="1" applyFont="1" applyFill="1" applyBorder="1" applyAlignment="1">
      <alignment horizontal="center"/>
    </xf>
    <xf numFmtId="3" fontId="55" fillId="48" borderId="16" xfId="47" applyNumberFormat="1" applyFont="1" applyFill="1" applyBorder="1" applyAlignment="1">
      <alignment horizontal="center"/>
    </xf>
    <xf numFmtId="165" fontId="50" fillId="48" borderId="9" xfId="47" applyNumberFormat="1" applyFont="1" applyFill="1" applyBorder="1" applyAlignment="1">
      <alignment horizontal="center"/>
    </xf>
    <xf numFmtId="165" fontId="50" fillId="48" borderId="15" xfId="47" applyNumberFormat="1" applyFont="1" applyFill="1" applyBorder="1" applyAlignment="1">
      <alignment horizontal="center"/>
    </xf>
    <xf numFmtId="165" fontId="50" fillId="48" borderId="16" xfId="47" applyNumberFormat="1" applyFont="1" applyFill="1" applyBorder="1" applyAlignment="1">
      <alignment horizontal="center"/>
    </xf>
    <xf numFmtId="1" fontId="50" fillId="48" borderId="9" xfId="47" applyNumberFormat="1" applyFont="1" applyFill="1" applyBorder="1" applyAlignment="1">
      <alignment horizontal="center"/>
    </xf>
    <xf numFmtId="1" fontId="50" fillId="48" borderId="15" xfId="47" applyNumberFormat="1" applyFont="1" applyFill="1" applyBorder="1" applyAlignment="1">
      <alignment horizontal="center"/>
    </xf>
    <xf numFmtId="1" fontId="50" fillId="48" borderId="16" xfId="47" applyNumberFormat="1" applyFont="1" applyFill="1" applyBorder="1" applyAlignment="1">
      <alignment horizontal="center"/>
    </xf>
    <xf numFmtId="0" fontId="43" fillId="48" borderId="18" xfId="0" applyFont="1" applyFill="1" applyBorder="1" applyAlignment="1">
      <alignment horizontal="center" vertical="center"/>
    </xf>
    <xf numFmtId="0" fontId="43" fillId="48" borderId="16" xfId="0" applyFont="1" applyFill="1" applyBorder="1" applyAlignment="1">
      <alignment horizontal="center" vertical="center"/>
    </xf>
    <xf numFmtId="0" fontId="49" fillId="48" borderId="15" xfId="33" applyFont="1" applyFill="1" applyBorder="1" applyAlignment="1">
      <alignment horizontal="center" vertical="center"/>
    </xf>
    <xf numFmtId="0" fontId="49" fillId="48" borderId="18" xfId="33" applyFont="1" applyFill="1" applyBorder="1" applyAlignment="1">
      <alignment horizontal="center" vertical="center"/>
    </xf>
    <xf numFmtId="0" fontId="43" fillId="48" borderId="9" xfId="33" applyFont="1" applyFill="1" applyBorder="1" applyAlignment="1">
      <alignment horizontal="center" vertical="center"/>
    </xf>
    <xf numFmtId="0" fontId="43" fillId="48" borderId="15" xfId="0" applyFont="1" applyFill="1" applyBorder="1" applyAlignment="1">
      <alignment horizontal="center" vertical="center"/>
    </xf>
    <xf numFmtId="0" fontId="43" fillId="48" borderId="15" xfId="33" applyFont="1" applyFill="1" applyBorder="1" applyAlignment="1">
      <alignment horizontal="center" vertical="center"/>
    </xf>
    <xf numFmtId="0" fontId="43" fillId="48" borderId="16" xfId="33" applyFont="1" applyFill="1" applyBorder="1" applyAlignment="1">
      <alignment horizontal="center" vertical="center"/>
    </xf>
    <xf numFmtId="0" fontId="43" fillId="48" borderId="18" xfId="33" applyFont="1" applyFill="1" applyBorder="1" applyAlignment="1">
      <alignment horizontal="center" vertical="center"/>
    </xf>
    <xf numFmtId="0" fontId="54" fillId="48" borderId="38" xfId="33" applyFont="1" applyFill="1" applyBorder="1" applyAlignment="1">
      <alignment horizontal="left" vertical="center"/>
    </xf>
    <xf numFmtId="0" fontId="54" fillId="48" borderId="39" xfId="33" applyFont="1" applyFill="1" applyBorder="1" applyAlignment="1">
      <alignment horizontal="left" vertical="center"/>
    </xf>
    <xf numFmtId="0" fontId="54" fillId="48" borderId="40" xfId="33" applyFont="1" applyFill="1" applyBorder="1" applyAlignment="1">
      <alignment horizontal="left" vertical="center"/>
    </xf>
    <xf numFmtId="0" fontId="54" fillId="48" borderId="14" xfId="33" applyFont="1" applyFill="1" applyBorder="1" applyAlignment="1">
      <alignment horizontal="left" vertical="center"/>
    </xf>
    <xf numFmtId="49" fontId="49" fillId="48" borderId="15" xfId="33" applyNumberFormat="1" applyFont="1" applyFill="1" applyBorder="1" applyAlignment="1">
      <alignment horizontal="center" vertical="center"/>
    </xf>
    <xf numFmtId="49" fontId="49" fillId="48" borderId="18" xfId="33" applyNumberFormat="1" applyFont="1" applyFill="1" applyBorder="1" applyAlignment="1">
      <alignment horizontal="center" vertical="center"/>
    </xf>
    <xf numFmtId="49" fontId="49" fillId="48" borderId="16" xfId="33" applyNumberFormat="1" applyFont="1" applyFill="1" applyBorder="1" applyAlignment="1">
      <alignment horizontal="center" vertical="center"/>
    </xf>
    <xf numFmtId="0" fontId="62" fillId="0" borderId="82" xfId="33" applyFont="1" applyBorder="1" applyAlignment="1">
      <alignment horizontal="right" vertical="center" wrapText="1"/>
    </xf>
    <xf numFmtId="0" fontId="62" fillId="0" borderId="83" xfId="33" applyFont="1" applyBorder="1" applyAlignment="1">
      <alignment horizontal="right" vertical="center" wrapText="1"/>
    </xf>
  </cellXfs>
  <cellStyles count="48">
    <cellStyle name="20% - Akzent1" xfId="1"/>
    <cellStyle name="20% - Akzent2" xfId="2"/>
    <cellStyle name="20% - Akzent3" xfId="3"/>
    <cellStyle name="20% - Akzent4" xfId="4"/>
    <cellStyle name="20% - Akzent5" xfId="5"/>
    <cellStyle name="20% - Akzent6" xfId="6"/>
    <cellStyle name="40% - Akzent1" xfId="7"/>
    <cellStyle name="40% - Akzent2" xfId="8"/>
    <cellStyle name="40% - Akzent3" xfId="9"/>
    <cellStyle name="40% - Akzent4" xfId="10"/>
    <cellStyle name="40% - Akzent5" xfId="11"/>
    <cellStyle name="40% - Akzent6" xfId="12"/>
    <cellStyle name="60% - Akzent1" xfId="13"/>
    <cellStyle name="60% - Akzent2" xfId="14"/>
    <cellStyle name="60% - Akzent3" xfId="15"/>
    <cellStyle name="60% - Akzent4" xfId="16"/>
    <cellStyle name="60% - Akzent5" xfId="17"/>
    <cellStyle name="60% - Akzent6" xfId="18"/>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Komma" xfId="41" builtinId="3"/>
    <cellStyle name="Komma 2" xfId="44"/>
    <cellStyle name="Komma 3" xfId="46"/>
    <cellStyle name="Neutral" xfId="31" builtinId="28" customBuiltin="1"/>
    <cellStyle name="Prozent" xfId="42" builtinId="5"/>
    <cellStyle name="Prozent 2" xfId="45"/>
    <cellStyle name="Prozent 3" xfId="47"/>
    <cellStyle name="Schlecht" xfId="32" builtinId="27" customBuiltin="1"/>
    <cellStyle name="Standard" xfId="0" builtinId="0"/>
    <cellStyle name="Standard 2" xfId="33"/>
    <cellStyle name="Standard 3" xfId="43"/>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8" builtinId="24" customBuiltin="1"/>
    <cellStyle name="Warnender Text" xfId="39" builtinId="11" customBuiltin="1"/>
    <cellStyle name="Zelle überprüfen" xfId="40" builtinId="23" customBuiltin="1"/>
  </cellStyles>
  <dxfs count="819">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ill>
        <patternFill>
          <bgColor rgb="FFCCFFCC"/>
        </patternFill>
      </fill>
    </dxf>
    <dxf>
      <fill>
        <patternFill>
          <bgColor rgb="FFCCFFCC"/>
        </patternFill>
      </fill>
    </dxf>
    <dxf>
      <font>
        <color theme="1"/>
      </font>
      <fill>
        <patternFill>
          <bgColor rgb="FFCCFFCC"/>
        </patternFill>
      </fill>
    </dxf>
    <dxf>
      <font>
        <color theme="1"/>
      </font>
      <numFmt numFmtId="2" formatCode="0.00"/>
      <fill>
        <patternFill>
          <bgColor rgb="FFCCFFCC"/>
        </patternFill>
      </fill>
    </dxf>
    <dxf>
      <numFmt numFmtId="1" formatCode="0"/>
      <fill>
        <patternFill>
          <bgColor rgb="FFCCFFCC"/>
        </patternFill>
      </fill>
    </dxf>
    <dxf>
      <font>
        <condense val="0"/>
        <extend val="0"/>
        <color auto="1"/>
      </font>
      <fill>
        <patternFill>
          <bgColor indexed="41"/>
        </patternFill>
      </fill>
    </dxf>
    <dxf>
      <fill>
        <patternFill>
          <bgColor rgb="FFCCFFCC"/>
        </patternFill>
      </fill>
    </dxf>
    <dxf>
      <fill>
        <patternFill>
          <bgColor rgb="FFCCFFCC"/>
        </patternFill>
      </fill>
    </dxf>
    <dxf>
      <font>
        <color theme="1"/>
      </font>
      <fill>
        <patternFill>
          <bgColor rgb="FFCCFFCC"/>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FF"/>
      <color rgb="FFCC00FF"/>
      <color rgb="FF993300"/>
      <color rgb="FF0000FF"/>
      <color rgb="FFCC6600"/>
      <color rgb="FF33CCFF"/>
      <color rgb="FF00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Zusammenstellung_INGE!$D$101:$CE$101</c:f>
              <c:numCache>
                <c:formatCode>0</c:formatCode>
                <c:ptCount val="80"/>
                <c:pt idx="0">
                  <c:v>148743.37287949483</c:v>
                </c:pt>
                <c:pt idx="1">
                  <c:v>148743.37287949483</c:v>
                </c:pt>
                <c:pt idx="2">
                  <c:v>261434.12756789816</c:v>
                </c:pt>
                <c:pt idx="3">
                  <c:v>261434.12756789816</c:v>
                </c:pt>
                <c:pt idx="4">
                  <c:v>300118.23737360857</c:v>
                </c:pt>
                <c:pt idx="5">
                  <c:v>300118.23737360857</c:v>
                </c:pt>
                <c:pt idx="6">
                  <c:v>312809.00728132506</c:v>
                </c:pt>
                <c:pt idx="7">
                  <c:v>312809.00728132506</c:v>
                </c:pt>
                <c:pt idx="8">
                  <c:v>325525.68618282018</c:v>
                </c:pt>
                <c:pt idx="9">
                  <c:v>325525.68618282018</c:v>
                </c:pt>
                <c:pt idx="10">
                  <c:v>338468.92400985083</c:v>
                </c:pt>
                <c:pt idx="11">
                  <c:v>338468.92400985083</c:v>
                </c:pt>
                <c:pt idx="12">
                  <c:v>350159.0566073677</c:v>
                </c:pt>
                <c:pt idx="13">
                  <c:v>350159.0566073677</c:v>
                </c:pt>
                <c:pt idx="14">
                  <c:v>363137.45012974006</c:v>
                </c:pt>
                <c:pt idx="15">
                  <c:v>363137.45012974006</c:v>
                </c:pt>
                <c:pt idx="16">
                  <c:v>377209.57639607706</c:v>
                </c:pt>
                <c:pt idx="17">
                  <c:v>377209.57639607706</c:v>
                </c:pt>
                <c:pt idx="18">
                  <c:v>392375.4354063787</c:v>
                </c:pt>
                <c:pt idx="19">
                  <c:v>392375.4354063787</c:v>
                </c:pt>
                <c:pt idx="20">
                  <c:v>405353.82892875106</c:v>
                </c:pt>
                <c:pt idx="21">
                  <c:v>405353.82892875106</c:v>
                </c:pt>
                <c:pt idx="22">
                  <c:v>418332.22245112341</c:v>
                </c:pt>
                <c:pt idx="23">
                  <c:v>418332.22245112341</c:v>
                </c:pt>
                <c:pt idx="24">
                  <c:v>435991.48415754782</c:v>
                </c:pt>
                <c:pt idx="25">
                  <c:v>435991.48415754782</c:v>
                </c:pt>
                <c:pt idx="26">
                  <c:v>453586.6843746829</c:v>
                </c:pt>
                <c:pt idx="27">
                  <c:v>453586.6843746829</c:v>
                </c:pt>
                <c:pt idx="28">
                  <c:v>471181.88459181797</c:v>
                </c:pt>
                <c:pt idx="29">
                  <c:v>471181.88459181797</c:v>
                </c:pt>
                <c:pt idx="30">
                  <c:v>488231.78091231926</c:v>
                </c:pt>
                <c:pt idx="31">
                  <c:v>488231.78091231926</c:v>
                </c:pt>
                <c:pt idx="32">
                  <c:v>505284.8021835176</c:v>
                </c:pt>
                <c:pt idx="33">
                  <c:v>505284.8021835176</c:v>
                </c:pt>
                <c:pt idx="34">
                  <c:v>516869.15973489272</c:v>
                </c:pt>
                <c:pt idx="35">
                  <c:v>516869.15973489272</c:v>
                </c:pt>
                <c:pt idx="36">
                  <c:v>531670.65402887238</c:v>
                </c:pt>
                <c:pt idx="37">
                  <c:v>531670.65402887238</c:v>
                </c:pt>
                <c:pt idx="38">
                  <c:v>552642.36347416113</c:v>
                </c:pt>
                <c:pt idx="39">
                  <c:v>552642.36347416113</c:v>
                </c:pt>
                <c:pt idx="40">
                  <c:v>577153.07958384976</c:v>
                </c:pt>
                <c:pt idx="41">
                  <c:v>577153.07958384976</c:v>
                </c:pt>
                <c:pt idx="42">
                  <c:v>601313.01997779543</c:v>
                </c:pt>
                <c:pt idx="43">
                  <c:v>601313.01997779543</c:v>
                </c:pt>
                <c:pt idx="44">
                  <c:v>626050.29501301958</c:v>
                </c:pt>
                <c:pt idx="45">
                  <c:v>626050.29501301958</c:v>
                </c:pt>
                <c:pt idx="46">
                  <c:v>638562.76292141608</c:v>
                </c:pt>
                <c:pt idx="47">
                  <c:v>638562.76292141608</c:v>
                </c:pt>
                <c:pt idx="48">
                  <c:v>667042.94765402214</c:v>
                </c:pt>
                <c:pt idx="49">
                  <c:v>667042.94765402214</c:v>
                </c:pt>
                <c:pt idx="50">
                  <c:v>696100.46702790668</c:v>
                </c:pt>
                <c:pt idx="51">
                  <c:v>696100.46702790668</c:v>
                </c:pt>
                <c:pt idx="52">
                  <c:v>719985.41176051274</c:v>
                </c:pt>
                <c:pt idx="53">
                  <c:v>719985.41176051274</c:v>
                </c:pt>
                <c:pt idx="54">
                  <c:v>740113.38451760018</c:v>
                </c:pt>
                <c:pt idx="55">
                  <c:v>740113.38451760018</c:v>
                </c:pt>
                <c:pt idx="56">
                  <c:v>754296.91981123982</c:v>
                </c:pt>
                <c:pt idx="57">
                  <c:v>754296.91981123982</c:v>
                </c:pt>
                <c:pt idx="58">
                  <c:v>778056.08527828986</c:v>
                </c:pt>
                <c:pt idx="59">
                  <c:v>778056.08527828986</c:v>
                </c:pt>
                <c:pt idx="60">
                  <c:v>797481.7253662172</c:v>
                </c:pt>
                <c:pt idx="61">
                  <c:v>797481.7253662172</c:v>
                </c:pt>
                <c:pt idx="62">
                  <c:v>826607.99365543656</c:v>
                </c:pt>
                <c:pt idx="63">
                  <c:v>826607.99365543656</c:v>
                </c:pt>
                <c:pt idx="64">
                  <c:v>857921.7274325852</c:v>
                </c:pt>
                <c:pt idx="65">
                  <c:v>857921.7274325852</c:v>
                </c:pt>
                <c:pt idx="66">
                  <c:v>890178.58040000731</c:v>
                </c:pt>
                <c:pt idx="67">
                  <c:v>890178.58040000731</c:v>
                </c:pt>
                <c:pt idx="68">
                  <c:v>920247.96787950024</c:v>
                </c:pt>
                <c:pt idx="69">
                  <c:v>920247.96787950024</c:v>
                </c:pt>
                <c:pt idx="70">
                  <c:v>942461.06398918887</c:v>
                </c:pt>
                <c:pt idx="71">
                  <c:v>942461.06398918887</c:v>
                </c:pt>
                <c:pt idx="72">
                  <c:v>974487.00123991212</c:v>
                </c:pt>
                <c:pt idx="73">
                  <c:v>974487.00123991212</c:v>
                </c:pt>
                <c:pt idx="74">
                  <c:v>1009051.1796943076</c:v>
                </c:pt>
                <c:pt idx="75">
                  <c:v>1009051.1796943076</c:v>
                </c:pt>
                <c:pt idx="76">
                  <c:v>1043200.5209436708</c:v>
                </c:pt>
                <c:pt idx="77">
                  <c:v>1043200.5209436708</c:v>
                </c:pt>
                <c:pt idx="78">
                  <c:v>1075577.2339101369</c:v>
                </c:pt>
                <c:pt idx="79">
                  <c:v>1075577.2339101369</c:v>
                </c:pt>
              </c:numCache>
            </c:numRef>
          </c:val>
          <c:smooth val="0"/>
          <c:extLst>
            <c:ext xmlns:c16="http://schemas.microsoft.com/office/drawing/2014/chart" uri="{C3380CC4-5D6E-409C-BE32-E72D297353CC}">
              <c16:uniqueId val="{00000000-1989-4092-82BD-11945A40DDC7}"/>
            </c:ext>
          </c:extLst>
        </c:ser>
        <c:ser>
          <c:idx val="0"/>
          <c:order val="1"/>
          <c:tx>
            <c:v>Effektiver Honoraraufwand</c:v>
          </c:tx>
          <c:spPr>
            <a:ln w="38100">
              <a:solidFill>
                <a:schemeClr val="tx1"/>
              </a:solidFill>
            </a:ln>
          </c:spPr>
          <c:marker>
            <c:symbol val="none"/>
          </c:marker>
          <c:cat>
            <c:strRef>
              <c:f>Zusammenstellung_INGE!$D$66:$AA$66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Zusammenstellung_INGE!$D$98:$CE$98</c:f>
              <c:numCache>
                <c:formatCode>0</c:formatCode>
                <c:ptCount val="80"/>
                <c:pt idx="0">
                  <c:v>99545.75</c:v>
                </c:pt>
                <c:pt idx="1">
                  <c:v>99545.75</c:v>
                </c:pt>
                <c:pt idx="2">
                  <c:v>165794.25</c:v>
                </c:pt>
                <c:pt idx="3">
                  <c:v>165794.25</c:v>
                </c:pt>
                <c:pt idx="4">
                  <c:v>237673.25</c:v>
                </c:pt>
                <c:pt idx="5">
                  <c:v>237673.25</c:v>
                </c:pt>
                <c:pt idx="6">
                  <c:v>277645.25</c:v>
                </c:pt>
                <c:pt idx="7">
                  <c:v>277645.25</c:v>
                </c:pt>
                <c:pt idx="8">
                  <c:v>317617.25</c:v>
                </c:pt>
                <c:pt idx="9">
                  <c:v>317617.25</c:v>
                </c:pt>
                <c:pt idx="10">
                  <c:v>338452.5</c:v>
                </c:pt>
                <c:pt idx="11">
                  <c:v>338452.5</c:v>
                </c:pt>
                <c:pt idx="12">
                  <c:v>365012</c:v>
                </c:pt>
                <c:pt idx="13">
                  <c:v>365012</c:v>
                </c:pt>
                <c:pt idx="14">
                  <c:v>382218.25</c:v>
                </c:pt>
                <c:pt idx="15">
                  <c:v>382218.25</c:v>
                </c:pt>
                <c:pt idx="16">
                  <c:v>395893.25</c:v>
                </c:pt>
                <c:pt idx="17">
                  <c:v>395893.25</c:v>
                </c:pt>
                <c:pt idx="18">
                  <c:v>429709</c:v>
                </c:pt>
                <c:pt idx="19">
                  <c:v>429709</c:v>
                </c:pt>
                <c:pt idx="20">
                  <c:v>480577.25</c:v>
                </c:pt>
                <c:pt idx="21">
                  <c:v>480577.25</c:v>
                </c:pt>
                <c:pt idx="22">
                  <c:v>498182</c:v>
                </c:pt>
                <c:pt idx="23">
                  <c:v>498182</c:v>
                </c:pt>
                <c:pt idx="24">
                  <c:v>512626.5</c:v>
                </c:pt>
                <c:pt idx="25">
                  <c:v>512626.5</c:v>
                </c:pt>
                <c:pt idx="26">
                  <c:v>521496.25</c:v>
                </c:pt>
                <c:pt idx="27">
                  <c:v>521496.25</c:v>
                </c:pt>
                <c:pt idx="28">
                  <c:v>530753.75</c:v>
                </c:pt>
                <c:pt idx="29">
                  <c:v>530753.75</c:v>
                </c:pt>
                <c:pt idx="30">
                  <c:v>544041</c:v>
                </c:pt>
                <c:pt idx="31">
                  <c:v>544041</c:v>
                </c:pt>
                <c:pt idx="32">
                  <c:v>551166</c:v>
                </c:pt>
                <c:pt idx="33">
                  <c:v>551166</c:v>
                </c:pt>
                <c:pt idx="34">
                  <c:v>570839.25</c:v>
                </c:pt>
                <c:pt idx="35">
                  <c:v>570839.25</c:v>
                </c:pt>
                <c:pt idx="36">
                  <c:v>610268.5</c:v>
                </c:pt>
                <c:pt idx="37">
                  <c:v>610268.5</c:v>
                </c:pt>
                <c:pt idx="38">
                  <c:v>637505.5</c:v>
                </c:pt>
                <c:pt idx="39">
                  <c:v>637505.5</c:v>
                </c:pt>
                <c:pt idx="40">
                  <c:v>666646.75</c:v>
                </c:pt>
                <c:pt idx="41">
                  <c:v>666646.75</c:v>
                </c:pt>
                <c:pt idx="42">
                  <c:v>695759.5</c:v>
                </c:pt>
                <c:pt idx="43">
                  <c:v>695759.5</c:v>
                </c:pt>
                <c:pt idx="44">
                  <c:v>736563.25</c:v>
                </c:pt>
                <c:pt idx="45">
                  <c:v>736563.25</c:v>
                </c:pt>
                <c:pt idx="46">
                  <c:v>774799.75</c:v>
                </c:pt>
                <c:pt idx="47">
                  <c:v>774799.75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989-4092-82BD-11945A40DDC7}"/>
            </c:ext>
          </c:extLst>
        </c:ser>
        <c:ser>
          <c:idx val="2"/>
          <c:order val="2"/>
          <c:tx>
            <c:v>Honorarbudget inkl. Zusatzleitungen</c:v>
          </c:tx>
          <c:spPr>
            <a:ln w="38100">
              <a:solidFill>
                <a:srgbClr val="00B050"/>
              </a:solidFill>
            </a:ln>
          </c:spPr>
          <c:marker>
            <c:symbol val="none"/>
          </c:marker>
          <c:val>
            <c:numRef>
              <c:f>Zusammenstellung_INGE!$D$106:$CE$106</c:f>
              <c:numCache>
                <c:formatCode>0</c:formatCode>
                <c:ptCount val="80"/>
                <c:pt idx="0">
                  <c:v>148743.37287949483</c:v>
                </c:pt>
                <c:pt idx="1">
                  <c:v>148743.37287949483</c:v>
                </c:pt>
                <c:pt idx="2">
                  <c:v>261434.12756789816</c:v>
                </c:pt>
                <c:pt idx="3">
                  <c:v>261434.12756789816</c:v>
                </c:pt>
                <c:pt idx="4">
                  <c:v>300118.23737360857</c:v>
                </c:pt>
                <c:pt idx="5">
                  <c:v>300118.23737360857</c:v>
                </c:pt>
                <c:pt idx="6">
                  <c:v>312809.00728132506</c:v>
                </c:pt>
                <c:pt idx="7">
                  <c:v>312809.00728132506</c:v>
                </c:pt>
                <c:pt idx="8">
                  <c:v>325525.68618282018</c:v>
                </c:pt>
                <c:pt idx="9">
                  <c:v>325525.68618282018</c:v>
                </c:pt>
                <c:pt idx="10">
                  <c:v>338468.92400985083</c:v>
                </c:pt>
                <c:pt idx="11">
                  <c:v>338468.92400985083</c:v>
                </c:pt>
                <c:pt idx="12">
                  <c:v>350159.0566073677</c:v>
                </c:pt>
                <c:pt idx="13">
                  <c:v>350159.0566073677</c:v>
                </c:pt>
                <c:pt idx="14">
                  <c:v>363137.45012974006</c:v>
                </c:pt>
                <c:pt idx="15">
                  <c:v>363137.45012974006</c:v>
                </c:pt>
                <c:pt idx="16">
                  <c:v>377209.57639607706</c:v>
                </c:pt>
                <c:pt idx="17">
                  <c:v>377209.57639607706</c:v>
                </c:pt>
                <c:pt idx="18">
                  <c:v>417375.4354063787</c:v>
                </c:pt>
                <c:pt idx="19">
                  <c:v>417375.4354063787</c:v>
                </c:pt>
                <c:pt idx="20">
                  <c:v>430353.82892875106</c:v>
                </c:pt>
                <c:pt idx="21">
                  <c:v>430353.82892875106</c:v>
                </c:pt>
                <c:pt idx="22">
                  <c:v>443332.22245112341</c:v>
                </c:pt>
                <c:pt idx="23">
                  <c:v>443332.22245112341</c:v>
                </c:pt>
                <c:pt idx="24">
                  <c:v>460991.48415754782</c:v>
                </c:pt>
                <c:pt idx="25">
                  <c:v>460991.48415754782</c:v>
                </c:pt>
                <c:pt idx="26">
                  <c:v>656086.68437468295</c:v>
                </c:pt>
                <c:pt idx="27">
                  <c:v>656086.68437468295</c:v>
                </c:pt>
                <c:pt idx="28">
                  <c:v>673681.88459181809</c:v>
                </c:pt>
                <c:pt idx="29">
                  <c:v>673681.88459181809</c:v>
                </c:pt>
                <c:pt idx="30">
                  <c:v>690731.78091231931</c:v>
                </c:pt>
                <c:pt idx="31">
                  <c:v>690731.78091231931</c:v>
                </c:pt>
                <c:pt idx="32">
                  <c:v>707784.8021835176</c:v>
                </c:pt>
                <c:pt idx="33">
                  <c:v>707784.8021835176</c:v>
                </c:pt>
                <c:pt idx="34">
                  <c:v>791369.15973489278</c:v>
                </c:pt>
                <c:pt idx="35">
                  <c:v>791369.15973489278</c:v>
                </c:pt>
                <c:pt idx="36">
                  <c:v>806170.65402887249</c:v>
                </c:pt>
                <c:pt idx="37">
                  <c:v>806170.65402887249</c:v>
                </c:pt>
                <c:pt idx="38">
                  <c:v>827142.36347416125</c:v>
                </c:pt>
                <c:pt idx="39">
                  <c:v>827142.36347416125</c:v>
                </c:pt>
                <c:pt idx="40">
                  <c:v>851653.07958384987</c:v>
                </c:pt>
                <c:pt idx="41">
                  <c:v>851653.07958384987</c:v>
                </c:pt>
                <c:pt idx="42">
                  <c:v>875813.01997779554</c:v>
                </c:pt>
                <c:pt idx="43">
                  <c:v>875813.01997779554</c:v>
                </c:pt>
                <c:pt idx="44">
                  <c:v>900550.2950130197</c:v>
                </c:pt>
                <c:pt idx="45">
                  <c:v>900550.2950130197</c:v>
                </c:pt>
                <c:pt idx="46">
                  <c:v>913062.7629214162</c:v>
                </c:pt>
                <c:pt idx="47">
                  <c:v>913062.7629214162</c:v>
                </c:pt>
                <c:pt idx="48">
                  <c:v>941542.94765402225</c:v>
                </c:pt>
                <c:pt idx="49">
                  <c:v>941542.94765402225</c:v>
                </c:pt>
                <c:pt idx="50">
                  <c:v>970600.46702790679</c:v>
                </c:pt>
                <c:pt idx="51">
                  <c:v>970600.46702790679</c:v>
                </c:pt>
                <c:pt idx="52">
                  <c:v>994485.41176051286</c:v>
                </c:pt>
                <c:pt idx="53">
                  <c:v>994485.41176051286</c:v>
                </c:pt>
                <c:pt idx="54">
                  <c:v>1014613.3845176003</c:v>
                </c:pt>
                <c:pt idx="55">
                  <c:v>1014613.3845176003</c:v>
                </c:pt>
                <c:pt idx="56">
                  <c:v>1028796.9198112399</c:v>
                </c:pt>
                <c:pt idx="57">
                  <c:v>1028796.9198112399</c:v>
                </c:pt>
                <c:pt idx="58">
                  <c:v>1052556.0852782901</c:v>
                </c:pt>
                <c:pt idx="59">
                  <c:v>1052556.0852782901</c:v>
                </c:pt>
                <c:pt idx="60">
                  <c:v>1071981.7253662173</c:v>
                </c:pt>
                <c:pt idx="61">
                  <c:v>1071981.7253662173</c:v>
                </c:pt>
                <c:pt idx="62">
                  <c:v>1101107.9936554367</c:v>
                </c:pt>
                <c:pt idx="63">
                  <c:v>1101107.9936554367</c:v>
                </c:pt>
                <c:pt idx="64">
                  <c:v>1132421.7274325853</c:v>
                </c:pt>
                <c:pt idx="65">
                  <c:v>1132421.7274325853</c:v>
                </c:pt>
                <c:pt idx="66">
                  <c:v>1164678.5804000075</c:v>
                </c:pt>
                <c:pt idx="67">
                  <c:v>1164678.5804000075</c:v>
                </c:pt>
                <c:pt idx="68">
                  <c:v>1194747.9678795005</c:v>
                </c:pt>
                <c:pt idx="69">
                  <c:v>1194747.9678795005</c:v>
                </c:pt>
                <c:pt idx="70">
                  <c:v>1216961.063989189</c:v>
                </c:pt>
                <c:pt idx="71">
                  <c:v>1216961.063989189</c:v>
                </c:pt>
                <c:pt idx="72">
                  <c:v>1248987.0012399121</c:v>
                </c:pt>
                <c:pt idx="73">
                  <c:v>1248987.0012399121</c:v>
                </c:pt>
                <c:pt idx="74">
                  <c:v>1283551.1796943075</c:v>
                </c:pt>
                <c:pt idx="75">
                  <c:v>1283551.1796943075</c:v>
                </c:pt>
                <c:pt idx="76">
                  <c:v>1317700.5209436708</c:v>
                </c:pt>
                <c:pt idx="77">
                  <c:v>1317700.5209436708</c:v>
                </c:pt>
                <c:pt idx="78">
                  <c:v>1350077.2339101369</c:v>
                </c:pt>
                <c:pt idx="79">
                  <c:v>1350077.2339101369</c:v>
                </c:pt>
              </c:numCache>
            </c:numRef>
          </c:val>
          <c:smooth val="0"/>
          <c:extLst>
            <c:ext xmlns:c16="http://schemas.microsoft.com/office/drawing/2014/chart" uri="{C3380CC4-5D6E-409C-BE32-E72D297353CC}">
              <c16:uniqueId val="{00000002-1989-4092-82BD-11945A40DDC7}"/>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cat>
            <c:strRef>
              <c:f>PL_JS!$D$66:$CE$66</c:f>
              <c:strCache>
                <c:ptCount val="79"/>
                <c:pt idx="0">
                  <c:v>Jan*</c:v>
                </c:pt>
                <c:pt idx="2">
                  <c:v>Feb</c:v>
                </c:pt>
                <c:pt idx="4">
                  <c:v>Mrz</c:v>
                </c:pt>
                <c:pt idx="6">
                  <c:v>Apr</c:v>
                </c:pt>
                <c:pt idx="8">
                  <c:v>Mai</c:v>
                </c:pt>
                <c:pt idx="10">
                  <c:v>Jun</c:v>
                </c:pt>
                <c:pt idx="12">
                  <c:v>Jul</c:v>
                </c:pt>
                <c:pt idx="14">
                  <c:v>Aug</c:v>
                </c:pt>
                <c:pt idx="16">
                  <c:v>Sep</c:v>
                </c:pt>
                <c:pt idx="18">
                  <c:v>Okt</c:v>
                </c:pt>
                <c:pt idx="20">
                  <c:v>Nov</c:v>
                </c:pt>
                <c:pt idx="22">
                  <c:v>Dez</c:v>
                </c:pt>
                <c:pt idx="24">
                  <c:v>Jan</c:v>
                </c:pt>
                <c:pt idx="26">
                  <c:v>Feb</c:v>
                </c:pt>
                <c:pt idx="28">
                  <c:v>Mrz</c:v>
                </c:pt>
                <c:pt idx="30">
                  <c:v>Apr</c:v>
                </c:pt>
                <c:pt idx="32">
                  <c:v>Mai</c:v>
                </c:pt>
                <c:pt idx="34">
                  <c:v>Jun</c:v>
                </c:pt>
                <c:pt idx="36">
                  <c:v>Jul</c:v>
                </c:pt>
                <c:pt idx="38">
                  <c:v>Aug</c:v>
                </c:pt>
                <c:pt idx="40">
                  <c:v>Sep</c:v>
                </c:pt>
                <c:pt idx="42">
                  <c:v>Okt</c:v>
                </c:pt>
                <c:pt idx="44">
                  <c:v>Nov</c:v>
                </c:pt>
                <c:pt idx="46">
                  <c:v>Dez</c:v>
                </c:pt>
                <c:pt idx="48">
                  <c:v>Jan</c:v>
                </c:pt>
                <c:pt idx="50">
                  <c:v>Feb</c:v>
                </c:pt>
                <c:pt idx="52">
                  <c:v>Mrz</c:v>
                </c:pt>
                <c:pt idx="54">
                  <c:v>Apr</c:v>
                </c:pt>
                <c:pt idx="56">
                  <c:v>Mai</c:v>
                </c:pt>
                <c:pt idx="58">
                  <c:v>Jun</c:v>
                </c:pt>
                <c:pt idx="60">
                  <c:v>Jul</c:v>
                </c:pt>
                <c:pt idx="62">
                  <c:v>Aug</c:v>
                </c:pt>
                <c:pt idx="64">
                  <c:v>Sep</c:v>
                </c:pt>
                <c:pt idx="66">
                  <c:v>Okt</c:v>
                </c:pt>
                <c:pt idx="68">
                  <c:v>Nov</c:v>
                </c:pt>
                <c:pt idx="70">
                  <c:v>Dez</c:v>
                </c:pt>
                <c:pt idx="72">
                  <c:v>S1</c:v>
                </c:pt>
                <c:pt idx="74">
                  <c:v>S2</c:v>
                </c:pt>
                <c:pt idx="76">
                  <c:v>S1</c:v>
                </c:pt>
                <c:pt idx="78">
                  <c:v>S2</c:v>
                </c:pt>
              </c:strCache>
            </c:strRef>
          </c:cat>
          <c:val>
            <c:numRef>
              <c:f>PL_JS!$D$101:$CE$101</c:f>
              <c:numCache>
                <c:formatCode>0</c:formatCode>
                <c:ptCount val="80"/>
                <c:pt idx="0">
                  <c:v>1363.784678202743</c:v>
                </c:pt>
                <c:pt idx="1">
                  <c:v>1363.784678202743</c:v>
                </c:pt>
                <c:pt idx="2">
                  <c:v>2727.5693564054859</c:v>
                </c:pt>
                <c:pt idx="3">
                  <c:v>2727.5693564054859</c:v>
                </c:pt>
                <c:pt idx="4">
                  <c:v>4091.3540346082291</c:v>
                </c:pt>
                <c:pt idx="5">
                  <c:v>4091.3540346082291</c:v>
                </c:pt>
                <c:pt idx="6">
                  <c:v>5455.1387128109718</c:v>
                </c:pt>
                <c:pt idx="7">
                  <c:v>5455.1387128109718</c:v>
                </c:pt>
                <c:pt idx="8">
                  <c:v>6137.0310519123432</c:v>
                </c:pt>
                <c:pt idx="9">
                  <c:v>6137.0310519123432</c:v>
                </c:pt>
                <c:pt idx="10">
                  <c:v>6818.9233910137145</c:v>
                </c:pt>
                <c:pt idx="11">
                  <c:v>6818.9233910137145</c:v>
                </c:pt>
                <c:pt idx="12">
                  <c:v>7500.8157301150859</c:v>
                </c:pt>
                <c:pt idx="13">
                  <c:v>7500.8157301150859</c:v>
                </c:pt>
                <c:pt idx="14">
                  <c:v>8182.7080692164573</c:v>
                </c:pt>
                <c:pt idx="15">
                  <c:v>8182.7080692164573</c:v>
                </c:pt>
                <c:pt idx="16">
                  <c:v>8864.6004083178286</c:v>
                </c:pt>
                <c:pt idx="17">
                  <c:v>8864.6004083178286</c:v>
                </c:pt>
                <c:pt idx="18">
                  <c:v>9546.4927474192009</c:v>
                </c:pt>
                <c:pt idx="19">
                  <c:v>9546.4927474192009</c:v>
                </c:pt>
                <c:pt idx="20">
                  <c:v>10228.385086520573</c:v>
                </c:pt>
                <c:pt idx="21">
                  <c:v>10228.385086520573</c:v>
                </c:pt>
                <c:pt idx="22">
                  <c:v>10910.277425621945</c:v>
                </c:pt>
                <c:pt idx="23">
                  <c:v>10910.277425621945</c:v>
                </c:pt>
                <c:pt idx="24">
                  <c:v>12274.062103824688</c:v>
                </c:pt>
                <c:pt idx="25">
                  <c:v>12274.062103824688</c:v>
                </c:pt>
                <c:pt idx="26">
                  <c:v>13637.846782027431</c:v>
                </c:pt>
                <c:pt idx="27">
                  <c:v>13637.846782027431</c:v>
                </c:pt>
                <c:pt idx="28">
                  <c:v>15001.631460230174</c:v>
                </c:pt>
                <c:pt idx="29">
                  <c:v>15001.631460230174</c:v>
                </c:pt>
                <c:pt idx="30">
                  <c:v>16365.416138432916</c:v>
                </c:pt>
                <c:pt idx="31">
                  <c:v>16365.416138432916</c:v>
                </c:pt>
                <c:pt idx="32">
                  <c:v>17729.200816635661</c:v>
                </c:pt>
                <c:pt idx="33">
                  <c:v>17729.200816635661</c:v>
                </c:pt>
                <c:pt idx="34">
                  <c:v>19092.985494838405</c:v>
                </c:pt>
                <c:pt idx="35">
                  <c:v>19092.985494838405</c:v>
                </c:pt>
                <c:pt idx="36">
                  <c:v>20456.77017304115</c:v>
                </c:pt>
                <c:pt idx="37">
                  <c:v>20456.77017304115</c:v>
                </c:pt>
                <c:pt idx="38">
                  <c:v>21820.554851243895</c:v>
                </c:pt>
                <c:pt idx="39">
                  <c:v>21820.554851243895</c:v>
                </c:pt>
                <c:pt idx="40">
                  <c:v>23184.339529446639</c:v>
                </c:pt>
                <c:pt idx="41">
                  <c:v>23184.339529446639</c:v>
                </c:pt>
                <c:pt idx="42">
                  <c:v>24548.124207649384</c:v>
                </c:pt>
                <c:pt idx="43">
                  <c:v>24548.124207649384</c:v>
                </c:pt>
                <c:pt idx="44">
                  <c:v>25911.908885852128</c:v>
                </c:pt>
                <c:pt idx="45">
                  <c:v>25911.908885852128</c:v>
                </c:pt>
                <c:pt idx="46">
                  <c:v>27275.693564054873</c:v>
                </c:pt>
                <c:pt idx="47">
                  <c:v>27275.693564054873</c:v>
                </c:pt>
                <c:pt idx="48">
                  <c:v>28639.478242257617</c:v>
                </c:pt>
                <c:pt idx="49">
                  <c:v>28639.478242257617</c:v>
                </c:pt>
                <c:pt idx="50">
                  <c:v>30003.262920460362</c:v>
                </c:pt>
                <c:pt idx="51">
                  <c:v>30003.262920460362</c:v>
                </c:pt>
                <c:pt idx="52">
                  <c:v>31367.047598663106</c:v>
                </c:pt>
                <c:pt idx="53">
                  <c:v>31367.047598663106</c:v>
                </c:pt>
                <c:pt idx="54">
                  <c:v>32730.832276865851</c:v>
                </c:pt>
                <c:pt idx="55">
                  <c:v>32730.832276865851</c:v>
                </c:pt>
                <c:pt idx="56">
                  <c:v>34094.616955068595</c:v>
                </c:pt>
                <c:pt idx="57">
                  <c:v>34094.616955068595</c:v>
                </c:pt>
                <c:pt idx="58">
                  <c:v>35458.401633271336</c:v>
                </c:pt>
                <c:pt idx="59">
                  <c:v>35458.401633271336</c:v>
                </c:pt>
                <c:pt idx="60">
                  <c:v>36822.186311474077</c:v>
                </c:pt>
                <c:pt idx="61">
                  <c:v>36822.186311474077</c:v>
                </c:pt>
                <c:pt idx="62">
                  <c:v>38185.970989676818</c:v>
                </c:pt>
                <c:pt idx="63">
                  <c:v>38185.970989676818</c:v>
                </c:pt>
                <c:pt idx="64">
                  <c:v>39549.755667879559</c:v>
                </c:pt>
                <c:pt idx="65">
                  <c:v>39549.755667879559</c:v>
                </c:pt>
                <c:pt idx="66">
                  <c:v>42277.325024285048</c:v>
                </c:pt>
                <c:pt idx="67">
                  <c:v>42277.325024285048</c:v>
                </c:pt>
                <c:pt idx="68">
                  <c:v>45004.894380690537</c:v>
                </c:pt>
                <c:pt idx="69">
                  <c:v>45004.894380690537</c:v>
                </c:pt>
                <c:pt idx="70">
                  <c:v>46368.679058893278</c:v>
                </c:pt>
                <c:pt idx="71">
                  <c:v>46368.679058893278</c:v>
                </c:pt>
                <c:pt idx="72">
                  <c:v>51823.817771704249</c:v>
                </c:pt>
                <c:pt idx="73">
                  <c:v>51823.817771704249</c:v>
                </c:pt>
                <c:pt idx="74">
                  <c:v>57278.95648451522</c:v>
                </c:pt>
                <c:pt idx="75">
                  <c:v>57278.95648451522</c:v>
                </c:pt>
                <c:pt idx="76">
                  <c:v>62734.095197326191</c:v>
                </c:pt>
                <c:pt idx="77">
                  <c:v>62734.095197326191</c:v>
                </c:pt>
                <c:pt idx="78">
                  <c:v>68189.233910137162</c:v>
                </c:pt>
                <c:pt idx="79">
                  <c:v>68189.233910137162</c:v>
                </c:pt>
              </c:numCache>
            </c:numRef>
          </c:val>
          <c:smooth val="0"/>
          <c:extLst>
            <c:ext xmlns:c16="http://schemas.microsoft.com/office/drawing/2014/chart" uri="{C3380CC4-5D6E-409C-BE32-E72D297353CC}">
              <c16:uniqueId val="{00000000-3D6B-4B14-ADDA-708F895C898B}"/>
            </c:ext>
          </c:extLst>
        </c:ser>
        <c:ser>
          <c:idx val="0"/>
          <c:order val="1"/>
          <c:spPr>
            <a:ln w="38100">
              <a:solidFill>
                <a:srgbClr val="0066FF"/>
              </a:solidFill>
            </a:ln>
          </c:spPr>
          <c:marker>
            <c:symbol val="none"/>
          </c:marker>
          <c:cat>
            <c:strRef>
              <c:f>PL_JS!$D$66:$CE$66</c:f>
              <c:strCache>
                <c:ptCount val="79"/>
                <c:pt idx="0">
                  <c:v>Jan*</c:v>
                </c:pt>
                <c:pt idx="2">
                  <c:v>Feb</c:v>
                </c:pt>
                <c:pt idx="4">
                  <c:v>Mrz</c:v>
                </c:pt>
                <c:pt idx="6">
                  <c:v>Apr</c:v>
                </c:pt>
                <c:pt idx="8">
                  <c:v>Mai</c:v>
                </c:pt>
                <c:pt idx="10">
                  <c:v>Jun</c:v>
                </c:pt>
                <c:pt idx="12">
                  <c:v>Jul</c:v>
                </c:pt>
                <c:pt idx="14">
                  <c:v>Aug</c:v>
                </c:pt>
                <c:pt idx="16">
                  <c:v>Sep</c:v>
                </c:pt>
                <c:pt idx="18">
                  <c:v>Okt</c:v>
                </c:pt>
                <c:pt idx="20">
                  <c:v>Nov</c:v>
                </c:pt>
                <c:pt idx="22">
                  <c:v>Dez</c:v>
                </c:pt>
                <c:pt idx="24">
                  <c:v>Jan</c:v>
                </c:pt>
                <c:pt idx="26">
                  <c:v>Feb</c:v>
                </c:pt>
                <c:pt idx="28">
                  <c:v>Mrz</c:v>
                </c:pt>
                <c:pt idx="30">
                  <c:v>Apr</c:v>
                </c:pt>
                <c:pt idx="32">
                  <c:v>Mai</c:v>
                </c:pt>
                <c:pt idx="34">
                  <c:v>Jun</c:v>
                </c:pt>
                <c:pt idx="36">
                  <c:v>Jul</c:v>
                </c:pt>
                <c:pt idx="38">
                  <c:v>Aug</c:v>
                </c:pt>
                <c:pt idx="40">
                  <c:v>Sep</c:v>
                </c:pt>
                <c:pt idx="42">
                  <c:v>Okt</c:v>
                </c:pt>
                <c:pt idx="44">
                  <c:v>Nov</c:v>
                </c:pt>
                <c:pt idx="46">
                  <c:v>Dez</c:v>
                </c:pt>
                <c:pt idx="48">
                  <c:v>Jan</c:v>
                </c:pt>
                <c:pt idx="50">
                  <c:v>Feb</c:v>
                </c:pt>
                <c:pt idx="52">
                  <c:v>Mrz</c:v>
                </c:pt>
                <c:pt idx="54">
                  <c:v>Apr</c:v>
                </c:pt>
                <c:pt idx="56">
                  <c:v>Mai</c:v>
                </c:pt>
                <c:pt idx="58">
                  <c:v>Jun</c:v>
                </c:pt>
                <c:pt idx="60">
                  <c:v>Jul</c:v>
                </c:pt>
                <c:pt idx="62">
                  <c:v>Aug</c:v>
                </c:pt>
                <c:pt idx="64">
                  <c:v>Sep</c:v>
                </c:pt>
                <c:pt idx="66">
                  <c:v>Okt</c:v>
                </c:pt>
                <c:pt idx="68">
                  <c:v>Nov</c:v>
                </c:pt>
                <c:pt idx="70">
                  <c:v>Dez</c:v>
                </c:pt>
                <c:pt idx="72">
                  <c:v>S1</c:v>
                </c:pt>
                <c:pt idx="74">
                  <c:v>S2</c:v>
                </c:pt>
                <c:pt idx="76">
                  <c:v>S1</c:v>
                </c:pt>
                <c:pt idx="78">
                  <c:v>S2</c:v>
                </c:pt>
              </c:strCache>
            </c:strRef>
          </c:cat>
          <c:val>
            <c:numRef>
              <c:f>PL_JS!$D$98:$CE$98</c:f>
              <c:numCache>
                <c:formatCode>0</c:formatCode>
                <c:ptCount val="80"/>
                <c:pt idx="0">
                  <c:v>6292</c:v>
                </c:pt>
                <c:pt idx="1">
                  <c:v>6292</c:v>
                </c:pt>
                <c:pt idx="2">
                  <c:v>10042</c:v>
                </c:pt>
                <c:pt idx="3">
                  <c:v>10042</c:v>
                </c:pt>
                <c:pt idx="4">
                  <c:v>16174</c:v>
                </c:pt>
                <c:pt idx="5">
                  <c:v>16174</c:v>
                </c:pt>
                <c:pt idx="6">
                  <c:v>19284</c:v>
                </c:pt>
                <c:pt idx="7">
                  <c:v>19284</c:v>
                </c:pt>
                <c:pt idx="8">
                  <c:v>22394</c:v>
                </c:pt>
                <c:pt idx="9">
                  <c:v>22394</c:v>
                </c:pt>
                <c:pt idx="10">
                  <c:v>25082</c:v>
                </c:pt>
                <c:pt idx="11">
                  <c:v>25082</c:v>
                </c:pt>
                <c:pt idx="12">
                  <c:v>25282</c:v>
                </c:pt>
                <c:pt idx="13">
                  <c:v>25282</c:v>
                </c:pt>
                <c:pt idx="14">
                  <c:v>25402</c:v>
                </c:pt>
                <c:pt idx="15">
                  <c:v>25402</c:v>
                </c:pt>
                <c:pt idx="16">
                  <c:v>26127</c:v>
                </c:pt>
                <c:pt idx="17">
                  <c:v>26127</c:v>
                </c:pt>
                <c:pt idx="18">
                  <c:v>26127.1</c:v>
                </c:pt>
                <c:pt idx="19">
                  <c:v>26127.1</c:v>
                </c:pt>
                <c:pt idx="20">
                  <c:v>26127.1</c:v>
                </c:pt>
                <c:pt idx="21">
                  <c:v>26127.1</c:v>
                </c:pt>
                <c:pt idx="22">
                  <c:v>26127.199999999997</c:v>
                </c:pt>
                <c:pt idx="23">
                  <c:v>26127.199999999997</c:v>
                </c:pt>
                <c:pt idx="24">
                  <c:v>26127.299999999996</c:v>
                </c:pt>
                <c:pt idx="25">
                  <c:v>26127.299999999996</c:v>
                </c:pt>
                <c:pt idx="26">
                  <c:v>26127.399999999994</c:v>
                </c:pt>
                <c:pt idx="27">
                  <c:v>26127.399999999994</c:v>
                </c:pt>
                <c:pt idx="28">
                  <c:v>26127.499999999993</c:v>
                </c:pt>
                <c:pt idx="29">
                  <c:v>26127.499999999993</c:v>
                </c:pt>
                <c:pt idx="30">
                  <c:v>26127.599999999991</c:v>
                </c:pt>
                <c:pt idx="31">
                  <c:v>26127.599999999991</c:v>
                </c:pt>
                <c:pt idx="32">
                  <c:v>26127.69999999999</c:v>
                </c:pt>
                <c:pt idx="33">
                  <c:v>26127.69999999999</c:v>
                </c:pt>
                <c:pt idx="34">
                  <c:v>26127.799999999988</c:v>
                </c:pt>
                <c:pt idx="35">
                  <c:v>26127.799999999988</c:v>
                </c:pt>
                <c:pt idx="36">
                  <c:v>26127.899999999987</c:v>
                </c:pt>
                <c:pt idx="37">
                  <c:v>26127.899999999987</c:v>
                </c:pt>
                <c:pt idx="38">
                  <c:v>26245.899999999987</c:v>
                </c:pt>
                <c:pt idx="39">
                  <c:v>26245.899999999987</c:v>
                </c:pt>
                <c:pt idx="40">
                  <c:v>26245.999999999985</c:v>
                </c:pt>
                <c:pt idx="41">
                  <c:v>26245.999999999985</c:v>
                </c:pt>
                <c:pt idx="42">
                  <c:v>26246.099999999984</c:v>
                </c:pt>
                <c:pt idx="43">
                  <c:v>26246.099999999984</c:v>
                </c:pt>
                <c:pt idx="44">
                  <c:v>26246.199999999983</c:v>
                </c:pt>
                <c:pt idx="45">
                  <c:v>26246.199999999983</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D6B-4B14-ADDA-708F895C898B}"/>
            </c:ext>
          </c:extLst>
        </c:ser>
        <c:ser>
          <c:idx val="2"/>
          <c:order val="2"/>
          <c:tx>
            <c:v>Honorarbudget inkl. Zusatzleitungen</c:v>
          </c:tx>
          <c:spPr>
            <a:ln w="38100">
              <a:solidFill>
                <a:srgbClr val="00B050"/>
              </a:solidFill>
            </a:ln>
          </c:spPr>
          <c:marker>
            <c:symbol val="none"/>
          </c:marker>
          <c:cat>
            <c:strRef>
              <c:f>PL_JS!$D$66:$CE$66</c:f>
              <c:strCache>
                <c:ptCount val="79"/>
                <c:pt idx="0">
                  <c:v>Jan*</c:v>
                </c:pt>
                <c:pt idx="2">
                  <c:v>Feb</c:v>
                </c:pt>
                <c:pt idx="4">
                  <c:v>Mrz</c:v>
                </c:pt>
                <c:pt idx="6">
                  <c:v>Apr</c:v>
                </c:pt>
                <c:pt idx="8">
                  <c:v>Mai</c:v>
                </c:pt>
                <c:pt idx="10">
                  <c:v>Jun</c:v>
                </c:pt>
                <c:pt idx="12">
                  <c:v>Jul</c:v>
                </c:pt>
                <c:pt idx="14">
                  <c:v>Aug</c:v>
                </c:pt>
                <c:pt idx="16">
                  <c:v>Sep</c:v>
                </c:pt>
                <c:pt idx="18">
                  <c:v>Okt</c:v>
                </c:pt>
                <c:pt idx="20">
                  <c:v>Nov</c:v>
                </c:pt>
                <c:pt idx="22">
                  <c:v>Dez</c:v>
                </c:pt>
                <c:pt idx="24">
                  <c:v>Jan</c:v>
                </c:pt>
                <c:pt idx="26">
                  <c:v>Feb</c:v>
                </c:pt>
                <c:pt idx="28">
                  <c:v>Mrz</c:v>
                </c:pt>
                <c:pt idx="30">
                  <c:v>Apr</c:v>
                </c:pt>
                <c:pt idx="32">
                  <c:v>Mai</c:v>
                </c:pt>
                <c:pt idx="34">
                  <c:v>Jun</c:v>
                </c:pt>
                <c:pt idx="36">
                  <c:v>Jul</c:v>
                </c:pt>
                <c:pt idx="38">
                  <c:v>Aug</c:v>
                </c:pt>
                <c:pt idx="40">
                  <c:v>Sep</c:v>
                </c:pt>
                <c:pt idx="42">
                  <c:v>Okt</c:v>
                </c:pt>
                <c:pt idx="44">
                  <c:v>Nov</c:v>
                </c:pt>
                <c:pt idx="46">
                  <c:v>Dez</c:v>
                </c:pt>
                <c:pt idx="48">
                  <c:v>Jan</c:v>
                </c:pt>
                <c:pt idx="50">
                  <c:v>Feb</c:v>
                </c:pt>
                <c:pt idx="52">
                  <c:v>Mrz</c:v>
                </c:pt>
                <c:pt idx="54">
                  <c:v>Apr</c:v>
                </c:pt>
                <c:pt idx="56">
                  <c:v>Mai</c:v>
                </c:pt>
                <c:pt idx="58">
                  <c:v>Jun</c:v>
                </c:pt>
                <c:pt idx="60">
                  <c:v>Jul</c:v>
                </c:pt>
                <c:pt idx="62">
                  <c:v>Aug</c:v>
                </c:pt>
                <c:pt idx="64">
                  <c:v>Sep</c:v>
                </c:pt>
                <c:pt idx="66">
                  <c:v>Okt</c:v>
                </c:pt>
                <c:pt idx="68">
                  <c:v>Nov</c:v>
                </c:pt>
                <c:pt idx="70">
                  <c:v>Dez</c:v>
                </c:pt>
                <c:pt idx="72">
                  <c:v>S1</c:v>
                </c:pt>
                <c:pt idx="74">
                  <c:v>S2</c:v>
                </c:pt>
                <c:pt idx="76">
                  <c:v>S1</c:v>
                </c:pt>
                <c:pt idx="78">
                  <c:v>S2</c:v>
                </c:pt>
              </c:strCache>
            </c:strRef>
          </c:cat>
          <c:val>
            <c:numRef>
              <c:f>PL_JS!$D$106:$CE$106</c:f>
              <c:numCache>
                <c:formatCode>0</c:formatCode>
                <c:ptCount val="80"/>
                <c:pt idx="0">
                  <c:v>1363.784678202743</c:v>
                </c:pt>
                <c:pt idx="1">
                  <c:v>1363.784678202743</c:v>
                </c:pt>
                <c:pt idx="2">
                  <c:v>2727.5693564054859</c:v>
                </c:pt>
                <c:pt idx="3">
                  <c:v>2727.5693564054859</c:v>
                </c:pt>
                <c:pt idx="4">
                  <c:v>4091.3540346082291</c:v>
                </c:pt>
                <c:pt idx="5">
                  <c:v>4091.3540346082291</c:v>
                </c:pt>
                <c:pt idx="6">
                  <c:v>5455.1387128109718</c:v>
                </c:pt>
                <c:pt idx="7">
                  <c:v>5455.1387128109718</c:v>
                </c:pt>
                <c:pt idx="8">
                  <c:v>6137.0310519123432</c:v>
                </c:pt>
                <c:pt idx="9">
                  <c:v>6137.0310519123432</c:v>
                </c:pt>
                <c:pt idx="10">
                  <c:v>6818.9233910137145</c:v>
                </c:pt>
                <c:pt idx="11">
                  <c:v>6818.9233910137145</c:v>
                </c:pt>
                <c:pt idx="12">
                  <c:v>7500.8157301150859</c:v>
                </c:pt>
                <c:pt idx="13">
                  <c:v>7500.8157301150859</c:v>
                </c:pt>
                <c:pt idx="14">
                  <c:v>8182.7080692164573</c:v>
                </c:pt>
                <c:pt idx="15">
                  <c:v>8182.7080692164573</c:v>
                </c:pt>
                <c:pt idx="16">
                  <c:v>8864.6004083178286</c:v>
                </c:pt>
                <c:pt idx="17">
                  <c:v>8864.6004083178286</c:v>
                </c:pt>
                <c:pt idx="18">
                  <c:v>9546.4927474192009</c:v>
                </c:pt>
                <c:pt idx="19">
                  <c:v>9546.4927474192009</c:v>
                </c:pt>
                <c:pt idx="20">
                  <c:v>10228.385086520573</c:v>
                </c:pt>
                <c:pt idx="21">
                  <c:v>10228.385086520573</c:v>
                </c:pt>
                <c:pt idx="22">
                  <c:v>10910.277425621945</c:v>
                </c:pt>
                <c:pt idx="23">
                  <c:v>10910.277425621945</c:v>
                </c:pt>
                <c:pt idx="24">
                  <c:v>12274.062103824688</c:v>
                </c:pt>
                <c:pt idx="25">
                  <c:v>12274.062103824688</c:v>
                </c:pt>
                <c:pt idx="26">
                  <c:v>38637.846782027424</c:v>
                </c:pt>
                <c:pt idx="27">
                  <c:v>38637.846782027424</c:v>
                </c:pt>
                <c:pt idx="28">
                  <c:v>40001.631460230165</c:v>
                </c:pt>
                <c:pt idx="29">
                  <c:v>40001.631460230165</c:v>
                </c:pt>
                <c:pt idx="30">
                  <c:v>41365.416138432905</c:v>
                </c:pt>
                <c:pt idx="31">
                  <c:v>41365.416138432905</c:v>
                </c:pt>
                <c:pt idx="32">
                  <c:v>42729.200816635646</c:v>
                </c:pt>
                <c:pt idx="33">
                  <c:v>42729.200816635646</c:v>
                </c:pt>
                <c:pt idx="34">
                  <c:v>44092.985494838387</c:v>
                </c:pt>
                <c:pt idx="35">
                  <c:v>44092.985494838387</c:v>
                </c:pt>
                <c:pt idx="36">
                  <c:v>45456.770173041128</c:v>
                </c:pt>
                <c:pt idx="37">
                  <c:v>45456.770173041128</c:v>
                </c:pt>
                <c:pt idx="38">
                  <c:v>46820.554851243869</c:v>
                </c:pt>
                <c:pt idx="39">
                  <c:v>46820.554851243869</c:v>
                </c:pt>
                <c:pt idx="40">
                  <c:v>48184.33952944661</c:v>
                </c:pt>
                <c:pt idx="41">
                  <c:v>48184.33952944661</c:v>
                </c:pt>
                <c:pt idx="42">
                  <c:v>49548.124207649351</c:v>
                </c:pt>
                <c:pt idx="43">
                  <c:v>49548.124207649351</c:v>
                </c:pt>
                <c:pt idx="44">
                  <c:v>50911.908885852092</c:v>
                </c:pt>
                <c:pt idx="45">
                  <c:v>50911.908885852092</c:v>
                </c:pt>
                <c:pt idx="46">
                  <c:v>52275.693564054833</c:v>
                </c:pt>
                <c:pt idx="47">
                  <c:v>52275.693564054833</c:v>
                </c:pt>
                <c:pt idx="48">
                  <c:v>53639.478242257574</c:v>
                </c:pt>
                <c:pt idx="49">
                  <c:v>53639.478242257574</c:v>
                </c:pt>
                <c:pt idx="50">
                  <c:v>55003.262920460314</c:v>
                </c:pt>
                <c:pt idx="51">
                  <c:v>55003.262920460314</c:v>
                </c:pt>
                <c:pt idx="52">
                  <c:v>56367.047598663055</c:v>
                </c:pt>
                <c:pt idx="53">
                  <c:v>56367.047598663055</c:v>
                </c:pt>
                <c:pt idx="54">
                  <c:v>57730.832276865796</c:v>
                </c:pt>
                <c:pt idx="55">
                  <c:v>57730.832276865796</c:v>
                </c:pt>
                <c:pt idx="56">
                  <c:v>59094.616955068537</c:v>
                </c:pt>
                <c:pt idx="57">
                  <c:v>59094.616955068537</c:v>
                </c:pt>
                <c:pt idx="58">
                  <c:v>60458.401633271278</c:v>
                </c:pt>
                <c:pt idx="59">
                  <c:v>60458.401633271278</c:v>
                </c:pt>
                <c:pt idx="60">
                  <c:v>61822.186311474019</c:v>
                </c:pt>
                <c:pt idx="61">
                  <c:v>61822.186311474019</c:v>
                </c:pt>
                <c:pt idx="62">
                  <c:v>63185.97098967676</c:v>
                </c:pt>
                <c:pt idx="63">
                  <c:v>63185.97098967676</c:v>
                </c:pt>
                <c:pt idx="64">
                  <c:v>64549.755667879501</c:v>
                </c:pt>
                <c:pt idx="65">
                  <c:v>64549.755667879501</c:v>
                </c:pt>
                <c:pt idx="66">
                  <c:v>67277.32502428499</c:v>
                </c:pt>
                <c:pt idx="67">
                  <c:v>67277.32502428499</c:v>
                </c:pt>
                <c:pt idx="68">
                  <c:v>70004.894380690472</c:v>
                </c:pt>
                <c:pt idx="69">
                  <c:v>70004.894380690472</c:v>
                </c:pt>
                <c:pt idx="70">
                  <c:v>71368.67905889322</c:v>
                </c:pt>
                <c:pt idx="71">
                  <c:v>71368.67905889322</c:v>
                </c:pt>
                <c:pt idx="72">
                  <c:v>76823.817771704198</c:v>
                </c:pt>
                <c:pt idx="73">
                  <c:v>76823.817771704198</c:v>
                </c:pt>
                <c:pt idx="74">
                  <c:v>82278.956484515176</c:v>
                </c:pt>
                <c:pt idx="75">
                  <c:v>82278.956484515176</c:v>
                </c:pt>
                <c:pt idx="76">
                  <c:v>87734.095197326154</c:v>
                </c:pt>
                <c:pt idx="77">
                  <c:v>87734.095197326154</c:v>
                </c:pt>
                <c:pt idx="78">
                  <c:v>93189.233910137133</c:v>
                </c:pt>
                <c:pt idx="79">
                  <c:v>93189.233910137133</c:v>
                </c:pt>
              </c:numCache>
            </c:numRef>
          </c:val>
          <c:smooth val="0"/>
          <c:extLst>
            <c:ext xmlns:c16="http://schemas.microsoft.com/office/drawing/2014/chart" uri="{C3380CC4-5D6E-409C-BE32-E72D297353CC}">
              <c16:uniqueId val="{00000002-3D6B-4B14-ADDA-708F895C898B}"/>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numFmt formatCode="General" sourceLinked="1"/>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PL_AeBo!$D$101:$CE$101</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0-B2D6-44D1-9DB9-D03501802EE0}"/>
            </c:ext>
          </c:extLst>
        </c:ser>
        <c:ser>
          <c:idx val="0"/>
          <c:order val="1"/>
          <c:tx>
            <c:v>Effektiver Honoraraufwand</c:v>
          </c:tx>
          <c:spPr>
            <a:ln w="38100">
              <a:solidFill>
                <a:schemeClr val="tx1"/>
              </a:solidFill>
            </a:ln>
          </c:spPr>
          <c:marker>
            <c:symbol val="none"/>
          </c:marker>
          <c:cat>
            <c:strRef>
              <c:f>PL_AeBo!$D$66:$AA$66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PL_AeBo!$D$98:$CE$98</c:f>
              <c:numCache>
                <c:formatCode>0</c:formatCode>
                <c:ptCount val="80"/>
                <c:pt idx="0">
                  <c:v>4725</c:v>
                </c:pt>
                <c:pt idx="1">
                  <c:v>4725</c:v>
                </c:pt>
                <c:pt idx="2">
                  <c:v>6545</c:v>
                </c:pt>
                <c:pt idx="3">
                  <c:v>6545</c:v>
                </c:pt>
                <c:pt idx="4">
                  <c:v>11760</c:v>
                </c:pt>
                <c:pt idx="5">
                  <c:v>11760</c:v>
                </c:pt>
                <c:pt idx="6">
                  <c:v>11760.1</c:v>
                </c:pt>
                <c:pt idx="7">
                  <c:v>11760.1</c:v>
                </c:pt>
                <c:pt idx="8">
                  <c:v>11760.2</c:v>
                </c:pt>
                <c:pt idx="9">
                  <c:v>11760.2</c:v>
                </c:pt>
                <c:pt idx="10">
                  <c:v>11760.300000000001</c:v>
                </c:pt>
                <c:pt idx="11">
                  <c:v>11760.300000000001</c:v>
                </c:pt>
                <c:pt idx="12">
                  <c:v>11760.400000000001</c:v>
                </c:pt>
                <c:pt idx="13">
                  <c:v>11760.400000000001</c:v>
                </c:pt>
                <c:pt idx="14">
                  <c:v>11760.500000000002</c:v>
                </c:pt>
                <c:pt idx="15">
                  <c:v>11760.500000000002</c:v>
                </c:pt>
                <c:pt idx="16">
                  <c:v>11760.600000000002</c:v>
                </c:pt>
                <c:pt idx="17">
                  <c:v>11760.600000000002</c:v>
                </c:pt>
                <c:pt idx="18">
                  <c:v>11760.700000000003</c:v>
                </c:pt>
                <c:pt idx="19">
                  <c:v>11760.700000000003</c:v>
                </c:pt>
                <c:pt idx="20">
                  <c:v>11760.800000000003</c:v>
                </c:pt>
                <c:pt idx="21">
                  <c:v>11760.800000000003</c:v>
                </c:pt>
                <c:pt idx="22">
                  <c:v>11760.900000000003</c:v>
                </c:pt>
                <c:pt idx="23">
                  <c:v>11760.900000000003</c:v>
                </c:pt>
                <c:pt idx="24">
                  <c:v>11761.000000000004</c:v>
                </c:pt>
                <c:pt idx="25">
                  <c:v>11761.000000000004</c:v>
                </c:pt>
                <c:pt idx="26">
                  <c:v>11761.100000000004</c:v>
                </c:pt>
                <c:pt idx="27">
                  <c:v>11761.100000000004</c:v>
                </c:pt>
                <c:pt idx="28">
                  <c:v>11761.200000000004</c:v>
                </c:pt>
                <c:pt idx="29">
                  <c:v>11761.200000000004</c:v>
                </c:pt>
                <c:pt idx="30">
                  <c:v>11761.300000000005</c:v>
                </c:pt>
                <c:pt idx="31">
                  <c:v>11761.300000000005</c:v>
                </c:pt>
                <c:pt idx="32">
                  <c:v>11761.400000000005</c:v>
                </c:pt>
                <c:pt idx="33">
                  <c:v>11761.400000000005</c:v>
                </c:pt>
                <c:pt idx="34">
                  <c:v>11761.500000000005</c:v>
                </c:pt>
                <c:pt idx="35">
                  <c:v>11761.500000000005</c:v>
                </c:pt>
                <c:pt idx="36">
                  <c:v>11761.600000000006</c:v>
                </c:pt>
                <c:pt idx="37">
                  <c:v>11761.600000000006</c:v>
                </c:pt>
                <c:pt idx="38">
                  <c:v>11761.700000000006</c:v>
                </c:pt>
                <c:pt idx="39">
                  <c:v>11761.700000000006</c:v>
                </c:pt>
                <c:pt idx="40">
                  <c:v>11761.800000000007</c:v>
                </c:pt>
                <c:pt idx="41">
                  <c:v>11761.800000000007</c:v>
                </c:pt>
                <c:pt idx="42">
                  <c:v>11761.900000000007</c:v>
                </c:pt>
                <c:pt idx="43">
                  <c:v>11761.900000000007</c:v>
                </c:pt>
                <c:pt idx="44">
                  <c:v>11762.000000000007</c:v>
                </c:pt>
                <c:pt idx="45">
                  <c:v>11762.000000000007</c:v>
                </c:pt>
                <c:pt idx="46">
                  <c:v>11762.100000000008</c:v>
                </c:pt>
                <c:pt idx="47">
                  <c:v>11762.100000000008</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B2D6-44D1-9DB9-D03501802EE0}"/>
            </c:ext>
          </c:extLst>
        </c:ser>
        <c:ser>
          <c:idx val="2"/>
          <c:order val="2"/>
          <c:tx>
            <c:v>Honorarbudget inkl. Zusatzleitungen</c:v>
          </c:tx>
          <c:spPr>
            <a:ln w="38100">
              <a:solidFill>
                <a:srgbClr val="00B050"/>
              </a:solidFill>
            </a:ln>
          </c:spPr>
          <c:marker>
            <c:symbol val="none"/>
          </c:marker>
          <c:val>
            <c:numRef>
              <c:f>PL_AeBo!$D$106:$CE$106</c:f>
              <c:numCache>
                <c:formatCode>0</c:formatCode>
                <c:ptCount val="80"/>
                <c:pt idx="0">
                  <c:v>4417</c:v>
                </c:pt>
                <c:pt idx="1">
                  <c:v>4417</c:v>
                </c:pt>
                <c:pt idx="2">
                  <c:v>5300.4</c:v>
                </c:pt>
                <c:pt idx="3">
                  <c:v>5300.4</c:v>
                </c:pt>
                <c:pt idx="4">
                  <c:v>6183.7999999999993</c:v>
                </c:pt>
                <c:pt idx="5">
                  <c:v>6183.7999999999993</c:v>
                </c:pt>
                <c:pt idx="6">
                  <c:v>7067.1999999999989</c:v>
                </c:pt>
                <c:pt idx="7">
                  <c:v>7067.1999999999989</c:v>
                </c:pt>
                <c:pt idx="8">
                  <c:v>7950.5999999999985</c:v>
                </c:pt>
                <c:pt idx="9">
                  <c:v>7950.5999999999985</c:v>
                </c:pt>
                <c:pt idx="10">
                  <c:v>8833.9999999999982</c:v>
                </c:pt>
                <c:pt idx="11">
                  <c:v>8833.9999999999982</c:v>
                </c:pt>
                <c:pt idx="12">
                  <c:v>9717.3999999999978</c:v>
                </c:pt>
                <c:pt idx="13">
                  <c:v>9717.3999999999978</c:v>
                </c:pt>
                <c:pt idx="14">
                  <c:v>10600.799999999997</c:v>
                </c:pt>
                <c:pt idx="15">
                  <c:v>10600.799999999997</c:v>
                </c:pt>
                <c:pt idx="16">
                  <c:v>11484.199999999997</c:v>
                </c:pt>
                <c:pt idx="17">
                  <c:v>11484.199999999997</c:v>
                </c:pt>
                <c:pt idx="18">
                  <c:v>12367.599999999997</c:v>
                </c:pt>
                <c:pt idx="19">
                  <c:v>12367.599999999997</c:v>
                </c:pt>
                <c:pt idx="20">
                  <c:v>13250.999999999996</c:v>
                </c:pt>
                <c:pt idx="21">
                  <c:v>13250.999999999996</c:v>
                </c:pt>
                <c:pt idx="22">
                  <c:v>14134.399999999996</c:v>
                </c:pt>
                <c:pt idx="23">
                  <c:v>14134.399999999996</c:v>
                </c:pt>
                <c:pt idx="24">
                  <c:v>15901.199999999997</c:v>
                </c:pt>
                <c:pt idx="25">
                  <c:v>15901.199999999997</c:v>
                </c:pt>
                <c:pt idx="26">
                  <c:v>17667.999999999996</c:v>
                </c:pt>
                <c:pt idx="27">
                  <c:v>17667.999999999996</c:v>
                </c:pt>
                <c:pt idx="28">
                  <c:v>19434.799999999996</c:v>
                </c:pt>
                <c:pt idx="29">
                  <c:v>19434.799999999996</c:v>
                </c:pt>
                <c:pt idx="30">
                  <c:v>21201.599999999995</c:v>
                </c:pt>
                <c:pt idx="31">
                  <c:v>21201.599999999995</c:v>
                </c:pt>
                <c:pt idx="32">
                  <c:v>22968.399999999994</c:v>
                </c:pt>
                <c:pt idx="33">
                  <c:v>22968.399999999994</c:v>
                </c:pt>
                <c:pt idx="34">
                  <c:v>24735.199999999993</c:v>
                </c:pt>
                <c:pt idx="35">
                  <c:v>24735.199999999993</c:v>
                </c:pt>
                <c:pt idx="36">
                  <c:v>26501.999999999993</c:v>
                </c:pt>
                <c:pt idx="37">
                  <c:v>26501.999999999993</c:v>
                </c:pt>
                <c:pt idx="38">
                  <c:v>28268.799999999992</c:v>
                </c:pt>
                <c:pt idx="39">
                  <c:v>28268.799999999992</c:v>
                </c:pt>
                <c:pt idx="40">
                  <c:v>30035.599999999991</c:v>
                </c:pt>
                <c:pt idx="41">
                  <c:v>30035.599999999991</c:v>
                </c:pt>
                <c:pt idx="42">
                  <c:v>31802.399999999991</c:v>
                </c:pt>
                <c:pt idx="43">
                  <c:v>31802.399999999991</c:v>
                </c:pt>
                <c:pt idx="44">
                  <c:v>33569.19999999999</c:v>
                </c:pt>
                <c:pt idx="45">
                  <c:v>33569.19999999999</c:v>
                </c:pt>
                <c:pt idx="46">
                  <c:v>35335.999999999993</c:v>
                </c:pt>
                <c:pt idx="47">
                  <c:v>35335.999999999993</c:v>
                </c:pt>
                <c:pt idx="48">
                  <c:v>37102.799999999996</c:v>
                </c:pt>
                <c:pt idx="49">
                  <c:v>37102.799999999996</c:v>
                </c:pt>
                <c:pt idx="50">
                  <c:v>38869.599999999999</c:v>
                </c:pt>
                <c:pt idx="51">
                  <c:v>38869.599999999999</c:v>
                </c:pt>
                <c:pt idx="52">
                  <c:v>40636.400000000001</c:v>
                </c:pt>
                <c:pt idx="53">
                  <c:v>40636.400000000001</c:v>
                </c:pt>
                <c:pt idx="54">
                  <c:v>42403.200000000004</c:v>
                </c:pt>
                <c:pt idx="55">
                  <c:v>42403.200000000004</c:v>
                </c:pt>
                <c:pt idx="56">
                  <c:v>44170.000000000007</c:v>
                </c:pt>
                <c:pt idx="57">
                  <c:v>44170.000000000007</c:v>
                </c:pt>
                <c:pt idx="58">
                  <c:v>45936.80000000001</c:v>
                </c:pt>
                <c:pt idx="59">
                  <c:v>45936.80000000001</c:v>
                </c:pt>
                <c:pt idx="60">
                  <c:v>47703.600000000013</c:v>
                </c:pt>
                <c:pt idx="61">
                  <c:v>47703.600000000013</c:v>
                </c:pt>
                <c:pt idx="62">
                  <c:v>49470.400000000016</c:v>
                </c:pt>
                <c:pt idx="63">
                  <c:v>49470.400000000016</c:v>
                </c:pt>
                <c:pt idx="64">
                  <c:v>51237.200000000019</c:v>
                </c:pt>
                <c:pt idx="65">
                  <c:v>51237.200000000019</c:v>
                </c:pt>
                <c:pt idx="66">
                  <c:v>54770.800000000017</c:v>
                </c:pt>
                <c:pt idx="67">
                  <c:v>54770.800000000017</c:v>
                </c:pt>
                <c:pt idx="68">
                  <c:v>58304.400000000016</c:v>
                </c:pt>
                <c:pt idx="69">
                  <c:v>58304.400000000016</c:v>
                </c:pt>
                <c:pt idx="70">
                  <c:v>60071.200000000019</c:v>
                </c:pt>
                <c:pt idx="71">
                  <c:v>60071.200000000019</c:v>
                </c:pt>
                <c:pt idx="72">
                  <c:v>67138.400000000023</c:v>
                </c:pt>
                <c:pt idx="73">
                  <c:v>67138.400000000023</c:v>
                </c:pt>
                <c:pt idx="74">
                  <c:v>74205.60000000002</c:v>
                </c:pt>
                <c:pt idx="75">
                  <c:v>74205.60000000002</c:v>
                </c:pt>
                <c:pt idx="76">
                  <c:v>81272.800000000017</c:v>
                </c:pt>
                <c:pt idx="77">
                  <c:v>81272.800000000017</c:v>
                </c:pt>
                <c:pt idx="78">
                  <c:v>88340.000000000015</c:v>
                </c:pt>
                <c:pt idx="79">
                  <c:v>88340.000000000015</c:v>
                </c:pt>
              </c:numCache>
            </c:numRef>
          </c:val>
          <c:smooth val="0"/>
          <c:extLst>
            <c:ext xmlns:c16="http://schemas.microsoft.com/office/drawing/2014/chart" uri="{C3380CC4-5D6E-409C-BE32-E72D297353CC}">
              <c16:uniqueId val="{00000002-B2D6-44D1-9DB9-D03501802EE0}"/>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250863517042512"/>
          <c:h val="0.17131027964977155"/>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TP1_AeBo_TG!$D$101:$CE$101</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49217.973478408712</c:v>
                </c:pt>
                <c:pt idx="21">
                  <c:v>49217.973478408712</c:v>
                </c:pt>
                <c:pt idx="22">
                  <c:v>55780.369942196543</c:v>
                </c:pt>
                <c:pt idx="23">
                  <c:v>55780.369942196543</c:v>
                </c:pt>
                <c:pt idx="24">
                  <c:v>63436.499149949006</c:v>
                </c:pt>
                <c:pt idx="25">
                  <c:v>63436.499149949006</c:v>
                </c:pt>
                <c:pt idx="26">
                  <c:v>66717.697381842925</c:v>
                </c:pt>
                <c:pt idx="27">
                  <c:v>66717.697381842925</c:v>
                </c:pt>
                <c:pt idx="28">
                  <c:v>69998.895613736837</c:v>
                </c:pt>
                <c:pt idx="29">
                  <c:v>69998.895613736837</c:v>
                </c:pt>
                <c:pt idx="30">
                  <c:v>73280.093845630749</c:v>
                </c:pt>
                <c:pt idx="31">
                  <c:v>73280.093845630749</c:v>
                </c:pt>
                <c:pt idx="32">
                  <c:v>79842.490309418572</c:v>
                </c:pt>
                <c:pt idx="33">
                  <c:v>79842.490309418572</c:v>
                </c:pt>
                <c:pt idx="34">
                  <c:v>80936.223053383204</c:v>
                </c:pt>
                <c:pt idx="35">
                  <c:v>80936.223053383204</c:v>
                </c:pt>
                <c:pt idx="36">
                  <c:v>82029.955797347837</c:v>
                </c:pt>
                <c:pt idx="37">
                  <c:v>82029.955797347837</c:v>
                </c:pt>
                <c:pt idx="38">
                  <c:v>83123.688541312469</c:v>
                </c:pt>
                <c:pt idx="39">
                  <c:v>83123.688541312469</c:v>
                </c:pt>
                <c:pt idx="40">
                  <c:v>84217.421285277102</c:v>
                </c:pt>
                <c:pt idx="41">
                  <c:v>84217.421285277102</c:v>
                </c:pt>
                <c:pt idx="42">
                  <c:v>87498.619517171013</c:v>
                </c:pt>
                <c:pt idx="43">
                  <c:v>87498.619517171013</c:v>
                </c:pt>
                <c:pt idx="44">
                  <c:v>90779.817749064925</c:v>
                </c:pt>
                <c:pt idx="45">
                  <c:v>90779.817749064925</c:v>
                </c:pt>
                <c:pt idx="46">
                  <c:v>91873.550493029557</c:v>
                </c:pt>
                <c:pt idx="47">
                  <c:v>91873.550493029557</c:v>
                </c:pt>
                <c:pt idx="48">
                  <c:v>96248.481468888116</c:v>
                </c:pt>
                <c:pt idx="49">
                  <c:v>96248.481468888116</c:v>
                </c:pt>
                <c:pt idx="50">
                  <c:v>100623.41244474667</c:v>
                </c:pt>
                <c:pt idx="51">
                  <c:v>100623.41244474667</c:v>
                </c:pt>
                <c:pt idx="52">
                  <c:v>103904.61067664059</c:v>
                </c:pt>
                <c:pt idx="53">
                  <c:v>103904.61067664059</c:v>
                </c:pt>
                <c:pt idx="54">
                  <c:v>107185.8089085345</c:v>
                </c:pt>
                <c:pt idx="55">
                  <c:v>107185.8089085345</c:v>
                </c:pt>
                <c:pt idx="56">
                  <c:v>108279.54165249913</c:v>
                </c:pt>
                <c:pt idx="57">
                  <c:v>108279.54165249913</c:v>
                </c:pt>
                <c:pt idx="58">
                  <c:v>109373.27439646376</c:v>
                </c:pt>
                <c:pt idx="59">
                  <c:v>109373.27439646376</c:v>
                </c:pt>
                <c:pt idx="60">
                  <c:v>109373.27439646376</c:v>
                </c:pt>
                <c:pt idx="61">
                  <c:v>109373.27439646376</c:v>
                </c:pt>
                <c:pt idx="62">
                  <c:v>109373.27439646376</c:v>
                </c:pt>
                <c:pt idx="63">
                  <c:v>109373.27439646376</c:v>
                </c:pt>
                <c:pt idx="64">
                  <c:v>109373.27439646376</c:v>
                </c:pt>
                <c:pt idx="65">
                  <c:v>109373.27439646376</c:v>
                </c:pt>
                <c:pt idx="66">
                  <c:v>109373.27439646376</c:v>
                </c:pt>
                <c:pt idx="67">
                  <c:v>109373.27439646376</c:v>
                </c:pt>
                <c:pt idx="68">
                  <c:v>109373.27439646376</c:v>
                </c:pt>
                <c:pt idx="69">
                  <c:v>109373.27439646376</c:v>
                </c:pt>
                <c:pt idx="70">
                  <c:v>109373.27439646376</c:v>
                </c:pt>
                <c:pt idx="71">
                  <c:v>109373.27439646376</c:v>
                </c:pt>
                <c:pt idx="72">
                  <c:v>109373.27439646376</c:v>
                </c:pt>
                <c:pt idx="73">
                  <c:v>109373.27439646376</c:v>
                </c:pt>
                <c:pt idx="74">
                  <c:v>109373.27439646376</c:v>
                </c:pt>
                <c:pt idx="75">
                  <c:v>109373.27439646376</c:v>
                </c:pt>
                <c:pt idx="76">
                  <c:v>109373.27439646376</c:v>
                </c:pt>
                <c:pt idx="77">
                  <c:v>109373.27439646376</c:v>
                </c:pt>
                <c:pt idx="78">
                  <c:v>109373.27439646376</c:v>
                </c:pt>
                <c:pt idx="79">
                  <c:v>109373.27439646376</c:v>
                </c:pt>
              </c:numCache>
            </c:numRef>
          </c:val>
          <c:smooth val="0"/>
          <c:extLst>
            <c:ext xmlns:c16="http://schemas.microsoft.com/office/drawing/2014/chart" uri="{C3380CC4-5D6E-409C-BE32-E72D297353CC}">
              <c16:uniqueId val="{00000000-F69C-44DF-9FA4-3B3105D9468D}"/>
            </c:ext>
          </c:extLst>
        </c:ser>
        <c:ser>
          <c:idx val="0"/>
          <c:order val="1"/>
          <c:tx>
            <c:v>Effektiver Honoraraufwand</c:v>
          </c:tx>
          <c:spPr>
            <a:ln w="38100">
              <a:solidFill>
                <a:srgbClr val="FFC000"/>
              </a:solidFill>
            </a:ln>
          </c:spPr>
          <c:marker>
            <c:symbol val="none"/>
          </c:marker>
          <c:cat>
            <c:strRef>
              <c:f>TP1_AeBo_TG!$D$66:$AA$66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TP1_AeBo_TG!$D$98:$CE$98</c:f>
              <c:numCache>
                <c:formatCode>0</c:formatCode>
                <c:ptCount val="80"/>
                <c:pt idx="0">
                  <c:v>15056.5</c:v>
                </c:pt>
                <c:pt idx="1">
                  <c:v>15056.5</c:v>
                </c:pt>
                <c:pt idx="2">
                  <c:v>15882.5</c:v>
                </c:pt>
                <c:pt idx="3">
                  <c:v>15882.5</c:v>
                </c:pt>
                <c:pt idx="4">
                  <c:v>16679</c:v>
                </c:pt>
                <c:pt idx="5">
                  <c:v>16679</c:v>
                </c:pt>
                <c:pt idx="6">
                  <c:v>16826.5</c:v>
                </c:pt>
                <c:pt idx="7">
                  <c:v>16826.5</c:v>
                </c:pt>
                <c:pt idx="8">
                  <c:v>16974</c:v>
                </c:pt>
                <c:pt idx="9">
                  <c:v>16974</c:v>
                </c:pt>
                <c:pt idx="10">
                  <c:v>18242.5</c:v>
                </c:pt>
                <c:pt idx="11">
                  <c:v>18242.5</c:v>
                </c:pt>
                <c:pt idx="12">
                  <c:v>19127.5</c:v>
                </c:pt>
                <c:pt idx="13">
                  <c:v>19127.5</c:v>
                </c:pt>
                <c:pt idx="14">
                  <c:v>19245.5</c:v>
                </c:pt>
                <c:pt idx="15">
                  <c:v>19245.5</c:v>
                </c:pt>
                <c:pt idx="16">
                  <c:v>21916.75</c:v>
                </c:pt>
                <c:pt idx="17">
                  <c:v>21916.75</c:v>
                </c:pt>
                <c:pt idx="18">
                  <c:v>42433.25</c:v>
                </c:pt>
                <c:pt idx="19">
                  <c:v>42433.25</c:v>
                </c:pt>
                <c:pt idx="20">
                  <c:v>63816.25</c:v>
                </c:pt>
                <c:pt idx="21">
                  <c:v>63816.25</c:v>
                </c:pt>
                <c:pt idx="22">
                  <c:v>66386.25</c:v>
                </c:pt>
                <c:pt idx="23">
                  <c:v>66386.25</c:v>
                </c:pt>
                <c:pt idx="24">
                  <c:v>67267.25</c:v>
                </c:pt>
                <c:pt idx="25">
                  <c:v>67267.25</c:v>
                </c:pt>
                <c:pt idx="26">
                  <c:v>67770.25</c:v>
                </c:pt>
                <c:pt idx="27">
                  <c:v>67770.25</c:v>
                </c:pt>
                <c:pt idx="28">
                  <c:v>69213.25</c:v>
                </c:pt>
                <c:pt idx="29">
                  <c:v>69213.25</c:v>
                </c:pt>
                <c:pt idx="30">
                  <c:v>78753.25</c:v>
                </c:pt>
                <c:pt idx="31">
                  <c:v>78753.25</c:v>
                </c:pt>
                <c:pt idx="32">
                  <c:v>84193.25</c:v>
                </c:pt>
                <c:pt idx="33">
                  <c:v>84193.25</c:v>
                </c:pt>
                <c:pt idx="34">
                  <c:v>93003</c:v>
                </c:pt>
                <c:pt idx="35">
                  <c:v>93003</c:v>
                </c:pt>
                <c:pt idx="36">
                  <c:v>99600.5</c:v>
                </c:pt>
                <c:pt idx="37">
                  <c:v>99600.5</c:v>
                </c:pt>
                <c:pt idx="38">
                  <c:v>99600.6</c:v>
                </c:pt>
                <c:pt idx="39">
                  <c:v>99600.6</c:v>
                </c:pt>
                <c:pt idx="40">
                  <c:v>99600.700000000012</c:v>
                </c:pt>
                <c:pt idx="41">
                  <c:v>99600.700000000012</c:v>
                </c:pt>
                <c:pt idx="42">
                  <c:v>100243.70000000001</c:v>
                </c:pt>
                <c:pt idx="43">
                  <c:v>100243.70000000001</c:v>
                </c:pt>
                <c:pt idx="44">
                  <c:v>110634.70000000001</c:v>
                </c:pt>
                <c:pt idx="45">
                  <c:v>110634.70000000001</c:v>
                </c:pt>
                <c:pt idx="46">
                  <c:v>117434.70000000001</c:v>
                </c:pt>
                <c:pt idx="47">
                  <c:v>117434.70000000001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F69C-44DF-9FA4-3B3105D9468D}"/>
            </c:ext>
          </c:extLst>
        </c:ser>
        <c:ser>
          <c:idx val="2"/>
          <c:order val="2"/>
          <c:tx>
            <c:v>Honorarbudget inkl. Zusatzleitungen</c:v>
          </c:tx>
          <c:spPr>
            <a:ln w="38100">
              <a:solidFill>
                <a:srgbClr val="00B050"/>
              </a:solidFill>
            </a:ln>
          </c:spPr>
          <c:marker>
            <c:symbol val="none"/>
          </c:marker>
          <c:val>
            <c:numRef>
              <c:f>TP1_AeBo_TG!$D$106:$CE$106</c:f>
              <c:numCache>
                <c:formatCode>0</c:formatCode>
                <c:ptCount val="80"/>
                <c:pt idx="0">
                  <c:v>5468.6637198231901</c:v>
                </c:pt>
                <c:pt idx="1">
                  <c:v>5468.6637198231901</c:v>
                </c:pt>
                <c:pt idx="2">
                  <c:v>9843.5946956817425</c:v>
                </c:pt>
                <c:pt idx="3">
                  <c:v>9843.5946956817425</c:v>
                </c:pt>
                <c:pt idx="4">
                  <c:v>10937.32743964638</c:v>
                </c:pt>
                <c:pt idx="5">
                  <c:v>10937.32743964638</c:v>
                </c:pt>
                <c:pt idx="6">
                  <c:v>12031.060183611018</c:v>
                </c:pt>
                <c:pt idx="7">
                  <c:v>12031.060183611018</c:v>
                </c:pt>
                <c:pt idx="8">
                  <c:v>13124.792927575656</c:v>
                </c:pt>
                <c:pt idx="9">
                  <c:v>13124.792927575656</c:v>
                </c:pt>
                <c:pt idx="10">
                  <c:v>16405.99115946957</c:v>
                </c:pt>
                <c:pt idx="11">
                  <c:v>16405.99115946957</c:v>
                </c:pt>
                <c:pt idx="12">
                  <c:v>19687.189391363485</c:v>
                </c:pt>
                <c:pt idx="13">
                  <c:v>19687.189391363485</c:v>
                </c:pt>
                <c:pt idx="14">
                  <c:v>26249.585855151312</c:v>
                </c:pt>
                <c:pt idx="15">
                  <c:v>26249.585855151312</c:v>
                </c:pt>
                <c:pt idx="16">
                  <c:v>33905.715062903779</c:v>
                </c:pt>
                <c:pt idx="17">
                  <c:v>33905.715062903779</c:v>
                </c:pt>
                <c:pt idx="18">
                  <c:v>42655.577014620882</c:v>
                </c:pt>
                <c:pt idx="19">
                  <c:v>42655.577014620882</c:v>
                </c:pt>
                <c:pt idx="20">
                  <c:v>49217.973478408712</c:v>
                </c:pt>
                <c:pt idx="21">
                  <c:v>49217.973478408712</c:v>
                </c:pt>
                <c:pt idx="22">
                  <c:v>55780.369942196543</c:v>
                </c:pt>
                <c:pt idx="23">
                  <c:v>55780.369942196543</c:v>
                </c:pt>
                <c:pt idx="24">
                  <c:v>63436.499149949006</c:v>
                </c:pt>
                <c:pt idx="25">
                  <c:v>63436.499149949006</c:v>
                </c:pt>
                <c:pt idx="26">
                  <c:v>66717.697381842925</c:v>
                </c:pt>
                <c:pt idx="27">
                  <c:v>66717.697381842925</c:v>
                </c:pt>
                <c:pt idx="28">
                  <c:v>69998.895613736837</c:v>
                </c:pt>
                <c:pt idx="29">
                  <c:v>69998.895613736837</c:v>
                </c:pt>
                <c:pt idx="30">
                  <c:v>73280.093845630749</c:v>
                </c:pt>
                <c:pt idx="31">
                  <c:v>73280.093845630749</c:v>
                </c:pt>
                <c:pt idx="32">
                  <c:v>79842.490309418572</c:v>
                </c:pt>
                <c:pt idx="33">
                  <c:v>79842.490309418572</c:v>
                </c:pt>
                <c:pt idx="34">
                  <c:v>80936.223053383204</c:v>
                </c:pt>
                <c:pt idx="35">
                  <c:v>80936.223053383204</c:v>
                </c:pt>
                <c:pt idx="36">
                  <c:v>82029.955797347837</c:v>
                </c:pt>
                <c:pt idx="37">
                  <c:v>82029.955797347837</c:v>
                </c:pt>
                <c:pt idx="38">
                  <c:v>83123.688541312469</c:v>
                </c:pt>
                <c:pt idx="39">
                  <c:v>83123.688541312469</c:v>
                </c:pt>
                <c:pt idx="40">
                  <c:v>84217.421285277102</c:v>
                </c:pt>
                <c:pt idx="41">
                  <c:v>84217.421285277102</c:v>
                </c:pt>
                <c:pt idx="42">
                  <c:v>87498.619517171013</c:v>
                </c:pt>
                <c:pt idx="43">
                  <c:v>87498.619517171013</c:v>
                </c:pt>
                <c:pt idx="44">
                  <c:v>90779.817749064925</c:v>
                </c:pt>
                <c:pt idx="45">
                  <c:v>90779.817749064925</c:v>
                </c:pt>
                <c:pt idx="46">
                  <c:v>91873.550493029557</c:v>
                </c:pt>
                <c:pt idx="47">
                  <c:v>91873.550493029557</c:v>
                </c:pt>
                <c:pt idx="48">
                  <c:v>96248.481468888116</c:v>
                </c:pt>
                <c:pt idx="49">
                  <c:v>96248.481468888116</c:v>
                </c:pt>
                <c:pt idx="50">
                  <c:v>100623.41244474667</c:v>
                </c:pt>
                <c:pt idx="51">
                  <c:v>100623.41244474667</c:v>
                </c:pt>
                <c:pt idx="52">
                  <c:v>103904.61067664059</c:v>
                </c:pt>
                <c:pt idx="53">
                  <c:v>103904.61067664059</c:v>
                </c:pt>
                <c:pt idx="54">
                  <c:v>107185.8089085345</c:v>
                </c:pt>
                <c:pt idx="55">
                  <c:v>107185.8089085345</c:v>
                </c:pt>
                <c:pt idx="56">
                  <c:v>108279.54165249913</c:v>
                </c:pt>
                <c:pt idx="57">
                  <c:v>108279.54165249913</c:v>
                </c:pt>
                <c:pt idx="58">
                  <c:v>109373.27439646376</c:v>
                </c:pt>
                <c:pt idx="59">
                  <c:v>109373.27439646376</c:v>
                </c:pt>
                <c:pt idx="60">
                  <c:v>109373.27439646376</c:v>
                </c:pt>
                <c:pt idx="61">
                  <c:v>109373.27439646376</c:v>
                </c:pt>
                <c:pt idx="62">
                  <c:v>109373.27439646376</c:v>
                </c:pt>
                <c:pt idx="63">
                  <c:v>109373.27439646376</c:v>
                </c:pt>
                <c:pt idx="64">
                  <c:v>109373.27439646376</c:v>
                </c:pt>
                <c:pt idx="65">
                  <c:v>109373.27439646376</c:v>
                </c:pt>
                <c:pt idx="66">
                  <c:v>109373.27439646376</c:v>
                </c:pt>
                <c:pt idx="67">
                  <c:v>109373.27439646376</c:v>
                </c:pt>
                <c:pt idx="68">
                  <c:v>109373.27439646376</c:v>
                </c:pt>
                <c:pt idx="69">
                  <c:v>109373.27439646376</c:v>
                </c:pt>
                <c:pt idx="70">
                  <c:v>109373.27439646376</c:v>
                </c:pt>
                <c:pt idx="71">
                  <c:v>109373.27439646376</c:v>
                </c:pt>
                <c:pt idx="72">
                  <c:v>109373.27439646376</c:v>
                </c:pt>
                <c:pt idx="73">
                  <c:v>109373.27439646376</c:v>
                </c:pt>
                <c:pt idx="74">
                  <c:v>109373.27439646376</c:v>
                </c:pt>
                <c:pt idx="75">
                  <c:v>109373.27439646376</c:v>
                </c:pt>
                <c:pt idx="76">
                  <c:v>109373.27439646376</c:v>
                </c:pt>
                <c:pt idx="77">
                  <c:v>109373.27439646376</c:v>
                </c:pt>
                <c:pt idx="78">
                  <c:v>109373.27439646376</c:v>
                </c:pt>
                <c:pt idx="79">
                  <c:v>109373.27439646376</c:v>
                </c:pt>
              </c:numCache>
            </c:numRef>
          </c:val>
          <c:smooth val="0"/>
          <c:extLst>
            <c:ext xmlns:c16="http://schemas.microsoft.com/office/drawing/2014/chart" uri="{C3380CC4-5D6E-409C-BE32-E72D297353CC}">
              <c16:uniqueId val="{00000003-F69C-44DF-9FA4-3B3105D9468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3982134087193335"/>
          <c:h val="0.13652153497219702"/>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TP1_PNP_TG!$D$101:$CE$101</c:f>
              <c:numCache>
                <c:formatCode>0</c:formatCode>
                <c:ptCount val="80"/>
                <c:pt idx="0">
                  <c:v>3539.0066643998634</c:v>
                </c:pt>
                <c:pt idx="1">
                  <c:v>3539.0066643998634</c:v>
                </c:pt>
                <c:pt idx="2">
                  <c:v>4954.6093301598085</c:v>
                </c:pt>
                <c:pt idx="3">
                  <c:v>4954.6093301598085</c:v>
                </c:pt>
                <c:pt idx="4">
                  <c:v>5662.410663039781</c:v>
                </c:pt>
                <c:pt idx="5">
                  <c:v>5662.410663039781</c:v>
                </c:pt>
                <c:pt idx="6">
                  <c:v>5662.410663039781</c:v>
                </c:pt>
                <c:pt idx="7">
                  <c:v>5662.410663039781</c:v>
                </c:pt>
                <c:pt idx="8">
                  <c:v>6370.2119959197535</c:v>
                </c:pt>
                <c:pt idx="9">
                  <c:v>6370.2119959197535</c:v>
                </c:pt>
                <c:pt idx="10">
                  <c:v>7078.013328799726</c:v>
                </c:pt>
                <c:pt idx="11">
                  <c:v>7078.013328799726</c:v>
                </c:pt>
                <c:pt idx="12">
                  <c:v>8493.6159945596719</c:v>
                </c:pt>
                <c:pt idx="13">
                  <c:v>8493.6159945596719</c:v>
                </c:pt>
                <c:pt idx="14">
                  <c:v>8493.6159945596719</c:v>
                </c:pt>
                <c:pt idx="15">
                  <c:v>8493.6159945596719</c:v>
                </c:pt>
                <c:pt idx="16">
                  <c:v>8493.6159945596719</c:v>
                </c:pt>
                <c:pt idx="17">
                  <c:v>8493.6159945596719</c:v>
                </c:pt>
                <c:pt idx="18">
                  <c:v>8493.6159945596719</c:v>
                </c:pt>
                <c:pt idx="19">
                  <c:v>8493.6159945596719</c:v>
                </c:pt>
                <c:pt idx="20">
                  <c:v>8493.6159945596719</c:v>
                </c:pt>
                <c:pt idx="21">
                  <c:v>8493.6159945596719</c:v>
                </c:pt>
                <c:pt idx="22">
                  <c:v>8493.6159945596719</c:v>
                </c:pt>
                <c:pt idx="23">
                  <c:v>8493.6159945596719</c:v>
                </c:pt>
                <c:pt idx="24">
                  <c:v>8493.6159945596719</c:v>
                </c:pt>
                <c:pt idx="25">
                  <c:v>8493.6159945596719</c:v>
                </c:pt>
                <c:pt idx="26">
                  <c:v>10617.01999319959</c:v>
                </c:pt>
                <c:pt idx="27">
                  <c:v>10617.01999319959</c:v>
                </c:pt>
                <c:pt idx="28">
                  <c:v>12740.423991839509</c:v>
                </c:pt>
                <c:pt idx="29">
                  <c:v>12740.423991839509</c:v>
                </c:pt>
                <c:pt idx="30">
                  <c:v>16279.430656239372</c:v>
                </c:pt>
                <c:pt idx="31">
                  <c:v>16279.430656239372</c:v>
                </c:pt>
                <c:pt idx="32">
                  <c:v>17695.033321999319</c:v>
                </c:pt>
                <c:pt idx="33">
                  <c:v>17695.033321999319</c:v>
                </c:pt>
                <c:pt idx="34">
                  <c:v>19110.635987759266</c:v>
                </c:pt>
                <c:pt idx="35">
                  <c:v>19110.635987759266</c:v>
                </c:pt>
                <c:pt idx="36">
                  <c:v>22649.642652159127</c:v>
                </c:pt>
                <c:pt idx="37">
                  <c:v>22649.642652159127</c:v>
                </c:pt>
                <c:pt idx="38">
                  <c:v>26188.649316558993</c:v>
                </c:pt>
                <c:pt idx="39">
                  <c:v>26188.649316558993</c:v>
                </c:pt>
                <c:pt idx="40">
                  <c:v>33266.662645358723</c:v>
                </c:pt>
                <c:pt idx="41">
                  <c:v>33266.662645358723</c:v>
                </c:pt>
                <c:pt idx="42">
                  <c:v>40344.675974158454</c:v>
                </c:pt>
                <c:pt idx="43">
                  <c:v>40344.675974158454</c:v>
                </c:pt>
                <c:pt idx="44">
                  <c:v>47422.689302958184</c:v>
                </c:pt>
                <c:pt idx="45">
                  <c:v>47422.689302958184</c:v>
                </c:pt>
                <c:pt idx="46">
                  <c:v>48838.291968718127</c:v>
                </c:pt>
                <c:pt idx="47">
                  <c:v>48838.291968718127</c:v>
                </c:pt>
                <c:pt idx="48">
                  <c:v>51669.497300238021</c:v>
                </c:pt>
                <c:pt idx="49">
                  <c:v>51669.497300238021</c:v>
                </c:pt>
                <c:pt idx="50">
                  <c:v>54500.702631757915</c:v>
                </c:pt>
                <c:pt idx="51">
                  <c:v>54500.702631757915</c:v>
                </c:pt>
                <c:pt idx="52">
                  <c:v>55916.305297517858</c:v>
                </c:pt>
                <c:pt idx="53">
                  <c:v>55916.305297517858</c:v>
                </c:pt>
                <c:pt idx="54">
                  <c:v>57331.907963277801</c:v>
                </c:pt>
                <c:pt idx="55">
                  <c:v>57331.907963277801</c:v>
                </c:pt>
                <c:pt idx="56">
                  <c:v>58747.510629037744</c:v>
                </c:pt>
                <c:pt idx="57">
                  <c:v>58747.510629037744</c:v>
                </c:pt>
                <c:pt idx="58">
                  <c:v>60163.113294797688</c:v>
                </c:pt>
                <c:pt idx="59">
                  <c:v>60163.113294797688</c:v>
                </c:pt>
                <c:pt idx="60">
                  <c:v>61578.715960557631</c:v>
                </c:pt>
                <c:pt idx="61">
                  <c:v>61578.715960557631</c:v>
                </c:pt>
                <c:pt idx="62">
                  <c:v>62994.318626317574</c:v>
                </c:pt>
                <c:pt idx="63">
                  <c:v>62994.318626317574</c:v>
                </c:pt>
                <c:pt idx="64">
                  <c:v>64409.921292077517</c:v>
                </c:pt>
                <c:pt idx="65">
                  <c:v>64409.921292077517</c:v>
                </c:pt>
                <c:pt idx="66">
                  <c:v>65825.52395783746</c:v>
                </c:pt>
                <c:pt idx="67">
                  <c:v>65825.52395783746</c:v>
                </c:pt>
                <c:pt idx="68">
                  <c:v>67241.126623597404</c:v>
                </c:pt>
                <c:pt idx="69">
                  <c:v>67241.126623597404</c:v>
                </c:pt>
                <c:pt idx="70">
                  <c:v>68656.729289357347</c:v>
                </c:pt>
                <c:pt idx="71">
                  <c:v>68656.729289357347</c:v>
                </c:pt>
                <c:pt idx="72">
                  <c:v>68656.729289357347</c:v>
                </c:pt>
                <c:pt idx="73">
                  <c:v>68656.729289357347</c:v>
                </c:pt>
                <c:pt idx="74">
                  <c:v>68656.729289357347</c:v>
                </c:pt>
                <c:pt idx="75">
                  <c:v>68656.729289357347</c:v>
                </c:pt>
                <c:pt idx="76">
                  <c:v>70780.133287997262</c:v>
                </c:pt>
                <c:pt idx="77">
                  <c:v>70780.133287997262</c:v>
                </c:pt>
                <c:pt idx="78">
                  <c:v>70780.133287997262</c:v>
                </c:pt>
                <c:pt idx="79">
                  <c:v>70780.133287997262</c:v>
                </c:pt>
              </c:numCache>
            </c:numRef>
          </c:val>
          <c:smooth val="0"/>
          <c:extLst>
            <c:ext xmlns:c16="http://schemas.microsoft.com/office/drawing/2014/chart" uri="{C3380CC4-5D6E-409C-BE32-E72D297353CC}">
              <c16:uniqueId val="{00000000-6F2B-4DE9-B712-5815541AFB55}"/>
            </c:ext>
          </c:extLst>
        </c:ser>
        <c:ser>
          <c:idx val="0"/>
          <c:order val="1"/>
          <c:tx>
            <c:v>Effektiver Honoraraufwand</c:v>
          </c:tx>
          <c:spPr>
            <a:ln w="38100">
              <a:solidFill>
                <a:srgbClr val="993300"/>
              </a:solidFill>
            </a:ln>
          </c:spPr>
          <c:marker>
            <c:symbol val="none"/>
          </c:marker>
          <c:cat>
            <c:strRef>
              <c:f>TP1_PNP_TG!$D$66:$AA$66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TP1_PNP_TG!$D$98:$CE$98</c:f>
              <c:numCache>
                <c:formatCode>0</c:formatCode>
                <c:ptCount val="80"/>
                <c:pt idx="0">
                  <c:v>3691.5</c:v>
                </c:pt>
                <c:pt idx="1">
                  <c:v>3691.5</c:v>
                </c:pt>
                <c:pt idx="2">
                  <c:v>3957</c:v>
                </c:pt>
                <c:pt idx="3">
                  <c:v>3957</c:v>
                </c:pt>
                <c:pt idx="4">
                  <c:v>3957.1</c:v>
                </c:pt>
                <c:pt idx="5">
                  <c:v>3957.1</c:v>
                </c:pt>
                <c:pt idx="6">
                  <c:v>5045.8500000000004</c:v>
                </c:pt>
                <c:pt idx="7">
                  <c:v>5045.8500000000004</c:v>
                </c:pt>
                <c:pt idx="8">
                  <c:v>6134.6</c:v>
                </c:pt>
                <c:pt idx="9">
                  <c:v>6134.6</c:v>
                </c:pt>
                <c:pt idx="10">
                  <c:v>6134.7000000000007</c:v>
                </c:pt>
                <c:pt idx="11">
                  <c:v>6134.7000000000007</c:v>
                </c:pt>
                <c:pt idx="12">
                  <c:v>6652.2000000000007</c:v>
                </c:pt>
                <c:pt idx="13">
                  <c:v>6652.2000000000007</c:v>
                </c:pt>
                <c:pt idx="14">
                  <c:v>6652.3000000000011</c:v>
                </c:pt>
                <c:pt idx="15">
                  <c:v>6652.3000000000011</c:v>
                </c:pt>
                <c:pt idx="16">
                  <c:v>6652.4000000000015</c:v>
                </c:pt>
                <c:pt idx="17">
                  <c:v>6652.4000000000015</c:v>
                </c:pt>
                <c:pt idx="18">
                  <c:v>6652.5000000000018</c:v>
                </c:pt>
                <c:pt idx="19">
                  <c:v>6652.5000000000018</c:v>
                </c:pt>
                <c:pt idx="20">
                  <c:v>8329.2500000000018</c:v>
                </c:pt>
                <c:pt idx="21">
                  <c:v>8329.2500000000018</c:v>
                </c:pt>
                <c:pt idx="22">
                  <c:v>9265.0000000000018</c:v>
                </c:pt>
                <c:pt idx="23">
                  <c:v>9265.0000000000018</c:v>
                </c:pt>
                <c:pt idx="24">
                  <c:v>9485.7500000000018</c:v>
                </c:pt>
                <c:pt idx="25">
                  <c:v>9485.7500000000018</c:v>
                </c:pt>
                <c:pt idx="26">
                  <c:v>9942.5000000000018</c:v>
                </c:pt>
                <c:pt idx="27">
                  <c:v>9942.5000000000018</c:v>
                </c:pt>
                <c:pt idx="28">
                  <c:v>9990.7500000000018</c:v>
                </c:pt>
                <c:pt idx="29">
                  <c:v>9990.7500000000018</c:v>
                </c:pt>
                <c:pt idx="30">
                  <c:v>9990.8500000000022</c:v>
                </c:pt>
                <c:pt idx="31">
                  <c:v>9990.8500000000022</c:v>
                </c:pt>
                <c:pt idx="32">
                  <c:v>10610.850000000002</c:v>
                </c:pt>
                <c:pt idx="33">
                  <c:v>10610.850000000002</c:v>
                </c:pt>
                <c:pt idx="34">
                  <c:v>10949.350000000002</c:v>
                </c:pt>
                <c:pt idx="35">
                  <c:v>10949.350000000002</c:v>
                </c:pt>
                <c:pt idx="36">
                  <c:v>10949.450000000003</c:v>
                </c:pt>
                <c:pt idx="37">
                  <c:v>10949.450000000003</c:v>
                </c:pt>
                <c:pt idx="38">
                  <c:v>11183.450000000003</c:v>
                </c:pt>
                <c:pt idx="39">
                  <c:v>11183.450000000003</c:v>
                </c:pt>
                <c:pt idx="40">
                  <c:v>13741.450000000003</c:v>
                </c:pt>
                <c:pt idx="41">
                  <c:v>13741.450000000003</c:v>
                </c:pt>
                <c:pt idx="42">
                  <c:v>16007.700000000003</c:v>
                </c:pt>
                <c:pt idx="43">
                  <c:v>16007.700000000003</c:v>
                </c:pt>
                <c:pt idx="44">
                  <c:v>17818.950000000004</c:v>
                </c:pt>
                <c:pt idx="45">
                  <c:v>17818.950000000004</c:v>
                </c:pt>
                <c:pt idx="46">
                  <c:v>18331.450000000004</c:v>
                </c:pt>
                <c:pt idx="47">
                  <c:v>18331.450000000004</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6F2B-4DE9-B712-5815541AFB55}"/>
            </c:ext>
          </c:extLst>
        </c:ser>
        <c:ser>
          <c:idx val="2"/>
          <c:order val="2"/>
          <c:tx>
            <c:v>Honorarbudget inkl. Zusatzleitungen</c:v>
          </c:tx>
          <c:spPr>
            <a:ln w="38100">
              <a:solidFill>
                <a:srgbClr val="00B050"/>
              </a:solidFill>
            </a:ln>
          </c:spPr>
          <c:marker>
            <c:symbol val="none"/>
          </c:marker>
          <c:val>
            <c:numRef>
              <c:f>TP1_PNP_TG!$D$106:$CE$106</c:f>
              <c:numCache>
                <c:formatCode>0</c:formatCode>
                <c:ptCount val="80"/>
                <c:pt idx="0">
                  <c:v>3539.0066643998634</c:v>
                </c:pt>
                <c:pt idx="1">
                  <c:v>3539.0066643998634</c:v>
                </c:pt>
                <c:pt idx="2">
                  <c:v>4954.6093301598085</c:v>
                </c:pt>
                <c:pt idx="3">
                  <c:v>4954.6093301598085</c:v>
                </c:pt>
                <c:pt idx="4">
                  <c:v>5662.410663039781</c:v>
                </c:pt>
                <c:pt idx="5">
                  <c:v>5662.410663039781</c:v>
                </c:pt>
                <c:pt idx="6">
                  <c:v>5662.410663039781</c:v>
                </c:pt>
                <c:pt idx="7">
                  <c:v>5662.410663039781</c:v>
                </c:pt>
                <c:pt idx="8">
                  <c:v>6370.2119959197535</c:v>
                </c:pt>
                <c:pt idx="9">
                  <c:v>6370.2119959197535</c:v>
                </c:pt>
                <c:pt idx="10">
                  <c:v>7078.013328799726</c:v>
                </c:pt>
                <c:pt idx="11">
                  <c:v>7078.013328799726</c:v>
                </c:pt>
                <c:pt idx="12">
                  <c:v>8493.6159945596719</c:v>
                </c:pt>
                <c:pt idx="13">
                  <c:v>8493.6159945596719</c:v>
                </c:pt>
                <c:pt idx="14">
                  <c:v>8493.6159945596719</c:v>
                </c:pt>
                <c:pt idx="15">
                  <c:v>8493.6159945596719</c:v>
                </c:pt>
                <c:pt idx="16">
                  <c:v>8493.6159945596719</c:v>
                </c:pt>
                <c:pt idx="17">
                  <c:v>8493.6159945596719</c:v>
                </c:pt>
                <c:pt idx="18">
                  <c:v>8493.6159945596719</c:v>
                </c:pt>
                <c:pt idx="19">
                  <c:v>8493.6159945596719</c:v>
                </c:pt>
                <c:pt idx="20">
                  <c:v>8493.6159945596719</c:v>
                </c:pt>
                <c:pt idx="21">
                  <c:v>8493.6159945596719</c:v>
                </c:pt>
                <c:pt idx="22">
                  <c:v>8493.6159945596719</c:v>
                </c:pt>
                <c:pt idx="23">
                  <c:v>8493.6159945596719</c:v>
                </c:pt>
                <c:pt idx="24">
                  <c:v>8493.6159945596719</c:v>
                </c:pt>
                <c:pt idx="25">
                  <c:v>8493.6159945596719</c:v>
                </c:pt>
                <c:pt idx="26">
                  <c:v>10617.01999319959</c:v>
                </c:pt>
                <c:pt idx="27">
                  <c:v>10617.01999319959</c:v>
                </c:pt>
                <c:pt idx="28">
                  <c:v>12740.423991839509</c:v>
                </c:pt>
                <c:pt idx="29">
                  <c:v>12740.423991839509</c:v>
                </c:pt>
                <c:pt idx="30">
                  <c:v>16279.430656239372</c:v>
                </c:pt>
                <c:pt idx="31">
                  <c:v>16279.430656239372</c:v>
                </c:pt>
                <c:pt idx="32">
                  <c:v>17695.033321999319</c:v>
                </c:pt>
                <c:pt idx="33">
                  <c:v>17695.033321999319</c:v>
                </c:pt>
                <c:pt idx="34">
                  <c:v>19110.635987759266</c:v>
                </c:pt>
                <c:pt idx="35">
                  <c:v>19110.635987759266</c:v>
                </c:pt>
                <c:pt idx="36">
                  <c:v>22649.642652159127</c:v>
                </c:pt>
                <c:pt idx="37">
                  <c:v>22649.642652159127</c:v>
                </c:pt>
                <c:pt idx="38">
                  <c:v>26188.649316558993</c:v>
                </c:pt>
                <c:pt idx="39">
                  <c:v>26188.649316558993</c:v>
                </c:pt>
                <c:pt idx="40">
                  <c:v>33266.662645358723</c:v>
                </c:pt>
                <c:pt idx="41">
                  <c:v>33266.662645358723</c:v>
                </c:pt>
                <c:pt idx="42">
                  <c:v>40344.675974158454</c:v>
                </c:pt>
                <c:pt idx="43">
                  <c:v>40344.675974158454</c:v>
                </c:pt>
                <c:pt idx="44">
                  <c:v>47422.689302958184</c:v>
                </c:pt>
                <c:pt idx="45">
                  <c:v>47422.689302958184</c:v>
                </c:pt>
                <c:pt idx="46">
                  <c:v>48838.291968718127</c:v>
                </c:pt>
                <c:pt idx="47">
                  <c:v>48838.291968718127</c:v>
                </c:pt>
                <c:pt idx="48">
                  <c:v>51669.497300238021</c:v>
                </c:pt>
                <c:pt idx="49">
                  <c:v>51669.497300238021</c:v>
                </c:pt>
                <c:pt idx="50">
                  <c:v>54500.702631757915</c:v>
                </c:pt>
                <c:pt idx="51">
                  <c:v>54500.702631757915</c:v>
                </c:pt>
                <c:pt idx="52">
                  <c:v>55916.305297517858</c:v>
                </c:pt>
                <c:pt idx="53">
                  <c:v>55916.305297517858</c:v>
                </c:pt>
                <c:pt idx="54">
                  <c:v>57331.907963277801</c:v>
                </c:pt>
                <c:pt idx="55">
                  <c:v>57331.907963277801</c:v>
                </c:pt>
                <c:pt idx="56">
                  <c:v>58747.510629037744</c:v>
                </c:pt>
                <c:pt idx="57">
                  <c:v>58747.510629037744</c:v>
                </c:pt>
                <c:pt idx="58">
                  <c:v>60163.113294797688</c:v>
                </c:pt>
                <c:pt idx="59">
                  <c:v>60163.113294797688</c:v>
                </c:pt>
                <c:pt idx="60">
                  <c:v>61578.715960557631</c:v>
                </c:pt>
                <c:pt idx="61">
                  <c:v>61578.715960557631</c:v>
                </c:pt>
                <c:pt idx="62">
                  <c:v>62994.318626317574</c:v>
                </c:pt>
                <c:pt idx="63">
                  <c:v>62994.318626317574</c:v>
                </c:pt>
                <c:pt idx="64">
                  <c:v>64409.921292077517</c:v>
                </c:pt>
                <c:pt idx="65">
                  <c:v>64409.921292077517</c:v>
                </c:pt>
                <c:pt idx="66">
                  <c:v>65825.52395783746</c:v>
                </c:pt>
                <c:pt idx="67">
                  <c:v>65825.52395783746</c:v>
                </c:pt>
                <c:pt idx="68">
                  <c:v>67241.126623597404</c:v>
                </c:pt>
                <c:pt idx="69">
                  <c:v>67241.126623597404</c:v>
                </c:pt>
                <c:pt idx="70">
                  <c:v>68656.729289357347</c:v>
                </c:pt>
                <c:pt idx="71">
                  <c:v>68656.729289357347</c:v>
                </c:pt>
                <c:pt idx="72">
                  <c:v>68656.729289357347</c:v>
                </c:pt>
                <c:pt idx="73">
                  <c:v>68656.729289357347</c:v>
                </c:pt>
                <c:pt idx="74">
                  <c:v>68656.729289357347</c:v>
                </c:pt>
                <c:pt idx="75">
                  <c:v>68656.729289357347</c:v>
                </c:pt>
                <c:pt idx="76">
                  <c:v>70780.133287997262</c:v>
                </c:pt>
                <c:pt idx="77">
                  <c:v>70780.133287997262</c:v>
                </c:pt>
                <c:pt idx="78">
                  <c:v>70780.133287997262</c:v>
                </c:pt>
                <c:pt idx="79">
                  <c:v>70780.133287997262</c:v>
                </c:pt>
              </c:numCache>
            </c:numRef>
          </c:val>
          <c:smooth val="0"/>
          <c:extLst>
            <c:ext xmlns:c16="http://schemas.microsoft.com/office/drawing/2014/chart" uri="{C3380CC4-5D6E-409C-BE32-E72D297353CC}">
              <c16:uniqueId val="{00000002-6F2B-4DE9-B712-5815541AFB55}"/>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TP1_JS_TG!$D$101:$CE$101</c:f>
              <c:numCache>
                <c:formatCode>0</c:formatCode>
                <c:ptCount val="80"/>
                <c:pt idx="0">
                  <c:v>8660.019619177152</c:v>
                </c:pt>
                <c:pt idx="1">
                  <c:v>8660.019619177152</c:v>
                </c:pt>
                <c:pt idx="2">
                  <c:v>9814.6889017341055</c:v>
                </c:pt>
                <c:pt idx="3">
                  <c:v>9814.6889017341055</c:v>
                </c:pt>
                <c:pt idx="4">
                  <c:v>10392.023543012583</c:v>
                </c:pt>
                <c:pt idx="5">
                  <c:v>10392.023543012583</c:v>
                </c:pt>
                <c:pt idx="6">
                  <c:v>10969.358184291061</c:v>
                </c:pt>
                <c:pt idx="7">
                  <c:v>10969.358184291061</c:v>
                </c:pt>
                <c:pt idx="8">
                  <c:v>11546.692825569538</c:v>
                </c:pt>
                <c:pt idx="9">
                  <c:v>11546.692825569538</c:v>
                </c:pt>
                <c:pt idx="10">
                  <c:v>12124.027466848016</c:v>
                </c:pt>
                <c:pt idx="11">
                  <c:v>12124.027466848016</c:v>
                </c:pt>
                <c:pt idx="12">
                  <c:v>12701.362108126494</c:v>
                </c:pt>
                <c:pt idx="13">
                  <c:v>12701.362108126494</c:v>
                </c:pt>
                <c:pt idx="14">
                  <c:v>12701.362108126494</c:v>
                </c:pt>
                <c:pt idx="15">
                  <c:v>12701.362108126494</c:v>
                </c:pt>
                <c:pt idx="16">
                  <c:v>12701.362108126494</c:v>
                </c:pt>
                <c:pt idx="17">
                  <c:v>12701.362108126494</c:v>
                </c:pt>
                <c:pt idx="18">
                  <c:v>12701.362108126494</c:v>
                </c:pt>
                <c:pt idx="19">
                  <c:v>12701.362108126494</c:v>
                </c:pt>
                <c:pt idx="20">
                  <c:v>12701.362108126494</c:v>
                </c:pt>
                <c:pt idx="21">
                  <c:v>12701.362108126494</c:v>
                </c:pt>
                <c:pt idx="22">
                  <c:v>12701.362108126494</c:v>
                </c:pt>
                <c:pt idx="23">
                  <c:v>12701.362108126494</c:v>
                </c:pt>
                <c:pt idx="24">
                  <c:v>13856.031390683447</c:v>
                </c:pt>
                <c:pt idx="25">
                  <c:v>13856.031390683447</c:v>
                </c:pt>
                <c:pt idx="26">
                  <c:v>15010.700673240401</c:v>
                </c:pt>
                <c:pt idx="27">
                  <c:v>15010.700673240401</c:v>
                </c:pt>
                <c:pt idx="28">
                  <c:v>16165.369955797354</c:v>
                </c:pt>
                <c:pt idx="29">
                  <c:v>16165.369955797354</c:v>
                </c:pt>
                <c:pt idx="30">
                  <c:v>17320.039238354308</c:v>
                </c:pt>
                <c:pt idx="31">
                  <c:v>17320.039238354308</c:v>
                </c:pt>
                <c:pt idx="32">
                  <c:v>17320.039238354308</c:v>
                </c:pt>
                <c:pt idx="33">
                  <c:v>17320.039238354308</c:v>
                </c:pt>
                <c:pt idx="34">
                  <c:v>17320.039238354308</c:v>
                </c:pt>
                <c:pt idx="35">
                  <c:v>17320.039238354308</c:v>
                </c:pt>
                <c:pt idx="36">
                  <c:v>17320.039238354308</c:v>
                </c:pt>
                <c:pt idx="37">
                  <c:v>17320.039238354308</c:v>
                </c:pt>
                <c:pt idx="38">
                  <c:v>18474.708520911263</c:v>
                </c:pt>
                <c:pt idx="39">
                  <c:v>18474.708520911263</c:v>
                </c:pt>
                <c:pt idx="40">
                  <c:v>19629.377803468218</c:v>
                </c:pt>
                <c:pt idx="41">
                  <c:v>19629.377803468218</c:v>
                </c:pt>
                <c:pt idx="42">
                  <c:v>20206.712444746696</c:v>
                </c:pt>
                <c:pt idx="43">
                  <c:v>20206.712444746696</c:v>
                </c:pt>
                <c:pt idx="44">
                  <c:v>21361.381727303647</c:v>
                </c:pt>
                <c:pt idx="45">
                  <c:v>21361.381727303647</c:v>
                </c:pt>
                <c:pt idx="46">
                  <c:v>22516.051009860603</c:v>
                </c:pt>
                <c:pt idx="47">
                  <c:v>22516.051009860603</c:v>
                </c:pt>
                <c:pt idx="48">
                  <c:v>23670.720292417558</c:v>
                </c:pt>
                <c:pt idx="49">
                  <c:v>23670.720292417558</c:v>
                </c:pt>
                <c:pt idx="50">
                  <c:v>25402.724216252987</c:v>
                </c:pt>
                <c:pt idx="51">
                  <c:v>25402.724216252987</c:v>
                </c:pt>
                <c:pt idx="52">
                  <c:v>27134.728140088417</c:v>
                </c:pt>
                <c:pt idx="53">
                  <c:v>27134.728140088417</c:v>
                </c:pt>
                <c:pt idx="54">
                  <c:v>28866.732063923846</c:v>
                </c:pt>
                <c:pt idx="55">
                  <c:v>28866.732063923846</c:v>
                </c:pt>
                <c:pt idx="56">
                  <c:v>30598.735987759275</c:v>
                </c:pt>
                <c:pt idx="57">
                  <c:v>30598.735987759275</c:v>
                </c:pt>
                <c:pt idx="58">
                  <c:v>34062.743835430134</c:v>
                </c:pt>
                <c:pt idx="59">
                  <c:v>34062.743835430134</c:v>
                </c:pt>
                <c:pt idx="60">
                  <c:v>35794.747759265563</c:v>
                </c:pt>
                <c:pt idx="61">
                  <c:v>35794.747759265563</c:v>
                </c:pt>
                <c:pt idx="62">
                  <c:v>38681.420965657948</c:v>
                </c:pt>
                <c:pt idx="63">
                  <c:v>38681.420965657948</c:v>
                </c:pt>
                <c:pt idx="64">
                  <c:v>41568.094172050332</c:v>
                </c:pt>
                <c:pt idx="65">
                  <c:v>41568.094172050332</c:v>
                </c:pt>
                <c:pt idx="66">
                  <c:v>44454.767378442717</c:v>
                </c:pt>
                <c:pt idx="67">
                  <c:v>44454.767378442717</c:v>
                </c:pt>
                <c:pt idx="68">
                  <c:v>47341.440584835102</c:v>
                </c:pt>
                <c:pt idx="69">
                  <c:v>47341.440584835102</c:v>
                </c:pt>
                <c:pt idx="70">
                  <c:v>49650.779149949012</c:v>
                </c:pt>
                <c:pt idx="71">
                  <c:v>49650.779149949012</c:v>
                </c:pt>
                <c:pt idx="72">
                  <c:v>51382.783073784442</c:v>
                </c:pt>
                <c:pt idx="73">
                  <c:v>51382.783073784442</c:v>
                </c:pt>
                <c:pt idx="74">
                  <c:v>53692.121638898345</c:v>
                </c:pt>
                <c:pt idx="75">
                  <c:v>53692.121638898345</c:v>
                </c:pt>
                <c:pt idx="76">
                  <c:v>55424.125562733774</c:v>
                </c:pt>
                <c:pt idx="77">
                  <c:v>55424.125562733774</c:v>
                </c:pt>
                <c:pt idx="78">
                  <c:v>57733.464127847677</c:v>
                </c:pt>
                <c:pt idx="79">
                  <c:v>57733.464127847677</c:v>
                </c:pt>
              </c:numCache>
            </c:numRef>
          </c:val>
          <c:smooth val="0"/>
          <c:extLst>
            <c:ext xmlns:c16="http://schemas.microsoft.com/office/drawing/2014/chart" uri="{C3380CC4-5D6E-409C-BE32-E72D297353CC}">
              <c16:uniqueId val="{00000000-3E3E-4AF7-9C43-E2EAC02ACE68}"/>
            </c:ext>
          </c:extLst>
        </c:ser>
        <c:ser>
          <c:idx val="0"/>
          <c:order val="1"/>
          <c:tx>
            <c:v>Effektiver Honoraraufwand</c:v>
          </c:tx>
          <c:spPr>
            <a:ln w="38100">
              <a:solidFill>
                <a:srgbClr val="CC6600"/>
              </a:solidFill>
            </a:ln>
          </c:spPr>
          <c:marker>
            <c:symbol val="none"/>
          </c:marker>
          <c:cat>
            <c:strRef>
              <c:f>TP1_JS_TG!$D$66:$AA$66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TP1_JS_TG!$D$98:$CE$98</c:f>
              <c:numCache>
                <c:formatCode>0</c:formatCode>
                <c:ptCount val="80"/>
                <c:pt idx="0">
                  <c:v>1286.25</c:v>
                </c:pt>
                <c:pt idx="1">
                  <c:v>1286.25</c:v>
                </c:pt>
                <c:pt idx="2">
                  <c:v>2223.75</c:v>
                </c:pt>
                <c:pt idx="3">
                  <c:v>2223.75</c:v>
                </c:pt>
                <c:pt idx="4">
                  <c:v>2223.85</c:v>
                </c:pt>
                <c:pt idx="5">
                  <c:v>2223.85</c:v>
                </c:pt>
                <c:pt idx="6">
                  <c:v>3123.85</c:v>
                </c:pt>
                <c:pt idx="7">
                  <c:v>3123.85</c:v>
                </c:pt>
                <c:pt idx="8">
                  <c:v>4023.85</c:v>
                </c:pt>
                <c:pt idx="9">
                  <c:v>4023.85</c:v>
                </c:pt>
                <c:pt idx="10">
                  <c:v>4023.95</c:v>
                </c:pt>
                <c:pt idx="11">
                  <c:v>4023.95</c:v>
                </c:pt>
                <c:pt idx="12">
                  <c:v>4173.95</c:v>
                </c:pt>
                <c:pt idx="13">
                  <c:v>4173.95</c:v>
                </c:pt>
                <c:pt idx="14">
                  <c:v>4174.05</c:v>
                </c:pt>
                <c:pt idx="15">
                  <c:v>4174.05</c:v>
                </c:pt>
                <c:pt idx="16">
                  <c:v>4174.1500000000005</c:v>
                </c:pt>
                <c:pt idx="17">
                  <c:v>4174.1500000000005</c:v>
                </c:pt>
                <c:pt idx="18">
                  <c:v>4174.2500000000009</c:v>
                </c:pt>
                <c:pt idx="19">
                  <c:v>4174.2500000000009</c:v>
                </c:pt>
                <c:pt idx="20">
                  <c:v>5541.7500000000009</c:v>
                </c:pt>
                <c:pt idx="21">
                  <c:v>5541.7500000000009</c:v>
                </c:pt>
                <c:pt idx="22">
                  <c:v>6610.5000000000009</c:v>
                </c:pt>
                <c:pt idx="23">
                  <c:v>6610.5000000000009</c:v>
                </c:pt>
                <c:pt idx="24">
                  <c:v>6669.5000000000009</c:v>
                </c:pt>
                <c:pt idx="25">
                  <c:v>6669.5000000000009</c:v>
                </c:pt>
                <c:pt idx="26">
                  <c:v>7203.0000000000009</c:v>
                </c:pt>
                <c:pt idx="27">
                  <c:v>7203.0000000000009</c:v>
                </c:pt>
                <c:pt idx="28">
                  <c:v>7203.1000000000013</c:v>
                </c:pt>
                <c:pt idx="29">
                  <c:v>7203.1000000000013</c:v>
                </c:pt>
                <c:pt idx="30">
                  <c:v>7203.2000000000016</c:v>
                </c:pt>
                <c:pt idx="31">
                  <c:v>7203.2000000000016</c:v>
                </c:pt>
                <c:pt idx="32">
                  <c:v>7253.2000000000016</c:v>
                </c:pt>
                <c:pt idx="33">
                  <c:v>7253.2000000000016</c:v>
                </c:pt>
                <c:pt idx="34">
                  <c:v>7253.300000000002</c:v>
                </c:pt>
                <c:pt idx="35">
                  <c:v>7253.300000000002</c:v>
                </c:pt>
                <c:pt idx="36">
                  <c:v>7253.4000000000024</c:v>
                </c:pt>
                <c:pt idx="37">
                  <c:v>7253.4000000000024</c:v>
                </c:pt>
                <c:pt idx="38">
                  <c:v>7282.9000000000024</c:v>
                </c:pt>
                <c:pt idx="39">
                  <c:v>7282.9000000000024</c:v>
                </c:pt>
                <c:pt idx="40">
                  <c:v>7382.9000000000024</c:v>
                </c:pt>
                <c:pt idx="41">
                  <c:v>7382.9000000000024</c:v>
                </c:pt>
                <c:pt idx="42">
                  <c:v>10916.650000000001</c:v>
                </c:pt>
                <c:pt idx="43">
                  <c:v>10916.650000000001</c:v>
                </c:pt>
                <c:pt idx="44">
                  <c:v>12041.650000000001</c:v>
                </c:pt>
                <c:pt idx="45">
                  <c:v>12041.650000000001</c:v>
                </c:pt>
                <c:pt idx="46">
                  <c:v>13441.650000000001</c:v>
                </c:pt>
                <c:pt idx="47">
                  <c:v>13441.650000000001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3E3E-4AF7-9C43-E2EAC02ACE68}"/>
            </c:ext>
          </c:extLst>
        </c:ser>
        <c:ser>
          <c:idx val="2"/>
          <c:order val="2"/>
          <c:tx>
            <c:v>Honorarbudget inkl. Zusatzleitungen</c:v>
          </c:tx>
          <c:spPr>
            <a:ln w="38100">
              <a:solidFill>
                <a:srgbClr val="00B050"/>
              </a:solidFill>
            </a:ln>
          </c:spPr>
          <c:marker>
            <c:symbol val="none"/>
          </c:marker>
          <c:val>
            <c:numRef>
              <c:f>TP1_JS_TG!$D$106:$CE$106</c:f>
              <c:numCache>
                <c:formatCode>0</c:formatCode>
                <c:ptCount val="80"/>
                <c:pt idx="0">
                  <c:v>8660.019619177152</c:v>
                </c:pt>
                <c:pt idx="1">
                  <c:v>8660.019619177152</c:v>
                </c:pt>
                <c:pt idx="2">
                  <c:v>9814.6889017341055</c:v>
                </c:pt>
                <c:pt idx="3">
                  <c:v>9814.6889017341055</c:v>
                </c:pt>
                <c:pt idx="4">
                  <c:v>10392.023543012583</c:v>
                </c:pt>
                <c:pt idx="5">
                  <c:v>10392.023543012583</c:v>
                </c:pt>
                <c:pt idx="6">
                  <c:v>10969.358184291061</c:v>
                </c:pt>
                <c:pt idx="7">
                  <c:v>10969.358184291061</c:v>
                </c:pt>
                <c:pt idx="8">
                  <c:v>11546.692825569538</c:v>
                </c:pt>
                <c:pt idx="9">
                  <c:v>11546.692825569538</c:v>
                </c:pt>
                <c:pt idx="10">
                  <c:v>12124.027466848016</c:v>
                </c:pt>
                <c:pt idx="11">
                  <c:v>12124.027466848016</c:v>
                </c:pt>
                <c:pt idx="12">
                  <c:v>12701.362108126494</c:v>
                </c:pt>
                <c:pt idx="13">
                  <c:v>12701.362108126494</c:v>
                </c:pt>
                <c:pt idx="14">
                  <c:v>12701.362108126494</c:v>
                </c:pt>
                <c:pt idx="15">
                  <c:v>12701.362108126494</c:v>
                </c:pt>
                <c:pt idx="16">
                  <c:v>12701.362108126494</c:v>
                </c:pt>
                <c:pt idx="17">
                  <c:v>12701.362108126494</c:v>
                </c:pt>
                <c:pt idx="18">
                  <c:v>12701.362108126494</c:v>
                </c:pt>
                <c:pt idx="19">
                  <c:v>12701.362108126494</c:v>
                </c:pt>
                <c:pt idx="20">
                  <c:v>12701.362108126494</c:v>
                </c:pt>
                <c:pt idx="21">
                  <c:v>12701.362108126494</c:v>
                </c:pt>
                <c:pt idx="22">
                  <c:v>12701.362108126494</c:v>
                </c:pt>
                <c:pt idx="23">
                  <c:v>12701.362108126494</c:v>
                </c:pt>
                <c:pt idx="24">
                  <c:v>13856.031390683447</c:v>
                </c:pt>
                <c:pt idx="25">
                  <c:v>13856.031390683447</c:v>
                </c:pt>
                <c:pt idx="26">
                  <c:v>15010.700673240401</c:v>
                </c:pt>
                <c:pt idx="27">
                  <c:v>15010.700673240401</c:v>
                </c:pt>
                <c:pt idx="28">
                  <c:v>16165.369955797354</c:v>
                </c:pt>
                <c:pt idx="29">
                  <c:v>16165.369955797354</c:v>
                </c:pt>
                <c:pt idx="30">
                  <c:v>17320.039238354308</c:v>
                </c:pt>
                <c:pt idx="31">
                  <c:v>17320.039238354308</c:v>
                </c:pt>
                <c:pt idx="32">
                  <c:v>17320.039238354308</c:v>
                </c:pt>
                <c:pt idx="33">
                  <c:v>17320.039238354308</c:v>
                </c:pt>
                <c:pt idx="34">
                  <c:v>17320.039238354308</c:v>
                </c:pt>
                <c:pt idx="35">
                  <c:v>17320.039238354308</c:v>
                </c:pt>
                <c:pt idx="36">
                  <c:v>17320.039238354308</c:v>
                </c:pt>
                <c:pt idx="37">
                  <c:v>17320.039238354308</c:v>
                </c:pt>
                <c:pt idx="38">
                  <c:v>18474.708520911263</c:v>
                </c:pt>
                <c:pt idx="39">
                  <c:v>18474.708520911263</c:v>
                </c:pt>
                <c:pt idx="40">
                  <c:v>19629.377803468218</c:v>
                </c:pt>
                <c:pt idx="41">
                  <c:v>19629.377803468218</c:v>
                </c:pt>
                <c:pt idx="42">
                  <c:v>20206.712444746696</c:v>
                </c:pt>
                <c:pt idx="43">
                  <c:v>20206.712444746696</c:v>
                </c:pt>
                <c:pt idx="44">
                  <c:v>21361.381727303647</c:v>
                </c:pt>
                <c:pt idx="45">
                  <c:v>21361.381727303647</c:v>
                </c:pt>
                <c:pt idx="46">
                  <c:v>22516.051009860603</c:v>
                </c:pt>
                <c:pt idx="47">
                  <c:v>22516.051009860603</c:v>
                </c:pt>
                <c:pt idx="48">
                  <c:v>23670.720292417558</c:v>
                </c:pt>
                <c:pt idx="49">
                  <c:v>23670.720292417558</c:v>
                </c:pt>
                <c:pt idx="50">
                  <c:v>25402.724216252987</c:v>
                </c:pt>
                <c:pt idx="51">
                  <c:v>25402.724216252987</c:v>
                </c:pt>
                <c:pt idx="52">
                  <c:v>27134.728140088417</c:v>
                </c:pt>
                <c:pt idx="53">
                  <c:v>27134.728140088417</c:v>
                </c:pt>
                <c:pt idx="54">
                  <c:v>28866.732063923846</c:v>
                </c:pt>
                <c:pt idx="55">
                  <c:v>28866.732063923846</c:v>
                </c:pt>
                <c:pt idx="56">
                  <c:v>30598.735987759275</c:v>
                </c:pt>
                <c:pt idx="57">
                  <c:v>30598.735987759275</c:v>
                </c:pt>
                <c:pt idx="58">
                  <c:v>34062.743835430134</c:v>
                </c:pt>
                <c:pt idx="59">
                  <c:v>34062.743835430134</c:v>
                </c:pt>
                <c:pt idx="60">
                  <c:v>35794.747759265563</c:v>
                </c:pt>
                <c:pt idx="61">
                  <c:v>35794.747759265563</c:v>
                </c:pt>
                <c:pt idx="62">
                  <c:v>38681.420965657948</c:v>
                </c:pt>
                <c:pt idx="63">
                  <c:v>38681.420965657948</c:v>
                </c:pt>
                <c:pt idx="64">
                  <c:v>41568.094172050332</c:v>
                </c:pt>
                <c:pt idx="65">
                  <c:v>41568.094172050332</c:v>
                </c:pt>
                <c:pt idx="66">
                  <c:v>44454.767378442717</c:v>
                </c:pt>
                <c:pt idx="67">
                  <c:v>44454.767378442717</c:v>
                </c:pt>
                <c:pt idx="68">
                  <c:v>47341.440584835102</c:v>
                </c:pt>
                <c:pt idx="69">
                  <c:v>47341.440584835102</c:v>
                </c:pt>
                <c:pt idx="70">
                  <c:v>49650.779149949012</c:v>
                </c:pt>
                <c:pt idx="71">
                  <c:v>49650.779149949012</c:v>
                </c:pt>
                <c:pt idx="72">
                  <c:v>51382.783073784442</c:v>
                </c:pt>
                <c:pt idx="73">
                  <c:v>51382.783073784442</c:v>
                </c:pt>
                <c:pt idx="74">
                  <c:v>53692.121638898345</c:v>
                </c:pt>
                <c:pt idx="75">
                  <c:v>53692.121638898345</c:v>
                </c:pt>
                <c:pt idx="76">
                  <c:v>55424.125562733774</c:v>
                </c:pt>
                <c:pt idx="77">
                  <c:v>55424.125562733774</c:v>
                </c:pt>
                <c:pt idx="78">
                  <c:v>57733.464127847677</c:v>
                </c:pt>
                <c:pt idx="79">
                  <c:v>57733.464127847677</c:v>
                </c:pt>
              </c:numCache>
            </c:numRef>
          </c:val>
          <c:smooth val="0"/>
          <c:extLst>
            <c:ext xmlns:c16="http://schemas.microsoft.com/office/drawing/2014/chart" uri="{C3380CC4-5D6E-409C-BE32-E72D297353CC}">
              <c16:uniqueId val="{00000002-3E3E-4AF7-9C43-E2EAC02ACE68}"/>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TP2_JS_TU!$D$101:$CE$101</c:f>
              <c:numCache>
                <c:formatCode>0</c:formatCode>
                <c:ptCount val="80"/>
                <c:pt idx="0">
                  <c:v>75139.439510370619</c:v>
                </c:pt>
                <c:pt idx="1">
                  <c:v>75139.439510370619</c:v>
                </c:pt>
                <c:pt idx="2">
                  <c:v>150278.87902074124</c:v>
                </c:pt>
                <c:pt idx="3">
                  <c:v>150278.87902074124</c:v>
                </c:pt>
                <c:pt idx="4">
                  <c:v>169063.73889833389</c:v>
                </c:pt>
                <c:pt idx="5">
                  <c:v>169063.73889833389</c:v>
                </c:pt>
                <c:pt idx="6">
                  <c:v>172820.71087385243</c:v>
                </c:pt>
                <c:pt idx="7">
                  <c:v>172820.71087385243</c:v>
                </c:pt>
                <c:pt idx="8">
                  <c:v>176577.68284937096</c:v>
                </c:pt>
                <c:pt idx="9">
                  <c:v>176577.68284937096</c:v>
                </c:pt>
                <c:pt idx="10">
                  <c:v>180334.6548248895</c:v>
                </c:pt>
                <c:pt idx="11">
                  <c:v>180334.6548248895</c:v>
                </c:pt>
                <c:pt idx="12">
                  <c:v>184091.62680040803</c:v>
                </c:pt>
                <c:pt idx="13">
                  <c:v>184091.62680040803</c:v>
                </c:pt>
                <c:pt idx="14">
                  <c:v>187848.59877592657</c:v>
                </c:pt>
                <c:pt idx="15">
                  <c:v>187848.59877592657</c:v>
                </c:pt>
                <c:pt idx="16">
                  <c:v>191605.57075144511</c:v>
                </c:pt>
                <c:pt idx="17">
                  <c:v>191605.57075144511</c:v>
                </c:pt>
                <c:pt idx="18">
                  <c:v>195362.54272696364</c:v>
                </c:pt>
                <c:pt idx="19">
                  <c:v>195362.54272696364</c:v>
                </c:pt>
                <c:pt idx="20">
                  <c:v>199119.51470248218</c:v>
                </c:pt>
                <c:pt idx="21">
                  <c:v>199119.51470248218</c:v>
                </c:pt>
                <c:pt idx="22">
                  <c:v>202876.48667800071</c:v>
                </c:pt>
                <c:pt idx="23">
                  <c:v>202876.48667800071</c:v>
                </c:pt>
                <c:pt idx="24">
                  <c:v>206633.45865351925</c:v>
                </c:pt>
                <c:pt idx="25">
                  <c:v>206633.45865351925</c:v>
                </c:pt>
                <c:pt idx="26">
                  <c:v>210390.43062903779</c:v>
                </c:pt>
                <c:pt idx="27">
                  <c:v>210390.43062903779</c:v>
                </c:pt>
                <c:pt idx="28">
                  <c:v>214147.40260455632</c:v>
                </c:pt>
                <c:pt idx="29">
                  <c:v>214147.40260455632</c:v>
                </c:pt>
                <c:pt idx="30">
                  <c:v>217904.37458007486</c:v>
                </c:pt>
                <c:pt idx="31">
                  <c:v>217904.37458007486</c:v>
                </c:pt>
                <c:pt idx="32">
                  <c:v>221661.34655559339</c:v>
                </c:pt>
                <c:pt idx="33">
                  <c:v>221661.34655559339</c:v>
                </c:pt>
                <c:pt idx="34">
                  <c:v>225418.31853111193</c:v>
                </c:pt>
                <c:pt idx="35">
                  <c:v>225418.31853111193</c:v>
                </c:pt>
                <c:pt idx="36">
                  <c:v>229175.29050663047</c:v>
                </c:pt>
                <c:pt idx="37">
                  <c:v>229175.29050663047</c:v>
                </c:pt>
                <c:pt idx="38">
                  <c:v>232932.262482149</c:v>
                </c:pt>
                <c:pt idx="39">
                  <c:v>232932.262482149</c:v>
                </c:pt>
                <c:pt idx="40">
                  <c:v>236689.23445766754</c:v>
                </c:pt>
                <c:pt idx="41">
                  <c:v>236689.23445766754</c:v>
                </c:pt>
                <c:pt idx="42">
                  <c:v>240446.20643318607</c:v>
                </c:pt>
                <c:pt idx="43">
                  <c:v>240446.20643318607</c:v>
                </c:pt>
                <c:pt idx="44">
                  <c:v>244203.17840870461</c:v>
                </c:pt>
                <c:pt idx="45">
                  <c:v>244203.17840870461</c:v>
                </c:pt>
                <c:pt idx="46">
                  <c:v>247960.15038422315</c:v>
                </c:pt>
                <c:pt idx="47">
                  <c:v>247960.15038422315</c:v>
                </c:pt>
                <c:pt idx="48">
                  <c:v>262988.03828629729</c:v>
                </c:pt>
                <c:pt idx="49">
                  <c:v>262988.03828629729</c:v>
                </c:pt>
                <c:pt idx="50">
                  <c:v>278015.92618837144</c:v>
                </c:pt>
                <c:pt idx="51">
                  <c:v>278015.92618837144</c:v>
                </c:pt>
                <c:pt idx="52">
                  <c:v>289286.84211492701</c:v>
                </c:pt>
                <c:pt idx="53">
                  <c:v>289286.84211492701</c:v>
                </c:pt>
                <c:pt idx="54">
                  <c:v>296800.78606596409</c:v>
                </c:pt>
                <c:pt idx="55">
                  <c:v>296800.78606596409</c:v>
                </c:pt>
                <c:pt idx="56">
                  <c:v>300557.75804148259</c:v>
                </c:pt>
                <c:pt idx="57">
                  <c:v>300557.75804148259</c:v>
                </c:pt>
                <c:pt idx="58">
                  <c:v>304314.7300170011</c:v>
                </c:pt>
                <c:pt idx="59">
                  <c:v>304314.7300170011</c:v>
                </c:pt>
                <c:pt idx="60">
                  <c:v>308071.70199251961</c:v>
                </c:pt>
                <c:pt idx="61">
                  <c:v>308071.70199251961</c:v>
                </c:pt>
                <c:pt idx="62">
                  <c:v>315585.64594355668</c:v>
                </c:pt>
                <c:pt idx="63">
                  <c:v>315585.64594355668</c:v>
                </c:pt>
                <c:pt idx="64">
                  <c:v>323099.58989459375</c:v>
                </c:pt>
                <c:pt idx="65">
                  <c:v>323099.58989459375</c:v>
                </c:pt>
                <c:pt idx="66">
                  <c:v>330613.53384563082</c:v>
                </c:pt>
                <c:pt idx="67">
                  <c:v>330613.53384563082</c:v>
                </c:pt>
                <c:pt idx="68">
                  <c:v>338127.4777966679</c:v>
                </c:pt>
                <c:pt idx="69">
                  <c:v>338127.4777966679</c:v>
                </c:pt>
                <c:pt idx="70">
                  <c:v>345641.42174770497</c:v>
                </c:pt>
                <c:pt idx="71">
                  <c:v>345641.42174770497</c:v>
                </c:pt>
                <c:pt idx="72">
                  <c:v>353155.36569874204</c:v>
                </c:pt>
                <c:pt idx="73">
                  <c:v>353155.36569874204</c:v>
                </c:pt>
                <c:pt idx="74">
                  <c:v>360669.30964977911</c:v>
                </c:pt>
                <c:pt idx="75">
                  <c:v>360669.30964977911</c:v>
                </c:pt>
                <c:pt idx="76">
                  <c:v>368183.25360081618</c:v>
                </c:pt>
                <c:pt idx="77">
                  <c:v>368183.25360081618</c:v>
                </c:pt>
                <c:pt idx="78">
                  <c:v>375697.19755185326</c:v>
                </c:pt>
                <c:pt idx="79">
                  <c:v>375697.19755185326</c:v>
                </c:pt>
              </c:numCache>
            </c:numRef>
          </c:val>
          <c:smooth val="0"/>
          <c:extLst>
            <c:ext xmlns:c16="http://schemas.microsoft.com/office/drawing/2014/chart" uri="{C3380CC4-5D6E-409C-BE32-E72D297353CC}">
              <c16:uniqueId val="{00000000-EEAE-484B-B30E-C215A270E0C2}"/>
            </c:ext>
          </c:extLst>
        </c:ser>
        <c:ser>
          <c:idx val="0"/>
          <c:order val="1"/>
          <c:tx>
            <c:v>Effektiver Honoraraufwand</c:v>
          </c:tx>
          <c:spPr>
            <a:ln w="38100">
              <a:solidFill>
                <a:srgbClr val="00B0F0"/>
              </a:solidFill>
            </a:ln>
          </c:spPr>
          <c:marker>
            <c:symbol val="none"/>
          </c:marker>
          <c:cat>
            <c:strRef>
              <c:f>TP2_JS_TU!$D$66:$AA$66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TP2_JS_TU!$D$98:$CE$98</c:f>
              <c:numCache>
                <c:formatCode>0</c:formatCode>
                <c:ptCount val="80"/>
                <c:pt idx="0">
                  <c:v>36578.75</c:v>
                </c:pt>
                <c:pt idx="1">
                  <c:v>36578.75</c:v>
                </c:pt>
                <c:pt idx="2">
                  <c:v>77163.5</c:v>
                </c:pt>
                <c:pt idx="3">
                  <c:v>77163.5</c:v>
                </c:pt>
                <c:pt idx="4">
                  <c:v>119088.25</c:v>
                </c:pt>
                <c:pt idx="5">
                  <c:v>119088.25</c:v>
                </c:pt>
                <c:pt idx="6">
                  <c:v>146930.25</c:v>
                </c:pt>
                <c:pt idx="7">
                  <c:v>146930.25</c:v>
                </c:pt>
                <c:pt idx="8">
                  <c:v>174772.25</c:v>
                </c:pt>
                <c:pt idx="9">
                  <c:v>174772.25</c:v>
                </c:pt>
                <c:pt idx="10">
                  <c:v>192027.25</c:v>
                </c:pt>
                <c:pt idx="11">
                  <c:v>192027.25</c:v>
                </c:pt>
                <c:pt idx="12">
                  <c:v>212190.25</c:v>
                </c:pt>
                <c:pt idx="13">
                  <c:v>212190.25</c:v>
                </c:pt>
                <c:pt idx="14">
                  <c:v>229278.5</c:v>
                </c:pt>
                <c:pt idx="15">
                  <c:v>229278.5</c:v>
                </c:pt>
                <c:pt idx="16">
                  <c:v>232283.5</c:v>
                </c:pt>
                <c:pt idx="17">
                  <c:v>232283.5</c:v>
                </c:pt>
                <c:pt idx="18">
                  <c:v>237493.5</c:v>
                </c:pt>
                <c:pt idx="19">
                  <c:v>237493.5</c:v>
                </c:pt>
                <c:pt idx="20">
                  <c:v>246258.5</c:v>
                </c:pt>
                <c:pt idx="21">
                  <c:v>246258.5</c:v>
                </c:pt>
                <c:pt idx="22">
                  <c:v>248426</c:v>
                </c:pt>
                <c:pt idx="23">
                  <c:v>248426</c:v>
                </c:pt>
                <c:pt idx="24">
                  <c:v>251518</c:v>
                </c:pt>
                <c:pt idx="25">
                  <c:v>251518</c:v>
                </c:pt>
                <c:pt idx="26">
                  <c:v>251706.5</c:v>
                </c:pt>
                <c:pt idx="27">
                  <c:v>251706.5</c:v>
                </c:pt>
                <c:pt idx="28">
                  <c:v>251756.5</c:v>
                </c:pt>
                <c:pt idx="29">
                  <c:v>251756.5</c:v>
                </c:pt>
                <c:pt idx="30">
                  <c:v>253262</c:v>
                </c:pt>
                <c:pt idx="31">
                  <c:v>253262</c:v>
                </c:pt>
                <c:pt idx="32">
                  <c:v>254087</c:v>
                </c:pt>
                <c:pt idx="33">
                  <c:v>254087</c:v>
                </c:pt>
                <c:pt idx="34">
                  <c:v>256567.5</c:v>
                </c:pt>
                <c:pt idx="35">
                  <c:v>256567.5</c:v>
                </c:pt>
                <c:pt idx="36">
                  <c:v>258642.5</c:v>
                </c:pt>
                <c:pt idx="37">
                  <c:v>258642.5</c:v>
                </c:pt>
                <c:pt idx="38">
                  <c:v>265434.5</c:v>
                </c:pt>
                <c:pt idx="39">
                  <c:v>265434.5</c:v>
                </c:pt>
                <c:pt idx="40">
                  <c:v>272659.5</c:v>
                </c:pt>
                <c:pt idx="41">
                  <c:v>272659.5</c:v>
                </c:pt>
                <c:pt idx="42">
                  <c:v>276517</c:v>
                </c:pt>
                <c:pt idx="43">
                  <c:v>276517</c:v>
                </c:pt>
                <c:pt idx="44">
                  <c:v>281386</c:v>
                </c:pt>
                <c:pt idx="45">
                  <c:v>281386</c:v>
                </c:pt>
                <c:pt idx="46">
                  <c:v>286463</c:v>
                </c:pt>
                <c:pt idx="47">
                  <c:v>286463</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EEAE-484B-B30E-C215A270E0C2}"/>
            </c:ext>
          </c:extLst>
        </c:ser>
        <c:ser>
          <c:idx val="2"/>
          <c:order val="2"/>
          <c:tx>
            <c:v>Honorarbudget inkl. Zusatzleitungen</c:v>
          </c:tx>
          <c:spPr>
            <a:ln w="38100">
              <a:solidFill>
                <a:srgbClr val="00B050"/>
              </a:solidFill>
            </a:ln>
          </c:spPr>
          <c:marker>
            <c:symbol val="none"/>
          </c:marker>
          <c:val>
            <c:numRef>
              <c:f>TP2_JS_TU!$D$106:$CE$106</c:f>
              <c:numCache>
                <c:formatCode>0</c:formatCode>
                <c:ptCount val="80"/>
                <c:pt idx="0">
                  <c:v>75139.439510370619</c:v>
                </c:pt>
                <c:pt idx="1">
                  <c:v>75139.439510370619</c:v>
                </c:pt>
                <c:pt idx="2">
                  <c:v>150278.87902074124</c:v>
                </c:pt>
                <c:pt idx="3">
                  <c:v>150278.87902074124</c:v>
                </c:pt>
                <c:pt idx="4">
                  <c:v>169063.73889833389</c:v>
                </c:pt>
                <c:pt idx="5">
                  <c:v>169063.73889833389</c:v>
                </c:pt>
                <c:pt idx="6">
                  <c:v>172820.71087385243</c:v>
                </c:pt>
                <c:pt idx="7">
                  <c:v>172820.71087385243</c:v>
                </c:pt>
                <c:pt idx="8">
                  <c:v>176577.68284937096</c:v>
                </c:pt>
                <c:pt idx="9">
                  <c:v>176577.68284937096</c:v>
                </c:pt>
                <c:pt idx="10">
                  <c:v>180334.6548248895</c:v>
                </c:pt>
                <c:pt idx="11">
                  <c:v>180334.6548248895</c:v>
                </c:pt>
                <c:pt idx="12">
                  <c:v>184091.62680040803</c:v>
                </c:pt>
                <c:pt idx="13">
                  <c:v>184091.62680040803</c:v>
                </c:pt>
                <c:pt idx="14">
                  <c:v>187848.59877592657</c:v>
                </c:pt>
                <c:pt idx="15">
                  <c:v>187848.59877592657</c:v>
                </c:pt>
                <c:pt idx="16">
                  <c:v>191605.57075144511</c:v>
                </c:pt>
                <c:pt idx="17">
                  <c:v>191605.57075144511</c:v>
                </c:pt>
                <c:pt idx="18">
                  <c:v>195362.54272696364</c:v>
                </c:pt>
                <c:pt idx="19">
                  <c:v>195362.54272696364</c:v>
                </c:pt>
                <c:pt idx="20">
                  <c:v>199119.51470248218</c:v>
                </c:pt>
                <c:pt idx="21">
                  <c:v>199119.51470248218</c:v>
                </c:pt>
                <c:pt idx="22">
                  <c:v>202876.48667800071</c:v>
                </c:pt>
                <c:pt idx="23">
                  <c:v>202876.48667800071</c:v>
                </c:pt>
                <c:pt idx="24">
                  <c:v>206633.45865351925</c:v>
                </c:pt>
                <c:pt idx="25">
                  <c:v>206633.45865351925</c:v>
                </c:pt>
                <c:pt idx="26">
                  <c:v>210390.43062903779</c:v>
                </c:pt>
                <c:pt idx="27">
                  <c:v>210390.43062903779</c:v>
                </c:pt>
                <c:pt idx="28">
                  <c:v>214147.40260455632</c:v>
                </c:pt>
                <c:pt idx="29">
                  <c:v>214147.40260455632</c:v>
                </c:pt>
                <c:pt idx="30">
                  <c:v>217904.37458007486</c:v>
                </c:pt>
                <c:pt idx="31">
                  <c:v>217904.37458007486</c:v>
                </c:pt>
                <c:pt idx="32">
                  <c:v>221661.34655559339</c:v>
                </c:pt>
                <c:pt idx="33">
                  <c:v>221661.34655559339</c:v>
                </c:pt>
                <c:pt idx="34">
                  <c:v>297418.31853111193</c:v>
                </c:pt>
                <c:pt idx="35">
                  <c:v>297418.31853111193</c:v>
                </c:pt>
                <c:pt idx="36">
                  <c:v>301175.29050663044</c:v>
                </c:pt>
                <c:pt idx="37">
                  <c:v>301175.29050663044</c:v>
                </c:pt>
                <c:pt idx="38">
                  <c:v>304932.26248214894</c:v>
                </c:pt>
                <c:pt idx="39">
                  <c:v>304932.26248214894</c:v>
                </c:pt>
                <c:pt idx="40">
                  <c:v>308689.23445766745</c:v>
                </c:pt>
                <c:pt idx="41">
                  <c:v>308689.23445766745</c:v>
                </c:pt>
                <c:pt idx="42">
                  <c:v>312446.20643318596</c:v>
                </c:pt>
                <c:pt idx="43">
                  <c:v>312446.20643318596</c:v>
                </c:pt>
                <c:pt idx="44">
                  <c:v>316203.17840870447</c:v>
                </c:pt>
                <c:pt idx="45">
                  <c:v>316203.17840870447</c:v>
                </c:pt>
                <c:pt idx="46">
                  <c:v>319960.15038422297</c:v>
                </c:pt>
                <c:pt idx="47">
                  <c:v>319960.15038422297</c:v>
                </c:pt>
                <c:pt idx="48">
                  <c:v>334988.03828629712</c:v>
                </c:pt>
                <c:pt idx="49">
                  <c:v>334988.03828629712</c:v>
                </c:pt>
                <c:pt idx="50">
                  <c:v>350015.92618837126</c:v>
                </c:pt>
                <c:pt idx="51">
                  <c:v>350015.92618837126</c:v>
                </c:pt>
                <c:pt idx="52">
                  <c:v>361286.84211492684</c:v>
                </c:pt>
                <c:pt idx="53">
                  <c:v>361286.84211492684</c:v>
                </c:pt>
                <c:pt idx="54">
                  <c:v>368800.78606596391</c:v>
                </c:pt>
                <c:pt idx="55">
                  <c:v>368800.78606596391</c:v>
                </c:pt>
                <c:pt idx="56">
                  <c:v>372557.75804148242</c:v>
                </c:pt>
                <c:pt idx="57">
                  <c:v>372557.75804148242</c:v>
                </c:pt>
                <c:pt idx="58">
                  <c:v>376314.73001700093</c:v>
                </c:pt>
                <c:pt idx="59">
                  <c:v>376314.73001700093</c:v>
                </c:pt>
                <c:pt idx="60">
                  <c:v>380071.70199251943</c:v>
                </c:pt>
                <c:pt idx="61">
                  <c:v>380071.70199251943</c:v>
                </c:pt>
                <c:pt idx="62">
                  <c:v>387585.6459435565</c:v>
                </c:pt>
                <c:pt idx="63">
                  <c:v>387585.6459435565</c:v>
                </c:pt>
                <c:pt idx="64">
                  <c:v>395099.58989459358</c:v>
                </c:pt>
                <c:pt idx="65">
                  <c:v>395099.58989459358</c:v>
                </c:pt>
                <c:pt idx="66">
                  <c:v>402613.53384563065</c:v>
                </c:pt>
                <c:pt idx="67">
                  <c:v>402613.53384563065</c:v>
                </c:pt>
                <c:pt idx="68">
                  <c:v>410127.47779666772</c:v>
                </c:pt>
                <c:pt idx="69">
                  <c:v>410127.47779666772</c:v>
                </c:pt>
                <c:pt idx="70">
                  <c:v>417641.42174770479</c:v>
                </c:pt>
                <c:pt idx="71">
                  <c:v>417641.42174770479</c:v>
                </c:pt>
                <c:pt idx="72">
                  <c:v>425155.36569874187</c:v>
                </c:pt>
                <c:pt idx="73">
                  <c:v>425155.36569874187</c:v>
                </c:pt>
                <c:pt idx="74">
                  <c:v>432669.30964977894</c:v>
                </c:pt>
                <c:pt idx="75">
                  <c:v>432669.30964977894</c:v>
                </c:pt>
                <c:pt idx="76">
                  <c:v>440183.25360081601</c:v>
                </c:pt>
                <c:pt idx="77">
                  <c:v>440183.25360081601</c:v>
                </c:pt>
                <c:pt idx="78">
                  <c:v>447697.19755185308</c:v>
                </c:pt>
                <c:pt idx="79">
                  <c:v>447697.19755185308</c:v>
                </c:pt>
              </c:numCache>
            </c:numRef>
          </c:val>
          <c:smooth val="0"/>
          <c:extLst>
            <c:ext xmlns:c16="http://schemas.microsoft.com/office/drawing/2014/chart" uri="{C3380CC4-5D6E-409C-BE32-E72D297353CC}">
              <c16:uniqueId val="{00000002-EEAE-484B-B30E-C215A270E0C2}"/>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numFmt formatCode="General" sourceLinked="1"/>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TP2_AeBo_TU!$D$101:$CE$101</c:f>
              <c:numCache>
                <c:formatCode>0</c:formatCode>
                <c:ptCount val="80"/>
                <c:pt idx="0">
                  <c:v>13827.906834410065</c:v>
                </c:pt>
                <c:pt idx="1">
                  <c:v>13827.906834410065</c:v>
                </c:pt>
                <c:pt idx="2">
                  <c:v>20741.860251615097</c:v>
                </c:pt>
                <c:pt idx="3">
                  <c:v>20741.860251615097</c:v>
                </c:pt>
                <c:pt idx="4">
                  <c:v>24198.836960217614</c:v>
                </c:pt>
                <c:pt idx="5">
                  <c:v>24198.836960217614</c:v>
                </c:pt>
                <c:pt idx="6">
                  <c:v>25581.627643658619</c:v>
                </c:pt>
                <c:pt idx="7">
                  <c:v>25581.627643658619</c:v>
                </c:pt>
                <c:pt idx="8">
                  <c:v>26964.418327099625</c:v>
                </c:pt>
                <c:pt idx="9">
                  <c:v>26964.418327099625</c:v>
                </c:pt>
                <c:pt idx="10">
                  <c:v>27655.81366882013</c:v>
                </c:pt>
                <c:pt idx="11">
                  <c:v>27655.81366882013</c:v>
                </c:pt>
                <c:pt idx="12">
                  <c:v>27655.81366882013</c:v>
                </c:pt>
                <c:pt idx="13">
                  <c:v>27655.81366882013</c:v>
                </c:pt>
                <c:pt idx="14">
                  <c:v>27655.81366882013</c:v>
                </c:pt>
                <c:pt idx="15">
                  <c:v>27655.81366882013</c:v>
                </c:pt>
                <c:pt idx="16">
                  <c:v>27655.81366882013</c:v>
                </c:pt>
                <c:pt idx="17">
                  <c:v>27655.81366882013</c:v>
                </c:pt>
                <c:pt idx="18">
                  <c:v>27655.81366882013</c:v>
                </c:pt>
                <c:pt idx="19">
                  <c:v>27655.81366882013</c:v>
                </c:pt>
                <c:pt idx="20">
                  <c:v>27655.81366882013</c:v>
                </c:pt>
                <c:pt idx="21">
                  <c:v>27655.81366882013</c:v>
                </c:pt>
                <c:pt idx="22">
                  <c:v>27655.81366882013</c:v>
                </c:pt>
                <c:pt idx="23">
                  <c:v>27655.81366882013</c:v>
                </c:pt>
                <c:pt idx="24">
                  <c:v>28347.209010540635</c:v>
                </c:pt>
                <c:pt idx="25">
                  <c:v>28347.209010540635</c:v>
                </c:pt>
                <c:pt idx="26">
                  <c:v>29038.60435226114</c:v>
                </c:pt>
                <c:pt idx="27">
                  <c:v>29038.60435226114</c:v>
                </c:pt>
                <c:pt idx="28">
                  <c:v>29729.999693981645</c:v>
                </c:pt>
                <c:pt idx="29">
                  <c:v>29729.999693981645</c:v>
                </c:pt>
                <c:pt idx="30">
                  <c:v>29729.999693981645</c:v>
                </c:pt>
                <c:pt idx="31">
                  <c:v>29729.999693981645</c:v>
                </c:pt>
                <c:pt idx="32">
                  <c:v>29729.999693981645</c:v>
                </c:pt>
                <c:pt idx="33">
                  <c:v>29729.999693981645</c:v>
                </c:pt>
                <c:pt idx="34">
                  <c:v>29729.999693981645</c:v>
                </c:pt>
                <c:pt idx="35">
                  <c:v>29729.999693981645</c:v>
                </c:pt>
                <c:pt idx="36">
                  <c:v>29729.999693981645</c:v>
                </c:pt>
                <c:pt idx="37">
                  <c:v>29729.999693981645</c:v>
                </c:pt>
                <c:pt idx="38">
                  <c:v>31112.790377422651</c:v>
                </c:pt>
                <c:pt idx="39">
                  <c:v>31112.790377422651</c:v>
                </c:pt>
                <c:pt idx="40">
                  <c:v>32495.581060863657</c:v>
                </c:pt>
                <c:pt idx="41">
                  <c:v>32495.581060863657</c:v>
                </c:pt>
                <c:pt idx="42">
                  <c:v>33186.976402584158</c:v>
                </c:pt>
                <c:pt idx="43">
                  <c:v>33186.976402584158</c:v>
                </c:pt>
                <c:pt idx="44">
                  <c:v>33878.371744304663</c:v>
                </c:pt>
                <c:pt idx="45">
                  <c:v>33878.371744304663</c:v>
                </c:pt>
                <c:pt idx="46">
                  <c:v>34569.767086025167</c:v>
                </c:pt>
                <c:pt idx="47">
                  <c:v>34569.767086025167</c:v>
                </c:pt>
                <c:pt idx="48">
                  <c:v>35261.162427745672</c:v>
                </c:pt>
                <c:pt idx="49">
                  <c:v>35261.162427745672</c:v>
                </c:pt>
                <c:pt idx="50">
                  <c:v>35952.557769466177</c:v>
                </c:pt>
                <c:pt idx="51">
                  <c:v>35952.557769466177</c:v>
                </c:pt>
                <c:pt idx="52">
                  <c:v>36643.953111186682</c:v>
                </c:pt>
                <c:pt idx="53">
                  <c:v>36643.953111186682</c:v>
                </c:pt>
                <c:pt idx="54">
                  <c:v>37335.348452907187</c:v>
                </c:pt>
                <c:pt idx="55">
                  <c:v>37335.348452907187</c:v>
                </c:pt>
                <c:pt idx="56">
                  <c:v>38026.743794627691</c:v>
                </c:pt>
                <c:pt idx="57">
                  <c:v>38026.743794627691</c:v>
                </c:pt>
                <c:pt idx="58">
                  <c:v>41483.720503230208</c:v>
                </c:pt>
                <c:pt idx="59">
                  <c:v>41483.720503230208</c:v>
                </c:pt>
                <c:pt idx="60">
                  <c:v>42866.511186671218</c:v>
                </c:pt>
                <c:pt idx="61">
                  <c:v>42866.511186671218</c:v>
                </c:pt>
                <c:pt idx="62">
                  <c:v>46323.487895273734</c:v>
                </c:pt>
                <c:pt idx="63">
                  <c:v>46323.487895273734</c:v>
                </c:pt>
                <c:pt idx="64">
                  <c:v>49780.464603876251</c:v>
                </c:pt>
                <c:pt idx="65">
                  <c:v>49780.464603876251</c:v>
                </c:pt>
                <c:pt idx="66">
                  <c:v>53237.441312478768</c:v>
                </c:pt>
                <c:pt idx="67">
                  <c:v>53237.441312478768</c:v>
                </c:pt>
                <c:pt idx="68">
                  <c:v>56694.418021081285</c:v>
                </c:pt>
                <c:pt idx="69">
                  <c:v>56694.418021081285</c:v>
                </c:pt>
                <c:pt idx="70">
                  <c:v>59459.999387963297</c:v>
                </c:pt>
                <c:pt idx="71">
                  <c:v>59459.999387963297</c:v>
                </c:pt>
                <c:pt idx="72">
                  <c:v>61534.185413124804</c:v>
                </c:pt>
                <c:pt idx="73">
                  <c:v>61534.185413124804</c:v>
                </c:pt>
                <c:pt idx="74">
                  <c:v>64299.766780006816</c:v>
                </c:pt>
                <c:pt idx="75">
                  <c:v>64299.766780006816</c:v>
                </c:pt>
                <c:pt idx="76">
                  <c:v>66373.95280516833</c:v>
                </c:pt>
                <c:pt idx="77">
                  <c:v>66373.95280516833</c:v>
                </c:pt>
                <c:pt idx="78">
                  <c:v>69139.534172050349</c:v>
                </c:pt>
                <c:pt idx="79">
                  <c:v>69139.534172050349</c:v>
                </c:pt>
              </c:numCache>
            </c:numRef>
          </c:val>
          <c:smooth val="0"/>
          <c:extLst>
            <c:ext xmlns:c16="http://schemas.microsoft.com/office/drawing/2014/chart" uri="{C3380CC4-5D6E-409C-BE32-E72D297353CC}">
              <c16:uniqueId val="{00000000-1A1F-4BDE-9F7E-646023BB003D}"/>
            </c:ext>
          </c:extLst>
        </c:ser>
        <c:ser>
          <c:idx val="0"/>
          <c:order val="1"/>
          <c:tx>
            <c:v>Effektiver Honoraraufwand</c:v>
          </c:tx>
          <c:spPr>
            <a:ln w="38100">
              <a:solidFill>
                <a:srgbClr val="CC00FF"/>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TP2_AeBo_TU!$D$98:$CE$98</c:f>
              <c:numCache>
                <c:formatCode>0</c:formatCode>
                <c:ptCount val="80"/>
                <c:pt idx="0">
                  <c:v>999</c:v>
                </c:pt>
                <c:pt idx="1">
                  <c:v>999</c:v>
                </c:pt>
                <c:pt idx="2">
                  <c:v>6012</c:v>
                </c:pt>
                <c:pt idx="3">
                  <c:v>6012</c:v>
                </c:pt>
                <c:pt idx="4">
                  <c:v>17560</c:v>
                </c:pt>
                <c:pt idx="5">
                  <c:v>17560</c:v>
                </c:pt>
                <c:pt idx="6">
                  <c:v>21848</c:v>
                </c:pt>
                <c:pt idx="7">
                  <c:v>21848</c:v>
                </c:pt>
                <c:pt idx="8">
                  <c:v>26136</c:v>
                </c:pt>
                <c:pt idx="9">
                  <c:v>26136</c:v>
                </c:pt>
                <c:pt idx="10">
                  <c:v>26136.01</c:v>
                </c:pt>
                <c:pt idx="11">
                  <c:v>26136.01</c:v>
                </c:pt>
                <c:pt idx="12">
                  <c:v>26136.109999999997</c:v>
                </c:pt>
                <c:pt idx="13">
                  <c:v>26136.109999999997</c:v>
                </c:pt>
                <c:pt idx="14">
                  <c:v>26136.209999999995</c:v>
                </c:pt>
                <c:pt idx="15">
                  <c:v>26136.209999999995</c:v>
                </c:pt>
                <c:pt idx="16">
                  <c:v>30842.209999999995</c:v>
                </c:pt>
                <c:pt idx="17">
                  <c:v>30842.209999999995</c:v>
                </c:pt>
                <c:pt idx="18">
                  <c:v>34500.209999999992</c:v>
                </c:pt>
                <c:pt idx="19">
                  <c:v>34500.209999999992</c:v>
                </c:pt>
                <c:pt idx="20">
                  <c:v>50086.209999999992</c:v>
                </c:pt>
                <c:pt idx="21">
                  <c:v>50086.209999999992</c:v>
                </c:pt>
                <c:pt idx="22">
                  <c:v>60948.959999999992</c:v>
                </c:pt>
                <c:pt idx="23">
                  <c:v>60948.959999999992</c:v>
                </c:pt>
                <c:pt idx="24">
                  <c:v>71140.709999999992</c:v>
                </c:pt>
                <c:pt idx="25">
                  <c:v>71140.709999999992</c:v>
                </c:pt>
                <c:pt idx="26">
                  <c:v>76486.209999999992</c:v>
                </c:pt>
                <c:pt idx="27">
                  <c:v>76486.209999999992</c:v>
                </c:pt>
                <c:pt idx="28">
                  <c:v>80176.459999999992</c:v>
                </c:pt>
                <c:pt idx="29">
                  <c:v>80176.459999999992</c:v>
                </c:pt>
                <c:pt idx="30">
                  <c:v>80176.56</c:v>
                </c:pt>
                <c:pt idx="31">
                  <c:v>80176.56</c:v>
                </c:pt>
                <c:pt idx="32">
                  <c:v>80316.56</c:v>
                </c:pt>
                <c:pt idx="33">
                  <c:v>80316.56</c:v>
                </c:pt>
                <c:pt idx="34">
                  <c:v>83404.06</c:v>
                </c:pt>
                <c:pt idx="35">
                  <c:v>83404.06</c:v>
                </c:pt>
                <c:pt idx="36">
                  <c:v>89831.81</c:v>
                </c:pt>
                <c:pt idx="37">
                  <c:v>89831.81</c:v>
                </c:pt>
                <c:pt idx="38">
                  <c:v>89890.81</c:v>
                </c:pt>
                <c:pt idx="39">
                  <c:v>89890.81</c:v>
                </c:pt>
                <c:pt idx="40">
                  <c:v>98766.56</c:v>
                </c:pt>
                <c:pt idx="41">
                  <c:v>98766.56</c:v>
                </c:pt>
                <c:pt idx="42">
                  <c:v>109550.81</c:v>
                </c:pt>
                <c:pt idx="43">
                  <c:v>109550.81</c:v>
                </c:pt>
                <c:pt idx="44">
                  <c:v>120538.81</c:v>
                </c:pt>
                <c:pt idx="45">
                  <c:v>120538.81</c:v>
                </c:pt>
                <c:pt idx="46">
                  <c:v>126905.81</c:v>
                </c:pt>
                <c:pt idx="47">
                  <c:v>126905.81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1A1F-4BDE-9F7E-646023BB003D}"/>
            </c:ext>
          </c:extLst>
        </c:ser>
        <c:ser>
          <c:idx val="2"/>
          <c:order val="2"/>
          <c:tx>
            <c:v>Honorarbudget inkl. Zusatzleitungen</c:v>
          </c:tx>
          <c:spPr>
            <a:ln w="38100">
              <a:solidFill>
                <a:srgbClr val="00B050"/>
              </a:solidFill>
            </a:ln>
          </c:spPr>
          <c:marker>
            <c:symbol val="none"/>
          </c:marker>
          <c:cat>
            <c:strRef>
              <c:f>TP2_AeBo_TU!$D$66:$AA$66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TP2_AeBo_TU!$D$106:$CE$106</c:f>
              <c:numCache>
                <c:formatCode>0</c:formatCode>
                <c:ptCount val="80"/>
                <c:pt idx="0">
                  <c:v>13827.906834410065</c:v>
                </c:pt>
                <c:pt idx="1">
                  <c:v>13827.906834410065</c:v>
                </c:pt>
                <c:pt idx="2">
                  <c:v>20741.860251615097</c:v>
                </c:pt>
                <c:pt idx="3">
                  <c:v>20741.860251615097</c:v>
                </c:pt>
                <c:pt idx="4">
                  <c:v>24198.836960217614</c:v>
                </c:pt>
                <c:pt idx="5">
                  <c:v>24198.836960217614</c:v>
                </c:pt>
                <c:pt idx="6">
                  <c:v>25581.627643658619</c:v>
                </c:pt>
                <c:pt idx="7">
                  <c:v>25581.627643658619</c:v>
                </c:pt>
                <c:pt idx="8">
                  <c:v>26964.418327099625</c:v>
                </c:pt>
                <c:pt idx="9">
                  <c:v>26964.418327099625</c:v>
                </c:pt>
                <c:pt idx="10">
                  <c:v>27655.81366882013</c:v>
                </c:pt>
                <c:pt idx="11">
                  <c:v>27655.81366882013</c:v>
                </c:pt>
                <c:pt idx="12">
                  <c:v>27655.81366882013</c:v>
                </c:pt>
                <c:pt idx="13">
                  <c:v>27655.81366882013</c:v>
                </c:pt>
                <c:pt idx="14">
                  <c:v>27655.81366882013</c:v>
                </c:pt>
                <c:pt idx="15">
                  <c:v>27655.81366882013</c:v>
                </c:pt>
                <c:pt idx="16">
                  <c:v>27655.81366882013</c:v>
                </c:pt>
                <c:pt idx="17">
                  <c:v>27655.81366882013</c:v>
                </c:pt>
                <c:pt idx="18">
                  <c:v>27655.81366882013</c:v>
                </c:pt>
                <c:pt idx="19">
                  <c:v>27655.81366882013</c:v>
                </c:pt>
                <c:pt idx="20">
                  <c:v>27655.81366882013</c:v>
                </c:pt>
                <c:pt idx="21">
                  <c:v>27655.81366882013</c:v>
                </c:pt>
                <c:pt idx="22">
                  <c:v>27655.81366882013</c:v>
                </c:pt>
                <c:pt idx="23">
                  <c:v>27655.81366882013</c:v>
                </c:pt>
                <c:pt idx="24">
                  <c:v>28347.209010540635</c:v>
                </c:pt>
                <c:pt idx="25">
                  <c:v>28347.209010540635</c:v>
                </c:pt>
                <c:pt idx="26">
                  <c:v>121538.60435226114</c:v>
                </c:pt>
                <c:pt idx="27">
                  <c:v>121538.60435226114</c:v>
                </c:pt>
                <c:pt idx="28">
                  <c:v>122229.99969398165</c:v>
                </c:pt>
                <c:pt idx="29">
                  <c:v>122229.99969398165</c:v>
                </c:pt>
                <c:pt idx="30">
                  <c:v>122229.99969398165</c:v>
                </c:pt>
                <c:pt idx="31">
                  <c:v>122229.99969398165</c:v>
                </c:pt>
                <c:pt idx="32">
                  <c:v>122229.99969398165</c:v>
                </c:pt>
                <c:pt idx="33">
                  <c:v>122229.99969398165</c:v>
                </c:pt>
                <c:pt idx="34">
                  <c:v>122229.99969398165</c:v>
                </c:pt>
                <c:pt idx="35">
                  <c:v>122229.99969398165</c:v>
                </c:pt>
                <c:pt idx="36">
                  <c:v>122229.99969398165</c:v>
                </c:pt>
                <c:pt idx="37">
                  <c:v>122229.99969398165</c:v>
                </c:pt>
                <c:pt idx="38">
                  <c:v>123612.79037742266</c:v>
                </c:pt>
                <c:pt idx="39">
                  <c:v>123612.79037742266</c:v>
                </c:pt>
                <c:pt idx="40">
                  <c:v>124995.58106086367</c:v>
                </c:pt>
                <c:pt idx="41">
                  <c:v>124995.58106086367</c:v>
                </c:pt>
                <c:pt idx="42">
                  <c:v>125686.97640258417</c:v>
                </c:pt>
                <c:pt idx="43">
                  <c:v>125686.97640258417</c:v>
                </c:pt>
                <c:pt idx="44">
                  <c:v>126378.37174430468</c:v>
                </c:pt>
                <c:pt idx="45">
                  <c:v>126378.37174430468</c:v>
                </c:pt>
                <c:pt idx="46">
                  <c:v>127069.76708602518</c:v>
                </c:pt>
                <c:pt idx="47">
                  <c:v>127069.76708602518</c:v>
                </c:pt>
                <c:pt idx="48">
                  <c:v>127761.16242774569</c:v>
                </c:pt>
                <c:pt idx="49">
                  <c:v>127761.16242774569</c:v>
                </c:pt>
                <c:pt idx="50">
                  <c:v>128452.55776946619</c:v>
                </c:pt>
                <c:pt idx="51">
                  <c:v>128452.55776946619</c:v>
                </c:pt>
                <c:pt idx="52">
                  <c:v>129143.9531111867</c:v>
                </c:pt>
                <c:pt idx="53">
                  <c:v>129143.9531111867</c:v>
                </c:pt>
                <c:pt idx="54">
                  <c:v>129835.3484529072</c:v>
                </c:pt>
                <c:pt idx="55">
                  <c:v>129835.3484529072</c:v>
                </c:pt>
                <c:pt idx="56">
                  <c:v>130526.74379462771</c:v>
                </c:pt>
                <c:pt idx="57">
                  <c:v>130526.74379462771</c:v>
                </c:pt>
                <c:pt idx="58">
                  <c:v>133983.72050323023</c:v>
                </c:pt>
                <c:pt idx="59">
                  <c:v>133983.72050323023</c:v>
                </c:pt>
                <c:pt idx="60">
                  <c:v>135366.51118667124</c:v>
                </c:pt>
                <c:pt idx="61">
                  <c:v>135366.51118667124</c:v>
                </c:pt>
                <c:pt idx="62">
                  <c:v>138823.48789527375</c:v>
                </c:pt>
                <c:pt idx="63">
                  <c:v>138823.48789527375</c:v>
                </c:pt>
                <c:pt idx="64">
                  <c:v>142280.46460387626</c:v>
                </c:pt>
                <c:pt idx="65">
                  <c:v>142280.46460387626</c:v>
                </c:pt>
                <c:pt idx="66">
                  <c:v>145737.44131247877</c:v>
                </c:pt>
                <c:pt idx="67">
                  <c:v>145737.44131247877</c:v>
                </c:pt>
                <c:pt idx="68">
                  <c:v>149194.41802108128</c:v>
                </c:pt>
                <c:pt idx="69">
                  <c:v>149194.41802108128</c:v>
                </c:pt>
                <c:pt idx="70">
                  <c:v>151959.9993879633</c:v>
                </c:pt>
                <c:pt idx="71">
                  <c:v>151959.9993879633</c:v>
                </c:pt>
                <c:pt idx="72">
                  <c:v>154034.1854131248</c:v>
                </c:pt>
                <c:pt idx="73">
                  <c:v>154034.1854131248</c:v>
                </c:pt>
                <c:pt idx="74">
                  <c:v>156799.76678000682</c:v>
                </c:pt>
                <c:pt idx="75">
                  <c:v>156799.76678000682</c:v>
                </c:pt>
                <c:pt idx="76">
                  <c:v>158873.95280516832</c:v>
                </c:pt>
                <c:pt idx="77">
                  <c:v>158873.95280516832</c:v>
                </c:pt>
                <c:pt idx="78">
                  <c:v>161639.53417205033</c:v>
                </c:pt>
                <c:pt idx="79">
                  <c:v>161639.53417205033</c:v>
                </c:pt>
              </c:numCache>
            </c:numRef>
          </c:val>
          <c:smooth val="0"/>
          <c:extLst>
            <c:ext xmlns:c16="http://schemas.microsoft.com/office/drawing/2014/chart" uri="{C3380CC4-5D6E-409C-BE32-E72D297353CC}">
              <c16:uniqueId val="{00000002-1A1F-4BDE-9F7E-646023BB003D}"/>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numFmt formatCode="General" sourceLinked="1"/>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TP3_AeBo_K!$D$101:$CE$101</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37186.913294797705</c:v>
                </c:pt>
                <c:pt idx="27">
                  <c:v>37186.913294797705</c:v>
                </c:pt>
                <c:pt idx="28">
                  <c:v>39374.378782726984</c:v>
                </c:pt>
                <c:pt idx="29">
                  <c:v>39374.378782726984</c:v>
                </c:pt>
                <c:pt idx="30">
                  <c:v>41561.844270656264</c:v>
                </c:pt>
                <c:pt idx="31">
                  <c:v>41561.844270656264</c:v>
                </c:pt>
                <c:pt idx="32">
                  <c:v>43749.309758585543</c:v>
                </c:pt>
                <c:pt idx="33">
                  <c:v>43749.309758585543</c:v>
                </c:pt>
                <c:pt idx="34">
                  <c:v>45936.775246514822</c:v>
                </c:pt>
                <c:pt idx="35">
                  <c:v>45936.775246514822</c:v>
                </c:pt>
                <c:pt idx="36">
                  <c:v>49217.973478408734</c:v>
                </c:pt>
                <c:pt idx="37">
                  <c:v>49217.973478408734</c:v>
                </c:pt>
                <c:pt idx="38">
                  <c:v>53592.904454267285</c:v>
                </c:pt>
                <c:pt idx="39">
                  <c:v>53592.904454267285</c:v>
                </c:pt>
                <c:pt idx="40">
                  <c:v>57967.835430125837</c:v>
                </c:pt>
                <c:pt idx="41">
                  <c:v>57967.835430125837</c:v>
                </c:pt>
                <c:pt idx="42">
                  <c:v>62342.766405984388</c:v>
                </c:pt>
                <c:pt idx="43">
                  <c:v>62342.766405984388</c:v>
                </c:pt>
                <c:pt idx="44">
                  <c:v>66717.69738184294</c:v>
                </c:pt>
                <c:pt idx="45">
                  <c:v>66717.69738184294</c:v>
                </c:pt>
                <c:pt idx="46">
                  <c:v>66717.69738184294</c:v>
                </c:pt>
                <c:pt idx="47">
                  <c:v>66717.69738184294</c:v>
                </c:pt>
                <c:pt idx="48">
                  <c:v>66717.69738184294</c:v>
                </c:pt>
                <c:pt idx="49">
                  <c:v>66717.69738184294</c:v>
                </c:pt>
                <c:pt idx="50">
                  <c:v>66717.69738184294</c:v>
                </c:pt>
                <c:pt idx="51">
                  <c:v>66717.69738184294</c:v>
                </c:pt>
                <c:pt idx="52">
                  <c:v>67811.430125807572</c:v>
                </c:pt>
                <c:pt idx="53">
                  <c:v>67811.430125807572</c:v>
                </c:pt>
                <c:pt idx="54">
                  <c:v>68905.162869772204</c:v>
                </c:pt>
                <c:pt idx="55">
                  <c:v>68905.162869772204</c:v>
                </c:pt>
                <c:pt idx="56">
                  <c:v>69998.895613736837</c:v>
                </c:pt>
                <c:pt idx="57">
                  <c:v>69998.895613736837</c:v>
                </c:pt>
                <c:pt idx="58">
                  <c:v>71092.628357701469</c:v>
                </c:pt>
                <c:pt idx="59">
                  <c:v>71092.628357701469</c:v>
                </c:pt>
                <c:pt idx="60">
                  <c:v>76561.29207752466</c:v>
                </c:pt>
                <c:pt idx="61">
                  <c:v>76561.29207752466</c:v>
                </c:pt>
                <c:pt idx="62">
                  <c:v>80936.223053383204</c:v>
                </c:pt>
                <c:pt idx="63">
                  <c:v>80936.223053383204</c:v>
                </c:pt>
                <c:pt idx="64">
                  <c:v>87498.619517171028</c:v>
                </c:pt>
                <c:pt idx="65">
                  <c:v>87498.619517171028</c:v>
                </c:pt>
                <c:pt idx="66">
                  <c:v>91873.550493029587</c:v>
                </c:pt>
                <c:pt idx="67">
                  <c:v>91873.550493029587</c:v>
                </c:pt>
                <c:pt idx="68">
                  <c:v>94061.015980958866</c:v>
                </c:pt>
                <c:pt idx="69">
                  <c:v>94061.015980958866</c:v>
                </c:pt>
                <c:pt idx="70">
                  <c:v>94061.015980958866</c:v>
                </c:pt>
                <c:pt idx="71">
                  <c:v>94061.015980958866</c:v>
                </c:pt>
                <c:pt idx="72">
                  <c:v>98435.94695681741</c:v>
                </c:pt>
                <c:pt idx="73">
                  <c:v>98435.94695681741</c:v>
                </c:pt>
                <c:pt idx="74">
                  <c:v>102810.87793267597</c:v>
                </c:pt>
                <c:pt idx="75">
                  <c:v>102810.87793267597</c:v>
                </c:pt>
                <c:pt idx="76">
                  <c:v>107185.80890853453</c:v>
                </c:pt>
                <c:pt idx="77">
                  <c:v>107185.80890853453</c:v>
                </c:pt>
                <c:pt idx="78">
                  <c:v>109373.27439646381</c:v>
                </c:pt>
                <c:pt idx="79">
                  <c:v>109373.27439646381</c:v>
                </c:pt>
              </c:numCache>
            </c:numRef>
          </c:val>
          <c:smooth val="0"/>
          <c:extLst>
            <c:ext xmlns:c16="http://schemas.microsoft.com/office/drawing/2014/chart" uri="{C3380CC4-5D6E-409C-BE32-E72D297353CC}">
              <c16:uniqueId val="{00000000-413E-4A94-905E-0F36BCCA404C}"/>
            </c:ext>
          </c:extLst>
        </c:ser>
        <c:ser>
          <c:idx val="0"/>
          <c:order val="1"/>
          <c:tx>
            <c:v>Effektiver Honoraraufwand</c:v>
          </c:tx>
          <c:spPr>
            <a:ln w="38100">
              <a:solidFill>
                <a:srgbClr val="FF0000"/>
              </a:solidFill>
            </a:ln>
          </c:spPr>
          <c:marker>
            <c:symbol val="none"/>
          </c:marker>
          <c:cat>
            <c:strRef>
              <c:f>TP3_AeBo_K!$D$66:$AA$66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TP3_AeBo_K!$D$98:$CE$98</c:f>
              <c:numCache>
                <c:formatCode>0</c:formatCode>
                <c:ptCount val="80"/>
                <c:pt idx="0">
                  <c:v>11732.5</c:v>
                </c:pt>
                <c:pt idx="1">
                  <c:v>11732.5</c:v>
                </c:pt>
                <c:pt idx="2">
                  <c:v>18207.5</c:v>
                </c:pt>
                <c:pt idx="3">
                  <c:v>18207.5</c:v>
                </c:pt>
                <c:pt idx="4">
                  <c:v>20763.75</c:v>
                </c:pt>
                <c:pt idx="5">
                  <c:v>20763.75</c:v>
                </c:pt>
                <c:pt idx="6">
                  <c:v>22461.25</c:v>
                </c:pt>
                <c:pt idx="7">
                  <c:v>22461.25</c:v>
                </c:pt>
                <c:pt idx="8">
                  <c:v>24158.75</c:v>
                </c:pt>
                <c:pt idx="9">
                  <c:v>24158.75</c:v>
                </c:pt>
                <c:pt idx="10">
                  <c:v>24608.75</c:v>
                </c:pt>
                <c:pt idx="11">
                  <c:v>24608.75</c:v>
                </c:pt>
                <c:pt idx="12">
                  <c:v>24608.85</c:v>
                </c:pt>
                <c:pt idx="13">
                  <c:v>24608.85</c:v>
                </c:pt>
                <c:pt idx="14">
                  <c:v>24608.949999999997</c:v>
                </c:pt>
                <c:pt idx="15">
                  <c:v>24608.949999999997</c:v>
                </c:pt>
                <c:pt idx="16">
                  <c:v>27275.199999999997</c:v>
                </c:pt>
                <c:pt idx="17">
                  <c:v>27275.199999999997</c:v>
                </c:pt>
                <c:pt idx="18">
                  <c:v>29590.199999999997</c:v>
                </c:pt>
                <c:pt idx="19">
                  <c:v>29590.199999999997</c:v>
                </c:pt>
                <c:pt idx="20">
                  <c:v>30560.199999999997</c:v>
                </c:pt>
                <c:pt idx="21">
                  <c:v>30560.199999999997</c:v>
                </c:pt>
                <c:pt idx="22">
                  <c:v>30560.299999999996</c:v>
                </c:pt>
                <c:pt idx="23">
                  <c:v>30560.299999999996</c:v>
                </c:pt>
                <c:pt idx="24">
                  <c:v>30560.399999999994</c:v>
                </c:pt>
                <c:pt idx="25">
                  <c:v>30560.399999999994</c:v>
                </c:pt>
                <c:pt idx="26">
                  <c:v>30870.399999999994</c:v>
                </c:pt>
                <c:pt idx="27">
                  <c:v>30870.399999999994</c:v>
                </c:pt>
                <c:pt idx="28">
                  <c:v>33890.399999999994</c:v>
                </c:pt>
                <c:pt idx="29">
                  <c:v>33890.399999999994</c:v>
                </c:pt>
                <c:pt idx="30">
                  <c:v>34240.399999999994</c:v>
                </c:pt>
                <c:pt idx="31">
                  <c:v>34240.399999999994</c:v>
                </c:pt>
                <c:pt idx="32">
                  <c:v>34240.499999999993</c:v>
                </c:pt>
                <c:pt idx="33">
                  <c:v>34240.499999999993</c:v>
                </c:pt>
                <c:pt idx="34">
                  <c:v>37453.499999999993</c:v>
                </c:pt>
                <c:pt idx="35">
                  <c:v>37453.499999999993</c:v>
                </c:pt>
                <c:pt idx="36">
                  <c:v>43428.499999999993</c:v>
                </c:pt>
                <c:pt idx="37">
                  <c:v>43428.499999999993</c:v>
                </c:pt>
                <c:pt idx="38">
                  <c:v>54472.499999999993</c:v>
                </c:pt>
                <c:pt idx="39">
                  <c:v>54472.499999999993</c:v>
                </c:pt>
                <c:pt idx="40">
                  <c:v>60692.499999999993</c:v>
                </c:pt>
                <c:pt idx="41">
                  <c:v>60692.499999999993</c:v>
                </c:pt>
                <c:pt idx="42">
                  <c:v>68042.5</c:v>
                </c:pt>
                <c:pt idx="43">
                  <c:v>68042.5</c:v>
                </c:pt>
                <c:pt idx="44">
                  <c:v>74253.5</c:v>
                </c:pt>
                <c:pt idx="45">
                  <c:v>74253.5</c:v>
                </c:pt>
                <c:pt idx="46">
                  <c:v>78062</c:v>
                </c:pt>
                <c:pt idx="47">
                  <c:v>78062</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413E-4A94-905E-0F36BCCA404C}"/>
            </c:ext>
          </c:extLst>
        </c:ser>
        <c:ser>
          <c:idx val="2"/>
          <c:order val="2"/>
          <c:tx>
            <c:v>Honorarbudget inkl. Zusatzleitungen</c:v>
          </c:tx>
          <c:spPr>
            <a:ln w="38100">
              <a:solidFill>
                <a:srgbClr val="00B050"/>
              </a:solidFill>
            </a:ln>
          </c:spPr>
          <c:marker>
            <c:symbol val="none"/>
          </c:marker>
          <c:val>
            <c:numRef>
              <c:f>TP3_AeBo_K!$D$106:$CE$106</c:f>
              <c:numCache>
                <c:formatCode>0</c:formatCode>
                <c:ptCount val="80"/>
                <c:pt idx="0">
                  <c:v>10937.32743964638</c:v>
                </c:pt>
                <c:pt idx="1">
                  <c:v>10937.32743964638</c:v>
                </c:pt>
                <c:pt idx="2">
                  <c:v>19687.189391363485</c:v>
                </c:pt>
                <c:pt idx="3">
                  <c:v>19687.189391363485</c:v>
                </c:pt>
                <c:pt idx="4">
                  <c:v>25155.853111186676</c:v>
                </c:pt>
                <c:pt idx="5">
                  <c:v>25155.853111186676</c:v>
                </c:pt>
                <c:pt idx="6">
                  <c:v>26249.585855151316</c:v>
                </c:pt>
                <c:pt idx="7">
                  <c:v>26249.585855151316</c:v>
                </c:pt>
                <c:pt idx="8">
                  <c:v>27343.318599115955</c:v>
                </c:pt>
                <c:pt idx="9">
                  <c:v>27343.318599115955</c:v>
                </c:pt>
                <c:pt idx="10">
                  <c:v>28437.051343080595</c:v>
                </c:pt>
                <c:pt idx="11">
                  <c:v>28437.051343080595</c:v>
                </c:pt>
                <c:pt idx="12">
                  <c:v>29530.784087045235</c:v>
                </c:pt>
                <c:pt idx="13">
                  <c:v>29530.784087045235</c:v>
                </c:pt>
                <c:pt idx="14">
                  <c:v>30624.516831009874</c:v>
                </c:pt>
                <c:pt idx="15">
                  <c:v>30624.516831009874</c:v>
                </c:pt>
                <c:pt idx="16">
                  <c:v>31718.249574974514</c:v>
                </c:pt>
                <c:pt idx="17">
                  <c:v>31718.249574974514</c:v>
                </c:pt>
                <c:pt idx="18">
                  <c:v>32811.982318939154</c:v>
                </c:pt>
                <c:pt idx="19">
                  <c:v>32811.982318939154</c:v>
                </c:pt>
                <c:pt idx="20">
                  <c:v>33905.715062903793</c:v>
                </c:pt>
                <c:pt idx="21">
                  <c:v>33905.715062903793</c:v>
                </c:pt>
                <c:pt idx="22">
                  <c:v>34999.447806868433</c:v>
                </c:pt>
                <c:pt idx="23">
                  <c:v>34999.447806868433</c:v>
                </c:pt>
                <c:pt idx="24">
                  <c:v>34999.447806868433</c:v>
                </c:pt>
                <c:pt idx="25">
                  <c:v>34999.447806868433</c:v>
                </c:pt>
                <c:pt idx="26">
                  <c:v>122186.91329479772</c:v>
                </c:pt>
                <c:pt idx="27">
                  <c:v>122186.91329479772</c:v>
                </c:pt>
                <c:pt idx="28">
                  <c:v>124374.378782727</c:v>
                </c:pt>
                <c:pt idx="29">
                  <c:v>124374.378782727</c:v>
                </c:pt>
                <c:pt idx="30">
                  <c:v>126561.84427065628</c:v>
                </c:pt>
                <c:pt idx="31">
                  <c:v>126561.84427065628</c:v>
                </c:pt>
                <c:pt idx="32">
                  <c:v>128749.30975858556</c:v>
                </c:pt>
                <c:pt idx="33">
                  <c:v>128749.30975858556</c:v>
                </c:pt>
                <c:pt idx="34">
                  <c:v>130936.77524651484</c:v>
                </c:pt>
                <c:pt idx="35">
                  <c:v>130936.77524651484</c:v>
                </c:pt>
                <c:pt idx="36">
                  <c:v>134217.97347840876</c:v>
                </c:pt>
                <c:pt idx="37">
                  <c:v>134217.97347840876</c:v>
                </c:pt>
                <c:pt idx="38">
                  <c:v>138592.90445426732</c:v>
                </c:pt>
                <c:pt idx="39">
                  <c:v>138592.90445426732</c:v>
                </c:pt>
                <c:pt idx="40">
                  <c:v>142967.83543012588</c:v>
                </c:pt>
                <c:pt idx="41">
                  <c:v>142967.83543012588</c:v>
                </c:pt>
                <c:pt idx="42">
                  <c:v>147342.76640598444</c:v>
                </c:pt>
                <c:pt idx="43">
                  <c:v>147342.76640598444</c:v>
                </c:pt>
                <c:pt idx="44">
                  <c:v>151717.697381843</c:v>
                </c:pt>
                <c:pt idx="45">
                  <c:v>151717.697381843</c:v>
                </c:pt>
                <c:pt idx="46">
                  <c:v>151717.697381843</c:v>
                </c:pt>
                <c:pt idx="47">
                  <c:v>151717.697381843</c:v>
                </c:pt>
                <c:pt idx="48">
                  <c:v>151717.697381843</c:v>
                </c:pt>
                <c:pt idx="49">
                  <c:v>151717.697381843</c:v>
                </c:pt>
                <c:pt idx="50">
                  <c:v>151717.697381843</c:v>
                </c:pt>
                <c:pt idx="51">
                  <c:v>151717.697381843</c:v>
                </c:pt>
                <c:pt idx="52">
                  <c:v>152811.43012580764</c:v>
                </c:pt>
                <c:pt idx="53">
                  <c:v>152811.43012580764</c:v>
                </c:pt>
                <c:pt idx="54">
                  <c:v>153905.16286977229</c:v>
                </c:pt>
                <c:pt idx="55">
                  <c:v>153905.16286977229</c:v>
                </c:pt>
                <c:pt idx="56">
                  <c:v>154998.89561373694</c:v>
                </c:pt>
                <c:pt idx="57">
                  <c:v>154998.89561373694</c:v>
                </c:pt>
                <c:pt idx="58">
                  <c:v>156092.62835770159</c:v>
                </c:pt>
                <c:pt idx="59">
                  <c:v>156092.62835770159</c:v>
                </c:pt>
                <c:pt idx="60">
                  <c:v>161561.29207752476</c:v>
                </c:pt>
                <c:pt idx="61">
                  <c:v>161561.29207752476</c:v>
                </c:pt>
                <c:pt idx="62">
                  <c:v>165936.22305338332</c:v>
                </c:pt>
                <c:pt idx="63">
                  <c:v>165936.22305338332</c:v>
                </c:pt>
                <c:pt idx="64">
                  <c:v>172498.61951717114</c:v>
                </c:pt>
                <c:pt idx="65">
                  <c:v>172498.61951717114</c:v>
                </c:pt>
                <c:pt idx="66">
                  <c:v>176873.5504930297</c:v>
                </c:pt>
                <c:pt idx="67">
                  <c:v>176873.5504930297</c:v>
                </c:pt>
                <c:pt idx="68">
                  <c:v>179061.01598095897</c:v>
                </c:pt>
                <c:pt idx="69">
                  <c:v>179061.01598095897</c:v>
                </c:pt>
                <c:pt idx="70">
                  <c:v>179061.01598095897</c:v>
                </c:pt>
                <c:pt idx="71">
                  <c:v>179061.01598095897</c:v>
                </c:pt>
                <c:pt idx="72">
                  <c:v>183435.94695681753</c:v>
                </c:pt>
                <c:pt idx="73">
                  <c:v>183435.94695681753</c:v>
                </c:pt>
                <c:pt idx="74">
                  <c:v>187810.87793267609</c:v>
                </c:pt>
                <c:pt idx="75">
                  <c:v>187810.87793267609</c:v>
                </c:pt>
                <c:pt idx="76">
                  <c:v>192185.80890853464</c:v>
                </c:pt>
                <c:pt idx="77">
                  <c:v>192185.80890853464</c:v>
                </c:pt>
                <c:pt idx="78">
                  <c:v>194373.27439646391</c:v>
                </c:pt>
                <c:pt idx="79">
                  <c:v>194373.27439646391</c:v>
                </c:pt>
              </c:numCache>
            </c:numRef>
          </c:val>
          <c:smooth val="0"/>
          <c:extLst>
            <c:ext xmlns:c16="http://schemas.microsoft.com/office/drawing/2014/chart" uri="{C3380CC4-5D6E-409C-BE32-E72D297353CC}">
              <c16:uniqueId val="{00000002-413E-4A94-905E-0F36BCCA404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6.5419523432933335E-2"/>
          <c:y val="7.7614800903149248E-2"/>
          <c:w val="0.89928634267583063"/>
          <c:h val="0.87972559851251186"/>
        </c:manualLayout>
      </c:layout>
      <c:lineChart>
        <c:grouping val="standard"/>
        <c:varyColors val="0"/>
        <c:ser>
          <c:idx val="1"/>
          <c:order val="0"/>
          <c:tx>
            <c:v>Honorarbudget gemäss Vertrag</c:v>
          </c:tx>
          <c:spPr>
            <a:ln w="38100">
              <a:solidFill>
                <a:schemeClr val="bg1">
                  <a:lumMod val="50000"/>
                </a:schemeClr>
              </a:solidFill>
            </a:ln>
          </c:spPr>
          <c:marker>
            <c:symbol val="none"/>
          </c:marker>
          <c:val>
            <c:numRef>
              <c:f>TP3_JS_K!$D$101:$CE$101</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0-8A0D-47A5-8953-4B451D831D5C}"/>
            </c:ext>
          </c:extLst>
        </c:ser>
        <c:ser>
          <c:idx val="0"/>
          <c:order val="1"/>
          <c:tx>
            <c:v>Effektiver Honoraraufwand</c:v>
          </c:tx>
          <c:spPr>
            <a:ln w="38100">
              <a:solidFill>
                <a:srgbClr val="0000FF"/>
              </a:solidFill>
            </a:ln>
          </c:spPr>
          <c:marker>
            <c:symbol val="none"/>
          </c:marker>
          <c:cat>
            <c:strRef>
              <c:f>TP3_JS_K!$D$66:$AA$66</c:f>
              <c:strCache>
                <c:ptCount val="23"/>
                <c:pt idx="0">
                  <c:v>Jan*</c:v>
                </c:pt>
                <c:pt idx="2">
                  <c:v>Feb</c:v>
                </c:pt>
                <c:pt idx="4">
                  <c:v>Mrz</c:v>
                </c:pt>
                <c:pt idx="6">
                  <c:v>Apr</c:v>
                </c:pt>
                <c:pt idx="8">
                  <c:v>Mai</c:v>
                </c:pt>
                <c:pt idx="10">
                  <c:v>Jun</c:v>
                </c:pt>
                <c:pt idx="12">
                  <c:v>Jul</c:v>
                </c:pt>
                <c:pt idx="14">
                  <c:v>Aug</c:v>
                </c:pt>
                <c:pt idx="16">
                  <c:v>Sep</c:v>
                </c:pt>
                <c:pt idx="18">
                  <c:v>Okt</c:v>
                </c:pt>
                <c:pt idx="20">
                  <c:v>Nov</c:v>
                </c:pt>
                <c:pt idx="22">
                  <c:v>Dez</c:v>
                </c:pt>
              </c:strCache>
            </c:strRef>
          </c:cat>
          <c:val>
            <c:numRef>
              <c:f>TP3_JS_K!$D$98:$CE$98</c:f>
              <c:numCache>
                <c:formatCode>0</c:formatCode>
                <c:ptCount val="80"/>
                <c:pt idx="0">
                  <c:v>21437.25</c:v>
                </c:pt>
                <c:pt idx="1">
                  <c:v>21437.25</c:v>
                </c:pt>
                <c:pt idx="2">
                  <c:v>29076</c:v>
                </c:pt>
                <c:pt idx="3">
                  <c:v>29076</c:v>
                </c:pt>
                <c:pt idx="4">
                  <c:v>37231.5</c:v>
                </c:pt>
                <c:pt idx="5">
                  <c:v>37231.5</c:v>
                </c:pt>
                <c:pt idx="6">
                  <c:v>41119.75</c:v>
                </c:pt>
                <c:pt idx="7">
                  <c:v>41119.75</c:v>
                </c:pt>
                <c:pt idx="8">
                  <c:v>45008</c:v>
                </c:pt>
                <c:pt idx="9">
                  <c:v>45008</c:v>
                </c:pt>
                <c:pt idx="10">
                  <c:v>46548</c:v>
                </c:pt>
                <c:pt idx="11">
                  <c:v>46548</c:v>
                </c:pt>
                <c:pt idx="12">
                  <c:v>46548.1</c:v>
                </c:pt>
                <c:pt idx="13">
                  <c:v>46548.1</c:v>
                </c:pt>
                <c:pt idx="14">
                  <c:v>46548.2</c:v>
                </c:pt>
                <c:pt idx="15">
                  <c:v>46548.2</c:v>
                </c:pt>
                <c:pt idx="16">
                  <c:v>47145.2</c:v>
                </c:pt>
                <c:pt idx="17">
                  <c:v>47145.2</c:v>
                </c:pt>
                <c:pt idx="18">
                  <c:v>47499.199999999997</c:v>
                </c:pt>
                <c:pt idx="19">
                  <c:v>47499.199999999997</c:v>
                </c:pt>
                <c:pt idx="20">
                  <c:v>47499.299999999996</c:v>
                </c:pt>
                <c:pt idx="21">
                  <c:v>47499.299999999996</c:v>
                </c:pt>
                <c:pt idx="22">
                  <c:v>47499.399999999994</c:v>
                </c:pt>
                <c:pt idx="23">
                  <c:v>47499.399999999994</c:v>
                </c:pt>
                <c:pt idx="24">
                  <c:v>47499.499999999993</c:v>
                </c:pt>
                <c:pt idx="25">
                  <c:v>47499.499999999993</c:v>
                </c:pt>
                <c:pt idx="26">
                  <c:v>49031.999999999993</c:v>
                </c:pt>
                <c:pt idx="27">
                  <c:v>49031.999999999993</c:v>
                </c:pt>
                <c:pt idx="28">
                  <c:v>50037.999999999993</c:v>
                </c:pt>
                <c:pt idx="29">
                  <c:v>50037.999999999993</c:v>
                </c:pt>
                <c:pt idx="30">
                  <c:v>51811.749999999993</c:v>
                </c:pt>
                <c:pt idx="31">
                  <c:v>51811.749999999993</c:v>
                </c:pt>
                <c:pt idx="32">
                  <c:v>51861.749999999993</c:v>
                </c:pt>
                <c:pt idx="33">
                  <c:v>51861.749999999993</c:v>
                </c:pt>
                <c:pt idx="34">
                  <c:v>53605.749999999993</c:v>
                </c:pt>
                <c:pt idx="35">
                  <c:v>53605.749999999993</c:v>
                </c:pt>
                <c:pt idx="36">
                  <c:v>71959.75</c:v>
                </c:pt>
                <c:pt idx="37">
                  <c:v>71959.75</c:v>
                </c:pt>
                <c:pt idx="38">
                  <c:v>81038.25</c:v>
                </c:pt>
                <c:pt idx="39">
                  <c:v>81038.25</c:v>
                </c:pt>
                <c:pt idx="40">
                  <c:v>85200.75</c:v>
                </c:pt>
                <c:pt idx="41">
                  <c:v>85200.75</c:v>
                </c:pt>
                <c:pt idx="42">
                  <c:v>85878.75</c:v>
                </c:pt>
                <c:pt idx="43">
                  <c:v>85878.75</c:v>
                </c:pt>
                <c:pt idx="44">
                  <c:v>91287.25</c:v>
                </c:pt>
                <c:pt idx="45">
                  <c:v>91287.25</c:v>
                </c:pt>
                <c:pt idx="46">
                  <c:v>105558.75</c:v>
                </c:pt>
                <c:pt idx="47">
                  <c:v>105558.75</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numCache>
            </c:numRef>
          </c:val>
          <c:smooth val="0"/>
          <c:extLst>
            <c:ext xmlns:c16="http://schemas.microsoft.com/office/drawing/2014/chart" uri="{C3380CC4-5D6E-409C-BE32-E72D297353CC}">
              <c16:uniqueId val="{00000001-8A0D-47A5-8953-4B451D831D5C}"/>
            </c:ext>
          </c:extLst>
        </c:ser>
        <c:ser>
          <c:idx val="2"/>
          <c:order val="2"/>
          <c:tx>
            <c:v>Honorarbudget inkl. Zusatzleitungen</c:v>
          </c:tx>
          <c:spPr>
            <a:ln w="38100">
              <a:solidFill>
                <a:srgbClr val="00B050"/>
              </a:solidFill>
            </a:ln>
          </c:spPr>
          <c:marker>
            <c:symbol val="none"/>
          </c:marker>
          <c:val>
            <c:numRef>
              <c:f>TP3_JS_K!$D$106:$CE$106</c:f>
              <c:numCache>
                <c:formatCode>0</c:formatCode>
                <c:ptCount val="80"/>
                <c:pt idx="0">
                  <c:v>25390.22441346481</c:v>
                </c:pt>
                <c:pt idx="1">
                  <c:v>25390.22441346481</c:v>
                </c:pt>
                <c:pt idx="2">
                  <c:v>38085.336620197217</c:v>
                </c:pt>
                <c:pt idx="3">
                  <c:v>38085.336620197217</c:v>
                </c:pt>
                <c:pt idx="4">
                  <c:v>44432.892723563418</c:v>
                </c:pt>
                <c:pt idx="5">
                  <c:v>44432.892723563418</c:v>
                </c:pt>
                <c:pt idx="6">
                  <c:v>46971.9151649099</c:v>
                </c:pt>
                <c:pt idx="7">
                  <c:v>46971.9151649099</c:v>
                </c:pt>
                <c:pt idx="8">
                  <c:v>49510.937606256382</c:v>
                </c:pt>
                <c:pt idx="9">
                  <c:v>49510.937606256382</c:v>
                </c:pt>
                <c:pt idx="10">
                  <c:v>50780.44882692962</c:v>
                </c:pt>
                <c:pt idx="11">
                  <c:v>50780.44882692962</c:v>
                </c:pt>
                <c:pt idx="12">
                  <c:v>50780.44882692962</c:v>
                </c:pt>
                <c:pt idx="13">
                  <c:v>50780.44882692962</c:v>
                </c:pt>
                <c:pt idx="14">
                  <c:v>50780.44882692962</c:v>
                </c:pt>
                <c:pt idx="15">
                  <c:v>50780.44882692962</c:v>
                </c:pt>
                <c:pt idx="16">
                  <c:v>50780.44882692962</c:v>
                </c:pt>
                <c:pt idx="17">
                  <c:v>50780.44882692962</c:v>
                </c:pt>
                <c:pt idx="18">
                  <c:v>50780.44882692962</c:v>
                </c:pt>
                <c:pt idx="19">
                  <c:v>50780.44882692962</c:v>
                </c:pt>
                <c:pt idx="20">
                  <c:v>50780.44882692962</c:v>
                </c:pt>
                <c:pt idx="21">
                  <c:v>50780.44882692962</c:v>
                </c:pt>
                <c:pt idx="22">
                  <c:v>50780.44882692962</c:v>
                </c:pt>
                <c:pt idx="23">
                  <c:v>50780.44882692962</c:v>
                </c:pt>
                <c:pt idx="24">
                  <c:v>52049.960047602857</c:v>
                </c:pt>
                <c:pt idx="25">
                  <c:v>52049.960047602857</c:v>
                </c:pt>
                <c:pt idx="26">
                  <c:v>53319.471268276095</c:v>
                </c:pt>
                <c:pt idx="27">
                  <c:v>53319.471268276095</c:v>
                </c:pt>
                <c:pt idx="28">
                  <c:v>54588.982488949332</c:v>
                </c:pt>
                <c:pt idx="29">
                  <c:v>54588.982488949332</c:v>
                </c:pt>
                <c:pt idx="30">
                  <c:v>54588.982488949332</c:v>
                </c:pt>
                <c:pt idx="31">
                  <c:v>54588.982488949332</c:v>
                </c:pt>
                <c:pt idx="32">
                  <c:v>54588.982488949332</c:v>
                </c:pt>
                <c:pt idx="33">
                  <c:v>54588.982488949332</c:v>
                </c:pt>
                <c:pt idx="34">
                  <c:v>54588.982488949332</c:v>
                </c:pt>
                <c:pt idx="35">
                  <c:v>54588.982488949332</c:v>
                </c:pt>
                <c:pt idx="36">
                  <c:v>54588.982488949332</c:v>
                </c:pt>
                <c:pt idx="37">
                  <c:v>54588.982488949332</c:v>
                </c:pt>
                <c:pt idx="38">
                  <c:v>57128.004930295814</c:v>
                </c:pt>
                <c:pt idx="39">
                  <c:v>57128.004930295814</c:v>
                </c:pt>
                <c:pt idx="40">
                  <c:v>59667.027371642296</c:v>
                </c:pt>
                <c:pt idx="41">
                  <c:v>59667.027371642296</c:v>
                </c:pt>
                <c:pt idx="42">
                  <c:v>60936.538592315534</c:v>
                </c:pt>
                <c:pt idx="43">
                  <c:v>60936.538592315534</c:v>
                </c:pt>
                <c:pt idx="44">
                  <c:v>62206.049812988771</c:v>
                </c:pt>
                <c:pt idx="45">
                  <c:v>62206.049812988771</c:v>
                </c:pt>
                <c:pt idx="46">
                  <c:v>63475.561033662008</c:v>
                </c:pt>
                <c:pt idx="47">
                  <c:v>63475.561033662008</c:v>
                </c:pt>
                <c:pt idx="48">
                  <c:v>64745.072254335246</c:v>
                </c:pt>
                <c:pt idx="49">
                  <c:v>64745.072254335246</c:v>
                </c:pt>
                <c:pt idx="50">
                  <c:v>66014.58347500849</c:v>
                </c:pt>
                <c:pt idx="51">
                  <c:v>66014.58347500849</c:v>
                </c:pt>
                <c:pt idx="52">
                  <c:v>67284.094695681735</c:v>
                </c:pt>
                <c:pt idx="53">
                  <c:v>67284.094695681735</c:v>
                </c:pt>
                <c:pt idx="54">
                  <c:v>68553.60591635498</c:v>
                </c:pt>
                <c:pt idx="55">
                  <c:v>68553.60591635498</c:v>
                </c:pt>
                <c:pt idx="56">
                  <c:v>69823.117137028225</c:v>
                </c:pt>
                <c:pt idx="57">
                  <c:v>69823.117137028225</c:v>
                </c:pt>
                <c:pt idx="58">
                  <c:v>76170.673240394433</c:v>
                </c:pt>
                <c:pt idx="59">
                  <c:v>76170.673240394433</c:v>
                </c:pt>
                <c:pt idx="60">
                  <c:v>78709.695681740908</c:v>
                </c:pt>
                <c:pt idx="61">
                  <c:v>78709.695681740908</c:v>
                </c:pt>
                <c:pt idx="62">
                  <c:v>85057.251785107117</c:v>
                </c:pt>
                <c:pt idx="63">
                  <c:v>85057.251785107117</c:v>
                </c:pt>
                <c:pt idx="64">
                  <c:v>91404.807888473326</c:v>
                </c:pt>
                <c:pt idx="65">
                  <c:v>91404.807888473326</c:v>
                </c:pt>
                <c:pt idx="66">
                  <c:v>97752.363991839535</c:v>
                </c:pt>
                <c:pt idx="67">
                  <c:v>97752.363991839535</c:v>
                </c:pt>
                <c:pt idx="68">
                  <c:v>104099.92009520574</c:v>
                </c:pt>
                <c:pt idx="69">
                  <c:v>104099.92009520574</c:v>
                </c:pt>
                <c:pt idx="70">
                  <c:v>109177.96497789871</c:v>
                </c:pt>
                <c:pt idx="71">
                  <c:v>109177.96497789871</c:v>
                </c:pt>
                <c:pt idx="72">
                  <c:v>112986.49863991843</c:v>
                </c:pt>
                <c:pt idx="73">
                  <c:v>112986.49863991843</c:v>
                </c:pt>
                <c:pt idx="74">
                  <c:v>118064.54352261139</c:v>
                </c:pt>
                <c:pt idx="75">
                  <c:v>118064.54352261139</c:v>
                </c:pt>
                <c:pt idx="76">
                  <c:v>121873.07718463111</c:v>
                </c:pt>
                <c:pt idx="77">
                  <c:v>121873.07718463111</c:v>
                </c:pt>
                <c:pt idx="78">
                  <c:v>126951.12206732408</c:v>
                </c:pt>
                <c:pt idx="79">
                  <c:v>126951.12206732408</c:v>
                </c:pt>
              </c:numCache>
            </c:numRef>
          </c:val>
          <c:smooth val="0"/>
          <c:extLst>
            <c:ext xmlns:c16="http://schemas.microsoft.com/office/drawing/2014/chart" uri="{C3380CC4-5D6E-409C-BE32-E72D297353CC}">
              <c16:uniqueId val="{00000002-8A0D-47A5-8953-4B451D831D5C}"/>
            </c:ext>
          </c:extLst>
        </c:ser>
        <c:dLbls>
          <c:showLegendKey val="0"/>
          <c:showVal val="0"/>
          <c:showCatName val="0"/>
          <c:showSerName val="0"/>
          <c:showPercent val="0"/>
          <c:showBubbleSize val="0"/>
        </c:dLbls>
        <c:smooth val="0"/>
        <c:axId val="47393792"/>
        <c:axId val="47690496"/>
      </c:lineChart>
      <c:catAx>
        <c:axId val="47393792"/>
        <c:scaling>
          <c:orientation val="minMax"/>
        </c:scaling>
        <c:delete val="1"/>
        <c:axPos val="b"/>
        <c:majorGridlines/>
        <c:majorTickMark val="out"/>
        <c:minorTickMark val="none"/>
        <c:tickLblPos val="nextTo"/>
        <c:crossAx val="47690496"/>
        <c:crosses val="autoZero"/>
        <c:auto val="1"/>
        <c:lblAlgn val="ctr"/>
        <c:lblOffset val="100"/>
        <c:noMultiLvlLbl val="0"/>
      </c:catAx>
      <c:valAx>
        <c:axId val="47690496"/>
        <c:scaling>
          <c:orientation val="minMax"/>
        </c:scaling>
        <c:delete val="0"/>
        <c:axPos val="l"/>
        <c:majorGridlines/>
        <c:title>
          <c:tx>
            <c:rich>
              <a:bodyPr rot="-5400000" vert="horz"/>
              <a:lstStyle/>
              <a:p>
                <a:pPr>
                  <a:defRPr/>
                </a:pPr>
                <a:r>
                  <a:rPr lang="de-CH" b="0">
                    <a:latin typeface="Arial" pitchFamily="34" charset="0"/>
                    <a:cs typeface="Arial" pitchFamily="34" charset="0"/>
                  </a:rPr>
                  <a:t>Kosten</a:t>
                </a:r>
                <a:r>
                  <a:rPr lang="de-CH" b="0" baseline="0">
                    <a:latin typeface="Arial" pitchFamily="34" charset="0"/>
                    <a:cs typeface="Arial" pitchFamily="34" charset="0"/>
                  </a:rPr>
                  <a:t> [CHF]</a:t>
                </a:r>
                <a:endParaRPr lang="de-CH" b="0">
                  <a:latin typeface="Arial" pitchFamily="34" charset="0"/>
                  <a:cs typeface="Arial" pitchFamily="34" charset="0"/>
                </a:endParaRPr>
              </a:p>
            </c:rich>
          </c:tx>
          <c:layout>
            <c:manualLayout>
              <c:xMode val="edge"/>
              <c:yMode val="edge"/>
              <c:x val="2.4461254570252954E-2"/>
              <c:y val="0.34714963383272951"/>
            </c:manualLayout>
          </c:layout>
          <c:overlay val="0"/>
        </c:title>
        <c:numFmt formatCode="#,##0" sourceLinked="0"/>
        <c:majorTickMark val="out"/>
        <c:minorTickMark val="none"/>
        <c:tickLblPos val="nextTo"/>
        <c:crossAx val="47393792"/>
        <c:crosses val="autoZero"/>
        <c:crossBetween val="between"/>
      </c:valAx>
    </c:plotArea>
    <c:legend>
      <c:legendPos val="r"/>
      <c:legendEntry>
        <c:idx val="0"/>
        <c:txPr>
          <a:bodyPr/>
          <a:lstStyle/>
          <a:p>
            <a:pPr>
              <a:defRPr sz="1200" baseline="0">
                <a:latin typeface="Arial" panose="020B0604020202020204" pitchFamily="34" charset="0"/>
                <a:cs typeface="Arial" panose="020B0604020202020204" pitchFamily="34" charset="0"/>
              </a:defRPr>
            </a:pPr>
            <a:endParaRPr lang="de-DE"/>
          </a:p>
        </c:txPr>
      </c:legendEntry>
      <c:legendEntry>
        <c:idx val="1"/>
        <c:txPr>
          <a:bodyPr/>
          <a:lstStyle/>
          <a:p>
            <a:pPr>
              <a:defRPr sz="1200" baseline="0">
                <a:latin typeface="Arial" panose="020B0604020202020204" pitchFamily="34" charset="0"/>
                <a:cs typeface="Arial" panose="020B0604020202020204" pitchFamily="34" charset="0"/>
              </a:defRPr>
            </a:pPr>
            <a:endParaRPr lang="de-DE"/>
          </a:p>
        </c:txPr>
      </c:legendEntry>
      <c:layout>
        <c:manualLayout>
          <c:xMode val="edge"/>
          <c:yMode val="edge"/>
          <c:x val="6.5777189300918387E-2"/>
          <c:y val="7.9292910922780346E-2"/>
          <c:w val="0.15607691765684281"/>
          <c:h val="0.13451099349324691"/>
        </c:manualLayout>
      </c:layout>
      <c:overlay val="0"/>
      <c:spPr>
        <a:solidFill>
          <a:schemeClr val="bg1"/>
        </a:solidFill>
      </c:spPr>
      <c:txPr>
        <a:bodyPr/>
        <a:lstStyle/>
        <a:p>
          <a:pPr>
            <a:defRPr sz="1200">
              <a:latin typeface="Arial" panose="020B0604020202020204" pitchFamily="34" charset="0"/>
              <a:cs typeface="Arial" panose="020B0604020202020204" pitchFamily="34" charset="0"/>
            </a:defRPr>
          </a:pPr>
          <a:endParaRPr lang="de-DE"/>
        </a:p>
      </c:txPr>
    </c:legend>
    <c:plotVisOnly val="1"/>
    <c:dispBlanksAs val="span"/>
    <c:showDLblsOverMax val="0"/>
  </c:chart>
  <c:spPr>
    <a:ln>
      <a:noFill/>
    </a:ln>
  </c:spPr>
  <c:printSettings>
    <c:headerFooter/>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300-000003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3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3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3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3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3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3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3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400-000003000000}"/>
            </a:ext>
          </a:extLst>
        </xdr:cNvPr>
        <xdr:cNvSpPr txBox="1"/>
      </xdr:nvSpPr>
      <xdr:spPr>
        <a:xfrm>
          <a:off x="5603" y="88452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4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4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4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4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4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4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4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4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6905211" y="24258"/>
          <a:ext cx="2932458" cy="488538"/>
        </a:xfrm>
        <a:prstGeom prst="rect">
          <a:avLst/>
        </a:prstGeom>
      </xdr:spPr>
    </xdr:pic>
    <xdr:clientData/>
  </xdr:two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500-000006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500-000007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5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500-00000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500-00000A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600-000003000000}"/>
            </a:ext>
          </a:extLst>
        </xdr:cNvPr>
        <xdr:cNvSpPr txBox="1"/>
      </xdr:nvSpPr>
      <xdr:spPr>
        <a:xfrm>
          <a:off x="5603" y="78261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twoCellAnchor editAs="oneCell">
    <xdr:from>
      <xdr:col>12</xdr:col>
      <xdr:colOff>113886</xdr:colOff>
      <xdr:row>0</xdr:row>
      <xdr:rowOff>24258</xdr:rowOff>
    </xdr:from>
    <xdr:to>
      <xdr:col>25</xdr:col>
      <xdr:colOff>74544</xdr:colOff>
      <xdr:row>0</xdr:row>
      <xdr:rowOff>512796</xdr:rowOff>
    </xdr:to>
    <xdr:pic>
      <xdr:nvPicPr>
        <xdr:cNvPr id="4" name="Grafik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6938756" y="24258"/>
          <a:ext cx="2975527" cy="488538"/>
        </a:xfrm>
        <a:prstGeom prst="rect">
          <a:avLst/>
        </a:prstGeom>
      </xdr:spPr>
    </xdr:pic>
    <xdr:clientData/>
  </xdr:twoCellAnchor>
  <xdr:oneCellAnchor>
    <xdr:from>
      <xdr:col>73</xdr:col>
      <xdr:colOff>97972</xdr:colOff>
      <xdr:row>9</xdr:row>
      <xdr:rowOff>0</xdr:rowOff>
    </xdr:from>
    <xdr:ext cx="65" cy="147476"/>
    <xdr:sp macro="" textlink="">
      <xdr:nvSpPr>
        <xdr:cNvPr id="53" name="Textfeld 52">
          <a:extLst>
            <a:ext uri="{FF2B5EF4-FFF2-40B4-BE49-F238E27FC236}">
              <a16:creationId xmlns:a16="http://schemas.microsoft.com/office/drawing/2014/main" id="{00000000-0008-0000-0600-000035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4" name="Textfeld 53">
          <a:extLst>
            <a:ext uri="{FF2B5EF4-FFF2-40B4-BE49-F238E27FC236}">
              <a16:creationId xmlns:a16="http://schemas.microsoft.com/office/drawing/2014/main" id="{00000000-0008-0000-0600-000036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55" name="Textfeld 54">
          <a:extLst>
            <a:ext uri="{FF2B5EF4-FFF2-40B4-BE49-F238E27FC236}">
              <a16:creationId xmlns:a16="http://schemas.microsoft.com/office/drawing/2014/main" id="{00000000-0008-0000-0600-000037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6" name="Textfeld 55">
          <a:extLst>
            <a:ext uri="{FF2B5EF4-FFF2-40B4-BE49-F238E27FC236}">
              <a16:creationId xmlns:a16="http://schemas.microsoft.com/office/drawing/2014/main" id="{00000000-0008-0000-0600-000038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57" name="Textfeld 56">
          <a:extLst>
            <a:ext uri="{FF2B5EF4-FFF2-40B4-BE49-F238E27FC236}">
              <a16:creationId xmlns:a16="http://schemas.microsoft.com/office/drawing/2014/main" id="{00000000-0008-0000-0600-000039000000}"/>
            </a:ext>
          </a:extLst>
        </xdr:cNvPr>
        <xdr:cNvSpPr txBox="1"/>
      </xdr:nvSpPr>
      <xdr:spPr>
        <a:xfrm>
          <a:off x="21138697"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58" name="Textfeld 57">
          <a:extLst>
            <a:ext uri="{FF2B5EF4-FFF2-40B4-BE49-F238E27FC236}">
              <a16:creationId xmlns:a16="http://schemas.microsoft.com/office/drawing/2014/main" id="{00000000-0008-0000-0600-00003A000000}"/>
            </a:ext>
          </a:extLst>
        </xdr:cNvPr>
        <xdr:cNvSpPr txBox="1"/>
      </xdr:nvSpPr>
      <xdr:spPr>
        <a:xfrm>
          <a:off x="23266851" y="8715375"/>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7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7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7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7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7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7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7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176893</xdr:colOff>
      <xdr:row>0</xdr:row>
      <xdr:rowOff>0</xdr:rowOff>
    </xdr:from>
    <xdr:to>
      <xdr:col>14</xdr:col>
      <xdr:colOff>190500</xdr:colOff>
      <xdr:row>0</xdr:row>
      <xdr:rowOff>625493</xdr:rowOff>
    </xdr:to>
    <xdr:pic>
      <xdr:nvPicPr>
        <xdr:cNvPr id="12" name="Grafik 11" descr="PNP-Geo">
          <a:extLst>
            <a:ext uri="{FF2B5EF4-FFF2-40B4-BE49-F238E27FC236}">
              <a16:creationId xmlns:a16="http://schemas.microsoft.com/office/drawing/2014/main" id="{00000000-0008-0000-0700-00000C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97"/>
        <a:stretch/>
      </xdr:blipFill>
      <xdr:spPr bwMode="auto">
        <a:xfrm>
          <a:off x="6517822" y="0"/>
          <a:ext cx="938892" cy="625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800-000003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8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8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8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8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8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8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8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900-000003000000}"/>
            </a:ext>
          </a:extLst>
        </xdr:cNvPr>
        <xdr:cNvSpPr txBox="1"/>
      </xdr:nvSpPr>
      <xdr:spPr>
        <a:xfrm>
          <a:off x="5603" y="6797409"/>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9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6" name="Textfeld 5">
          <a:extLst>
            <a:ext uri="{FF2B5EF4-FFF2-40B4-BE49-F238E27FC236}">
              <a16:creationId xmlns:a16="http://schemas.microsoft.com/office/drawing/2014/main" id="{00000000-0008-0000-0900-000006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7" name="Textfeld 6">
          <a:extLst>
            <a:ext uri="{FF2B5EF4-FFF2-40B4-BE49-F238E27FC236}">
              <a16:creationId xmlns:a16="http://schemas.microsoft.com/office/drawing/2014/main" id="{00000000-0008-0000-0900-000007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9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9" name="Textfeld 8">
          <a:extLst>
            <a:ext uri="{FF2B5EF4-FFF2-40B4-BE49-F238E27FC236}">
              <a16:creationId xmlns:a16="http://schemas.microsoft.com/office/drawing/2014/main" id="{00000000-0008-0000-0900-000009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10" name="Textfeld 9">
          <a:extLst>
            <a:ext uri="{FF2B5EF4-FFF2-40B4-BE49-F238E27FC236}">
              <a16:creationId xmlns:a16="http://schemas.microsoft.com/office/drawing/2014/main" id="{00000000-0008-0000-0900-00000A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5123" name="AutoShape 3" descr="JAUSLIN STEBLER">
          <a:extLst>
            <a:ext uri="{FF2B5EF4-FFF2-40B4-BE49-F238E27FC236}">
              <a16:creationId xmlns:a16="http://schemas.microsoft.com/office/drawing/2014/main" id="{00000000-0008-0000-0900-00000314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3" name="Grafik 12">
          <a:extLst>
            <a:ext uri="{FF2B5EF4-FFF2-40B4-BE49-F238E27FC236}">
              <a16:creationId xmlns:a16="http://schemas.microsoft.com/office/drawing/2014/main" id="{00000000-0008-0000-0900-00000D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300107" y="13607"/>
          <a:ext cx="1360715" cy="5578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A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A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A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A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A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A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A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A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47625</xdr:colOff>
      <xdr:row>0</xdr:row>
      <xdr:rowOff>71437</xdr:rowOff>
    </xdr:from>
    <xdr:to>
      <xdr:col>24</xdr:col>
      <xdr:colOff>8283</xdr:colOff>
      <xdr:row>0</xdr:row>
      <xdr:rowOff>559975</xdr:rowOff>
    </xdr:to>
    <xdr:pic>
      <xdr:nvPicPr>
        <xdr:cNvPr id="12" name="Grafik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6691313" y="71437"/>
          <a:ext cx="3056283" cy="4885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B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B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B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B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B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B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B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B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0</xdr:row>
      <xdr:rowOff>51955</xdr:rowOff>
    </xdr:from>
    <xdr:to>
      <xdr:col>25</xdr:col>
      <xdr:colOff>41064</xdr:colOff>
      <xdr:row>0</xdr:row>
      <xdr:rowOff>540493</xdr:rowOff>
    </xdr:to>
    <xdr:pic>
      <xdr:nvPicPr>
        <xdr:cNvPr id="12" name="Grafik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6754091" y="51955"/>
          <a:ext cx="2967837" cy="4885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851807</xdr:colOff>
      <xdr:row>76</xdr:row>
      <xdr:rowOff>27895</xdr:rowOff>
    </xdr:from>
    <xdr:to>
      <xdr:col>83</xdr:col>
      <xdr:colOff>879022</xdr:colOff>
      <xdr:row>88</xdr:row>
      <xdr:rowOff>2861582</xdr:rowOff>
    </xdr:to>
    <xdr:graphicFrame macro="">
      <xdr:nvGraphicFramePr>
        <xdr:cNvPr id="2" name="Diagramm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5603</xdr:colOff>
      <xdr:row>76</xdr:row>
      <xdr:rowOff>63234</xdr:rowOff>
    </xdr:from>
    <xdr:ext cx="1952137" cy="328295"/>
    <xdr:sp macro="" textlink="">
      <xdr:nvSpPr>
        <xdr:cNvPr id="3" name="Textfeld 2">
          <a:extLst>
            <a:ext uri="{FF2B5EF4-FFF2-40B4-BE49-F238E27FC236}">
              <a16:creationId xmlns:a16="http://schemas.microsoft.com/office/drawing/2014/main" id="{00000000-0008-0000-0C00-000003000000}"/>
            </a:ext>
          </a:extLst>
        </xdr:cNvPr>
        <xdr:cNvSpPr txBox="1"/>
      </xdr:nvSpPr>
      <xdr:spPr>
        <a:xfrm>
          <a:off x="5603" y="8578584"/>
          <a:ext cx="1952137"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CH" sz="1600" b="1">
              <a:latin typeface="Arial" panose="020B0604020202020204" pitchFamily="34" charset="0"/>
              <a:cs typeface="Arial" panose="020B0604020202020204" pitchFamily="34" charset="0"/>
            </a:rPr>
            <a:t>Soll / Ist Vergleich</a:t>
          </a:r>
        </a:p>
      </xdr:txBody>
    </xdr:sp>
    <xdr:clientData/>
  </xdr:oneCellAnchor>
  <xdr:oneCellAnchor>
    <xdr:from>
      <xdr:col>73</xdr:col>
      <xdr:colOff>97972</xdr:colOff>
      <xdr:row>9</xdr:row>
      <xdr:rowOff>0</xdr:rowOff>
    </xdr:from>
    <xdr:ext cx="65" cy="147476"/>
    <xdr:sp macro="" textlink="">
      <xdr:nvSpPr>
        <xdr:cNvPr id="4" name="Textfeld 3">
          <a:extLst>
            <a:ext uri="{FF2B5EF4-FFF2-40B4-BE49-F238E27FC236}">
              <a16:creationId xmlns:a16="http://schemas.microsoft.com/office/drawing/2014/main" id="{00000000-0008-0000-0C00-000004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9</xdr:row>
      <xdr:rowOff>0</xdr:rowOff>
    </xdr:from>
    <xdr:ext cx="65" cy="147476"/>
    <xdr:sp macro="" textlink="">
      <xdr:nvSpPr>
        <xdr:cNvPr id="5" name="Textfeld 4">
          <a:extLst>
            <a:ext uri="{FF2B5EF4-FFF2-40B4-BE49-F238E27FC236}">
              <a16:creationId xmlns:a16="http://schemas.microsoft.com/office/drawing/2014/main" id="{00000000-0008-0000-0C00-000005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9</xdr:row>
      <xdr:rowOff>0</xdr:rowOff>
    </xdr:from>
    <xdr:ext cx="65" cy="147476"/>
    <xdr:sp macro="" textlink="">
      <xdr:nvSpPr>
        <xdr:cNvPr id="6" name="Textfeld 5">
          <a:extLst>
            <a:ext uri="{FF2B5EF4-FFF2-40B4-BE49-F238E27FC236}">
              <a16:creationId xmlns:a16="http://schemas.microsoft.com/office/drawing/2014/main" id="{00000000-0008-0000-0C00-000006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7" name="Textfeld 6">
          <a:extLst>
            <a:ext uri="{FF2B5EF4-FFF2-40B4-BE49-F238E27FC236}">
              <a16:creationId xmlns:a16="http://schemas.microsoft.com/office/drawing/2014/main" id="{00000000-0008-0000-0C00-000007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73</xdr:col>
      <xdr:colOff>97972</xdr:colOff>
      <xdr:row>21</xdr:row>
      <xdr:rowOff>0</xdr:rowOff>
    </xdr:from>
    <xdr:ext cx="65" cy="147476"/>
    <xdr:sp macro="" textlink="">
      <xdr:nvSpPr>
        <xdr:cNvPr id="8" name="Textfeld 7">
          <a:extLst>
            <a:ext uri="{FF2B5EF4-FFF2-40B4-BE49-F238E27FC236}">
              <a16:creationId xmlns:a16="http://schemas.microsoft.com/office/drawing/2014/main" id="{00000000-0008-0000-0C00-000008000000}"/>
            </a:ext>
          </a:extLst>
        </xdr:cNvPr>
        <xdr:cNvSpPr txBox="1"/>
      </xdr:nvSpPr>
      <xdr:spPr>
        <a:xfrm>
          <a:off x="20833897"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oneCellAnchor>
    <xdr:from>
      <xdr:col>82</xdr:col>
      <xdr:colOff>168726</xdr:colOff>
      <xdr:row>21</xdr:row>
      <xdr:rowOff>0</xdr:rowOff>
    </xdr:from>
    <xdr:ext cx="65" cy="147476"/>
    <xdr:sp macro="" textlink="">
      <xdr:nvSpPr>
        <xdr:cNvPr id="9" name="Textfeld 8">
          <a:extLst>
            <a:ext uri="{FF2B5EF4-FFF2-40B4-BE49-F238E27FC236}">
              <a16:creationId xmlns:a16="http://schemas.microsoft.com/office/drawing/2014/main" id="{00000000-0008-0000-0C00-000009000000}"/>
            </a:ext>
          </a:extLst>
        </xdr:cNvPr>
        <xdr:cNvSpPr txBox="1"/>
      </xdr:nvSpPr>
      <xdr:spPr>
        <a:xfrm>
          <a:off x="22962051" y="2114550"/>
          <a:ext cx="65" cy="1474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CH" sz="1000">
            <a:solidFill>
              <a:srgbClr val="FF0000"/>
            </a:solidFill>
            <a:latin typeface="Arial" panose="020B0604020202020204" pitchFamily="34" charset="0"/>
            <a:cs typeface="Arial" panose="020B0604020202020204" pitchFamily="34" charset="0"/>
          </a:endParaRPr>
        </a:p>
      </xdr:txBody>
    </xdr:sp>
    <xdr:clientData/>
  </xdr:oneCellAnchor>
  <xdr:twoCellAnchor editAs="oneCell">
    <xdr:from>
      <xdr:col>30</xdr:col>
      <xdr:colOff>0</xdr:colOff>
      <xdr:row>0</xdr:row>
      <xdr:rowOff>0</xdr:rowOff>
    </xdr:from>
    <xdr:to>
      <xdr:col>31</xdr:col>
      <xdr:colOff>76200</xdr:colOff>
      <xdr:row>0</xdr:row>
      <xdr:rowOff>304800</xdr:rowOff>
    </xdr:to>
    <xdr:sp macro="" textlink="">
      <xdr:nvSpPr>
        <xdr:cNvPr id="10" name="AutoShape 3" descr="JAUSLIN STEBLER">
          <a:extLst>
            <a:ext uri="{FF2B5EF4-FFF2-40B4-BE49-F238E27FC236}">
              <a16:creationId xmlns:a16="http://schemas.microsoft.com/office/drawing/2014/main" id="{00000000-0008-0000-0C00-00000A000000}"/>
            </a:ext>
          </a:extLst>
        </xdr:cNvPr>
        <xdr:cNvSpPr>
          <a:spLocks noChangeAspect="1" noChangeArrowheads="1"/>
        </xdr:cNvSpPr>
      </xdr:nvSpPr>
      <xdr:spPr bwMode="auto">
        <a:xfrm>
          <a:off x="10906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190500</xdr:colOff>
      <xdr:row>0</xdr:row>
      <xdr:rowOff>13607</xdr:rowOff>
    </xdr:from>
    <xdr:to>
      <xdr:col>15</xdr:col>
      <xdr:colOff>163286</xdr:colOff>
      <xdr:row>0</xdr:row>
      <xdr:rowOff>571500</xdr:rowOff>
    </xdr:to>
    <xdr:pic>
      <xdr:nvPicPr>
        <xdr:cNvPr id="11" name="Grafik 10">
          <a:extLst>
            <a:ext uri="{FF2B5EF4-FFF2-40B4-BE49-F238E27FC236}">
              <a16:creationId xmlns:a16="http://schemas.microsoft.com/office/drawing/2014/main" id="{00000000-0008-0000-0C00-00000B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4574"/>
        <a:stretch/>
      </xdr:blipFill>
      <xdr:spPr>
        <a:xfrm>
          <a:off x="6296025" y="13607"/>
          <a:ext cx="1344386" cy="557893"/>
        </a:xfrm>
        <a:prstGeom prst="rect">
          <a:avLst/>
        </a:prstGeom>
      </xdr:spPr>
    </xdr:pic>
    <xdr:clientData/>
  </xdr:twoCellAnchor>
</xdr:wsDr>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H351"/>
  <sheetViews>
    <sheetView showGridLines="0" showZeros="0" tabSelected="1" topLeftCell="H1" zoomScale="85" zoomScaleNormal="85" zoomScaleSheetLayoutView="80" workbookViewId="0">
      <selection activeCell="T76" sqref="T76"/>
    </sheetView>
  </sheetViews>
  <sheetFormatPr baseColWidth="10" defaultColWidth="11.42578125" defaultRowHeight="12" x14ac:dyDescent="0.2"/>
  <cols>
    <col min="1" max="1" width="47" style="1" customWidth="1"/>
    <col min="2" max="2" width="15.140625" style="1" bestFit="1" customWidth="1"/>
    <col min="3" max="5" width="12.140625" style="1" bestFit="1" customWidth="1"/>
    <col min="6" max="6" width="8.85546875" style="1" bestFit="1" customWidth="1"/>
    <col min="7" max="11" width="12.7109375" style="1" customWidth="1"/>
    <col min="12" max="12" width="9.28515625" style="1" bestFit="1" customWidth="1"/>
    <col min="13" max="13" width="8.85546875" style="1" bestFit="1" customWidth="1"/>
    <col min="14" max="14" width="9.140625" style="1" bestFit="1" customWidth="1"/>
    <col min="15" max="15" width="11.7109375" style="1" bestFit="1" customWidth="1"/>
    <col min="16" max="16" width="10.5703125" style="1" bestFit="1" customWidth="1"/>
    <col min="17" max="17" width="12.5703125" style="1" customWidth="1"/>
    <col min="18" max="18" width="10.85546875" style="1" bestFit="1" customWidth="1"/>
    <col min="19" max="19" width="9.5703125" style="1" bestFit="1" customWidth="1"/>
    <col min="20" max="20" width="10.28515625" style="1" customWidth="1"/>
    <col min="21" max="21" width="10" style="1" customWidth="1"/>
    <col min="22" max="22" width="9" style="1" customWidth="1"/>
    <col min="23" max="23" width="10" style="1" customWidth="1"/>
    <col min="24" max="25" width="9.7109375" style="1" customWidth="1"/>
    <col min="26" max="28" width="9" style="1" customWidth="1"/>
    <col min="29" max="29" width="9.7109375" style="1" customWidth="1"/>
    <col min="30" max="30" width="8.140625" style="1" customWidth="1"/>
    <col min="31" max="31" width="8.7109375" style="1" customWidth="1"/>
    <col min="32" max="32" width="11.28515625" style="1" customWidth="1"/>
    <col min="33" max="33" width="12" style="1" customWidth="1"/>
    <col min="34" max="34" width="11" style="1" bestFit="1" customWidth="1"/>
    <col min="35" max="35" width="9.28515625" style="1" customWidth="1"/>
    <col min="36" max="36" width="8.140625" style="1" customWidth="1"/>
    <col min="37" max="37" width="8.7109375" style="1" customWidth="1"/>
    <col min="38" max="38" width="7.7109375" style="1" customWidth="1"/>
    <col min="39" max="39" width="8.28515625" style="1" customWidth="1"/>
    <col min="40" max="40" width="9" style="1" customWidth="1"/>
    <col min="41" max="41" width="10.42578125" style="1" customWidth="1"/>
    <col min="42" max="42" width="9" style="1" customWidth="1"/>
    <col min="43" max="43" width="10.42578125" style="1" customWidth="1"/>
    <col min="44" max="44" width="8.85546875" style="1" customWidth="1"/>
    <col min="45" max="45" width="10" style="1" customWidth="1"/>
    <col min="46" max="46" width="9" style="1" customWidth="1"/>
    <col min="47" max="47" width="10" style="1" customWidth="1"/>
    <col min="48" max="49" width="9.7109375" style="1" customWidth="1"/>
    <col min="50" max="52" width="9" style="1" customWidth="1"/>
    <col min="53" max="53" width="9.7109375" style="1" customWidth="1"/>
    <col min="54" max="54" width="8.140625" style="1" customWidth="1"/>
    <col min="55" max="55" width="8.7109375" style="1" customWidth="1"/>
    <col min="56" max="56" width="9.7109375" style="11" bestFit="1" customWidth="1"/>
    <col min="57" max="57" width="12.140625" style="11" bestFit="1" customWidth="1"/>
    <col min="58" max="58" width="11.42578125" style="14"/>
    <col min="59" max="59" width="12.5703125" style="1" bestFit="1" customWidth="1"/>
    <col min="60" max="61" width="11" style="1" bestFit="1" customWidth="1"/>
    <col min="62" max="62" width="10.5703125" style="1" bestFit="1" customWidth="1"/>
    <col min="63" max="63" width="11.42578125" style="14"/>
    <col min="64" max="64" width="11.42578125" style="1" bestFit="1" customWidth="1"/>
    <col min="65" max="65" width="12.140625" style="1" bestFit="1" customWidth="1"/>
    <col min="66" max="67" width="11.7109375" style="1" bestFit="1" customWidth="1"/>
    <col min="68" max="81" width="11.42578125" style="1"/>
    <col min="82" max="112" width="11.42578125" style="14"/>
    <col min="113" max="16384" width="11.42578125" style="1"/>
  </cols>
  <sheetData>
    <row r="1" spans="1:112" x14ac:dyDescent="0.2">
      <c r="A1" s="920" t="s">
        <v>232</v>
      </c>
      <c r="B1" s="920"/>
      <c r="C1" s="920"/>
      <c r="D1" s="920"/>
      <c r="E1" s="920"/>
      <c r="F1" s="920"/>
      <c r="G1" s="920"/>
      <c r="H1" s="920"/>
      <c r="I1" s="920"/>
      <c r="J1" s="920"/>
      <c r="AN1" s="11"/>
      <c r="AO1" s="11"/>
      <c r="AP1" s="14"/>
      <c r="AU1" s="14"/>
      <c r="BD1" s="1"/>
      <c r="BE1" s="1"/>
      <c r="BF1" s="1"/>
      <c r="BK1" s="1"/>
      <c r="BN1" s="14"/>
      <c r="BO1" s="14"/>
      <c r="BP1" s="14"/>
      <c r="BQ1" s="14"/>
      <c r="BR1" s="14"/>
      <c r="BS1" s="14"/>
      <c r="BT1" s="14"/>
      <c r="BU1" s="14"/>
      <c r="BV1" s="14"/>
      <c r="BW1" s="14"/>
      <c r="BX1" s="14"/>
      <c r="BY1" s="14"/>
      <c r="BZ1" s="14"/>
      <c r="CA1" s="14"/>
      <c r="CB1" s="14"/>
      <c r="CC1" s="14"/>
      <c r="CS1" s="1"/>
      <c r="CT1" s="1"/>
      <c r="CU1" s="1"/>
      <c r="CV1" s="1"/>
      <c r="CW1" s="1"/>
      <c r="CX1" s="1"/>
      <c r="CY1" s="1"/>
      <c r="CZ1" s="1"/>
      <c r="DA1" s="1"/>
      <c r="DB1" s="1"/>
      <c r="DC1" s="1"/>
      <c r="DD1" s="1"/>
      <c r="DE1" s="1"/>
      <c r="DF1" s="1"/>
      <c r="DG1" s="1"/>
      <c r="DH1" s="1"/>
    </row>
    <row r="2" spans="1:112" ht="12.75" x14ac:dyDescent="0.2">
      <c r="A2" s="920"/>
      <c r="B2" s="920"/>
      <c r="C2" s="920"/>
      <c r="D2" s="920"/>
      <c r="E2" s="920"/>
      <c r="F2" s="920"/>
      <c r="G2" s="920"/>
      <c r="H2" s="920"/>
      <c r="I2" s="920"/>
      <c r="J2" s="920"/>
      <c r="L2" s="1" t="s">
        <v>154</v>
      </c>
      <c r="N2" s="200">
        <f>S2-30</f>
        <v>44907</v>
      </c>
      <c r="R2" s="124" t="s">
        <v>38</v>
      </c>
      <c r="S2" s="912">
        <v>44937</v>
      </c>
      <c r="T2" s="912"/>
      <c r="AN2" s="11"/>
      <c r="AO2" s="11"/>
      <c r="AP2" s="14"/>
      <c r="AU2" s="14"/>
      <c r="BD2" s="1"/>
      <c r="BE2" s="1"/>
      <c r="BF2" s="1"/>
      <c r="BK2" s="1"/>
      <c r="BN2" s="14"/>
      <c r="BO2" s="14"/>
      <c r="BP2" s="14"/>
      <c r="BQ2" s="14"/>
      <c r="BR2" s="14"/>
      <c r="BS2" s="14"/>
      <c r="BT2" s="14"/>
      <c r="BU2" s="14"/>
      <c r="BV2" s="14"/>
      <c r="BW2" s="14"/>
      <c r="BX2" s="14"/>
      <c r="BY2" s="14"/>
      <c r="BZ2" s="14"/>
      <c r="CA2" s="14"/>
      <c r="CB2" s="14"/>
      <c r="CC2" s="14"/>
      <c r="CS2" s="1"/>
      <c r="CT2" s="1"/>
      <c r="CU2" s="1"/>
      <c r="CV2" s="1"/>
      <c r="CW2" s="1"/>
      <c r="CX2" s="1"/>
      <c r="CY2" s="1"/>
      <c r="CZ2" s="1"/>
      <c r="DA2" s="1"/>
      <c r="DB2" s="1"/>
      <c r="DC2" s="1"/>
      <c r="DD2" s="1"/>
      <c r="DE2" s="1"/>
      <c r="DF2" s="1"/>
      <c r="DG2" s="1"/>
      <c r="DH2" s="1"/>
    </row>
    <row r="3" spans="1:112" x14ac:dyDescent="0.2">
      <c r="N3" s="5"/>
      <c r="O3" s="5"/>
      <c r="P3" s="5"/>
      <c r="Q3" s="5"/>
      <c r="R3" s="5"/>
      <c r="S3" s="5"/>
      <c r="T3" s="5"/>
      <c r="U3" s="5"/>
      <c r="V3" s="5"/>
      <c r="W3" s="5"/>
      <c r="X3" s="5"/>
      <c r="Y3" s="5"/>
      <c r="Z3" s="5"/>
      <c r="AA3" s="5"/>
      <c r="AB3" s="5"/>
      <c r="AC3" s="5"/>
      <c r="AD3" s="5"/>
      <c r="AE3" s="5"/>
      <c r="AM3" s="5"/>
      <c r="AN3" s="11"/>
      <c r="AO3" s="11"/>
      <c r="AP3" s="14"/>
      <c r="AU3" s="14"/>
      <c r="BD3" s="1"/>
      <c r="BE3" s="1"/>
      <c r="BF3" s="1"/>
      <c r="BK3" s="1"/>
      <c r="BN3" s="14"/>
      <c r="BO3" s="14"/>
      <c r="BP3" s="14"/>
      <c r="BQ3" s="14"/>
      <c r="BR3" s="14"/>
      <c r="BS3" s="14"/>
      <c r="BT3" s="14"/>
      <c r="BU3" s="14"/>
      <c r="BV3" s="14"/>
      <c r="BW3" s="14"/>
      <c r="BX3" s="14"/>
      <c r="BY3" s="14"/>
      <c r="BZ3" s="14"/>
      <c r="CA3" s="14"/>
      <c r="CB3" s="14"/>
      <c r="CC3" s="14"/>
      <c r="CS3" s="1"/>
      <c r="CT3" s="1"/>
      <c r="CU3" s="1"/>
      <c r="CV3" s="1"/>
      <c r="CW3" s="1"/>
      <c r="CX3" s="1"/>
      <c r="CY3" s="1"/>
      <c r="CZ3" s="1"/>
      <c r="DA3" s="1"/>
      <c r="DB3" s="1"/>
      <c r="DC3" s="1"/>
      <c r="DD3" s="1"/>
      <c r="DE3" s="1"/>
      <c r="DF3" s="1"/>
      <c r="DG3" s="1"/>
      <c r="DH3" s="1"/>
    </row>
    <row r="4" spans="1:112" x14ac:dyDescent="0.2">
      <c r="A4" s="75"/>
      <c r="B4" s="76"/>
      <c r="C4" s="76"/>
      <c r="D4" s="76"/>
      <c r="E4" s="76"/>
      <c r="F4" s="76"/>
      <c r="G4" s="913" t="s">
        <v>80</v>
      </c>
      <c r="H4" s="914"/>
      <c r="I4" s="915"/>
      <c r="J4" s="913" t="s">
        <v>46</v>
      </c>
      <c r="K4" s="914"/>
      <c r="L4" s="914"/>
      <c r="M4" s="914"/>
      <c r="N4" s="914"/>
      <c r="O4" s="914"/>
      <c r="P4" s="914"/>
      <c r="Q4" s="914"/>
      <c r="R4" s="914"/>
      <c r="S4" s="914"/>
      <c r="T4" s="915"/>
      <c r="AR4" s="14"/>
      <c r="BD4" s="1"/>
      <c r="BE4" s="1"/>
      <c r="BF4" s="1"/>
      <c r="BL4" s="14"/>
      <c r="BM4" s="14"/>
      <c r="BN4" s="14"/>
      <c r="BO4" s="14"/>
      <c r="BP4" s="14"/>
      <c r="BQ4" s="14"/>
      <c r="BR4" s="14"/>
      <c r="BS4" s="14"/>
      <c r="BT4" s="14"/>
      <c r="BU4" s="14"/>
      <c r="BV4" s="14"/>
      <c r="BW4" s="14"/>
      <c r="BX4" s="14"/>
      <c r="BY4" s="14"/>
      <c r="BZ4" s="14"/>
      <c r="CA4" s="14"/>
      <c r="CB4" s="14"/>
      <c r="CC4" s="14"/>
      <c r="CP4" s="1"/>
      <c r="CQ4" s="1"/>
      <c r="CR4" s="1"/>
      <c r="CS4" s="1"/>
      <c r="CT4" s="1"/>
      <c r="CU4" s="1"/>
      <c r="CV4" s="1"/>
      <c r="CW4" s="1"/>
      <c r="CX4" s="1"/>
      <c r="CY4" s="1"/>
      <c r="CZ4" s="1"/>
      <c r="DA4" s="1"/>
      <c r="DB4" s="1"/>
      <c r="DC4" s="1"/>
      <c r="DD4" s="1"/>
      <c r="DE4" s="1"/>
      <c r="DF4" s="1"/>
      <c r="DG4" s="1"/>
      <c r="DH4" s="1"/>
    </row>
    <row r="5" spans="1:112" ht="12" customHeight="1" x14ac:dyDescent="0.2">
      <c r="A5" s="77" t="s">
        <v>71</v>
      </c>
      <c r="B5" s="78" t="s">
        <v>66</v>
      </c>
      <c r="C5" s="921" t="s">
        <v>69</v>
      </c>
      <c r="D5" s="922"/>
      <c r="E5" s="78" t="s">
        <v>68</v>
      </c>
      <c r="F5" s="79" t="s">
        <v>67</v>
      </c>
      <c r="G5" s="80" t="s">
        <v>43</v>
      </c>
      <c r="H5" s="81" t="s">
        <v>44</v>
      </c>
      <c r="I5" s="82" t="s">
        <v>45</v>
      </c>
      <c r="J5" s="177" t="s">
        <v>278</v>
      </c>
      <c r="K5" s="178" t="s">
        <v>264</v>
      </c>
      <c r="L5" s="179" t="s">
        <v>47</v>
      </c>
      <c r="M5" s="179" t="s">
        <v>48</v>
      </c>
      <c r="N5" s="179" t="s">
        <v>49</v>
      </c>
      <c r="O5" s="179" t="s">
        <v>50</v>
      </c>
      <c r="P5" s="179" t="s">
        <v>51</v>
      </c>
      <c r="Q5" s="179" t="s">
        <v>52</v>
      </c>
      <c r="R5" s="179" t="s">
        <v>53</v>
      </c>
      <c r="S5" s="180" t="s">
        <v>55</v>
      </c>
      <c r="T5" s="181" t="s">
        <v>54</v>
      </c>
      <c r="Z5" s="6"/>
      <c r="AA5" s="923"/>
      <c r="AB5" s="923"/>
      <c r="AC5" s="7"/>
      <c r="AO5" s="14"/>
      <c r="BD5" s="1"/>
      <c r="BE5" s="1"/>
      <c r="BF5" s="1"/>
      <c r="BH5" s="14"/>
      <c r="BI5" s="14"/>
      <c r="BJ5" s="14"/>
      <c r="BL5" s="14"/>
      <c r="BM5" s="14"/>
      <c r="BN5" s="14"/>
      <c r="BO5" s="14"/>
      <c r="BP5" s="14"/>
      <c r="BQ5" s="14"/>
      <c r="BR5" s="14"/>
      <c r="BS5" s="14"/>
      <c r="BT5" s="14"/>
      <c r="BU5" s="14"/>
      <c r="BV5" s="14"/>
      <c r="BW5" s="14"/>
      <c r="BX5" s="14"/>
      <c r="BY5" s="14"/>
      <c r="BZ5" s="14"/>
      <c r="CA5" s="14"/>
      <c r="CB5" s="14"/>
      <c r="CC5" s="14"/>
      <c r="CM5" s="1"/>
      <c r="CN5" s="1"/>
      <c r="CO5" s="1"/>
      <c r="CP5" s="1"/>
      <c r="CQ5" s="1"/>
      <c r="CR5" s="1"/>
      <c r="CS5" s="1"/>
      <c r="CT5" s="1"/>
      <c r="CU5" s="1"/>
      <c r="CV5" s="1"/>
      <c r="CW5" s="1"/>
      <c r="CX5" s="1"/>
      <c r="CY5" s="1"/>
      <c r="CZ5" s="1"/>
      <c r="DA5" s="1"/>
      <c r="DB5" s="1"/>
      <c r="DC5" s="1"/>
      <c r="DD5" s="1"/>
      <c r="DE5" s="1"/>
      <c r="DF5" s="1"/>
      <c r="DG5" s="1"/>
      <c r="DH5" s="1"/>
    </row>
    <row r="6" spans="1:112" x14ac:dyDescent="0.2">
      <c r="A6" s="77" t="s">
        <v>72</v>
      </c>
      <c r="B6" s="78" t="s">
        <v>70</v>
      </c>
      <c r="C6" s="921"/>
      <c r="D6" s="922"/>
      <c r="E6" s="78"/>
      <c r="F6" s="79"/>
      <c r="G6" s="80"/>
      <c r="H6" s="81"/>
      <c r="I6" s="82"/>
      <c r="J6" s="182">
        <v>0.5</v>
      </c>
      <c r="K6" s="183">
        <v>0.5</v>
      </c>
      <c r="L6" s="179"/>
      <c r="M6" s="179"/>
      <c r="N6" s="220"/>
      <c r="O6" s="179"/>
      <c r="P6" s="179"/>
      <c r="Q6" s="179"/>
      <c r="R6" s="179"/>
      <c r="S6" s="211"/>
      <c r="T6" s="211">
        <v>0.2</v>
      </c>
      <c r="Z6" s="6"/>
      <c r="AA6" s="15"/>
      <c r="AB6" s="15"/>
      <c r="AC6" s="7"/>
      <c r="AO6" s="14"/>
      <c r="BD6" s="1"/>
      <c r="BE6" s="1"/>
      <c r="BF6" s="1"/>
      <c r="BH6" s="14"/>
      <c r="BI6" s="14"/>
      <c r="BJ6" s="14"/>
      <c r="BL6" s="14"/>
      <c r="BM6" s="14"/>
      <c r="BN6" s="14"/>
      <c r="BO6" s="14"/>
      <c r="BP6" s="14"/>
      <c r="BQ6" s="14"/>
      <c r="BR6" s="14"/>
      <c r="BS6" s="14"/>
      <c r="BT6" s="14"/>
      <c r="BU6" s="14"/>
      <c r="BV6" s="14"/>
      <c r="BW6" s="14"/>
      <c r="BX6" s="14"/>
      <c r="BY6" s="14"/>
      <c r="BZ6" s="14"/>
      <c r="CA6" s="14"/>
      <c r="CB6" s="14"/>
      <c r="CC6" s="14"/>
      <c r="CM6" s="1"/>
      <c r="CN6" s="1"/>
      <c r="CO6" s="1"/>
      <c r="CP6" s="1"/>
      <c r="CQ6" s="1"/>
      <c r="CR6" s="1"/>
      <c r="CS6" s="1"/>
      <c r="CT6" s="1"/>
      <c r="CU6" s="1"/>
      <c r="CV6" s="1"/>
      <c r="CW6" s="1"/>
      <c r="CX6" s="1"/>
      <c r="CY6" s="1"/>
      <c r="CZ6" s="1"/>
      <c r="DA6" s="1"/>
      <c r="DB6" s="1"/>
      <c r="DC6" s="1"/>
      <c r="DD6" s="1"/>
      <c r="DE6" s="1"/>
      <c r="DF6" s="1"/>
      <c r="DG6" s="1"/>
      <c r="DH6" s="1"/>
    </row>
    <row r="7" spans="1:112" x14ac:dyDescent="0.2">
      <c r="A7" s="83"/>
      <c r="B7" s="86"/>
      <c r="C7" s="86" t="s">
        <v>75</v>
      </c>
      <c r="D7" s="86" t="s">
        <v>76</v>
      </c>
      <c r="E7" s="86" t="s">
        <v>42</v>
      </c>
      <c r="F7" s="88" t="s">
        <v>41</v>
      </c>
      <c r="G7" s="89" t="s">
        <v>41</v>
      </c>
      <c r="H7" s="84" t="s">
        <v>41</v>
      </c>
      <c r="I7" s="85" t="s">
        <v>41</v>
      </c>
      <c r="J7" s="184" t="s">
        <v>54</v>
      </c>
      <c r="K7" s="185" t="s">
        <v>54</v>
      </c>
      <c r="L7" s="186" t="s">
        <v>44</v>
      </c>
      <c r="M7" s="186" t="s">
        <v>45</v>
      </c>
      <c r="N7" s="224" t="s">
        <v>43</v>
      </c>
      <c r="O7" s="186" t="s">
        <v>44</v>
      </c>
      <c r="P7" s="186" t="s">
        <v>45</v>
      </c>
      <c r="Q7" s="186" t="s">
        <v>43</v>
      </c>
      <c r="R7" s="186" t="s">
        <v>43</v>
      </c>
      <c r="S7" s="187" t="s">
        <v>59</v>
      </c>
      <c r="T7" s="188" t="s">
        <v>12</v>
      </c>
      <c r="AO7" s="14"/>
      <c r="BD7" s="1"/>
      <c r="BE7" s="1"/>
      <c r="BF7" s="1"/>
      <c r="BH7" s="14"/>
      <c r="BI7" s="14"/>
      <c r="BJ7" s="14"/>
      <c r="BL7" s="14"/>
      <c r="BM7" s="14"/>
      <c r="BN7" s="14"/>
      <c r="BO7" s="14"/>
      <c r="BP7" s="14"/>
      <c r="BQ7" s="14"/>
      <c r="BR7" s="14"/>
      <c r="BS7" s="14"/>
      <c r="BT7" s="14"/>
      <c r="BU7" s="14"/>
      <c r="BV7" s="14"/>
      <c r="BW7" s="14"/>
      <c r="BX7" s="14"/>
      <c r="BY7" s="14"/>
      <c r="BZ7" s="14"/>
      <c r="CA7" s="14"/>
      <c r="CB7" s="14"/>
      <c r="CC7" s="14"/>
      <c r="CM7" s="1"/>
      <c r="CN7" s="1"/>
      <c r="CO7" s="1"/>
      <c r="CP7" s="1"/>
      <c r="CQ7" s="1"/>
      <c r="CR7" s="1"/>
      <c r="CS7" s="1"/>
      <c r="CT7" s="1"/>
      <c r="CU7" s="1"/>
      <c r="CV7" s="1"/>
      <c r="CW7" s="1"/>
      <c r="CX7" s="1"/>
      <c r="CY7" s="1"/>
      <c r="CZ7" s="1"/>
      <c r="DA7" s="1"/>
      <c r="DB7" s="1"/>
      <c r="DC7" s="1"/>
      <c r="DD7" s="1"/>
      <c r="DE7" s="1"/>
      <c r="DF7" s="1"/>
      <c r="DG7" s="1"/>
      <c r="DH7" s="1"/>
    </row>
    <row r="8" spans="1:112" x14ac:dyDescent="0.2">
      <c r="A8" s="90" t="s">
        <v>250</v>
      </c>
      <c r="B8" s="32"/>
      <c r="C8" s="32">
        <f t="shared" ref="C8:C43" si="0">E8*F8</f>
        <v>1000702.8</v>
      </c>
      <c r="D8" s="32">
        <f t="shared" ref="D8" si="1">SUM(C8:C8)*1.08</f>
        <v>1080759.0240000002</v>
      </c>
      <c r="E8" s="114">
        <v>82.2</v>
      </c>
      <c r="F8" s="219">
        <f>SUM(J8:S8)</f>
        <v>12174</v>
      </c>
      <c r="G8" s="218">
        <f>R8+Q8+N8+($T$8/(L8+M8+N8+O8+P8+Q8+R8)*(R8+N8+Q8))</f>
        <v>3106.1782394751231</v>
      </c>
      <c r="H8" s="204">
        <f>L8+O8+($T$8/(L8+M8+N8+O8+P8+Q8+R8)*(L8+O8))</f>
        <v>5906.1760524876981</v>
      </c>
      <c r="I8" s="204">
        <f>M8+P8+($T$8/(L8+M8+N8+O8+P8+Q8+R8)*(M8+P8))</f>
        <v>3161.6457080371788</v>
      </c>
      <c r="J8" s="205">
        <f>ROUND(T8*J6,0)</f>
        <v>600</v>
      </c>
      <c r="K8" s="206">
        <f>T8-J8</f>
        <v>600</v>
      </c>
      <c r="L8" s="68">
        <f>3700+354+385</f>
        <v>4439</v>
      </c>
      <c r="M8" s="68">
        <v>1450</v>
      </c>
      <c r="N8" s="68">
        <v>630</v>
      </c>
      <c r="O8" s="68">
        <f>500+385</f>
        <v>885</v>
      </c>
      <c r="P8" s="68">
        <v>1400</v>
      </c>
      <c r="Q8" s="68">
        <v>1300</v>
      </c>
      <c r="R8" s="68">
        <v>870</v>
      </c>
      <c r="S8" s="213">
        <v>0</v>
      </c>
      <c r="T8" s="68">
        <v>1200</v>
      </c>
      <c r="U8" s="35">
        <f>SUM(L8:R8)</f>
        <v>10974</v>
      </c>
      <c r="V8" s="35">
        <f>SUM(J8:S8)</f>
        <v>12174</v>
      </c>
      <c r="Y8" s="2"/>
      <c r="Z8" s="5"/>
      <c r="AA8" s="924"/>
      <c r="AB8" s="924"/>
      <c r="AO8" s="14"/>
      <c r="BD8" s="1"/>
      <c r="BE8" s="1"/>
      <c r="BF8" s="1"/>
      <c r="BH8" s="14"/>
      <c r="BI8" s="14"/>
      <c r="BJ8" s="14"/>
      <c r="BL8" s="14"/>
      <c r="BM8" s="14"/>
      <c r="BN8" s="14"/>
      <c r="BO8" s="14"/>
      <c r="BP8" s="14"/>
      <c r="BQ8" s="14"/>
      <c r="BR8" s="14"/>
      <c r="BS8" s="14"/>
      <c r="BT8" s="14"/>
      <c r="BU8" s="14"/>
      <c r="BV8" s="14"/>
      <c r="BW8" s="14"/>
      <c r="BX8" s="14"/>
      <c r="BY8" s="14"/>
      <c r="BZ8" s="14"/>
      <c r="CA8" s="14"/>
      <c r="CB8" s="14"/>
      <c r="CC8" s="14"/>
      <c r="CM8" s="1"/>
      <c r="CN8" s="1"/>
      <c r="CO8" s="1"/>
      <c r="CP8" s="1"/>
      <c r="CQ8" s="1"/>
      <c r="CR8" s="1"/>
      <c r="CS8" s="1"/>
      <c r="CT8" s="1"/>
      <c r="CU8" s="1"/>
      <c r="CV8" s="1"/>
      <c r="CW8" s="1"/>
      <c r="CX8" s="1"/>
      <c r="CY8" s="1"/>
      <c r="CZ8" s="1"/>
      <c r="DA8" s="1"/>
      <c r="DB8" s="1"/>
      <c r="DC8" s="1"/>
      <c r="DD8" s="1"/>
      <c r="DE8" s="1"/>
      <c r="DF8" s="1"/>
      <c r="DG8" s="1"/>
      <c r="DH8" s="1"/>
    </row>
    <row r="9" spans="1:112" x14ac:dyDescent="0.2">
      <c r="A9" s="90" t="s">
        <v>262</v>
      </c>
      <c r="B9" s="32"/>
      <c r="C9" s="32">
        <f t="shared" ref="C9" si="2">E9*F9</f>
        <v>71185.2</v>
      </c>
      <c r="D9" s="32">
        <f t="shared" ref="D9" si="3">SUM(C9:C9)*1.08</f>
        <v>76880.016000000003</v>
      </c>
      <c r="E9" s="114">
        <v>82.2</v>
      </c>
      <c r="F9" s="221">
        <f>SUM(J9:S9)</f>
        <v>866</v>
      </c>
      <c r="G9" s="218">
        <f>R9+Q9+N9+($T$9/(L9+M9+N9+O9+P9+Q9+R9)*(R9+N9+Q9))</f>
        <v>268.56962025316454</v>
      </c>
      <c r="H9" s="204">
        <f>L9+O9+($T$9/(L9+M9+N9+O9+P9+Q9+R9)*(L9+O9))</f>
        <v>405.59493670886076</v>
      </c>
      <c r="I9" s="204">
        <f>M9+P9+($T$9/(L9+M9+N9+O9+P9+Q9+R9)*(M9+P9))</f>
        <v>191.8354430379747</v>
      </c>
      <c r="J9" s="207">
        <v>45</v>
      </c>
      <c r="K9" s="206">
        <v>31</v>
      </c>
      <c r="L9" s="201">
        <v>370</v>
      </c>
      <c r="M9" s="201">
        <v>175</v>
      </c>
      <c r="N9" s="208">
        <v>109</v>
      </c>
      <c r="O9" s="201"/>
      <c r="P9" s="201"/>
      <c r="Q9" s="208">
        <v>100</v>
      </c>
      <c r="R9" s="208">
        <v>36</v>
      </c>
      <c r="S9" s="209"/>
      <c r="T9" s="70">
        <v>76</v>
      </c>
      <c r="U9" s="35">
        <f>SUM(L9:R9)</f>
        <v>790</v>
      </c>
      <c r="Y9" s="2"/>
      <c r="Z9" s="5"/>
      <c r="AA9" s="924"/>
      <c r="AB9" s="924"/>
      <c r="AO9" s="14"/>
      <c r="BD9" s="1"/>
      <c r="BE9" s="1"/>
      <c r="BF9" s="1"/>
      <c r="BH9" s="14"/>
      <c r="BI9" s="14"/>
      <c r="BJ9" s="14"/>
      <c r="BL9" s="14"/>
      <c r="BM9" s="14"/>
      <c r="BN9" s="14"/>
      <c r="BO9" s="14"/>
      <c r="BP9" s="14"/>
      <c r="BQ9" s="14"/>
      <c r="BR9" s="14"/>
      <c r="BS9" s="14"/>
      <c r="BT9" s="14"/>
      <c r="BU9" s="14"/>
      <c r="BV9" s="14"/>
      <c r="BW9" s="14"/>
      <c r="BX9" s="14"/>
      <c r="BY9" s="14"/>
      <c r="BZ9" s="14"/>
      <c r="CA9" s="14"/>
      <c r="CB9" s="14"/>
      <c r="CC9" s="14"/>
      <c r="CM9" s="1"/>
      <c r="CN9" s="1"/>
      <c r="CO9" s="1"/>
      <c r="CP9" s="1"/>
      <c r="CQ9" s="1"/>
      <c r="CR9" s="1"/>
      <c r="CS9" s="1"/>
      <c r="CT9" s="1"/>
      <c r="CU9" s="1"/>
      <c r="CV9" s="1"/>
      <c r="CW9" s="1"/>
      <c r="CX9" s="1"/>
      <c r="CY9" s="1"/>
      <c r="CZ9" s="1"/>
      <c r="DA9" s="1"/>
      <c r="DB9" s="1"/>
      <c r="DC9" s="1"/>
      <c r="DD9" s="1"/>
      <c r="DE9" s="1"/>
      <c r="DF9" s="1"/>
      <c r="DG9" s="1"/>
      <c r="DH9" s="1"/>
    </row>
    <row r="10" spans="1:112" x14ac:dyDescent="0.2">
      <c r="A10" s="90"/>
      <c r="B10" s="32"/>
      <c r="C10" s="32">
        <f t="shared" si="0"/>
        <v>0</v>
      </c>
      <c r="D10" s="32">
        <f t="shared" ref="D10:D43" si="4">SUM(C10:C10)*1.08</f>
        <v>0</v>
      </c>
      <c r="E10" s="114"/>
      <c r="F10" s="20"/>
      <c r="G10" s="22"/>
      <c r="H10" s="25"/>
      <c r="I10" s="67"/>
      <c r="J10" s="24"/>
      <c r="K10" s="25"/>
      <c r="L10" s="144"/>
      <c r="M10" s="144"/>
      <c r="N10" s="144"/>
      <c r="O10" s="144"/>
      <c r="P10" s="144"/>
      <c r="Q10" s="68"/>
      <c r="R10" s="68"/>
      <c r="S10" s="69"/>
      <c r="T10" s="145"/>
      <c r="U10" s="35">
        <f t="shared" ref="U10:U12" si="5">SUM(L10:R10)</f>
        <v>0</v>
      </c>
      <c r="Y10" s="2"/>
      <c r="Z10" s="5"/>
      <c r="AA10" s="924"/>
      <c r="AB10" s="924"/>
      <c r="AO10" s="14"/>
      <c r="BD10" s="1"/>
      <c r="BE10" s="1"/>
      <c r="BF10" s="1"/>
      <c r="BH10" s="14"/>
      <c r="BI10" s="14"/>
      <c r="BJ10" s="14"/>
      <c r="BL10" s="14"/>
      <c r="BM10" s="14"/>
      <c r="BN10" s="14"/>
      <c r="BO10" s="14"/>
      <c r="BP10" s="14"/>
      <c r="BQ10" s="14"/>
      <c r="BR10" s="14"/>
      <c r="BS10" s="14"/>
      <c r="BT10" s="14"/>
      <c r="BU10" s="14"/>
      <c r="BV10" s="14"/>
      <c r="BW10" s="14"/>
      <c r="BX10" s="14"/>
      <c r="BY10" s="14"/>
      <c r="BZ10" s="14"/>
      <c r="CA10" s="14"/>
      <c r="CB10" s="14"/>
      <c r="CC10" s="14"/>
      <c r="CM10" s="1"/>
      <c r="CN10" s="1"/>
      <c r="CO10" s="1"/>
      <c r="CP10" s="1"/>
      <c r="CQ10" s="1"/>
      <c r="CR10" s="1"/>
      <c r="CS10" s="1"/>
      <c r="CT10" s="1"/>
      <c r="CU10" s="1"/>
      <c r="CV10" s="1"/>
      <c r="CW10" s="1"/>
      <c r="CX10" s="1"/>
      <c r="CY10" s="1"/>
      <c r="CZ10" s="1"/>
      <c r="DA10" s="1"/>
      <c r="DB10" s="1"/>
      <c r="DC10" s="1"/>
      <c r="DD10" s="1"/>
      <c r="DE10" s="1"/>
      <c r="DF10" s="1"/>
      <c r="DG10" s="1"/>
      <c r="DH10" s="1"/>
    </row>
    <row r="11" spans="1:112" x14ac:dyDescent="0.2">
      <c r="A11" s="90"/>
      <c r="B11" s="32"/>
      <c r="C11" s="32">
        <f t="shared" si="0"/>
        <v>0</v>
      </c>
      <c r="D11" s="32">
        <f t="shared" si="4"/>
        <v>0</v>
      </c>
      <c r="E11" s="114"/>
      <c r="F11" s="20"/>
      <c r="G11" s="22"/>
      <c r="H11" s="23"/>
      <c r="I11" s="30"/>
      <c r="J11" s="22"/>
      <c r="K11" s="23"/>
      <c r="L11" s="68"/>
      <c r="M11" s="68"/>
      <c r="N11" s="68"/>
      <c r="O11" s="68"/>
      <c r="P11" s="68"/>
      <c r="Q11" s="68"/>
      <c r="R11" s="68"/>
      <c r="S11" s="69"/>
      <c r="T11" s="70"/>
      <c r="U11" s="35">
        <f t="shared" si="5"/>
        <v>0</v>
      </c>
      <c r="Y11" s="2"/>
      <c r="Z11" s="5"/>
      <c r="AA11" s="924"/>
      <c r="AB11" s="924"/>
      <c r="AO11" s="14"/>
      <c r="BD11" s="1"/>
      <c r="BE11" s="1"/>
      <c r="BF11" s="1"/>
      <c r="BH11" s="14"/>
      <c r="BI11" s="14"/>
      <c r="BJ11" s="14"/>
      <c r="BL11" s="14"/>
      <c r="BM11" s="14"/>
      <c r="BN11" s="14"/>
      <c r="BO11" s="14"/>
      <c r="BP11" s="14"/>
      <c r="BQ11" s="14"/>
      <c r="BR11" s="14"/>
      <c r="BS11" s="14"/>
      <c r="BT11" s="14"/>
      <c r="BU11" s="14"/>
      <c r="BV11" s="14"/>
      <c r="BW11" s="14"/>
      <c r="BX11" s="14"/>
      <c r="BY11" s="14"/>
      <c r="BZ11" s="14"/>
      <c r="CA11" s="14"/>
      <c r="CB11" s="14"/>
      <c r="CC11" s="14"/>
      <c r="CM11" s="1"/>
      <c r="CN11" s="1"/>
      <c r="CO11" s="1"/>
      <c r="CP11" s="1"/>
      <c r="CQ11" s="1"/>
      <c r="CR11" s="1"/>
      <c r="CS11" s="1"/>
      <c r="CT11" s="1"/>
      <c r="CU11" s="1"/>
      <c r="CV11" s="1"/>
      <c r="CW11" s="1"/>
      <c r="CX11" s="1"/>
      <c r="CY11" s="1"/>
      <c r="CZ11" s="1"/>
      <c r="DA11" s="1"/>
      <c r="DB11" s="1"/>
      <c r="DC11" s="1"/>
      <c r="DD11" s="1"/>
      <c r="DE11" s="1"/>
      <c r="DF11" s="1"/>
      <c r="DG11" s="1"/>
      <c r="DH11" s="1"/>
    </row>
    <row r="12" spans="1:112" x14ac:dyDescent="0.2">
      <c r="A12" s="90"/>
      <c r="B12" s="32"/>
      <c r="C12" s="32">
        <f t="shared" si="0"/>
        <v>0</v>
      </c>
      <c r="D12" s="32">
        <f t="shared" si="4"/>
        <v>0</v>
      </c>
      <c r="E12" s="114"/>
      <c r="F12" s="20"/>
      <c r="G12" s="205"/>
      <c r="H12" s="204"/>
      <c r="I12" s="204"/>
      <c r="J12" s="205"/>
      <c r="K12" s="206"/>
      <c r="L12" s="68"/>
      <c r="M12" s="144"/>
      <c r="N12" s="214"/>
      <c r="O12" s="144"/>
      <c r="P12" s="144"/>
      <c r="Q12" s="68"/>
      <c r="R12" s="68"/>
      <c r="S12" s="213"/>
      <c r="T12" s="145"/>
      <c r="U12" s="35">
        <f t="shared" si="5"/>
        <v>0</v>
      </c>
      <c r="Y12" s="2"/>
      <c r="Z12" s="5"/>
      <c r="AA12" s="924"/>
      <c r="AB12" s="924"/>
      <c r="AO12" s="14"/>
      <c r="BD12" s="1"/>
      <c r="BE12" s="1"/>
      <c r="BF12" s="1"/>
      <c r="BH12" s="14"/>
      <c r="BI12" s="14"/>
      <c r="BJ12" s="14"/>
      <c r="BL12" s="14"/>
      <c r="BM12" s="14"/>
      <c r="BN12" s="14"/>
      <c r="BO12" s="14"/>
      <c r="BP12" s="14"/>
      <c r="BQ12" s="14"/>
      <c r="BR12" s="14"/>
      <c r="BS12" s="14"/>
      <c r="BT12" s="14"/>
      <c r="BU12" s="14"/>
      <c r="BV12" s="14"/>
      <c r="BW12" s="14"/>
      <c r="BX12" s="14"/>
      <c r="BY12" s="14"/>
      <c r="BZ12" s="14"/>
      <c r="CA12" s="14"/>
      <c r="CB12" s="14"/>
      <c r="CC12" s="14"/>
      <c r="CM12" s="1"/>
      <c r="CN12" s="1"/>
      <c r="CO12" s="1"/>
      <c r="CP12" s="1"/>
      <c r="CQ12" s="1"/>
      <c r="CR12" s="1"/>
      <c r="CS12" s="1"/>
      <c r="CT12" s="1"/>
      <c r="CU12" s="1"/>
      <c r="CV12" s="1"/>
      <c r="CW12" s="1"/>
      <c r="CX12" s="1"/>
      <c r="CY12" s="1"/>
      <c r="CZ12" s="1"/>
      <c r="DA12" s="1"/>
      <c r="DB12" s="1"/>
      <c r="DC12" s="1"/>
      <c r="DD12" s="1"/>
      <c r="DE12" s="1"/>
      <c r="DF12" s="1"/>
      <c r="DG12" s="1"/>
      <c r="DH12" s="1"/>
    </row>
    <row r="13" spans="1:112" ht="12" hidden="1" customHeight="1" x14ac:dyDescent="0.2">
      <c r="A13" s="90"/>
      <c r="B13" s="32"/>
      <c r="C13" s="32">
        <f t="shared" si="0"/>
        <v>0</v>
      </c>
      <c r="D13" s="32">
        <f t="shared" si="4"/>
        <v>0</v>
      </c>
      <c r="E13" s="70"/>
      <c r="F13" s="20"/>
      <c r="G13" s="22"/>
      <c r="H13" s="23"/>
      <c r="I13" s="30"/>
      <c r="J13" s="22"/>
      <c r="K13" s="23"/>
      <c r="L13" s="68"/>
      <c r="M13" s="68"/>
      <c r="N13" s="68"/>
      <c r="O13" s="68"/>
      <c r="P13" s="68"/>
      <c r="Q13" s="68"/>
      <c r="R13" s="68"/>
      <c r="S13" s="69"/>
      <c r="T13" s="70"/>
      <c r="Y13" s="2"/>
      <c r="Z13" s="5"/>
      <c r="AA13" s="924"/>
      <c r="AB13" s="924"/>
      <c r="AO13" s="14"/>
      <c r="BD13" s="1"/>
      <c r="BE13" s="1"/>
      <c r="BF13" s="1"/>
      <c r="BH13" s="14"/>
      <c r="BI13" s="14"/>
      <c r="BJ13" s="14"/>
      <c r="BL13" s="14"/>
      <c r="BM13" s="14"/>
      <c r="BN13" s="14"/>
      <c r="BO13" s="14"/>
      <c r="BP13" s="14"/>
      <c r="BQ13" s="14"/>
      <c r="BR13" s="14"/>
      <c r="BS13" s="14"/>
      <c r="BT13" s="14"/>
      <c r="BU13" s="14"/>
      <c r="BV13" s="14"/>
      <c r="BW13" s="14"/>
      <c r="BX13" s="14"/>
      <c r="BY13" s="14"/>
      <c r="BZ13" s="14"/>
      <c r="CA13" s="14"/>
      <c r="CB13" s="14"/>
      <c r="CC13" s="14"/>
      <c r="CM13" s="1"/>
      <c r="CN13" s="1"/>
      <c r="CO13" s="1"/>
      <c r="CP13" s="1"/>
      <c r="CQ13" s="1"/>
      <c r="CR13" s="1"/>
      <c r="CS13" s="1"/>
      <c r="CT13" s="1"/>
      <c r="CU13" s="1"/>
      <c r="CV13" s="1"/>
      <c r="CW13" s="1"/>
      <c r="CX13" s="1"/>
      <c r="CY13" s="1"/>
      <c r="CZ13" s="1"/>
      <c r="DA13" s="1"/>
      <c r="DB13" s="1"/>
      <c r="DC13" s="1"/>
      <c r="DD13" s="1"/>
      <c r="DE13" s="1"/>
      <c r="DF13" s="1"/>
      <c r="DG13" s="1"/>
      <c r="DH13" s="1"/>
    </row>
    <row r="14" spans="1:112" ht="12.75" hidden="1" customHeight="1" x14ac:dyDescent="0.2">
      <c r="A14" s="90"/>
      <c r="B14" s="32"/>
      <c r="C14" s="32">
        <f t="shared" si="0"/>
        <v>0</v>
      </c>
      <c r="D14" s="32">
        <f t="shared" si="4"/>
        <v>0</v>
      </c>
      <c r="E14" s="70"/>
      <c r="F14" s="20"/>
      <c r="G14" s="22"/>
      <c r="H14" s="23"/>
      <c r="I14" s="30"/>
      <c r="J14" s="22"/>
      <c r="K14" s="23"/>
      <c r="L14" s="68"/>
      <c r="M14" s="68"/>
      <c r="N14" s="68"/>
      <c r="O14" s="68"/>
      <c r="P14" s="68"/>
      <c r="Q14" s="68"/>
      <c r="R14" s="68"/>
      <c r="S14" s="69"/>
      <c r="T14" s="70"/>
      <c r="Y14" s="2"/>
      <c r="Z14" s="5"/>
      <c r="AA14" s="924"/>
      <c r="AB14" s="924"/>
      <c r="AO14" s="14"/>
      <c r="BD14" s="1"/>
      <c r="BE14" s="1"/>
      <c r="BF14" s="1"/>
      <c r="BH14" s="14"/>
      <c r="BI14" s="14"/>
      <c r="BJ14" s="14"/>
      <c r="BL14" s="14"/>
      <c r="BM14" s="14"/>
      <c r="BN14" s="14"/>
      <c r="BO14" s="14"/>
      <c r="BP14" s="14"/>
      <c r="BQ14" s="14"/>
      <c r="BR14" s="14"/>
      <c r="BS14" s="14"/>
      <c r="BT14" s="14"/>
      <c r="BU14" s="14"/>
      <c r="BV14" s="14"/>
      <c r="BW14" s="14"/>
      <c r="BX14" s="14"/>
      <c r="BY14" s="14"/>
      <c r="BZ14" s="14"/>
      <c r="CA14" s="14"/>
      <c r="CB14" s="14"/>
      <c r="CC14" s="14"/>
      <c r="CM14" s="1"/>
      <c r="CN14" s="1"/>
      <c r="CO14" s="1"/>
      <c r="CP14" s="1"/>
      <c r="CQ14" s="1"/>
      <c r="CR14" s="1"/>
      <c r="CS14" s="1"/>
      <c r="CT14" s="1"/>
      <c r="CU14" s="1"/>
      <c r="CV14" s="1"/>
      <c r="CW14" s="1"/>
      <c r="CX14" s="1"/>
      <c r="CY14" s="1"/>
      <c r="CZ14" s="1"/>
      <c r="DA14" s="1"/>
      <c r="DB14" s="1"/>
      <c r="DC14" s="1"/>
      <c r="DD14" s="1"/>
      <c r="DE14" s="1"/>
      <c r="DF14" s="1"/>
      <c r="DG14" s="1"/>
      <c r="DH14" s="1"/>
    </row>
    <row r="15" spans="1:112" ht="12.75" hidden="1" customHeight="1" x14ac:dyDescent="0.2">
      <c r="A15" s="90"/>
      <c r="B15" s="32"/>
      <c r="C15" s="32">
        <f t="shared" si="0"/>
        <v>0</v>
      </c>
      <c r="D15" s="32">
        <f t="shared" si="4"/>
        <v>0</v>
      </c>
      <c r="E15" s="70"/>
      <c r="F15" s="20"/>
      <c r="G15" s="22"/>
      <c r="H15" s="23"/>
      <c r="I15" s="30"/>
      <c r="J15" s="22"/>
      <c r="K15" s="23"/>
      <c r="L15" s="68"/>
      <c r="M15" s="68"/>
      <c r="N15" s="68"/>
      <c r="O15" s="68"/>
      <c r="P15" s="68"/>
      <c r="Q15" s="68"/>
      <c r="R15" s="68"/>
      <c r="S15" s="69"/>
      <c r="T15" s="70"/>
      <c r="Y15" s="2"/>
      <c r="Z15" s="5"/>
      <c r="AA15" s="924"/>
      <c r="AB15" s="924"/>
      <c r="AO15" s="14"/>
      <c r="BD15" s="1"/>
      <c r="BE15" s="1"/>
      <c r="BF15" s="1"/>
      <c r="BH15" s="14"/>
      <c r="BI15" s="14"/>
      <c r="BJ15" s="14"/>
      <c r="BL15" s="14"/>
      <c r="BM15" s="14"/>
      <c r="BN15" s="14"/>
      <c r="BO15" s="14"/>
      <c r="BP15" s="14"/>
      <c r="BQ15" s="14"/>
      <c r="BR15" s="14"/>
      <c r="BS15" s="14"/>
      <c r="BT15" s="14"/>
      <c r="BU15" s="14"/>
      <c r="BV15" s="14"/>
      <c r="BW15" s="14"/>
      <c r="BX15" s="14"/>
      <c r="BY15" s="14"/>
      <c r="BZ15" s="14"/>
      <c r="CA15" s="14"/>
      <c r="CB15" s="14"/>
      <c r="CC15" s="14"/>
      <c r="CM15" s="1"/>
      <c r="CN15" s="1"/>
      <c r="CO15" s="1"/>
      <c r="CP15" s="1"/>
      <c r="CQ15" s="1"/>
      <c r="CR15" s="1"/>
      <c r="CS15" s="1"/>
      <c r="CT15" s="1"/>
      <c r="CU15" s="1"/>
      <c r="CV15" s="1"/>
      <c r="CW15" s="1"/>
      <c r="CX15" s="1"/>
      <c r="CY15" s="1"/>
      <c r="CZ15" s="1"/>
      <c r="DA15" s="1"/>
      <c r="DB15" s="1"/>
      <c r="DC15" s="1"/>
      <c r="DD15" s="1"/>
      <c r="DE15" s="1"/>
      <c r="DF15" s="1"/>
      <c r="DG15" s="1"/>
      <c r="DH15" s="1"/>
    </row>
    <row r="16" spans="1:112" hidden="1" x14ac:dyDescent="0.2">
      <c r="A16" s="132"/>
      <c r="B16" s="133"/>
      <c r="C16" s="32">
        <f t="shared" si="0"/>
        <v>0</v>
      </c>
      <c r="D16" s="32">
        <f t="shared" si="4"/>
        <v>0</v>
      </c>
      <c r="E16" s="134"/>
      <c r="F16" s="135"/>
      <c r="G16" s="136"/>
      <c r="H16" s="137"/>
      <c r="I16" s="138"/>
      <c r="J16" s="136"/>
      <c r="K16" s="137"/>
      <c r="L16" s="139"/>
      <c r="M16" s="139"/>
      <c r="N16" s="139"/>
      <c r="O16" s="139"/>
      <c r="P16" s="139"/>
      <c r="Q16" s="139"/>
      <c r="R16" s="139"/>
      <c r="S16" s="140"/>
      <c r="T16" s="141"/>
      <c r="Y16" s="2"/>
      <c r="Z16" s="5"/>
      <c r="AA16" s="924"/>
      <c r="AB16" s="924"/>
      <c r="AO16" s="14"/>
      <c r="BD16" s="1"/>
      <c r="BE16" s="1"/>
      <c r="BF16" s="1"/>
      <c r="BH16" s="14"/>
      <c r="BI16" s="14"/>
      <c r="BJ16" s="14"/>
      <c r="BL16" s="14"/>
      <c r="BM16" s="14"/>
      <c r="BN16" s="14"/>
      <c r="BO16" s="14"/>
      <c r="BP16" s="14"/>
      <c r="BQ16" s="14"/>
      <c r="BR16" s="14"/>
      <c r="BS16" s="14"/>
      <c r="BT16" s="14"/>
      <c r="BU16" s="14"/>
      <c r="BV16" s="14"/>
      <c r="BW16" s="14"/>
      <c r="BX16" s="14"/>
      <c r="BY16" s="14"/>
      <c r="BZ16" s="14"/>
      <c r="CA16" s="14"/>
      <c r="CB16" s="14"/>
      <c r="CC16" s="14"/>
      <c r="CM16" s="1"/>
      <c r="CN16" s="1"/>
      <c r="CO16" s="1"/>
      <c r="CP16" s="1"/>
      <c r="CQ16" s="1"/>
      <c r="CR16" s="1"/>
      <c r="CS16" s="1"/>
      <c r="CT16" s="1"/>
      <c r="CU16" s="1"/>
      <c r="CV16" s="1"/>
      <c r="CW16" s="1"/>
      <c r="CX16" s="1"/>
      <c r="CY16" s="1"/>
      <c r="CZ16" s="1"/>
      <c r="DA16" s="1"/>
      <c r="DB16" s="1"/>
      <c r="DC16" s="1"/>
      <c r="DD16" s="1"/>
      <c r="DE16" s="1"/>
      <c r="DF16" s="1"/>
      <c r="DG16" s="1"/>
      <c r="DH16" s="1"/>
    </row>
    <row r="17" spans="1:90" s="1" customFormat="1" hidden="1" x14ac:dyDescent="0.2">
      <c r="A17" s="132"/>
      <c r="B17" s="133"/>
      <c r="C17" s="32">
        <f t="shared" si="0"/>
        <v>0</v>
      </c>
      <c r="D17" s="32">
        <f t="shared" si="4"/>
        <v>0</v>
      </c>
      <c r="E17" s="134"/>
      <c r="F17" s="135"/>
      <c r="G17" s="136"/>
      <c r="H17" s="137"/>
      <c r="I17" s="138"/>
      <c r="J17" s="136"/>
      <c r="K17" s="137"/>
      <c r="L17" s="139"/>
      <c r="M17" s="139"/>
      <c r="N17" s="139"/>
      <c r="O17" s="139"/>
      <c r="P17" s="139"/>
      <c r="Q17" s="139"/>
      <c r="R17" s="139"/>
      <c r="S17" s="140"/>
      <c r="T17" s="141"/>
      <c r="Y17" s="2"/>
      <c r="Z17" s="5"/>
      <c r="AA17" s="924"/>
      <c r="AB17" s="924"/>
      <c r="AO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row>
    <row r="18" spans="1:90" s="1" customFormat="1" hidden="1" x14ac:dyDescent="0.2">
      <c r="A18" s="132"/>
      <c r="B18" s="133"/>
      <c r="C18" s="32">
        <f t="shared" si="0"/>
        <v>0</v>
      </c>
      <c r="D18" s="32">
        <f t="shared" si="4"/>
        <v>0</v>
      </c>
      <c r="E18" s="134"/>
      <c r="F18" s="135"/>
      <c r="G18" s="136"/>
      <c r="H18" s="137"/>
      <c r="I18" s="138"/>
      <c r="J18" s="136"/>
      <c r="K18" s="137"/>
      <c r="L18" s="139"/>
      <c r="M18" s="139"/>
      <c r="N18" s="139"/>
      <c r="O18" s="139"/>
      <c r="P18" s="139"/>
      <c r="Q18" s="139"/>
      <c r="R18" s="139"/>
      <c r="S18" s="140"/>
      <c r="T18" s="141"/>
      <c r="Y18" s="2"/>
      <c r="Z18" s="5"/>
      <c r="AA18" s="924"/>
      <c r="AB18" s="924"/>
      <c r="AO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row>
    <row r="19" spans="1:90" s="1" customFormat="1" hidden="1" x14ac:dyDescent="0.2">
      <c r="A19" s="132"/>
      <c r="B19" s="133"/>
      <c r="C19" s="32">
        <f t="shared" si="0"/>
        <v>0</v>
      </c>
      <c r="D19" s="32">
        <f t="shared" si="4"/>
        <v>0</v>
      </c>
      <c r="E19" s="134"/>
      <c r="F19" s="135"/>
      <c r="G19" s="136"/>
      <c r="H19" s="137"/>
      <c r="I19" s="138"/>
      <c r="J19" s="136"/>
      <c r="K19" s="137"/>
      <c r="L19" s="139"/>
      <c r="M19" s="139"/>
      <c r="N19" s="139"/>
      <c r="O19" s="139"/>
      <c r="P19" s="139"/>
      <c r="Q19" s="139"/>
      <c r="R19" s="139"/>
      <c r="S19" s="140"/>
      <c r="T19" s="141"/>
      <c r="Y19" s="2"/>
      <c r="Z19" s="5"/>
      <c r="AA19" s="924"/>
      <c r="AB19" s="924"/>
      <c r="AO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row>
    <row r="20" spans="1:90" s="1" customFormat="1" hidden="1" x14ac:dyDescent="0.2">
      <c r="A20" s="132"/>
      <c r="B20" s="133"/>
      <c r="C20" s="32">
        <f t="shared" si="0"/>
        <v>0</v>
      </c>
      <c r="D20" s="32">
        <f t="shared" si="4"/>
        <v>0</v>
      </c>
      <c r="E20" s="134"/>
      <c r="F20" s="135"/>
      <c r="G20" s="136"/>
      <c r="H20" s="137"/>
      <c r="I20" s="138"/>
      <c r="J20" s="136"/>
      <c r="K20" s="137"/>
      <c r="L20" s="139"/>
      <c r="M20" s="139"/>
      <c r="N20" s="139"/>
      <c r="O20" s="139"/>
      <c r="P20" s="139"/>
      <c r="Q20" s="139"/>
      <c r="R20" s="139"/>
      <c r="S20" s="140"/>
      <c r="T20" s="141"/>
      <c r="Y20" s="2"/>
      <c r="Z20" s="5"/>
      <c r="AA20" s="924"/>
      <c r="AB20" s="924"/>
      <c r="AO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row>
    <row r="21" spans="1:90" s="1" customFormat="1" hidden="1" x14ac:dyDescent="0.2">
      <c r="A21" s="132"/>
      <c r="B21" s="133"/>
      <c r="C21" s="32">
        <f t="shared" si="0"/>
        <v>0</v>
      </c>
      <c r="D21" s="32">
        <f t="shared" si="4"/>
        <v>0</v>
      </c>
      <c r="E21" s="134"/>
      <c r="F21" s="135"/>
      <c r="G21" s="136"/>
      <c r="H21" s="137"/>
      <c r="I21" s="138"/>
      <c r="J21" s="136"/>
      <c r="K21" s="137"/>
      <c r="L21" s="139"/>
      <c r="M21" s="139"/>
      <c r="N21" s="139"/>
      <c r="O21" s="139"/>
      <c r="P21" s="139"/>
      <c r="Q21" s="139"/>
      <c r="R21" s="139"/>
      <c r="S21" s="140"/>
      <c r="T21" s="141"/>
      <c r="Y21" s="2"/>
      <c r="Z21" s="5"/>
      <c r="AA21" s="924"/>
      <c r="AB21" s="924"/>
      <c r="AO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row>
    <row r="22" spans="1:90" s="1" customFormat="1" hidden="1" x14ac:dyDescent="0.2">
      <c r="A22" s="132"/>
      <c r="B22" s="133"/>
      <c r="C22" s="32">
        <f t="shared" si="0"/>
        <v>0</v>
      </c>
      <c r="D22" s="32">
        <f t="shared" si="4"/>
        <v>0</v>
      </c>
      <c r="E22" s="134"/>
      <c r="F22" s="135"/>
      <c r="G22" s="136"/>
      <c r="H22" s="137"/>
      <c r="I22" s="138"/>
      <c r="J22" s="136"/>
      <c r="K22" s="137"/>
      <c r="L22" s="139"/>
      <c r="M22" s="139"/>
      <c r="N22" s="139"/>
      <c r="O22" s="139"/>
      <c r="P22" s="139"/>
      <c r="Q22" s="139"/>
      <c r="R22" s="139"/>
      <c r="S22" s="140"/>
      <c r="T22" s="141"/>
      <c r="Y22" s="2"/>
      <c r="Z22" s="5"/>
      <c r="AA22" s="924"/>
      <c r="AB22" s="924"/>
      <c r="AO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row>
    <row r="23" spans="1:90" s="1" customFormat="1" hidden="1" x14ac:dyDescent="0.2">
      <c r="A23" s="132"/>
      <c r="B23" s="133"/>
      <c r="C23" s="32">
        <f t="shared" si="0"/>
        <v>0</v>
      </c>
      <c r="D23" s="32">
        <f t="shared" si="4"/>
        <v>0</v>
      </c>
      <c r="E23" s="134"/>
      <c r="F23" s="135"/>
      <c r="G23" s="136"/>
      <c r="H23" s="137"/>
      <c r="I23" s="138"/>
      <c r="J23" s="136"/>
      <c r="K23" s="137"/>
      <c r="L23" s="139"/>
      <c r="M23" s="139"/>
      <c r="N23" s="139"/>
      <c r="O23" s="139"/>
      <c r="P23" s="139"/>
      <c r="Q23" s="139"/>
      <c r="R23" s="139"/>
      <c r="S23" s="140"/>
      <c r="T23" s="141"/>
      <c r="Y23" s="2"/>
      <c r="Z23" s="5"/>
      <c r="AA23" s="924"/>
      <c r="AB23" s="924"/>
      <c r="AO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row>
    <row r="24" spans="1:90" s="1" customFormat="1" hidden="1" x14ac:dyDescent="0.2">
      <c r="A24" s="132"/>
      <c r="B24" s="133"/>
      <c r="C24" s="32">
        <f t="shared" si="0"/>
        <v>0</v>
      </c>
      <c r="D24" s="32">
        <f t="shared" si="4"/>
        <v>0</v>
      </c>
      <c r="E24" s="134"/>
      <c r="F24" s="135"/>
      <c r="G24" s="136"/>
      <c r="H24" s="137"/>
      <c r="I24" s="138"/>
      <c r="J24" s="136"/>
      <c r="K24" s="137"/>
      <c r="L24" s="139"/>
      <c r="M24" s="139"/>
      <c r="N24" s="139"/>
      <c r="O24" s="139"/>
      <c r="P24" s="139"/>
      <c r="Q24" s="139"/>
      <c r="R24" s="139"/>
      <c r="S24" s="140"/>
      <c r="T24" s="141"/>
      <c r="Y24" s="2"/>
      <c r="Z24" s="5"/>
      <c r="AA24" s="924"/>
      <c r="AB24" s="924"/>
      <c r="AO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row>
    <row r="25" spans="1:90" s="1" customFormat="1" hidden="1" x14ac:dyDescent="0.2">
      <c r="A25" s="132"/>
      <c r="B25" s="133"/>
      <c r="C25" s="32">
        <f t="shared" si="0"/>
        <v>0</v>
      </c>
      <c r="D25" s="32">
        <f t="shared" si="4"/>
        <v>0</v>
      </c>
      <c r="E25" s="134"/>
      <c r="F25" s="135"/>
      <c r="G25" s="136"/>
      <c r="H25" s="137"/>
      <c r="I25" s="138"/>
      <c r="J25" s="136"/>
      <c r="K25" s="137"/>
      <c r="L25" s="139"/>
      <c r="M25" s="139"/>
      <c r="N25" s="139"/>
      <c r="O25" s="139"/>
      <c r="P25" s="139"/>
      <c r="Q25" s="139"/>
      <c r="R25" s="139"/>
      <c r="S25" s="140"/>
      <c r="T25" s="141"/>
      <c r="Y25" s="2"/>
      <c r="Z25" s="5"/>
      <c r="AA25" s="924"/>
      <c r="AB25" s="924"/>
      <c r="AO25" s="14"/>
      <c r="BH25" s="14"/>
      <c r="BI25" s="14"/>
      <c r="BJ25" s="14"/>
      <c r="BK25" s="14"/>
      <c r="BL25" s="14"/>
      <c r="BM25" s="14"/>
      <c r="BN25" s="14"/>
      <c r="BO25" s="14"/>
      <c r="BP25" s="14"/>
      <c r="BQ25" s="14"/>
      <c r="BR25" s="14"/>
      <c r="BS25" s="14"/>
      <c r="BT25" s="14"/>
      <c r="BU25" s="14"/>
      <c r="BV25" s="14"/>
      <c r="BW25" s="14"/>
      <c r="BX25" s="14"/>
      <c r="BY25" s="14"/>
      <c r="BZ25" s="14"/>
      <c r="CA25" s="14"/>
      <c r="CB25" s="14"/>
      <c r="CC25" s="14"/>
      <c r="CD25" s="14"/>
      <c r="CE25" s="14"/>
      <c r="CF25" s="14"/>
      <c r="CG25" s="14"/>
      <c r="CH25" s="14"/>
      <c r="CI25" s="14"/>
      <c r="CJ25" s="14"/>
      <c r="CK25" s="14"/>
      <c r="CL25" s="14"/>
    </row>
    <row r="26" spans="1:90" s="1" customFormat="1" hidden="1" x14ac:dyDescent="0.2">
      <c r="A26" s="132"/>
      <c r="B26" s="133"/>
      <c r="C26" s="32">
        <f t="shared" si="0"/>
        <v>0</v>
      </c>
      <c r="D26" s="32">
        <f t="shared" si="4"/>
        <v>0</v>
      </c>
      <c r="E26" s="134"/>
      <c r="F26" s="135"/>
      <c r="G26" s="136"/>
      <c r="H26" s="137"/>
      <c r="I26" s="138"/>
      <c r="J26" s="136"/>
      <c r="K26" s="137"/>
      <c r="L26" s="139"/>
      <c r="M26" s="139"/>
      <c r="N26" s="139"/>
      <c r="O26" s="139"/>
      <c r="P26" s="139"/>
      <c r="Q26" s="139"/>
      <c r="R26" s="139"/>
      <c r="S26" s="142"/>
      <c r="T26" s="143"/>
      <c r="Y26" s="2"/>
      <c r="Z26" s="5"/>
      <c r="AA26" s="924"/>
      <c r="AB26" s="924"/>
      <c r="AO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row>
    <row r="27" spans="1:90" s="1" customFormat="1" hidden="1" x14ac:dyDescent="0.2">
      <c r="A27" s="202" t="s">
        <v>118</v>
      </c>
      <c r="B27" s="203" t="s">
        <v>117</v>
      </c>
      <c r="C27" s="32">
        <f t="shared" si="0"/>
        <v>0</v>
      </c>
      <c r="D27" s="32">
        <f t="shared" si="4"/>
        <v>0</v>
      </c>
      <c r="E27" s="125"/>
      <c r="F27" s="20">
        <f>SUM(G27:I27)</f>
        <v>0</v>
      </c>
      <c r="G27" s="22"/>
      <c r="H27" s="23">
        <f>SUM(J27:S27)</f>
        <v>0</v>
      </c>
      <c r="I27" s="30"/>
      <c r="J27" s="22">
        <f>ROUND(T27*J6,0)</f>
        <v>0</v>
      </c>
      <c r="K27" s="23">
        <f t="shared" ref="K27:K45" si="6">T27-J27</f>
        <v>0</v>
      </c>
      <c r="L27" s="68"/>
      <c r="M27" s="68"/>
      <c r="N27" s="68"/>
      <c r="O27" s="68"/>
      <c r="P27" s="68"/>
      <c r="Q27" s="68"/>
      <c r="R27" s="68"/>
      <c r="S27" s="69"/>
      <c r="T27" s="70"/>
      <c r="Y27" s="2"/>
      <c r="Z27" s="5"/>
      <c r="AA27" s="16"/>
      <c r="AB27" s="16"/>
      <c r="AO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row>
    <row r="28" spans="1:90" s="1" customFormat="1" hidden="1" x14ac:dyDescent="0.2">
      <c r="A28" s="90"/>
      <c r="B28" s="33"/>
      <c r="C28" s="32">
        <f t="shared" si="0"/>
        <v>0</v>
      </c>
      <c r="D28" s="32">
        <f t="shared" si="4"/>
        <v>0</v>
      </c>
      <c r="E28" s="125"/>
      <c r="F28" s="20">
        <f>SUM(G28:I28)</f>
        <v>0</v>
      </c>
      <c r="G28" s="22"/>
      <c r="H28" s="23"/>
      <c r="I28" s="30">
        <f t="shared" ref="I28:I44" si="7">SUM(J28:S28)</f>
        <v>0</v>
      </c>
      <c r="J28" s="22">
        <f t="shared" ref="J28:J36" si="8">ROUND(T28*0,0)</f>
        <v>0</v>
      </c>
      <c r="K28" s="23">
        <f t="shared" si="6"/>
        <v>0</v>
      </c>
      <c r="L28" s="68"/>
      <c r="M28" s="68"/>
      <c r="N28" s="68"/>
      <c r="O28" s="68"/>
      <c r="P28" s="68"/>
      <c r="Q28" s="68"/>
      <c r="R28" s="68"/>
      <c r="S28" s="69"/>
      <c r="T28" s="70"/>
      <c r="Y28" s="2"/>
      <c r="Z28" s="5"/>
      <c r="AA28" s="16"/>
      <c r="AB28" s="16"/>
      <c r="AO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row>
    <row r="29" spans="1:90" s="1" customFormat="1" hidden="1" x14ac:dyDescent="0.2">
      <c r="A29" s="90"/>
      <c r="B29" s="32"/>
      <c r="C29" s="32">
        <f t="shared" si="0"/>
        <v>0</v>
      </c>
      <c r="D29" s="32">
        <f t="shared" si="4"/>
        <v>0</v>
      </c>
      <c r="E29" s="114"/>
      <c r="F29" s="20">
        <f t="shared" ref="F29:F33" si="9">SUM(G29:I29)</f>
        <v>0</v>
      </c>
      <c r="G29" s="22"/>
      <c r="H29" s="23"/>
      <c r="I29" s="30">
        <f t="shared" si="7"/>
        <v>0</v>
      </c>
      <c r="J29" s="22">
        <f t="shared" si="8"/>
        <v>0</v>
      </c>
      <c r="K29" s="23">
        <f t="shared" si="6"/>
        <v>0</v>
      </c>
      <c r="L29" s="68"/>
      <c r="M29" s="68"/>
      <c r="N29" s="68"/>
      <c r="O29" s="68"/>
      <c r="P29" s="68"/>
      <c r="Q29" s="68"/>
      <c r="R29" s="68"/>
      <c r="S29" s="69"/>
      <c r="T29" s="70"/>
      <c r="Y29" s="2"/>
      <c r="Z29" s="5"/>
      <c r="AA29" s="924"/>
      <c r="AB29" s="924"/>
      <c r="AO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row>
    <row r="30" spans="1:90" s="1" customFormat="1" hidden="1" x14ac:dyDescent="0.2">
      <c r="A30" s="90"/>
      <c r="B30" s="32"/>
      <c r="C30" s="32">
        <f t="shared" si="0"/>
        <v>0</v>
      </c>
      <c r="D30" s="32">
        <f t="shared" si="4"/>
        <v>0</v>
      </c>
      <c r="E30" s="114"/>
      <c r="F30" s="20">
        <f t="shared" si="9"/>
        <v>0</v>
      </c>
      <c r="G30" s="22"/>
      <c r="H30" s="23"/>
      <c r="I30" s="30">
        <f t="shared" si="7"/>
        <v>0</v>
      </c>
      <c r="J30" s="22">
        <f t="shared" si="8"/>
        <v>0</v>
      </c>
      <c r="K30" s="23">
        <f t="shared" si="6"/>
        <v>0</v>
      </c>
      <c r="L30" s="68"/>
      <c r="M30" s="68"/>
      <c r="N30" s="68"/>
      <c r="O30" s="68"/>
      <c r="P30" s="68"/>
      <c r="Q30" s="68"/>
      <c r="R30" s="68"/>
      <c r="S30" s="69"/>
      <c r="T30" s="70"/>
      <c r="Y30" s="2"/>
      <c r="Z30" s="5"/>
      <c r="AA30" s="924"/>
      <c r="AB30" s="924"/>
      <c r="AO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row>
    <row r="31" spans="1:90" s="1" customFormat="1" hidden="1" x14ac:dyDescent="0.2">
      <c r="A31" s="90"/>
      <c r="B31" s="32"/>
      <c r="C31" s="32">
        <f t="shared" si="0"/>
        <v>0</v>
      </c>
      <c r="D31" s="32">
        <f t="shared" si="4"/>
        <v>0</v>
      </c>
      <c r="E31" s="114"/>
      <c r="F31" s="20">
        <f t="shared" si="9"/>
        <v>0</v>
      </c>
      <c r="G31" s="22"/>
      <c r="H31" s="23"/>
      <c r="I31" s="30">
        <f t="shared" si="7"/>
        <v>0</v>
      </c>
      <c r="J31" s="22">
        <f t="shared" si="8"/>
        <v>0</v>
      </c>
      <c r="K31" s="23">
        <f t="shared" si="6"/>
        <v>0</v>
      </c>
      <c r="L31" s="68"/>
      <c r="M31" s="68"/>
      <c r="N31" s="68"/>
      <c r="O31" s="68"/>
      <c r="P31" s="68"/>
      <c r="Q31" s="68"/>
      <c r="R31" s="68"/>
      <c r="S31" s="69"/>
      <c r="T31" s="70"/>
      <c r="Y31" s="2"/>
      <c r="Z31" s="5"/>
      <c r="AA31" s="16"/>
      <c r="AB31" s="16"/>
      <c r="AO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row>
    <row r="32" spans="1:90" s="1" customFormat="1" hidden="1" x14ac:dyDescent="0.2">
      <c r="A32" s="90"/>
      <c r="B32" s="32"/>
      <c r="C32" s="32">
        <f t="shared" si="0"/>
        <v>0</v>
      </c>
      <c r="D32" s="32">
        <f t="shared" si="4"/>
        <v>0</v>
      </c>
      <c r="E32" s="114"/>
      <c r="F32" s="20">
        <f t="shared" si="9"/>
        <v>0</v>
      </c>
      <c r="G32" s="22"/>
      <c r="H32" s="23"/>
      <c r="I32" s="30">
        <f t="shared" si="7"/>
        <v>0</v>
      </c>
      <c r="J32" s="22">
        <f t="shared" si="8"/>
        <v>0</v>
      </c>
      <c r="K32" s="23">
        <f t="shared" si="6"/>
        <v>0</v>
      </c>
      <c r="L32" s="68"/>
      <c r="M32" s="68"/>
      <c r="N32" s="68"/>
      <c r="O32" s="68"/>
      <c r="P32" s="68"/>
      <c r="Q32" s="68"/>
      <c r="R32" s="68"/>
      <c r="S32" s="69"/>
      <c r="T32" s="70"/>
      <c r="Y32" s="2"/>
      <c r="Z32" s="5"/>
      <c r="AA32" s="16"/>
      <c r="AB32" s="16"/>
      <c r="AO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row>
    <row r="33" spans="1:96" s="1" customFormat="1" hidden="1" x14ac:dyDescent="0.2">
      <c r="A33" s="90"/>
      <c r="B33" s="32"/>
      <c r="C33" s="32">
        <f t="shared" si="0"/>
        <v>0</v>
      </c>
      <c r="D33" s="32">
        <f t="shared" si="4"/>
        <v>0</v>
      </c>
      <c r="E33" s="114"/>
      <c r="F33" s="20">
        <f t="shared" si="9"/>
        <v>0</v>
      </c>
      <c r="G33" s="22"/>
      <c r="H33" s="23"/>
      <c r="I33" s="30">
        <f t="shared" si="7"/>
        <v>0</v>
      </c>
      <c r="J33" s="22">
        <f t="shared" si="8"/>
        <v>0</v>
      </c>
      <c r="K33" s="23">
        <f t="shared" si="6"/>
        <v>0</v>
      </c>
      <c r="L33" s="68"/>
      <c r="M33" s="68"/>
      <c r="N33" s="68"/>
      <c r="O33" s="68"/>
      <c r="P33" s="68"/>
      <c r="Q33" s="68"/>
      <c r="R33" s="68"/>
      <c r="S33" s="69"/>
      <c r="T33" s="70"/>
      <c r="Y33" s="2"/>
      <c r="Z33" s="5"/>
      <c r="AA33" s="924"/>
      <c r="AB33" s="924"/>
      <c r="AO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row>
    <row r="34" spans="1:96" s="1" customFormat="1" hidden="1" x14ac:dyDescent="0.2">
      <c r="A34" s="90"/>
      <c r="B34" s="32"/>
      <c r="C34" s="32">
        <f t="shared" si="0"/>
        <v>0</v>
      </c>
      <c r="D34" s="32">
        <f t="shared" si="4"/>
        <v>0</v>
      </c>
      <c r="E34" s="114"/>
      <c r="F34" s="20">
        <f t="shared" ref="F34:F36" si="10">SUM(G34:I34)</f>
        <v>0</v>
      </c>
      <c r="G34" s="22"/>
      <c r="H34" s="23"/>
      <c r="I34" s="30">
        <f t="shared" si="7"/>
        <v>0</v>
      </c>
      <c r="J34" s="22">
        <f t="shared" si="8"/>
        <v>0</v>
      </c>
      <c r="K34" s="23">
        <f t="shared" si="6"/>
        <v>0</v>
      </c>
      <c r="L34" s="68"/>
      <c r="M34" s="68"/>
      <c r="N34" s="68"/>
      <c r="O34" s="68"/>
      <c r="P34" s="68"/>
      <c r="Q34" s="68"/>
      <c r="R34" s="68"/>
      <c r="S34" s="69"/>
      <c r="T34" s="70"/>
      <c r="Y34" s="2"/>
      <c r="Z34" s="5"/>
      <c r="AA34" s="16"/>
      <c r="AB34" s="16"/>
      <c r="AO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row>
    <row r="35" spans="1:96" s="1" customFormat="1" hidden="1" x14ac:dyDescent="0.2">
      <c r="A35" s="90"/>
      <c r="B35" s="32"/>
      <c r="C35" s="32">
        <f t="shared" si="0"/>
        <v>0</v>
      </c>
      <c r="D35" s="32">
        <f t="shared" si="4"/>
        <v>0</v>
      </c>
      <c r="E35" s="114"/>
      <c r="F35" s="20">
        <f t="shared" si="10"/>
        <v>0</v>
      </c>
      <c r="G35" s="22"/>
      <c r="H35" s="23"/>
      <c r="I35" s="30">
        <f t="shared" si="7"/>
        <v>0</v>
      </c>
      <c r="J35" s="22">
        <f t="shared" si="8"/>
        <v>0</v>
      </c>
      <c r="K35" s="23">
        <f t="shared" si="6"/>
        <v>0</v>
      </c>
      <c r="L35" s="68"/>
      <c r="M35" s="68"/>
      <c r="N35" s="68"/>
      <c r="O35" s="68"/>
      <c r="P35" s="68"/>
      <c r="Q35" s="68"/>
      <c r="R35" s="68"/>
      <c r="S35" s="69"/>
      <c r="T35" s="70"/>
      <c r="Y35" s="2"/>
      <c r="Z35" s="5"/>
      <c r="AA35" s="924"/>
      <c r="AB35" s="924"/>
      <c r="AO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row>
    <row r="36" spans="1:96" s="1" customFormat="1" hidden="1" x14ac:dyDescent="0.2">
      <c r="A36" s="90"/>
      <c r="B36" s="32"/>
      <c r="C36" s="32">
        <f t="shared" si="0"/>
        <v>0</v>
      </c>
      <c r="D36" s="32">
        <f t="shared" si="4"/>
        <v>0</v>
      </c>
      <c r="E36" s="114"/>
      <c r="F36" s="20">
        <f t="shared" si="10"/>
        <v>0</v>
      </c>
      <c r="G36" s="22"/>
      <c r="H36" s="23"/>
      <c r="I36" s="30">
        <f t="shared" si="7"/>
        <v>0</v>
      </c>
      <c r="J36" s="22">
        <f t="shared" si="8"/>
        <v>0</v>
      </c>
      <c r="K36" s="23">
        <f t="shared" si="6"/>
        <v>0</v>
      </c>
      <c r="L36" s="68"/>
      <c r="M36" s="68"/>
      <c r="N36" s="68"/>
      <c r="O36" s="68"/>
      <c r="P36" s="68"/>
      <c r="Q36" s="68"/>
      <c r="R36" s="68"/>
      <c r="S36" s="69"/>
      <c r="T36" s="70"/>
      <c r="Y36" s="2"/>
      <c r="Z36" s="5"/>
      <c r="AA36" s="924"/>
      <c r="AB36" s="924"/>
      <c r="AO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row>
    <row r="37" spans="1:96" s="1" customFormat="1" hidden="1" x14ac:dyDescent="0.2">
      <c r="A37" s="90"/>
      <c r="B37" s="32"/>
      <c r="C37" s="32">
        <f t="shared" si="0"/>
        <v>0</v>
      </c>
      <c r="D37" s="32">
        <f t="shared" si="4"/>
        <v>0</v>
      </c>
      <c r="E37" s="114"/>
      <c r="F37" s="20">
        <f t="shared" ref="F37:F40" si="11">SUM(G37:I37)</f>
        <v>0</v>
      </c>
      <c r="G37" s="22"/>
      <c r="H37" s="23"/>
      <c r="I37" s="30">
        <f t="shared" si="7"/>
        <v>0</v>
      </c>
      <c r="J37" s="22">
        <f>ROUND(T37*0,0)</f>
        <v>0</v>
      </c>
      <c r="K37" s="23">
        <f t="shared" si="6"/>
        <v>0</v>
      </c>
      <c r="L37" s="68"/>
      <c r="M37" s="68"/>
      <c r="N37" s="68"/>
      <c r="O37" s="68"/>
      <c r="P37" s="68"/>
      <c r="Q37" s="68"/>
      <c r="R37" s="68"/>
      <c r="S37" s="69"/>
      <c r="T37" s="70"/>
      <c r="Y37" s="2"/>
      <c r="Z37" s="5"/>
      <c r="AA37" s="16"/>
      <c r="AB37" s="16"/>
      <c r="AO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row>
    <row r="38" spans="1:96" s="1" customFormat="1" hidden="1" x14ac:dyDescent="0.2">
      <c r="A38" s="90"/>
      <c r="B38" s="32"/>
      <c r="C38" s="32">
        <f t="shared" si="0"/>
        <v>0</v>
      </c>
      <c r="D38" s="32">
        <f t="shared" si="4"/>
        <v>0</v>
      </c>
      <c r="E38" s="114"/>
      <c r="F38" s="20">
        <f t="shared" si="11"/>
        <v>0</v>
      </c>
      <c r="G38" s="22"/>
      <c r="H38" s="23"/>
      <c r="I38" s="30">
        <f t="shared" si="7"/>
        <v>0</v>
      </c>
      <c r="J38" s="22">
        <f>ROUND(T38*J6,0)</f>
        <v>0</v>
      </c>
      <c r="K38" s="23">
        <f t="shared" si="6"/>
        <v>0</v>
      </c>
      <c r="L38" s="68"/>
      <c r="M38" s="68"/>
      <c r="N38" s="68"/>
      <c r="O38" s="68"/>
      <c r="P38" s="68"/>
      <c r="Q38" s="68"/>
      <c r="R38" s="68"/>
      <c r="S38" s="69"/>
      <c r="T38" s="70"/>
      <c r="Y38" s="2"/>
      <c r="Z38" s="5"/>
      <c r="AA38" s="16"/>
      <c r="AB38" s="16"/>
      <c r="AO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row>
    <row r="39" spans="1:96" s="1" customFormat="1" hidden="1" x14ac:dyDescent="0.2">
      <c r="A39" s="90"/>
      <c r="B39" s="32"/>
      <c r="C39" s="32">
        <f t="shared" si="0"/>
        <v>0</v>
      </c>
      <c r="D39" s="32">
        <f t="shared" si="4"/>
        <v>0</v>
      </c>
      <c r="E39" s="114"/>
      <c r="F39" s="20">
        <f t="shared" si="11"/>
        <v>0</v>
      </c>
      <c r="G39" s="22"/>
      <c r="H39" s="23"/>
      <c r="I39" s="30">
        <f t="shared" si="7"/>
        <v>0</v>
      </c>
      <c r="J39" s="22">
        <f>ROUND(T39*J6,0)</f>
        <v>0</v>
      </c>
      <c r="K39" s="23">
        <f t="shared" si="6"/>
        <v>0</v>
      </c>
      <c r="L39" s="68"/>
      <c r="M39" s="68"/>
      <c r="N39" s="68"/>
      <c r="O39" s="68"/>
      <c r="P39" s="68"/>
      <c r="Q39" s="68"/>
      <c r="R39" s="68"/>
      <c r="S39" s="69"/>
      <c r="T39" s="70"/>
      <c r="Y39" s="2"/>
      <c r="Z39" s="5"/>
      <c r="AA39" s="924"/>
      <c r="AB39" s="924"/>
      <c r="AO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row>
    <row r="40" spans="1:96" s="1" customFormat="1" hidden="1" x14ac:dyDescent="0.2">
      <c r="A40" s="90"/>
      <c r="B40" s="32"/>
      <c r="C40" s="32">
        <f t="shared" si="0"/>
        <v>0</v>
      </c>
      <c r="D40" s="32">
        <f t="shared" si="4"/>
        <v>0</v>
      </c>
      <c r="E40" s="114"/>
      <c r="F40" s="20">
        <f t="shared" si="11"/>
        <v>0</v>
      </c>
      <c r="G40" s="22"/>
      <c r="H40" s="23"/>
      <c r="I40" s="30">
        <f t="shared" si="7"/>
        <v>0</v>
      </c>
      <c r="J40" s="22">
        <f>ROUND(T40*J6,0)</f>
        <v>0</v>
      </c>
      <c r="K40" s="23">
        <f t="shared" si="6"/>
        <v>0</v>
      </c>
      <c r="L40" s="68"/>
      <c r="M40" s="68"/>
      <c r="N40" s="68"/>
      <c r="O40" s="68"/>
      <c r="P40" s="68"/>
      <c r="Q40" s="68"/>
      <c r="R40" s="68"/>
      <c r="S40" s="69"/>
      <c r="T40" s="70"/>
      <c r="Y40" s="2"/>
      <c r="Z40" s="5"/>
      <c r="AA40" s="924"/>
      <c r="AB40" s="924"/>
      <c r="AO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row>
    <row r="41" spans="1:96" s="1" customFormat="1" hidden="1" x14ac:dyDescent="0.2">
      <c r="A41" s="90"/>
      <c r="B41" s="32"/>
      <c r="C41" s="32">
        <f t="shared" si="0"/>
        <v>0</v>
      </c>
      <c r="D41" s="32">
        <f t="shared" si="4"/>
        <v>0</v>
      </c>
      <c r="E41" s="114"/>
      <c r="F41" s="20">
        <f t="shared" ref="F41:F44" si="12">SUM(G41:I41)</f>
        <v>0</v>
      </c>
      <c r="G41" s="22"/>
      <c r="H41" s="23"/>
      <c r="I41" s="30">
        <f t="shared" si="7"/>
        <v>0</v>
      </c>
      <c r="J41" s="22">
        <f>ROUND(T41*J6,0)</f>
        <v>0</v>
      </c>
      <c r="K41" s="23">
        <f t="shared" si="6"/>
        <v>0</v>
      </c>
      <c r="L41" s="68"/>
      <c r="M41" s="68"/>
      <c r="N41" s="68"/>
      <c r="O41" s="68"/>
      <c r="P41" s="68"/>
      <c r="Q41" s="68"/>
      <c r="R41" s="68"/>
      <c r="S41" s="69"/>
      <c r="T41" s="70"/>
      <c r="Y41" s="2"/>
      <c r="Z41" s="5"/>
      <c r="AA41" s="16"/>
      <c r="AB41" s="16"/>
      <c r="AO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row>
    <row r="42" spans="1:96" s="1" customFormat="1" hidden="1" x14ac:dyDescent="0.2">
      <c r="A42" s="90"/>
      <c r="B42" s="32"/>
      <c r="C42" s="32">
        <f t="shared" si="0"/>
        <v>0</v>
      </c>
      <c r="D42" s="32">
        <f t="shared" si="4"/>
        <v>0</v>
      </c>
      <c r="E42" s="114"/>
      <c r="F42" s="20">
        <f t="shared" si="12"/>
        <v>0</v>
      </c>
      <c r="G42" s="22"/>
      <c r="H42" s="23"/>
      <c r="I42" s="30">
        <f t="shared" si="7"/>
        <v>0</v>
      </c>
      <c r="J42" s="22">
        <f>ROUND(T42*J6,0)</f>
        <v>0</v>
      </c>
      <c r="K42" s="23">
        <f t="shared" si="6"/>
        <v>0</v>
      </c>
      <c r="L42" s="68"/>
      <c r="M42" s="68"/>
      <c r="N42" s="68"/>
      <c r="O42" s="68"/>
      <c r="P42" s="68"/>
      <c r="Q42" s="68"/>
      <c r="R42" s="68"/>
      <c r="S42" s="69"/>
      <c r="T42" s="70"/>
      <c r="Y42" s="2"/>
      <c r="Z42" s="5"/>
      <c r="AA42" s="16"/>
      <c r="AB42" s="16"/>
      <c r="AO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row>
    <row r="43" spans="1:96" s="1" customFormat="1" x14ac:dyDescent="0.2">
      <c r="A43" s="90"/>
      <c r="B43" s="32"/>
      <c r="C43" s="32">
        <f t="shared" si="0"/>
        <v>0</v>
      </c>
      <c r="D43" s="32">
        <f t="shared" si="4"/>
        <v>0</v>
      </c>
      <c r="E43" s="114"/>
      <c r="F43" s="20">
        <f t="shared" si="12"/>
        <v>0</v>
      </c>
      <c r="G43" s="22"/>
      <c r="H43" s="23"/>
      <c r="I43" s="30">
        <f t="shared" si="7"/>
        <v>0</v>
      </c>
      <c r="J43" s="22">
        <f>ROUND(T43*J6,0)</f>
        <v>0</v>
      </c>
      <c r="K43" s="23">
        <f t="shared" si="6"/>
        <v>0</v>
      </c>
      <c r="L43" s="68"/>
      <c r="M43" s="68"/>
      <c r="N43" s="68"/>
      <c r="O43" s="68"/>
      <c r="P43" s="68"/>
      <c r="Q43" s="68"/>
      <c r="R43" s="68"/>
      <c r="S43" s="69"/>
      <c r="T43" s="70"/>
      <c r="V43" s="842"/>
      <c r="Y43" s="2"/>
      <c r="Z43" s="5"/>
      <c r="AA43" s="924"/>
      <c r="AB43" s="924"/>
      <c r="AO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row>
    <row r="44" spans="1:96" s="1" customFormat="1" x14ac:dyDescent="0.2">
      <c r="A44" s="90"/>
      <c r="B44" s="32"/>
      <c r="C44" s="32">
        <f t="shared" ref="C44:C45" si="13">E44*F44</f>
        <v>0</v>
      </c>
      <c r="D44" s="32">
        <f t="shared" ref="D44" si="14">SUM(C44:C44)*1.08</f>
        <v>0</v>
      </c>
      <c r="E44" s="114"/>
      <c r="F44" s="20">
        <f t="shared" si="12"/>
        <v>0</v>
      </c>
      <c r="G44" s="22"/>
      <c r="H44" s="23"/>
      <c r="I44" s="30">
        <f t="shared" si="7"/>
        <v>0</v>
      </c>
      <c r="J44" s="22">
        <f>ROUND(T44*J6,0)</f>
        <v>0</v>
      </c>
      <c r="K44" s="23">
        <f t="shared" si="6"/>
        <v>0</v>
      </c>
      <c r="L44" s="68"/>
      <c r="M44" s="68"/>
      <c r="N44" s="68"/>
      <c r="O44" s="68"/>
      <c r="P44" s="68"/>
      <c r="Q44" s="68"/>
      <c r="R44" s="68"/>
      <c r="S44" s="69"/>
      <c r="T44" s="70"/>
      <c r="V44" s="1">
        <f>T8-1200</f>
        <v>0</v>
      </c>
      <c r="Y44" s="2"/>
      <c r="Z44" s="5"/>
      <c r="AA44" s="924"/>
      <c r="AB44" s="924"/>
      <c r="AO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row>
    <row r="45" spans="1:96" s="1" customFormat="1" x14ac:dyDescent="0.2">
      <c r="A45" s="91"/>
      <c r="B45" s="92"/>
      <c r="C45" s="32">
        <f t="shared" si="13"/>
        <v>0</v>
      </c>
      <c r="D45" s="92">
        <f>SUM(C45:C45)*1.08</f>
        <v>0</v>
      </c>
      <c r="E45" s="117"/>
      <c r="F45" s="21">
        <f>SUM(G45:I45)</f>
        <v>0</v>
      </c>
      <c r="G45" s="26"/>
      <c r="H45" s="27">
        <f>SUM(J45:S45)</f>
        <v>0</v>
      </c>
      <c r="I45" s="31"/>
      <c r="J45" s="26">
        <f>ROUND(T45*J6,0)</f>
        <v>0</v>
      </c>
      <c r="K45" s="27">
        <f t="shared" si="6"/>
        <v>0</v>
      </c>
      <c r="L45" s="71"/>
      <c r="M45" s="71"/>
      <c r="N45" s="71"/>
      <c r="O45" s="71"/>
      <c r="P45" s="71"/>
      <c r="Q45" s="71"/>
      <c r="R45" s="71"/>
      <c r="S45" s="72"/>
      <c r="T45" s="73"/>
      <c r="V45" s="1">
        <f>V44/2</f>
        <v>0</v>
      </c>
      <c r="Y45" s="2"/>
      <c r="Z45" s="5"/>
      <c r="AA45" s="924"/>
      <c r="AB45" s="924"/>
      <c r="AO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row>
    <row r="46" spans="1:96" s="1" customFormat="1" ht="12.75" thickBot="1" x14ac:dyDescent="0.25">
      <c r="A46" s="28" t="s">
        <v>56</v>
      </c>
      <c r="B46" s="87" t="s">
        <v>57</v>
      </c>
      <c r="C46" s="34">
        <f>SUM(C8:C45)</f>
        <v>1071888</v>
      </c>
      <c r="D46" s="34">
        <f>SUM(D8:D45)</f>
        <v>1157639.0400000003</v>
      </c>
      <c r="E46" s="37">
        <f>C46/F46</f>
        <v>82.2</v>
      </c>
      <c r="F46" s="29">
        <f t="shared" ref="F46:R46" si="15">SUM(F8:F45)</f>
        <v>13040</v>
      </c>
      <c r="G46" s="60">
        <f t="shared" si="15"/>
        <v>3374.7478597282875</v>
      </c>
      <c r="H46" s="61">
        <f t="shared" si="15"/>
        <v>6311.7709891965587</v>
      </c>
      <c r="I46" s="62">
        <f t="shared" si="15"/>
        <v>3353.4811510751533</v>
      </c>
      <c r="J46" s="93">
        <f>SUM(J8:J45)</f>
        <v>645</v>
      </c>
      <c r="K46" s="93">
        <f t="shared" ref="K46:O46" si="16">SUM(K8:K45)</f>
        <v>631</v>
      </c>
      <c r="L46" s="93">
        <f>SUM(L8:L45)</f>
        <v>4809</v>
      </c>
      <c r="M46" s="93">
        <f t="shared" si="16"/>
        <v>1625</v>
      </c>
      <c r="N46" s="93">
        <f>SUM(N8:N45)</f>
        <v>739</v>
      </c>
      <c r="O46" s="93">
        <f t="shared" si="16"/>
        <v>885</v>
      </c>
      <c r="P46" s="93">
        <f t="shared" si="15"/>
        <v>1400</v>
      </c>
      <c r="Q46" s="93">
        <f t="shared" si="15"/>
        <v>1400</v>
      </c>
      <c r="R46" s="93">
        <f t="shared" si="15"/>
        <v>906</v>
      </c>
      <c r="S46" s="93">
        <f>SUM(S8:S45)</f>
        <v>0</v>
      </c>
      <c r="T46" s="66"/>
      <c r="Y46" s="2"/>
      <c r="Z46" s="5"/>
      <c r="AA46" s="924"/>
      <c r="AB46" s="924"/>
      <c r="AC46" s="8"/>
      <c r="AO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row>
    <row r="47" spans="1:96" s="1" customFormat="1" ht="12.75" thickTop="1" x14ac:dyDescent="0.2">
      <c r="A47" s="241"/>
      <c r="B47" s="242"/>
      <c r="C47" s="243"/>
      <c r="D47" s="243"/>
      <c r="E47" s="244"/>
      <c r="F47" s="245"/>
      <c r="G47" s="60"/>
      <c r="H47" s="62"/>
      <c r="I47" s="62"/>
      <c r="J47" s="247">
        <f>J46/$F$46</f>
        <v>4.9463190184049079E-2</v>
      </c>
      <c r="K47" s="247">
        <f t="shared" ref="K47:S47" si="17">K46/$F$46</f>
        <v>4.8389570552147237E-2</v>
      </c>
      <c r="L47" s="247">
        <f t="shared" si="17"/>
        <v>0.36878834355828222</v>
      </c>
      <c r="M47" s="247">
        <f t="shared" si="17"/>
        <v>0.12461656441717792</v>
      </c>
      <c r="N47" s="247">
        <f t="shared" si="17"/>
        <v>5.6671779141104293E-2</v>
      </c>
      <c r="O47" s="247">
        <f t="shared" si="17"/>
        <v>6.7868098159509199E-2</v>
      </c>
      <c r="P47" s="247">
        <f t="shared" si="17"/>
        <v>0.10736196319018405</v>
      </c>
      <c r="Q47" s="247">
        <f t="shared" si="17"/>
        <v>0.10736196319018405</v>
      </c>
      <c r="R47" s="247">
        <f t="shared" si="17"/>
        <v>6.9478527607361965E-2</v>
      </c>
      <c r="S47" s="247">
        <f t="shared" si="17"/>
        <v>0</v>
      </c>
      <c r="T47" s="246"/>
      <c r="Y47" s="2"/>
      <c r="Z47" s="5"/>
      <c r="AA47" s="16"/>
      <c r="AB47" s="16"/>
      <c r="AC47" s="8"/>
      <c r="AO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row>
    <row r="48" spans="1:96" s="1" customFormat="1" x14ac:dyDescent="0.2">
      <c r="G48" s="919" t="s">
        <v>73</v>
      </c>
      <c r="H48" s="919"/>
      <c r="I48" s="919"/>
      <c r="J48" s="63">
        <v>100</v>
      </c>
      <c r="K48" s="63">
        <v>140</v>
      </c>
      <c r="L48" s="63">
        <f t="shared" ref="L48:S48" si="18">$U$48</f>
        <v>78.123767426045561</v>
      </c>
      <c r="M48" s="63">
        <f t="shared" si="18"/>
        <v>78.123767426045561</v>
      </c>
      <c r="N48" s="63">
        <f t="shared" si="18"/>
        <v>78.123767426045561</v>
      </c>
      <c r="O48" s="63">
        <f t="shared" si="18"/>
        <v>78.123767426045561</v>
      </c>
      <c r="P48" s="63">
        <f t="shared" si="18"/>
        <v>78.123767426045561</v>
      </c>
      <c r="Q48" s="63">
        <f t="shared" si="18"/>
        <v>78.123767426045561</v>
      </c>
      <c r="R48" s="63">
        <f t="shared" si="18"/>
        <v>78.123767426045561</v>
      </c>
      <c r="S48" s="63">
        <f t="shared" si="18"/>
        <v>78.123767426045561</v>
      </c>
      <c r="T48" s="65"/>
      <c r="U48" s="1">
        <f>(1071888-J49-K49)/(F46-J46-K46)</f>
        <v>78.123767426045561</v>
      </c>
      <c r="V48" s="5"/>
      <c r="AJ48" s="2"/>
      <c r="AN48" s="11"/>
      <c r="AO48" s="11"/>
      <c r="AP48" s="14"/>
      <c r="AU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row>
    <row r="49" spans="1:112" x14ac:dyDescent="0.2">
      <c r="G49" s="919" t="s">
        <v>74</v>
      </c>
      <c r="H49" s="919"/>
      <c r="I49" s="919"/>
      <c r="J49" s="64">
        <f>J46*J48</f>
        <v>64500</v>
      </c>
      <c r="K49" s="64">
        <f t="shared" ref="K49:S49" si="19">K46*K48</f>
        <v>88340</v>
      </c>
      <c r="L49" s="64">
        <f>L46*L48</f>
        <v>375697.19755185308</v>
      </c>
      <c r="M49" s="64">
        <f t="shared" si="19"/>
        <v>126951.12206732403</v>
      </c>
      <c r="N49" s="64">
        <f>N46*N48</f>
        <v>57733.46412784767</v>
      </c>
      <c r="O49" s="64">
        <f>O46*O48</f>
        <v>69139.53417205032</v>
      </c>
      <c r="P49" s="64">
        <f t="shared" si="19"/>
        <v>109373.27439646379</v>
      </c>
      <c r="Q49" s="64">
        <f t="shared" si="19"/>
        <v>109373.27439646379</v>
      </c>
      <c r="R49" s="64">
        <f t="shared" si="19"/>
        <v>70780.133287997276</v>
      </c>
      <c r="S49" s="64">
        <f t="shared" si="19"/>
        <v>0</v>
      </c>
      <c r="T49" s="65">
        <f>SUM(J49:S49)</f>
        <v>1071887.9999999998</v>
      </c>
      <c r="AJ49" s="2"/>
      <c r="AN49" s="11"/>
      <c r="AO49" s="11"/>
      <c r="AP49" s="14"/>
      <c r="AU49" s="14"/>
      <c r="BD49" s="1"/>
      <c r="BE49" s="1"/>
      <c r="BF49" s="1"/>
      <c r="BK49" s="1"/>
      <c r="BN49" s="14"/>
      <c r="BO49" s="14"/>
      <c r="BP49" s="14"/>
      <c r="BQ49" s="14"/>
      <c r="BR49" s="14"/>
      <c r="BS49" s="14"/>
      <c r="BT49" s="14"/>
      <c r="BU49" s="14"/>
      <c r="BV49" s="14"/>
      <c r="BW49" s="14"/>
      <c r="BX49" s="14"/>
      <c r="BY49" s="14"/>
      <c r="BZ49" s="14"/>
      <c r="CA49" s="14"/>
      <c r="CB49" s="14"/>
      <c r="CC49" s="14"/>
      <c r="CS49" s="1"/>
      <c r="CT49" s="1"/>
      <c r="CU49" s="1"/>
      <c r="CV49" s="1"/>
      <c r="CW49" s="1"/>
      <c r="CX49" s="1"/>
      <c r="CY49" s="1"/>
      <c r="CZ49" s="1"/>
      <c r="DA49" s="1"/>
      <c r="DB49" s="1"/>
      <c r="DC49" s="1"/>
      <c r="DD49" s="1"/>
      <c r="DE49" s="1"/>
      <c r="DF49" s="1"/>
      <c r="DG49" s="1"/>
      <c r="DH49" s="1"/>
    </row>
    <row r="50" spans="1:112" x14ac:dyDescent="0.2">
      <c r="A50" s="910" t="s">
        <v>265</v>
      </c>
      <c r="B50" s="911"/>
      <c r="C50" s="911"/>
      <c r="D50" s="911"/>
      <c r="E50" s="911"/>
      <c r="G50" s="919" t="s">
        <v>63</v>
      </c>
      <c r="H50" s="919"/>
      <c r="I50" s="919"/>
      <c r="J50" s="93">
        <f>Rapportierung!CZ40</f>
        <v>300</v>
      </c>
      <c r="K50" s="93">
        <f>Rapportierung!CZ80</f>
        <v>92</v>
      </c>
      <c r="L50" s="93">
        <f>Rapportierung!CZ143</f>
        <v>3680.75</v>
      </c>
      <c r="M50" s="93">
        <f>Rapportierung!CZ195</f>
        <v>1134</v>
      </c>
      <c r="N50" s="93">
        <f>Rapportierung!CZ246</f>
        <v>152</v>
      </c>
      <c r="O50" s="93">
        <f>Rapportierung!CZ290</f>
        <v>1393.2500010000001</v>
      </c>
      <c r="P50" s="93">
        <f>Rapportierung!CZ340</f>
        <v>1097.250002</v>
      </c>
      <c r="Q50" s="93">
        <f>Rapportierung!CZ399</f>
        <v>1664</v>
      </c>
      <c r="R50" s="93">
        <f>Rapportierung!CZ440</f>
        <v>214.25</v>
      </c>
      <c r="S50" s="217">
        <f>Rapportierung!CZ480</f>
        <v>1.0000000000000001E-5</v>
      </c>
      <c r="T50" s="65"/>
      <c r="AJ50" s="2"/>
      <c r="AN50" s="11"/>
      <c r="AO50" s="11"/>
      <c r="AP50" s="14"/>
      <c r="AU50" s="14"/>
      <c r="BD50" s="1"/>
      <c r="BE50" s="1"/>
      <c r="BF50" s="1"/>
      <c r="BK50" s="1"/>
      <c r="BN50" s="14"/>
      <c r="BO50" s="14"/>
      <c r="BP50" s="14"/>
      <c r="BQ50" s="14"/>
      <c r="BR50" s="14"/>
      <c r="BS50" s="14"/>
      <c r="BT50" s="14"/>
      <c r="BU50" s="14"/>
      <c r="BV50" s="14"/>
      <c r="BW50" s="14"/>
      <c r="BX50" s="14"/>
      <c r="BY50" s="14"/>
      <c r="BZ50" s="14"/>
      <c r="CA50" s="14"/>
      <c r="CB50" s="14"/>
      <c r="CC50" s="14"/>
      <c r="CS50" s="1"/>
      <c r="CT50" s="1"/>
      <c r="CU50" s="1"/>
      <c r="CV50" s="1"/>
      <c r="CW50" s="1"/>
      <c r="CX50" s="1"/>
      <c r="CY50" s="1"/>
      <c r="CZ50" s="1"/>
      <c r="DA50" s="1"/>
      <c r="DB50" s="1"/>
      <c r="DC50" s="1"/>
      <c r="DD50" s="1"/>
      <c r="DE50" s="1"/>
      <c r="DF50" s="1"/>
      <c r="DG50" s="1"/>
      <c r="DH50" s="1"/>
    </row>
    <row r="51" spans="1:112" x14ac:dyDescent="0.2">
      <c r="A51" s="911"/>
      <c r="B51" s="911"/>
      <c r="C51" s="911"/>
      <c r="D51" s="911"/>
      <c r="E51" s="911"/>
      <c r="G51" s="919" t="s">
        <v>64</v>
      </c>
      <c r="H51" s="919"/>
      <c r="I51" s="919"/>
      <c r="J51" s="64">
        <f>Rapportierung!DA40</f>
        <v>30368.5</v>
      </c>
      <c r="K51" s="64">
        <f>Rapportierung!DA80</f>
        <v>12880</v>
      </c>
      <c r="L51" s="64">
        <f>Rapportierung!DA143</f>
        <v>298869.25</v>
      </c>
      <c r="M51" s="64">
        <f>Rapportierung!DA195</f>
        <v>103224.5</v>
      </c>
      <c r="N51" s="64">
        <f>Rapportierung!DA246</f>
        <v>12940.75</v>
      </c>
      <c r="O51" s="64">
        <f>Rapportierung!DA290</f>
        <v>132015</v>
      </c>
      <c r="P51" s="64">
        <f>Rapportierung!DA340</f>
        <v>77436.5</v>
      </c>
      <c r="Q51" s="64">
        <f>Rapportierung!DA399</f>
        <v>119424</v>
      </c>
      <c r="R51" s="64">
        <f>Rapportierung!DA440</f>
        <v>23096.5</v>
      </c>
      <c r="S51" s="64">
        <f>Rapportierung!DA480</f>
        <v>0</v>
      </c>
      <c r="T51" s="150">
        <f>SUM(J51:S51)</f>
        <v>810255</v>
      </c>
      <c r="AJ51" s="2"/>
      <c r="AN51" s="11"/>
      <c r="AO51" s="11"/>
      <c r="AP51" s="14"/>
      <c r="AU51" s="14"/>
      <c r="BD51" s="1"/>
      <c r="BE51" s="1"/>
      <c r="BF51" s="1"/>
      <c r="BK51" s="1"/>
      <c r="BN51" s="14"/>
      <c r="BO51" s="14"/>
      <c r="BP51" s="14"/>
      <c r="BQ51" s="14"/>
      <c r="BR51" s="14"/>
      <c r="BS51" s="14"/>
      <c r="BT51" s="14"/>
      <c r="BU51" s="14"/>
      <c r="BV51" s="14"/>
      <c r="BW51" s="14"/>
      <c r="BX51" s="14"/>
      <c r="BY51" s="14"/>
      <c r="BZ51" s="14"/>
      <c r="CA51" s="14"/>
      <c r="CB51" s="14"/>
      <c r="CC51" s="14"/>
      <c r="CS51" s="1"/>
      <c r="CT51" s="1"/>
      <c r="CU51" s="1"/>
      <c r="CV51" s="1"/>
      <c r="CW51" s="1"/>
      <c r="CX51" s="1"/>
      <c r="CY51" s="1"/>
      <c r="CZ51" s="1"/>
      <c r="DA51" s="1"/>
      <c r="DB51" s="1"/>
      <c r="DC51" s="1"/>
      <c r="DD51" s="1"/>
      <c r="DE51" s="1"/>
      <c r="DF51" s="1"/>
      <c r="DG51" s="1"/>
      <c r="DH51" s="1"/>
    </row>
    <row r="52" spans="1:112" x14ac:dyDescent="0.2">
      <c r="A52" s="911"/>
      <c r="B52" s="911"/>
      <c r="C52" s="911"/>
      <c r="D52" s="911"/>
      <c r="E52" s="911"/>
      <c r="G52" s="916" t="s">
        <v>65</v>
      </c>
      <c r="H52" s="917"/>
      <c r="I52" s="918"/>
      <c r="J52" s="63">
        <f>J51/J50</f>
        <v>101.22833333333334</v>
      </c>
      <c r="K52" s="63">
        <f>K51/K50</f>
        <v>140</v>
      </c>
      <c r="L52" s="63">
        <f>L51/L50</f>
        <v>81.197921619235217</v>
      </c>
      <c r="M52" s="63">
        <f t="shared" ref="M52:S52" si="20">M51/M50</f>
        <v>91.026895943562607</v>
      </c>
      <c r="N52" s="63">
        <f>N51/N50</f>
        <v>85.13651315789474</v>
      </c>
      <c r="O52" s="63">
        <f>O51/O50</f>
        <v>94.753274649378582</v>
      </c>
      <c r="P52" s="63">
        <f t="shared" si="20"/>
        <v>70.573251181456826</v>
      </c>
      <c r="Q52" s="63">
        <f t="shared" si="20"/>
        <v>71.769230769230774</v>
      </c>
      <c r="R52" s="63">
        <f t="shared" si="20"/>
        <v>107.80163360560093</v>
      </c>
      <c r="S52" s="63">
        <f t="shared" si="20"/>
        <v>0</v>
      </c>
      <c r="T52" s="65"/>
      <c r="AJ52" s="2"/>
      <c r="AN52" s="11"/>
      <c r="AO52" s="11"/>
      <c r="AP52" s="14"/>
      <c r="AU52" s="14"/>
      <c r="BD52" s="1"/>
      <c r="BE52" s="1"/>
      <c r="BF52" s="1"/>
      <c r="BK52" s="1"/>
      <c r="BN52" s="14"/>
      <c r="BO52" s="14"/>
      <c r="BP52" s="14"/>
      <c r="BQ52" s="14"/>
      <c r="BR52" s="14"/>
      <c r="BS52" s="14"/>
      <c r="BT52" s="14"/>
      <c r="BU52" s="14"/>
      <c r="BV52" s="14"/>
      <c r="BW52" s="14"/>
      <c r="BX52" s="14"/>
      <c r="BY52" s="14"/>
      <c r="BZ52" s="14"/>
      <c r="CA52" s="14"/>
      <c r="CB52" s="14"/>
      <c r="CC52" s="14"/>
      <c r="CS52" s="1"/>
      <c r="CT52" s="1"/>
      <c r="CU52" s="1"/>
      <c r="CV52" s="1"/>
      <c r="CW52" s="1"/>
      <c r="CX52" s="1"/>
      <c r="CY52" s="1"/>
      <c r="CZ52" s="1"/>
      <c r="DA52" s="1"/>
      <c r="DB52" s="1"/>
      <c r="DC52" s="1"/>
      <c r="DD52" s="1"/>
      <c r="DE52" s="1"/>
      <c r="DF52" s="1"/>
      <c r="DG52" s="1"/>
      <c r="DH52" s="1"/>
    </row>
    <row r="53" spans="1:112" x14ac:dyDescent="0.2">
      <c r="A53" s="911"/>
      <c r="B53" s="911"/>
      <c r="C53" s="911"/>
      <c r="D53" s="911"/>
      <c r="E53" s="911"/>
      <c r="G53" s="102" t="s">
        <v>116</v>
      </c>
      <c r="H53" s="103"/>
      <c r="I53" s="104"/>
      <c r="J53" s="115">
        <f>(J48*J50)-(J50*J52)</f>
        <v>-368.5</v>
      </c>
      <c r="K53" s="115">
        <f>(K48*K50)-(K50*K52)</f>
        <v>0</v>
      </c>
      <c r="L53" s="115">
        <f t="shared" ref="L53:S53" si="21">(L48*L50)-(L50*L52)</f>
        <v>-11315.193046582805</v>
      </c>
      <c r="M53" s="115">
        <f t="shared" si="21"/>
        <v>-14632.14773886434</v>
      </c>
      <c r="N53" s="115">
        <f t="shared" si="21"/>
        <v>-1065.9373512410748</v>
      </c>
      <c r="O53" s="115">
        <f t="shared" si="21"/>
        <v>-23169.06095553824</v>
      </c>
      <c r="P53" s="115">
        <f t="shared" si="21"/>
        <v>8284.8039644760283</v>
      </c>
      <c r="Q53" s="115">
        <f t="shared" si="21"/>
        <v>10573.948996939813</v>
      </c>
      <c r="R53" s="115">
        <f t="shared" si="21"/>
        <v>-6358.4828289697398</v>
      </c>
      <c r="S53" s="115">
        <f t="shared" si="21"/>
        <v>7.8123767426045568E-4</v>
      </c>
      <c r="T53" s="150">
        <f>SUM(J53:S53)</f>
        <v>-38050.568178542686</v>
      </c>
      <c r="AJ53" s="2"/>
      <c r="AN53" s="11"/>
      <c r="AO53" s="11"/>
      <c r="AP53" s="14"/>
      <c r="AU53" s="14"/>
      <c r="BD53" s="1"/>
      <c r="BE53" s="1"/>
      <c r="BF53" s="1"/>
      <c r="BK53" s="1"/>
      <c r="BN53" s="14"/>
      <c r="BO53" s="14"/>
      <c r="BP53" s="14"/>
      <c r="BQ53" s="14"/>
      <c r="BR53" s="14"/>
      <c r="BS53" s="14"/>
      <c r="BT53" s="14"/>
      <c r="BU53" s="14"/>
      <c r="BV53" s="14"/>
      <c r="BW53" s="14"/>
      <c r="BX53" s="14"/>
      <c r="BY53" s="14"/>
      <c r="BZ53" s="14"/>
      <c r="CA53" s="14"/>
      <c r="CB53" s="14"/>
      <c r="CC53" s="14"/>
      <c r="CS53" s="1"/>
      <c r="CT53" s="1"/>
      <c r="CU53" s="1"/>
      <c r="CV53" s="1"/>
      <c r="CW53" s="1"/>
      <c r="CX53" s="1"/>
      <c r="CY53" s="1"/>
      <c r="CZ53" s="1"/>
      <c r="DA53" s="1"/>
      <c r="DB53" s="1"/>
      <c r="DC53" s="1"/>
      <c r="DD53" s="1"/>
      <c r="DE53" s="1"/>
      <c r="DF53" s="1"/>
      <c r="DG53" s="1"/>
      <c r="DH53" s="1"/>
    </row>
    <row r="54" spans="1:112" x14ac:dyDescent="0.2">
      <c r="A54" s="911"/>
      <c r="B54" s="911"/>
      <c r="C54" s="911"/>
      <c r="D54" s="911"/>
      <c r="E54" s="911"/>
      <c r="G54" s="105"/>
      <c r="H54" s="106"/>
      <c r="I54" s="107"/>
      <c r="J54" s="116"/>
      <c r="K54" s="116"/>
      <c r="L54" s="116"/>
      <c r="M54" s="116"/>
      <c r="N54" s="116"/>
      <c r="O54" s="116"/>
      <c r="P54" s="116"/>
      <c r="Q54" s="116"/>
      <c r="R54" s="116"/>
      <c r="S54" s="116"/>
      <c r="T54" s="150"/>
      <c r="AJ54" s="2"/>
      <c r="AN54" s="11"/>
      <c r="AO54" s="11"/>
      <c r="AP54" s="14"/>
      <c r="AU54" s="14"/>
      <c r="BD54" s="1"/>
      <c r="BE54" s="1"/>
      <c r="BF54" s="1"/>
      <c r="BK54" s="1"/>
      <c r="BN54" s="14"/>
      <c r="BO54" s="14"/>
      <c r="BP54" s="14"/>
      <c r="BQ54" s="14"/>
      <c r="BR54" s="14"/>
      <c r="BS54" s="14"/>
      <c r="BT54" s="14"/>
      <c r="BU54" s="14"/>
      <c r="BV54" s="14"/>
      <c r="BW54" s="14"/>
      <c r="BX54" s="14"/>
      <c r="BY54" s="14"/>
      <c r="BZ54" s="14"/>
      <c r="CA54" s="14"/>
      <c r="CB54" s="14"/>
      <c r="CC54" s="14"/>
      <c r="CS54" s="1"/>
      <c r="CT54" s="1"/>
      <c r="CU54" s="1"/>
      <c r="CV54" s="1"/>
      <c r="CW54" s="1"/>
      <c r="CX54" s="1"/>
      <c r="CY54" s="1"/>
      <c r="CZ54" s="1"/>
      <c r="DA54" s="1"/>
      <c r="DB54" s="1"/>
      <c r="DC54" s="1"/>
      <c r="DD54" s="1"/>
      <c r="DE54" s="1"/>
      <c r="DF54" s="1"/>
      <c r="DG54" s="1"/>
      <c r="DH54" s="1"/>
    </row>
    <row r="55" spans="1:112" x14ac:dyDescent="0.2">
      <c r="A55" s="911"/>
      <c r="B55" s="911"/>
      <c r="C55" s="911"/>
      <c r="D55" s="911"/>
      <c r="E55" s="911"/>
      <c r="G55" s="108" t="s">
        <v>155</v>
      </c>
      <c r="H55" s="109"/>
      <c r="I55" s="110"/>
      <c r="J55" s="112">
        <f>J53-J54</f>
        <v>-368.5</v>
      </c>
      <c r="K55" s="112">
        <f>K53-K54</f>
        <v>0</v>
      </c>
      <c r="L55" s="112">
        <f t="shared" ref="L55:S55" si="22">L53-L54</f>
        <v>-11315.193046582805</v>
      </c>
      <c r="M55" s="112">
        <f t="shared" si="22"/>
        <v>-14632.14773886434</v>
      </c>
      <c r="N55" s="112">
        <f t="shared" si="22"/>
        <v>-1065.9373512410748</v>
      </c>
      <c r="O55" s="112">
        <f t="shared" si="22"/>
        <v>-23169.06095553824</v>
      </c>
      <c r="P55" s="112">
        <f t="shared" si="22"/>
        <v>8284.8039644760283</v>
      </c>
      <c r="Q55" s="112">
        <f t="shared" si="22"/>
        <v>10573.948996939813</v>
      </c>
      <c r="R55" s="112">
        <f t="shared" si="22"/>
        <v>-6358.4828289697398</v>
      </c>
      <c r="S55" s="112">
        <f t="shared" si="22"/>
        <v>7.8123767426045568E-4</v>
      </c>
      <c r="T55" s="150">
        <f>T53-T54</f>
        <v>-38050.568178542686</v>
      </c>
      <c r="AJ55" s="2"/>
      <c r="AN55" s="11"/>
      <c r="AO55" s="11"/>
      <c r="AP55" s="14"/>
      <c r="AU55" s="14"/>
      <c r="BD55" s="1"/>
      <c r="BE55" s="1"/>
      <c r="BF55" s="1"/>
      <c r="BK55" s="1"/>
      <c r="BN55" s="14"/>
      <c r="BO55" s="14"/>
      <c r="BP55" s="14"/>
      <c r="BQ55" s="14"/>
      <c r="BR55" s="14"/>
      <c r="BS55" s="14"/>
      <c r="BT55" s="14"/>
      <c r="BU55" s="14"/>
      <c r="BV55" s="14"/>
      <c r="BW55" s="14"/>
      <c r="BX55" s="14"/>
      <c r="BY55" s="14"/>
      <c r="BZ55" s="14"/>
      <c r="CA55" s="14"/>
      <c r="CB55" s="14"/>
      <c r="CC55" s="14"/>
      <c r="CS55" s="1"/>
      <c r="CT55" s="1"/>
      <c r="CU55" s="1"/>
      <c r="CV55" s="1"/>
      <c r="CW55" s="1"/>
      <c r="CX55" s="1"/>
      <c r="CY55" s="1"/>
      <c r="CZ55" s="1"/>
      <c r="DA55" s="1"/>
      <c r="DB55" s="1"/>
      <c r="DC55" s="1"/>
      <c r="DD55" s="1"/>
      <c r="DE55" s="1"/>
      <c r="DF55" s="1"/>
      <c r="DG55" s="1"/>
      <c r="DH55" s="1"/>
    </row>
    <row r="56" spans="1:112" x14ac:dyDescent="0.2">
      <c r="A56" s="911"/>
      <c r="B56" s="911"/>
      <c r="C56" s="911"/>
      <c r="D56" s="911"/>
      <c r="E56" s="911"/>
      <c r="J56" s="36"/>
      <c r="K56" s="36"/>
      <c r="L56" s="36"/>
      <c r="M56" s="36"/>
      <c r="N56" s="36"/>
      <c r="O56" s="36"/>
      <c r="P56" s="36"/>
      <c r="Q56" s="36"/>
      <c r="R56" s="36"/>
      <c r="S56" s="36"/>
      <c r="T56" s="36"/>
      <c r="AJ56" s="2"/>
      <c r="AN56" s="11"/>
      <c r="AO56" s="11"/>
      <c r="AP56" s="14"/>
      <c r="AU56" s="14"/>
      <c r="BD56" s="1"/>
      <c r="BE56" s="1"/>
      <c r="BF56" s="1"/>
      <c r="BK56" s="1"/>
      <c r="BN56" s="14"/>
      <c r="BO56" s="14"/>
      <c r="BP56" s="14"/>
      <c r="BQ56" s="14"/>
      <c r="BR56" s="14"/>
      <c r="BS56" s="14"/>
      <c r="BT56" s="14"/>
      <c r="BU56" s="14"/>
      <c r="BV56" s="14"/>
      <c r="BW56" s="14"/>
      <c r="BX56" s="14"/>
      <c r="BY56" s="14"/>
      <c r="BZ56" s="14"/>
      <c r="CA56" s="14"/>
      <c r="CB56" s="14"/>
      <c r="CC56" s="14"/>
      <c r="CS56" s="1"/>
      <c r="CT56" s="1"/>
      <c r="CU56" s="1"/>
      <c r="CV56" s="1"/>
      <c r="CW56" s="1"/>
      <c r="CX56" s="1"/>
      <c r="CY56" s="1"/>
      <c r="CZ56" s="1"/>
      <c r="DA56" s="1"/>
      <c r="DB56" s="1"/>
      <c r="DC56" s="1"/>
      <c r="DD56" s="1"/>
      <c r="DE56" s="1"/>
      <c r="DF56" s="1"/>
      <c r="DG56" s="1"/>
      <c r="DH56" s="1"/>
    </row>
    <row r="57" spans="1:112" ht="12" customHeight="1" x14ac:dyDescent="0.2">
      <c r="A57" s="911"/>
      <c r="B57" s="911"/>
      <c r="C57" s="911"/>
      <c r="D57" s="911"/>
      <c r="E57" s="911"/>
      <c r="G57" s="156"/>
      <c r="H57" s="156"/>
      <c r="I57" s="157"/>
      <c r="J57" s="158"/>
      <c r="K57" s="158"/>
      <c r="L57" s="158"/>
      <c r="M57" s="158"/>
      <c r="N57" s="158"/>
      <c r="O57" s="158"/>
      <c r="P57" s="158"/>
      <c r="Q57" s="158"/>
      <c r="R57" s="158"/>
      <c r="S57" s="158"/>
      <c r="AN57" s="11"/>
      <c r="AO57" s="11"/>
      <c r="AP57" s="14"/>
      <c r="AU57" s="14"/>
      <c r="BD57" s="1"/>
      <c r="BE57" s="1"/>
      <c r="BF57" s="1"/>
      <c r="BK57" s="1"/>
      <c r="BN57" s="14"/>
      <c r="BO57" s="14"/>
      <c r="BP57" s="14"/>
      <c r="BQ57" s="14"/>
      <c r="BR57" s="14"/>
      <c r="BS57" s="14"/>
      <c r="BT57" s="14"/>
      <c r="BU57" s="14"/>
      <c r="BV57" s="14"/>
      <c r="BW57" s="14"/>
      <c r="BX57" s="14"/>
      <c r="BY57" s="14"/>
      <c r="BZ57" s="14"/>
      <c r="CA57" s="14"/>
      <c r="CB57" s="14"/>
      <c r="CC57" s="14"/>
      <c r="CS57" s="1"/>
      <c r="CT57" s="1"/>
      <c r="CU57" s="1"/>
      <c r="CV57" s="1"/>
      <c r="CW57" s="1"/>
      <c r="CX57" s="1"/>
      <c r="CY57" s="1"/>
      <c r="CZ57" s="1"/>
      <c r="DA57" s="1"/>
      <c r="DB57" s="1"/>
      <c r="DC57" s="1"/>
      <c r="DD57" s="1"/>
      <c r="DE57" s="1"/>
      <c r="DF57" s="1"/>
      <c r="DG57" s="1"/>
      <c r="DH57" s="1"/>
    </row>
    <row r="58" spans="1:112" ht="12.75" x14ac:dyDescent="0.2">
      <c r="A58" s="911"/>
      <c r="B58" s="911"/>
      <c r="C58" s="911"/>
      <c r="D58" s="911"/>
      <c r="E58" s="911"/>
      <c r="G58" s="368"/>
      <c r="H58" s="156"/>
      <c r="I58" s="369"/>
      <c r="AN58" s="11"/>
      <c r="AO58" s="11"/>
      <c r="AP58" s="14"/>
      <c r="AU58" s="14"/>
      <c r="BD58" s="1"/>
      <c r="BE58" s="1"/>
      <c r="BF58" s="1"/>
      <c r="BK58" s="1"/>
      <c r="BN58" s="14"/>
      <c r="BO58" s="14"/>
      <c r="BP58" s="14"/>
      <c r="BQ58" s="14"/>
      <c r="BR58" s="14"/>
      <c r="BS58" s="14"/>
      <c r="BT58" s="14"/>
      <c r="BU58" s="14"/>
      <c r="BV58" s="14"/>
      <c r="BW58" s="14"/>
      <c r="BX58" s="14"/>
      <c r="BY58" s="14"/>
      <c r="BZ58" s="14"/>
      <c r="CA58" s="14"/>
      <c r="CB58" s="14"/>
      <c r="CC58" s="14"/>
      <c r="CS58" s="1"/>
      <c r="CT58" s="1"/>
      <c r="CU58" s="1"/>
      <c r="CV58" s="1"/>
      <c r="CW58" s="1"/>
      <c r="CX58" s="1"/>
      <c r="CY58" s="1"/>
      <c r="CZ58" s="1"/>
      <c r="DA58" s="1"/>
      <c r="DB58" s="1"/>
      <c r="DC58" s="1"/>
      <c r="DD58" s="1"/>
      <c r="DE58" s="1"/>
      <c r="DF58" s="1"/>
      <c r="DG58" s="1"/>
      <c r="DH58" s="1"/>
    </row>
    <row r="59" spans="1:112" x14ac:dyDescent="0.2">
      <c r="A59" s="911"/>
      <c r="B59" s="911"/>
      <c r="C59" s="911"/>
      <c r="D59" s="911"/>
      <c r="E59" s="911"/>
      <c r="G59" s="156"/>
      <c r="H59" s="156"/>
      <c r="I59" s="162"/>
      <c r="AN59" s="11"/>
      <c r="AO59" s="11"/>
      <c r="AP59" s="14"/>
      <c r="AU59" s="14"/>
      <c r="BD59" s="1"/>
      <c r="BE59" s="1"/>
      <c r="BF59" s="1"/>
      <c r="BK59" s="1"/>
      <c r="BN59" s="14"/>
      <c r="BO59" s="14"/>
      <c r="BP59" s="14"/>
      <c r="BQ59" s="14"/>
      <c r="BR59" s="14"/>
      <c r="BS59" s="14"/>
      <c r="BT59" s="14"/>
      <c r="BU59" s="14"/>
      <c r="BV59" s="14"/>
      <c r="BW59" s="14"/>
      <c r="BX59" s="14"/>
      <c r="BY59" s="14"/>
      <c r="BZ59" s="14"/>
      <c r="CA59" s="14"/>
      <c r="CB59" s="14"/>
      <c r="CC59" s="14"/>
      <c r="CS59" s="1"/>
      <c r="CT59" s="1"/>
      <c r="CU59" s="1"/>
      <c r="CV59" s="1"/>
      <c r="CW59" s="1"/>
      <c r="CX59" s="1"/>
      <c r="CY59" s="1"/>
      <c r="CZ59" s="1"/>
      <c r="DA59" s="1"/>
      <c r="DB59" s="1"/>
      <c r="DC59" s="1"/>
      <c r="DD59" s="1"/>
      <c r="DE59" s="1"/>
      <c r="DF59" s="1"/>
      <c r="DG59" s="1"/>
      <c r="DH59" s="1"/>
    </row>
    <row r="60" spans="1:112" x14ac:dyDescent="0.2">
      <c r="A60" s="911"/>
      <c r="B60" s="911"/>
      <c r="C60" s="911"/>
      <c r="D60" s="911"/>
      <c r="E60" s="911"/>
      <c r="G60" s="155" t="s">
        <v>149</v>
      </c>
      <c r="H60" s="163"/>
      <c r="I60" s="164" t="s">
        <v>150</v>
      </c>
      <c r="J60" s="192">
        <f>J51/J49</f>
        <v>0.47082945736434106</v>
      </c>
      <c r="K60" s="193">
        <f>K51/K49</f>
        <v>0.14580031695721077</v>
      </c>
      <c r="L60" s="193">
        <f t="shared" ref="L60:Q60" si="23">L51/L49</f>
        <v>0.79550566772260944</v>
      </c>
      <c r="M60" s="193">
        <f t="shared" si="23"/>
        <v>0.81310427445657818</v>
      </c>
      <c r="N60" s="193">
        <f t="shared" si="23"/>
        <v>0.22414643215143648</v>
      </c>
      <c r="O60" s="193">
        <f t="shared" si="23"/>
        <v>1.9093996160212359</v>
      </c>
      <c r="P60" s="193">
        <f t="shared" si="23"/>
        <v>0.70800202725304562</v>
      </c>
      <c r="Q60" s="193">
        <f t="shared" si="23"/>
        <v>1.0918937981787364</v>
      </c>
      <c r="R60" s="193">
        <f>R51/R49</f>
        <v>0.3263133159981863</v>
      </c>
      <c r="S60" s="194" t="e">
        <f>S51/S49</f>
        <v>#DIV/0!</v>
      </c>
      <c r="AN60" s="11"/>
      <c r="AO60" s="11"/>
      <c r="AP60" s="14"/>
      <c r="AU60" s="14"/>
      <c r="BD60" s="1"/>
      <c r="BE60" s="1"/>
      <c r="BF60" s="1"/>
      <c r="BK60" s="1"/>
      <c r="BN60" s="14"/>
      <c r="BO60" s="14"/>
      <c r="BP60" s="14"/>
      <c r="BQ60" s="14"/>
      <c r="BR60" s="14"/>
      <c r="BS60" s="14"/>
      <c r="BT60" s="14"/>
      <c r="BU60" s="14"/>
      <c r="BV60" s="14"/>
      <c r="BW60" s="14"/>
      <c r="BX60" s="14"/>
      <c r="BY60" s="14"/>
      <c r="BZ60" s="14"/>
      <c r="CA60" s="14"/>
      <c r="CB60" s="14"/>
      <c r="CC60" s="14"/>
      <c r="CS60" s="1"/>
      <c r="CT60" s="1"/>
      <c r="CU60" s="1"/>
      <c r="CV60" s="1"/>
      <c r="CW60" s="1"/>
      <c r="CX60" s="1"/>
      <c r="CY60" s="1"/>
      <c r="CZ60" s="1"/>
      <c r="DA60" s="1"/>
      <c r="DB60" s="1"/>
      <c r="DC60" s="1"/>
      <c r="DD60" s="1"/>
      <c r="DE60" s="1"/>
      <c r="DF60" s="1"/>
      <c r="DG60" s="1"/>
      <c r="DH60" s="1"/>
    </row>
    <row r="61" spans="1:112" ht="12.75" thickBot="1" x14ac:dyDescent="0.25">
      <c r="A61" s="911"/>
      <c r="B61" s="911"/>
      <c r="C61" s="911"/>
      <c r="D61" s="911"/>
      <c r="E61" s="911"/>
      <c r="G61" s="153"/>
      <c r="H61" s="165"/>
      <c r="I61" s="166" t="s">
        <v>151</v>
      </c>
      <c r="J61" s="195">
        <f>J50/J46</f>
        <v>0.46511627906976744</v>
      </c>
      <c r="K61" s="196">
        <f>K50/K46</f>
        <v>0.14580031695721077</v>
      </c>
      <c r="L61" s="196">
        <f t="shared" ref="L61:S61" si="24">L50/L46</f>
        <v>0.76538781451445204</v>
      </c>
      <c r="M61" s="196">
        <f t="shared" si="24"/>
        <v>0.69784615384615389</v>
      </c>
      <c r="N61" s="196">
        <f t="shared" si="24"/>
        <v>0.20568335588633288</v>
      </c>
      <c r="O61" s="196">
        <f t="shared" si="24"/>
        <v>1.5742937864406781</v>
      </c>
      <c r="P61" s="196">
        <f t="shared" si="24"/>
        <v>0.78375000142857143</v>
      </c>
      <c r="Q61" s="196">
        <f t="shared" si="24"/>
        <v>1.1885714285714286</v>
      </c>
      <c r="R61" s="196">
        <f>R50/R46</f>
        <v>0.23647902869757173</v>
      </c>
      <c r="S61" s="197" t="e">
        <f t="shared" si="24"/>
        <v>#DIV/0!</v>
      </c>
      <c r="AN61" s="11"/>
      <c r="AO61" s="11"/>
      <c r="AP61" s="14"/>
      <c r="AU61" s="14"/>
      <c r="BD61" s="1"/>
      <c r="BE61" s="1"/>
      <c r="BF61" s="1"/>
      <c r="BK61" s="1"/>
      <c r="BN61" s="14"/>
      <c r="BO61" s="14"/>
      <c r="BP61" s="14"/>
      <c r="BQ61" s="14"/>
      <c r="BR61" s="14"/>
      <c r="BS61" s="14"/>
      <c r="BT61" s="14"/>
      <c r="BU61" s="14"/>
      <c r="BV61" s="14"/>
      <c r="BW61" s="14"/>
      <c r="BX61" s="14"/>
      <c r="BY61" s="14"/>
      <c r="BZ61" s="14"/>
      <c r="CA61" s="14"/>
      <c r="CB61" s="14"/>
      <c r="CC61" s="14"/>
      <c r="CS61" s="1"/>
      <c r="CT61" s="1"/>
      <c r="CU61" s="1"/>
      <c r="CV61" s="1"/>
      <c r="CW61" s="1"/>
      <c r="CX61" s="1"/>
      <c r="CY61" s="1"/>
      <c r="CZ61" s="1"/>
      <c r="DA61" s="1"/>
      <c r="DB61" s="1"/>
      <c r="DC61" s="1"/>
      <c r="DD61" s="1"/>
      <c r="DE61" s="1"/>
      <c r="DF61" s="1"/>
      <c r="DG61" s="1"/>
      <c r="DH61" s="1"/>
    </row>
    <row r="62" spans="1:112" ht="12.75" thickBot="1" x14ac:dyDescent="0.25">
      <c r="A62" s="911"/>
      <c r="B62" s="911"/>
      <c r="C62" s="911"/>
      <c r="D62" s="911"/>
      <c r="E62" s="911"/>
      <c r="G62" s="154"/>
      <c r="H62" s="167"/>
      <c r="I62" s="168" t="s">
        <v>152</v>
      </c>
      <c r="J62" s="225">
        <v>0.26</v>
      </c>
      <c r="K62" s="189">
        <v>0.08</v>
      </c>
      <c r="L62" s="189">
        <v>0.7</v>
      </c>
      <c r="M62" s="189">
        <v>0.35</v>
      </c>
      <c r="N62" s="189">
        <v>0.16</v>
      </c>
      <c r="O62" s="189">
        <v>0.14000000000000001</v>
      </c>
      <c r="P62" s="189">
        <v>0.23</v>
      </c>
      <c r="Q62" s="189">
        <v>0.17</v>
      </c>
      <c r="R62" s="189">
        <v>0.1</v>
      </c>
      <c r="S62" s="223">
        <v>0</v>
      </c>
      <c r="AN62" s="11"/>
      <c r="AO62" s="11"/>
      <c r="AP62" s="14"/>
      <c r="AU62" s="14"/>
      <c r="BD62" s="1"/>
      <c r="BE62" s="1"/>
      <c r="BF62" s="1"/>
      <c r="BK62" s="1"/>
      <c r="BN62" s="14"/>
      <c r="BO62" s="14"/>
      <c r="BP62" s="14"/>
      <c r="BQ62" s="14"/>
      <c r="BR62" s="14"/>
      <c r="BS62" s="14"/>
      <c r="BT62" s="14"/>
      <c r="BU62" s="14"/>
      <c r="BV62" s="14"/>
      <c r="BW62" s="14"/>
      <c r="BX62" s="14"/>
      <c r="BY62" s="14"/>
      <c r="BZ62" s="14"/>
      <c r="CA62" s="14"/>
      <c r="CB62" s="14"/>
      <c r="CC62" s="14"/>
      <c r="CS62" s="1"/>
      <c r="CT62" s="1"/>
      <c r="CU62" s="1"/>
      <c r="CV62" s="1"/>
      <c r="CW62" s="1"/>
      <c r="CX62" s="1"/>
      <c r="CY62" s="1"/>
      <c r="CZ62" s="1"/>
      <c r="DA62" s="1"/>
      <c r="DB62" s="1"/>
      <c r="DC62" s="1"/>
      <c r="DD62" s="1"/>
      <c r="DE62" s="1"/>
      <c r="DF62" s="1"/>
      <c r="DG62" s="1"/>
      <c r="DH62" s="1"/>
    </row>
    <row r="63" spans="1:112" ht="24" x14ac:dyDescent="0.2">
      <c r="A63" s="911"/>
      <c r="B63" s="911"/>
      <c r="C63" s="911"/>
      <c r="D63" s="911"/>
      <c r="E63" s="911"/>
      <c r="G63" s="118"/>
      <c r="H63" s="118"/>
      <c r="I63" s="119"/>
      <c r="J63" s="169" t="s">
        <v>263</v>
      </c>
      <c r="K63" s="170" t="s">
        <v>264</v>
      </c>
      <c r="L63" s="171" t="s">
        <v>47</v>
      </c>
      <c r="M63" s="171" t="s">
        <v>48</v>
      </c>
      <c r="N63" s="170" t="s">
        <v>49</v>
      </c>
      <c r="O63" s="171" t="s">
        <v>50</v>
      </c>
      <c r="P63" s="171" t="s">
        <v>51</v>
      </c>
      <c r="Q63" s="171" t="s">
        <v>52</v>
      </c>
      <c r="R63" s="171" t="s">
        <v>53</v>
      </c>
      <c r="S63" s="172" t="s">
        <v>55</v>
      </c>
      <c r="AN63" s="11"/>
      <c r="AO63" s="11"/>
      <c r="AP63" s="14"/>
      <c r="AU63" s="14"/>
      <c r="BD63" s="1"/>
      <c r="BE63" s="1"/>
      <c r="BF63" s="1"/>
      <c r="BK63" s="1"/>
      <c r="BN63" s="14"/>
      <c r="BO63" s="14"/>
      <c r="BP63" s="14"/>
      <c r="BQ63" s="14"/>
      <c r="BR63" s="14"/>
      <c r="BS63" s="14"/>
      <c r="BT63" s="14"/>
      <c r="BU63" s="14"/>
      <c r="BV63" s="14"/>
      <c r="BW63" s="14"/>
      <c r="BX63" s="14"/>
      <c r="BY63" s="14"/>
      <c r="BZ63" s="14"/>
      <c r="CA63" s="14"/>
      <c r="CB63" s="14"/>
      <c r="CC63" s="14"/>
      <c r="CS63" s="1"/>
      <c r="CT63" s="1"/>
      <c r="CU63" s="1"/>
      <c r="CV63" s="1"/>
      <c r="CW63" s="1"/>
      <c r="CX63" s="1"/>
      <c r="CY63" s="1"/>
      <c r="CZ63" s="1"/>
      <c r="DA63" s="1"/>
      <c r="DB63" s="1"/>
      <c r="DC63" s="1"/>
      <c r="DD63" s="1"/>
      <c r="DE63" s="1"/>
      <c r="DF63" s="1"/>
      <c r="DG63" s="1"/>
      <c r="DH63" s="1"/>
    </row>
    <row r="64" spans="1:112" x14ac:dyDescent="0.2">
      <c r="A64" s="911"/>
      <c r="B64" s="911"/>
      <c r="C64" s="911"/>
      <c r="D64" s="911"/>
      <c r="E64" s="911"/>
      <c r="I64" s="19"/>
      <c r="J64" s="173" t="s">
        <v>54</v>
      </c>
      <c r="K64" s="174" t="s">
        <v>54</v>
      </c>
      <c r="L64" s="175" t="s">
        <v>44</v>
      </c>
      <c r="M64" s="175" t="s">
        <v>45</v>
      </c>
      <c r="N64" s="175" t="s">
        <v>43</v>
      </c>
      <c r="O64" s="175" t="s">
        <v>44</v>
      </c>
      <c r="P64" s="175" t="s">
        <v>45</v>
      </c>
      <c r="Q64" s="175" t="s">
        <v>43</v>
      </c>
      <c r="R64" s="175" t="s">
        <v>43</v>
      </c>
      <c r="S64" s="176" t="s">
        <v>59</v>
      </c>
      <c r="AN64" s="11"/>
      <c r="AO64" s="11"/>
      <c r="AP64" s="14"/>
      <c r="AU64" s="14"/>
      <c r="BD64" s="1"/>
      <c r="BE64" s="1"/>
      <c r="BF64" s="1"/>
      <c r="BK64" s="1"/>
      <c r="BN64" s="14"/>
      <c r="BO64" s="14"/>
      <c r="BP64" s="14"/>
      <c r="BQ64" s="14"/>
      <c r="BR64" s="14"/>
      <c r="BS64" s="14"/>
      <c r="BT64" s="14"/>
      <c r="BU64" s="14"/>
      <c r="BV64" s="14"/>
      <c r="BW64" s="14"/>
      <c r="BX64" s="14"/>
      <c r="BY64" s="14"/>
      <c r="BZ64" s="14"/>
      <c r="CA64" s="14"/>
      <c r="CB64" s="14"/>
      <c r="CC64" s="14"/>
      <c r="CS64" s="1"/>
      <c r="CT64" s="1"/>
      <c r="CU64" s="1"/>
      <c r="CV64" s="1"/>
      <c r="CW64" s="1"/>
      <c r="CX64" s="1"/>
      <c r="CY64" s="1"/>
      <c r="CZ64" s="1"/>
      <c r="DA64" s="1"/>
      <c r="DB64" s="1"/>
      <c r="DC64" s="1"/>
      <c r="DD64" s="1"/>
      <c r="DE64" s="1"/>
      <c r="DF64" s="1"/>
      <c r="DG64" s="1"/>
      <c r="DH64" s="1"/>
    </row>
    <row r="65" spans="1:112" x14ac:dyDescent="0.2">
      <c r="A65" s="911"/>
      <c r="B65" s="911"/>
      <c r="C65" s="911"/>
      <c r="D65" s="911"/>
      <c r="E65" s="911"/>
      <c r="AN65" s="11"/>
      <c r="AO65" s="11"/>
      <c r="AP65" s="14"/>
      <c r="AU65" s="14"/>
      <c r="BD65" s="1"/>
      <c r="BE65" s="1"/>
      <c r="BF65" s="1"/>
      <c r="BK65" s="1"/>
      <c r="BN65" s="14"/>
      <c r="BO65" s="14"/>
      <c r="BP65" s="14"/>
      <c r="BQ65" s="14"/>
      <c r="BR65" s="14"/>
      <c r="BS65" s="14"/>
      <c r="BT65" s="14"/>
      <c r="BU65" s="14"/>
      <c r="BV65" s="14"/>
      <c r="BW65" s="14"/>
      <c r="BX65" s="14"/>
      <c r="BY65" s="14"/>
      <c r="BZ65" s="14"/>
      <c r="CA65" s="14"/>
      <c r="CB65" s="14"/>
      <c r="CC65" s="14"/>
      <c r="CS65" s="1"/>
      <c r="CT65" s="1"/>
      <c r="CU65" s="1"/>
      <c r="CV65" s="1"/>
      <c r="CW65" s="1"/>
      <c r="CX65" s="1"/>
      <c r="CY65" s="1"/>
      <c r="CZ65" s="1"/>
      <c r="DA65" s="1"/>
      <c r="DB65" s="1"/>
      <c r="DC65" s="1"/>
      <c r="DD65" s="1"/>
      <c r="DE65" s="1"/>
      <c r="DF65" s="1"/>
      <c r="DG65" s="1"/>
      <c r="DH65" s="1"/>
    </row>
    <row r="66" spans="1:112" x14ac:dyDescent="0.2">
      <c r="A66" s="911"/>
      <c r="B66" s="911"/>
      <c r="C66" s="911"/>
      <c r="D66" s="911"/>
      <c r="E66" s="911"/>
      <c r="Q66" s="18" t="s">
        <v>77</v>
      </c>
      <c r="R66" s="18"/>
      <c r="AN66" s="11"/>
      <c r="AO66" s="11"/>
      <c r="AP66" s="14"/>
      <c r="AU66" s="14"/>
      <c r="BD66" s="1"/>
      <c r="BE66" s="1"/>
      <c r="BF66" s="1"/>
      <c r="BK66" s="1"/>
      <c r="BN66" s="14"/>
      <c r="BO66" s="14"/>
      <c r="BP66" s="14"/>
      <c r="BQ66" s="14"/>
      <c r="BR66" s="14"/>
      <c r="BS66" s="14"/>
      <c r="BT66" s="14"/>
      <c r="BU66" s="14"/>
      <c r="BV66" s="14"/>
      <c r="BW66" s="14"/>
      <c r="BX66" s="14"/>
      <c r="BY66" s="14"/>
      <c r="BZ66" s="14"/>
      <c r="CA66" s="14"/>
      <c r="CB66" s="14"/>
      <c r="CC66" s="14"/>
      <c r="CS66" s="1"/>
      <c r="CT66" s="1"/>
      <c r="CU66" s="1"/>
      <c r="CV66" s="1"/>
      <c r="CW66" s="1"/>
      <c r="CX66" s="1"/>
      <c r="CY66" s="1"/>
      <c r="CZ66" s="1"/>
      <c r="DA66" s="1"/>
      <c r="DB66" s="1"/>
      <c r="DC66" s="1"/>
      <c r="DD66" s="1"/>
      <c r="DE66" s="1"/>
      <c r="DF66" s="1"/>
      <c r="DG66" s="1"/>
      <c r="DH66" s="1"/>
    </row>
    <row r="67" spans="1:112" x14ac:dyDescent="0.2">
      <c r="A67" s="911"/>
      <c r="B67" s="911"/>
      <c r="C67" s="911"/>
      <c r="D67" s="911"/>
      <c r="E67" s="911"/>
      <c r="Q67" s="191" t="s">
        <v>148</v>
      </c>
      <c r="R67" s="52"/>
      <c r="S67" s="190"/>
      <c r="AN67" s="11"/>
      <c r="AO67" s="11"/>
      <c r="AP67" s="14"/>
      <c r="AU67" s="14"/>
      <c r="BD67" s="1"/>
      <c r="BE67" s="1"/>
      <c r="BF67" s="1"/>
      <c r="BK67" s="1"/>
      <c r="BN67" s="14"/>
      <c r="BO67" s="14"/>
      <c r="BP67" s="14"/>
      <c r="BQ67" s="14"/>
      <c r="BR67" s="14"/>
      <c r="BS67" s="14"/>
      <c r="BT67" s="14"/>
      <c r="BU67" s="14"/>
      <c r="BV67" s="14"/>
      <c r="BW67" s="14"/>
      <c r="BX67" s="14"/>
      <c r="BY67" s="14"/>
      <c r="BZ67" s="14"/>
      <c r="CA67" s="14"/>
      <c r="CB67" s="14"/>
      <c r="CC67" s="14"/>
      <c r="CS67" s="1"/>
      <c r="CT67" s="1"/>
      <c r="CU67" s="1"/>
      <c r="CV67" s="1"/>
      <c r="CW67" s="1"/>
      <c r="CX67" s="1"/>
      <c r="CY67" s="1"/>
      <c r="CZ67" s="1"/>
      <c r="DA67" s="1"/>
      <c r="DB67" s="1"/>
      <c r="DC67" s="1"/>
      <c r="DD67" s="1"/>
      <c r="DE67" s="1"/>
      <c r="DF67" s="1"/>
      <c r="DG67" s="1"/>
      <c r="DH67" s="1"/>
    </row>
    <row r="68" spans="1:112" x14ac:dyDescent="0.2">
      <c r="H68" s="35"/>
      <c r="Q68" s="52" t="s">
        <v>153</v>
      </c>
      <c r="R68" s="52"/>
      <c r="S68" s="74"/>
      <c r="AN68" s="11"/>
      <c r="AO68" s="11"/>
      <c r="AP68" s="14"/>
      <c r="AU68" s="14"/>
      <c r="BD68" s="1"/>
      <c r="BE68" s="1"/>
      <c r="BF68" s="1"/>
      <c r="BK68" s="1"/>
      <c r="BN68" s="14"/>
      <c r="BO68" s="14"/>
      <c r="BP68" s="14"/>
      <c r="BQ68" s="14"/>
      <c r="BR68" s="14"/>
      <c r="BS68" s="14"/>
      <c r="BT68" s="14"/>
      <c r="BU68" s="14"/>
      <c r="BV68" s="14"/>
      <c r="BW68" s="14"/>
      <c r="BX68" s="14"/>
      <c r="BY68" s="14"/>
      <c r="BZ68" s="14"/>
      <c r="CA68" s="14"/>
      <c r="CB68" s="14"/>
      <c r="CC68" s="14"/>
      <c r="CS68" s="1"/>
      <c r="CT68" s="1"/>
      <c r="CU68" s="1"/>
      <c r="CV68" s="1"/>
      <c r="CW68" s="1"/>
      <c r="CX68" s="1"/>
      <c r="CY68" s="1"/>
      <c r="CZ68" s="1"/>
      <c r="DA68" s="1"/>
      <c r="DB68" s="1"/>
      <c r="DC68" s="1"/>
      <c r="DD68" s="1"/>
      <c r="DE68" s="1"/>
      <c r="DF68" s="1"/>
      <c r="DG68" s="1"/>
      <c r="DH68" s="1"/>
    </row>
    <row r="69" spans="1:112" x14ac:dyDescent="0.2">
      <c r="Q69" s="52" t="s">
        <v>79</v>
      </c>
      <c r="R69" s="52"/>
      <c r="S69" s="17"/>
      <c r="AN69" s="11"/>
      <c r="AO69" s="11"/>
      <c r="AP69" s="14"/>
      <c r="AU69" s="14"/>
      <c r="BD69" s="1"/>
      <c r="BE69" s="1"/>
      <c r="BF69" s="1"/>
      <c r="BK69" s="1"/>
      <c r="BN69" s="14"/>
      <c r="BO69" s="14"/>
      <c r="BP69" s="14"/>
      <c r="BQ69" s="14"/>
      <c r="BR69" s="14"/>
      <c r="BS69" s="14"/>
      <c r="BT69" s="14"/>
      <c r="BU69" s="14"/>
      <c r="BV69" s="14"/>
      <c r="BW69" s="14"/>
      <c r="BX69" s="14"/>
      <c r="BY69" s="14"/>
      <c r="BZ69" s="14"/>
      <c r="CA69" s="14"/>
      <c r="CB69" s="14"/>
      <c r="CC69" s="14"/>
      <c r="CS69" s="1"/>
      <c r="CT69" s="1"/>
      <c r="CU69" s="1"/>
      <c r="CV69" s="1"/>
      <c r="CW69" s="1"/>
      <c r="CX69" s="1"/>
      <c r="CY69" s="1"/>
      <c r="CZ69" s="1"/>
      <c r="DA69" s="1"/>
      <c r="DB69" s="1"/>
      <c r="DC69" s="1"/>
      <c r="DD69" s="1"/>
      <c r="DE69" s="1"/>
      <c r="DF69" s="1"/>
      <c r="DG69" s="1"/>
      <c r="DH69" s="1"/>
    </row>
    <row r="70" spans="1:112" ht="12.75" x14ac:dyDescent="0.2">
      <c r="A70" s="124" t="s">
        <v>233</v>
      </c>
      <c r="C70" s="120" t="s">
        <v>41</v>
      </c>
      <c r="D70" s="121" t="s">
        <v>39</v>
      </c>
      <c r="E70" s="122" t="s">
        <v>37</v>
      </c>
      <c r="F70" s="121" t="s">
        <v>68</v>
      </c>
      <c r="J70" s="160"/>
      <c r="K70" s="160"/>
      <c r="L70" s="161"/>
      <c r="M70" s="161"/>
      <c r="N70" s="161"/>
      <c r="O70" s="161"/>
      <c r="P70" s="161"/>
      <c r="Q70" s="52" t="s">
        <v>78</v>
      </c>
      <c r="R70" s="52"/>
      <c r="S70" s="111"/>
      <c r="T70" s="159"/>
      <c r="AN70" s="11"/>
      <c r="AO70" s="11"/>
      <c r="AP70" s="14"/>
      <c r="AU70" s="14"/>
      <c r="BD70" s="1"/>
      <c r="BE70" s="1"/>
      <c r="BF70" s="1"/>
      <c r="BK70" s="1"/>
      <c r="BN70" s="14"/>
      <c r="BO70" s="14"/>
      <c r="BP70" s="14"/>
      <c r="BQ70" s="14"/>
      <c r="BR70" s="14"/>
      <c r="BS70" s="14"/>
      <c r="BT70" s="14"/>
      <c r="BU70" s="14"/>
      <c r="BV70" s="14"/>
      <c r="BW70" s="14"/>
      <c r="BX70" s="14"/>
      <c r="BY70" s="14"/>
      <c r="BZ70" s="14"/>
      <c r="CA70" s="14"/>
      <c r="CB70" s="14"/>
      <c r="CC70" s="14"/>
      <c r="CS70" s="1"/>
      <c r="CT70" s="1"/>
      <c r="CU70" s="1"/>
      <c r="CV70" s="1"/>
      <c r="CW70" s="1"/>
      <c r="CX70" s="1"/>
      <c r="CY70" s="1"/>
      <c r="CZ70" s="1"/>
      <c r="DA70" s="1"/>
      <c r="DB70" s="1"/>
      <c r="DC70" s="1"/>
      <c r="DD70" s="1"/>
      <c r="DE70" s="1"/>
      <c r="DF70" s="1"/>
      <c r="DG70" s="1"/>
      <c r="DH70" s="1"/>
    </row>
    <row r="71" spans="1:112" x14ac:dyDescent="0.2">
      <c r="A71" s="907" t="s">
        <v>234</v>
      </c>
      <c r="B71" s="113" t="s">
        <v>58</v>
      </c>
      <c r="C71" s="98">
        <f>L46+M46+N46+J46</f>
        <v>7818</v>
      </c>
      <c r="D71" s="96">
        <f>1/($C$71+$C$72+$C$73+$C$74)*C71</f>
        <v>0.59953987730061353</v>
      </c>
      <c r="E71" s="97">
        <f>J49+L49+M49+N49</f>
        <v>624881.78374702483</v>
      </c>
      <c r="F71" s="94">
        <f>E71/C71</f>
        <v>79.928598586214477</v>
      </c>
      <c r="T71" s="14"/>
      <c r="AN71" s="11"/>
      <c r="AO71" s="11"/>
      <c r="AP71" s="14"/>
      <c r="AU71" s="14"/>
      <c r="BD71" s="1"/>
      <c r="BE71" s="1"/>
      <c r="BF71" s="1"/>
      <c r="BK71" s="1"/>
      <c r="BN71" s="14"/>
      <c r="BO71" s="14"/>
      <c r="BP71" s="14"/>
      <c r="BQ71" s="14"/>
      <c r="BR71" s="14"/>
      <c r="BS71" s="14"/>
      <c r="BT71" s="14"/>
      <c r="BU71" s="14"/>
      <c r="BV71" s="14"/>
      <c r="BW71" s="14"/>
      <c r="BX71" s="14"/>
      <c r="BY71" s="14"/>
      <c r="BZ71" s="14"/>
      <c r="CA71" s="14"/>
      <c r="CB71" s="14"/>
      <c r="CC71" s="14"/>
      <c r="CS71" s="1"/>
      <c r="CT71" s="1"/>
      <c r="CU71" s="1"/>
      <c r="CV71" s="1"/>
      <c r="CW71" s="1"/>
      <c r="CX71" s="1"/>
      <c r="CY71" s="1"/>
      <c r="CZ71" s="1"/>
      <c r="DA71" s="1"/>
      <c r="DB71" s="1"/>
      <c r="DC71" s="1"/>
      <c r="DD71" s="1"/>
      <c r="DE71" s="1"/>
      <c r="DF71" s="1"/>
      <c r="DG71" s="1"/>
      <c r="DH71" s="1"/>
    </row>
    <row r="72" spans="1:112" ht="12.75" x14ac:dyDescent="0.2">
      <c r="A72" s="908"/>
      <c r="B72" s="113" t="s">
        <v>11</v>
      </c>
      <c r="C72" s="98">
        <f>K46+O46+P46+Q46</f>
        <v>4316</v>
      </c>
      <c r="D72" s="96">
        <f>1/($C$71+$C$72+$C$73+$C$74)*C72</f>
        <v>0.33098159509202457</v>
      </c>
      <c r="E72" s="97">
        <f>K49+O49+P49+Q49</f>
        <v>376226.08296497783</v>
      </c>
      <c r="F72" s="94">
        <f>E72/C72</f>
        <v>87.17008409753889</v>
      </c>
      <c r="H72" s="357" t="s">
        <v>1</v>
      </c>
      <c r="I72" s="360" t="s">
        <v>364</v>
      </c>
      <c r="BD72" s="1"/>
      <c r="BE72" s="14"/>
      <c r="BG72" s="14"/>
      <c r="BH72" s="14"/>
      <c r="BI72" s="14"/>
      <c r="BJ72" s="14"/>
      <c r="BL72" s="14"/>
      <c r="BM72" s="14"/>
      <c r="BN72" s="14"/>
      <c r="BO72" s="14"/>
      <c r="BP72" s="14"/>
      <c r="BQ72" s="14"/>
      <c r="BR72" s="14"/>
      <c r="BS72" s="14"/>
      <c r="BT72" s="14"/>
      <c r="BU72" s="14"/>
      <c r="BV72" s="14"/>
      <c r="BW72" s="14"/>
      <c r="BX72" s="14"/>
      <c r="BY72" s="14"/>
      <c r="BZ72" s="14"/>
      <c r="CA72" s="14"/>
      <c r="CB72" s="14"/>
      <c r="CC72" s="14"/>
      <c r="CJ72" s="1"/>
      <c r="CK72" s="1"/>
      <c r="CL72" s="1"/>
      <c r="CM72" s="1"/>
      <c r="CN72" s="1"/>
      <c r="CO72" s="1"/>
      <c r="CP72" s="1"/>
      <c r="CQ72" s="1"/>
      <c r="CR72" s="1"/>
      <c r="CS72" s="1"/>
      <c r="CT72" s="1"/>
      <c r="CU72" s="1"/>
      <c r="CV72" s="1"/>
      <c r="CW72" s="1"/>
      <c r="CX72" s="1"/>
      <c r="CY72" s="1"/>
      <c r="CZ72" s="1"/>
      <c r="DA72" s="1"/>
      <c r="DB72" s="1"/>
      <c r="DC72" s="1"/>
      <c r="DD72" s="1"/>
      <c r="DE72" s="1"/>
      <c r="DF72" s="1"/>
      <c r="DG72" s="1"/>
      <c r="DH72" s="1"/>
    </row>
    <row r="73" spans="1:112" ht="12.75" x14ac:dyDescent="0.2">
      <c r="A73" s="908"/>
      <c r="B73" s="113" t="s">
        <v>40</v>
      </c>
      <c r="C73" s="98">
        <f>R46</f>
        <v>906</v>
      </c>
      <c r="D73" s="96">
        <f>1/($C$71+$C$72+$C$73+$C$74)*C73</f>
        <v>6.9478527607361965E-2</v>
      </c>
      <c r="E73" s="97">
        <f>R49</f>
        <v>70780.133287997276</v>
      </c>
      <c r="F73" s="94">
        <f>E73/C73</f>
        <v>78.123767426045561</v>
      </c>
      <c r="H73" s="1" t="s">
        <v>2</v>
      </c>
      <c r="I73" s="358">
        <v>140</v>
      </c>
      <c r="AO73" s="18" t="s">
        <v>147</v>
      </c>
      <c r="BD73" s="1"/>
      <c r="BE73" s="14"/>
      <c r="BG73" s="14"/>
      <c r="BH73" s="14"/>
      <c r="BI73" s="14"/>
      <c r="BJ73" s="14"/>
      <c r="BL73" s="14"/>
      <c r="BM73" s="14"/>
      <c r="BN73" s="14"/>
      <c r="BO73" s="14"/>
      <c r="BP73" s="14"/>
      <c r="BQ73" s="14"/>
      <c r="BR73" s="14"/>
      <c r="BS73" s="14"/>
      <c r="BT73" s="14"/>
      <c r="BU73" s="14"/>
      <c r="BV73" s="14"/>
      <c r="BW73" s="14"/>
      <c r="BX73" s="14"/>
      <c r="BY73" s="14"/>
      <c r="BZ73" s="14"/>
      <c r="CA73" s="14"/>
      <c r="CB73" s="14"/>
      <c r="CC73" s="14"/>
      <c r="CJ73" s="1"/>
      <c r="CK73" s="1"/>
      <c r="CL73" s="1"/>
      <c r="CM73" s="1"/>
      <c r="CN73" s="1"/>
      <c r="CO73" s="1"/>
      <c r="CP73" s="1"/>
      <c r="CQ73" s="1"/>
      <c r="CR73" s="1"/>
      <c r="CS73" s="1"/>
      <c r="CT73" s="1"/>
      <c r="CU73" s="1"/>
      <c r="CV73" s="1"/>
      <c r="CW73" s="1"/>
      <c r="CX73" s="1"/>
      <c r="CY73" s="1"/>
      <c r="CZ73" s="1"/>
      <c r="DA73" s="1"/>
      <c r="DB73" s="1"/>
      <c r="DC73" s="1"/>
      <c r="DD73" s="1"/>
      <c r="DE73" s="1"/>
      <c r="DF73" s="1"/>
      <c r="DG73" s="1"/>
      <c r="DH73" s="1"/>
    </row>
    <row r="74" spans="1:112" ht="12.75" x14ac:dyDescent="0.2">
      <c r="A74" s="908"/>
      <c r="B74" s="113" t="s">
        <v>55</v>
      </c>
      <c r="C74" s="98">
        <f>S46</f>
        <v>0</v>
      </c>
      <c r="D74" s="96">
        <f>1/($C$71+$C$72+$C$73+$C$74)*C74</f>
        <v>0</v>
      </c>
      <c r="E74" s="97">
        <f>S49</f>
        <v>0</v>
      </c>
      <c r="F74" s="94" t="e">
        <f>E74/C74</f>
        <v>#DIV/0!</v>
      </c>
      <c r="H74" s="1" t="s">
        <v>7</v>
      </c>
      <c r="I74" s="358">
        <v>118</v>
      </c>
      <c r="AO74" s="97">
        <f>BC26*AO26</f>
        <v>0</v>
      </c>
      <c r="AP74" s="94" t="e">
        <f>AO74/#REF!</f>
        <v>#REF!</v>
      </c>
      <c r="AR74" s="35"/>
      <c r="BA74" s="52" t="s">
        <v>79</v>
      </c>
      <c r="BB74" s="52"/>
      <c r="BC74" s="17"/>
      <c r="BD74" s="1"/>
      <c r="BE74" s="1"/>
      <c r="BF74" s="1"/>
      <c r="BK74" s="1"/>
      <c r="CD74" s="1"/>
      <c r="CE74" s="11"/>
      <c r="CF74" s="11"/>
      <c r="CH74" s="1"/>
      <c r="CI74" s="1"/>
      <c r="CJ74" s="1"/>
      <c r="CK74" s="1"/>
      <c r="CM74" s="9"/>
      <c r="CN74" s="1"/>
      <c r="CO74" s="1"/>
      <c r="CP74" s="1"/>
      <c r="CQ74" s="1"/>
      <c r="CR74" s="1"/>
      <c r="CS74" s="1"/>
      <c r="CT74" s="1"/>
      <c r="CU74" s="1"/>
      <c r="CV74" s="1"/>
      <c r="CW74" s="1"/>
      <c r="CX74" s="1"/>
      <c r="CY74" s="1"/>
      <c r="CZ74" s="1"/>
      <c r="DA74" s="1"/>
      <c r="DB74" s="1"/>
      <c r="DC74" s="1"/>
      <c r="DD74" s="1"/>
      <c r="DE74" s="1"/>
      <c r="DF74" s="1"/>
      <c r="DG74" s="1"/>
      <c r="DH74" s="1"/>
    </row>
    <row r="75" spans="1:112" ht="12.75" x14ac:dyDescent="0.2">
      <c r="A75" s="909"/>
      <c r="B75" s="113" t="s">
        <v>12</v>
      </c>
      <c r="C75" s="95">
        <f>SUM(C71:C74)</f>
        <v>13040</v>
      </c>
      <c r="D75" s="99"/>
      <c r="E75" s="100">
        <f>SUM(E71:E74)</f>
        <v>1071888</v>
      </c>
      <c r="F75" s="101">
        <f>E75/C75</f>
        <v>82.2</v>
      </c>
      <c r="H75" s="1" t="s">
        <v>3</v>
      </c>
      <c r="I75" s="358">
        <v>100</v>
      </c>
      <c r="BD75" s="1"/>
      <c r="BE75" s="14"/>
      <c r="BG75" s="14"/>
      <c r="BH75" s="14"/>
      <c r="BI75" s="14"/>
      <c r="BJ75" s="14"/>
      <c r="BL75" s="14"/>
      <c r="BM75" s="14"/>
      <c r="BN75" s="14"/>
      <c r="BO75" s="14"/>
      <c r="BP75" s="14"/>
      <c r="BQ75" s="14"/>
      <c r="BR75" s="14"/>
      <c r="BS75" s="14"/>
      <c r="BT75" s="14"/>
      <c r="BU75" s="14"/>
      <c r="BV75" s="14"/>
      <c r="BW75" s="14"/>
      <c r="BX75" s="14"/>
      <c r="BY75" s="14"/>
      <c r="BZ75" s="14"/>
      <c r="CA75" s="14"/>
      <c r="CB75" s="14"/>
      <c r="CC75" s="14"/>
      <c r="CJ75" s="1"/>
      <c r="CK75" s="1"/>
      <c r="CL75" s="1"/>
      <c r="CM75" s="1"/>
      <c r="CN75" s="1"/>
      <c r="CO75" s="1"/>
      <c r="CP75" s="1"/>
      <c r="CQ75" s="1"/>
      <c r="CR75" s="1"/>
      <c r="CS75" s="1"/>
      <c r="CT75" s="1"/>
      <c r="CU75" s="1"/>
      <c r="CV75" s="1"/>
      <c r="CW75" s="1"/>
      <c r="CX75" s="1"/>
      <c r="CY75" s="1"/>
      <c r="CZ75" s="1"/>
      <c r="DA75" s="1"/>
      <c r="DB75" s="1"/>
      <c r="DC75" s="1"/>
      <c r="DD75" s="1"/>
      <c r="DE75" s="1"/>
      <c r="DF75" s="1"/>
      <c r="DG75" s="1"/>
      <c r="DH75" s="1"/>
    </row>
    <row r="76" spans="1:112" ht="12.75" x14ac:dyDescent="0.2">
      <c r="H76" s="1" t="s">
        <v>8</v>
      </c>
      <c r="I76" s="358">
        <v>75</v>
      </c>
      <c r="K76" s="210"/>
      <c r="L76" s="215"/>
      <c r="M76" s="210"/>
      <c r="N76" s="210"/>
      <c r="O76" s="210"/>
      <c r="P76" s="210"/>
      <c r="Q76" s="210"/>
      <c r="R76" s="210"/>
      <c r="S76" s="210"/>
      <c r="AO76" s="1">
        <v>4.75</v>
      </c>
      <c r="AP76" s="1">
        <f>SUM(AO76*D75)</f>
        <v>0</v>
      </c>
      <c r="BD76" s="1"/>
      <c r="BE76" s="14"/>
      <c r="BG76" s="14"/>
      <c r="BH76" s="14"/>
      <c r="BI76" s="14"/>
      <c r="BJ76" s="14"/>
      <c r="BL76" s="14"/>
      <c r="BM76" s="14"/>
      <c r="BN76" s="14"/>
      <c r="BO76" s="14"/>
      <c r="BP76" s="14"/>
      <c r="BQ76" s="14"/>
      <c r="BR76" s="14"/>
      <c r="BS76" s="14"/>
      <c r="BT76" s="14"/>
      <c r="BU76" s="14"/>
      <c r="BV76" s="14"/>
      <c r="BW76" s="14"/>
      <c r="BX76" s="14"/>
      <c r="BY76" s="14"/>
      <c r="BZ76" s="14"/>
      <c r="CA76" s="14"/>
      <c r="CB76" s="14"/>
      <c r="CC76" s="14"/>
      <c r="CJ76" s="1"/>
      <c r="CK76" s="1"/>
      <c r="CL76" s="1"/>
      <c r="CM76" s="1"/>
      <c r="CN76" s="1"/>
      <c r="CO76" s="1"/>
      <c r="CP76" s="1"/>
      <c r="CQ76" s="1"/>
      <c r="CR76" s="1"/>
      <c r="CS76" s="1"/>
      <c r="CT76" s="1"/>
      <c r="CU76" s="1"/>
      <c r="CV76" s="1"/>
      <c r="CW76" s="1"/>
      <c r="CX76" s="1"/>
      <c r="CY76" s="1"/>
      <c r="CZ76" s="1"/>
      <c r="DA76" s="1"/>
      <c r="DB76" s="1"/>
      <c r="DC76" s="1"/>
      <c r="DD76" s="1"/>
      <c r="DE76" s="1"/>
      <c r="DF76" s="1"/>
      <c r="DG76" s="1"/>
      <c r="DH76" s="1"/>
    </row>
    <row r="77" spans="1:112" ht="12.75" x14ac:dyDescent="0.2">
      <c r="H77" s="1" t="s">
        <v>9</v>
      </c>
      <c r="I77" s="358">
        <v>60</v>
      </c>
      <c r="K77" s="210"/>
      <c r="L77" s="210"/>
      <c r="M77" s="210"/>
      <c r="N77" s="210"/>
      <c r="O77" s="210"/>
      <c r="P77" s="210"/>
      <c r="Q77" s="210"/>
      <c r="R77" s="210"/>
      <c r="S77" s="210"/>
      <c r="BD77" s="1"/>
      <c r="BE77" s="1"/>
      <c r="BF77" s="1"/>
      <c r="BK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row>
    <row r="78" spans="1:112" ht="12.75" x14ac:dyDescent="0.2">
      <c r="H78" s="1" t="s">
        <v>10</v>
      </c>
      <c r="I78" s="358">
        <v>35</v>
      </c>
      <c r="K78" s="210"/>
      <c r="L78" s="210"/>
      <c r="M78" s="210"/>
      <c r="N78" s="210"/>
      <c r="O78" s="210"/>
      <c r="P78" s="210"/>
      <c r="Q78" s="210"/>
      <c r="R78" s="210"/>
      <c r="S78" s="210"/>
      <c r="AN78" s="11"/>
      <c r="AO78" s="11"/>
      <c r="AP78" s="14"/>
      <c r="AU78" s="14"/>
      <c r="BD78" s="1"/>
      <c r="BE78" s="1"/>
      <c r="BF78" s="1"/>
      <c r="BK78" s="1"/>
      <c r="BN78" s="14"/>
      <c r="BO78" s="14"/>
      <c r="BP78" s="14"/>
      <c r="BQ78" s="14"/>
      <c r="BR78" s="14"/>
      <c r="BS78" s="14"/>
      <c r="BT78" s="14"/>
      <c r="BU78" s="14"/>
      <c r="BV78" s="14"/>
      <c r="BW78" s="14"/>
      <c r="BX78" s="14"/>
      <c r="BY78" s="14"/>
      <c r="BZ78" s="14"/>
      <c r="CA78" s="14"/>
      <c r="CB78" s="14"/>
      <c r="CC78" s="14"/>
      <c r="CS78" s="1"/>
      <c r="CT78" s="1"/>
      <c r="CU78" s="1"/>
      <c r="CV78" s="1"/>
      <c r="CW78" s="1"/>
      <c r="CX78" s="1"/>
      <c r="CY78" s="1"/>
      <c r="CZ78" s="1"/>
      <c r="DA78" s="1"/>
      <c r="DB78" s="1"/>
      <c r="DC78" s="1"/>
      <c r="DD78" s="1"/>
      <c r="DE78" s="1"/>
      <c r="DF78" s="1"/>
      <c r="DG78" s="1"/>
      <c r="DH78" s="1"/>
    </row>
    <row r="79" spans="1:112" x14ac:dyDescent="0.2">
      <c r="I79" s="371"/>
      <c r="J79" s="210"/>
      <c r="K79" s="210"/>
      <c r="L79" s="210"/>
      <c r="M79" s="210"/>
      <c r="N79" s="210"/>
      <c r="O79" s="210"/>
      <c r="P79" s="210"/>
      <c r="Q79" s="210"/>
      <c r="R79" s="210"/>
      <c r="S79" s="210"/>
      <c r="AN79" s="11"/>
      <c r="AO79" s="11"/>
      <c r="AP79" s="14"/>
      <c r="AU79" s="14"/>
      <c r="BD79" s="1"/>
      <c r="BE79" s="1"/>
      <c r="BF79" s="1"/>
      <c r="BK79" s="1"/>
      <c r="BN79" s="14"/>
      <c r="BO79" s="14"/>
      <c r="BP79" s="14"/>
      <c r="BQ79" s="14"/>
      <c r="BR79" s="14"/>
      <c r="BS79" s="14"/>
      <c r="BT79" s="14"/>
      <c r="BU79" s="14"/>
      <c r="BV79" s="14"/>
      <c r="BW79" s="14"/>
      <c r="BX79" s="14"/>
      <c r="BY79" s="14"/>
      <c r="BZ79" s="14"/>
      <c r="CA79" s="14"/>
      <c r="CB79" s="14"/>
      <c r="CC79" s="14"/>
      <c r="CS79" s="1"/>
      <c r="CT79" s="1"/>
      <c r="CU79" s="1"/>
      <c r="CV79" s="1"/>
      <c r="CW79" s="1"/>
      <c r="CX79" s="1"/>
      <c r="CY79" s="1"/>
      <c r="CZ79" s="1"/>
      <c r="DA79" s="1"/>
      <c r="DB79" s="1"/>
      <c r="DC79" s="1"/>
      <c r="DD79" s="1"/>
      <c r="DE79" s="1"/>
      <c r="DF79" s="1"/>
      <c r="DG79" s="1"/>
      <c r="DH79" s="1"/>
    </row>
    <row r="80" spans="1:112" x14ac:dyDescent="0.2">
      <c r="I80" s="210"/>
      <c r="J80" s="210"/>
      <c r="K80" s="210"/>
      <c r="L80" s="210"/>
      <c r="M80" s="210"/>
      <c r="N80" s="210"/>
      <c r="O80" s="210"/>
      <c r="P80" s="210"/>
      <c r="Q80" s="210"/>
      <c r="R80" s="210"/>
      <c r="S80" s="210"/>
      <c r="AN80" s="11"/>
      <c r="AO80" s="11"/>
      <c r="AP80" s="14"/>
      <c r="AU80" s="14"/>
      <c r="BD80" s="1"/>
      <c r="BE80" s="1"/>
      <c r="BF80" s="1"/>
      <c r="BK80" s="1"/>
      <c r="BN80" s="14"/>
      <c r="BO80" s="14"/>
      <c r="BP80" s="14"/>
      <c r="BQ80" s="14"/>
      <c r="BR80" s="14"/>
      <c r="BS80" s="14"/>
      <c r="BT80" s="14"/>
      <c r="BU80" s="14"/>
      <c r="BV80" s="14"/>
      <c r="BW80" s="14"/>
      <c r="BX80" s="14"/>
      <c r="BY80" s="14"/>
      <c r="BZ80" s="14"/>
      <c r="CA80" s="14"/>
      <c r="CB80" s="14"/>
      <c r="CC80" s="14"/>
      <c r="CS80" s="1"/>
      <c r="CT80" s="1"/>
      <c r="CU80" s="1"/>
      <c r="CV80" s="1"/>
      <c r="CW80" s="1"/>
      <c r="CX80" s="1"/>
      <c r="CY80" s="1"/>
      <c r="CZ80" s="1"/>
      <c r="DA80" s="1"/>
      <c r="DB80" s="1"/>
      <c r="DC80" s="1"/>
      <c r="DD80" s="1"/>
      <c r="DE80" s="1"/>
      <c r="DF80" s="1"/>
      <c r="DG80" s="1"/>
      <c r="DH80" s="1"/>
    </row>
    <row r="81" spans="1:112" x14ac:dyDescent="0.2">
      <c r="I81" s="210"/>
      <c r="J81" s="210"/>
      <c r="K81" s="210"/>
      <c r="L81" s="210"/>
      <c r="M81" s="210"/>
      <c r="N81" s="210"/>
      <c r="O81" s="210"/>
      <c r="P81" s="210"/>
      <c r="Q81" s="210"/>
      <c r="R81" s="210"/>
      <c r="S81" s="210"/>
      <c r="AN81" s="11"/>
      <c r="AO81" s="11"/>
      <c r="AP81" s="14"/>
      <c r="AU81" s="14"/>
      <c r="BD81" s="1"/>
      <c r="BE81" s="1"/>
      <c r="BF81" s="1"/>
      <c r="BK81" s="1"/>
      <c r="BN81" s="14"/>
      <c r="BO81" s="14"/>
      <c r="BP81" s="14"/>
      <c r="BQ81" s="14"/>
      <c r="BR81" s="14"/>
      <c r="BS81" s="14"/>
      <c r="BT81" s="14"/>
      <c r="BU81" s="14"/>
      <c r="BV81" s="14"/>
      <c r="BW81" s="14"/>
      <c r="BX81" s="14"/>
      <c r="BY81" s="14"/>
      <c r="BZ81" s="14"/>
      <c r="CA81" s="14"/>
      <c r="CB81" s="14"/>
      <c r="CC81" s="14"/>
      <c r="CS81" s="1"/>
      <c r="CT81" s="1"/>
      <c r="CU81" s="1"/>
      <c r="CV81" s="1"/>
      <c r="CW81" s="1"/>
      <c r="CX81" s="1"/>
      <c r="CY81" s="1"/>
      <c r="CZ81" s="1"/>
      <c r="DA81" s="1"/>
      <c r="DB81" s="1"/>
      <c r="DC81" s="1"/>
      <c r="DD81" s="1"/>
      <c r="DE81" s="1"/>
      <c r="DF81" s="1"/>
      <c r="DG81" s="1"/>
      <c r="DH81" s="1"/>
    </row>
    <row r="82" spans="1:112" ht="14.25" x14ac:dyDescent="0.2">
      <c r="A82" s="123"/>
      <c r="I82" s="210"/>
      <c r="J82" s="210"/>
      <c r="K82" s="210"/>
      <c r="L82" s="210"/>
      <c r="M82" s="210"/>
      <c r="N82" s="210"/>
      <c r="O82" s="210"/>
      <c r="P82" s="210"/>
      <c r="Q82" s="210"/>
      <c r="R82" s="210"/>
      <c r="S82" s="210"/>
      <c r="AN82" s="11"/>
      <c r="AO82" s="11"/>
      <c r="AP82" s="14"/>
      <c r="AU82" s="14"/>
      <c r="BD82" s="1"/>
      <c r="BE82" s="1"/>
      <c r="BF82" s="1"/>
      <c r="BK82" s="1"/>
      <c r="BN82" s="14"/>
      <c r="BO82" s="14"/>
      <c r="BP82" s="14"/>
      <c r="BQ82" s="14"/>
      <c r="BR82" s="14"/>
      <c r="BS82" s="14"/>
      <c r="BT82" s="14"/>
      <c r="BU82" s="14"/>
      <c r="BV82" s="14"/>
      <c r="BW82" s="14"/>
      <c r="BX82" s="14"/>
      <c r="BY82" s="14"/>
      <c r="BZ82" s="14"/>
      <c r="CA82" s="14"/>
      <c r="CB82" s="14"/>
      <c r="CC82" s="14"/>
      <c r="CS82" s="1"/>
      <c r="CT82" s="1"/>
      <c r="CU82" s="1"/>
      <c r="CV82" s="1"/>
      <c r="CW82" s="1"/>
      <c r="CX82" s="1"/>
      <c r="CY82" s="1"/>
      <c r="CZ82" s="1"/>
      <c r="DA82" s="1"/>
      <c r="DB82" s="1"/>
      <c r="DC82" s="1"/>
      <c r="DD82" s="1"/>
      <c r="DE82" s="1"/>
      <c r="DF82" s="1"/>
      <c r="DG82" s="1"/>
      <c r="DH82" s="1"/>
    </row>
    <row r="83" spans="1:112" ht="14.25" x14ac:dyDescent="0.2">
      <c r="A83" s="123"/>
      <c r="I83" s="210"/>
      <c r="J83" s="210"/>
      <c r="K83" s="210"/>
      <c r="L83" s="216"/>
      <c r="M83" s="216"/>
      <c r="N83" s="216"/>
      <c r="O83" s="216"/>
      <c r="P83" s="216"/>
      <c r="Q83" s="216"/>
      <c r="R83" s="216"/>
      <c r="S83" s="210"/>
      <c r="AN83" s="11"/>
      <c r="AO83" s="11"/>
      <c r="AP83" s="14"/>
      <c r="AU83" s="14"/>
      <c r="BD83" s="1"/>
      <c r="BE83" s="1"/>
      <c r="BF83" s="1"/>
      <c r="BK83" s="1"/>
      <c r="BN83" s="14"/>
      <c r="BO83" s="14"/>
      <c r="BP83" s="14"/>
      <c r="BQ83" s="14"/>
      <c r="BR83" s="14"/>
      <c r="BS83" s="14"/>
      <c r="BT83" s="14"/>
      <c r="BU83" s="14"/>
      <c r="BV83" s="14"/>
      <c r="BW83" s="14"/>
      <c r="BX83" s="14"/>
      <c r="BY83" s="14"/>
      <c r="BZ83" s="14"/>
      <c r="CA83" s="14"/>
      <c r="CB83" s="14"/>
      <c r="CC83" s="14"/>
      <c r="CS83" s="1"/>
      <c r="CT83" s="1"/>
      <c r="CU83" s="1"/>
      <c r="CV83" s="1"/>
      <c r="CW83" s="1"/>
      <c r="CX83" s="1"/>
      <c r="CY83" s="1"/>
      <c r="CZ83" s="1"/>
      <c r="DA83" s="1"/>
      <c r="DB83" s="1"/>
      <c r="DC83" s="1"/>
      <c r="DD83" s="1"/>
      <c r="DE83" s="1"/>
      <c r="DF83" s="1"/>
      <c r="DG83" s="1"/>
      <c r="DH83" s="1"/>
    </row>
    <row r="84" spans="1:112" x14ac:dyDescent="0.2">
      <c r="AN84" s="11"/>
      <c r="AO84" s="11"/>
      <c r="AP84" s="14"/>
      <c r="AU84" s="14"/>
      <c r="BD84" s="1"/>
      <c r="BE84" s="1"/>
      <c r="BF84" s="1"/>
      <c r="BK84" s="1"/>
      <c r="BN84" s="14"/>
      <c r="BO84" s="14"/>
      <c r="BP84" s="14"/>
      <c r="BQ84" s="14"/>
      <c r="BR84" s="14"/>
      <c r="BS84" s="14"/>
      <c r="BT84" s="14"/>
      <c r="BU84" s="14"/>
      <c r="BV84" s="14"/>
      <c r="BW84" s="14"/>
      <c r="BX84" s="14"/>
      <c r="BY84" s="14"/>
      <c r="BZ84" s="14"/>
      <c r="CA84" s="14"/>
      <c r="CB84" s="14"/>
      <c r="CC84" s="14"/>
      <c r="CS84" s="1"/>
      <c r="CT84" s="1"/>
      <c r="CU84" s="1"/>
      <c r="CV84" s="1"/>
      <c r="CW84" s="1"/>
      <c r="CX84" s="1"/>
      <c r="CY84" s="1"/>
      <c r="CZ84" s="1"/>
      <c r="DA84" s="1"/>
      <c r="DB84" s="1"/>
      <c r="DC84" s="1"/>
      <c r="DD84" s="1"/>
      <c r="DE84" s="1"/>
      <c r="DF84" s="1"/>
      <c r="DG84" s="1"/>
      <c r="DH84" s="1"/>
    </row>
    <row r="85" spans="1:112" x14ac:dyDescent="0.2">
      <c r="AN85" s="11"/>
      <c r="AO85" s="11"/>
      <c r="AP85" s="14"/>
      <c r="AU85" s="14"/>
      <c r="BD85" s="1"/>
      <c r="BE85" s="1"/>
      <c r="BF85" s="1"/>
      <c r="BK85" s="1"/>
      <c r="BN85" s="14"/>
      <c r="BO85" s="14"/>
      <c r="BP85" s="14"/>
      <c r="BQ85" s="14"/>
      <c r="BR85" s="14"/>
      <c r="BS85" s="14"/>
      <c r="BT85" s="14"/>
      <c r="BU85" s="14"/>
      <c r="BV85" s="14"/>
      <c r="BW85" s="14"/>
      <c r="BX85" s="14"/>
      <c r="BY85" s="14"/>
      <c r="BZ85" s="14"/>
      <c r="CA85" s="14"/>
      <c r="CB85" s="14"/>
      <c r="CC85" s="14"/>
      <c r="CS85" s="1"/>
      <c r="CT85" s="1"/>
      <c r="CU85" s="1"/>
      <c r="CV85" s="1"/>
      <c r="CW85" s="1"/>
      <c r="CX85" s="1"/>
      <c r="CY85" s="1"/>
      <c r="CZ85" s="1"/>
      <c r="DA85" s="1"/>
      <c r="DB85" s="1"/>
      <c r="DC85" s="1"/>
      <c r="DD85" s="1"/>
      <c r="DE85" s="1"/>
      <c r="DF85" s="1"/>
      <c r="DG85" s="1"/>
      <c r="DH85" s="1"/>
    </row>
    <row r="86" spans="1:112" x14ac:dyDescent="0.2">
      <c r="AN86" s="11"/>
      <c r="AO86" s="11"/>
      <c r="AP86" s="14"/>
      <c r="AU86" s="14"/>
      <c r="BD86" s="1"/>
      <c r="BE86" s="1"/>
      <c r="BF86" s="1"/>
      <c r="BK86" s="1"/>
      <c r="BN86" s="14"/>
      <c r="BO86" s="14"/>
      <c r="BP86" s="14"/>
      <c r="BQ86" s="14"/>
      <c r="BR86" s="14"/>
      <c r="BS86" s="14"/>
      <c r="BT86" s="14"/>
      <c r="BU86" s="14"/>
      <c r="BV86" s="14"/>
      <c r="BW86" s="14"/>
      <c r="BX86" s="14"/>
      <c r="BY86" s="14"/>
      <c r="BZ86" s="14"/>
      <c r="CA86" s="14"/>
      <c r="CB86" s="14"/>
      <c r="CC86" s="14"/>
      <c r="CS86" s="1"/>
      <c r="CT86" s="1"/>
      <c r="CU86" s="1"/>
      <c r="CV86" s="1"/>
      <c r="CW86" s="1"/>
      <c r="CX86" s="1"/>
      <c r="CY86" s="1"/>
      <c r="CZ86" s="1"/>
      <c r="DA86" s="1"/>
      <c r="DB86" s="1"/>
      <c r="DC86" s="1"/>
      <c r="DD86" s="1"/>
      <c r="DE86" s="1"/>
      <c r="DF86" s="1"/>
      <c r="DG86" s="1"/>
      <c r="DH86" s="1"/>
    </row>
    <row r="87" spans="1:112" x14ac:dyDescent="0.2">
      <c r="AN87" s="11"/>
      <c r="AO87" s="11"/>
      <c r="AP87" s="14"/>
      <c r="AU87" s="14"/>
      <c r="BD87" s="1"/>
      <c r="BE87" s="1"/>
      <c r="BF87" s="1"/>
      <c r="BK87" s="1"/>
      <c r="BN87" s="14"/>
      <c r="BO87" s="14"/>
      <c r="BP87" s="14"/>
      <c r="BQ87" s="14"/>
      <c r="BR87" s="14"/>
      <c r="BS87" s="14"/>
      <c r="BT87" s="14"/>
      <c r="BU87" s="14"/>
      <c r="BV87" s="14"/>
      <c r="BW87" s="14"/>
      <c r="BX87" s="14"/>
      <c r="BY87" s="14"/>
      <c r="BZ87" s="14"/>
      <c r="CA87" s="14"/>
      <c r="CB87" s="14"/>
      <c r="CC87" s="14"/>
      <c r="CS87" s="1"/>
      <c r="CT87" s="1"/>
      <c r="CU87" s="1"/>
      <c r="CV87" s="1"/>
      <c r="CW87" s="1"/>
      <c r="CX87" s="1"/>
      <c r="CY87" s="1"/>
      <c r="CZ87" s="1"/>
      <c r="DA87" s="1"/>
      <c r="DB87" s="1"/>
      <c r="DC87" s="1"/>
      <c r="DD87" s="1"/>
      <c r="DE87" s="1"/>
      <c r="DF87" s="1"/>
      <c r="DG87" s="1"/>
      <c r="DH87" s="1"/>
    </row>
    <row r="88" spans="1:112" x14ac:dyDescent="0.2">
      <c r="AN88" s="11"/>
      <c r="AO88" s="11"/>
      <c r="AP88" s="14"/>
      <c r="AU88" s="14"/>
      <c r="BD88" s="1"/>
      <c r="BE88" s="1"/>
      <c r="BF88" s="1"/>
      <c r="BK88" s="1"/>
      <c r="BN88" s="14"/>
      <c r="BO88" s="14"/>
      <c r="BP88" s="14"/>
      <c r="BQ88" s="14"/>
      <c r="BR88" s="14"/>
      <c r="BS88" s="14"/>
      <c r="BT88" s="14"/>
      <c r="BU88" s="14"/>
      <c r="BV88" s="14"/>
      <c r="BW88" s="14"/>
      <c r="BX88" s="14"/>
      <c r="BY88" s="14"/>
      <c r="BZ88" s="14"/>
      <c r="CA88" s="14"/>
      <c r="CB88" s="14"/>
      <c r="CC88" s="14"/>
      <c r="CS88" s="1"/>
      <c r="CT88" s="1"/>
      <c r="CU88" s="1"/>
      <c r="CV88" s="1"/>
      <c r="CW88" s="1"/>
      <c r="CX88" s="1"/>
      <c r="CY88" s="1"/>
      <c r="CZ88" s="1"/>
      <c r="DA88" s="1"/>
      <c r="DB88" s="1"/>
      <c r="DC88" s="1"/>
      <c r="DD88" s="1"/>
      <c r="DE88" s="1"/>
      <c r="DF88" s="1"/>
      <c r="DG88" s="1"/>
      <c r="DH88" s="1"/>
    </row>
    <row r="89" spans="1:112" x14ac:dyDescent="0.2">
      <c r="AN89" s="11"/>
      <c r="AO89" s="11"/>
      <c r="AP89" s="14"/>
      <c r="AU89" s="14"/>
      <c r="BD89" s="1"/>
      <c r="BE89" s="1"/>
      <c r="BF89" s="1"/>
      <c r="BK89" s="1"/>
      <c r="BN89" s="14"/>
      <c r="BO89" s="14"/>
      <c r="BP89" s="14"/>
      <c r="BQ89" s="14"/>
      <c r="BR89" s="14"/>
      <c r="BS89" s="14"/>
      <c r="BT89" s="14"/>
      <c r="BU89" s="14"/>
      <c r="BV89" s="14"/>
      <c r="BW89" s="14"/>
      <c r="BX89" s="14"/>
      <c r="BY89" s="14"/>
      <c r="BZ89" s="14"/>
      <c r="CA89" s="14"/>
      <c r="CB89" s="14"/>
      <c r="CC89" s="14"/>
      <c r="CS89" s="1"/>
      <c r="CT89" s="1"/>
      <c r="CU89" s="1"/>
      <c r="CV89" s="1"/>
      <c r="CW89" s="1"/>
      <c r="CX89" s="1"/>
      <c r="CY89" s="1"/>
      <c r="CZ89" s="1"/>
      <c r="DA89" s="1"/>
      <c r="DB89" s="1"/>
      <c r="DC89" s="1"/>
      <c r="DD89" s="1"/>
      <c r="DE89" s="1"/>
      <c r="DF89" s="1"/>
      <c r="DG89" s="1"/>
      <c r="DH89" s="1"/>
    </row>
    <row r="90" spans="1:112" x14ac:dyDescent="0.2">
      <c r="AN90" s="11"/>
      <c r="AO90" s="11"/>
      <c r="AP90" s="14"/>
      <c r="AU90" s="14"/>
      <c r="BD90" s="1"/>
      <c r="BE90" s="1"/>
      <c r="BF90" s="1"/>
      <c r="BK90" s="1"/>
      <c r="BN90" s="14"/>
      <c r="BO90" s="14"/>
      <c r="BP90" s="14"/>
      <c r="BQ90" s="14"/>
      <c r="BR90" s="14"/>
      <c r="BS90" s="14"/>
      <c r="BT90" s="14"/>
      <c r="BU90" s="14"/>
      <c r="BV90" s="14"/>
      <c r="BW90" s="14"/>
      <c r="BX90" s="14"/>
      <c r="BY90" s="14"/>
      <c r="BZ90" s="14"/>
      <c r="CA90" s="14"/>
      <c r="CB90" s="14"/>
      <c r="CC90" s="14"/>
      <c r="CS90" s="1"/>
      <c r="CT90" s="1"/>
      <c r="CU90" s="1"/>
      <c r="CV90" s="1"/>
      <c r="CW90" s="1"/>
      <c r="CX90" s="1"/>
      <c r="CY90" s="1"/>
      <c r="CZ90" s="1"/>
      <c r="DA90" s="1"/>
      <c r="DB90" s="1"/>
      <c r="DC90" s="1"/>
      <c r="DD90" s="1"/>
      <c r="DE90" s="1"/>
      <c r="DF90" s="1"/>
      <c r="DG90" s="1"/>
      <c r="DH90" s="1"/>
    </row>
    <row r="91" spans="1:112" x14ac:dyDescent="0.2">
      <c r="AN91" s="11"/>
      <c r="AO91" s="11"/>
      <c r="AP91" s="14"/>
      <c r="AU91" s="14"/>
      <c r="BD91" s="1"/>
      <c r="BE91" s="1"/>
      <c r="BF91" s="1"/>
      <c r="BK91" s="1"/>
      <c r="BN91" s="14"/>
      <c r="BO91" s="14"/>
      <c r="BP91" s="14"/>
      <c r="BQ91" s="14"/>
      <c r="BR91" s="14"/>
      <c r="BS91" s="14"/>
      <c r="BT91" s="14"/>
      <c r="BU91" s="14"/>
      <c r="BV91" s="14"/>
      <c r="BW91" s="14"/>
      <c r="BX91" s="14"/>
      <c r="BY91" s="14"/>
      <c r="BZ91" s="14"/>
      <c r="CA91" s="14"/>
      <c r="CB91" s="14"/>
      <c r="CC91" s="14"/>
      <c r="CS91" s="1"/>
      <c r="CT91" s="1"/>
      <c r="CU91" s="1"/>
      <c r="CV91" s="1"/>
      <c r="CW91" s="1"/>
      <c r="CX91" s="1"/>
      <c r="CY91" s="1"/>
      <c r="CZ91" s="1"/>
      <c r="DA91" s="1"/>
      <c r="DB91" s="1"/>
      <c r="DC91" s="1"/>
      <c r="DD91" s="1"/>
      <c r="DE91" s="1"/>
      <c r="DF91" s="1"/>
      <c r="DG91" s="1"/>
      <c r="DH91" s="1"/>
    </row>
    <row r="92" spans="1:112" x14ac:dyDescent="0.2">
      <c r="AN92" s="11"/>
      <c r="AO92" s="11"/>
      <c r="AP92" s="14"/>
      <c r="AU92" s="14"/>
      <c r="BD92" s="1"/>
      <c r="BE92" s="1"/>
      <c r="BF92" s="1"/>
      <c r="BK92" s="1"/>
      <c r="BN92" s="14"/>
      <c r="BO92" s="14"/>
      <c r="BP92" s="14"/>
      <c r="BQ92" s="14"/>
      <c r="BR92" s="14"/>
      <c r="BS92" s="14"/>
      <c r="BT92" s="14"/>
      <c r="BU92" s="14"/>
      <c r="BV92" s="14"/>
      <c r="BW92" s="14"/>
      <c r="BX92" s="14"/>
      <c r="BY92" s="14"/>
      <c r="BZ92" s="14"/>
      <c r="CA92" s="14"/>
      <c r="CB92" s="14"/>
      <c r="CC92" s="14"/>
      <c r="CS92" s="1"/>
      <c r="CT92" s="1"/>
      <c r="CU92" s="1"/>
      <c r="CV92" s="1"/>
      <c r="CW92" s="1"/>
      <c r="CX92" s="1"/>
      <c r="CY92" s="1"/>
      <c r="CZ92" s="1"/>
      <c r="DA92" s="1"/>
      <c r="DB92" s="1"/>
      <c r="DC92" s="1"/>
      <c r="DD92" s="1"/>
      <c r="DE92" s="1"/>
      <c r="DF92" s="1"/>
      <c r="DG92" s="1"/>
      <c r="DH92" s="1"/>
    </row>
    <row r="93" spans="1:112" x14ac:dyDescent="0.2">
      <c r="AN93" s="11"/>
      <c r="AO93" s="11"/>
      <c r="AP93" s="14"/>
      <c r="AU93" s="14"/>
      <c r="BD93" s="1"/>
      <c r="BE93" s="1"/>
      <c r="BF93" s="1"/>
      <c r="BK93" s="1"/>
      <c r="BN93" s="14"/>
      <c r="BO93" s="14"/>
      <c r="BP93" s="14"/>
      <c r="BQ93" s="14"/>
      <c r="BR93" s="14"/>
      <c r="BS93" s="14"/>
      <c r="BT93" s="14"/>
      <c r="BU93" s="14"/>
      <c r="BV93" s="14"/>
      <c r="BW93" s="14"/>
      <c r="BX93" s="14"/>
      <c r="BY93" s="14"/>
      <c r="BZ93" s="14"/>
      <c r="CA93" s="14"/>
      <c r="CB93" s="14"/>
      <c r="CC93" s="14"/>
      <c r="CS93" s="1"/>
      <c r="CT93" s="1"/>
      <c r="CU93" s="1"/>
      <c r="CV93" s="1"/>
      <c r="CW93" s="1"/>
      <c r="CX93" s="1"/>
      <c r="CY93" s="1"/>
      <c r="CZ93" s="1"/>
      <c r="DA93" s="1"/>
      <c r="DB93" s="1"/>
      <c r="DC93" s="1"/>
      <c r="DD93" s="1"/>
      <c r="DE93" s="1"/>
      <c r="DF93" s="1"/>
      <c r="DG93" s="1"/>
      <c r="DH93" s="1"/>
    </row>
    <row r="94" spans="1:112" x14ac:dyDescent="0.2">
      <c r="AN94" s="11"/>
      <c r="AO94" s="11"/>
      <c r="AP94" s="14"/>
      <c r="AU94" s="14"/>
      <c r="BD94" s="1"/>
      <c r="BE94" s="1"/>
      <c r="BF94" s="1"/>
      <c r="BK94" s="1"/>
      <c r="BN94" s="14"/>
      <c r="BO94" s="14"/>
      <c r="BP94" s="14"/>
      <c r="BQ94" s="14"/>
      <c r="BR94" s="14"/>
      <c r="BS94" s="14"/>
      <c r="BT94" s="14"/>
      <c r="BU94" s="14"/>
      <c r="BV94" s="14"/>
      <c r="BW94" s="14"/>
      <c r="BX94" s="14"/>
      <c r="BY94" s="14"/>
      <c r="BZ94" s="14"/>
      <c r="CA94" s="14"/>
      <c r="CB94" s="14"/>
      <c r="CC94" s="14"/>
      <c r="CS94" s="1"/>
      <c r="CT94" s="1"/>
      <c r="CU94" s="1"/>
      <c r="CV94" s="1"/>
      <c r="CW94" s="1"/>
      <c r="CX94" s="1"/>
      <c r="CY94" s="1"/>
      <c r="CZ94" s="1"/>
      <c r="DA94" s="1"/>
      <c r="DB94" s="1"/>
      <c r="DC94" s="1"/>
      <c r="DD94" s="1"/>
      <c r="DE94" s="1"/>
      <c r="DF94" s="1"/>
      <c r="DG94" s="1"/>
      <c r="DH94" s="1"/>
    </row>
    <row r="95" spans="1:112" x14ac:dyDescent="0.2">
      <c r="AN95" s="11"/>
      <c r="AO95" s="11"/>
      <c r="AP95" s="14"/>
      <c r="AU95" s="14"/>
      <c r="BD95" s="1"/>
      <c r="BE95" s="1"/>
      <c r="BF95" s="1"/>
      <c r="BK95" s="1"/>
      <c r="BN95" s="14"/>
      <c r="BO95" s="14"/>
      <c r="BP95" s="14"/>
      <c r="BQ95" s="14"/>
      <c r="BR95" s="14"/>
      <c r="BS95" s="14"/>
      <c r="BT95" s="14"/>
      <c r="BU95" s="14"/>
      <c r="BV95" s="14"/>
      <c r="BW95" s="14"/>
      <c r="BX95" s="14"/>
      <c r="BY95" s="14"/>
      <c r="BZ95" s="14"/>
      <c r="CA95" s="14"/>
      <c r="CB95" s="14"/>
      <c r="CC95" s="14"/>
      <c r="CS95" s="1"/>
      <c r="CT95" s="1"/>
      <c r="CU95" s="1"/>
      <c r="CV95" s="1"/>
      <c r="CW95" s="1"/>
      <c r="CX95" s="1"/>
      <c r="CY95" s="1"/>
      <c r="CZ95" s="1"/>
      <c r="DA95" s="1"/>
      <c r="DB95" s="1"/>
      <c r="DC95" s="1"/>
      <c r="DD95" s="1"/>
      <c r="DE95" s="1"/>
      <c r="DF95" s="1"/>
      <c r="DG95" s="1"/>
      <c r="DH95" s="1"/>
    </row>
    <row r="96" spans="1:112" x14ac:dyDescent="0.2">
      <c r="AN96" s="11"/>
      <c r="AO96" s="11"/>
      <c r="AP96" s="14"/>
      <c r="AU96" s="14"/>
      <c r="BD96" s="1"/>
      <c r="BE96" s="1"/>
      <c r="BF96" s="1"/>
      <c r="BK96" s="1"/>
      <c r="BN96" s="14"/>
      <c r="BO96" s="14"/>
      <c r="BP96" s="14"/>
      <c r="BQ96" s="14"/>
      <c r="BR96" s="14"/>
      <c r="BS96" s="14"/>
      <c r="BT96" s="14"/>
      <c r="BU96" s="14"/>
      <c r="BV96" s="14"/>
      <c r="BW96" s="14"/>
      <c r="BX96" s="14"/>
      <c r="BY96" s="14"/>
      <c r="BZ96" s="14"/>
      <c r="CA96" s="14"/>
      <c r="CB96" s="14"/>
      <c r="CC96" s="14"/>
      <c r="CS96" s="1"/>
      <c r="CT96" s="1"/>
      <c r="CU96" s="1"/>
      <c r="CV96" s="1"/>
      <c r="CW96" s="1"/>
      <c r="CX96" s="1"/>
      <c r="CY96" s="1"/>
      <c r="CZ96" s="1"/>
      <c r="DA96" s="1"/>
      <c r="DB96" s="1"/>
      <c r="DC96" s="1"/>
      <c r="DD96" s="1"/>
      <c r="DE96" s="1"/>
      <c r="DF96" s="1"/>
      <c r="DG96" s="1"/>
      <c r="DH96" s="1"/>
    </row>
    <row r="97" spans="40:112" x14ac:dyDescent="0.2">
      <c r="AN97" s="11"/>
      <c r="AO97" s="11"/>
      <c r="AP97" s="14"/>
      <c r="AU97" s="14"/>
      <c r="BD97" s="1"/>
      <c r="BE97" s="1"/>
      <c r="BF97" s="1"/>
      <c r="BK97" s="1"/>
      <c r="BN97" s="14"/>
      <c r="BO97" s="14"/>
      <c r="BP97" s="14"/>
      <c r="BQ97" s="14"/>
      <c r="BR97" s="14"/>
      <c r="BS97" s="14"/>
      <c r="BT97" s="14"/>
      <c r="BU97" s="14"/>
      <c r="BV97" s="14"/>
      <c r="BW97" s="14"/>
      <c r="BX97" s="14"/>
      <c r="BY97" s="14"/>
      <c r="BZ97" s="14"/>
      <c r="CA97" s="14"/>
      <c r="CB97" s="14"/>
      <c r="CC97" s="14"/>
      <c r="CS97" s="1"/>
      <c r="CT97" s="1"/>
      <c r="CU97" s="1"/>
      <c r="CV97" s="1"/>
      <c r="CW97" s="1"/>
      <c r="CX97" s="1"/>
      <c r="CY97" s="1"/>
      <c r="CZ97" s="1"/>
      <c r="DA97" s="1"/>
      <c r="DB97" s="1"/>
      <c r="DC97" s="1"/>
      <c r="DD97" s="1"/>
      <c r="DE97" s="1"/>
      <c r="DF97" s="1"/>
      <c r="DG97" s="1"/>
      <c r="DH97" s="1"/>
    </row>
    <row r="98" spans="40:112" x14ac:dyDescent="0.2">
      <c r="AN98" s="11"/>
      <c r="AO98" s="11"/>
      <c r="AP98" s="14"/>
      <c r="AU98" s="14"/>
      <c r="BD98" s="1"/>
      <c r="BE98" s="1"/>
      <c r="BF98" s="1"/>
      <c r="BK98" s="1"/>
      <c r="BN98" s="14"/>
      <c r="BO98" s="14"/>
      <c r="BP98" s="14"/>
      <c r="BQ98" s="14"/>
      <c r="BR98" s="14"/>
      <c r="BS98" s="14"/>
      <c r="BT98" s="14"/>
      <c r="BU98" s="14"/>
      <c r="BV98" s="14"/>
      <c r="BW98" s="14"/>
      <c r="BX98" s="14"/>
      <c r="BY98" s="14"/>
      <c r="BZ98" s="14"/>
      <c r="CA98" s="14"/>
      <c r="CB98" s="14"/>
      <c r="CC98" s="14"/>
      <c r="CS98" s="1"/>
      <c r="CT98" s="1"/>
      <c r="CU98" s="1"/>
      <c r="CV98" s="1"/>
      <c r="CW98" s="1"/>
      <c r="CX98" s="1"/>
      <c r="CY98" s="1"/>
      <c r="CZ98" s="1"/>
      <c r="DA98" s="1"/>
      <c r="DB98" s="1"/>
      <c r="DC98" s="1"/>
      <c r="DD98" s="1"/>
      <c r="DE98" s="1"/>
      <c r="DF98" s="1"/>
      <c r="DG98" s="1"/>
      <c r="DH98" s="1"/>
    </row>
    <row r="99" spans="40:112" x14ac:dyDescent="0.2">
      <c r="AN99" s="11"/>
      <c r="AO99" s="11"/>
      <c r="AP99" s="14"/>
      <c r="AU99" s="14"/>
      <c r="BD99" s="1"/>
      <c r="BE99" s="1"/>
      <c r="BF99" s="1"/>
      <c r="BK99" s="1"/>
      <c r="BN99" s="14"/>
      <c r="BO99" s="14"/>
      <c r="BP99" s="14"/>
      <c r="BQ99" s="14"/>
      <c r="BR99" s="14"/>
      <c r="BS99" s="14"/>
      <c r="BT99" s="14"/>
      <c r="BU99" s="14"/>
      <c r="BV99" s="14"/>
      <c r="BW99" s="14"/>
      <c r="BX99" s="14"/>
      <c r="BY99" s="14"/>
      <c r="BZ99" s="14"/>
      <c r="CA99" s="14"/>
      <c r="CB99" s="14"/>
      <c r="CC99" s="14"/>
      <c r="CS99" s="1"/>
      <c r="CT99" s="1"/>
      <c r="CU99" s="1"/>
      <c r="CV99" s="1"/>
      <c r="CW99" s="1"/>
      <c r="CX99" s="1"/>
      <c r="CY99" s="1"/>
      <c r="CZ99" s="1"/>
      <c r="DA99" s="1"/>
      <c r="DB99" s="1"/>
      <c r="DC99" s="1"/>
      <c r="DD99" s="1"/>
      <c r="DE99" s="1"/>
      <c r="DF99" s="1"/>
      <c r="DG99" s="1"/>
      <c r="DH99" s="1"/>
    </row>
    <row r="100" spans="40:112" x14ac:dyDescent="0.2">
      <c r="AN100" s="11"/>
      <c r="AO100" s="11"/>
      <c r="AP100" s="14"/>
      <c r="AU100" s="14"/>
      <c r="BD100" s="1"/>
      <c r="BE100" s="1"/>
      <c r="BF100" s="1"/>
      <c r="BK100" s="1"/>
      <c r="BN100" s="14"/>
      <c r="BO100" s="14"/>
      <c r="BP100" s="14"/>
      <c r="BQ100" s="14"/>
      <c r="BR100" s="14"/>
      <c r="BS100" s="14"/>
      <c r="BT100" s="14"/>
      <c r="BU100" s="14"/>
      <c r="BV100" s="14"/>
      <c r="BW100" s="14"/>
      <c r="BX100" s="14"/>
      <c r="BY100" s="14"/>
      <c r="BZ100" s="14"/>
      <c r="CA100" s="14"/>
      <c r="CB100" s="14"/>
      <c r="CC100" s="14"/>
      <c r="CS100" s="1"/>
      <c r="CT100" s="1"/>
      <c r="CU100" s="1"/>
      <c r="CV100" s="1"/>
      <c r="CW100" s="1"/>
      <c r="CX100" s="1"/>
      <c r="CY100" s="1"/>
      <c r="CZ100" s="1"/>
      <c r="DA100" s="1"/>
      <c r="DB100" s="1"/>
      <c r="DC100" s="1"/>
      <c r="DD100" s="1"/>
      <c r="DE100" s="1"/>
      <c r="DF100" s="1"/>
      <c r="DG100" s="1"/>
      <c r="DH100" s="1"/>
    </row>
    <row r="101" spans="40:112" x14ac:dyDescent="0.2">
      <c r="AN101" s="11"/>
      <c r="AO101" s="11"/>
      <c r="AP101" s="14"/>
      <c r="AU101" s="14"/>
      <c r="BD101" s="1"/>
      <c r="BE101" s="1"/>
      <c r="BF101" s="1"/>
      <c r="BK101" s="1"/>
      <c r="BN101" s="14"/>
      <c r="BO101" s="14"/>
      <c r="BP101" s="14"/>
      <c r="BQ101" s="14"/>
      <c r="BR101" s="14"/>
      <c r="BS101" s="14"/>
      <c r="BT101" s="14"/>
      <c r="BU101" s="14"/>
      <c r="BV101" s="14"/>
      <c r="BW101" s="14"/>
      <c r="BX101" s="14"/>
      <c r="BY101" s="14"/>
      <c r="BZ101" s="14"/>
      <c r="CA101" s="14"/>
      <c r="CB101" s="14"/>
      <c r="CC101" s="14"/>
      <c r="CS101" s="1"/>
      <c r="CT101" s="1"/>
      <c r="CU101" s="1"/>
      <c r="CV101" s="1"/>
      <c r="CW101" s="1"/>
      <c r="CX101" s="1"/>
      <c r="CY101" s="1"/>
      <c r="CZ101" s="1"/>
      <c r="DA101" s="1"/>
      <c r="DB101" s="1"/>
      <c r="DC101" s="1"/>
      <c r="DD101" s="1"/>
      <c r="DE101" s="1"/>
      <c r="DF101" s="1"/>
      <c r="DG101" s="1"/>
      <c r="DH101" s="1"/>
    </row>
    <row r="102" spans="40:112" x14ac:dyDescent="0.2">
      <c r="AN102" s="11"/>
      <c r="AO102" s="11"/>
      <c r="AP102" s="14"/>
      <c r="AU102" s="14"/>
      <c r="BD102" s="1"/>
      <c r="BE102" s="1"/>
      <c r="BF102" s="1"/>
      <c r="BK102" s="1"/>
      <c r="BN102" s="14"/>
      <c r="BO102" s="14"/>
      <c r="BP102" s="14"/>
      <c r="BQ102" s="14"/>
      <c r="BR102" s="14"/>
      <c r="BS102" s="14"/>
      <c r="BT102" s="14"/>
      <c r="BU102" s="14"/>
      <c r="BV102" s="14"/>
      <c r="BW102" s="14"/>
      <c r="BX102" s="14"/>
      <c r="BY102" s="14"/>
      <c r="BZ102" s="14"/>
      <c r="CA102" s="14"/>
      <c r="CB102" s="14"/>
      <c r="CC102" s="14"/>
      <c r="CS102" s="1"/>
      <c r="CT102" s="1"/>
      <c r="CU102" s="1"/>
      <c r="CV102" s="1"/>
      <c r="CW102" s="1"/>
      <c r="CX102" s="1"/>
      <c r="CY102" s="1"/>
      <c r="CZ102" s="1"/>
      <c r="DA102" s="1"/>
      <c r="DB102" s="1"/>
      <c r="DC102" s="1"/>
      <c r="DD102" s="1"/>
      <c r="DE102" s="1"/>
      <c r="DF102" s="1"/>
      <c r="DG102" s="1"/>
      <c r="DH102" s="1"/>
    </row>
    <row r="103" spans="40:112" x14ac:dyDescent="0.2">
      <c r="AN103" s="11"/>
      <c r="AO103" s="11"/>
      <c r="AP103" s="14"/>
      <c r="AU103" s="14"/>
      <c r="BD103" s="1"/>
      <c r="BE103" s="1"/>
      <c r="BF103" s="1"/>
      <c r="BK103" s="1"/>
      <c r="BN103" s="14"/>
      <c r="BO103" s="14"/>
      <c r="BP103" s="14"/>
      <c r="BQ103" s="14"/>
      <c r="BR103" s="14"/>
      <c r="BS103" s="14"/>
      <c r="BT103" s="14"/>
      <c r="BU103" s="14"/>
      <c r="BV103" s="14"/>
      <c r="BW103" s="14"/>
      <c r="BX103" s="14"/>
      <c r="BY103" s="14"/>
      <c r="BZ103" s="14"/>
      <c r="CA103" s="14"/>
      <c r="CB103" s="14"/>
      <c r="CC103" s="14"/>
      <c r="CS103" s="1"/>
      <c r="CT103" s="1"/>
      <c r="CU103" s="1"/>
      <c r="CV103" s="1"/>
      <c r="CW103" s="1"/>
      <c r="CX103" s="1"/>
      <c r="CY103" s="1"/>
      <c r="CZ103" s="1"/>
      <c r="DA103" s="1"/>
      <c r="DB103" s="1"/>
      <c r="DC103" s="1"/>
      <c r="DD103" s="1"/>
      <c r="DE103" s="1"/>
      <c r="DF103" s="1"/>
      <c r="DG103" s="1"/>
      <c r="DH103" s="1"/>
    </row>
    <row r="104" spans="40:112" x14ac:dyDescent="0.2">
      <c r="AN104" s="11"/>
      <c r="AO104" s="11"/>
      <c r="AP104" s="14"/>
      <c r="AU104" s="14"/>
      <c r="BD104" s="1"/>
      <c r="BE104" s="1"/>
      <c r="BF104" s="1"/>
      <c r="BK104" s="1"/>
      <c r="BN104" s="14"/>
      <c r="BO104" s="14"/>
      <c r="BP104" s="14"/>
      <c r="BQ104" s="14"/>
      <c r="BR104" s="14"/>
      <c r="BS104" s="14"/>
      <c r="BT104" s="14"/>
      <c r="BU104" s="14"/>
      <c r="BV104" s="14"/>
      <c r="BW104" s="14"/>
      <c r="BX104" s="14"/>
      <c r="BY104" s="14"/>
      <c r="BZ104" s="14"/>
      <c r="CA104" s="14"/>
      <c r="CB104" s="14"/>
      <c r="CC104" s="14"/>
      <c r="CS104" s="1"/>
      <c r="CT104" s="1"/>
      <c r="CU104" s="1"/>
      <c r="CV104" s="1"/>
      <c r="CW104" s="1"/>
      <c r="CX104" s="1"/>
      <c r="CY104" s="1"/>
      <c r="CZ104" s="1"/>
      <c r="DA104" s="1"/>
      <c r="DB104" s="1"/>
      <c r="DC104" s="1"/>
      <c r="DD104" s="1"/>
      <c r="DE104" s="1"/>
      <c r="DF104" s="1"/>
      <c r="DG104" s="1"/>
      <c r="DH104" s="1"/>
    </row>
    <row r="105" spans="40:112" x14ac:dyDescent="0.2">
      <c r="AN105" s="11"/>
      <c r="AO105" s="11"/>
      <c r="AP105" s="14"/>
      <c r="AU105" s="14"/>
      <c r="BD105" s="1"/>
      <c r="BE105" s="1"/>
      <c r="BF105" s="1"/>
      <c r="BK105" s="1"/>
      <c r="BN105" s="14"/>
      <c r="BO105" s="14"/>
      <c r="BP105" s="14"/>
      <c r="BQ105" s="14"/>
      <c r="BR105" s="14"/>
      <c r="BS105" s="14"/>
      <c r="BT105" s="14"/>
      <c r="BU105" s="14"/>
      <c r="BV105" s="14"/>
      <c r="BW105" s="14"/>
      <c r="BX105" s="14"/>
      <c r="BY105" s="14"/>
      <c r="BZ105" s="14"/>
      <c r="CA105" s="14"/>
      <c r="CB105" s="14"/>
      <c r="CC105" s="14"/>
      <c r="CS105" s="1"/>
      <c r="CT105" s="1"/>
      <c r="CU105" s="1"/>
      <c r="CV105" s="1"/>
      <c r="CW105" s="1"/>
      <c r="CX105" s="1"/>
      <c r="CY105" s="1"/>
      <c r="CZ105" s="1"/>
      <c r="DA105" s="1"/>
      <c r="DB105" s="1"/>
      <c r="DC105" s="1"/>
      <c r="DD105" s="1"/>
      <c r="DE105" s="1"/>
      <c r="DF105" s="1"/>
      <c r="DG105" s="1"/>
      <c r="DH105" s="1"/>
    </row>
    <row r="106" spans="40:112" x14ac:dyDescent="0.2">
      <c r="AN106" s="11"/>
      <c r="AO106" s="11"/>
      <c r="AP106" s="14"/>
      <c r="AU106" s="14"/>
      <c r="BD106" s="1"/>
      <c r="BE106" s="1"/>
      <c r="BF106" s="1"/>
      <c r="BK106" s="1"/>
      <c r="BN106" s="14"/>
      <c r="BO106" s="14"/>
      <c r="BP106" s="14"/>
      <c r="BQ106" s="14"/>
      <c r="BR106" s="14"/>
      <c r="BS106" s="14"/>
      <c r="BT106" s="14"/>
      <c r="BU106" s="14"/>
      <c r="BV106" s="14"/>
      <c r="BW106" s="14"/>
      <c r="BX106" s="14"/>
      <c r="BY106" s="14"/>
      <c r="BZ106" s="14"/>
      <c r="CA106" s="14"/>
      <c r="CB106" s="14"/>
      <c r="CC106" s="14"/>
      <c r="CS106" s="1"/>
      <c r="CT106" s="1"/>
      <c r="CU106" s="1"/>
      <c r="CV106" s="1"/>
      <c r="CW106" s="1"/>
      <c r="CX106" s="1"/>
      <c r="CY106" s="1"/>
      <c r="CZ106" s="1"/>
      <c r="DA106" s="1"/>
      <c r="DB106" s="1"/>
      <c r="DC106" s="1"/>
      <c r="DD106" s="1"/>
      <c r="DE106" s="1"/>
      <c r="DF106" s="1"/>
      <c r="DG106" s="1"/>
      <c r="DH106" s="1"/>
    </row>
    <row r="107" spans="40:112" x14ac:dyDescent="0.2">
      <c r="AN107" s="11"/>
      <c r="AO107" s="152" t="s">
        <v>147</v>
      </c>
      <c r="AP107" s="14"/>
      <c r="AU107" s="14"/>
      <c r="BD107" s="1"/>
      <c r="BE107" s="1"/>
      <c r="BF107" s="1"/>
      <c r="BK107" s="1"/>
      <c r="BN107" s="14"/>
      <c r="BO107" s="14"/>
      <c r="BP107" s="14"/>
      <c r="BQ107" s="14"/>
      <c r="BR107" s="14"/>
      <c r="BS107" s="14"/>
      <c r="BT107" s="14"/>
      <c r="BU107" s="14"/>
      <c r="BV107" s="14"/>
      <c r="BW107" s="14"/>
      <c r="BX107" s="14"/>
      <c r="BY107" s="14"/>
      <c r="BZ107" s="14"/>
      <c r="CA107" s="14"/>
      <c r="CB107" s="14"/>
      <c r="CC107" s="14"/>
      <c r="CS107" s="1"/>
      <c r="CT107" s="1"/>
      <c r="CU107" s="1"/>
      <c r="CV107" s="1"/>
      <c r="CW107" s="1"/>
      <c r="CX107" s="1"/>
      <c r="CY107" s="1"/>
      <c r="CZ107" s="1"/>
      <c r="DA107" s="1"/>
      <c r="DB107" s="1"/>
      <c r="DC107" s="1"/>
      <c r="DD107" s="1"/>
      <c r="DE107" s="1"/>
      <c r="DF107" s="1"/>
      <c r="DG107" s="1"/>
      <c r="DH107" s="1"/>
    </row>
    <row r="108" spans="40:112" x14ac:dyDescent="0.2">
      <c r="AN108" s="11"/>
      <c r="BD108" s="1"/>
      <c r="BE108" s="1"/>
      <c r="BF108" s="1"/>
      <c r="BK108" s="1"/>
      <c r="CD108" s="1"/>
      <c r="CE108" s="1"/>
      <c r="CF108" s="1"/>
      <c r="CG108" s="1"/>
      <c r="CH108" s="1"/>
      <c r="CI108" s="1"/>
      <c r="CJ108" s="1"/>
      <c r="CK108" s="1"/>
      <c r="CL108" s="1"/>
      <c r="CM108" s="1"/>
      <c r="CS108" s="1"/>
      <c r="CT108" s="1"/>
      <c r="CU108" s="1"/>
      <c r="CV108" s="1"/>
      <c r="CW108" s="1"/>
      <c r="CX108" s="1"/>
      <c r="CY108" s="1"/>
      <c r="CZ108" s="1"/>
      <c r="DA108" s="1"/>
      <c r="DB108" s="1"/>
      <c r="DC108" s="1"/>
      <c r="DD108" s="1"/>
      <c r="DE108" s="1"/>
      <c r="DF108" s="1"/>
      <c r="DG108" s="1"/>
      <c r="DH108" s="1"/>
    </row>
    <row r="109" spans="40:112" x14ac:dyDescent="0.2">
      <c r="AN109" s="11"/>
      <c r="AO109" s="11"/>
      <c r="AP109" s="14"/>
      <c r="AU109" s="14"/>
      <c r="BD109" s="1"/>
      <c r="BE109" s="1"/>
      <c r="BF109" s="1"/>
      <c r="BK109" s="1"/>
      <c r="BN109" s="14"/>
      <c r="BO109" s="14"/>
      <c r="BP109" s="14"/>
      <c r="BQ109" s="14"/>
      <c r="BR109" s="14"/>
      <c r="BS109" s="14"/>
      <c r="BT109" s="14"/>
      <c r="BU109" s="14"/>
      <c r="BV109" s="14"/>
      <c r="BW109" s="14"/>
      <c r="BX109" s="14"/>
      <c r="BY109" s="14"/>
      <c r="BZ109" s="14"/>
      <c r="CA109" s="14"/>
      <c r="CB109" s="14"/>
      <c r="CC109" s="14"/>
      <c r="CS109" s="1"/>
      <c r="CT109" s="1"/>
      <c r="CU109" s="1"/>
      <c r="CV109" s="1"/>
      <c r="CW109" s="1"/>
      <c r="CX109" s="1"/>
      <c r="CY109" s="1"/>
      <c r="CZ109" s="1"/>
      <c r="DA109" s="1"/>
      <c r="DB109" s="1"/>
      <c r="DC109" s="1"/>
      <c r="DD109" s="1"/>
      <c r="DE109" s="1"/>
      <c r="DF109" s="1"/>
      <c r="DG109" s="1"/>
      <c r="DH109" s="1"/>
    </row>
    <row r="110" spans="40:112" x14ac:dyDescent="0.2">
      <c r="AN110" s="11"/>
      <c r="AO110" s="11"/>
      <c r="AP110" s="14"/>
      <c r="AU110" s="14"/>
      <c r="BD110" s="1"/>
      <c r="BE110" s="1"/>
      <c r="BF110" s="1"/>
      <c r="BK110" s="1"/>
      <c r="BN110" s="14"/>
      <c r="BO110" s="14"/>
      <c r="BP110" s="14"/>
      <c r="BQ110" s="14"/>
      <c r="BR110" s="14"/>
      <c r="BS110" s="14"/>
      <c r="BT110" s="14"/>
      <c r="BU110" s="14"/>
      <c r="BV110" s="14"/>
      <c r="BW110" s="14"/>
      <c r="BX110" s="14"/>
      <c r="BY110" s="14"/>
      <c r="BZ110" s="14"/>
      <c r="CA110" s="14"/>
      <c r="CB110" s="14"/>
      <c r="CC110" s="14"/>
      <c r="CS110" s="1"/>
      <c r="CT110" s="1"/>
      <c r="CU110" s="1"/>
      <c r="CV110" s="1"/>
      <c r="CW110" s="1"/>
      <c r="CX110" s="1"/>
      <c r="CY110" s="1"/>
      <c r="CZ110" s="1"/>
      <c r="DA110" s="1"/>
      <c r="DB110" s="1"/>
      <c r="DC110" s="1"/>
      <c r="DD110" s="1"/>
      <c r="DE110" s="1"/>
      <c r="DF110" s="1"/>
      <c r="DG110" s="1"/>
      <c r="DH110" s="1"/>
    </row>
    <row r="111" spans="40:112" x14ac:dyDescent="0.2">
      <c r="AN111" s="11"/>
      <c r="AO111" s="11"/>
      <c r="AP111" s="14"/>
      <c r="AU111" s="14"/>
      <c r="BD111" s="1"/>
      <c r="BE111" s="1"/>
      <c r="BF111" s="1"/>
      <c r="BK111" s="1"/>
      <c r="BN111" s="14"/>
      <c r="BO111" s="14"/>
      <c r="BP111" s="14"/>
      <c r="BQ111" s="14"/>
      <c r="BR111" s="14"/>
      <c r="BS111" s="14"/>
      <c r="BT111" s="14"/>
      <c r="BU111" s="14"/>
      <c r="BV111" s="14"/>
      <c r="BW111" s="14"/>
      <c r="BX111" s="14"/>
      <c r="BY111" s="14"/>
      <c r="BZ111" s="14"/>
      <c r="CA111" s="14"/>
      <c r="CB111" s="14"/>
      <c r="CC111" s="14"/>
      <c r="CS111" s="1"/>
      <c r="CT111" s="1"/>
      <c r="CU111" s="1"/>
      <c r="CV111" s="1"/>
      <c r="CW111" s="1"/>
      <c r="CX111" s="1"/>
      <c r="CY111" s="1"/>
      <c r="CZ111" s="1"/>
      <c r="DA111" s="1"/>
      <c r="DB111" s="1"/>
      <c r="DC111" s="1"/>
      <c r="DD111" s="1"/>
      <c r="DE111" s="1"/>
      <c r="DF111" s="1"/>
      <c r="DG111" s="1"/>
      <c r="DH111" s="1"/>
    </row>
    <row r="112" spans="40:112" x14ac:dyDescent="0.2">
      <c r="AN112" s="11"/>
      <c r="AO112" s="11"/>
      <c r="AP112" s="14"/>
      <c r="AU112" s="14"/>
      <c r="BD112" s="1"/>
      <c r="BE112" s="1"/>
      <c r="BF112" s="1"/>
      <c r="BK112" s="1"/>
      <c r="BN112" s="14"/>
      <c r="BO112" s="14"/>
      <c r="BP112" s="14"/>
      <c r="BQ112" s="14"/>
      <c r="BR112" s="14"/>
      <c r="BS112" s="14"/>
      <c r="BT112" s="14"/>
      <c r="BU112" s="14"/>
      <c r="BV112" s="14"/>
      <c r="BW112" s="14"/>
      <c r="BX112" s="14"/>
      <c r="BY112" s="14"/>
      <c r="BZ112" s="14"/>
      <c r="CA112" s="14"/>
      <c r="CB112" s="14"/>
      <c r="CC112" s="14"/>
      <c r="CS112" s="1"/>
      <c r="CT112" s="1"/>
      <c r="CU112" s="1"/>
      <c r="CV112" s="1"/>
      <c r="CW112" s="1"/>
      <c r="CX112" s="1"/>
      <c r="CY112" s="1"/>
      <c r="CZ112" s="1"/>
      <c r="DA112" s="1"/>
      <c r="DB112" s="1"/>
      <c r="DC112" s="1"/>
      <c r="DD112" s="1"/>
      <c r="DE112" s="1"/>
      <c r="DF112" s="1"/>
      <c r="DG112" s="1"/>
      <c r="DH112" s="1"/>
    </row>
    <row r="113" spans="40:112" x14ac:dyDescent="0.2">
      <c r="AN113" s="11"/>
      <c r="AO113" s="11"/>
      <c r="AP113" s="14"/>
      <c r="AU113" s="14"/>
      <c r="BD113" s="1"/>
      <c r="BE113" s="1"/>
      <c r="BF113" s="1"/>
      <c r="BK113" s="1"/>
      <c r="BN113" s="14"/>
      <c r="BO113" s="14"/>
      <c r="BP113" s="14"/>
      <c r="BQ113" s="14"/>
      <c r="BR113" s="14"/>
      <c r="BS113" s="14"/>
      <c r="BT113" s="14"/>
      <c r="BU113" s="14"/>
      <c r="BV113" s="14"/>
      <c r="BW113" s="14"/>
      <c r="BX113" s="14"/>
      <c r="BY113" s="14"/>
      <c r="BZ113" s="14"/>
      <c r="CA113" s="14"/>
      <c r="CB113" s="14"/>
      <c r="CC113" s="14"/>
      <c r="CS113" s="1"/>
      <c r="CT113" s="1"/>
      <c r="CU113" s="1"/>
      <c r="CV113" s="1"/>
      <c r="CW113" s="1"/>
      <c r="CX113" s="1"/>
      <c r="CY113" s="1"/>
      <c r="CZ113" s="1"/>
      <c r="DA113" s="1"/>
      <c r="DB113" s="1"/>
      <c r="DC113" s="1"/>
      <c r="DD113" s="1"/>
      <c r="DE113" s="1"/>
      <c r="DF113" s="1"/>
      <c r="DG113" s="1"/>
      <c r="DH113" s="1"/>
    </row>
    <row r="114" spans="40:112" x14ac:dyDescent="0.2">
      <c r="AN114" s="11"/>
      <c r="AO114" s="11"/>
      <c r="AP114" s="14"/>
      <c r="AU114" s="14"/>
      <c r="BD114" s="1"/>
      <c r="BE114" s="1"/>
      <c r="BF114" s="1"/>
      <c r="BK114" s="1"/>
      <c r="BN114" s="14"/>
      <c r="BO114" s="14"/>
      <c r="BP114" s="14"/>
      <c r="BQ114" s="14"/>
      <c r="BR114" s="14"/>
      <c r="BS114" s="14"/>
      <c r="BT114" s="14"/>
      <c r="BU114" s="14"/>
      <c r="BV114" s="14"/>
      <c r="BW114" s="14"/>
      <c r="BX114" s="14"/>
      <c r="BY114" s="14"/>
      <c r="BZ114" s="14"/>
      <c r="CA114" s="14"/>
      <c r="CB114" s="14"/>
      <c r="CC114" s="14"/>
      <c r="CS114" s="1"/>
      <c r="CT114" s="1"/>
      <c r="CU114" s="1"/>
      <c r="CV114" s="1"/>
      <c r="CW114" s="1"/>
      <c r="CX114" s="1"/>
      <c r="CY114" s="1"/>
      <c r="CZ114" s="1"/>
      <c r="DA114" s="1"/>
      <c r="DB114" s="1"/>
      <c r="DC114" s="1"/>
      <c r="DD114" s="1"/>
      <c r="DE114" s="1"/>
      <c r="DF114" s="1"/>
      <c r="DG114" s="1"/>
      <c r="DH114" s="1"/>
    </row>
    <row r="115" spans="40:112" x14ac:dyDescent="0.2">
      <c r="AN115" s="11"/>
      <c r="AO115" s="11"/>
      <c r="AP115" s="14"/>
      <c r="AU115" s="14"/>
      <c r="BD115" s="1"/>
      <c r="BE115" s="1"/>
      <c r="BF115" s="1"/>
      <c r="BK115" s="1"/>
      <c r="BN115" s="14"/>
      <c r="BO115" s="14"/>
      <c r="BP115" s="14"/>
      <c r="BQ115" s="14"/>
      <c r="BR115" s="14"/>
      <c r="BS115" s="14"/>
      <c r="BT115" s="14"/>
      <c r="BU115" s="14"/>
      <c r="BV115" s="14"/>
      <c r="BW115" s="14"/>
      <c r="BX115" s="14"/>
      <c r="BY115" s="14"/>
      <c r="BZ115" s="14"/>
      <c r="CA115" s="14"/>
      <c r="CB115" s="14"/>
      <c r="CC115" s="14"/>
      <c r="CS115" s="1"/>
      <c r="CT115" s="1"/>
      <c r="CU115" s="1"/>
      <c r="CV115" s="1"/>
      <c r="CW115" s="1"/>
      <c r="CX115" s="1"/>
      <c r="CY115" s="1"/>
      <c r="CZ115" s="1"/>
      <c r="DA115" s="1"/>
      <c r="DB115" s="1"/>
      <c r="DC115" s="1"/>
      <c r="DD115" s="1"/>
      <c r="DE115" s="1"/>
      <c r="DF115" s="1"/>
      <c r="DG115" s="1"/>
      <c r="DH115" s="1"/>
    </row>
    <row r="116" spans="40:112" x14ac:dyDescent="0.2">
      <c r="AN116" s="11"/>
      <c r="AO116" s="11"/>
      <c r="AP116" s="14"/>
      <c r="AU116" s="14"/>
      <c r="BD116" s="1"/>
      <c r="BE116" s="1"/>
      <c r="BF116" s="1"/>
      <c r="BK116" s="1"/>
      <c r="BN116" s="14"/>
      <c r="BO116" s="14"/>
      <c r="BP116" s="14"/>
      <c r="BQ116" s="14"/>
      <c r="BR116" s="14"/>
      <c r="BS116" s="14"/>
      <c r="BT116" s="14"/>
      <c r="BU116" s="14"/>
      <c r="BV116" s="14"/>
      <c r="BW116" s="14"/>
      <c r="BX116" s="14"/>
      <c r="BY116" s="14"/>
      <c r="BZ116" s="14"/>
      <c r="CA116" s="14"/>
      <c r="CB116" s="14"/>
      <c r="CC116" s="14"/>
      <c r="CS116" s="1"/>
      <c r="CT116" s="1"/>
      <c r="CU116" s="1"/>
      <c r="CV116" s="1"/>
      <c r="CW116" s="1"/>
      <c r="CX116" s="1"/>
      <c r="CY116" s="1"/>
      <c r="CZ116" s="1"/>
      <c r="DA116" s="1"/>
      <c r="DB116" s="1"/>
      <c r="DC116" s="1"/>
      <c r="DD116" s="1"/>
      <c r="DE116" s="1"/>
      <c r="DF116" s="1"/>
      <c r="DG116" s="1"/>
      <c r="DH116" s="1"/>
    </row>
    <row r="117" spans="40:112" x14ac:dyDescent="0.2">
      <c r="AN117" s="11"/>
      <c r="AO117" s="11"/>
      <c r="AP117" s="14"/>
      <c r="AU117" s="14"/>
      <c r="BD117" s="1"/>
      <c r="BE117" s="1"/>
      <c r="BF117" s="1"/>
      <c r="BK117" s="1"/>
      <c r="BN117" s="14"/>
      <c r="BO117" s="14"/>
      <c r="BP117" s="14"/>
      <c r="BQ117" s="14"/>
      <c r="BR117" s="14"/>
      <c r="BS117" s="14"/>
      <c r="BT117" s="14"/>
      <c r="BU117" s="14"/>
      <c r="BV117" s="14"/>
      <c r="BW117" s="14"/>
      <c r="BX117" s="14"/>
      <c r="BY117" s="14"/>
      <c r="BZ117" s="14"/>
      <c r="CA117" s="14"/>
      <c r="CB117" s="14"/>
      <c r="CC117" s="14"/>
      <c r="CS117" s="1"/>
      <c r="CT117" s="1"/>
      <c r="CU117" s="1"/>
      <c r="CV117" s="1"/>
      <c r="CW117" s="1"/>
      <c r="CX117" s="1"/>
      <c r="CY117" s="1"/>
      <c r="CZ117" s="1"/>
      <c r="DA117" s="1"/>
      <c r="DB117" s="1"/>
      <c r="DC117" s="1"/>
      <c r="DD117" s="1"/>
      <c r="DE117" s="1"/>
      <c r="DF117" s="1"/>
      <c r="DG117" s="1"/>
      <c r="DH117" s="1"/>
    </row>
    <row r="118" spans="40:112" x14ac:dyDescent="0.2">
      <c r="AN118" s="11"/>
      <c r="AO118" s="11"/>
      <c r="AP118" s="14"/>
      <c r="AU118" s="14"/>
      <c r="BD118" s="1"/>
      <c r="BE118" s="1"/>
      <c r="BF118" s="1"/>
      <c r="BK118" s="1"/>
      <c r="BN118" s="14"/>
      <c r="BO118" s="14"/>
      <c r="BP118" s="14"/>
      <c r="BQ118" s="14"/>
      <c r="BR118" s="14"/>
      <c r="BS118" s="14"/>
      <c r="BT118" s="14"/>
      <c r="BU118" s="14"/>
      <c r="BV118" s="14"/>
      <c r="BW118" s="14"/>
      <c r="BX118" s="14"/>
      <c r="BY118" s="14"/>
      <c r="BZ118" s="14"/>
      <c r="CA118" s="14"/>
      <c r="CB118" s="14"/>
      <c r="CC118" s="14"/>
      <c r="CS118" s="1"/>
      <c r="CT118" s="1"/>
      <c r="CU118" s="1"/>
      <c r="CV118" s="1"/>
      <c r="CW118" s="1"/>
      <c r="CX118" s="1"/>
      <c r="CY118" s="1"/>
      <c r="CZ118" s="1"/>
      <c r="DA118" s="1"/>
      <c r="DB118" s="1"/>
      <c r="DC118" s="1"/>
      <c r="DD118" s="1"/>
      <c r="DE118" s="1"/>
      <c r="DF118" s="1"/>
      <c r="DG118" s="1"/>
      <c r="DH118" s="1"/>
    </row>
    <row r="119" spans="40:112" x14ac:dyDescent="0.2">
      <c r="AN119" s="11"/>
      <c r="AO119" s="11"/>
      <c r="AP119" s="14"/>
      <c r="AU119" s="14"/>
      <c r="BD119" s="1"/>
      <c r="BE119" s="1"/>
      <c r="BF119" s="1"/>
      <c r="BK119" s="1"/>
      <c r="BN119" s="14"/>
      <c r="BO119" s="14"/>
      <c r="BP119" s="14"/>
      <c r="BQ119" s="14"/>
      <c r="BR119" s="14"/>
      <c r="BS119" s="14"/>
      <c r="BT119" s="14"/>
      <c r="BU119" s="14"/>
      <c r="BV119" s="14"/>
      <c r="BW119" s="14"/>
      <c r="BX119" s="14"/>
      <c r="BY119" s="14"/>
      <c r="BZ119" s="14"/>
      <c r="CA119" s="14"/>
      <c r="CB119" s="14"/>
      <c r="CC119" s="14"/>
      <c r="CS119" s="1"/>
      <c r="CT119" s="1"/>
      <c r="CU119" s="1"/>
      <c r="CV119" s="1"/>
      <c r="CW119" s="1"/>
      <c r="CX119" s="1"/>
      <c r="CY119" s="1"/>
      <c r="CZ119" s="1"/>
      <c r="DA119" s="1"/>
      <c r="DB119" s="1"/>
      <c r="DC119" s="1"/>
      <c r="DD119" s="1"/>
      <c r="DE119" s="1"/>
      <c r="DF119" s="1"/>
      <c r="DG119" s="1"/>
      <c r="DH119" s="1"/>
    </row>
    <row r="120" spans="40:112" x14ac:dyDescent="0.2">
      <c r="AN120" s="11"/>
      <c r="AO120" s="11"/>
      <c r="AP120" s="14"/>
      <c r="AU120" s="14"/>
      <c r="BD120" s="1"/>
      <c r="BE120" s="1"/>
      <c r="BF120" s="1"/>
      <c r="BK120" s="1"/>
      <c r="BN120" s="14"/>
      <c r="BO120" s="14"/>
      <c r="BP120" s="14"/>
      <c r="BQ120" s="14"/>
      <c r="BR120" s="14"/>
      <c r="BS120" s="14"/>
      <c r="BT120" s="14"/>
      <c r="BU120" s="14"/>
      <c r="BV120" s="14"/>
      <c r="BW120" s="14"/>
      <c r="BX120" s="14"/>
      <c r="BY120" s="14"/>
      <c r="BZ120" s="14"/>
      <c r="CA120" s="14"/>
      <c r="CB120" s="14"/>
      <c r="CC120" s="14"/>
      <c r="CS120" s="1"/>
      <c r="CT120" s="1"/>
      <c r="CU120" s="1"/>
      <c r="CV120" s="1"/>
      <c r="CW120" s="1"/>
      <c r="CX120" s="1"/>
      <c r="CY120" s="1"/>
      <c r="CZ120" s="1"/>
      <c r="DA120" s="1"/>
      <c r="DB120" s="1"/>
      <c r="DC120" s="1"/>
      <c r="DD120" s="1"/>
      <c r="DE120" s="1"/>
      <c r="DF120" s="1"/>
      <c r="DG120" s="1"/>
      <c r="DH120" s="1"/>
    </row>
    <row r="121" spans="40:112" x14ac:dyDescent="0.2">
      <c r="AN121" s="11"/>
      <c r="AO121" s="11"/>
      <c r="AP121" s="14"/>
      <c r="AU121" s="14"/>
      <c r="BD121" s="1"/>
      <c r="BE121" s="1"/>
      <c r="BF121" s="1"/>
      <c r="BK121" s="1"/>
      <c r="BN121" s="14"/>
      <c r="BO121" s="14"/>
      <c r="BP121" s="14"/>
      <c r="BQ121" s="14"/>
      <c r="BR121" s="14"/>
      <c r="BS121" s="14"/>
      <c r="BT121" s="14"/>
      <c r="BU121" s="14"/>
      <c r="BV121" s="14"/>
      <c r="BW121" s="14"/>
      <c r="BX121" s="14"/>
      <c r="BY121" s="14"/>
      <c r="BZ121" s="14"/>
      <c r="CA121" s="14"/>
      <c r="CB121" s="14"/>
      <c r="CC121" s="14"/>
      <c r="CS121" s="1"/>
      <c r="CT121" s="1"/>
      <c r="CU121" s="1"/>
      <c r="CV121" s="1"/>
      <c r="CW121" s="1"/>
      <c r="CX121" s="1"/>
      <c r="CY121" s="1"/>
      <c r="CZ121" s="1"/>
      <c r="DA121" s="1"/>
      <c r="DB121" s="1"/>
      <c r="DC121" s="1"/>
      <c r="DD121" s="1"/>
      <c r="DE121" s="1"/>
      <c r="DF121" s="1"/>
      <c r="DG121" s="1"/>
      <c r="DH121" s="1"/>
    </row>
    <row r="122" spans="40:112" x14ac:dyDescent="0.2">
      <c r="AN122" s="11"/>
      <c r="AO122" s="11"/>
      <c r="AP122" s="14"/>
      <c r="AU122" s="14"/>
      <c r="BD122" s="1"/>
      <c r="BE122" s="1"/>
      <c r="BF122" s="1"/>
      <c r="BK122" s="1"/>
      <c r="BN122" s="14"/>
      <c r="BO122" s="14"/>
      <c r="BP122" s="14"/>
      <c r="BQ122" s="14"/>
      <c r="BR122" s="14"/>
      <c r="BS122" s="14"/>
      <c r="BT122" s="14"/>
      <c r="BU122" s="14"/>
      <c r="BV122" s="14"/>
      <c r="BW122" s="14"/>
      <c r="BX122" s="14"/>
      <c r="BY122" s="14"/>
      <c r="BZ122" s="14"/>
      <c r="CA122" s="14"/>
      <c r="CB122" s="14"/>
      <c r="CC122" s="14"/>
      <c r="CS122" s="1"/>
      <c r="CT122" s="1"/>
      <c r="CU122" s="1"/>
      <c r="CV122" s="1"/>
      <c r="CW122" s="1"/>
      <c r="CX122" s="1"/>
      <c r="CY122" s="1"/>
      <c r="CZ122" s="1"/>
      <c r="DA122" s="1"/>
      <c r="DB122" s="1"/>
      <c r="DC122" s="1"/>
      <c r="DD122" s="1"/>
      <c r="DE122" s="1"/>
      <c r="DF122" s="1"/>
      <c r="DG122" s="1"/>
      <c r="DH122" s="1"/>
    </row>
    <row r="123" spans="40:112" x14ac:dyDescent="0.2">
      <c r="AN123" s="11"/>
      <c r="AO123" s="11"/>
      <c r="AP123" s="14"/>
      <c r="AU123" s="14"/>
      <c r="BD123" s="1"/>
      <c r="BE123" s="1"/>
      <c r="BF123" s="1"/>
      <c r="BK123" s="1"/>
      <c r="BN123" s="14"/>
      <c r="BO123" s="14"/>
      <c r="BP123" s="14"/>
      <c r="BQ123" s="14"/>
      <c r="BR123" s="14"/>
      <c r="BS123" s="14"/>
      <c r="BT123" s="14"/>
      <c r="BU123" s="14"/>
      <c r="BV123" s="14"/>
      <c r="BW123" s="14"/>
      <c r="BX123" s="14"/>
      <c r="BY123" s="14"/>
      <c r="BZ123" s="14"/>
      <c r="CA123" s="14"/>
      <c r="CB123" s="14"/>
      <c r="CC123" s="14"/>
      <c r="CS123" s="1"/>
      <c r="CT123" s="1"/>
      <c r="CU123" s="1"/>
      <c r="CV123" s="1"/>
      <c r="CW123" s="1"/>
      <c r="CX123" s="1"/>
      <c r="CY123" s="1"/>
      <c r="CZ123" s="1"/>
      <c r="DA123" s="1"/>
      <c r="DB123" s="1"/>
      <c r="DC123" s="1"/>
      <c r="DD123" s="1"/>
      <c r="DE123" s="1"/>
      <c r="DF123" s="1"/>
      <c r="DG123" s="1"/>
      <c r="DH123" s="1"/>
    </row>
    <row r="124" spans="40:112" x14ac:dyDescent="0.2">
      <c r="AN124" s="11"/>
      <c r="AO124" s="11"/>
      <c r="AP124" s="14"/>
      <c r="AU124" s="14"/>
      <c r="BD124" s="1"/>
      <c r="BE124" s="1"/>
      <c r="BF124" s="1"/>
      <c r="BK124" s="1"/>
      <c r="BN124" s="14"/>
      <c r="BO124" s="14"/>
      <c r="BP124" s="14"/>
      <c r="BQ124" s="14"/>
      <c r="BR124" s="14"/>
      <c r="BS124" s="14"/>
      <c r="BT124" s="14"/>
      <c r="BU124" s="14"/>
      <c r="BV124" s="14"/>
      <c r="BW124" s="14"/>
      <c r="BX124" s="14"/>
      <c r="BY124" s="14"/>
      <c r="BZ124" s="14"/>
      <c r="CA124" s="14"/>
      <c r="CB124" s="14"/>
      <c r="CC124" s="14"/>
      <c r="CS124" s="1"/>
      <c r="CT124" s="1"/>
      <c r="CU124" s="1"/>
      <c r="CV124" s="1"/>
      <c r="CW124" s="1"/>
      <c r="CX124" s="1"/>
      <c r="CY124" s="1"/>
      <c r="CZ124" s="1"/>
      <c r="DA124" s="1"/>
      <c r="DB124" s="1"/>
      <c r="DC124" s="1"/>
      <c r="DD124" s="1"/>
      <c r="DE124" s="1"/>
      <c r="DF124" s="1"/>
      <c r="DG124" s="1"/>
      <c r="DH124" s="1"/>
    </row>
    <row r="125" spans="40:112" x14ac:dyDescent="0.2">
      <c r="AN125" s="11"/>
      <c r="AO125" s="11"/>
      <c r="AP125" s="14"/>
      <c r="AU125" s="14"/>
      <c r="BD125" s="1"/>
      <c r="BE125" s="1"/>
      <c r="BF125" s="1"/>
      <c r="BK125" s="1"/>
      <c r="BN125" s="14"/>
      <c r="BO125" s="14"/>
      <c r="BP125" s="14"/>
      <c r="BQ125" s="14"/>
      <c r="BR125" s="14"/>
      <c r="BS125" s="14"/>
      <c r="BT125" s="14"/>
      <c r="BU125" s="14"/>
      <c r="BV125" s="14"/>
      <c r="BW125" s="14"/>
      <c r="BX125" s="14"/>
      <c r="BY125" s="14"/>
      <c r="BZ125" s="14"/>
      <c r="CA125" s="14"/>
      <c r="CB125" s="14"/>
      <c r="CC125" s="14"/>
      <c r="CS125" s="1"/>
      <c r="CT125" s="1"/>
      <c r="CU125" s="1"/>
      <c r="CV125" s="1"/>
      <c r="CW125" s="1"/>
      <c r="CX125" s="1"/>
      <c r="CY125" s="1"/>
      <c r="CZ125" s="1"/>
      <c r="DA125" s="1"/>
      <c r="DB125" s="1"/>
      <c r="DC125" s="1"/>
      <c r="DD125" s="1"/>
      <c r="DE125" s="1"/>
      <c r="DF125" s="1"/>
      <c r="DG125" s="1"/>
      <c r="DH125" s="1"/>
    </row>
    <row r="126" spans="40:112" x14ac:dyDescent="0.2">
      <c r="AN126" s="11"/>
      <c r="AO126" s="11"/>
      <c r="AP126" s="14"/>
      <c r="AU126" s="14"/>
      <c r="BD126" s="1"/>
      <c r="BE126" s="1"/>
      <c r="BF126" s="1"/>
      <c r="BK126" s="1"/>
      <c r="BN126" s="14"/>
      <c r="BO126" s="14"/>
      <c r="BP126" s="14"/>
      <c r="BQ126" s="14"/>
      <c r="BR126" s="14"/>
      <c r="BS126" s="14"/>
      <c r="BT126" s="14"/>
      <c r="BU126" s="14"/>
      <c r="BV126" s="14"/>
      <c r="BW126" s="14"/>
      <c r="BX126" s="14"/>
      <c r="BY126" s="14"/>
      <c r="BZ126" s="14"/>
      <c r="CA126" s="14"/>
      <c r="CB126" s="14"/>
      <c r="CC126" s="14"/>
      <c r="CS126" s="1"/>
      <c r="CT126" s="1"/>
      <c r="CU126" s="1"/>
      <c r="CV126" s="1"/>
      <c r="CW126" s="1"/>
      <c r="CX126" s="1"/>
      <c r="CY126" s="1"/>
      <c r="CZ126" s="1"/>
      <c r="DA126" s="1"/>
      <c r="DB126" s="1"/>
      <c r="DC126" s="1"/>
      <c r="DD126" s="1"/>
      <c r="DE126" s="1"/>
      <c r="DF126" s="1"/>
      <c r="DG126" s="1"/>
      <c r="DH126" s="1"/>
    </row>
    <row r="127" spans="40:112" x14ac:dyDescent="0.2">
      <c r="AN127" s="11"/>
      <c r="AO127" s="11"/>
      <c r="AP127" s="14"/>
      <c r="AU127" s="14"/>
      <c r="BD127" s="1"/>
      <c r="BE127" s="1"/>
      <c r="BF127" s="1"/>
      <c r="BK127" s="1"/>
      <c r="BN127" s="14"/>
      <c r="BO127" s="14"/>
      <c r="BP127" s="14"/>
      <c r="BQ127" s="14"/>
      <c r="BR127" s="14"/>
      <c r="BS127" s="14"/>
      <c r="BT127" s="14"/>
      <c r="BU127" s="14"/>
      <c r="BV127" s="14"/>
      <c r="BW127" s="14"/>
      <c r="BX127" s="14"/>
      <c r="BY127" s="14"/>
      <c r="BZ127" s="14"/>
      <c r="CA127" s="14"/>
      <c r="CB127" s="14"/>
      <c r="CC127" s="14"/>
      <c r="CS127" s="1"/>
      <c r="CT127" s="1"/>
      <c r="CU127" s="1"/>
      <c r="CV127" s="1"/>
      <c r="CW127" s="1"/>
      <c r="CX127" s="1"/>
      <c r="CY127" s="1"/>
      <c r="CZ127" s="1"/>
      <c r="DA127" s="1"/>
      <c r="DB127" s="1"/>
      <c r="DC127" s="1"/>
      <c r="DD127" s="1"/>
      <c r="DE127" s="1"/>
      <c r="DF127" s="1"/>
      <c r="DG127" s="1"/>
      <c r="DH127" s="1"/>
    </row>
    <row r="128" spans="40:112" x14ac:dyDescent="0.2">
      <c r="AN128" s="11"/>
      <c r="AO128" s="11"/>
      <c r="AP128" s="14"/>
      <c r="AU128" s="14"/>
      <c r="BD128" s="1"/>
      <c r="BE128" s="1"/>
      <c r="BF128" s="1"/>
      <c r="BK128" s="1"/>
      <c r="BN128" s="14"/>
      <c r="BO128" s="14"/>
      <c r="BP128" s="14"/>
      <c r="BQ128" s="14"/>
      <c r="BR128" s="14"/>
      <c r="BS128" s="14"/>
      <c r="BT128" s="14"/>
      <c r="BU128" s="14"/>
      <c r="BV128" s="14"/>
      <c r="BW128" s="14"/>
      <c r="BX128" s="14"/>
      <c r="BY128" s="14"/>
      <c r="BZ128" s="14"/>
      <c r="CA128" s="14"/>
      <c r="CB128" s="14"/>
      <c r="CC128" s="14"/>
      <c r="CS128" s="1"/>
      <c r="CT128" s="1"/>
      <c r="CU128" s="1"/>
      <c r="CV128" s="1"/>
      <c r="CW128" s="1"/>
      <c r="CX128" s="1"/>
      <c r="CY128" s="1"/>
      <c r="CZ128" s="1"/>
      <c r="DA128" s="1"/>
      <c r="DB128" s="1"/>
      <c r="DC128" s="1"/>
      <c r="DD128" s="1"/>
      <c r="DE128" s="1"/>
      <c r="DF128" s="1"/>
      <c r="DG128" s="1"/>
      <c r="DH128" s="1"/>
    </row>
    <row r="129" spans="40:112" x14ac:dyDescent="0.2">
      <c r="AN129" s="11"/>
      <c r="AO129" s="11"/>
      <c r="AP129" s="14"/>
      <c r="AU129" s="14"/>
      <c r="BD129" s="1"/>
      <c r="BE129" s="1"/>
      <c r="BF129" s="1"/>
      <c r="BK129" s="1"/>
      <c r="BN129" s="14"/>
      <c r="BO129" s="14"/>
      <c r="BP129" s="14"/>
      <c r="BQ129" s="14"/>
      <c r="BR129" s="14"/>
      <c r="BS129" s="14"/>
      <c r="BT129" s="14"/>
      <c r="BU129" s="14"/>
      <c r="BV129" s="14"/>
      <c r="BW129" s="14"/>
      <c r="BX129" s="14"/>
      <c r="BY129" s="14"/>
      <c r="BZ129" s="14"/>
      <c r="CA129" s="14"/>
      <c r="CB129" s="14"/>
      <c r="CC129" s="14"/>
      <c r="CS129" s="1"/>
      <c r="CT129" s="1"/>
      <c r="CU129" s="1"/>
      <c r="CV129" s="1"/>
      <c r="CW129" s="1"/>
      <c r="CX129" s="1"/>
      <c r="CY129" s="1"/>
      <c r="CZ129" s="1"/>
      <c r="DA129" s="1"/>
      <c r="DB129" s="1"/>
      <c r="DC129" s="1"/>
      <c r="DD129" s="1"/>
      <c r="DE129" s="1"/>
      <c r="DF129" s="1"/>
      <c r="DG129" s="1"/>
      <c r="DH129" s="1"/>
    </row>
    <row r="130" spans="40:112" x14ac:dyDescent="0.2">
      <c r="AN130" s="11"/>
      <c r="AO130" s="11"/>
      <c r="AP130" s="14"/>
      <c r="AU130" s="14"/>
      <c r="BD130" s="1"/>
      <c r="BE130" s="1"/>
      <c r="BF130" s="1"/>
      <c r="BK130" s="1"/>
      <c r="BN130" s="14"/>
      <c r="BO130" s="14"/>
      <c r="BP130" s="14"/>
      <c r="BQ130" s="14"/>
      <c r="BR130" s="14"/>
      <c r="BS130" s="14"/>
      <c r="BT130" s="14"/>
      <c r="BU130" s="14"/>
      <c r="BV130" s="14"/>
      <c r="BW130" s="14"/>
      <c r="BX130" s="14"/>
      <c r="BY130" s="14"/>
      <c r="BZ130" s="14"/>
      <c r="CA130" s="14"/>
      <c r="CB130" s="14"/>
      <c r="CC130" s="14"/>
      <c r="CS130" s="1"/>
      <c r="CT130" s="1"/>
      <c r="CU130" s="1"/>
      <c r="CV130" s="1"/>
      <c r="CW130" s="1"/>
      <c r="CX130" s="1"/>
      <c r="CY130" s="1"/>
      <c r="CZ130" s="1"/>
      <c r="DA130" s="1"/>
      <c r="DB130" s="1"/>
      <c r="DC130" s="1"/>
      <c r="DD130" s="1"/>
      <c r="DE130" s="1"/>
      <c r="DF130" s="1"/>
      <c r="DG130" s="1"/>
      <c r="DH130" s="1"/>
    </row>
    <row r="131" spans="40:112" x14ac:dyDescent="0.2">
      <c r="AN131" s="11"/>
      <c r="AO131" s="11"/>
      <c r="AP131" s="14"/>
      <c r="AU131" s="14"/>
      <c r="BD131" s="1"/>
      <c r="BE131" s="1"/>
      <c r="BF131" s="1"/>
      <c r="BK131" s="1"/>
      <c r="BN131" s="14"/>
      <c r="BO131" s="14"/>
      <c r="BP131" s="14"/>
      <c r="BQ131" s="14"/>
      <c r="BR131" s="14"/>
      <c r="BS131" s="14"/>
      <c r="BT131" s="14"/>
      <c r="BU131" s="14"/>
      <c r="BV131" s="14"/>
      <c r="BW131" s="14"/>
      <c r="BX131" s="14"/>
      <c r="BY131" s="14"/>
      <c r="BZ131" s="14"/>
      <c r="CA131" s="14"/>
      <c r="CB131" s="14"/>
      <c r="CC131" s="14"/>
      <c r="CS131" s="1"/>
      <c r="CT131" s="1"/>
      <c r="CU131" s="1"/>
      <c r="CV131" s="1"/>
      <c r="CW131" s="1"/>
      <c r="CX131" s="1"/>
      <c r="CY131" s="1"/>
      <c r="CZ131" s="1"/>
      <c r="DA131" s="1"/>
      <c r="DB131" s="1"/>
      <c r="DC131" s="1"/>
      <c r="DD131" s="1"/>
      <c r="DE131" s="1"/>
      <c r="DF131" s="1"/>
      <c r="DG131" s="1"/>
      <c r="DH131" s="1"/>
    </row>
    <row r="132" spans="40:112" x14ac:dyDescent="0.2">
      <c r="AN132" s="11"/>
      <c r="AO132" s="11"/>
      <c r="AP132" s="14"/>
      <c r="AU132" s="14"/>
      <c r="BD132" s="1"/>
      <c r="BE132" s="1"/>
      <c r="BF132" s="1"/>
      <c r="BK132" s="1"/>
      <c r="BN132" s="14"/>
      <c r="BO132" s="14"/>
      <c r="BP132" s="14"/>
      <c r="BQ132" s="14"/>
      <c r="BR132" s="14"/>
      <c r="BS132" s="14"/>
      <c r="BT132" s="14"/>
      <c r="BU132" s="14"/>
      <c r="BV132" s="14"/>
      <c r="BW132" s="14"/>
      <c r="BX132" s="14"/>
      <c r="BY132" s="14"/>
      <c r="BZ132" s="14"/>
      <c r="CA132" s="14"/>
      <c r="CB132" s="14"/>
      <c r="CC132" s="14"/>
      <c r="CS132" s="1"/>
      <c r="CT132" s="1"/>
      <c r="CU132" s="1"/>
      <c r="CV132" s="1"/>
      <c r="CW132" s="1"/>
      <c r="CX132" s="1"/>
      <c r="CY132" s="1"/>
      <c r="CZ132" s="1"/>
      <c r="DA132" s="1"/>
      <c r="DB132" s="1"/>
      <c r="DC132" s="1"/>
      <c r="DD132" s="1"/>
      <c r="DE132" s="1"/>
      <c r="DF132" s="1"/>
      <c r="DG132" s="1"/>
      <c r="DH132" s="1"/>
    </row>
    <row r="133" spans="40:112" x14ac:dyDescent="0.2">
      <c r="AN133" s="11"/>
      <c r="AO133" s="11"/>
      <c r="AP133" s="14"/>
      <c r="AU133" s="14"/>
      <c r="BD133" s="1"/>
      <c r="BE133" s="1"/>
      <c r="BF133" s="1"/>
      <c r="BK133" s="1"/>
      <c r="BN133" s="14"/>
      <c r="BO133" s="14"/>
      <c r="BP133" s="14"/>
      <c r="BQ133" s="14"/>
      <c r="BR133" s="14"/>
      <c r="BS133" s="14"/>
      <c r="BT133" s="14"/>
      <c r="BU133" s="14"/>
      <c r="BV133" s="14"/>
      <c r="BW133" s="14"/>
      <c r="BX133" s="14"/>
      <c r="BY133" s="14"/>
      <c r="BZ133" s="14"/>
      <c r="CA133" s="14"/>
      <c r="CB133" s="14"/>
      <c r="CC133" s="14"/>
      <c r="CS133" s="1"/>
      <c r="CT133" s="1"/>
      <c r="CU133" s="1"/>
      <c r="CV133" s="1"/>
      <c r="CW133" s="1"/>
      <c r="CX133" s="1"/>
      <c r="CY133" s="1"/>
      <c r="CZ133" s="1"/>
      <c r="DA133" s="1"/>
      <c r="DB133" s="1"/>
      <c r="DC133" s="1"/>
      <c r="DD133" s="1"/>
      <c r="DE133" s="1"/>
      <c r="DF133" s="1"/>
      <c r="DG133" s="1"/>
      <c r="DH133" s="1"/>
    </row>
    <row r="134" spans="40:112" x14ac:dyDescent="0.2">
      <c r="AN134" s="11"/>
      <c r="AO134" s="11"/>
      <c r="AP134" s="14"/>
      <c r="AU134" s="14"/>
      <c r="BD134" s="1"/>
      <c r="BE134" s="1"/>
      <c r="BF134" s="1"/>
      <c r="BK134" s="1"/>
      <c r="BN134" s="14"/>
      <c r="BO134" s="14"/>
      <c r="BP134" s="14"/>
      <c r="BQ134" s="14"/>
      <c r="BR134" s="14"/>
      <c r="BS134" s="14"/>
      <c r="BT134" s="14"/>
      <c r="BU134" s="14"/>
      <c r="BV134" s="14"/>
      <c r="BW134" s="14"/>
      <c r="BX134" s="14"/>
      <c r="BY134" s="14"/>
      <c r="BZ134" s="14"/>
      <c r="CA134" s="14"/>
      <c r="CB134" s="14"/>
      <c r="CC134" s="14"/>
      <c r="CS134" s="1"/>
      <c r="CT134" s="1"/>
      <c r="CU134" s="1"/>
      <c r="CV134" s="1"/>
      <c r="CW134" s="1"/>
      <c r="CX134" s="1"/>
      <c r="CY134" s="1"/>
      <c r="CZ134" s="1"/>
      <c r="DA134" s="1"/>
      <c r="DB134" s="1"/>
      <c r="DC134" s="1"/>
      <c r="DD134" s="1"/>
      <c r="DE134" s="1"/>
      <c r="DF134" s="1"/>
      <c r="DG134" s="1"/>
      <c r="DH134" s="1"/>
    </row>
    <row r="135" spans="40:112" x14ac:dyDescent="0.2">
      <c r="AN135" s="11"/>
      <c r="AO135" s="11"/>
      <c r="AP135" s="14"/>
      <c r="AU135" s="14"/>
      <c r="BD135" s="1"/>
      <c r="BE135" s="1"/>
      <c r="BF135" s="1"/>
      <c r="BK135" s="1"/>
      <c r="BN135" s="14"/>
      <c r="BO135" s="14"/>
      <c r="BP135" s="14"/>
      <c r="BQ135" s="14"/>
      <c r="BR135" s="14"/>
      <c r="BS135" s="14"/>
      <c r="BT135" s="14"/>
      <c r="BU135" s="14"/>
      <c r="BV135" s="14"/>
      <c r="BW135" s="14"/>
      <c r="BX135" s="14"/>
      <c r="BY135" s="14"/>
      <c r="BZ135" s="14"/>
      <c r="CA135" s="14"/>
      <c r="CB135" s="14"/>
      <c r="CC135" s="14"/>
      <c r="CS135" s="1"/>
      <c r="CT135" s="1"/>
      <c r="CU135" s="1"/>
      <c r="CV135" s="1"/>
      <c r="CW135" s="1"/>
      <c r="CX135" s="1"/>
      <c r="CY135" s="1"/>
      <c r="CZ135" s="1"/>
      <c r="DA135" s="1"/>
      <c r="DB135" s="1"/>
      <c r="DC135" s="1"/>
      <c r="DD135" s="1"/>
      <c r="DE135" s="1"/>
      <c r="DF135" s="1"/>
      <c r="DG135" s="1"/>
      <c r="DH135" s="1"/>
    </row>
    <row r="136" spans="40:112" x14ac:dyDescent="0.2">
      <c r="AN136" s="11"/>
      <c r="AO136" s="11"/>
      <c r="AP136" s="14"/>
      <c r="AU136" s="14"/>
      <c r="BD136" s="1"/>
      <c r="BE136" s="1"/>
      <c r="BF136" s="1"/>
      <c r="BK136" s="1"/>
      <c r="BN136" s="14"/>
      <c r="BO136" s="14"/>
      <c r="BP136" s="14"/>
      <c r="BQ136" s="14"/>
      <c r="BR136" s="14"/>
      <c r="BS136" s="14"/>
      <c r="BT136" s="14"/>
      <c r="BU136" s="14"/>
      <c r="BV136" s="14"/>
      <c r="BW136" s="14"/>
      <c r="BX136" s="14"/>
      <c r="BY136" s="14"/>
      <c r="BZ136" s="14"/>
      <c r="CA136" s="14"/>
      <c r="CB136" s="14"/>
      <c r="CC136" s="14"/>
      <c r="CS136" s="1"/>
      <c r="CT136" s="1"/>
      <c r="CU136" s="1"/>
      <c r="CV136" s="1"/>
      <c r="CW136" s="1"/>
      <c r="CX136" s="1"/>
      <c r="CY136" s="1"/>
      <c r="CZ136" s="1"/>
      <c r="DA136" s="1"/>
      <c r="DB136" s="1"/>
      <c r="DC136" s="1"/>
      <c r="DD136" s="1"/>
      <c r="DE136" s="1"/>
      <c r="DF136" s="1"/>
      <c r="DG136" s="1"/>
      <c r="DH136" s="1"/>
    </row>
    <row r="137" spans="40:112" x14ac:dyDescent="0.2">
      <c r="AN137" s="11"/>
      <c r="AO137" s="11"/>
      <c r="AP137" s="14"/>
      <c r="AU137" s="14"/>
      <c r="BD137" s="1"/>
      <c r="BE137" s="1"/>
      <c r="BF137" s="1"/>
      <c r="BK137" s="1"/>
      <c r="BN137" s="14"/>
      <c r="BO137" s="14"/>
      <c r="BP137" s="14"/>
      <c r="BQ137" s="14"/>
      <c r="BR137" s="14"/>
      <c r="BS137" s="14"/>
      <c r="BT137" s="14"/>
      <c r="BU137" s="14"/>
      <c r="BV137" s="14"/>
      <c r="BW137" s="14"/>
      <c r="BX137" s="14"/>
      <c r="BY137" s="14"/>
      <c r="BZ137" s="14"/>
      <c r="CA137" s="14"/>
      <c r="CB137" s="14"/>
      <c r="CC137" s="14"/>
      <c r="CS137" s="1"/>
      <c r="CT137" s="1"/>
      <c r="CU137" s="1"/>
      <c r="CV137" s="1"/>
      <c r="CW137" s="1"/>
      <c r="CX137" s="1"/>
      <c r="CY137" s="1"/>
      <c r="CZ137" s="1"/>
      <c r="DA137" s="1"/>
      <c r="DB137" s="1"/>
      <c r="DC137" s="1"/>
      <c r="DD137" s="1"/>
      <c r="DE137" s="1"/>
      <c r="DF137" s="1"/>
      <c r="DG137" s="1"/>
      <c r="DH137" s="1"/>
    </row>
    <row r="138" spans="40:112" x14ac:dyDescent="0.2">
      <c r="AN138" s="11"/>
      <c r="AO138" s="11"/>
      <c r="AP138" s="14"/>
      <c r="AU138" s="14"/>
      <c r="BD138" s="1"/>
      <c r="BE138" s="1"/>
      <c r="BF138" s="1"/>
      <c r="BK138" s="1"/>
      <c r="BN138" s="14"/>
      <c r="BO138" s="14"/>
      <c r="BP138" s="14"/>
      <c r="BQ138" s="14"/>
      <c r="BR138" s="14"/>
      <c r="BS138" s="14"/>
      <c r="BT138" s="14"/>
      <c r="BU138" s="14"/>
      <c r="BV138" s="14"/>
      <c r="BW138" s="14"/>
      <c r="BX138" s="14"/>
      <c r="BY138" s="14"/>
      <c r="BZ138" s="14"/>
      <c r="CA138" s="14"/>
      <c r="CB138" s="14"/>
      <c r="CC138" s="14"/>
      <c r="CS138" s="1"/>
      <c r="CT138" s="1"/>
      <c r="CU138" s="1"/>
      <c r="CV138" s="1"/>
      <c r="CW138" s="1"/>
      <c r="CX138" s="1"/>
      <c r="CY138" s="1"/>
      <c r="CZ138" s="1"/>
      <c r="DA138" s="1"/>
      <c r="DB138" s="1"/>
      <c r="DC138" s="1"/>
      <c r="DD138" s="1"/>
      <c r="DE138" s="1"/>
      <c r="DF138" s="1"/>
      <c r="DG138" s="1"/>
      <c r="DH138" s="1"/>
    </row>
    <row r="139" spans="40:112" x14ac:dyDescent="0.2">
      <c r="AN139" s="11"/>
      <c r="AO139" s="11"/>
      <c r="AP139" s="14"/>
      <c r="AU139" s="14"/>
      <c r="BD139" s="1"/>
      <c r="BE139" s="1"/>
      <c r="BF139" s="1"/>
      <c r="BK139" s="1"/>
      <c r="BN139" s="14"/>
      <c r="BO139" s="14"/>
      <c r="BP139" s="14"/>
      <c r="BQ139" s="14"/>
      <c r="BR139" s="14"/>
      <c r="BS139" s="14"/>
      <c r="BT139" s="14"/>
      <c r="BU139" s="14"/>
      <c r="BV139" s="14"/>
      <c r="BW139" s="14"/>
      <c r="BX139" s="14"/>
      <c r="BY139" s="14"/>
      <c r="BZ139" s="14"/>
      <c r="CA139" s="14"/>
      <c r="CB139" s="14"/>
      <c r="CC139" s="14"/>
      <c r="CS139" s="1"/>
      <c r="CT139" s="1"/>
      <c r="CU139" s="1"/>
      <c r="CV139" s="1"/>
      <c r="CW139" s="1"/>
      <c r="CX139" s="1"/>
      <c r="CY139" s="1"/>
      <c r="CZ139" s="1"/>
      <c r="DA139" s="1"/>
      <c r="DB139" s="1"/>
      <c r="DC139" s="1"/>
      <c r="DD139" s="1"/>
      <c r="DE139" s="1"/>
      <c r="DF139" s="1"/>
      <c r="DG139" s="1"/>
      <c r="DH139" s="1"/>
    </row>
    <row r="140" spans="40:112" x14ac:dyDescent="0.2">
      <c r="AN140" s="11"/>
      <c r="AO140" s="11"/>
      <c r="AP140" s="14"/>
      <c r="AU140" s="14"/>
      <c r="BD140" s="1"/>
      <c r="BE140" s="1"/>
      <c r="BF140" s="1"/>
      <c r="BK140" s="1"/>
      <c r="BN140" s="14"/>
      <c r="BO140" s="14"/>
      <c r="BP140" s="14"/>
      <c r="BQ140" s="14"/>
      <c r="BR140" s="14"/>
      <c r="BS140" s="14"/>
      <c r="BT140" s="14"/>
      <c r="BU140" s="14"/>
      <c r="BV140" s="14"/>
      <c r="BW140" s="14"/>
      <c r="BX140" s="14"/>
      <c r="BY140" s="14"/>
      <c r="BZ140" s="14"/>
      <c r="CA140" s="14"/>
      <c r="CB140" s="14"/>
      <c r="CC140" s="14"/>
      <c r="CS140" s="1"/>
      <c r="CT140" s="1"/>
      <c r="CU140" s="1"/>
      <c r="CV140" s="1"/>
      <c r="CW140" s="1"/>
      <c r="CX140" s="1"/>
      <c r="CY140" s="1"/>
      <c r="CZ140" s="1"/>
      <c r="DA140" s="1"/>
      <c r="DB140" s="1"/>
      <c r="DC140" s="1"/>
      <c r="DD140" s="1"/>
      <c r="DE140" s="1"/>
      <c r="DF140" s="1"/>
      <c r="DG140" s="1"/>
      <c r="DH140" s="1"/>
    </row>
    <row r="141" spans="40:112" x14ac:dyDescent="0.2">
      <c r="AN141" s="11"/>
      <c r="AO141" s="11"/>
      <c r="AP141" s="14"/>
      <c r="AU141" s="14"/>
      <c r="BD141" s="1"/>
      <c r="BE141" s="1"/>
      <c r="BF141" s="1"/>
      <c r="BK141" s="1"/>
      <c r="BN141" s="14"/>
      <c r="BO141" s="14"/>
      <c r="BP141" s="14"/>
      <c r="BQ141" s="14"/>
      <c r="BR141" s="14"/>
      <c r="BS141" s="14"/>
      <c r="BT141" s="14"/>
      <c r="BU141" s="14"/>
      <c r="BV141" s="14"/>
      <c r="BW141" s="14"/>
      <c r="BX141" s="14"/>
      <c r="BY141" s="14"/>
      <c r="BZ141" s="14"/>
      <c r="CA141" s="14"/>
      <c r="CB141" s="14"/>
      <c r="CC141" s="14"/>
      <c r="CS141" s="1"/>
      <c r="CT141" s="1"/>
      <c r="CU141" s="1"/>
      <c r="CV141" s="1"/>
      <c r="CW141" s="1"/>
      <c r="CX141" s="1"/>
      <c r="CY141" s="1"/>
      <c r="CZ141" s="1"/>
      <c r="DA141" s="1"/>
      <c r="DB141" s="1"/>
      <c r="DC141" s="1"/>
      <c r="DD141" s="1"/>
      <c r="DE141" s="1"/>
      <c r="DF141" s="1"/>
      <c r="DG141" s="1"/>
      <c r="DH141" s="1"/>
    </row>
    <row r="142" spans="40:112" x14ac:dyDescent="0.2">
      <c r="AN142" s="11"/>
      <c r="AO142" s="11"/>
      <c r="AP142" s="14"/>
      <c r="AU142" s="14"/>
      <c r="BD142" s="1"/>
      <c r="BE142" s="1"/>
      <c r="BF142" s="1"/>
      <c r="BK142" s="1"/>
      <c r="BN142" s="14"/>
      <c r="BO142" s="14"/>
      <c r="BP142" s="14"/>
      <c r="BQ142" s="14"/>
      <c r="BR142" s="14"/>
      <c r="BS142" s="14"/>
      <c r="BT142" s="14"/>
      <c r="BU142" s="14"/>
      <c r="BV142" s="14"/>
      <c r="BW142" s="14"/>
      <c r="BX142" s="14"/>
      <c r="BY142" s="14"/>
      <c r="BZ142" s="14"/>
      <c r="CA142" s="14"/>
      <c r="CB142" s="14"/>
      <c r="CC142" s="14"/>
      <c r="CS142" s="1"/>
      <c r="CT142" s="1"/>
      <c r="CU142" s="1"/>
      <c r="CV142" s="1"/>
      <c r="CW142" s="1"/>
      <c r="CX142" s="1"/>
      <c r="CY142" s="1"/>
      <c r="CZ142" s="1"/>
      <c r="DA142" s="1"/>
      <c r="DB142" s="1"/>
      <c r="DC142" s="1"/>
      <c r="DD142" s="1"/>
      <c r="DE142" s="1"/>
      <c r="DF142" s="1"/>
      <c r="DG142" s="1"/>
      <c r="DH142" s="1"/>
    </row>
    <row r="143" spans="40:112" x14ac:dyDescent="0.2">
      <c r="AN143" s="11"/>
      <c r="AO143" s="11"/>
      <c r="AP143" s="14"/>
      <c r="AU143" s="14"/>
      <c r="BD143" s="1"/>
      <c r="BE143" s="1"/>
      <c r="BF143" s="1"/>
      <c r="BK143" s="1"/>
      <c r="BN143" s="14"/>
      <c r="BO143" s="14"/>
      <c r="BP143" s="14"/>
      <c r="BQ143" s="14"/>
      <c r="BR143" s="14"/>
      <c r="BS143" s="14"/>
      <c r="BT143" s="14"/>
      <c r="BU143" s="14"/>
      <c r="BV143" s="14"/>
      <c r="BW143" s="14"/>
      <c r="BX143" s="14"/>
      <c r="BY143" s="14"/>
      <c r="BZ143" s="14"/>
      <c r="CA143" s="14"/>
      <c r="CB143" s="14"/>
      <c r="CC143" s="14"/>
      <c r="CS143" s="1"/>
      <c r="CT143" s="1"/>
      <c r="CU143" s="1"/>
      <c r="CV143" s="1"/>
      <c r="CW143" s="1"/>
      <c r="CX143" s="1"/>
      <c r="CY143" s="1"/>
      <c r="CZ143" s="1"/>
      <c r="DA143" s="1"/>
      <c r="DB143" s="1"/>
      <c r="DC143" s="1"/>
      <c r="DD143" s="1"/>
      <c r="DE143" s="1"/>
      <c r="DF143" s="1"/>
      <c r="DG143" s="1"/>
      <c r="DH143" s="1"/>
    </row>
    <row r="144" spans="40:112" x14ac:dyDescent="0.2">
      <c r="AN144" s="11"/>
      <c r="AO144" s="11"/>
      <c r="AP144" s="14"/>
      <c r="AU144" s="14"/>
      <c r="BD144" s="1"/>
      <c r="BE144" s="1"/>
      <c r="BF144" s="1"/>
      <c r="BK144" s="1"/>
      <c r="BN144" s="14"/>
      <c r="BO144" s="14"/>
      <c r="BP144" s="14"/>
      <c r="BQ144" s="14"/>
      <c r="BR144" s="14"/>
      <c r="BS144" s="14"/>
      <c r="BT144" s="14"/>
      <c r="BU144" s="14"/>
      <c r="BV144" s="14"/>
      <c r="BW144" s="14"/>
      <c r="BX144" s="14"/>
      <c r="BY144" s="14"/>
      <c r="BZ144" s="14"/>
      <c r="CA144" s="14"/>
      <c r="CB144" s="14"/>
      <c r="CC144" s="14"/>
      <c r="CS144" s="1"/>
      <c r="CT144" s="1"/>
      <c r="CU144" s="1"/>
      <c r="CV144" s="1"/>
      <c r="CW144" s="1"/>
      <c r="CX144" s="1"/>
      <c r="CY144" s="1"/>
      <c r="CZ144" s="1"/>
      <c r="DA144" s="1"/>
      <c r="DB144" s="1"/>
      <c r="DC144" s="1"/>
      <c r="DD144" s="1"/>
      <c r="DE144" s="1"/>
      <c r="DF144" s="1"/>
      <c r="DG144" s="1"/>
      <c r="DH144" s="1"/>
    </row>
    <row r="145" spans="40:112" x14ac:dyDescent="0.2">
      <c r="AN145" s="11"/>
      <c r="AO145" s="11"/>
      <c r="AP145" s="14"/>
      <c r="AU145" s="14"/>
      <c r="BD145" s="1"/>
      <c r="BE145" s="1"/>
      <c r="BF145" s="1"/>
      <c r="BK145" s="1"/>
      <c r="BN145" s="14"/>
      <c r="BO145" s="14"/>
      <c r="BP145" s="14"/>
      <c r="BQ145" s="14"/>
      <c r="BR145" s="14"/>
      <c r="BS145" s="14"/>
      <c r="BT145" s="14"/>
      <c r="BU145" s="14"/>
      <c r="BV145" s="14"/>
      <c r="BW145" s="14"/>
      <c r="BX145" s="14"/>
      <c r="BY145" s="14"/>
      <c r="BZ145" s="14"/>
      <c r="CA145" s="14"/>
      <c r="CB145" s="14"/>
      <c r="CC145" s="14"/>
      <c r="CS145" s="1"/>
      <c r="CT145" s="1"/>
      <c r="CU145" s="1"/>
      <c r="CV145" s="1"/>
      <c r="CW145" s="1"/>
      <c r="CX145" s="1"/>
      <c r="CY145" s="1"/>
      <c r="CZ145" s="1"/>
      <c r="DA145" s="1"/>
      <c r="DB145" s="1"/>
      <c r="DC145" s="1"/>
      <c r="DD145" s="1"/>
      <c r="DE145" s="1"/>
      <c r="DF145" s="1"/>
      <c r="DG145" s="1"/>
      <c r="DH145" s="1"/>
    </row>
    <row r="146" spans="40:112" x14ac:dyDescent="0.2">
      <c r="AN146" s="11"/>
      <c r="AO146" s="11"/>
      <c r="AP146" s="14"/>
      <c r="AU146" s="14"/>
      <c r="BD146" s="1"/>
      <c r="BE146" s="1"/>
      <c r="BF146" s="1"/>
      <c r="BK146" s="1"/>
      <c r="BN146" s="14"/>
      <c r="BO146" s="14"/>
      <c r="BP146" s="14"/>
      <c r="BQ146" s="14"/>
      <c r="BR146" s="14"/>
      <c r="BS146" s="14"/>
      <c r="BT146" s="14"/>
      <c r="BU146" s="14"/>
      <c r="BV146" s="14"/>
      <c r="BW146" s="14"/>
      <c r="BX146" s="14"/>
      <c r="BY146" s="14"/>
      <c r="BZ146" s="14"/>
      <c r="CA146" s="14"/>
      <c r="CB146" s="14"/>
      <c r="CC146" s="14"/>
      <c r="CS146" s="1"/>
      <c r="CT146" s="1"/>
      <c r="CU146" s="1"/>
      <c r="CV146" s="1"/>
      <c r="CW146" s="1"/>
      <c r="CX146" s="1"/>
      <c r="CY146" s="1"/>
      <c r="CZ146" s="1"/>
      <c r="DA146" s="1"/>
      <c r="DB146" s="1"/>
      <c r="DC146" s="1"/>
      <c r="DD146" s="1"/>
      <c r="DE146" s="1"/>
      <c r="DF146" s="1"/>
      <c r="DG146" s="1"/>
      <c r="DH146" s="1"/>
    </row>
    <row r="147" spans="40:112" x14ac:dyDescent="0.2">
      <c r="AN147" s="11"/>
      <c r="AO147" s="152" t="s">
        <v>147</v>
      </c>
      <c r="AP147" s="14"/>
      <c r="AU147" s="14"/>
      <c r="BD147" s="1"/>
      <c r="BE147" s="1"/>
      <c r="BF147" s="1"/>
      <c r="BK147" s="1"/>
      <c r="BN147" s="14"/>
      <c r="BO147" s="14"/>
      <c r="BP147" s="14"/>
      <c r="BQ147" s="14"/>
      <c r="BR147" s="14"/>
      <c r="BS147" s="14"/>
      <c r="BT147" s="14"/>
      <c r="BU147" s="14"/>
      <c r="BV147" s="14"/>
      <c r="BW147" s="14"/>
      <c r="BX147" s="14"/>
      <c r="BY147" s="14"/>
      <c r="BZ147" s="14"/>
      <c r="CA147" s="14"/>
      <c r="CB147" s="14"/>
      <c r="CC147" s="14"/>
      <c r="CS147" s="1"/>
      <c r="CT147" s="1"/>
      <c r="CU147" s="1"/>
      <c r="CV147" s="1"/>
      <c r="CW147" s="1"/>
      <c r="CX147" s="1"/>
      <c r="CY147" s="1"/>
      <c r="CZ147" s="1"/>
      <c r="DA147" s="1"/>
      <c r="DB147" s="1"/>
      <c r="DC147" s="1"/>
      <c r="DD147" s="1"/>
      <c r="DE147" s="1"/>
      <c r="DF147" s="1"/>
      <c r="DG147" s="1"/>
      <c r="DH147" s="1"/>
    </row>
    <row r="148" spans="40:112" x14ac:dyDescent="0.2">
      <c r="AN148" s="11"/>
      <c r="BD148" s="1"/>
      <c r="BE148" s="1"/>
      <c r="BF148" s="1"/>
      <c r="BK148" s="1"/>
      <c r="CD148" s="1"/>
      <c r="CE148" s="1"/>
      <c r="CF148" s="1"/>
      <c r="CG148" s="1"/>
      <c r="CH148" s="1"/>
      <c r="CI148" s="1"/>
      <c r="CJ148" s="1"/>
      <c r="CK148" s="1"/>
      <c r="CL148" s="1"/>
      <c r="CM148" s="1"/>
      <c r="CS148" s="1"/>
      <c r="CT148" s="1"/>
      <c r="CU148" s="1"/>
      <c r="CV148" s="1"/>
      <c r="CW148" s="1"/>
      <c r="CX148" s="1"/>
      <c r="CY148" s="1"/>
      <c r="CZ148" s="1"/>
      <c r="DA148" s="1"/>
      <c r="DB148" s="1"/>
      <c r="DC148" s="1"/>
      <c r="DD148" s="1"/>
      <c r="DE148" s="1"/>
      <c r="DF148" s="1"/>
      <c r="DG148" s="1"/>
      <c r="DH148" s="1"/>
    </row>
    <row r="149" spans="40:112" x14ac:dyDescent="0.2">
      <c r="AN149" s="11"/>
      <c r="AO149" s="11"/>
      <c r="AP149" s="14"/>
      <c r="AU149" s="14"/>
      <c r="BD149" s="1"/>
      <c r="BE149" s="1"/>
      <c r="BF149" s="1"/>
      <c r="BK149" s="1"/>
      <c r="BN149" s="14"/>
      <c r="BO149" s="14"/>
      <c r="BP149" s="14"/>
      <c r="BQ149" s="14"/>
      <c r="BR149" s="14"/>
      <c r="BS149" s="14"/>
      <c r="BT149" s="14"/>
      <c r="BU149" s="14"/>
      <c r="BV149" s="14"/>
      <c r="BW149" s="14"/>
      <c r="BX149" s="14"/>
      <c r="BY149" s="14"/>
      <c r="BZ149" s="14"/>
      <c r="CA149" s="14"/>
      <c r="CB149" s="14"/>
      <c r="CC149" s="14"/>
      <c r="CS149" s="1"/>
      <c r="CT149" s="1"/>
      <c r="CU149" s="1"/>
      <c r="CV149" s="1"/>
      <c r="CW149" s="1"/>
      <c r="CX149" s="1"/>
      <c r="CY149" s="1"/>
      <c r="CZ149" s="1"/>
      <c r="DA149" s="1"/>
      <c r="DB149" s="1"/>
      <c r="DC149" s="1"/>
      <c r="DD149" s="1"/>
      <c r="DE149" s="1"/>
      <c r="DF149" s="1"/>
      <c r="DG149" s="1"/>
      <c r="DH149" s="1"/>
    </row>
    <row r="150" spans="40:112" x14ac:dyDescent="0.2">
      <c r="AN150" s="11"/>
      <c r="AO150" s="11">
        <v>9.75</v>
      </c>
      <c r="AP150" s="14">
        <f>SUM(AO150*D150)</f>
        <v>0</v>
      </c>
      <c r="AU150" s="14"/>
      <c r="BD150" s="1"/>
      <c r="BE150" s="1"/>
      <c r="BF150" s="1"/>
      <c r="BK150" s="1"/>
      <c r="BN150" s="14"/>
      <c r="BO150" s="14"/>
      <c r="BP150" s="14"/>
      <c r="BQ150" s="14"/>
      <c r="BR150" s="14"/>
      <c r="BS150" s="14"/>
      <c r="BT150" s="14"/>
      <c r="BU150" s="14"/>
      <c r="BV150" s="14"/>
      <c r="BW150" s="14"/>
      <c r="BX150" s="14"/>
      <c r="BY150" s="14"/>
      <c r="BZ150" s="14"/>
      <c r="CA150" s="14"/>
      <c r="CB150" s="14"/>
      <c r="CC150" s="14"/>
      <c r="CS150" s="1"/>
      <c r="CT150" s="1"/>
      <c r="CU150" s="1"/>
      <c r="CV150" s="1"/>
      <c r="CW150" s="1"/>
      <c r="CX150" s="1"/>
      <c r="CY150" s="1"/>
      <c r="CZ150" s="1"/>
      <c r="DA150" s="1"/>
      <c r="DB150" s="1"/>
      <c r="DC150" s="1"/>
      <c r="DD150" s="1"/>
      <c r="DE150" s="1"/>
      <c r="DF150" s="1"/>
      <c r="DG150" s="1"/>
      <c r="DH150" s="1"/>
    </row>
    <row r="151" spans="40:112" x14ac:dyDescent="0.2">
      <c r="AN151" s="11"/>
      <c r="AO151" s="11"/>
      <c r="AP151" s="14"/>
      <c r="AU151" s="14"/>
      <c r="BD151" s="1"/>
      <c r="BE151" s="1"/>
      <c r="BF151" s="1"/>
      <c r="BK151" s="1"/>
      <c r="BN151" s="14"/>
      <c r="BO151" s="14"/>
      <c r="BP151" s="14"/>
      <c r="BQ151" s="14"/>
      <c r="BR151" s="14"/>
      <c r="BS151" s="14"/>
      <c r="BT151" s="14"/>
      <c r="BU151" s="14"/>
      <c r="BV151" s="14"/>
      <c r="BW151" s="14"/>
      <c r="BX151" s="14"/>
      <c r="BY151" s="14"/>
      <c r="BZ151" s="14"/>
      <c r="CA151" s="14"/>
      <c r="CB151" s="14"/>
      <c r="CC151" s="14"/>
      <c r="CS151" s="1"/>
      <c r="CT151" s="1"/>
      <c r="CU151" s="1"/>
      <c r="CV151" s="1"/>
      <c r="CW151" s="1"/>
      <c r="CX151" s="1"/>
      <c r="CY151" s="1"/>
      <c r="CZ151" s="1"/>
      <c r="DA151" s="1"/>
      <c r="DB151" s="1"/>
      <c r="DC151" s="1"/>
      <c r="DD151" s="1"/>
      <c r="DE151" s="1"/>
      <c r="DF151" s="1"/>
      <c r="DG151" s="1"/>
      <c r="DH151" s="1"/>
    </row>
    <row r="152" spans="40:112" x14ac:dyDescent="0.2">
      <c r="AN152" s="11"/>
      <c r="AO152" s="11"/>
      <c r="AP152" s="14"/>
      <c r="AU152" s="14"/>
      <c r="BD152" s="1"/>
      <c r="BE152" s="1"/>
      <c r="BF152" s="1"/>
      <c r="BK152" s="1"/>
      <c r="BN152" s="14"/>
      <c r="BO152" s="14"/>
      <c r="BP152" s="14"/>
      <c r="BQ152" s="14"/>
      <c r="BR152" s="14"/>
      <c r="BS152" s="14"/>
      <c r="BT152" s="14"/>
      <c r="BU152" s="14"/>
      <c r="BV152" s="14"/>
      <c r="BW152" s="14"/>
      <c r="BX152" s="14"/>
      <c r="BY152" s="14"/>
      <c r="BZ152" s="14"/>
      <c r="CA152" s="14"/>
      <c r="CB152" s="14"/>
      <c r="CC152" s="14"/>
      <c r="CS152" s="1"/>
      <c r="CT152" s="1"/>
      <c r="CU152" s="1"/>
      <c r="CV152" s="1"/>
      <c r="CW152" s="1"/>
      <c r="CX152" s="1"/>
      <c r="CY152" s="1"/>
      <c r="CZ152" s="1"/>
      <c r="DA152" s="1"/>
      <c r="DB152" s="1"/>
      <c r="DC152" s="1"/>
      <c r="DD152" s="1"/>
      <c r="DE152" s="1"/>
      <c r="DF152" s="1"/>
      <c r="DG152" s="1"/>
      <c r="DH152" s="1"/>
    </row>
    <row r="153" spans="40:112" x14ac:dyDescent="0.2">
      <c r="AN153" s="11"/>
      <c r="AO153" s="11"/>
      <c r="AP153" s="14"/>
      <c r="AU153" s="14"/>
      <c r="BD153" s="1"/>
      <c r="BE153" s="1"/>
      <c r="BF153" s="1"/>
      <c r="BK153" s="1"/>
      <c r="BN153" s="14"/>
      <c r="BO153" s="14"/>
      <c r="BP153" s="14"/>
      <c r="BQ153" s="14"/>
      <c r="BR153" s="14"/>
      <c r="BS153" s="14"/>
      <c r="BT153" s="14"/>
      <c r="BU153" s="14"/>
      <c r="BV153" s="14"/>
      <c r="BW153" s="14"/>
      <c r="BX153" s="14"/>
      <c r="BY153" s="14"/>
      <c r="BZ153" s="14"/>
      <c r="CA153" s="14"/>
      <c r="CB153" s="14"/>
      <c r="CC153" s="14"/>
      <c r="CS153" s="1"/>
      <c r="CT153" s="1"/>
      <c r="CU153" s="1"/>
      <c r="CV153" s="1"/>
      <c r="CW153" s="1"/>
      <c r="CX153" s="1"/>
      <c r="CY153" s="1"/>
      <c r="CZ153" s="1"/>
      <c r="DA153" s="1"/>
      <c r="DB153" s="1"/>
      <c r="DC153" s="1"/>
      <c r="DD153" s="1"/>
      <c r="DE153" s="1"/>
      <c r="DF153" s="1"/>
      <c r="DG153" s="1"/>
      <c r="DH153" s="1"/>
    </row>
    <row r="154" spans="40:112" x14ac:dyDescent="0.2">
      <c r="AN154" s="11"/>
      <c r="AO154" s="11"/>
      <c r="AP154" s="14"/>
      <c r="AU154" s="14"/>
      <c r="BD154" s="1"/>
      <c r="BE154" s="1"/>
      <c r="BF154" s="1"/>
      <c r="BK154" s="1"/>
      <c r="BN154" s="14"/>
      <c r="BO154" s="14"/>
      <c r="BP154" s="14"/>
      <c r="BQ154" s="14"/>
      <c r="BR154" s="14"/>
      <c r="BS154" s="14"/>
      <c r="BT154" s="14"/>
      <c r="BU154" s="14"/>
      <c r="BV154" s="14"/>
      <c r="BW154" s="14"/>
      <c r="BX154" s="14"/>
      <c r="BY154" s="14"/>
      <c r="BZ154" s="14"/>
      <c r="CA154" s="14"/>
      <c r="CB154" s="14"/>
      <c r="CC154" s="14"/>
      <c r="CS154" s="1"/>
      <c r="CT154" s="1"/>
      <c r="CU154" s="1"/>
      <c r="CV154" s="1"/>
      <c r="CW154" s="1"/>
      <c r="CX154" s="1"/>
      <c r="CY154" s="1"/>
      <c r="CZ154" s="1"/>
      <c r="DA154" s="1"/>
      <c r="DB154" s="1"/>
      <c r="DC154" s="1"/>
      <c r="DD154" s="1"/>
      <c r="DE154" s="1"/>
      <c r="DF154" s="1"/>
      <c r="DG154" s="1"/>
      <c r="DH154" s="1"/>
    </row>
    <row r="155" spans="40:112" x14ac:dyDescent="0.2">
      <c r="AN155" s="11"/>
      <c r="AO155" s="11"/>
      <c r="AP155" s="14"/>
      <c r="AU155" s="14"/>
      <c r="BD155" s="1"/>
      <c r="BE155" s="1"/>
      <c r="BF155" s="1"/>
      <c r="BK155" s="1"/>
      <c r="BN155" s="14"/>
      <c r="BO155" s="14"/>
      <c r="BP155" s="14"/>
      <c r="BQ155" s="14"/>
      <c r="BR155" s="14"/>
      <c r="BS155" s="14"/>
      <c r="BT155" s="14"/>
      <c r="BU155" s="14"/>
      <c r="BV155" s="14"/>
      <c r="BW155" s="14"/>
      <c r="BX155" s="14"/>
      <c r="BY155" s="14"/>
      <c r="BZ155" s="14"/>
      <c r="CA155" s="14"/>
      <c r="CB155" s="14"/>
      <c r="CC155" s="14"/>
      <c r="CS155" s="1"/>
      <c r="CT155" s="1"/>
      <c r="CU155" s="1"/>
      <c r="CV155" s="1"/>
      <c r="CW155" s="1"/>
      <c r="CX155" s="1"/>
      <c r="CY155" s="1"/>
      <c r="CZ155" s="1"/>
      <c r="DA155" s="1"/>
      <c r="DB155" s="1"/>
      <c r="DC155" s="1"/>
      <c r="DD155" s="1"/>
      <c r="DE155" s="1"/>
      <c r="DF155" s="1"/>
      <c r="DG155" s="1"/>
      <c r="DH155" s="1"/>
    </row>
    <row r="156" spans="40:112" x14ac:dyDescent="0.2">
      <c r="AN156" s="11"/>
      <c r="AO156" s="11"/>
      <c r="AP156" s="14"/>
      <c r="AU156" s="14"/>
      <c r="BD156" s="1"/>
      <c r="BE156" s="1"/>
      <c r="BF156" s="1"/>
      <c r="BK156" s="1"/>
      <c r="BN156" s="14"/>
      <c r="BO156" s="14"/>
      <c r="BP156" s="14"/>
      <c r="BQ156" s="14"/>
      <c r="BR156" s="14"/>
      <c r="BS156" s="14"/>
      <c r="BT156" s="14"/>
      <c r="BU156" s="14"/>
      <c r="BV156" s="14"/>
      <c r="BW156" s="14"/>
      <c r="BX156" s="14"/>
      <c r="BY156" s="14"/>
      <c r="BZ156" s="14"/>
      <c r="CA156" s="14"/>
      <c r="CB156" s="14"/>
      <c r="CC156" s="14"/>
      <c r="CS156" s="1"/>
      <c r="CT156" s="1"/>
      <c r="CU156" s="1"/>
      <c r="CV156" s="1"/>
      <c r="CW156" s="1"/>
      <c r="CX156" s="1"/>
      <c r="CY156" s="1"/>
      <c r="CZ156" s="1"/>
      <c r="DA156" s="1"/>
      <c r="DB156" s="1"/>
      <c r="DC156" s="1"/>
      <c r="DD156" s="1"/>
      <c r="DE156" s="1"/>
      <c r="DF156" s="1"/>
      <c r="DG156" s="1"/>
      <c r="DH156" s="1"/>
    </row>
    <row r="157" spans="40:112" x14ac:dyDescent="0.2">
      <c r="AN157" s="11"/>
      <c r="AO157" s="11"/>
      <c r="AP157" s="14"/>
      <c r="AU157" s="14"/>
      <c r="BD157" s="1"/>
      <c r="BE157" s="1"/>
      <c r="BF157" s="1"/>
      <c r="BK157" s="1"/>
      <c r="BN157" s="14"/>
      <c r="BO157" s="14"/>
      <c r="BP157" s="14"/>
      <c r="BQ157" s="14"/>
      <c r="BR157" s="14"/>
      <c r="BS157" s="14"/>
      <c r="BT157" s="14"/>
      <c r="BU157" s="14"/>
      <c r="BV157" s="14"/>
      <c r="BW157" s="14"/>
      <c r="BX157" s="14"/>
      <c r="BY157" s="14"/>
      <c r="BZ157" s="14"/>
      <c r="CA157" s="14"/>
      <c r="CB157" s="14"/>
      <c r="CC157" s="14"/>
      <c r="CS157" s="1"/>
      <c r="CT157" s="1"/>
      <c r="CU157" s="1"/>
      <c r="CV157" s="1"/>
      <c r="CW157" s="1"/>
      <c r="CX157" s="1"/>
      <c r="CY157" s="1"/>
      <c r="CZ157" s="1"/>
      <c r="DA157" s="1"/>
      <c r="DB157" s="1"/>
      <c r="DC157" s="1"/>
      <c r="DD157" s="1"/>
      <c r="DE157" s="1"/>
      <c r="DF157" s="1"/>
      <c r="DG157" s="1"/>
      <c r="DH157" s="1"/>
    </row>
    <row r="158" spans="40:112" x14ac:dyDescent="0.2">
      <c r="AN158" s="11"/>
      <c r="AO158" s="11"/>
      <c r="AP158" s="14"/>
      <c r="AU158" s="14"/>
      <c r="BD158" s="1"/>
      <c r="BE158" s="1"/>
      <c r="BF158" s="1"/>
      <c r="BK158" s="1"/>
      <c r="BN158" s="14"/>
      <c r="BO158" s="14"/>
      <c r="BP158" s="14"/>
      <c r="BQ158" s="14"/>
      <c r="BR158" s="14"/>
      <c r="BS158" s="14"/>
      <c r="BT158" s="14"/>
      <c r="BU158" s="14"/>
      <c r="BV158" s="14"/>
      <c r="BW158" s="14"/>
      <c r="BX158" s="14"/>
      <c r="BY158" s="14"/>
      <c r="BZ158" s="14"/>
      <c r="CA158" s="14"/>
      <c r="CB158" s="14"/>
      <c r="CC158" s="14"/>
      <c r="CS158" s="1"/>
      <c r="CT158" s="1"/>
      <c r="CU158" s="1"/>
      <c r="CV158" s="1"/>
      <c r="CW158" s="1"/>
      <c r="CX158" s="1"/>
      <c r="CY158" s="1"/>
      <c r="CZ158" s="1"/>
      <c r="DA158" s="1"/>
      <c r="DB158" s="1"/>
      <c r="DC158" s="1"/>
      <c r="DD158" s="1"/>
      <c r="DE158" s="1"/>
      <c r="DF158" s="1"/>
      <c r="DG158" s="1"/>
      <c r="DH158" s="1"/>
    </row>
    <row r="159" spans="40:112" x14ac:dyDescent="0.2">
      <c r="AN159" s="11"/>
      <c r="AO159" s="11"/>
      <c r="AP159" s="14"/>
      <c r="AU159" s="14"/>
      <c r="BD159" s="1"/>
      <c r="BE159" s="1"/>
      <c r="BF159" s="1"/>
      <c r="BK159" s="1"/>
      <c r="BN159" s="14"/>
      <c r="BO159" s="14"/>
      <c r="BP159" s="14"/>
      <c r="BQ159" s="14"/>
      <c r="BR159" s="14"/>
      <c r="BS159" s="14"/>
      <c r="BT159" s="14"/>
      <c r="BU159" s="14"/>
      <c r="BV159" s="14"/>
      <c r="BW159" s="14"/>
      <c r="BX159" s="14"/>
      <c r="BY159" s="14"/>
      <c r="BZ159" s="14"/>
      <c r="CA159" s="14"/>
      <c r="CB159" s="14"/>
      <c r="CC159" s="14"/>
      <c r="CS159" s="1"/>
      <c r="CT159" s="1"/>
      <c r="CU159" s="1"/>
      <c r="CV159" s="1"/>
      <c r="CW159" s="1"/>
      <c r="CX159" s="1"/>
      <c r="CY159" s="1"/>
      <c r="CZ159" s="1"/>
      <c r="DA159" s="1"/>
      <c r="DB159" s="1"/>
      <c r="DC159" s="1"/>
      <c r="DD159" s="1"/>
      <c r="DE159" s="1"/>
      <c r="DF159" s="1"/>
      <c r="DG159" s="1"/>
      <c r="DH159" s="1"/>
    </row>
    <row r="160" spans="40:112" x14ac:dyDescent="0.2">
      <c r="AN160" s="11"/>
      <c r="AO160" s="11"/>
      <c r="AP160" s="14"/>
      <c r="AU160" s="14"/>
      <c r="BD160" s="1"/>
      <c r="BE160" s="1"/>
      <c r="BF160" s="1"/>
      <c r="BK160" s="1"/>
      <c r="BN160" s="14"/>
      <c r="BO160" s="14"/>
      <c r="BP160" s="14"/>
      <c r="BQ160" s="14"/>
      <c r="BR160" s="14"/>
      <c r="BS160" s="14"/>
      <c r="BT160" s="14"/>
      <c r="BU160" s="14"/>
      <c r="BV160" s="14"/>
      <c r="BW160" s="14"/>
      <c r="BX160" s="14"/>
      <c r="BY160" s="14"/>
      <c r="BZ160" s="14"/>
      <c r="CA160" s="14"/>
      <c r="CB160" s="14"/>
      <c r="CC160" s="14"/>
      <c r="CS160" s="1"/>
      <c r="CT160" s="1"/>
      <c r="CU160" s="1"/>
      <c r="CV160" s="1"/>
      <c r="CW160" s="1"/>
      <c r="CX160" s="1"/>
      <c r="CY160" s="1"/>
      <c r="CZ160" s="1"/>
      <c r="DA160" s="1"/>
      <c r="DB160" s="1"/>
      <c r="DC160" s="1"/>
      <c r="DD160" s="1"/>
      <c r="DE160" s="1"/>
      <c r="DF160" s="1"/>
      <c r="DG160" s="1"/>
      <c r="DH160" s="1"/>
    </row>
    <row r="161" spans="40:112" x14ac:dyDescent="0.2">
      <c r="AN161" s="11"/>
      <c r="AO161" s="11"/>
      <c r="AP161" s="14"/>
      <c r="AU161" s="14"/>
      <c r="BD161" s="1"/>
      <c r="BE161" s="1"/>
      <c r="BF161" s="1"/>
      <c r="BK161" s="1"/>
      <c r="BN161" s="14"/>
      <c r="BO161" s="14"/>
      <c r="BP161" s="14"/>
      <c r="BQ161" s="14"/>
      <c r="BR161" s="14"/>
      <c r="BS161" s="14"/>
      <c r="BT161" s="14"/>
      <c r="BU161" s="14"/>
      <c r="BV161" s="14"/>
      <c r="BW161" s="14"/>
      <c r="BX161" s="14"/>
      <c r="BY161" s="14"/>
      <c r="BZ161" s="14"/>
      <c r="CA161" s="14"/>
      <c r="CB161" s="14"/>
      <c r="CC161" s="14"/>
      <c r="CS161" s="1"/>
      <c r="CT161" s="1"/>
      <c r="CU161" s="1"/>
      <c r="CV161" s="1"/>
      <c r="CW161" s="1"/>
      <c r="CX161" s="1"/>
      <c r="CY161" s="1"/>
      <c r="CZ161" s="1"/>
      <c r="DA161" s="1"/>
      <c r="DB161" s="1"/>
      <c r="DC161" s="1"/>
      <c r="DD161" s="1"/>
      <c r="DE161" s="1"/>
      <c r="DF161" s="1"/>
      <c r="DG161" s="1"/>
      <c r="DH161" s="1"/>
    </row>
    <row r="162" spans="40:112" x14ac:dyDescent="0.2">
      <c r="AN162" s="11"/>
      <c r="AO162" s="11"/>
      <c r="AP162" s="14"/>
      <c r="AU162" s="14"/>
      <c r="BD162" s="1"/>
      <c r="BE162" s="1"/>
      <c r="BF162" s="1"/>
      <c r="BK162" s="1"/>
      <c r="BN162" s="14"/>
      <c r="BO162" s="14"/>
      <c r="BP162" s="14"/>
      <c r="BQ162" s="14"/>
      <c r="BR162" s="14"/>
      <c r="BS162" s="14"/>
      <c r="BT162" s="14"/>
      <c r="BU162" s="14"/>
      <c r="BV162" s="14"/>
      <c r="BW162" s="14"/>
      <c r="BX162" s="14"/>
      <c r="BY162" s="14"/>
      <c r="BZ162" s="14"/>
      <c r="CA162" s="14"/>
      <c r="CB162" s="14"/>
      <c r="CC162" s="14"/>
      <c r="CS162" s="1"/>
      <c r="CT162" s="1"/>
      <c r="CU162" s="1"/>
      <c r="CV162" s="1"/>
      <c r="CW162" s="1"/>
      <c r="CX162" s="1"/>
      <c r="CY162" s="1"/>
      <c r="CZ162" s="1"/>
      <c r="DA162" s="1"/>
      <c r="DB162" s="1"/>
      <c r="DC162" s="1"/>
      <c r="DD162" s="1"/>
      <c r="DE162" s="1"/>
      <c r="DF162" s="1"/>
      <c r="DG162" s="1"/>
      <c r="DH162" s="1"/>
    </row>
    <row r="163" spans="40:112" x14ac:dyDescent="0.2">
      <c r="AN163" s="11"/>
      <c r="AO163" s="11"/>
      <c r="AP163" s="14"/>
      <c r="AU163" s="14"/>
      <c r="BD163" s="1"/>
      <c r="BE163" s="1"/>
      <c r="BF163" s="1"/>
      <c r="BK163" s="1"/>
      <c r="BN163" s="14"/>
      <c r="BO163" s="14"/>
      <c r="BP163" s="14"/>
      <c r="BQ163" s="14"/>
      <c r="BR163" s="14"/>
      <c r="BS163" s="14"/>
      <c r="BT163" s="14"/>
      <c r="BU163" s="14"/>
      <c r="BV163" s="14"/>
      <c r="BW163" s="14"/>
      <c r="BX163" s="14"/>
      <c r="BY163" s="14"/>
      <c r="BZ163" s="14"/>
      <c r="CA163" s="14"/>
      <c r="CB163" s="14"/>
      <c r="CC163" s="14"/>
      <c r="CS163" s="1"/>
      <c r="CT163" s="1"/>
      <c r="CU163" s="1"/>
      <c r="CV163" s="1"/>
      <c r="CW163" s="1"/>
      <c r="CX163" s="1"/>
      <c r="CY163" s="1"/>
      <c r="CZ163" s="1"/>
      <c r="DA163" s="1"/>
      <c r="DB163" s="1"/>
      <c r="DC163" s="1"/>
      <c r="DD163" s="1"/>
      <c r="DE163" s="1"/>
      <c r="DF163" s="1"/>
      <c r="DG163" s="1"/>
      <c r="DH163" s="1"/>
    </row>
    <row r="164" spans="40:112" x14ac:dyDescent="0.2">
      <c r="AN164" s="11"/>
      <c r="AO164" s="11"/>
      <c r="AP164" s="14"/>
      <c r="AU164" s="14"/>
      <c r="BD164" s="1"/>
      <c r="BE164" s="1"/>
      <c r="BF164" s="1"/>
      <c r="BK164" s="1"/>
      <c r="BN164" s="14"/>
      <c r="BO164" s="14"/>
      <c r="BP164" s="14"/>
      <c r="BQ164" s="14"/>
      <c r="BR164" s="14"/>
      <c r="BS164" s="14"/>
      <c r="BT164" s="14"/>
      <c r="BU164" s="14"/>
      <c r="BV164" s="14"/>
      <c r="BW164" s="14"/>
      <c r="BX164" s="14"/>
      <c r="BY164" s="14"/>
      <c r="BZ164" s="14"/>
      <c r="CA164" s="14"/>
      <c r="CB164" s="14"/>
      <c r="CC164" s="14"/>
      <c r="CS164" s="1"/>
      <c r="CT164" s="1"/>
      <c r="CU164" s="1"/>
      <c r="CV164" s="1"/>
      <c r="CW164" s="1"/>
      <c r="CX164" s="1"/>
      <c r="CY164" s="1"/>
      <c r="CZ164" s="1"/>
      <c r="DA164" s="1"/>
      <c r="DB164" s="1"/>
      <c r="DC164" s="1"/>
      <c r="DD164" s="1"/>
      <c r="DE164" s="1"/>
      <c r="DF164" s="1"/>
      <c r="DG164" s="1"/>
      <c r="DH164" s="1"/>
    </row>
    <row r="165" spans="40:112" x14ac:dyDescent="0.2">
      <c r="AN165" s="11"/>
      <c r="AO165" s="11"/>
      <c r="AP165" s="14"/>
      <c r="AU165" s="14"/>
      <c r="BD165" s="1"/>
      <c r="BE165" s="1"/>
      <c r="BF165" s="1"/>
      <c r="BK165" s="1"/>
      <c r="BN165" s="14"/>
      <c r="BO165" s="14"/>
      <c r="BP165" s="14"/>
      <c r="BQ165" s="14"/>
      <c r="BR165" s="14"/>
      <c r="BS165" s="14"/>
      <c r="BT165" s="14"/>
      <c r="BU165" s="14"/>
      <c r="BV165" s="14"/>
      <c r="BW165" s="14"/>
      <c r="BX165" s="14"/>
      <c r="BY165" s="14"/>
      <c r="BZ165" s="14"/>
      <c r="CA165" s="14"/>
      <c r="CB165" s="14"/>
      <c r="CC165" s="14"/>
      <c r="CS165" s="1"/>
      <c r="CT165" s="1"/>
      <c r="CU165" s="1"/>
      <c r="CV165" s="1"/>
      <c r="CW165" s="1"/>
      <c r="CX165" s="1"/>
      <c r="CY165" s="1"/>
      <c r="CZ165" s="1"/>
      <c r="DA165" s="1"/>
      <c r="DB165" s="1"/>
      <c r="DC165" s="1"/>
      <c r="DD165" s="1"/>
      <c r="DE165" s="1"/>
      <c r="DF165" s="1"/>
      <c r="DG165" s="1"/>
      <c r="DH165" s="1"/>
    </row>
    <row r="166" spans="40:112" x14ac:dyDescent="0.2">
      <c r="AN166" s="11"/>
      <c r="AO166" s="11"/>
      <c r="AP166" s="14"/>
      <c r="AU166" s="14"/>
      <c r="BD166" s="1"/>
      <c r="BE166" s="1"/>
      <c r="BF166" s="1"/>
      <c r="BK166" s="1"/>
      <c r="BN166" s="14"/>
      <c r="BO166" s="14"/>
      <c r="BP166" s="14"/>
      <c r="BQ166" s="14"/>
      <c r="BR166" s="14"/>
      <c r="BS166" s="14"/>
      <c r="BT166" s="14"/>
      <c r="BU166" s="14"/>
      <c r="BV166" s="14"/>
      <c r="BW166" s="14"/>
      <c r="BX166" s="14"/>
      <c r="BY166" s="14"/>
      <c r="BZ166" s="14"/>
      <c r="CA166" s="14"/>
      <c r="CB166" s="14"/>
      <c r="CC166" s="14"/>
      <c r="CS166" s="1"/>
      <c r="CT166" s="1"/>
      <c r="CU166" s="1"/>
      <c r="CV166" s="1"/>
      <c r="CW166" s="1"/>
      <c r="CX166" s="1"/>
      <c r="CY166" s="1"/>
      <c r="CZ166" s="1"/>
      <c r="DA166" s="1"/>
      <c r="DB166" s="1"/>
      <c r="DC166" s="1"/>
      <c r="DD166" s="1"/>
      <c r="DE166" s="1"/>
      <c r="DF166" s="1"/>
      <c r="DG166" s="1"/>
      <c r="DH166" s="1"/>
    </row>
    <row r="167" spans="40:112" x14ac:dyDescent="0.2">
      <c r="AN167" s="11"/>
      <c r="AO167" s="11"/>
      <c r="AP167" s="14"/>
      <c r="AU167" s="14"/>
      <c r="BD167" s="1"/>
      <c r="BE167" s="1"/>
      <c r="BF167" s="1"/>
      <c r="BK167" s="1"/>
      <c r="BN167" s="14"/>
      <c r="BO167" s="14"/>
      <c r="BP167" s="14"/>
      <c r="BQ167" s="14"/>
      <c r="BR167" s="14"/>
      <c r="BS167" s="14"/>
      <c r="BT167" s="14"/>
      <c r="BU167" s="14"/>
      <c r="BV167" s="14"/>
      <c r="BW167" s="14"/>
      <c r="BX167" s="14"/>
      <c r="BY167" s="14"/>
      <c r="BZ167" s="14"/>
      <c r="CA167" s="14"/>
      <c r="CB167" s="14"/>
      <c r="CC167" s="14"/>
      <c r="CS167" s="1"/>
      <c r="CT167" s="1"/>
      <c r="CU167" s="1"/>
      <c r="CV167" s="1"/>
      <c r="CW167" s="1"/>
      <c r="CX167" s="1"/>
      <c r="CY167" s="1"/>
      <c r="CZ167" s="1"/>
      <c r="DA167" s="1"/>
      <c r="DB167" s="1"/>
      <c r="DC167" s="1"/>
      <c r="DD167" s="1"/>
      <c r="DE167" s="1"/>
      <c r="DF167" s="1"/>
      <c r="DG167" s="1"/>
      <c r="DH167" s="1"/>
    </row>
    <row r="168" spans="40:112" x14ac:dyDescent="0.2">
      <c r="AN168" s="11"/>
      <c r="AO168" s="11"/>
      <c r="AP168" s="14"/>
      <c r="AU168" s="14"/>
      <c r="BD168" s="1"/>
      <c r="BE168" s="1"/>
      <c r="BF168" s="1"/>
      <c r="BK168" s="1"/>
      <c r="BN168" s="14"/>
      <c r="BO168" s="14"/>
      <c r="BP168" s="14"/>
      <c r="BQ168" s="14"/>
      <c r="BR168" s="14"/>
      <c r="BS168" s="14"/>
      <c r="BT168" s="14"/>
      <c r="BU168" s="14"/>
      <c r="BV168" s="14"/>
      <c r="BW168" s="14"/>
      <c r="BX168" s="14"/>
      <c r="BY168" s="14"/>
      <c r="BZ168" s="14"/>
      <c r="CA168" s="14"/>
      <c r="CB168" s="14"/>
      <c r="CC168" s="14"/>
      <c r="CS168" s="1"/>
      <c r="CT168" s="1"/>
      <c r="CU168" s="1"/>
      <c r="CV168" s="1"/>
      <c r="CW168" s="1"/>
      <c r="CX168" s="1"/>
      <c r="CY168" s="1"/>
      <c r="CZ168" s="1"/>
      <c r="DA168" s="1"/>
      <c r="DB168" s="1"/>
      <c r="DC168" s="1"/>
      <c r="DD168" s="1"/>
      <c r="DE168" s="1"/>
      <c r="DF168" s="1"/>
      <c r="DG168" s="1"/>
      <c r="DH168" s="1"/>
    </row>
    <row r="169" spans="40:112" x14ac:dyDescent="0.2">
      <c r="AN169" s="11"/>
      <c r="AO169" s="11"/>
      <c r="AP169" s="14"/>
      <c r="AU169" s="14"/>
      <c r="BD169" s="1"/>
      <c r="BE169" s="1"/>
      <c r="BF169" s="1"/>
      <c r="BK169" s="1"/>
      <c r="BN169" s="14"/>
      <c r="BO169" s="14"/>
      <c r="BP169" s="14"/>
      <c r="BQ169" s="14"/>
      <c r="BR169" s="14"/>
      <c r="BS169" s="14"/>
      <c r="BT169" s="14"/>
      <c r="BU169" s="14"/>
      <c r="BV169" s="14"/>
      <c r="BW169" s="14"/>
      <c r="BX169" s="14"/>
      <c r="BY169" s="14"/>
      <c r="BZ169" s="14"/>
      <c r="CA169" s="14"/>
      <c r="CB169" s="14"/>
      <c r="CC169" s="14"/>
      <c r="CS169" s="1"/>
      <c r="CT169" s="1"/>
      <c r="CU169" s="1"/>
      <c r="CV169" s="1"/>
      <c r="CW169" s="1"/>
      <c r="CX169" s="1"/>
      <c r="CY169" s="1"/>
      <c r="CZ169" s="1"/>
      <c r="DA169" s="1"/>
      <c r="DB169" s="1"/>
      <c r="DC169" s="1"/>
      <c r="DD169" s="1"/>
      <c r="DE169" s="1"/>
      <c r="DF169" s="1"/>
      <c r="DG169" s="1"/>
      <c r="DH169" s="1"/>
    </row>
    <row r="170" spans="40:112" x14ac:dyDescent="0.2">
      <c r="AN170" s="11"/>
      <c r="AO170" s="11"/>
      <c r="AP170" s="14"/>
      <c r="AU170" s="14"/>
      <c r="BD170" s="1"/>
      <c r="BE170" s="1"/>
      <c r="BF170" s="1"/>
      <c r="BK170" s="1"/>
      <c r="BN170" s="14"/>
      <c r="BO170" s="14"/>
      <c r="BP170" s="14"/>
      <c r="BQ170" s="14"/>
      <c r="BR170" s="14"/>
      <c r="BS170" s="14"/>
      <c r="BT170" s="14"/>
      <c r="BU170" s="14"/>
      <c r="BV170" s="14"/>
      <c r="BW170" s="14"/>
      <c r="BX170" s="14"/>
      <c r="BY170" s="14"/>
      <c r="BZ170" s="14"/>
      <c r="CA170" s="14"/>
      <c r="CB170" s="14"/>
      <c r="CC170" s="14"/>
      <c r="CS170" s="1"/>
      <c r="CT170" s="1"/>
      <c r="CU170" s="1"/>
      <c r="CV170" s="1"/>
      <c r="CW170" s="1"/>
      <c r="CX170" s="1"/>
      <c r="CY170" s="1"/>
      <c r="CZ170" s="1"/>
      <c r="DA170" s="1"/>
      <c r="DB170" s="1"/>
      <c r="DC170" s="1"/>
      <c r="DD170" s="1"/>
      <c r="DE170" s="1"/>
      <c r="DF170" s="1"/>
      <c r="DG170" s="1"/>
      <c r="DH170" s="1"/>
    </row>
    <row r="171" spans="40:112" x14ac:dyDescent="0.2">
      <c r="AN171" s="11"/>
      <c r="AO171" s="11"/>
      <c r="AP171" s="14"/>
      <c r="AU171" s="14"/>
      <c r="BD171" s="1"/>
      <c r="BE171" s="1"/>
      <c r="BF171" s="1"/>
      <c r="BK171" s="1"/>
      <c r="BN171" s="14"/>
      <c r="BO171" s="14"/>
      <c r="BP171" s="14"/>
      <c r="BQ171" s="14"/>
      <c r="BR171" s="14"/>
      <c r="BS171" s="14"/>
      <c r="BT171" s="14"/>
      <c r="BU171" s="14"/>
      <c r="BV171" s="14"/>
      <c r="BW171" s="14"/>
      <c r="BX171" s="14"/>
      <c r="BY171" s="14"/>
      <c r="BZ171" s="14"/>
      <c r="CA171" s="14"/>
      <c r="CB171" s="14"/>
      <c r="CC171" s="14"/>
      <c r="CS171" s="1"/>
      <c r="CT171" s="1"/>
      <c r="CU171" s="1"/>
      <c r="CV171" s="1"/>
      <c r="CW171" s="1"/>
      <c r="CX171" s="1"/>
      <c r="CY171" s="1"/>
      <c r="CZ171" s="1"/>
      <c r="DA171" s="1"/>
      <c r="DB171" s="1"/>
      <c r="DC171" s="1"/>
      <c r="DD171" s="1"/>
      <c r="DE171" s="1"/>
      <c r="DF171" s="1"/>
      <c r="DG171" s="1"/>
      <c r="DH171" s="1"/>
    </row>
    <row r="172" spans="40:112" x14ac:dyDescent="0.2">
      <c r="AN172" s="11"/>
      <c r="AO172" s="11"/>
      <c r="AP172" s="14"/>
      <c r="AU172" s="14"/>
      <c r="BD172" s="1"/>
      <c r="BE172" s="1"/>
      <c r="BF172" s="1"/>
      <c r="BK172" s="1"/>
      <c r="BN172" s="14"/>
      <c r="BO172" s="14"/>
      <c r="BP172" s="14"/>
      <c r="BQ172" s="14"/>
      <c r="BR172" s="14"/>
      <c r="BS172" s="14"/>
      <c r="BT172" s="14"/>
      <c r="BU172" s="14"/>
      <c r="BV172" s="14"/>
      <c r="BW172" s="14"/>
      <c r="BX172" s="14"/>
      <c r="BY172" s="14"/>
      <c r="BZ172" s="14"/>
      <c r="CA172" s="14"/>
      <c r="CB172" s="14"/>
      <c r="CC172" s="14"/>
      <c r="CS172" s="1"/>
      <c r="CT172" s="1"/>
      <c r="CU172" s="1"/>
      <c r="CV172" s="1"/>
      <c r="CW172" s="1"/>
      <c r="CX172" s="1"/>
      <c r="CY172" s="1"/>
      <c r="CZ172" s="1"/>
      <c r="DA172" s="1"/>
      <c r="DB172" s="1"/>
      <c r="DC172" s="1"/>
      <c r="DD172" s="1"/>
      <c r="DE172" s="1"/>
      <c r="DF172" s="1"/>
      <c r="DG172" s="1"/>
      <c r="DH172" s="1"/>
    </row>
    <row r="173" spans="40:112" x14ac:dyDescent="0.2">
      <c r="AN173" s="11"/>
      <c r="AO173" s="11"/>
      <c r="AP173" s="14"/>
      <c r="AU173" s="14"/>
      <c r="BD173" s="1"/>
      <c r="BE173" s="1"/>
      <c r="BF173" s="1"/>
      <c r="BK173" s="1"/>
      <c r="BN173" s="14"/>
      <c r="BO173" s="14"/>
      <c r="BP173" s="14"/>
      <c r="BQ173" s="14"/>
      <c r="BR173" s="14"/>
      <c r="BS173" s="14"/>
      <c r="BT173" s="14"/>
      <c r="BU173" s="14"/>
      <c r="BV173" s="14"/>
      <c r="BW173" s="14"/>
      <c r="BX173" s="14"/>
      <c r="BY173" s="14"/>
      <c r="BZ173" s="14"/>
      <c r="CA173" s="14"/>
      <c r="CB173" s="14"/>
      <c r="CC173" s="14"/>
      <c r="CS173" s="1"/>
      <c r="CT173" s="1"/>
      <c r="CU173" s="1"/>
      <c r="CV173" s="1"/>
      <c r="CW173" s="1"/>
      <c r="CX173" s="1"/>
      <c r="CY173" s="1"/>
      <c r="CZ173" s="1"/>
      <c r="DA173" s="1"/>
      <c r="DB173" s="1"/>
      <c r="DC173" s="1"/>
      <c r="DD173" s="1"/>
      <c r="DE173" s="1"/>
      <c r="DF173" s="1"/>
      <c r="DG173" s="1"/>
      <c r="DH173" s="1"/>
    </row>
    <row r="174" spans="40:112" x14ac:dyDescent="0.2">
      <c r="AN174" s="11"/>
      <c r="AO174" s="11"/>
      <c r="AP174" s="14"/>
      <c r="AU174" s="14"/>
      <c r="BD174" s="1"/>
      <c r="BE174" s="1"/>
      <c r="BF174" s="1"/>
      <c r="BK174" s="1"/>
      <c r="BN174" s="14"/>
      <c r="BO174" s="14"/>
      <c r="BP174" s="14"/>
      <c r="BQ174" s="14"/>
      <c r="BR174" s="14"/>
      <c r="BS174" s="14"/>
      <c r="BT174" s="14"/>
      <c r="BU174" s="14"/>
      <c r="BV174" s="14"/>
      <c r="BW174" s="14"/>
      <c r="BX174" s="14"/>
      <c r="BY174" s="14"/>
      <c r="BZ174" s="14"/>
      <c r="CA174" s="14"/>
      <c r="CB174" s="14"/>
      <c r="CC174" s="14"/>
      <c r="CS174" s="1"/>
      <c r="CT174" s="1"/>
      <c r="CU174" s="1"/>
      <c r="CV174" s="1"/>
      <c r="CW174" s="1"/>
      <c r="CX174" s="1"/>
      <c r="CY174" s="1"/>
      <c r="CZ174" s="1"/>
      <c r="DA174" s="1"/>
      <c r="DB174" s="1"/>
      <c r="DC174" s="1"/>
      <c r="DD174" s="1"/>
      <c r="DE174" s="1"/>
      <c r="DF174" s="1"/>
      <c r="DG174" s="1"/>
      <c r="DH174" s="1"/>
    </row>
    <row r="175" spans="40:112" x14ac:dyDescent="0.2">
      <c r="AN175" s="11"/>
      <c r="AO175" s="11"/>
      <c r="AP175" s="14"/>
      <c r="AU175" s="14"/>
      <c r="BD175" s="1"/>
      <c r="BE175" s="1"/>
      <c r="BF175" s="1"/>
      <c r="BK175" s="1"/>
      <c r="BN175" s="14"/>
      <c r="BO175" s="14"/>
      <c r="BP175" s="14"/>
      <c r="BQ175" s="14"/>
      <c r="BR175" s="14"/>
      <c r="BS175" s="14"/>
      <c r="BT175" s="14"/>
      <c r="BU175" s="14"/>
      <c r="BV175" s="14"/>
      <c r="BW175" s="14"/>
      <c r="BX175" s="14"/>
      <c r="BY175" s="14"/>
      <c r="BZ175" s="14"/>
      <c r="CA175" s="14"/>
      <c r="CB175" s="14"/>
      <c r="CC175" s="14"/>
      <c r="CS175" s="1"/>
      <c r="CT175" s="1"/>
      <c r="CU175" s="1"/>
      <c r="CV175" s="1"/>
      <c r="CW175" s="1"/>
      <c r="CX175" s="1"/>
      <c r="CY175" s="1"/>
      <c r="CZ175" s="1"/>
      <c r="DA175" s="1"/>
      <c r="DB175" s="1"/>
      <c r="DC175" s="1"/>
      <c r="DD175" s="1"/>
      <c r="DE175" s="1"/>
      <c r="DF175" s="1"/>
      <c r="DG175" s="1"/>
      <c r="DH175" s="1"/>
    </row>
    <row r="176" spans="40:112" x14ac:dyDescent="0.2">
      <c r="AN176" s="11"/>
      <c r="AO176" s="11"/>
      <c r="AP176" s="14"/>
      <c r="AU176" s="14"/>
      <c r="BD176" s="1"/>
      <c r="BE176" s="1"/>
      <c r="BF176" s="1"/>
      <c r="BK176" s="1"/>
      <c r="BN176" s="14"/>
      <c r="BO176" s="14"/>
      <c r="BP176" s="14"/>
      <c r="BQ176" s="14"/>
      <c r="BR176" s="14"/>
      <c r="BS176" s="14"/>
      <c r="BT176" s="14"/>
      <c r="BU176" s="14"/>
      <c r="BV176" s="14"/>
      <c r="BW176" s="14"/>
      <c r="BX176" s="14"/>
      <c r="BY176" s="14"/>
      <c r="BZ176" s="14"/>
      <c r="CA176" s="14"/>
      <c r="CB176" s="14"/>
      <c r="CC176" s="14"/>
      <c r="CS176" s="1"/>
      <c r="CT176" s="1"/>
      <c r="CU176" s="1"/>
      <c r="CV176" s="1"/>
      <c r="CW176" s="1"/>
      <c r="CX176" s="1"/>
      <c r="CY176" s="1"/>
      <c r="CZ176" s="1"/>
      <c r="DA176" s="1"/>
      <c r="DB176" s="1"/>
      <c r="DC176" s="1"/>
      <c r="DD176" s="1"/>
      <c r="DE176" s="1"/>
      <c r="DF176" s="1"/>
      <c r="DG176" s="1"/>
      <c r="DH176" s="1"/>
    </row>
    <row r="177" spans="1:112" x14ac:dyDescent="0.2">
      <c r="AN177" s="11"/>
      <c r="AO177" s="11"/>
      <c r="AP177" s="14"/>
      <c r="AU177" s="14"/>
      <c r="BD177" s="1"/>
      <c r="BE177" s="1"/>
      <c r="BF177" s="1"/>
      <c r="BK177" s="1"/>
      <c r="BN177" s="14"/>
      <c r="BO177" s="14"/>
      <c r="BP177" s="14"/>
      <c r="BQ177" s="14"/>
      <c r="BR177" s="14"/>
      <c r="BS177" s="14"/>
      <c r="BT177" s="14"/>
      <c r="BU177" s="14"/>
      <c r="BV177" s="14"/>
      <c r="BW177" s="14"/>
      <c r="BX177" s="14"/>
      <c r="BY177" s="14"/>
      <c r="BZ177" s="14"/>
      <c r="CA177" s="14"/>
      <c r="CB177" s="14"/>
      <c r="CC177" s="14"/>
      <c r="CS177" s="1"/>
      <c r="CT177" s="1"/>
      <c r="CU177" s="1"/>
      <c r="CV177" s="1"/>
      <c r="CW177" s="1"/>
      <c r="CX177" s="1"/>
      <c r="CY177" s="1"/>
      <c r="CZ177" s="1"/>
      <c r="DA177" s="1"/>
      <c r="DB177" s="1"/>
      <c r="DC177" s="1"/>
      <c r="DD177" s="1"/>
      <c r="DE177" s="1"/>
      <c r="DF177" s="1"/>
      <c r="DG177" s="1"/>
      <c r="DH177" s="1"/>
    </row>
    <row r="178" spans="1:112" x14ac:dyDescent="0.2">
      <c r="AN178" s="11"/>
      <c r="AO178" s="11"/>
      <c r="AP178" s="14"/>
      <c r="AU178" s="14"/>
      <c r="BD178" s="1"/>
      <c r="BE178" s="1"/>
      <c r="BF178" s="1"/>
      <c r="BK178" s="1"/>
      <c r="BN178" s="14"/>
      <c r="BO178" s="14"/>
      <c r="BP178" s="14"/>
      <c r="BQ178" s="14"/>
      <c r="BR178" s="14"/>
      <c r="BS178" s="14"/>
      <c r="BT178" s="14"/>
      <c r="BU178" s="14"/>
      <c r="BV178" s="14"/>
      <c r="BW178" s="14"/>
      <c r="BX178" s="14"/>
      <c r="BY178" s="14"/>
      <c r="BZ178" s="14"/>
      <c r="CA178" s="14"/>
      <c r="CB178" s="14"/>
      <c r="CC178" s="14"/>
      <c r="CS178" s="1"/>
      <c r="CT178" s="1"/>
      <c r="CU178" s="1"/>
      <c r="CV178" s="1"/>
      <c r="CW178" s="1"/>
      <c r="CX178" s="1"/>
      <c r="CY178" s="1"/>
      <c r="CZ178" s="1"/>
      <c r="DA178" s="1"/>
      <c r="DB178" s="1"/>
      <c r="DC178" s="1"/>
      <c r="DD178" s="1"/>
      <c r="DE178" s="1"/>
      <c r="DF178" s="1"/>
      <c r="DG178" s="1"/>
      <c r="DH178" s="1"/>
    </row>
    <row r="179" spans="1:112" x14ac:dyDescent="0.2">
      <c r="AN179" s="11"/>
      <c r="AO179" s="11"/>
      <c r="AP179" s="14"/>
      <c r="AU179" s="14"/>
      <c r="BD179" s="1"/>
      <c r="BE179" s="1"/>
      <c r="BF179" s="1"/>
      <c r="BK179" s="1"/>
      <c r="BN179" s="14"/>
      <c r="BO179" s="14"/>
      <c r="BP179" s="14"/>
      <c r="BQ179" s="14"/>
      <c r="BR179" s="14"/>
      <c r="BS179" s="14"/>
      <c r="BT179" s="14"/>
      <c r="BU179" s="14"/>
      <c r="BV179" s="14"/>
      <c r="BW179" s="14"/>
      <c r="BX179" s="14"/>
      <c r="BY179" s="14"/>
      <c r="BZ179" s="14"/>
      <c r="CA179" s="14"/>
      <c r="CB179" s="14"/>
      <c r="CC179" s="14"/>
      <c r="CS179" s="1"/>
      <c r="CT179" s="1"/>
      <c r="CU179" s="1"/>
      <c r="CV179" s="1"/>
      <c r="CW179" s="1"/>
      <c r="CX179" s="1"/>
      <c r="CY179" s="1"/>
      <c r="CZ179" s="1"/>
      <c r="DA179" s="1"/>
      <c r="DB179" s="1"/>
      <c r="DC179" s="1"/>
      <c r="DD179" s="1"/>
      <c r="DE179" s="1"/>
      <c r="DF179" s="1"/>
      <c r="DG179" s="1"/>
      <c r="DH179" s="1"/>
    </row>
    <row r="180" spans="1:112" x14ac:dyDescent="0.2">
      <c r="AN180" s="11"/>
      <c r="AO180" s="11"/>
      <c r="AP180" s="14"/>
      <c r="AU180" s="14"/>
      <c r="BD180" s="1"/>
      <c r="BE180" s="1"/>
      <c r="BF180" s="1"/>
      <c r="BK180" s="1"/>
      <c r="BN180" s="14"/>
      <c r="BO180" s="14"/>
      <c r="BP180" s="14"/>
      <c r="BQ180" s="14"/>
      <c r="BR180" s="14"/>
      <c r="BS180" s="14"/>
      <c r="BT180" s="14"/>
      <c r="BU180" s="14"/>
      <c r="BV180" s="14"/>
      <c r="BW180" s="14"/>
      <c r="BX180" s="14"/>
      <c r="BY180" s="14"/>
      <c r="BZ180" s="14"/>
      <c r="CA180" s="14"/>
      <c r="CB180" s="14"/>
      <c r="CC180" s="14"/>
      <c r="CS180" s="1"/>
      <c r="CT180" s="1"/>
      <c r="CU180" s="1"/>
      <c r="CV180" s="1"/>
      <c r="CW180" s="1"/>
      <c r="CX180" s="1"/>
      <c r="CY180" s="1"/>
      <c r="CZ180" s="1"/>
      <c r="DA180" s="1"/>
      <c r="DB180" s="1"/>
      <c r="DC180" s="1"/>
      <c r="DD180" s="1"/>
      <c r="DE180" s="1"/>
      <c r="DF180" s="1"/>
      <c r="DG180" s="1"/>
      <c r="DH180" s="1"/>
    </row>
    <row r="181" spans="1:112" x14ac:dyDescent="0.2">
      <c r="AN181" s="11"/>
      <c r="AO181" s="11"/>
      <c r="AP181" s="14"/>
      <c r="AU181" s="14"/>
      <c r="BD181" s="1"/>
      <c r="BE181" s="1"/>
      <c r="BF181" s="1"/>
      <c r="BK181" s="1"/>
      <c r="BN181" s="14"/>
      <c r="BO181" s="14"/>
      <c r="BP181" s="14"/>
      <c r="BQ181" s="14"/>
      <c r="BR181" s="14"/>
      <c r="BS181" s="14"/>
      <c r="BT181" s="14"/>
      <c r="BU181" s="14"/>
      <c r="BV181" s="14"/>
      <c r="BW181" s="14"/>
      <c r="BX181" s="14"/>
      <c r="BY181" s="14"/>
      <c r="BZ181" s="14"/>
      <c r="CA181" s="14"/>
      <c r="CB181" s="14"/>
      <c r="CC181" s="14"/>
      <c r="CS181" s="1"/>
      <c r="CT181" s="1"/>
      <c r="CU181" s="1"/>
      <c r="CV181" s="1"/>
      <c r="CW181" s="1"/>
      <c r="CX181" s="1"/>
      <c r="CY181" s="1"/>
      <c r="CZ181" s="1"/>
      <c r="DA181" s="1"/>
      <c r="DB181" s="1"/>
      <c r="DC181" s="1"/>
      <c r="DD181" s="1"/>
      <c r="DE181" s="1"/>
      <c r="DF181" s="1"/>
      <c r="DG181" s="1"/>
      <c r="DH181" s="1"/>
    </row>
    <row r="182" spans="1:112" x14ac:dyDescent="0.2">
      <c r="AN182" s="11"/>
      <c r="AO182" s="11"/>
      <c r="AP182" s="14"/>
      <c r="AU182" s="14"/>
      <c r="BD182" s="1"/>
      <c r="BE182" s="1"/>
      <c r="BF182" s="1"/>
      <c r="BK182" s="1"/>
      <c r="BN182" s="14"/>
      <c r="BO182" s="14"/>
      <c r="BP182" s="14"/>
      <c r="BQ182" s="14"/>
      <c r="BR182" s="14"/>
      <c r="BS182" s="14"/>
      <c r="BT182" s="14"/>
      <c r="BU182" s="14"/>
      <c r="BV182" s="14"/>
      <c r="BW182" s="14"/>
      <c r="BX182" s="14"/>
      <c r="BY182" s="14"/>
      <c r="BZ182" s="14"/>
      <c r="CA182" s="14"/>
      <c r="CB182" s="14"/>
      <c r="CC182" s="14"/>
      <c r="CS182" s="1"/>
      <c r="CT182" s="1"/>
      <c r="CU182" s="1"/>
      <c r="CV182" s="1"/>
      <c r="CW182" s="1"/>
      <c r="CX182" s="1"/>
      <c r="CY182" s="1"/>
      <c r="CZ182" s="1"/>
      <c r="DA182" s="1"/>
      <c r="DB182" s="1"/>
      <c r="DC182" s="1"/>
      <c r="DD182" s="1"/>
      <c r="DE182" s="1"/>
      <c r="DF182" s="1"/>
      <c r="DG182" s="1"/>
      <c r="DH182" s="1"/>
    </row>
    <row r="183" spans="1:112" x14ac:dyDescent="0.2">
      <c r="AN183" s="11"/>
      <c r="AO183" s="11"/>
      <c r="AP183" s="14"/>
      <c r="AU183" s="14"/>
      <c r="BD183" s="1"/>
      <c r="BE183" s="1"/>
      <c r="BF183" s="1"/>
      <c r="BK183" s="1"/>
      <c r="BN183" s="14"/>
      <c r="BO183" s="14"/>
      <c r="BP183" s="14"/>
      <c r="BQ183" s="14"/>
      <c r="BR183" s="14"/>
      <c r="BS183" s="14"/>
      <c r="BT183" s="14"/>
      <c r="BU183" s="14"/>
      <c r="BV183" s="14"/>
      <c r="BW183" s="14"/>
      <c r="BX183" s="14"/>
      <c r="BY183" s="14"/>
      <c r="BZ183" s="14"/>
      <c r="CA183" s="14"/>
      <c r="CB183" s="14"/>
      <c r="CC183" s="14"/>
      <c r="CS183" s="1"/>
      <c r="CT183" s="1"/>
      <c r="CU183" s="1"/>
      <c r="CV183" s="1"/>
      <c r="CW183" s="1"/>
      <c r="CX183" s="1"/>
      <c r="CY183" s="1"/>
      <c r="CZ183" s="1"/>
      <c r="DA183" s="1"/>
      <c r="DB183" s="1"/>
      <c r="DC183" s="1"/>
      <c r="DD183" s="1"/>
      <c r="DE183" s="1"/>
      <c r="DF183" s="1"/>
      <c r="DG183" s="1"/>
      <c r="DH183" s="1"/>
    </row>
    <row r="184" spans="1:112" x14ac:dyDescent="0.2">
      <c r="AN184" s="11"/>
      <c r="AO184" s="11"/>
      <c r="AP184" s="14"/>
      <c r="AU184" s="14"/>
      <c r="BD184" s="1"/>
      <c r="BE184" s="1"/>
      <c r="BF184" s="1"/>
      <c r="BK184" s="1"/>
      <c r="BN184" s="14"/>
      <c r="BO184" s="14"/>
      <c r="BP184" s="14"/>
      <c r="BQ184" s="14"/>
      <c r="BR184" s="14"/>
      <c r="BS184" s="14"/>
      <c r="BT184" s="14"/>
      <c r="BU184" s="14"/>
      <c r="BV184" s="14"/>
      <c r="BW184" s="14"/>
      <c r="BX184" s="14"/>
      <c r="BY184" s="14"/>
      <c r="BZ184" s="14"/>
      <c r="CA184" s="14"/>
      <c r="CB184" s="14"/>
      <c r="CC184" s="14"/>
      <c r="CS184" s="1"/>
      <c r="CT184" s="1"/>
      <c r="CU184" s="1"/>
      <c r="CV184" s="1"/>
      <c r="CW184" s="1"/>
      <c r="CX184" s="1"/>
      <c r="CY184" s="1"/>
      <c r="CZ184" s="1"/>
      <c r="DA184" s="1"/>
      <c r="DB184" s="1"/>
      <c r="DC184" s="1"/>
      <c r="DD184" s="1"/>
      <c r="DE184" s="1"/>
      <c r="DF184" s="1"/>
      <c r="DG184" s="1"/>
      <c r="DH184" s="1"/>
    </row>
    <row r="185" spans="1:112" x14ac:dyDescent="0.2">
      <c r="AN185" s="11"/>
      <c r="AO185" s="11"/>
      <c r="AP185" s="14"/>
      <c r="AU185" s="14"/>
      <c r="BD185" s="1"/>
      <c r="BE185" s="1"/>
      <c r="BF185" s="1"/>
      <c r="BK185" s="1"/>
      <c r="BN185" s="14"/>
      <c r="BO185" s="14"/>
      <c r="BP185" s="14"/>
      <c r="BQ185" s="14"/>
      <c r="BR185" s="14"/>
      <c r="BS185" s="14"/>
      <c r="BT185" s="14"/>
      <c r="BU185" s="14"/>
      <c r="BV185" s="14"/>
      <c r="BW185" s="14"/>
      <c r="BX185" s="14"/>
      <c r="BY185" s="14"/>
      <c r="BZ185" s="14"/>
      <c r="CA185" s="14"/>
      <c r="CB185" s="14"/>
      <c r="CC185" s="14"/>
      <c r="CS185" s="1"/>
      <c r="CT185" s="1"/>
      <c r="CU185" s="1"/>
      <c r="CV185" s="1"/>
      <c r="CW185" s="1"/>
      <c r="CX185" s="1"/>
      <c r="CY185" s="1"/>
      <c r="CZ185" s="1"/>
      <c r="DA185" s="1"/>
      <c r="DB185" s="1"/>
      <c r="DC185" s="1"/>
      <c r="DD185" s="1"/>
      <c r="DE185" s="1"/>
      <c r="DF185" s="1"/>
      <c r="DG185" s="1"/>
      <c r="DH185" s="1"/>
    </row>
    <row r="186" spans="1:112" x14ac:dyDescent="0.2">
      <c r="AN186" s="11"/>
      <c r="AO186" s="11"/>
      <c r="AP186" s="14"/>
      <c r="AU186" s="14"/>
      <c r="BD186" s="1"/>
      <c r="BE186" s="1"/>
      <c r="BF186" s="1"/>
      <c r="BK186" s="1"/>
      <c r="BN186" s="14"/>
      <c r="BO186" s="14"/>
      <c r="BP186" s="14"/>
      <c r="BQ186" s="14"/>
      <c r="BR186" s="14"/>
      <c r="BS186" s="14"/>
      <c r="BT186" s="14"/>
      <c r="BU186" s="14"/>
      <c r="BV186" s="14"/>
      <c r="BW186" s="14"/>
      <c r="BX186" s="14"/>
      <c r="BY186" s="14"/>
      <c r="BZ186" s="14"/>
      <c r="CA186" s="14"/>
      <c r="CB186" s="14"/>
      <c r="CC186" s="14"/>
      <c r="CS186" s="1"/>
      <c r="CT186" s="1"/>
      <c r="CU186" s="1"/>
      <c r="CV186" s="1"/>
      <c r="CW186" s="1"/>
      <c r="CX186" s="1"/>
      <c r="CY186" s="1"/>
      <c r="CZ186" s="1"/>
      <c r="DA186" s="1"/>
      <c r="DB186" s="1"/>
      <c r="DC186" s="1"/>
      <c r="DD186" s="1"/>
      <c r="DE186" s="1"/>
      <c r="DF186" s="1"/>
      <c r="DG186" s="1"/>
      <c r="DH186" s="1"/>
    </row>
    <row r="187" spans="1:112" x14ac:dyDescent="0.2">
      <c r="AN187" s="11"/>
      <c r="AO187" s="152" t="s">
        <v>147</v>
      </c>
      <c r="AP187" s="14"/>
      <c r="AU187" s="14"/>
      <c r="BD187" s="1"/>
      <c r="BE187" s="1"/>
      <c r="BF187" s="1"/>
      <c r="BK187" s="1"/>
      <c r="BN187" s="14"/>
      <c r="BO187" s="14"/>
      <c r="BP187" s="14"/>
      <c r="BQ187" s="14"/>
      <c r="BR187" s="14"/>
      <c r="BS187" s="14"/>
      <c r="BT187" s="14"/>
      <c r="BU187" s="14"/>
      <c r="BV187" s="14"/>
      <c r="BW187" s="14"/>
      <c r="BX187" s="14"/>
      <c r="BY187" s="14"/>
      <c r="BZ187" s="14"/>
      <c r="CA187" s="14"/>
      <c r="CB187" s="14"/>
      <c r="CC187" s="14"/>
      <c r="CS187" s="1"/>
      <c r="CT187" s="1"/>
      <c r="CU187" s="1"/>
      <c r="CV187" s="1"/>
      <c r="CW187" s="1"/>
      <c r="CX187" s="1"/>
      <c r="CY187" s="1"/>
      <c r="CZ187" s="1"/>
      <c r="DA187" s="1"/>
      <c r="DB187" s="1"/>
      <c r="DC187" s="1"/>
      <c r="DD187" s="1"/>
      <c r="DE187" s="1"/>
      <c r="DF187" s="1"/>
      <c r="DG187" s="1"/>
      <c r="DH187" s="1"/>
    </row>
    <row r="188" spans="1:112" x14ac:dyDescent="0.2">
      <c r="AN188" s="11"/>
      <c r="BD188" s="1"/>
      <c r="BE188" s="1"/>
      <c r="BF188" s="1"/>
      <c r="BK188" s="1"/>
      <c r="CD188" s="1"/>
      <c r="CE188" s="1"/>
      <c r="CF188" s="1"/>
      <c r="CG188" s="1"/>
      <c r="CH188" s="1"/>
      <c r="CI188" s="1"/>
      <c r="CJ188" s="1"/>
      <c r="CK188" s="1"/>
      <c r="CL188" s="1"/>
      <c r="CM188" s="1"/>
      <c r="CS188" s="1"/>
      <c r="CT188" s="1"/>
      <c r="CU188" s="1"/>
      <c r="CV188" s="1"/>
      <c r="CW188" s="1"/>
      <c r="CX188" s="1"/>
      <c r="CY188" s="1"/>
      <c r="CZ188" s="1"/>
      <c r="DA188" s="1"/>
      <c r="DB188" s="1"/>
      <c r="DC188" s="1"/>
      <c r="DD188" s="1"/>
      <c r="DE188" s="1"/>
      <c r="DF188" s="1"/>
      <c r="DG188" s="1"/>
      <c r="DH188" s="1"/>
    </row>
    <row r="189" spans="1:112" x14ac:dyDescent="0.2">
      <c r="AN189" s="11"/>
      <c r="AO189" s="11"/>
      <c r="AP189" s="14"/>
      <c r="AU189" s="14"/>
      <c r="BD189" s="1"/>
      <c r="BE189" s="1"/>
      <c r="BF189" s="1"/>
      <c r="BK189" s="1"/>
      <c r="BN189" s="14"/>
      <c r="BO189" s="14"/>
      <c r="BP189" s="14"/>
      <c r="BQ189" s="14"/>
      <c r="BR189" s="14"/>
      <c r="BS189" s="14"/>
      <c r="BT189" s="14"/>
      <c r="BU189" s="14"/>
      <c r="BV189" s="14"/>
      <c r="BW189" s="14"/>
      <c r="BX189" s="14"/>
      <c r="BY189" s="14"/>
      <c r="BZ189" s="14"/>
      <c r="CA189" s="14"/>
      <c r="CB189" s="14"/>
      <c r="CC189" s="14"/>
      <c r="CS189" s="1"/>
      <c r="CT189" s="1"/>
      <c r="CU189" s="1"/>
      <c r="CV189" s="1"/>
      <c r="CW189" s="1"/>
      <c r="CX189" s="1"/>
      <c r="CY189" s="1"/>
      <c r="CZ189" s="1"/>
      <c r="DA189" s="1"/>
      <c r="DB189" s="1"/>
      <c r="DC189" s="1"/>
      <c r="DD189" s="1"/>
      <c r="DE189" s="1"/>
      <c r="DF189" s="1"/>
      <c r="DG189" s="1"/>
      <c r="DH189" s="1"/>
    </row>
    <row r="190" spans="1:112" x14ac:dyDescent="0.2">
      <c r="A190" s="1" t="s">
        <v>90</v>
      </c>
      <c r="B190" s="1" t="s">
        <v>91</v>
      </c>
      <c r="AN190" s="11"/>
      <c r="AO190" s="11">
        <v>1.5</v>
      </c>
      <c r="AP190" s="14">
        <f>SUM(AO190*D190)</f>
        <v>0</v>
      </c>
      <c r="AU190" s="14"/>
      <c r="BD190" s="1"/>
      <c r="BE190" s="1"/>
      <c r="BF190" s="1"/>
      <c r="BK190" s="1"/>
      <c r="BN190" s="14"/>
      <c r="BO190" s="14"/>
      <c r="BP190" s="14"/>
      <c r="BQ190" s="14"/>
      <c r="BR190" s="14"/>
      <c r="BS190" s="14"/>
      <c r="BT190" s="14"/>
      <c r="BU190" s="14"/>
      <c r="BV190" s="14"/>
      <c r="BW190" s="14"/>
      <c r="BX190" s="14"/>
      <c r="BY190" s="14"/>
      <c r="BZ190" s="14"/>
      <c r="CA190" s="14"/>
      <c r="CB190" s="14"/>
      <c r="CC190" s="14"/>
      <c r="CS190" s="1"/>
      <c r="CT190" s="1"/>
      <c r="CU190" s="1"/>
      <c r="CV190" s="1"/>
      <c r="CW190" s="1"/>
      <c r="CX190" s="1"/>
      <c r="CY190" s="1"/>
      <c r="CZ190" s="1"/>
      <c r="DA190" s="1"/>
      <c r="DB190" s="1"/>
      <c r="DC190" s="1"/>
      <c r="DD190" s="1"/>
      <c r="DE190" s="1"/>
      <c r="DF190" s="1"/>
      <c r="DG190" s="1"/>
      <c r="DH190" s="1"/>
    </row>
    <row r="191" spans="1:112" x14ac:dyDescent="0.2">
      <c r="AN191" s="11"/>
      <c r="AO191" s="11"/>
      <c r="AP191" s="14"/>
      <c r="AU191" s="14"/>
      <c r="BD191" s="1"/>
      <c r="BE191" s="1"/>
      <c r="BF191" s="1"/>
      <c r="BK191" s="1"/>
      <c r="BN191" s="14"/>
      <c r="BO191" s="14"/>
      <c r="BP191" s="14"/>
      <c r="BQ191" s="14"/>
      <c r="BR191" s="14"/>
      <c r="BS191" s="14"/>
      <c r="BT191" s="14"/>
      <c r="BU191" s="14"/>
      <c r="BV191" s="14"/>
      <c r="BW191" s="14"/>
      <c r="BX191" s="14"/>
      <c r="BY191" s="14"/>
      <c r="BZ191" s="14"/>
      <c r="CA191" s="14"/>
      <c r="CB191" s="14"/>
      <c r="CC191" s="14"/>
      <c r="CS191" s="1"/>
      <c r="CT191" s="1"/>
      <c r="CU191" s="1"/>
      <c r="CV191" s="1"/>
      <c r="CW191" s="1"/>
      <c r="CX191" s="1"/>
      <c r="CY191" s="1"/>
      <c r="CZ191" s="1"/>
      <c r="DA191" s="1"/>
      <c r="DB191" s="1"/>
      <c r="DC191" s="1"/>
      <c r="DD191" s="1"/>
      <c r="DE191" s="1"/>
      <c r="DF191" s="1"/>
      <c r="DG191" s="1"/>
      <c r="DH191" s="1"/>
    </row>
    <row r="192" spans="1:112" x14ac:dyDescent="0.2">
      <c r="AN192" s="11"/>
      <c r="AO192" s="11"/>
      <c r="AP192" s="14"/>
      <c r="AU192" s="14"/>
      <c r="BD192" s="1"/>
      <c r="BE192" s="1"/>
      <c r="BF192" s="1"/>
      <c r="BK192" s="1"/>
      <c r="BN192" s="14"/>
      <c r="BO192" s="14"/>
      <c r="BP192" s="14"/>
      <c r="BQ192" s="14"/>
      <c r="BR192" s="14"/>
      <c r="BS192" s="14"/>
      <c r="BT192" s="14"/>
      <c r="BU192" s="14"/>
      <c r="BV192" s="14"/>
      <c r="BW192" s="14"/>
      <c r="BX192" s="14"/>
      <c r="BY192" s="14"/>
      <c r="BZ192" s="14"/>
      <c r="CA192" s="14"/>
      <c r="CB192" s="14"/>
      <c r="CC192" s="14"/>
      <c r="CS192" s="1"/>
      <c r="CT192" s="1"/>
      <c r="CU192" s="1"/>
      <c r="CV192" s="1"/>
      <c r="CW192" s="1"/>
      <c r="CX192" s="1"/>
      <c r="CY192" s="1"/>
      <c r="CZ192" s="1"/>
      <c r="DA192" s="1"/>
      <c r="DB192" s="1"/>
      <c r="DC192" s="1"/>
      <c r="DD192" s="1"/>
      <c r="DE192" s="1"/>
      <c r="DF192" s="1"/>
      <c r="DG192" s="1"/>
      <c r="DH192" s="1"/>
    </row>
    <row r="193" spans="1:112" x14ac:dyDescent="0.2">
      <c r="AN193" s="11"/>
      <c r="AO193" s="11"/>
      <c r="AP193" s="14"/>
      <c r="AU193" s="14"/>
      <c r="BD193" s="1"/>
      <c r="BE193" s="1"/>
      <c r="BF193" s="1"/>
      <c r="BK193" s="1"/>
      <c r="BN193" s="14"/>
      <c r="BO193" s="14"/>
      <c r="BP193" s="14"/>
      <c r="BQ193" s="14"/>
      <c r="BR193" s="14"/>
      <c r="BS193" s="14"/>
      <c r="BT193" s="14"/>
      <c r="BU193" s="14"/>
      <c r="BV193" s="14"/>
      <c r="BW193" s="14"/>
      <c r="BX193" s="14"/>
      <c r="BY193" s="14"/>
      <c r="BZ193" s="14"/>
      <c r="CA193" s="14"/>
      <c r="CB193" s="14"/>
      <c r="CC193" s="14"/>
      <c r="CS193" s="1"/>
      <c r="CT193" s="1"/>
      <c r="CU193" s="1"/>
      <c r="CV193" s="1"/>
      <c r="CW193" s="1"/>
      <c r="CX193" s="1"/>
      <c r="CY193" s="1"/>
      <c r="CZ193" s="1"/>
      <c r="DA193" s="1"/>
      <c r="DB193" s="1"/>
      <c r="DC193" s="1"/>
      <c r="DD193" s="1"/>
      <c r="DE193" s="1"/>
      <c r="DF193" s="1"/>
      <c r="DG193" s="1"/>
      <c r="DH193" s="1"/>
    </row>
    <row r="194" spans="1:112" x14ac:dyDescent="0.2">
      <c r="AN194" s="11"/>
      <c r="AO194" s="11"/>
      <c r="AP194" s="14"/>
      <c r="AU194" s="14"/>
      <c r="BD194" s="1"/>
      <c r="BE194" s="1"/>
      <c r="BF194" s="1"/>
      <c r="BK194" s="1"/>
      <c r="BN194" s="14"/>
      <c r="BO194" s="14"/>
      <c r="BP194" s="14"/>
      <c r="BQ194" s="14"/>
      <c r="BR194" s="14"/>
      <c r="BS194" s="14"/>
      <c r="BT194" s="14"/>
      <c r="BU194" s="14"/>
      <c r="BV194" s="14"/>
      <c r="BW194" s="14"/>
      <c r="BX194" s="14"/>
      <c r="BY194" s="14"/>
      <c r="BZ194" s="14"/>
      <c r="CA194" s="14"/>
      <c r="CB194" s="14"/>
      <c r="CC194" s="14"/>
      <c r="CS194" s="1"/>
      <c r="CT194" s="1"/>
      <c r="CU194" s="1"/>
      <c r="CV194" s="1"/>
      <c r="CW194" s="1"/>
      <c r="CX194" s="1"/>
      <c r="CY194" s="1"/>
      <c r="CZ194" s="1"/>
      <c r="DA194" s="1"/>
      <c r="DB194" s="1"/>
      <c r="DC194" s="1"/>
      <c r="DD194" s="1"/>
      <c r="DE194" s="1"/>
      <c r="DF194" s="1"/>
      <c r="DG194" s="1"/>
      <c r="DH194" s="1"/>
    </row>
    <row r="195" spans="1:112" x14ac:dyDescent="0.2">
      <c r="AN195" s="11"/>
      <c r="AO195" s="11"/>
      <c r="AP195" s="14"/>
      <c r="AU195" s="14"/>
      <c r="BD195" s="1"/>
      <c r="BE195" s="1"/>
      <c r="BF195" s="1"/>
      <c r="BK195" s="1"/>
      <c r="BN195" s="14"/>
      <c r="BO195" s="14"/>
      <c r="BP195" s="14"/>
      <c r="BQ195" s="14"/>
      <c r="BR195" s="14"/>
      <c r="BS195" s="14"/>
      <c r="BT195" s="14"/>
      <c r="BU195" s="14"/>
      <c r="BV195" s="14"/>
      <c r="BW195" s="14"/>
      <c r="BX195" s="14"/>
      <c r="BY195" s="14"/>
      <c r="BZ195" s="14"/>
      <c r="CA195" s="14"/>
      <c r="CB195" s="14"/>
      <c r="CC195" s="14"/>
      <c r="CS195" s="1"/>
      <c r="CT195" s="1"/>
      <c r="CU195" s="1"/>
      <c r="CV195" s="1"/>
      <c r="CW195" s="1"/>
      <c r="CX195" s="1"/>
      <c r="CY195" s="1"/>
      <c r="CZ195" s="1"/>
      <c r="DA195" s="1"/>
      <c r="DB195" s="1"/>
      <c r="DC195" s="1"/>
      <c r="DD195" s="1"/>
      <c r="DE195" s="1"/>
      <c r="DF195" s="1"/>
      <c r="DG195" s="1"/>
      <c r="DH195" s="1"/>
    </row>
    <row r="196" spans="1:112" x14ac:dyDescent="0.2">
      <c r="AN196" s="11"/>
      <c r="AO196" s="11"/>
      <c r="AP196" s="14"/>
      <c r="AU196" s="14"/>
      <c r="BD196" s="1"/>
      <c r="BE196" s="1"/>
      <c r="BF196" s="1"/>
      <c r="BK196" s="1"/>
      <c r="BN196" s="14"/>
      <c r="BO196" s="14"/>
      <c r="BP196" s="14"/>
      <c r="BQ196" s="14"/>
      <c r="BR196" s="14"/>
      <c r="BS196" s="14"/>
      <c r="BT196" s="14"/>
      <c r="BU196" s="14"/>
      <c r="BV196" s="14"/>
      <c r="BW196" s="14"/>
      <c r="BX196" s="14"/>
      <c r="BY196" s="14"/>
      <c r="BZ196" s="14"/>
      <c r="CA196" s="14"/>
      <c r="CB196" s="14"/>
      <c r="CC196" s="14"/>
      <c r="CS196" s="1"/>
      <c r="CT196" s="1"/>
      <c r="CU196" s="1"/>
      <c r="CV196" s="1"/>
      <c r="CW196" s="1"/>
      <c r="CX196" s="1"/>
      <c r="CY196" s="1"/>
      <c r="CZ196" s="1"/>
      <c r="DA196" s="1"/>
      <c r="DB196" s="1"/>
      <c r="DC196" s="1"/>
      <c r="DD196" s="1"/>
      <c r="DE196" s="1"/>
      <c r="DF196" s="1"/>
      <c r="DG196" s="1"/>
      <c r="DH196" s="1"/>
    </row>
    <row r="197" spans="1:112" x14ac:dyDescent="0.2">
      <c r="AN197" s="11"/>
      <c r="AO197" s="11"/>
      <c r="AP197" s="14"/>
      <c r="AU197" s="14"/>
      <c r="BD197" s="1"/>
      <c r="BE197" s="1"/>
      <c r="BF197" s="1"/>
      <c r="BK197" s="1"/>
      <c r="BN197" s="14"/>
      <c r="BO197" s="14"/>
      <c r="BP197" s="14"/>
      <c r="BQ197" s="14"/>
      <c r="BR197" s="14"/>
      <c r="BS197" s="14"/>
      <c r="BT197" s="14"/>
      <c r="BU197" s="14"/>
      <c r="BV197" s="14"/>
      <c r="BW197" s="14"/>
      <c r="BX197" s="14"/>
      <c r="BY197" s="14"/>
      <c r="BZ197" s="14"/>
      <c r="CA197" s="14"/>
      <c r="CB197" s="14"/>
      <c r="CC197" s="14"/>
      <c r="CS197" s="1"/>
      <c r="CT197" s="1"/>
      <c r="CU197" s="1"/>
      <c r="CV197" s="1"/>
      <c r="CW197" s="1"/>
      <c r="CX197" s="1"/>
      <c r="CY197" s="1"/>
      <c r="CZ197" s="1"/>
      <c r="DA197" s="1"/>
      <c r="DB197" s="1"/>
      <c r="DC197" s="1"/>
      <c r="DD197" s="1"/>
      <c r="DE197" s="1"/>
      <c r="DF197" s="1"/>
      <c r="DG197" s="1"/>
      <c r="DH197" s="1"/>
    </row>
    <row r="198" spans="1:112" x14ac:dyDescent="0.2">
      <c r="A198" s="1" t="s">
        <v>92</v>
      </c>
      <c r="B198" s="1" t="s">
        <v>93</v>
      </c>
      <c r="AN198" s="11"/>
      <c r="AO198" s="11">
        <v>1</v>
      </c>
      <c r="AP198" s="14">
        <f>SUM(AO198*D198)</f>
        <v>0</v>
      </c>
      <c r="AU198" s="14"/>
      <c r="BD198" s="1"/>
      <c r="BE198" s="1"/>
      <c r="BF198" s="1"/>
      <c r="BK198" s="1"/>
      <c r="BN198" s="14"/>
      <c r="BO198" s="14"/>
      <c r="BP198" s="14"/>
      <c r="BQ198" s="14"/>
      <c r="BR198" s="14"/>
      <c r="BS198" s="14"/>
      <c r="BT198" s="14"/>
      <c r="BU198" s="14"/>
      <c r="BV198" s="14"/>
      <c r="BW198" s="14"/>
      <c r="BX198" s="14"/>
      <c r="BY198" s="14"/>
      <c r="BZ198" s="14"/>
      <c r="CA198" s="14"/>
      <c r="CB198" s="14"/>
      <c r="CC198" s="14"/>
      <c r="CS198" s="1"/>
      <c r="CT198" s="1"/>
      <c r="CU198" s="1"/>
      <c r="CV198" s="1"/>
      <c r="CW198" s="1"/>
      <c r="CX198" s="1"/>
      <c r="CY198" s="1"/>
      <c r="CZ198" s="1"/>
      <c r="DA198" s="1"/>
      <c r="DB198" s="1"/>
      <c r="DC198" s="1"/>
      <c r="DD198" s="1"/>
      <c r="DE198" s="1"/>
      <c r="DF198" s="1"/>
      <c r="DG198" s="1"/>
      <c r="DH198" s="1"/>
    </row>
    <row r="199" spans="1:112" x14ac:dyDescent="0.2">
      <c r="AN199" s="11"/>
      <c r="AO199" s="11"/>
      <c r="AP199" s="14"/>
      <c r="AU199" s="14"/>
      <c r="BD199" s="1"/>
      <c r="BE199" s="1"/>
      <c r="BF199" s="1"/>
      <c r="BK199" s="1"/>
      <c r="BN199" s="14"/>
      <c r="BO199" s="14"/>
      <c r="BP199" s="14"/>
      <c r="BQ199" s="14"/>
      <c r="BR199" s="14"/>
      <c r="BS199" s="14"/>
      <c r="BT199" s="14"/>
      <c r="BU199" s="14"/>
      <c r="BV199" s="14"/>
      <c r="BW199" s="14"/>
      <c r="BX199" s="14"/>
      <c r="BY199" s="14"/>
      <c r="BZ199" s="14"/>
      <c r="CA199" s="14"/>
      <c r="CB199" s="14"/>
      <c r="CC199" s="14"/>
      <c r="CS199" s="1"/>
      <c r="CT199" s="1"/>
      <c r="CU199" s="1"/>
      <c r="CV199" s="1"/>
      <c r="CW199" s="1"/>
      <c r="CX199" s="1"/>
      <c r="CY199" s="1"/>
      <c r="CZ199" s="1"/>
      <c r="DA199" s="1"/>
      <c r="DB199" s="1"/>
      <c r="DC199" s="1"/>
      <c r="DD199" s="1"/>
      <c r="DE199" s="1"/>
      <c r="DF199" s="1"/>
      <c r="DG199" s="1"/>
      <c r="DH199" s="1"/>
    </row>
    <row r="200" spans="1:112" x14ac:dyDescent="0.2">
      <c r="AN200" s="11"/>
      <c r="AO200" s="11"/>
      <c r="AP200" s="14"/>
      <c r="AU200" s="14"/>
      <c r="BD200" s="1"/>
      <c r="BE200" s="1"/>
      <c r="BF200" s="1"/>
      <c r="BK200" s="1"/>
      <c r="BN200" s="14"/>
      <c r="BO200" s="14"/>
      <c r="BP200" s="14"/>
      <c r="BQ200" s="14"/>
      <c r="BR200" s="14"/>
      <c r="BS200" s="14"/>
      <c r="BT200" s="14"/>
      <c r="BU200" s="14"/>
      <c r="BV200" s="14"/>
      <c r="BW200" s="14"/>
      <c r="BX200" s="14"/>
      <c r="BY200" s="14"/>
      <c r="BZ200" s="14"/>
      <c r="CA200" s="14"/>
      <c r="CB200" s="14"/>
      <c r="CC200" s="14"/>
      <c r="CS200" s="1"/>
      <c r="CT200" s="1"/>
      <c r="CU200" s="1"/>
      <c r="CV200" s="1"/>
      <c r="CW200" s="1"/>
      <c r="CX200" s="1"/>
      <c r="CY200" s="1"/>
      <c r="CZ200" s="1"/>
      <c r="DA200" s="1"/>
      <c r="DB200" s="1"/>
      <c r="DC200" s="1"/>
      <c r="DD200" s="1"/>
      <c r="DE200" s="1"/>
      <c r="DF200" s="1"/>
      <c r="DG200" s="1"/>
      <c r="DH200" s="1"/>
    </row>
    <row r="201" spans="1:112" x14ac:dyDescent="0.2">
      <c r="AN201" s="11"/>
      <c r="AO201" s="11"/>
      <c r="AP201" s="14"/>
      <c r="AU201" s="14"/>
      <c r="BD201" s="1"/>
      <c r="BE201" s="1"/>
      <c r="BF201" s="1"/>
      <c r="BK201" s="1"/>
      <c r="BN201" s="14"/>
      <c r="BO201" s="14"/>
      <c r="BP201" s="14"/>
      <c r="BQ201" s="14"/>
      <c r="BR201" s="14"/>
      <c r="BS201" s="14"/>
      <c r="BT201" s="14"/>
      <c r="BU201" s="14"/>
      <c r="BV201" s="14"/>
      <c r="BW201" s="14"/>
      <c r="BX201" s="14"/>
      <c r="BY201" s="14"/>
      <c r="BZ201" s="14"/>
      <c r="CA201" s="14"/>
      <c r="CB201" s="14"/>
      <c r="CC201" s="14"/>
      <c r="CS201" s="1"/>
      <c r="CT201" s="1"/>
      <c r="CU201" s="1"/>
      <c r="CV201" s="1"/>
      <c r="CW201" s="1"/>
      <c r="CX201" s="1"/>
      <c r="CY201" s="1"/>
      <c r="CZ201" s="1"/>
      <c r="DA201" s="1"/>
      <c r="DB201" s="1"/>
      <c r="DC201" s="1"/>
      <c r="DD201" s="1"/>
      <c r="DE201" s="1"/>
      <c r="DF201" s="1"/>
      <c r="DG201" s="1"/>
      <c r="DH201" s="1"/>
    </row>
    <row r="202" spans="1:112" x14ac:dyDescent="0.2">
      <c r="AN202" s="11"/>
      <c r="AO202" s="11"/>
      <c r="AP202" s="14"/>
      <c r="AU202" s="14"/>
      <c r="BD202" s="1"/>
      <c r="BE202" s="1"/>
      <c r="BF202" s="1"/>
      <c r="BK202" s="1"/>
      <c r="BN202" s="14"/>
      <c r="BO202" s="14"/>
      <c r="BP202" s="14"/>
      <c r="BQ202" s="14"/>
      <c r="BR202" s="14"/>
      <c r="BS202" s="14"/>
      <c r="BT202" s="14"/>
      <c r="BU202" s="14"/>
      <c r="BV202" s="14"/>
      <c r="BW202" s="14"/>
      <c r="BX202" s="14"/>
      <c r="BY202" s="14"/>
      <c r="BZ202" s="14"/>
      <c r="CA202" s="14"/>
      <c r="CB202" s="14"/>
      <c r="CC202" s="14"/>
      <c r="CS202" s="1"/>
      <c r="CT202" s="1"/>
      <c r="CU202" s="1"/>
      <c r="CV202" s="1"/>
      <c r="CW202" s="1"/>
      <c r="CX202" s="1"/>
      <c r="CY202" s="1"/>
      <c r="CZ202" s="1"/>
      <c r="DA202" s="1"/>
      <c r="DB202" s="1"/>
      <c r="DC202" s="1"/>
      <c r="DD202" s="1"/>
      <c r="DE202" s="1"/>
      <c r="DF202" s="1"/>
      <c r="DG202" s="1"/>
      <c r="DH202" s="1"/>
    </row>
    <row r="203" spans="1:112" x14ac:dyDescent="0.2">
      <c r="AN203" s="11"/>
      <c r="AO203" s="11"/>
      <c r="AP203" s="14"/>
      <c r="AU203" s="14"/>
      <c r="BD203" s="1"/>
      <c r="BE203" s="1"/>
      <c r="BF203" s="1"/>
      <c r="BK203" s="1"/>
      <c r="BN203" s="14"/>
      <c r="BO203" s="14"/>
      <c r="BP203" s="14"/>
      <c r="BQ203" s="14"/>
      <c r="BR203" s="14"/>
      <c r="BS203" s="14"/>
      <c r="BT203" s="14"/>
      <c r="BU203" s="14"/>
      <c r="BV203" s="14"/>
      <c r="BW203" s="14"/>
      <c r="BX203" s="14"/>
      <c r="BY203" s="14"/>
      <c r="BZ203" s="14"/>
      <c r="CA203" s="14"/>
      <c r="CB203" s="14"/>
      <c r="CC203" s="14"/>
      <c r="CS203" s="1"/>
      <c r="CT203" s="1"/>
      <c r="CU203" s="1"/>
      <c r="CV203" s="1"/>
      <c r="CW203" s="1"/>
      <c r="CX203" s="1"/>
      <c r="CY203" s="1"/>
      <c r="CZ203" s="1"/>
      <c r="DA203" s="1"/>
      <c r="DB203" s="1"/>
      <c r="DC203" s="1"/>
      <c r="DD203" s="1"/>
      <c r="DE203" s="1"/>
      <c r="DF203" s="1"/>
      <c r="DG203" s="1"/>
      <c r="DH203" s="1"/>
    </row>
    <row r="204" spans="1:112" x14ac:dyDescent="0.2">
      <c r="AN204" s="11"/>
      <c r="AO204" s="11"/>
      <c r="AP204" s="14"/>
      <c r="AU204" s="14"/>
      <c r="BD204" s="1"/>
      <c r="BE204" s="1"/>
      <c r="BF204" s="1"/>
      <c r="BK204" s="1"/>
      <c r="BN204" s="14"/>
      <c r="BO204" s="14"/>
      <c r="BP204" s="14"/>
      <c r="BQ204" s="14"/>
      <c r="BR204" s="14"/>
      <c r="BS204" s="14"/>
      <c r="BT204" s="14"/>
      <c r="BU204" s="14"/>
      <c r="BV204" s="14"/>
      <c r="BW204" s="14"/>
      <c r="BX204" s="14"/>
      <c r="BY204" s="14"/>
      <c r="BZ204" s="14"/>
      <c r="CA204" s="14"/>
      <c r="CB204" s="14"/>
      <c r="CC204" s="14"/>
      <c r="CS204" s="1"/>
      <c r="CT204" s="1"/>
      <c r="CU204" s="1"/>
      <c r="CV204" s="1"/>
      <c r="CW204" s="1"/>
      <c r="CX204" s="1"/>
      <c r="CY204" s="1"/>
      <c r="CZ204" s="1"/>
      <c r="DA204" s="1"/>
      <c r="DB204" s="1"/>
      <c r="DC204" s="1"/>
      <c r="DD204" s="1"/>
      <c r="DE204" s="1"/>
      <c r="DF204" s="1"/>
      <c r="DG204" s="1"/>
      <c r="DH204" s="1"/>
    </row>
    <row r="205" spans="1:112" x14ac:dyDescent="0.2">
      <c r="AN205" s="11"/>
      <c r="AO205" s="11"/>
      <c r="AP205" s="14"/>
      <c r="AU205" s="14"/>
      <c r="BD205" s="1"/>
      <c r="BE205" s="1"/>
      <c r="BF205" s="1"/>
      <c r="BK205" s="1"/>
      <c r="BN205" s="14"/>
      <c r="BO205" s="14"/>
      <c r="BP205" s="14"/>
      <c r="BQ205" s="14"/>
      <c r="BR205" s="14"/>
      <c r="BS205" s="14"/>
      <c r="BT205" s="14"/>
      <c r="BU205" s="14"/>
      <c r="BV205" s="14"/>
      <c r="BW205" s="14"/>
      <c r="BX205" s="14"/>
      <c r="BY205" s="14"/>
      <c r="BZ205" s="14"/>
      <c r="CA205" s="14"/>
      <c r="CB205" s="14"/>
      <c r="CC205" s="14"/>
      <c r="CS205" s="1"/>
      <c r="CT205" s="1"/>
      <c r="CU205" s="1"/>
      <c r="CV205" s="1"/>
      <c r="CW205" s="1"/>
      <c r="CX205" s="1"/>
      <c r="CY205" s="1"/>
      <c r="CZ205" s="1"/>
      <c r="DA205" s="1"/>
      <c r="DB205" s="1"/>
      <c r="DC205" s="1"/>
      <c r="DD205" s="1"/>
      <c r="DE205" s="1"/>
      <c r="DF205" s="1"/>
      <c r="DG205" s="1"/>
      <c r="DH205" s="1"/>
    </row>
    <row r="206" spans="1:112" x14ac:dyDescent="0.2">
      <c r="AN206" s="11"/>
      <c r="AO206" s="11"/>
      <c r="AP206" s="14"/>
      <c r="AU206" s="14"/>
      <c r="BD206" s="1"/>
      <c r="BE206" s="1"/>
      <c r="BF206" s="1"/>
      <c r="BK206" s="1"/>
      <c r="BN206" s="14"/>
      <c r="BO206" s="14"/>
      <c r="BP206" s="14"/>
      <c r="BQ206" s="14"/>
      <c r="BR206" s="14"/>
      <c r="BS206" s="14"/>
      <c r="BT206" s="14"/>
      <c r="BU206" s="14"/>
      <c r="BV206" s="14"/>
      <c r="BW206" s="14"/>
      <c r="BX206" s="14"/>
      <c r="BY206" s="14"/>
      <c r="BZ206" s="14"/>
      <c r="CA206" s="14"/>
      <c r="CB206" s="14"/>
      <c r="CC206" s="14"/>
      <c r="CS206" s="1"/>
      <c r="CT206" s="1"/>
      <c r="CU206" s="1"/>
      <c r="CV206" s="1"/>
      <c r="CW206" s="1"/>
      <c r="CX206" s="1"/>
      <c r="CY206" s="1"/>
      <c r="CZ206" s="1"/>
      <c r="DA206" s="1"/>
      <c r="DB206" s="1"/>
      <c r="DC206" s="1"/>
      <c r="DD206" s="1"/>
      <c r="DE206" s="1"/>
      <c r="DF206" s="1"/>
      <c r="DG206" s="1"/>
      <c r="DH206" s="1"/>
    </row>
    <row r="207" spans="1:112" x14ac:dyDescent="0.2">
      <c r="AN207" s="11"/>
      <c r="AO207" s="11"/>
      <c r="AP207" s="14"/>
      <c r="AU207" s="14"/>
      <c r="BD207" s="1"/>
      <c r="BE207" s="1"/>
      <c r="BF207" s="1"/>
      <c r="BK207" s="1"/>
      <c r="BN207" s="14"/>
      <c r="BO207" s="14"/>
      <c r="BP207" s="14"/>
      <c r="BQ207" s="14"/>
      <c r="BR207" s="14"/>
      <c r="BS207" s="14"/>
      <c r="BT207" s="14"/>
      <c r="BU207" s="14"/>
      <c r="BV207" s="14"/>
      <c r="BW207" s="14"/>
      <c r="BX207" s="14"/>
      <c r="BY207" s="14"/>
      <c r="BZ207" s="14"/>
      <c r="CA207" s="14"/>
      <c r="CB207" s="14"/>
      <c r="CC207" s="14"/>
      <c r="CS207" s="1"/>
      <c r="CT207" s="1"/>
      <c r="CU207" s="1"/>
      <c r="CV207" s="1"/>
      <c r="CW207" s="1"/>
      <c r="CX207" s="1"/>
      <c r="CY207" s="1"/>
      <c r="CZ207" s="1"/>
      <c r="DA207" s="1"/>
      <c r="DB207" s="1"/>
      <c r="DC207" s="1"/>
      <c r="DD207" s="1"/>
      <c r="DE207" s="1"/>
      <c r="DF207" s="1"/>
      <c r="DG207" s="1"/>
      <c r="DH207" s="1"/>
    </row>
    <row r="208" spans="1:112" x14ac:dyDescent="0.2">
      <c r="AN208" s="11"/>
      <c r="AO208" s="11"/>
      <c r="AP208" s="14"/>
      <c r="AU208" s="14"/>
      <c r="BD208" s="1"/>
      <c r="BE208" s="1"/>
      <c r="BF208" s="1"/>
      <c r="BK208" s="1"/>
      <c r="BN208" s="14"/>
      <c r="BO208" s="14"/>
      <c r="BP208" s="14"/>
      <c r="BQ208" s="14"/>
      <c r="BR208" s="14"/>
      <c r="BS208" s="14"/>
      <c r="BT208" s="14"/>
      <c r="BU208" s="14"/>
      <c r="BV208" s="14"/>
      <c r="BW208" s="14"/>
      <c r="BX208" s="14"/>
      <c r="BY208" s="14"/>
      <c r="BZ208" s="14"/>
      <c r="CA208" s="14"/>
      <c r="CB208" s="14"/>
      <c r="CC208" s="14"/>
      <c r="CS208" s="1"/>
      <c r="CT208" s="1"/>
      <c r="CU208" s="1"/>
      <c r="CV208" s="1"/>
      <c r="CW208" s="1"/>
      <c r="CX208" s="1"/>
      <c r="CY208" s="1"/>
      <c r="CZ208" s="1"/>
      <c r="DA208" s="1"/>
      <c r="DB208" s="1"/>
      <c r="DC208" s="1"/>
      <c r="DD208" s="1"/>
      <c r="DE208" s="1"/>
      <c r="DF208" s="1"/>
      <c r="DG208" s="1"/>
      <c r="DH208" s="1"/>
    </row>
    <row r="209" spans="40:112" x14ac:dyDescent="0.2">
      <c r="AN209" s="11"/>
      <c r="AO209" s="11"/>
      <c r="AP209" s="14"/>
      <c r="AU209" s="14"/>
      <c r="BD209" s="1"/>
      <c r="BE209" s="1"/>
      <c r="BF209" s="1"/>
      <c r="BK209" s="1"/>
      <c r="BN209" s="14"/>
      <c r="BO209" s="14"/>
      <c r="BP209" s="14"/>
      <c r="BQ209" s="14"/>
      <c r="BR209" s="14"/>
      <c r="BS209" s="14"/>
      <c r="BT209" s="14"/>
      <c r="BU209" s="14"/>
      <c r="BV209" s="14"/>
      <c r="BW209" s="14"/>
      <c r="BX209" s="14"/>
      <c r="BY209" s="14"/>
      <c r="BZ209" s="14"/>
      <c r="CA209" s="14"/>
      <c r="CB209" s="14"/>
      <c r="CC209" s="14"/>
      <c r="CS209" s="1"/>
      <c r="CT209" s="1"/>
      <c r="CU209" s="1"/>
      <c r="CV209" s="1"/>
      <c r="CW209" s="1"/>
      <c r="CX209" s="1"/>
      <c r="CY209" s="1"/>
      <c r="CZ209" s="1"/>
      <c r="DA209" s="1"/>
      <c r="DB209" s="1"/>
      <c r="DC209" s="1"/>
      <c r="DD209" s="1"/>
      <c r="DE209" s="1"/>
      <c r="DF209" s="1"/>
      <c r="DG209" s="1"/>
      <c r="DH209" s="1"/>
    </row>
    <row r="210" spans="40:112" x14ac:dyDescent="0.2">
      <c r="AN210" s="11"/>
      <c r="AO210" s="11"/>
      <c r="AP210" s="14"/>
      <c r="AU210" s="14"/>
      <c r="BD210" s="1"/>
      <c r="BE210" s="1"/>
      <c r="BF210" s="1"/>
      <c r="BK210" s="1"/>
      <c r="BN210" s="14"/>
      <c r="BO210" s="14"/>
      <c r="BP210" s="14"/>
      <c r="BQ210" s="14"/>
      <c r="BR210" s="14"/>
      <c r="BS210" s="14"/>
      <c r="BT210" s="14"/>
      <c r="BU210" s="14"/>
      <c r="BV210" s="14"/>
      <c r="BW210" s="14"/>
      <c r="BX210" s="14"/>
      <c r="BY210" s="14"/>
      <c r="BZ210" s="14"/>
      <c r="CA210" s="14"/>
      <c r="CB210" s="14"/>
      <c r="CC210" s="14"/>
      <c r="CS210" s="1"/>
      <c r="CT210" s="1"/>
      <c r="CU210" s="1"/>
      <c r="CV210" s="1"/>
      <c r="CW210" s="1"/>
      <c r="CX210" s="1"/>
      <c r="CY210" s="1"/>
      <c r="CZ210" s="1"/>
      <c r="DA210" s="1"/>
      <c r="DB210" s="1"/>
      <c r="DC210" s="1"/>
      <c r="DD210" s="1"/>
      <c r="DE210" s="1"/>
      <c r="DF210" s="1"/>
      <c r="DG210" s="1"/>
      <c r="DH210" s="1"/>
    </row>
    <row r="211" spans="40:112" x14ac:dyDescent="0.2">
      <c r="AN211" s="11"/>
      <c r="AO211" s="11"/>
      <c r="AP211" s="14"/>
      <c r="AU211" s="14"/>
      <c r="BD211" s="1"/>
      <c r="BE211" s="1"/>
      <c r="BF211" s="1"/>
      <c r="BK211" s="1"/>
      <c r="BN211" s="14"/>
      <c r="BO211" s="14"/>
      <c r="BP211" s="14"/>
      <c r="BQ211" s="14"/>
      <c r="BR211" s="14"/>
      <c r="BS211" s="14"/>
      <c r="BT211" s="14"/>
      <c r="BU211" s="14"/>
      <c r="BV211" s="14"/>
      <c r="BW211" s="14"/>
      <c r="BX211" s="14"/>
      <c r="BY211" s="14"/>
      <c r="BZ211" s="14"/>
      <c r="CA211" s="14"/>
      <c r="CB211" s="14"/>
      <c r="CC211" s="14"/>
      <c r="CS211" s="1"/>
      <c r="CT211" s="1"/>
      <c r="CU211" s="1"/>
      <c r="CV211" s="1"/>
      <c r="CW211" s="1"/>
      <c r="CX211" s="1"/>
      <c r="CY211" s="1"/>
      <c r="CZ211" s="1"/>
      <c r="DA211" s="1"/>
      <c r="DB211" s="1"/>
      <c r="DC211" s="1"/>
      <c r="DD211" s="1"/>
      <c r="DE211" s="1"/>
      <c r="DF211" s="1"/>
      <c r="DG211" s="1"/>
      <c r="DH211" s="1"/>
    </row>
    <row r="212" spans="40:112" x14ac:dyDescent="0.2">
      <c r="AN212" s="11"/>
      <c r="AO212" s="11"/>
      <c r="AP212" s="14"/>
      <c r="AU212" s="14"/>
      <c r="BD212" s="1"/>
      <c r="BE212" s="1"/>
      <c r="BF212" s="1"/>
      <c r="BK212" s="1"/>
      <c r="BN212" s="14"/>
      <c r="BO212" s="14"/>
      <c r="BP212" s="14"/>
      <c r="BQ212" s="14"/>
      <c r="BR212" s="14"/>
      <c r="BS212" s="14"/>
      <c r="BT212" s="14"/>
      <c r="BU212" s="14"/>
      <c r="BV212" s="14"/>
      <c r="BW212" s="14"/>
      <c r="BX212" s="14"/>
      <c r="BY212" s="14"/>
      <c r="BZ212" s="14"/>
      <c r="CA212" s="14"/>
      <c r="CB212" s="14"/>
      <c r="CC212" s="14"/>
      <c r="CS212" s="1"/>
      <c r="CT212" s="1"/>
      <c r="CU212" s="1"/>
      <c r="CV212" s="1"/>
      <c r="CW212" s="1"/>
      <c r="CX212" s="1"/>
      <c r="CY212" s="1"/>
      <c r="CZ212" s="1"/>
      <c r="DA212" s="1"/>
      <c r="DB212" s="1"/>
      <c r="DC212" s="1"/>
      <c r="DD212" s="1"/>
      <c r="DE212" s="1"/>
      <c r="DF212" s="1"/>
      <c r="DG212" s="1"/>
      <c r="DH212" s="1"/>
    </row>
    <row r="213" spans="40:112" x14ac:dyDescent="0.2">
      <c r="AN213" s="11"/>
      <c r="AO213" s="11"/>
      <c r="AP213" s="14"/>
      <c r="AU213" s="14"/>
      <c r="BD213" s="1"/>
      <c r="BE213" s="1"/>
      <c r="BF213" s="1"/>
      <c r="BK213" s="1"/>
      <c r="BN213" s="14"/>
      <c r="BO213" s="14"/>
      <c r="BP213" s="14"/>
      <c r="BQ213" s="14"/>
      <c r="BR213" s="14"/>
      <c r="BS213" s="14"/>
      <c r="BT213" s="14"/>
      <c r="BU213" s="14"/>
      <c r="BV213" s="14"/>
      <c r="BW213" s="14"/>
      <c r="BX213" s="14"/>
      <c r="BY213" s="14"/>
      <c r="BZ213" s="14"/>
      <c r="CA213" s="14"/>
      <c r="CB213" s="14"/>
      <c r="CC213" s="14"/>
      <c r="CS213" s="1"/>
      <c r="CT213" s="1"/>
      <c r="CU213" s="1"/>
      <c r="CV213" s="1"/>
      <c r="CW213" s="1"/>
      <c r="CX213" s="1"/>
      <c r="CY213" s="1"/>
      <c r="CZ213" s="1"/>
      <c r="DA213" s="1"/>
      <c r="DB213" s="1"/>
      <c r="DC213" s="1"/>
      <c r="DD213" s="1"/>
      <c r="DE213" s="1"/>
      <c r="DF213" s="1"/>
      <c r="DG213" s="1"/>
      <c r="DH213" s="1"/>
    </row>
    <row r="214" spans="40:112" x14ac:dyDescent="0.2">
      <c r="AN214" s="11"/>
      <c r="AO214" s="11"/>
      <c r="AP214" s="14"/>
      <c r="AU214" s="14"/>
      <c r="BD214" s="1"/>
      <c r="BE214" s="1"/>
      <c r="BF214" s="1"/>
      <c r="BK214" s="1"/>
      <c r="BN214" s="14"/>
      <c r="BO214" s="14"/>
      <c r="BP214" s="14"/>
      <c r="BQ214" s="14"/>
      <c r="BR214" s="14"/>
      <c r="BS214" s="14"/>
      <c r="BT214" s="14"/>
      <c r="BU214" s="14"/>
      <c r="BV214" s="14"/>
      <c r="BW214" s="14"/>
      <c r="BX214" s="14"/>
      <c r="BY214" s="14"/>
      <c r="BZ214" s="14"/>
      <c r="CA214" s="14"/>
      <c r="CB214" s="14"/>
      <c r="CC214" s="14"/>
      <c r="CS214" s="1"/>
      <c r="CT214" s="1"/>
      <c r="CU214" s="1"/>
      <c r="CV214" s="1"/>
      <c r="CW214" s="1"/>
      <c r="CX214" s="1"/>
      <c r="CY214" s="1"/>
      <c r="CZ214" s="1"/>
      <c r="DA214" s="1"/>
      <c r="DB214" s="1"/>
      <c r="DC214" s="1"/>
      <c r="DD214" s="1"/>
      <c r="DE214" s="1"/>
      <c r="DF214" s="1"/>
      <c r="DG214" s="1"/>
      <c r="DH214" s="1"/>
    </row>
    <row r="215" spans="40:112" x14ac:dyDescent="0.2">
      <c r="AN215" s="11"/>
      <c r="AO215" s="11"/>
      <c r="AP215" s="14"/>
      <c r="AU215" s="14"/>
      <c r="BD215" s="1"/>
      <c r="BE215" s="1"/>
      <c r="BF215" s="1"/>
      <c r="BK215" s="1"/>
      <c r="BN215" s="14"/>
      <c r="BO215" s="14"/>
      <c r="BP215" s="14"/>
      <c r="BQ215" s="14"/>
      <c r="BR215" s="14"/>
      <c r="BS215" s="14"/>
      <c r="BT215" s="14"/>
      <c r="BU215" s="14"/>
      <c r="BV215" s="14"/>
      <c r="BW215" s="14"/>
      <c r="BX215" s="14"/>
      <c r="BY215" s="14"/>
      <c r="BZ215" s="14"/>
      <c r="CA215" s="14"/>
      <c r="CB215" s="14"/>
      <c r="CC215" s="14"/>
      <c r="CS215" s="1"/>
      <c r="CT215" s="1"/>
      <c r="CU215" s="1"/>
      <c r="CV215" s="1"/>
      <c r="CW215" s="1"/>
      <c r="CX215" s="1"/>
      <c r="CY215" s="1"/>
      <c r="CZ215" s="1"/>
      <c r="DA215" s="1"/>
      <c r="DB215" s="1"/>
      <c r="DC215" s="1"/>
      <c r="DD215" s="1"/>
      <c r="DE215" s="1"/>
      <c r="DF215" s="1"/>
      <c r="DG215" s="1"/>
      <c r="DH215" s="1"/>
    </row>
    <row r="216" spans="40:112" x14ac:dyDescent="0.2">
      <c r="AN216" s="11"/>
      <c r="AO216" s="11"/>
      <c r="AP216" s="14"/>
      <c r="AU216" s="14"/>
      <c r="BD216" s="1"/>
      <c r="BE216" s="1"/>
      <c r="BF216" s="1"/>
      <c r="BK216" s="1"/>
      <c r="BN216" s="14"/>
      <c r="BO216" s="14"/>
      <c r="BP216" s="14"/>
      <c r="BQ216" s="14"/>
      <c r="BR216" s="14"/>
      <c r="BS216" s="14"/>
      <c r="BT216" s="14"/>
      <c r="BU216" s="14"/>
      <c r="BV216" s="14"/>
      <c r="BW216" s="14"/>
      <c r="BX216" s="14"/>
      <c r="BY216" s="14"/>
      <c r="BZ216" s="14"/>
      <c r="CA216" s="14"/>
      <c r="CB216" s="14"/>
      <c r="CC216" s="14"/>
      <c r="CS216" s="1"/>
      <c r="CT216" s="1"/>
      <c r="CU216" s="1"/>
      <c r="CV216" s="1"/>
      <c r="CW216" s="1"/>
      <c r="CX216" s="1"/>
      <c r="CY216" s="1"/>
      <c r="CZ216" s="1"/>
      <c r="DA216" s="1"/>
      <c r="DB216" s="1"/>
      <c r="DC216" s="1"/>
      <c r="DD216" s="1"/>
      <c r="DE216" s="1"/>
      <c r="DF216" s="1"/>
      <c r="DG216" s="1"/>
      <c r="DH216" s="1"/>
    </row>
    <row r="217" spans="40:112" x14ac:dyDescent="0.2">
      <c r="AN217" s="11"/>
      <c r="AO217" s="11"/>
      <c r="AP217" s="14"/>
      <c r="AU217" s="14"/>
      <c r="BD217" s="1"/>
      <c r="BE217" s="1"/>
      <c r="BF217" s="1"/>
      <c r="BK217" s="1"/>
      <c r="BN217" s="14"/>
      <c r="BO217" s="14"/>
      <c r="BP217" s="14"/>
      <c r="BQ217" s="14"/>
      <c r="BR217" s="14"/>
      <c r="BS217" s="14"/>
      <c r="BT217" s="14"/>
      <c r="BU217" s="14"/>
      <c r="BV217" s="14"/>
      <c r="BW217" s="14"/>
      <c r="BX217" s="14"/>
      <c r="BY217" s="14"/>
      <c r="BZ217" s="14"/>
      <c r="CA217" s="14"/>
      <c r="CB217" s="14"/>
      <c r="CC217" s="14"/>
      <c r="CS217" s="1"/>
      <c r="CT217" s="1"/>
      <c r="CU217" s="1"/>
      <c r="CV217" s="1"/>
      <c r="CW217" s="1"/>
      <c r="CX217" s="1"/>
      <c r="CY217" s="1"/>
      <c r="CZ217" s="1"/>
      <c r="DA217" s="1"/>
      <c r="DB217" s="1"/>
      <c r="DC217" s="1"/>
      <c r="DD217" s="1"/>
      <c r="DE217" s="1"/>
      <c r="DF217" s="1"/>
      <c r="DG217" s="1"/>
      <c r="DH217" s="1"/>
    </row>
    <row r="218" spans="40:112" x14ac:dyDescent="0.2">
      <c r="AN218" s="11"/>
      <c r="AO218" s="11"/>
      <c r="AP218" s="14"/>
      <c r="AU218" s="14"/>
      <c r="BD218" s="1"/>
      <c r="BE218" s="1"/>
      <c r="BF218" s="1"/>
      <c r="BK218" s="1"/>
      <c r="BN218" s="14"/>
      <c r="BO218" s="14"/>
      <c r="BP218" s="14"/>
      <c r="BQ218" s="14"/>
      <c r="BR218" s="14"/>
      <c r="BS218" s="14"/>
      <c r="BT218" s="14"/>
      <c r="BU218" s="14"/>
      <c r="BV218" s="14"/>
      <c r="BW218" s="14"/>
      <c r="BX218" s="14"/>
      <c r="BY218" s="14"/>
      <c r="BZ218" s="14"/>
      <c r="CA218" s="14"/>
      <c r="CB218" s="14"/>
      <c r="CC218" s="14"/>
      <c r="CS218" s="1"/>
      <c r="CT218" s="1"/>
      <c r="CU218" s="1"/>
      <c r="CV218" s="1"/>
      <c r="CW218" s="1"/>
      <c r="CX218" s="1"/>
      <c r="CY218" s="1"/>
      <c r="CZ218" s="1"/>
      <c r="DA218" s="1"/>
      <c r="DB218" s="1"/>
      <c r="DC218" s="1"/>
      <c r="DD218" s="1"/>
      <c r="DE218" s="1"/>
      <c r="DF218" s="1"/>
      <c r="DG218" s="1"/>
      <c r="DH218" s="1"/>
    </row>
    <row r="219" spans="40:112" x14ac:dyDescent="0.2">
      <c r="AN219" s="11"/>
      <c r="AO219" s="11"/>
      <c r="AP219" s="14"/>
      <c r="AU219" s="14"/>
      <c r="BD219" s="1"/>
      <c r="BE219" s="1"/>
      <c r="BF219" s="1"/>
      <c r="BK219" s="1"/>
      <c r="BN219" s="14"/>
      <c r="BO219" s="14"/>
      <c r="BP219" s="14"/>
      <c r="BQ219" s="14"/>
      <c r="BR219" s="14"/>
      <c r="BS219" s="14"/>
      <c r="BT219" s="14"/>
      <c r="BU219" s="14"/>
      <c r="BV219" s="14"/>
      <c r="BW219" s="14"/>
      <c r="BX219" s="14"/>
      <c r="BY219" s="14"/>
      <c r="BZ219" s="14"/>
      <c r="CA219" s="14"/>
      <c r="CB219" s="14"/>
      <c r="CC219" s="14"/>
      <c r="CS219" s="1"/>
      <c r="CT219" s="1"/>
      <c r="CU219" s="1"/>
      <c r="CV219" s="1"/>
      <c r="CW219" s="1"/>
      <c r="CX219" s="1"/>
      <c r="CY219" s="1"/>
      <c r="CZ219" s="1"/>
      <c r="DA219" s="1"/>
      <c r="DB219" s="1"/>
      <c r="DC219" s="1"/>
      <c r="DD219" s="1"/>
      <c r="DE219" s="1"/>
      <c r="DF219" s="1"/>
      <c r="DG219" s="1"/>
      <c r="DH219" s="1"/>
    </row>
    <row r="220" spans="40:112" x14ac:dyDescent="0.2">
      <c r="AN220" s="11"/>
      <c r="AO220" s="11"/>
      <c r="AP220" s="14"/>
      <c r="AU220" s="14"/>
      <c r="BD220" s="1"/>
      <c r="BE220" s="1"/>
      <c r="BF220" s="1"/>
      <c r="BK220" s="1"/>
      <c r="BN220" s="14"/>
      <c r="BO220" s="14"/>
      <c r="BP220" s="14"/>
      <c r="BQ220" s="14"/>
      <c r="BR220" s="14"/>
      <c r="BS220" s="14"/>
      <c r="BT220" s="14"/>
      <c r="BU220" s="14"/>
      <c r="BV220" s="14"/>
      <c r="BW220" s="14"/>
      <c r="BX220" s="14"/>
      <c r="BY220" s="14"/>
      <c r="BZ220" s="14"/>
      <c r="CA220" s="14"/>
      <c r="CB220" s="14"/>
      <c r="CC220" s="14"/>
      <c r="CS220" s="1"/>
      <c r="CT220" s="1"/>
      <c r="CU220" s="1"/>
      <c r="CV220" s="1"/>
      <c r="CW220" s="1"/>
      <c r="CX220" s="1"/>
      <c r="CY220" s="1"/>
      <c r="CZ220" s="1"/>
      <c r="DA220" s="1"/>
      <c r="DB220" s="1"/>
      <c r="DC220" s="1"/>
      <c r="DD220" s="1"/>
      <c r="DE220" s="1"/>
      <c r="DF220" s="1"/>
      <c r="DG220" s="1"/>
      <c r="DH220" s="1"/>
    </row>
    <row r="221" spans="40:112" x14ac:dyDescent="0.2">
      <c r="AN221" s="11"/>
      <c r="AO221" s="11"/>
      <c r="AP221" s="14"/>
      <c r="AU221" s="14"/>
      <c r="BD221" s="1"/>
      <c r="BE221" s="1"/>
      <c r="BF221" s="1"/>
      <c r="BK221" s="1"/>
      <c r="BN221" s="14"/>
      <c r="BO221" s="14"/>
      <c r="BP221" s="14"/>
      <c r="BQ221" s="14"/>
      <c r="BR221" s="14"/>
      <c r="BS221" s="14"/>
      <c r="BT221" s="14"/>
      <c r="BU221" s="14"/>
      <c r="BV221" s="14"/>
      <c r="BW221" s="14"/>
      <c r="BX221" s="14"/>
      <c r="BY221" s="14"/>
      <c r="BZ221" s="14"/>
      <c r="CA221" s="14"/>
      <c r="CB221" s="14"/>
      <c r="CC221" s="14"/>
      <c r="CS221" s="1"/>
      <c r="CT221" s="1"/>
      <c r="CU221" s="1"/>
      <c r="CV221" s="1"/>
      <c r="CW221" s="1"/>
      <c r="CX221" s="1"/>
      <c r="CY221" s="1"/>
      <c r="CZ221" s="1"/>
      <c r="DA221" s="1"/>
      <c r="DB221" s="1"/>
      <c r="DC221" s="1"/>
      <c r="DD221" s="1"/>
      <c r="DE221" s="1"/>
      <c r="DF221" s="1"/>
      <c r="DG221" s="1"/>
      <c r="DH221" s="1"/>
    </row>
    <row r="222" spans="40:112" x14ac:dyDescent="0.2">
      <c r="AN222" s="11"/>
      <c r="AO222" s="11"/>
      <c r="AP222" s="14"/>
      <c r="AU222" s="14"/>
      <c r="BD222" s="1"/>
      <c r="BE222" s="1"/>
      <c r="BF222" s="1"/>
      <c r="BK222" s="1"/>
      <c r="BN222" s="14"/>
      <c r="BO222" s="14"/>
      <c r="BP222" s="14"/>
      <c r="BQ222" s="14"/>
      <c r="BR222" s="14"/>
      <c r="BS222" s="14"/>
      <c r="BT222" s="14"/>
      <c r="BU222" s="14"/>
      <c r="BV222" s="14"/>
      <c r="BW222" s="14"/>
      <c r="BX222" s="14"/>
      <c r="BY222" s="14"/>
      <c r="BZ222" s="14"/>
      <c r="CA222" s="14"/>
      <c r="CB222" s="14"/>
      <c r="CC222" s="14"/>
      <c r="CS222" s="1"/>
      <c r="CT222" s="1"/>
      <c r="CU222" s="1"/>
      <c r="CV222" s="1"/>
      <c r="CW222" s="1"/>
      <c r="CX222" s="1"/>
      <c r="CY222" s="1"/>
      <c r="CZ222" s="1"/>
      <c r="DA222" s="1"/>
      <c r="DB222" s="1"/>
      <c r="DC222" s="1"/>
      <c r="DD222" s="1"/>
      <c r="DE222" s="1"/>
      <c r="DF222" s="1"/>
      <c r="DG222" s="1"/>
      <c r="DH222" s="1"/>
    </row>
    <row r="223" spans="40:112" x14ac:dyDescent="0.2">
      <c r="AN223" s="11"/>
      <c r="AO223" s="11"/>
      <c r="AP223" s="14"/>
      <c r="AU223" s="14"/>
      <c r="BD223" s="1"/>
      <c r="BE223" s="1"/>
      <c r="BF223" s="1"/>
      <c r="BK223" s="1"/>
      <c r="BN223" s="14"/>
      <c r="BO223" s="14"/>
      <c r="BP223" s="14"/>
      <c r="BQ223" s="14"/>
      <c r="BR223" s="14"/>
      <c r="BS223" s="14"/>
      <c r="BT223" s="14"/>
      <c r="BU223" s="14"/>
      <c r="BV223" s="14"/>
      <c r="BW223" s="14"/>
      <c r="BX223" s="14"/>
      <c r="BY223" s="14"/>
      <c r="BZ223" s="14"/>
      <c r="CA223" s="14"/>
      <c r="CB223" s="14"/>
      <c r="CC223" s="14"/>
      <c r="CS223" s="1"/>
      <c r="CT223" s="1"/>
      <c r="CU223" s="1"/>
      <c r="CV223" s="1"/>
      <c r="CW223" s="1"/>
      <c r="CX223" s="1"/>
      <c r="CY223" s="1"/>
      <c r="CZ223" s="1"/>
      <c r="DA223" s="1"/>
      <c r="DB223" s="1"/>
      <c r="DC223" s="1"/>
      <c r="DD223" s="1"/>
      <c r="DE223" s="1"/>
      <c r="DF223" s="1"/>
      <c r="DG223" s="1"/>
      <c r="DH223" s="1"/>
    </row>
    <row r="224" spans="40:112" x14ac:dyDescent="0.2">
      <c r="AN224" s="11"/>
      <c r="AO224" s="11"/>
      <c r="AP224" s="14"/>
      <c r="AU224" s="14"/>
      <c r="BD224" s="1"/>
      <c r="BE224" s="1"/>
      <c r="BF224" s="1"/>
      <c r="BK224" s="1"/>
      <c r="BN224" s="14"/>
      <c r="BO224" s="14"/>
      <c r="BP224" s="14"/>
      <c r="BQ224" s="14"/>
      <c r="BR224" s="14"/>
      <c r="BS224" s="14"/>
      <c r="BT224" s="14"/>
      <c r="BU224" s="14"/>
      <c r="BV224" s="14"/>
      <c r="BW224" s="14"/>
      <c r="BX224" s="14"/>
      <c r="BY224" s="14"/>
      <c r="BZ224" s="14"/>
      <c r="CA224" s="14"/>
      <c r="CB224" s="14"/>
      <c r="CC224" s="14"/>
      <c r="CS224" s="1"/>
      <c r="CT224" s="1"/>
      <c r="CU224" s="1"/>
      <c r="CV224" s="1"/>
      <c r="CW224" s="1"/>
      <c r="CX224" s="1"/>
      <c r="CY224" s="1"/>
      <c r="CZ224" s="1"/>
      <c r="DA224" s="1"/>
      <c r="DB224" s="1"/>
      <c r="DC224" s="1"/>
      <c r="DD224" s="1"/>
      <c r="DE224" s="1"/>
      <c r="DF224" s="1"/>
      <c r="DG224" s="1"/>
      <c r="DH224" s="1"/>
    </row>
    <row r="225" spans="40:112" x14ac:dyDescent="0.2">
      <c r="AN225" s="11"/>
      <c r="AO225" s="11"/>
      <c r="AP225" s="14"/>
      <c r="AU225" s="14"/>
      <c r="BD225" s="1"/>
      <c r="BE225" s="1"/>
      <c r="BF225" s="1"/>
      <c r="BK225" s="1"/>
      <c r="BN225" s="14"/>
      <c r="BO225" s="14"/>
      <c r="BP225" s="14"/>
      <c r="BQ225" s="14"/>
      <c r="BR225" s="14"/>
      <c r="BS225" s="14"/>
      <c r="BT225" s="14"/>
      <c r="BU225" s="14"/>
      <c r="BV225" s="14"/>
      <c r="BW225" s="14"/>
      <c r="BX225" s="14"/>
      <c r="BY225" s="14"/>
      <c r="BZ225" s="14"/>
      <c r="CA225" s="14"/>
      <c r="CB225" s="14"/>
      <c r="CC225" s="14"/>
      <c r="CS225" s="1"/>
      <c r="CT225" s="1"/>
      <c r="CU225" s="1"/>
      <c r="CV225" s="1"/>
      <c r="CW225" s="1"/>
      <c r="CX225" s="1"/>
      <c r="CY225" s="1"/>
      <c r="CZ225" s="1"/>
      <c r="DA225" s="1"/>
      <c r="DB225" s="1"/>
      <c r="DC225" s="1"/>
      <c r="DD225" s="1"/>
      <c r="DE225" s="1"/>
      <c r="DF225" s="1"/>
      <c r="DG225" s="1"/>
      <c r="DH225" s="1"/>
    </row>
    <row r="226" spans="40:112" x14ac:dyDescent="0.2">
      <c r="AN226" s="11"/>
      <c r="AO226" s="11"/>
      <c r="AP226" s="14"/>
      <c r="AU226" s="14"/>
      <c r="BD226" s="1"/>
      <c r="BE226" s="1"/>
      <c r="BF226" s="1"/>
      <c r="BK226" s="1"/>
      <c r="BN226" s="14"/>
      <c r="BO226" s="14"/>
      <c r="BP226" s="14"/>
      <c r="BQ226" s="14"/>
      <c r="BR226" s="14"/>
      <c r="BS226" s="14"/>
      <c r="BT226" s="14"/>
      <c r="BU226" s="14"/>
      <c r="BV226" s="14"/>
      <c r="BW226" s="14"/>
      <c r="BX226" s="14"/>
      <c r="BY226" s="14"/>
      <c r="BZ226" s="14"/>
      <c r="CA226" s="14"/>
      <c r="CB226" s="14"/>
      <c r="CC226" s="14"/>
      <c r="CS226" s="1"/>
      <c r="CT226" s="1"/>
      <c r="CU226" s="1"/>
      <c r="CV226" s="1"/>
      <c r="CW226" s="1"/>
      <c r="CX226" s="1"/>
      <c r="CY226" s="1"/>
      <c r="CZ226" s="1"/>
      <c r="DA226" s="1"/>
      <c r="DB226" s="1"/>
      <c r="DC226" s="1"/>
      <c r="DD226" s="1"/>
      <c r="DE226" s="1"/>
      <c r="DF226" s="1"/>
      <c r="DG226" s="1"/>
      <c r="DH226" s="1"/>
    </row>
    <row r="227" spans="40:112" x14ac:dyDescent="0.2">
      <c r="AN227" s="11"/>
      <c r="AO227" s="152" t="s">
        <v>147</v>
      </c>
      <c r="AP227" s="14"/>
      <c r="AU227" s="14"/>
      <c r="BD227" s="1"/>
      <c r="BE227" s="1"/>
      <c r="BF227" s="1"/>
      <c r="BK227" s="1"/>
      <c r="BN227" s="14"/>
      <c r="BO227" s="14"/>
      <c r="BP227" s="14"/>
      <c r="BQ227" s="14"/>
      <c r="BR227" s="14"/>
      <c r="BS227" s="14"/>
      <c r="BT227" s="14"/>
      <c r="BU227" s="14"/>
      <c r="BV227" s="14"/>
      <c r="BW227" s="14"/>
      <c r="BX227" s="14"/>
      <c r="BY227" s="14"/>
      <c r="BZ227" s="14"/>
      <c r="CA227" s="14"/>
      <c r="CB227" s="14"/>
      <c r="CC227" s="14"/>
      <c r="CS227" s="1"/>
      <c r="CT227" s="1"/>
      <c r="CU227" s="1"/>
      <c r="CV227" s="1"/>
      <c r="CW227" s="1"/>
      <c r="CX227" s="1"/>
      <c r="CY227" s="1"/>
      <c r="CZ227" s="1"/>
      <c r="DA227" s="1"/>
      <c r="DB227" s="1"/>
      <c r="DC227" s="1"/>
      <c r="DD227" s="1"/>
      <c r="DE227" s="1"/>
      <c r="DF227" s="1"/>
      <c r="DG227" s="1"/>
      <c r="DH227" s="1"/>
    </row>
    <row r="228" spans="40:112" x14ac:dyDescent="0.2">
      <c r="AN228" s="11"/>
      <c r="BD228" s="1"/>
      <c r="BE228" s="1"/>
      <c r="BF228" s="1"/>
      <c r="BK228" s="1"/>
      <c r="CD228" s="1"/>
      <c r="CE228" s="1"/>
      <c r="CF228" s="1"/>
      <c r="CG228" s="1"/>
      <c r="CH228" s="1"/>
      <c r="CI228" s="1"/>
      <c r="CJ228" s="1"/>
      <c r="CK228" s="1"/>
      <c r="CL228" s="1"/>
      <c r="CM228" s="1"/>
      <c r="CS228" s="1"/>
      <c r="CT228" s="1"/>
      <c r="CU228" s="1"/>
      <c r="CV228" s="1"/>
      <c r="CW228" s="1"/>
      <c r="CX228" s="1"/>
      <c r="CY228" s="1"/>
      <c r="CZ228" s="1"/>
      <c r="DA228" s="1"/>
      <c r="DB228" s="1"/>
      <c r="DC228" s="1"/>
      <c r="DD228" s="1"/>
      <c r="DE228" s="1"/>
      <c r="DF228" s="1"/>
      <c r="DG228" s="1"/>
      <c r="DH228" s="1"/>
    </row>
    <row r="229" spans="40:112" x14ac:dyDescent="0.2">
      <c r="AN229" s="11"/>
      <c r="AO229" s="11"/>
      <c r="AP229" s="14"/>
      <c r="AU229" s="14"/>
      <c r="BD229" s="1"/>
      <c r="BE229" s="1"/>
      <c r="BF229" s="1"/>
      <c r="BK229" s="1"/>
      <c r="BN229" s="14"/>
      <c r="BO229" s="14"/>
      <c r="BP229" s="14"/>
      <c r="BQ229" s="14"/>
      <c r="BR229" s="14"/>
      <c r="BS229" s="14"/>
      <c r="BT229" s="14"/>
      <c r="BU229" s="14"/>
      <c r="BV229" s="14"/>
      <c r="BW229" s="14"/>
      <c r="BX229" s="14"/>
      <c r="BY229" s="14"/>
      <c r="BZ229" s="14"/>
      <c r="CA229" s="14"/>
      <c r="CB229" s="14"/>
      <c r="CC229" s="14"/>
      <c r="CS229" s="1"/>
      <c r="CT229" s="1"/>
      <c r="CU229" s="1"/>
      <c r="CV229" s="1"/>
      <c r="CW229" s="1"/>
      <c r="CX229" s="1"/>
      <c r="CY229" s="1"/>
      <c r="CZ229" s="1"/>
      <c r="DA229" s="1"/>
      <c r="DB229" s="1"/>
      <c r="DC229" s="1"/>
      <c r="DD229" s="1"/>
      <c r="DE229" s="1"/>
      <c r="DF229" s="1"/>
      <c r="DG229" s="1"/>
      <c r="DH229" s="1"/>
    </row>
    <row r="230" spans="40:112" x14ac:dyDescent="0.2">
      <c r="AN230" s="11"/>
      <c r="AO230" s="11"/>
      <c r="AP230" s="14"/>
      <c r="AU230" s="14"/>
      <c r="BD230" s="1"/>
      <c r="BE230" s="1"/>
      <c r="BF230" s="1"/>
      <c r="BK230" s="1"/>
      <c r="BN230" s="14"/>
      <c r="BO230" s="14"/>
      <c r="BP230" s="14"/>
      <c r="BQ230" s="14"/>
      <c r="BR230" s="14"/>
      <c r="BS230" s="14"/>
      <c r="BT230" s="14"/>
      <c r="BU230" s="14"/>
      <c r="BV230" s="14"/>
      <c r="BW230" s="14"/>
      <c r="BX230" s="14"/>
      <c r="BY230" s="14"/>
      <c r="BZ230" s="14"/>
      <c r="CA230" s="14"/>
      <c r="CB230" s="14"/>
      <c r="CC230" s="14"/>
      <c r="CS230" s="1"/>
      <c r="CT230" s="1"/>
      <c r="CU230" s="1"/>
      <c r="CV230" s="1"/>
      <c r="CW230" s="1"/>
      <c r="CX230" s="1"/>
      <c r="CY230" s="1"/>
      <c r="CZ230" s="1"/>
      <c r="DA230" s="1"/>
      <c r="DB230" s="1"/>
      <c r="DC230" s="1"/>
      <c r="DD230" s="1"/>
      <c r="DE230" s="1"/>
      <c r="DF230" s="1"/>
      <c r="DG230" s="1"/>
      <c r="DH230" s="1"/>
    </row>
    <row r="231" spans="40:112" x14ac:dyDescent="0.2">
      <c r="AN231" s="11"/>
      <c r="AO231" s="11"/>
      <c r="AP231" s="14"/>
      <c r="AU231" s="14"/>
      <c r="BD231" s="1"/>
      <c r="BE231" s="1"/>
      <c r="BF231" s="1"/>
      <c r="BK231" s="1"/>
      <c r="BN231" s="14"/>
      <c r="BO231" s="14"/>
      <c r="BP231" s="14"/>
      <c r="BQ231" s="14"/>
      <c r="BR231" s="14"/>
      <c r="BS231" s="14"/>
      <c r="BT231" s="14"/>
      <c r="BU231" s="14"/>
      <c r="BV231" s="14"/>
      <c r="BW231" s="14"/>
      <c r="BX231" s="14"/>
      <c r="BY231" s="14"/>
      <c r="BZ231" s="14"/>
      <c r="CA231" s="14"/>
      <c r="CB231" s="14"/>
      <c r="CC231" s="14"/>
      <c r="CS231" s="1"/>
      <c r="CT231" s="1"/>
      <c r="CU231" s="1"/>
      <c r="CV231" s="1"/>
      <c r="CW231" s="1"/>
      <c r="CX231" s="1"/>
      <c r="CY231" s="1"/>
      <c r="CZ231" s="1"/>
      <c r="DA231" s="1"/>
      <c r="DB231" s="1"/>
      <c r="DC231" s="1"/>
      <c r="DD231" s="1"/>
      <c r="DE231" s="1"/>
      <c r="DF231" s="1"/>
      <c r="DG231" s="1"/>
      <c r="DH231" s="1"/>
    </row>
    <row r="232" spans="40:112" x14ac:dyDescent="0.2">
      <c r="AN232" s="11"/>
      <c r="AO232" s="11"/>
      <c r="AP232" s="14"/>
      <c r="AU232" s="14"/>
      <c r="BD232" s="1"/>
      <c r="BE232" s="1"/>
      <c r="BF232" s="1"/>
      <c r="BK232" s="1"/>
      <c r="BN232" s="14"/>
      <c r="BO232" s="14"/>
      <c r="BP232" s="14"/>
      <c r="BQ232" s="14"/>
      <c r="BR232" s="14"/>
      <c r="BS232" s="14"/>
      <c r="BT232" s="14"/>
      <c r="BU232" s="14"/>
      <c r="BV232" s="14"/>
      <c r="BW232" s="14"/>
      <c r="BX232" s="14"/>
      <c r="BY232" s="14"/>
      <c r="BZ232" s="14"/>
      <c r="CA232" s="14"/>
      <c r="CB232" s="14"/>
      <c r="CC232" s="14"/>
      <c r="CS232" s="1"/>
      <c r="CT232" s="1"/>
      <c r="CU232" s="1"/>
      <c r="CV232" s="1"/>
      <c r="CW232" s="1"/>
      <c r="CX232" s="1"/>
      <c r="CY232" s="1"/>
      <c r="CZ232" s="1"/>
      <c r="DA232" s="1"/>
      <c r="DB232" s="1"/>
      <c r="DC232" s="1"/>
      <c r="DD232" s="1"/>
      <c r="DE232" s="1"/>
      <c r="DF232" s="1"/>
      <c r="DG232" s="1"/>
      <c r="DH232" s="1"/>
    </row>
    <row r="233" spans="40:112" x14ac:dyDescent="0.2">
      <c r="AN233" s="11"/>
      <c r="AO233" s="11"/>
      <c r="AP233" s="14"/>
      <c r="AU233" s="14"/>
      <c r="BD233" s="1"/>
      <c r="BE233" s="1"/>
      <c r="BF233" s="1"/>
      <c r="BK233" s="1"/>
      <c r="BN233" s="14"/>
      <c r="BO233" s="14"/>
      <c r="BP233" s="14"/>
      <c r="BQ233" s="14"/>
      <c r="BR233" s="14"/>
      <c r="BS233" s="14"/>
      <c r="BT233" s="14"/>
      <c r="BU233" s="14"/>
      <c r="BV233" s="14"/>
      <c r="BW233" s="14"/>
      <c r="BX233" s="14"/>
      <c r="BY233" s="14"/>
      <c r="BZ233" s="14"/>
      <c r="CA233" s="14"/>
      <c r="CB233" s="14"/>
      <c r="CC233" s="14"/>
      <c r="CS233" s="1"/>
      <c r="CT233" s="1"/>
      <c r="CU233" s="1"/>
      <c r="CV233" s="1"/>
      <c r="CW233" s="1"/>
      <c r="CX233" s="1"/>
      <c r="CY233" s="1"/>
      <c r="CZ233" s="1"/>
      <c r="DA233" s="1"/>
      <c r="DB233" s="1"/>
      <c r="DC233" s="1"/>
      <c r="DD233" s="1"/>
      <c r="DE233" s="1"/>
      <c r="DF233" s="1"/>
      <c r="DG233" s="1"/>
      <c r="DH233" s="1"/>
    </row>
    <row r="234" spans="40:112" x14ac:dyDescent="0.2">
      <c r="AN234" s="11"/>
      <c r="AO234" s="11"/>
      <c r="AP234" s="14"/>
      <c r="AU234" s="14"/>
      <c r="BD234" s="1"/>
      <c r="BE234" s="1"/>
      <c r="BF234" s="1"/>
      <c r="BK234" s="1"/>
      <c r="BN234" s="14"/>
      <c r="BO234" s="14"/>
      <c r="BP234" s="14"/>
      <c r="BQ234" s="14"/>
      <c r="BR234" s="14"/>
      <c r="BS234" s="14"/>
      <c r="BT234" s="14"/>
      <c r="BU234" s="14"/>
      <c r="BV234" s="14"/>
      <c r="BW234" s="14"/>
      <c r="BX234" s="14"/>
      <c r="BY234" s="14"/>
      <c r="BZ234" s="14"/>
      <c r="CA234" s="14"/>
      <c r="CB234" s="14"/>
      <c r="CC234" s="14"/>
      <c r="CS234" s="1"/>
      <c r="CT234" s="1"/>
      <c r="CU234" s="1"/>
      <c r="CV234" s="1"/>
      <c r="CW234" s="1"/>
      <c r="CX234" s="1"/>
      <c r="CY234" s="1"/>
      <c r="CZ234" s="1"/>
      <c r="DA234" s="1"/>
      <c r="DB234" s="1"/>
      <c r="DC234" s="1"/>
      <c r="DD234" s="1"/>
      <c r="DE234" s="1"/>
      <c r="DF234" s="1"/>
      <c r="DG234" s="1"/>
      <c r="DH234" s="1"/>
    </row>
    <row r="235" spans="40:112" x14ac:dyDescent="0.2">
      <c r="AN235" s="11"/>
      <c r="AO235" s="11"/>
      <c r="AP235" s="14"/>
      <c r="AU235" s="14"/>
      <c r="BD235" s="1"/>
      <c r="BE235" s="1"/>
      <c r="BF235" s="1"/>
      <c r="BK235" s="1"/>
      <c r="BN235" s="14"/>
      <c r="BO235" s="14"/>
      <c r="BP235" s="14"/>
      <c r="BQ235" s="14"/>
      <c r="BR235" s="14"/>
      <c r="BS235" s="14"/>
      <c r="BT235" s="14"/>
      <c r="BU235" s="14"/>
      <c r="BV235" s="14"/>
      <c r="BW235" s="14"/>
      <c r="BX235" s="14"/>
      <c r="BY235" s="14"/>
      <c r="BZ235" s="14"/>
      <c r="CA235" s="14"/>
      <c r="CB235" s="14"/>
      <c r="CC235" s="14"/>
      <c r="CS235" s="1"/>
      <c r="CT235" s="1"/>
      <c r="CU235" s="1"/>
      <c r="CV235" s="1"/>
      <c r="CW235" s="1"/>
      <c r="CX235" s="1"/>
      <c r="CY235" s="1"/>
      <c r="CZ235" s="1"/>
      <c r="DA235" s="1"/>
      <c r="DB235" s="1"/>
      <c r="DC235" s="1"/>
      <c r="DD235" s="1"/>
      <c r="DE235" s="1"/>
      <c r="DF235" s="1"/>
      <c r="DG235" s="1"/>
      <c r="DH235" s="1"/>
    </row>
    <row r="236" spans="40:112" x14ac:dyDescent="0.2">
      <c r="AN236" s="11"/>
      <c r="AO236" s="11"/>
      <c r="AP236" s="14"/>
      <c r="AU236" s="14"/>
      <c r="BD236" s="1"/>
      <c r="BE236" s="1"/>
      <c r="BF236" s="1"/>
      <c r="BK236" s="1"/>
      <c r="BN236" s="14"/>
      <c r="BO236" s="14"/>
      <c r="BP236" s="14"/>
      <c r="BQ236" s="14"/>
      <c r="BR236" s="14"/>
      <c r="BS236" s="14"/>
      <c r="BT236" s="14"/>
      <c r="BU236" s="14"/>
      <c r="BV236" s="14"/>
      <c r="BW236" s="14"/>
      <c r="BX236" s="14"/>
      <c r="BY236" s="14"/>
      <c r="BZ236" s="14"/>
      <c r="CA236" s="14"/>
      <c r="CB236" s="14"/>
      <c r="CC236" s="14"/>
      <c r="CS236" s="1"/>
      <c r="CT236" s="1"/>
      <c r="CU236" s="1"/>
      <c r="CV236" s="1"/>
      <c r="CW236" s="1"/>
      <c r="CX236" s="1"/>
      <c r="CY236" s="1"/>
      <c r="CZ236" s="1"/>
      <c r="DA236" s="1"/>
      <c r="DB236" s="1"/>
      <c r="DC236" s="1"/>
      <c r="DD236" s="1"/>
      <c r="DE236" s="1"/>
      <c r="DF236" s="1"/>
      <c r="DG236" s="1"/>
      <c r="DH236" s="1"/>
    </row>
    <row r="237" spans="40:112" x14ac:dyDescent="0.2">
      <c r="AN237" s="11"/>
      <c r="AO237" s="11"/>
      <c r="AP237" s="14"/>
      <c r="AU237" s="14"/>
      <c r="BD237" s="1"/>
      <c r="BE237" s="1"/>
      <c r="BF237" s="1"/>
      <c r="BK237" s="1"/>
      <c r="BN237" s="14"/>
      <c r="BO237" s="14"/>
      <c r="BP237" s="14"/>
      <c r="BQ237" s="14"/>
      <c r="BR237" s="14"/>
      <c r="BS237" s="14"/>
      <c r="BT237" s="14"/>
      <c r="BU237" s="14"/>
      <c r="BV237" s="14"/>
      <c r="BW237" s="14"/>
      <c r="BX237" s="14"/>
      <c r="BY237" s="14"/>
      <c r="BZ237" s="14"/>
      <c r="CA237" s="14"/>
      <c r="CB237" s="14"/>
      <c r="CC237" s="14"/>
      <c r="CS237" s="1"/>
      <c r="CT237" s="1"/>
      <c r="CU237" s="1"/>
      <c r="CV237" s="1"/>
      <c r="CW237" s="1"/>
      <c r="CX237" s="1"/>
      <c r="CY237" s="1"/>
      <c r="CZ237" s="1"/>
      <c r="DA237" s="1"/>
      <c r="DB237" s="1"/>
      <c r="DC237" s="1"/>
      <c r="DD237" s="1"/>
      <c r="DE237" s="1"/>
      <c r="DF237" s="1"/>
      <c r="DG237" s="1"/>
      <c r="DH237" s="1"/>
    </row>
    <row r="238" spans="40:112" x14ac:dyDescent="0.2">
      <c r="AN238" s="11"/>
      <c r="AO238" s="11"/>
      <c r="AP238" s="14"/>
      <c r="AU238" s="14"/>
      <c r="BD238" s="1"/>
      <c r="BE238" s="1"/>
      <c r="BF238" s="1"/>
      <c r="BK238" s="1"/>
      <c r="BN238" s="14"/>
      <c r="BO238" s="14"/>
      <c r="BP238" s="14"/>
      <c r="BQ238" s="14"/>
      <c r="BR238" s="14"/>
      <c r="BS238" s="14"/>
      <c r="BT238" s="14"/>
      <c r="BU238" s="14"/>
      <c r="BV238" s="14"/>
      <c r="BW238" s="14"/>
      <c r="BX238" s="14"/>
      <c r="BY238" s="14"/>
      <c r="BZ238" s="14"/>
      <c r="CA238" s="14"/>
      <c r="CB238" s="14"/>
      <c r="CC238" s="14"/>
      <c r="CS238" s="1"/>
      <c r="CT238" s="1"/>
      <c r="CU238" s="1"/>
      <c r="CV238" s="1"/>
      <c r="CW238" s="1"/>
      <c r="CX238" s="1"/>
      <c r="CY238" s="1"/>
      <c r="CZ238" s="1"/>
      <c r="DA238" s="1"/>
      <c r="DB238" s="1"/>
      <c r="DC238" s="1"/>
      <c r="DD238" s="1"/>
      <c r="DE238" s="1"/>
      <c r="DF238" s="1"/>
      <c r="DG238" s="1"/>
      <c r="DH238" s="1"/>
    </row>
    <row r="239" spans="40:112" x14ac:dyDescent="0.2">
      <c r="AN239" s="11"/>
      <c r="AO239" s="11"/>
      <c r="AP239" s="14"/>
      <c r="AU239" s="14"/>
      <c r="BD239" s="1"/>
      <c r="BE239" s="1"/>
      <c r="BF239" s="1"/>
      <c r="BK239" s="1"/>
      <c r="BN239" s="14"/>
      <c r="BO239" s="14"/>
      <c r="BP239" s="14"/>
      <c r="BQ239" s="14"/>
      <c r="BR239" s="14"/>
      <c r="BS239" s="14"/>
      <c r="BT239" s="14"/>
      <c r="BU239" s="14"/>
      <c r="BV239" s="14"/>
      <c r="BW239" s="14"/>
      <c r="BX239" s="14"/>
      <c r="BY239" s="14"/>
      <c r="BZ239" s="14"/>
      <c r="CA239" s="14"/>
      <c r="CB239" s="14"/>
      <c r="CC239" s="14"/>
      <c r="CS239" s="1"/>
      <c r="CT239" s="1"/>
      <c r="CU239" s="1"/>
      <c r="CV239" s="1"/>
      <c r="CW239" s="1"/>
      <c r="CX239" s="1"/>
      <c r="CY239" s="1"/>
      <c r="CZ239" s="1"/>
      <c r="DA239" s="1"/>
      <c r="DB239" s="1"/>
      <c r="DC239" s="1"/>
      <c r="DD239" s="1"/>
      <c r="DE239" s="1"/>
      <c r="DF239" s="1"/>
      <c r="DG239" s="1"/>
      <c r="DH239" s="1"/>
    </row>
    <row r="240" spans="40:112" x14ac:dyDescent="0.2">
      <c r="AN240" s="11"/>
      <c r="AO240" s="11"/>
      <c r="AP240" s="14"/>
      <c r="AU240" s="14"/>
      <c r="BD240" s="1"/>
      <c r="BE240" s="1"/>
      <c r="BF240" s="1"/>
      <c r="BK240" s="1"/>
      <c r="BN240" s="14"/>
      <c r="BO240" s="14"/>
      <c r="BP240" s="14"/>
      <c r="BQ240" s="14"/>
      <c r="BR240" s="14"/>
      <c r="BS240" s="14"/>
      <c r="BT240" s="14"/>
      <c r="BU240" s="14"/>
      <c r="BV240" s="14"/>
      <c r="BW240" s="14"/>
      <c r="BX240" s="14"/>
      <c r="BY240" s="14"/>
      <c r="BZ240" s="14"/>
      <c r="CA240" s="14"/>
      <c r="CB240" s="14"/>
      <c r="CC240" s="14"/>
      <c r="CS240" s="1"/>
      <c r="CT240" s="1"/>
      <c r="CU240" s="1"/>
      <c r="CV240" s="1"/>
      <c r="CW240" s="1"/>
      <c r="CX240" s="1"/>
      <c r="CY240" s="1"/>
      <c r="CZ240" s="1"/>
      <c r="DA240" s="1"/>
      <c r="DB240" s="1"/>
      <c r="DC240" s="1"/>
      <c r="DD240" s="1"/>
      <c r="DE240" s="1"/>
      <c r="DF240" s="1"/>
      <c r="DG240" s="1"/>
      <c r="DH240" s="1"/>
    </row>
    <row r="241" spans="40:112" x14ac:dyDescent="0.2">
      <c r="AN241" s="11"/>
      <c r="AO241" s="11"/>
      <c r="AP241" s="14"/>
      <c r="AU241" s="14"/>
      <c r="BD241" s="1"/>
      <c r="BE241" s="1"/>
      <c r="BF241" s="1"/>
      <c r="BK241" s="1"/>
      <c r="BN241" s="14"/>
      <c r="BO241" s="14"/>
      <c r="BP241" s="14"/>
      <c r="BQ241" s="14"/>
      <c r="BR241" s="14"/>
      <c r="BS241" s="14"/>
      <c r="BT241" s="14"/>
      <c r="BU241" s="14"/>
      <c r="BV241" s="14"/>
      <c r="BW241" s="14"/>
      <c r="BX241" s="14"/>
      <c r="BY241" s="14"/>
      <c r="BZ241" s="14"/>
      <c r="CA241" s="14"/>
      <c r="CB241" s="14"/>
      <c r="CC241" s="14"/>
      <c r="CS241" s="1"/>
      <c r="CT241" s="1"/>
      <c r="CU241" s="1"/>
      <c r="CV241" s="1"/>
      <c r="CW241" s="1"/>
      <c r="CX241" s="1"/>
      <c r="CY241" s="1"/>
      <c r="CZ241" s="1"/>
      <c r="DA241" s="1"/>
      <c r="DB241" s="1"/>
      <c r="DC241" s="1"/>
      <c r="DD241" s="1"/>
      <c r="DE241" s="1"/>
      <c r="DF241" s="1"/>
      <c r="DG241" s="1"/>
      <c r="DH241" s="1"/>
    </row>
    <row r="242" spans="40:112" x14ac:dyDescent="0.2">
      <c r="AN242" s="11"/>
      <c r="AO242" s="11"/>
      <c r="AP242" s="14"/>
      <c r="AU242" s="14"/>
      <c r="BD242" s="1"/>
      <c r="BE242" s="1"/>
      <c r="BF242" s="1"/>
      <c r="BK242" s="1"/>
      <c r="BN242" s="14"/>
      <c r="BO242" s="14"/>
      <c r="BP242" s="14"/>
      <c r="BQ242" s="14"/>
      <c r="BR242" s="14"/>
      <c r="BS242" s="14"/>
      <c r="BT242" s="14"/>
      <c r="BU242" s="14"/>
      <c r="BV242" s="14"/>
      <c r="BW242" s="14"/>
      <c r="BX242" s="14"/>
      <c r="BY242" s="14"/>
      <c r="BZ242" s="14"/>
      <c r="CA242" s="14"/>
      <c r="CB242" s="14"/>
      <c r="CC242" s="14"/>
      <c r="CS242" s="1"/>
      <c r="CT242" s="1"/>
      <c r="CU242" s="1"/>
      <c r="CV242" s="1"/>
      <c r="CW242" s="1"/>
      <c r="CX242" s="1"/>
      <c r="CY242" s="1"/>
      <c r="CZ242" s="1"/>
      <c r="DA242" s="1"/>
      <c r="DB242" s="1"/>
      <c r="DC242" s="1"/>
      <c r="DD242" s="1"/>
      <c r="DE242" s="1"/>
      <c r="DF242" s="1"/>
      <c r="DG242" s="1"/>
      <c r="DH242" s="1"/>
    </row>
    <row r="243" spans="40:112" x14ac:dyDescent="0.2">
      <c r="AN243" s="11"/>
      <c r="AO243" s="11"/>
      <c r="AP243" s="14"/>
      <c r="AU243" s="14"/>
      <c r="BD243" s="1"/>
      <c r="BE243" s="1"/>
      <c r="BF243" s="1"/>
      <c r="BK243" s="1"/>
      <c r="BN243" s="14"/>
      <c r="BO243" s="14"/>
      <c r="BP243" s="14"/>
      <c r="BQ243" s="14"/>
      <c r="BR243" s="14"/>
      <c r="BS243" s="14"/>
      <c r="BT243" s="14"/>
      <c r="BU243" s="14"/>
      <c r="BV243" s="14"/>
      <c r="BW243" s="14"/>
      <c r="BX243" s="14"/>
      <c r="BY243" s="14"/>
      <c r="BZ243" s="14"/>
      <c r="CA243" s="14"/>
      <c r="CB243" s="14"/>
      <c r="CC243" s="14"/>
      <c r="CS243" s="1"/>
      <c r="CT243" s="1"/>
      <c r="CU243" s="1"/>
      <c r="CV243" s="1"/>
      <c r="CW243" s="1"/>
      <c r="CX243" s="1"/>
      <c r="CY243" s="1"/>
      <c r="CZ243" s="1"/>
      <c r="DA243" s="1"/>
      <c r="DB243" s="1"/>
      <c r="DC243" s="1"/>
      <c r="DD243" s="1"/>
      <c r="DE243" s="1"/>
      <c r="DF243" s="1"/>
      <c r="DG243" s="1"/>
      <c r="DH243" s="1"/>
    </row>
    <row r="244" spans="40:112" x14ac:dyDescent="0.2">
      <c r="AN244" s="11"/>
      <c r="AO244" s="11"/>
      <c r="AP244" s="14"/>
      <c r="AU244" s="14"/>
      <c r="BD244" s="1"/>
      <c r="BE244" s="1"/>
      <c r="BF244" s="1"/>
      <c r="BK244" s="1"/>
      <c r="BN244" s="14"/>
      <c r="BO244" s="14"/>
      <c r="BP244" s="14"/>
      <c r="BQ244" s="14"/>
      <c r="BR244" s="14"/>
      <c r="BS244" s="14"/>
      <c r="BT244" s="14"/>
      <c r="BU244" s="14"/>
      <c r="BV244" s="14"/>
      <c r="BW244" s="14"/>
      <c r="BX244" s="14"/>
      <c r="BY244" s="14"/>
      <c r="BZ244" s="14"/>
      <c r="CA244" s="14"/>
      <c r="CB244" s="14"/>
      <c r="CC244" s="14"/>
      <c r="CS244" s="1"/>
      <c r="CT244" s="1"/>
      <c r="CU244" s="1"/>
      <c r="CV244" s="1"/>
      <c r="CW244" s="1"/>
      <c r="CX244" s="1"/>
      <c r="CY244" s="1"/>
      <c r="CZ244" s="1"/>
      <c r="DA244" s="1"/>
      <c r="DB244" s="1"/>
      <c r="DC244" s="1"/>
      <c r="DD244" s="1"/>
      <c r="DE244" s="1"/>
      <c r="DF244" s="1"/>
      <c r="DG244" s="1"/>
      <c r="DH244" s="1"/>
    </row>
    <row r="245" spans="40:112" x14ac:dyDescent="0.2">
      <c r="AN245" s="11"/>
      <c r="AO245" s="11"/>
      <c r="AP245" s="14"/>
      <c r="AU245" s="14"/>
      <c r="BD245" s="1"/>
      <c r="BE245" s="1"/>
      <c r="BF245" s="1"/>
      <c r="BK245" s="1"/>
      <c r="BN245" s="14"/>
      <c r="BO245" s="14"/>
      <c r="BP245" s="14"/>
      <c r="BQ245" s="14"/>
      <c r="BR245" s="14"/>
      <c r="BS245" s="14"/>
      <c r="BT245" s="14"/>
      <c r="BU245" s="14"/>
      <c r="BV245" s="14"/>
      <c r="BW245" s="14"/>
      <c r="BX245" s="14"/>
      <c r="BY245" s="14"/>
      <c r="BZ245" s="14"/>
      <c r="CA245" s="14"/>
      <c r="CB245" s="14"/>
      <c r="CC245" s="14"/>
      <c r="CS245" s="1"/>
      <c r="CT245" s="1"/>
      <c r="CU245" s="1"/>
      <c r="CV245" s="1"/>
      <c r="CW245" s="1"/>
      <c r="CX245" s="1"/>
      <c r="CY245" s="1"/>
      <c r="CZ245" s="1"/>
      <c r="DA245" s="1"/>
      <c r="DB245" s="1"/>
      <c r="DC245" s="1"/>
      <c r="DD245" s="1"/>
      <c r="DE245" s="1"/>
      <c r="DF245" s="1"/>
      <c r="DG245" s="1"/>
      <c r="DH245" s="1"/>
    </row>
    <row r="246" spans="40:112" x14ac:dyDescent="0.2">
      <c r="AN246" s="11"/>
      <c r="AO246" s="11"/>
      <c r="AP246" s="14"/>
      <c r="AU246" s="14"/>
      <c r="BD246" s="1"/>
      <c r="BE246" s="1"/>
      <c r="BF246" s="1"/>
      <c r="BK246" s="1"/>
      <c r="BN246" s="14"/>
      <c r="BO246" s="14"/>
      <c r="BP246" s="14"/>
      <c r="BQ246" s="14"/>
      <c r="BR246" s="14"/>
      <c r="BS246" s="14"/>
      <c r="BT246" s="14"/>
      <c r="BU246" s="14"/>
      <c r="BV246" s="14"/>
      <c r="BW246" s="14"/>
      <c r="BX246" s="14"/>
      <c r="BY246" s="14"/>
      <c r="BZ246" s="14"/>
      <c r="CA246" s="14"/>
      <c r="CB246" s="14"/>
      <c r="CC246" s="14"/>
      <c r="CS246" s="1"/>
      <c r="CT246" s="1"/>
      <c r="CU246" s="1"/>
      <c r="CV246" s="1"/>
      <c r="CW246" s="1"/>
      <c r="CX246" s="1"/>
      <c r="CY246" s="1"/>
      <c r="CZ246" s="1"/>
      <c r="DA246" s="1"/>
      <c r="DB246" s="1"/>
      <c r="DC246" s="1"/>
      <c r="DD246" s="1"/>
      <c r="DE246" s="1"/>
      <c r="DF246" s="1"/>
      <c r="DG246" s="1"/>
      <c r="DH246" s="1"/>
    </row>
    <row r="247" spans="40:112" x14ac:dyDescent="0.2">
      <c r="AN247" s="11"/>
      <c r="AO247" s="11"/>
      <c r="AP247" s="14"/>
      <c r="AU247" s="14"/>
      <c r="BD247" s="1"/>
      <c r="BE247" s="1"/>
      <c r="BF247" s="1"/>
      <c r="BK247" s="1"/>
      <c r="BN247" s="14"/>
      <c r="BO247" s="14"/>
      <c r="BP247" s="14"/>
      <c r="BQ247" s="14"/>
      <c r="BR247" s="14"/>
      <c r="BS247" s="14"/>
      <c r="BT247" s="14"/>
      <c r="BU247" s="14"/>
      <c r="BV247" s="14"/>
      <c r="BW247" s="14"/>
      <c r="BX247" s="14"/>
      <c r="BY247" s="14"/>
      <c r="BZ247" s="14"/>
      <c r="CA247" s="14"/>
      <c r="CB247" s="14"/>
      <c r="CC247" s="14"/>
      <c r="CS247" s="1"/>
      <c r="CT247" s="1"/>
      <c r="CU247" s="1"/>
      <c r="CV247" s="1"/>
      <c r="CW247" s="1"/>
      <c r="CX247" s="1"/>
      <c r="CY247" s="1"/>
      <c r="CZ247" s="1"/>
      <c r="DA247" s="1"/>
      <c r="DB247" s="1"/>
      <c r="DC247" s="1"/>
      <c r="DD247" s="1"/>
      <c r="DE247" s="1"/>
      <c r="DF247" s="1"/>
      <c r="DG247" s="1"/>
      <c r="DH247" s="1"/>
    </row>
    <row r="248" spans="40:112" x14ac:dyDescent="0.2">
      <c r="AN248" s="11"/>
      <c r="AO248" s="11"/>
      <c r="AP248" s="14"/>
      <c r="AU248" s="14"/>
      <c r="BD248" s="1"/>
      <c r="BE248" s="1"/>
      <c r="BF248" s="1"/>
      <c r="BK248" s="1"/>
      <c r="BN248" s="14"/>
      <c r="BO248" s="14"/>
      <c r="BP248" s="14"/>
      <c r="BQ248" s="14"/>
      <c r="BR248" s="14"/>
      <c r="BS248" s="14"/>
      <c r="BT248" s="14"/>
      <c r="BU248" s="14"/>
      <c r="BV248" s="14"/>
      <c r="BW248" s="14"/>
      <c r="BX248" s="14"/>
      <c r="BY248" s="14"/>
      <c r="BZ248" s="14"/>
      <c r="CA248" s="14"/>
      <c r="CB248" s="14"/>
      <c r="CC248" s="14"/>
      <c r="CS248" s="1"/>
      <c r="CT248" s="1"/>
      <c r="CU248" s="1"/>
      <c r="CV248" s="1"/>
      <c r="CW248" s="1"/>
      <c r="CX248" s="1"/>
      <c r="CY248" s="1"/>
      <c r="CZ248" s="1"/>
      <c r="DA248" s="1"/>
      <c r="DB248" s="1"/>
      <c r="DC248" s="1"/>
      <c r="DD248" s="1"/>
      <c r="DE248" s="1"/>
      <c r="DF248" s="1"/>
      <c r="DG248" s="1"/>
      <c r="DH248" s="1"/>
    </row>
    <row r="249" spans="40:112" x14ac:dyDescent="0.2">
      <c r="AN249" s="11"/>
      <c r="AO249" s="11"/>
      <c r="AP249" s="14"/>
      <c r="AU249" s="14"/>
      <c r="BD249" s="1"/>
      <c r="BE249" s="1"/>
      <c r="BF249" s="1"/>
      <c r="BK249" s="1"/>
      <c r="BN249" s="14"/>
      <c r="BO249" s="14"/>
      <c r="BP249" s="14"/>
      <c r="BQ249" s="14"/>
      <c r="BR249" s="14"/>
      <c r="BS249" s="14"/>
      <c r="BT249" s="14"/>
      <c r="BU249" s="14"/>
      <c r="BV249" s="14"/>
      <c r="BW249" s="14"/>
      <c r="BX249" s="14"/>
      <c r="BY249" s="14"/>
      <c r="BZ249" s="14"/>
      <c r="CA249" s="14"/>
      <c r="CB249" s="14"/>
      <c r="CC249" s="14"/>
      <c r="CS249" s="1"/>
      <c r="CT249" s="1"/>
      <c r="CU249" s="1"/>
      <c r="CV249" s="1"/>
      <c r="CW249" s="1"/>
      <c r="CX249" s="1"/>
      <c r="CY249" s="1"/>
      <c r="CZ249" s="1"/>
      <c r="DA249" s="1"/>
      <c r="DB249" s="1"/>
      <c r="DC249" s="1"/>
      <c r="DD249" s="1"/>
      <c r="DE249" s="1"/>
      <c r="DF249" s="1"/>
      <c r="DG249" s="1"/>
      <c r="DH249" s="1"/>
    </row>
    <row r="250" spans="40:112" x14ac:dyDescent="0.2">
      <c r="AN250" s="11"/>
      <c r="AO250" s="11"/>
      <c r="AP250" s="14"/>
      <c r="AU250" s="14"/>
      <c r="BD250" s="1"/>
      <c r="BE250" s="1"/>
      <c r="BF250" s="1"/>
      <c r="BK250" s="1"/>
      <c r="BN250" s="14"/>
      <c r="BO250" s="14"/>
      <c r="BP250" s="14"/>
      <c r="BQ250" s="14"/>
      <c r="BR250" s="14"/>
      <c r="BS250" s="14"/>
      <c r="BT250" s="14"/>
      <c r="BU250" s="14"/>
      <c r="BV250" s="14"/>
      <c r="BW250" s="14"/>
      <c r="BX250" s="14"/>
      <c r="BY250" s="14"/>
      <c r="BZ250" s="14"/>
      <c r="CA250" s="14"/>
      <c r="CB250" s="14"/>
      <c r="CC250" s="14"/>
      <c r="CS250" s="1"/>
      <c r="CT250" s="1"/>
      <c r="CU250" s="1"/>
      <c r="CV250" s="1"/>
      <c r="CW250" s="1"/>
      <c r="CX250" s="1"/>
      <c r="CY250" s="1"/>
      <c r="CZ250" s="1"/>
      <c r="DA250" s="1"/>
      <c r="DB250" s="1"/>
      <c r="DC250" s="1"/>
      <c r="DD250" s="1"/>
      <c r="DE250" s="1"/>
      <c r="DF250" s="1"/>
      <c r="DG250" s="1"/>
      <c r="DH250" s="1"/>
    </row>
    <row r="251" spans="40:112" x14ac:dyDescent="0.2">
      <c r="AN251" s="11"/>
      <c r="AO251" s="11"/>
      <c r="AP251" s="14"/>
      <c r="AU251" s="14"/>
      <c r="BD251" s="1"/>
      <c r="BE251" s="1"/>
      <c r="BF251" s="1"/>
      <c r="BK251" s="1"/>
      <c r="BN251" s="14"/>
      <c r="BO251" s="14"/>
      <c r="BP251" s="14"/>
      <c r="BQ251" s="14"/>
      <c r="BR251" s="14"/>
      <c r="BS251" s="14"/>
      <c r="BT251" s="14"/>
      <c r="BU251" s="14"/>
      <c r="BV251" s="14"/>
      <c r="BW251" s="14"/>
      <c r="BX251" s="14"/>
      <c r="BY251" s="14"/>
      <c r="BZ251" s="14"/>
      <c r="CA251" s="14"/>
      <c r="CB251" s="14"/>
      <c r="CC251" s="14"/>
      <c r="CS251" s="1"/>
      <c r="CT251" s="1"/>
      <c r="CU251" s="1"/>
      <c r="CV251" s="1"/>
      <c r="CW251" s="1"/>
      <c r="CX251" s="1"/>
      <c r="CY251" s="1"/>
      <c r="CZ251" s="1"/>
      <c r="DA251" s="1"/>
      <c r="DB251" s="1"/>
      <c r="DC251" s="1"/>
      <c r="DD251" s="1"/>
      <c r="DE251" s="1"/>
      <c r="DF251" s="1"/>
      <c r="DG251" s="1"/>
      <c r="DH251" s="1"/>
    </row>
    <row r="252" spans="40:112" x14ac:dyDescent="0.2">
      <c r="AN252" s="11"/>
      <c r="AO252" s="11"/>
      <c r="AP252" s="14"/>
      <c r="AU252" s="14"/>
      <c r="BD252" s="1"/>
      <c r="BE252" s="1"/>
      <c r="BF252" s="1"/>
      <c r="BK252" s="1"/>
      <c r="BN252" s="14"/>
      <c r="BO252" s="14"/>
      <c r="BP252" s="14"/>
      <c r="BQ252" s="14"/>
      <c r="BR252" s="14"/>
      <c r="BS252" s="14"/>
      <c r="BT252" s="14"/>
      <c r="BU252" s="14"/>
      <c r="BV252" s="14"/>
      <c r="BW252" s="14"/>
      <c r="BX252" s="14"/>
      <c r="BY252" s="14"/>
      <c r="BZ252" s="14"/>
      <c r="CA252" s="14"/>
      <c r="CB252" s="14"/>
      <c r="CC252" s="14"/>
      <c r="CS252" s="1"/>
      <c r="CT252" s="1"/>
      <c r="CU252" s="1"/>
      <c r="CV252" s="1"/>
      <c r="CW252" s="1"/>
      <c r="CX252" s="1"/>
      <c r="CY252" s="1"/>
      <c r="CZ252" s="1"/>
      <c r="DA252" s="1"/>
      <c r="DB252" s="1"/>
      <c r="DC252" s="1"/>
      <c r="DD252" s="1"/>
      <c r="DE252" s="1"/>
      <c r="DF252" s="1"/>
      <c r="DG252" s="1"/>
      <c r="DH252" s="1"/>
    </row>
    <row r="253" spans="40:112" x14ac:dyDescent="0.2">
      <c r="AN253" s="11"/>
      <c r="AO253" s="11"/>
      <c r="AP253" s="14"/>
      <c r="AU253" s="14"/>
      <c r="BD253" s="1"/>
      <c r="BE253" s="1"/>
      <c r="BF253" s="1"/>
      <c r="BK253" s="1"/>
      <c r="BN253" s="14"/>
      <c r="BO253" s="14"/>
      <c r="BP253" s="14"/>
      <c r="BQ253" s="14"/>
      <c r="BR253" s="14"/>
      <c r="BS253" s="14"/>
      <c r="BT253" s="14"/>
      <c r="BU253" s="14"/>
      <c r="BV253" s="14"/>
      <c r="BW253" s="14"/>
      <c r="BX253" s="14"/>
      <c r="BY253" s="14"/>
      <c r="BZ253" s="14"/>
      <c r="CA253" s="14"/>
      <c r="CB253" s="14"/>
      <c r="CC253" s="14"/>
      <c r="CS253" s="1"/>
      <c r="CT253" s="1"/>
      <c r="CU253" s="1"/>
      <c r="CV253" s="1"/>
      <c r="CW253" s="1"/>
      <c r="CX253" s="1"/>
      <c r="CY253" s="1"/>
      <c r="CZ253" s="1"/>
      <c r="DA253" s="1"/>
      <c r="DB253" s="1"/>
      <c r="DC253" s="1"/>
      <c r="DD253" s="1"/>
      <c r="DE253" s="1"/>
      <c r="DF253" s="1"/>
      <c r="DG253" s="1"/>
      <c r="DH253" s="1"/>
    </row>
    <row r="254" spans="40:112" x14ac:dyDescent="0.2">
      <c r="AN254" s="11"/>
      <c r="AO254" s="11"/>
      <c r="AP254" s="14"/>
      <c r="AU254" s="14"/>
      <c r="BD254" s="1"/>
      <c r="BE254" s="1"/>
      <c r="BF254" s="1"/>
      <c r="BK254" s="1"/>
      <c r="BN254" s="14"/>
      <c r="BO254" s="14"/>
      <c r="BP254" s="14"/>
      <c r="BQ254" s="14"/>
      <c r="BR254" s="14"/>
      <c r="BS254" s="14"/>
      <c r="BT254" s="14"/>
      <c r="BU254" s="14"/>
      <c r="BV254" s="14"/>
      <c r="BW254" s="14"/>
      <c r="BX254" s="14"/>
      <c r="BY254" s="14"/>
      <c r="BZ254" s="14"/>
      <c r="CA254" s="14"/>
      <c r="CB254" s="14"/>
      <c r="CC254" s="14"/>
      <c r="CS254" s="1"/>
      <c r="CT254" s="1"/>
      <c r="CU254" s="1"/>
      <c r="CV254" s="1"/>
      <c r="CW254" s="1"/>
      <c r="CX254" s="1"/>
      <c r="CY254" s="1"/>
      <c r="CZ254" s="1"/>
      <c r="DA254" s="1"/>
      <c r="DB254" s="1"/>
      <c r="DC254" s="1"/>
      <c r="DD254" s="1"/>
      <c r="DE254" s="1"/>
      <c r="DF254" s="1"/>
      <c r="DG254" s="1"/>
      <c r="DH254" s="1"/>
    </row>
    <row r="255" spans="40:112" x14ac:dyDescent="0.2">
      <c r="AN255" s="11"/>
      <c r="AO255" s="11"/>
      <c r="AP255" s="14"/>
      <c r="AU255" s="14"/>
      <c r="BD255" s="1"/>
      <c r="BE255" s="1"/>
      <c r="BF255" s="1"/>
      <c r="BK255" s="1"/>
      <c r="BN255" s="14"/>
      <c r="BO255" s="14"/>
      <c r="BP255" s="14"/>
      <c r="BQ255" s="14"/>
      <c r="BR255" s="14"/>
      <c r="BS255" s="14"/>
      <c r="BT255" s="14"/>
      <c r="BU255" s="14"/>
      <c r="BV255" s="14"/>
      <c r="BW255" s="14"/>
      <c r="BX255" s="14"/>
      <c r="BY255" s="14"/>
      <c r="BZ255" s="14"/>
      <c r="CA255" s="14"/>
      <c r="CB255" s="14"/>
      <c r="CC255" s="14"/>
      <c r="CS255" s="1"/>
      <c r="CT255" s="1"/>
      <c r="CU255" s="1"/>
      <c r="CV255" s="1"/>
      <c r="CW255" s="1"/>
      <c r="CX255" s="1"/>
      <c r="CY255" s="1"/>
      <c r="CZ255" s="1"/>
      <c r="DA255" s="1"/>
      <c r="DB255" s="1"/>
      <c r="DC255" s="1"/>
      <c r="DD255" s="1"/>
      <c r="DE255" s="1"/>
      <c r="DF255" s="1"/>
      <c r="DG255" s="1"/>
      <c r="DH255" s="1"/>
    </row>
    <row r="256" spans="40:112" x14ac:dyDescent="0.2">
      <c r="AN256" s="11"/>
      <c r="AO256" s="11"/>
      <c r="AP256" s="14"/>
      <c r="AU256" s="14"/>
      <c r="BD256" s="1"/>
      <c r="BE256" s="1"/>
      <c r="BF256" s="1"/>
      <c r="BK256" s="1"/>
      <c r="BN256" s="14"/>
      <c r="BO256" s="14"/>
      <c r="BP256" s="14"/>
      <c r="BQ256" s="14"/>
      <c r="BR256" s="14"/>
      <c r="BS256" s="14"/>
      <c r="BT256" s="14"/>
      <c r="BU256" s="14"/>
      <c r="BV256" s="14"/>
      <c r="BW256" s="14"/>
      <c r="BX256" s="14"/>
      <c r="BY256" s="14"/>
      <c r="BZ256" s="14"/>
      <c r="CA256" s="14"/>
      <c r="CB256" s="14"/>
      <c r="CC256" s="14"/>
      <c r="CS256" s="1"/>
      <c r="CT256" s="1"/>
      <c r="CU256" s="1"/>
      <c r="CV256" s="1"/>
      <c r="CW256" s="1"/>
      <c r="CX256" s="1"/>
      <c r="CY256" s="1"/>
      <c r="CZ256" s="1"/>
      <c r="DA256" s="1"/>
      <c r="DB256" s="1"/>
      <c r="DC256" s="1"/>
      <c r="DD256" s="1"/>
      <c r="DE256" s="1"/>
      <c r="DF256" s="1"/>
      <c r="DG256" s="1"/>
      <c r="DH256" s="1"/>
    </row>
    <row r="257" spans="40:112" x14ac:dyDescent="0.2">
      <c r="AN257" s="11"/>
      <c r="AO257" s="11"/>
      <c r="AP257" s="14"/>
      <c r="AU257" s="14"/>
      <c r="BD257" s="1"/>
      <c r="BE257" s="1"/>
      <c r="BF257" s="1"/>
      <c r="BK257" s="1"/>
      <c r="BN257" s="14"/>
      <c r="BO257" s="14"/>
      <c r="BP257" s="14"/>
      <c r="BQ257" s="14"/>
      <c r="BR257" s="14"/>
      <c r="BS257" s="14"/>
      <c r="BT257" s="14"/>
      <c r="BU257" s="14"/>
      <c r="BV257" s="14"/>
      <c r="BW257" s="14"/>
      <c r="BX257" s="14"/>
      <c r="BY257" s="14"/>
      <c r="BZ257" s="14"/>
      <c r="CA257" s="14"/>
      <c r="CB257" s="14"/>
      <c r="CC257" s="14"/>
      <c r="CS257" s="1"/>
      <c r="CT257" s="1"/>
      <c r="CU257" s="1"/>
      <c r="CV257" s="1"/>
      <c r="CW257" s="1"/>
      <c r="CX257" s="1"/>
      <c r="CY257" s="1"/>
      <c r="CZ257" s="1"/>
      <c r="DA257" s="1"/>
      <c r="DB257" s="1"/>
      <c r="DC257" s="1"/>
      <c r="DD257" s="1"/>
      <c r="DE257" s="1"/>
      <c r="DF257" s="1"/>
      <c r="DG257" s="1"/>
      <c r="DH257" s="1"/>
    </row>
    <row r="258" spans="40:112" x14ac:dyDescent="0.2">
      <c r="AN258" s="11"/>
      <c r="AO258" s="11"/>
      <c r="AP258" s="14"/>
      <c r="AU258" s="14"/>
      <c r="BD258" s="1"/>
      <c r="BE258" s="1"/>
      <c r="BF258" s="1"/>
      <c r="BK258" s="1"/>
      <c r="BN258" s="14"/>
      <c r="BO258" s="14"/>
      <c r="BP258" s="14"/>
      <c r="BQ258" s="14"/>
      <c r="BR258" s="14"/>
      <c r="BS258" s="14"/>
      <c r="BT258" s="14"/>
      <c r="BU258" s="14"/>
      <c r="BV258" s="14"/>
      <c r="BW258" s="14"/>
      <c r="BX258" s="14"/>
      <c r="BY258" s="14"/>
      <c r="BZ258" s="14"/>
      <c r="CA258" s="14"/>
      <c r="CB258" s="14"/>
      <c r="CC258" s="14"/>
      <c r="CS258" s="1"/>
      <c r="CT258" s="1"/>
      <c r="CU258" s="1"/>
      <c r="CV258" s="1"/>
      <c r="CW258" s="1"/>
      <c r="CX258" s="1"/>
      <c r="CY258" s="1"/>
      <c r="CZ258" s="1"/>
      <c r="DA258" s="1"/>
      <c r="DB258" s="1"/>
      <c r="DC258" s="1"/>
      <c r="DD258" s="1"/>
      <c r="DE258" s="1"/>
      <c r="DF258" s="1"/>
      <c r="DG258" s="1"/>
      <c r="DH258" s="1"/>
    </row>
    <row r="259" spans="40:112" x14ac:dyDescent="0.2">
      <c r="AN259" s="11"/>
      <c r="AO259" s="11"/>
      <c r="AP259" s="14"/>
      <c r="AU259" s="14"/>
      <c r="BD259" s="1"/>
      <c r="BE259" s="1"/>
      <c r="BF259" s="1"/>
      <c r="BK259" s="1"/>
      <c r="BN259" s="14"/>
      <c r="BO259" s="14"/>
      <c r="BP259" s="14"/>
      <c r="BQ259" s="14"/>
      <c r="BR259" s="14"/>
      <c r="BS259" s="14"/>
      <c r="BT259" s="14"/>
      <c r="BU259" s="14"/>
      <c r="BV259" s="14"/>
      <c r="BW259" s="14"/>
      <c r="BX259" s="14"/>
      <c r="BY259" s="14"/>
      <c r="BZ259" s="14"/>
      <c r="CA259" s="14"/>
      <c r="CB259" s="14"/>
      <c r="CC259" s="14"/>
      <c r="CS259" s="1"/>
      <c r="CT259" s="1"/>
      <c r="CU259" s="1"/>
      <c r="CV259" s="1"/>
      <c r="CW259" s="1"/>
      <c r="CX259" s="1"/>
      <c r="CY259" s="1"/>
      <c r="CZ259" s="1"/>
      <c r="DA259" s="1"/>
      <c r="DB259" s="1"/>
      <c r="DC259" s="1"/>
      <c r="DD259" s="1"/>
      <c r="DE259" s="1"/>
      <c r="DF259" s="1"/>
      <c r="DG259" s="1"/>
      <c r="DH259" s="1"/>
    </row>
    <row r="260" spans="40:112" x14ac:dyDescent="0.2">
      <c r="AN260" s="11"/>
      <c r="AO260" s="11"/>
      <c r="AP260" s="14"/>
      <c r="AU260" s="14"/>
      <c r="BD260" s="1"/>
      <c r="BE260" s="1"/>
      <c r="BF260" s="1"/>
      <c r="BK260" s="1"/>
      <c r="BN260" s="14"/>
      <c r="BO260" s="14"/>
      <c r="BP260" s="14"/>
      <c r="BQ260" s="14"/>
      <c r="BR260" s="14"/>
      <c r="BS260" s="14"/>
      <c r="BT260" s="14"/>
      <c r="BU260" s="14"/>
      <c r="BV260" s="14"/>
      <c r="BW260" s="14"/>
      <c r="BX260" s="14"/>
      <c r="BY260" s="14"/>
      <c r="BZ260" s="14"/>
      <c r="CA260" s="14"/>
      <c r="CB260" s="14"/>
      <c r="CC260" s="14"/>
      <c r="CS260" s="1"/>
      <c r="CT260" s="1"/>
      <c r="CU260" s="1"/>
      <c r="CV260" s="1"/>
      <c r="CW260" s="1"/>
      <c r="CX260" s="1"/>
      <c r="CY260" s="1"/>
      <c r="CZ260" s="1"/>
      <c r="DA260" s="1"/>
      <c r="DB260" s="1"/>
      <c r="DC260" s="1"/>
      <c r="DD260" s="1"/>
      <c r="DE260" s="1"/>
      <c r="DF260" s="1"/>
      <c r="DG260" s="1"/>
      <c r="DH260" s="1"/>
    </row>
    <row r="261" spans="40:112" x14ac:dyDescent="0.2">
      <c r="AN261" s="11"/>
      <c r="AO261" s="11"/>
      <c r="AP261" s="14"/>
      <c r="AU261" s="14"/>
      <c r="BD261" s="1"/>
      <c r="BE261" s="1"/>
      <c r="BF261" s="1"/>
      <c r="BK261" s="1"/>
      <c r="BN261" s="14"/>
      <c r="BO261" s="14"/>
      <c r="BP261" s="14"/>
      <c r="BQ261" s="14"/>
      <c r="BR261" s="14"/>
      <c r="BS261" s="14"/>
      <c r="BT261" s="14"/>
      <c r="BU261" s="14"/>
      <c r="BV261" s="14"/>
      <c r="BW261" s="14"/>
      <c r="BX261" s="14"/>
      <c r="BY261" s="14"/>
      <c r="BZ261" s="14"/>
      <c r="CA261" s="14"/>
      <c r="CB261" s="14"/>
      <c r="CC261" s="14"/>
      <c r="CS261" s="1"/>
      <c r="CT261" s="1"/>
      <c r="CU261" s="1"/>
      <c r="CV261" s="1"/>
      <c r="CW261" s="1"/>
      <c r="CX261" s="1"/>
      <c r="CY261" s="1"/>
      <c r="CZ261" s="1"/>
      <c r="DA261" s="1"/>
      <c r="DB261" s="1"/>
      <c r="DC261" s="1"/>
      <c r="DD261" s="1"/>
      <c r="DE261" s="1"/>
      <c r="DF261" s="1"/>
      <c r="DG261" s="1"/>
      <c r="DH261" s="1"/>
    </row>
    <row r="262" spans="40:112" x14ac:dyDescent="0.2">
      <c r="AN262" s="11"/>
      <c r="AO262" s="11"/>
      <c r="AP262" s="14"/>
      <c r="AU262" s="14"/>
      <c r="BD262" s="1"/>
      <c r="BE262" s="1"/>
      <c r="BF262" s="1"/>
      <c r="BK262" s="1"/>
      <c r="BN262" s="14"/>
      <c r="BO262" s="14"/>
      <c r="BP262" s="14"/>
      <c r="BQ262" s="14"/>
      <c r="BR262" s="14"/>
      <c r="BS262" s="14"/>
      <c r="BT262" s="14"/>
      <c r="BU262" s="14"/>
      <c r="BV262" s="14"/>
      <c r="BW262" s="14"/>
      <c r="BX262" s="14"/>
      <c r="BY262" s="14"/>
      <c r="BZ262" s="14"/>
      <c r="CA262" s="14"/>
      <c r="CB262" s="14"/>
      <c r="CC262" s="14"/>
      <c r="CS262" s="1"/>
      <c r="CT262" s="1"/>
      <c r="CU262" s="1"/>
      <c r="CV262" s="1"/>
      <c r="CW262" s="1"/>
      <c r="CX262" s="1"/>
      <c r="CY262" s="1"/>
      <c r="CZ262" s="1"/>
      <c r="DA262" s="1"/>
      <c r="DB262" s="1"/>
      <c r="DC262" s="1"/>
      <c r="DD262" s="1"/>
      <c r="DE262" s="1"/>
      <c r="DF262" s="1"/>
      <c r="DG262" s="1"/>
      <c r="DH262" s="1"/>
    </row>
    <row r="263" spans="40:112" x14ac:dyDescent="0.2">
      <c r="AN263" s="11"/>
      <c r="AO263" s="11"/>
      <c r="AP263" s="14"/>
      <c r="AU263" s="14"/>
      <c r="BD263" s="1"/>
      <c r="BE263" s="1"/>
      <c r="BF263" s="1"/>
      <c r="BK263" s="1"/>
      <c r="BN263" s="14"/>
      <c r="BO263" s="14"/>
      <c r="BP263" s="14"/>
      <c r="BQ263" s="14"/>
      <c r="BR263" s="14"/>
      <c r="BS263" s="14"/>
      <c r="BT263" s="14"/>
      <c r="BU263" s="14"/>
      <c r="BV263" s="14"/>
      <c r="BW263" s="14"/>
      <c r="BX263" s="14"/>
      <c r="BY263" s="14"/>
      <c r="BZ263" s="14"/>
      <c r="CA263" s="14"/>
      <c r="CB263" s="14"/>
      <c r="CC263" s="14"/>
      <c r="CS263" s="1"/>
      <c r="CT263" s="1"/>
      <c r="CU263" s="1"/>
      <c r="CV263" s="1"/>
      <c r="CW263" s="1"/>
      <c r="CX263" s="1"/>
      <c r="CY263" s="1"/>
      <c r="CZ263" s="1"/>
      <c r="DA263" s="1"/>
      <c r="DB263" s="1"/>
      <c r="DC263" s="1"/>
      <c r="DD263" s="1"/>
      <c r="DE263" s="1"/>
      <c r="DF263" s="1"/>
      <c r="DG263" s="1"/>
      <c r="DH263" s="1"/>
    </row>
    <row r="264" spans="40:112" x14ac:dyDescent="0.2">
      <c r="AN264" s="11"/>
      <c r="AO264" s="11"/>
      <c r="AP264" s="14"/>
      <c r="AU264" s="14"/>
      <c r="BD264" s="1"/>
      <c r="BE264" s="1"/>
      <c r="BF264" s="1"/>
      <c r="BK264" s="1"/>
      <c r="BN264" s="14"/>
      <c r="BO264" s="14"/>
      <c r="BP264" s="14"/>
      <c r="BQ264" s="14"/>
      <c r="BR264" s="14"/>
      <c r="BS264" s="14"/>
      <c r="BT264" s="14"/>
      <c r="BU264" s="14"/>
      <c r="BV264" s="14"/>
      <c r="BW264" s="14"/>
      <c r="BX264" s="14"/>
      <c r="BY264" s="14"/>
      <c r="BZ264" s="14"/>
      <c r="CA264" s="14"/>
      <c r="CB264" s="14"/>
      <c r="CC264" s="14"/>
      <c r="CS264" s="1"/>
      <c r="CT264" s="1"/>
      <c r="CU264" s="1"/>
      <c r="CV264" s="1"/>
      <c r="CW264" s="1"/>
      <c r="CX264" s="1"/>
      <c r="CY264" s="1"/>
      <c r="CZ264" s="1"/>
      <c r="DA264" s="1"/>
      <c r="DB264" s="1"/>
      <c r="DC264" s="1"/>
      <c r="DD264" s="1"/>
      <c r="DE264" s="1"/>
      <c r="DF264" s="1"/>
      <c r="DG264" s="1"/>
      <c r="DH264" s="1"/>
    </row>
    <row r="265" spans="40:112" x14ac:dyDescent="0.2">
      <c r="AN265" s="11"/>
      <c r="AO265" s="11"/>
      <c r="AP265" s="14"/>
      <c r="AU265" s="14"/>
      <c r="BD265" s="1"/>
      <c r="BE265" s="1"/>
      <c r="BF265" s="1"/>
      <c r="BK265" s="1"/>
      <c r="BN265" s="14"/>
      <c r="BO265" s="14"/>
      <c r="BP265" s="14"/>
      <c r="BQ265" s="14"/>
      <c r="BR265" s="14"/>
      <c r="BS265" s="14"/>
      <c r="BT265" s="14"/>
      <c r="BU265" s="14"/>
      <c r="BV265" s="14"/>
      <c r="BW265" s="14"/>
      <c r="BX265" s="14"/>
      <c r="BY265" s="14"/>
      <c r="BZ265" s="14"/>
      <c r="CA265" s="14"/>
      <c r="CB265" s="14"/>
      <c r="CC265" s="14"/>
      <c r="CS265" s="1"/>
      <c r="CT265" s="1"/>
      <c r="CU265" s="1"/>
      <c r="CV265" s="1"/>
      <c r="CW265" s="1"/>
      <c r="CX265" s="1"/>
      <c r="CY265" s="1"/>
      <c r="CZ265" s="1"/>
      <c r="DA265" s="1"/>
      <c r="DB265" s="1"/>
      <c r="DC265" s="1"/>
      <c r="DD265" s="1"/>
      <c r="DE265" s="1"/>
      <c r="DF265" s="1"/>
      <c r="DG265" s="1"/>
      <c r="DH265" s="1"/>
    </row>
    <row r="266" spans="40:112" x14ac:dyDescent="0.2">
      <c r="AN266" s="11"/>
      <c r="AO266" s="11"/>
      <c r="AP266" s="14"/>
      <c r="AU266" s="14"/>
      <c r="BD266" s="1"/>
      <c r="BE266" s="1"/>
      <c r="BF266" s="1"/>
      <c r="BK266" s="1"/>
      <c r="BN266" s="14"/>
      <c r="BO266" s="14"/>
      <c r="BP266" s="14"/>
      <c r="BQ266" s="14"/>
      <c r="BR266" s="14"/>
      <c r="BS266" s="14"/>
      <c r="BT266" s="14"/>
      <c r="BU266" s="14"/>
      <c r="BV266" s="14"/>
      <c r="BW266" s="14"/>
      <c r="BX266" s="14"/>
      <c r="BY266" s="14"/>
      <c r="BZ266" s="14"/>
      <c r="CA266" s="14"/>
      <c r="CB266" s="14"/>
      <c r="CC266" s="14"/>
      <c r="CS266" s="1"/>
      <c r="CT266" s="1"/>
      <c r="CU266" s="1"/>
      <c r="CV266" s="1"/>
      <c r="CW266" s="1"/>
      <c r="CX266" s="1"/>
      <c r="CY266" s="1"/>
      <c r="CZ266" s="1"/>
      <c r="DA266" s="1"/>
      <c r="DB266" s="1"/>
      <c r="DC266" s="1"/>
      <c r="DD266" s="1"/>
      <c r="DE266" s="1"/>
      <c r="DF266" s="1"/>
      <c r="DG266" s="1"/>
      <c r="DH266" s="1"/>
    </row>
    <row r="267" spans="40:112" x14ac:dyDescent="0.2">
      <c r="AN267" s="11"/>
      <c r="AO267" s="11"/>
      <c r="AP267" s="14"/>
      <c r="AU267" s="14"/>
      <c r="BD267" s="1"/>
      <c r="BE267" s="1"/>
      <c r="BF267" s="1"/>
      <c r="BK267" s="1"/>
      <c r="BN267" s="14"/>
      <c r="BO267" s="14"/>
      <c r="BP267" s="14"/>
      <c r="BQ267" s="14"/>
      <c r="BR267" s="14"/>
      <c r="BS267" s="14"/>
      <c r="BT267" s="14"/>
      <c r="BU267" s="14"/>
      <c r="BV267" s="14"/>
      <c r="BW267" s="14"/>
      <c r="BX267" s="14"/>
      <c r="BY267" s="14"/>
      <c r="BZ267" s="14"/>
      <c r="CA267" s="14"/>
      <c r="CB267" s="14"/>
      <c r="CC267" s="14"/>
      <c r="CS267" s="1"/>
      <c r="CT267" s="1"/>
      <c r="CU267" s="1"/>
      <c r="CV267" s="1"/>
      <c r="CW267" s="1"/>
      <c r="CX267" s="1"/>
      <c r="CY267" s="1"/>
      <c r="CZ267" s="1"/>
      <c r="DA267" s="1"/>
      <c r="DB267" s="1"/>
      <c r="DC267" s="1"/>
      <c r="DD267" s="1"/>
      <c r="DE267" s="1"/>
      <c r="DF267" s="1"/>
      <c r="DG267" s="1"/>
      <c r="DH267" s="1"/>
    </row>
    <row r="268" spans="40:112" x14ac:dyDescent="0.2">
      <c r="AN268" s="11"/>
      <c r="AO268" s="11"/>
      <c r="AP268" s="14"/>
      <c r="AU268" s="14"/>
      <c r="BD268" s="1"/>
      <c r="BE268" s="1"/>
      <c r="BF268" s="1"/>
      <c r="BK268" s="1"/>
      <c r="BN268" s="14"/>
      <c r="BO268" s="14"/>
      <c r="BP268" s="14"/>
      <c r="BQ268" s="14"/>
      <c r="BR268" s="14"/>
      <c r="BS268" s="14"/>
      <c r="BT268" s="14"/>
      <c r="BU268" s="14"/>
      <c r="BV268" s="14"/>
      <c r="BW268" s="14"/>
      <c r="BX268" s="14"/>
      <c r="BY268" s="14"/>
      <c r="BZ268" s="14"/>
      <c r="CA268" s="14"/>
      <c r="CB268" s="14"/>
      <c r="CC268" s="14"/>
      <c r="CS268" s="1"/>
      <c r="CT268" s="1"/>
      <c r="CU268" s="1"/>
      <c r="CV268" s="1"/>
      <c r="CW268" s="1"/>
      <c r="CX268" s="1"/>
      <c r="CY268" s="1"/>
      <c r="CZ268" s="1"/>
      <c r="DA268" s="1"/>
      <c r="DB268" s="1"/>
      <c r="DC268" s="1"/>
      <c r="DD268" s="1"/>
      <c r="DE268" s="1"/>
      <c r="DF268" s="1"/>
      <c r="DG268" s="1"/>
      <c r="DH268" s="1"/>
    </row>
    <row r="269" spans="40:112" x14ac:dyDescent="0.2">
      <c r="AN269" s="11"/>
      <c r="AO269" s="152" t="s">
        <v>147</v>
      </c>
      <c r="AP269" s="14"/>
      <c r="AU269" s="14"/>
      <c r="BD269" s="1"/>
      <c r="BE269" s="1"/>
      <c r="BF269" s="1"/>
      <c r="BK269" s="1"/>
      <c r="BN269" s="14"/>
      <c r="BO269" s="14"/>
      <c r="BP269" s="14"/>
      <c r="BQ269" s="14"/>
      <c r="BR269" s="14"/>
      <c r="BS269" s="14"/>
      <c r="BT269" s="14"/>
      <c r="BU269" s="14"/>
      <c r="BV269" s="14"/>
      <c r="BW269" s="14"/>
      <c r="BX269" s="14"/>
      <c r="BY269" s="14"/>
      <c r="BZ269" s="14"/>
      <c r="CA269" s="14"/>
      <c r="CB269" s="14"/>
      <c r="CC269" s="14"/>
      <c r="CS269" s="1"/>
      <c r="CT269" s="1"/>
      <c r="CU269" s="1"/>
      <c r="CV269" s="1"/>
      <c r="CW269" s="1"/>
      <c r="CX269" s="1"/>
      <c r="CY269" s="1"/>
      <c r="CZ269" s="1"/>
      <c r="DA269" s="1"/>
      <c r="DB269" s="1"/>
      <c r="DC269" s="1"/>
      <c r="DD269" s="1"/>
      <c r="DE269" s="1"/>
      <c r="DF269" s="1"/>
      <c r="DG269" s="1"/>
      <c r="DH269" s="1"/>
    </row>
    <row r="270" spans="40:112" x14ac:dyDescent="0.2">
      <c r="AN270" s="11"/>
      <c r="BD270" s="1"/>
      <c r="BE270" s="1"/>
      <c r="BF270" s="1"/>
      <c r="BK270" s="1"/>
      <c r="CD270" s="1"/>
      <c r="CE270" s="1"/>
      <c r="CF270" s="1"/>
      <c r="CG270" s="1"/>
      <c r="CH270" s="1"/>
      <c r="CI270" s="1"/>
      <c r="CJ270" s="1"/>
      <c r="CK270" s="1"/>
      <c r="CL270" s="1"/>
      <c r="CM270" s="1"/>
      <c r="CS270" s="1"/>
      <c r="CT270" s="1"/>
      <c r="CU270" s="1"/>
      <c r="CV270" s="1"/>
      <c r="CW270" s="1"/>
      <c r="CX270" s="1"/>
      <c r="CY270" s="1"/>
      <c r="CZ270" s="1"/>
      <c r="DA270" s="1"/>
      <c r="DB270" s="1"/>
      <c r="DC270" s="1"/>
      <c r="DD270" s="1"/>
      <c r="DE270" s="1"/>
      <c r="DF270" s="1"/>
      <c r="DG270" s="1"/>
      <c r="DH270" s="1"/>
    </row>
    <row r="271" spans="40:112" x14ac:dyDescent="0.2">
      <c r="AN271" s="11"/>
      <c r="AO271" s="11"/>
      <c r="AP271" s="14"/>
      <c r="AU271" s="14"/>
      <c r="BD271" s="1"/>
      <c r="BE271" s="1"/>
      <c r="BF271" s="1"/>
      <c r="BK271" s="1"/>
      <c r="BN271" s="14"/>
      <c r="BO271" s="14"/>
      <c r="BP271" s="14"/>
      <c r="BQ271" s="14"/>
      <c r="BR271" s="14"/>
      <c r="BS271" s="14"/>
      <c r="BT271" s="14"/>
      <c r="BU271" s="14"/>
      <c r="BV271" s="14"/>
      <c r="BW271" s="14"/>
      <c r="BX271" s="14"/>
      <c r="BY271" s="14"/>
      <c r="BZ271" s="14"/>
      <c r="CA271" s="14"/>
      <c r="CB271" s="14"/>
      <c r="CC271" s="14"/>
      <c r="CS271" s="1"/>
      <c r="CT271" s="1"/>
      <c r="CU271" s="1"/>
      <c r="CV271" s="1"/>
      <c r="CW271" s="1"/>
      <c r="CX271" s="1"/>
      <c r="CY271" s="1"/>
      <c r="CZ271" s="1"/>
      <c r="DA271" s="1"/>
      <c r="DB271" s="1"/>
      <c r="DC271" s="1"/>
      <c r="DD271" s="1"/>
      <c r="DE271" s="1"/>
      <c r="DF271" s="1"/>
      <c r="DG271" s="1"/>
      <c r="DH271" s="1"/>
    </row>
    <row r="272" spans="40:112" x14ac:dyDescent="0.2">
      <c r="AN272" s="11"/>
      <c r="AO272" s="11"/>
      <c r="AP272" s="14"/>
      <c r="AU272" s="14"/>
      <c r="BD272" s="1"/>
      <c r="BE272" s="1"/>
      <c r="BF272" s="1"/>
      <c r="BK272" s="1"/>
      <c r="BN272" s="14"/>
      <c r="BO272" s="14"/>
      <c r="BP272" s="14"/>
      <c r="BQ272" s="14"/>
      <c r="BR272" s="14"/>
      <c r="BS272" s="14"/>
      <c r="BT272" s="14"/>
      <c r="BU272" s="14"/>
      <c r="BV272" s="14"/>
      <c r="BW272" s="14"/>
      <c r="BX272" s="14"/>
      <c r="BY272" s="14"/>
      <c r="BZ272" s="14"/>
      <c r="CA272" s="14"/>
      <c r="CB272" s="14"/>
      <c r="CC272" s="14"/>
      <c r="CS272" s="1"/>
      <c r="CT272" s="1"/>
      <c r="CU272" s="1"/>
      <c r="CV272" s="1"/>
      <c r="CW272" s="1"/>
      <c r="CX272" s="1"/>
      <c r="CY272" s="1"/>
      <c r="CZ272" s="1"/>
      <c r="DA272" s="1"/>
      <c r="DB272" s="1"/>
      <c r="DC272" s="1"/>
      <c r="DD272" s="1"/>
      <c r="DE272" s="1"/>
      <c r="DF272" s="1"/>
      <c r="DG272" s="1"/>
      <c r="DH272" s="1"/>
    </row>
    <row r="273" spans="40:112" x14ac:dyDescent="0.2">
      <c r="AN273" s="11"/>
      <c r="AO273" s="11"/>
      <c r="AP273" s="14"/>
      <c r="AU273" s="14"/>
      <c r="BD273" s="1"/>
      <c r="BE273" s="1"/>
      <c r="BF273" s="1"/>
      <c r="BK273" s="1"/>
      <c r="BN273" s="14"/>
      <c r="BO273" s="14"/>
      <c r="BP273" s="14"/>
      <c r="BQ273" s="14"/>
      <c r="BR273" s="14"/>
      <c r="BS273" s="14"/>
      <c r="BT273" s="14"/>
      <c r="BU273" s="14"/>
      <c r="BV273" s="14"/>
      <c r="BW273" s="14"/>
      <c r="BX273" s="14"/>
      <c r="BY273" s="14"/>
      <c r="BZ273" s="14"/>
      <c r="CA273" s="14"/>
      <c r="CB273" s="14"/>
      <c r="CC273" s="14"/>
      <c r="CS273" s="1"/>
      <c r="CT273" s="1"/>
      <c r="CU273" s="1"/>
      <c r="CV273" s="1"/>
      <c r="CW273" s="1"/>
      <c r="CX273" s="1"/>
      <c r="CY273" s="1"/>
      <c r="CZ273" s="1"/>
      <c r="DA273" s="1"/>
      <c r="DB273" s="1"/>
      <c r="DC273" s="1"/>
      <c r="DD273" s="1"/>
      <c r="DE273" s="1"/>
      <c r="DF273" s="1"/>
      <c r="DG273" s="1"/>
      <c r="DH273" s="1"/>
    </row>
    <row r="274" spans="40:112" x14ac:dyDescent="0.2">
      <c r="AN274" s="11"/>
      <c r="AO274" s="11"/>
      <c r="AP274" s="14"/>
      <c r="AU274" s="14"/>
      <c r="BD274" s="1"/>
      <c r="BE274" s="1"/>
      <c r="BF274" s="1"/>
      <c r="BK274" s="1"/>
      <c r="BN274" s="14"/>
      <c r="BO274" s="14"/>
      <c r="BP274" s="14"/>
      <c r="BQ274" s="14"/>
      <c r="BR274" s="14"/>
      <c r="BS274" s="14"/>
      <c r="BT274" s="14"/>
      <c r="BU274" s="14"/>
      <c r="BV274" s="14"/>
      <c r="BW274" s="14"/>
      <c r="BX274" s="14"/>
      <c r="BY274" s="14"/>
      <c r="BZ274" s="14"/>
      <c r="CA274" s="14"/>
      <c r="CB274" s="14"/>
      <c r="CC274" s="14"/>
      <c r="CS274" s="1"/>
      <c r="CT274" s="1"/>
      <c r="CU274" s="1"/>
      <c r="CV274" s="1"/>
      <c r="CW274" s="1"/>
      <c r="CX274" s="1"/>
      <c r="CY274" s="1"/>
      <c r="CZ274" s="1"/>
      <c r="DA274" s="1"/>
      <c r="DB274" s="1"/>
      <c r="DC274" s="1"/>
      <c r="DD274" s="1"/>
      <c r="DE274" s="1"/>
      <c r="DF274" s="1"/>
      <c r="DG274" s="1"/>
      <c r="DH274" s="1"/>
    </row>
    <row r="275" spans="40:112" x14ac:dyDescent="0.2">
      <c r="AN275" s="11"/>
      <c r="AO275" s="11"/>
      <c r="AP275" s="14"/>
      <c r="AU275" s="14"/>
      <c r="BD275" s="1"/>
      <c r="BE275" s="1"/>
      <c r="BF275" s="1"/>
      <c r="BK275" s="1"/>
      <c r="BN275" s="14"/>
      <c r="BO275" s="14"/>
      <c r="BP275" s="14"/>
      <c r="BQ275" s="14"/>
      <c r="BR275" s="14"/>
      <c r="BS275" s="14"/>
      <c r="BT275" s="14"/>
      <c r="BU275" s="14"/>
      <c r="BV275" s="14"/>
      <c r="BW275" s="14"/>
      <c r="BX275" s="14"/>
      <c r="BY275" s="14"/>
      <c r="BZ275" s="14"/>
      <c r="CA275" s="14"/>
      <c r="CB275" s="14"/>
      <c r="CC275" s="14"/>
      <c r="CS275" s="1"/>
      <c r="CT275" s="1"/>
      <c r="CU275" s="1"/>
      <c r="CV275" s="1"/>
      <c r="CW275" s="1"/>
      <c r="CX275" s="1"/>
      <c r="CY275" s="1"/>
      <c r="CZ275" s="1"/>
      <c r="DA275" s="1"/>
      <c r="DB275" s="1"/>
      <c r="DC275" s="1"/>
      <c r="DD275" s="1"/>
      <c r="DE275" s="1"/>
      <c r="DF275" s="1"/>
      <c r="DG275" s="1"/>
      <c r="DH275" s="1"/>
    </row>
    <row r="276" spans="40:112" x14ac:dyDescent="0.2">
      <c r="AN276" s="11"/>
      <c r="AO276" s="11"/>
      <c r="AP276" s="14"/>
      <c r="AU276" s="14"/>
      <c r="BD276" s="1"/>
      <c r="BE276" s="1"/>
      <c r="BF276" s="1"/>
      <c r="BK276" s="1"/>
      <c r="BN276" s="14"/>
      <c r="BO276" s="14"/>
      <c r="BP276" s="14"/>
      <c r="BQ276" s="14"/>
      <c r="BR276" s="14"/>
      <c r="BS276" s="14"/>
      <c r="BT276" s="14"/>
      <c r="BU276" s="14"/>
      <c r="BV276" s="14"/>
      <c r="BW276" s="14"/>
      <c r="BX276" s="14"/>
      <c r="BY276" s="14"/>
      <c r="BZ276" s="14"/>
      <c r="CA276" s="14"/>
      <c r="CB276" s="14"/>
      <c r="CC276" s="14"/>
      <c r="CS276" s="1"/>
      <c r="CT276" s="1"/>
      <c r="CU276" s="1"/>
      <c r="CV276" s="1"/>
      <c r="CW276" s="1"/>
      <c r="CX276" s="1"/>
      <c r="CY276" s="1"/>
      <c r="CZ276" s="1"/>
      <c r="DA276" s="1"/>
      <c r="DB276" s="1"/>
      <c r="DC276" s="1"/>
      <c r="DD276" s="1"/>
      <c r="DE276" s="1"/>
      <c r="DF276" s="1"/>
      <c r="DG276" s="1"/>
      <c r="DH276" s="1"/>
    </row>
    <row r="277" spans="40:112" x14ac:dyDescent="0.2">
      <c r="AN277" s="11"/>
      <c r="AO277" s="11"/>
      <c r="AP277" s="14"/>
      <c r="AU277" s="14"/>
      <c r="BD277" s="1"/>
      <c r="BE277" s="1"/>
      <c r="BF277" s="1"/>
      <c r="BK277" s="1"/>
      <c r="BN277" s="14"/>
      <c r="BO277" s="14"/>
      <c r="BP277" s="14"/>
      <c r="BQ277" s="14"/>
      <c r="BR277" s="14"/>
      <c r="BS277" s="14"/>
      <c r="BT277" s="14"/>
      <c r="BU277" s="14"/>
      <c r="BV277" s="14"/>
      <c r="BW277" s="14"/>
      <c r="BX277" s="14"/>
      <c r="BY277" s="14"/>
      <c r="BZ277" s="14"/>
      <c r="CA277" s="14"/>
      <c r="CB277" s="14"/>
      <c r="CC277" s="14"/>
      <c r="CS277" s="1"/>
      <c r="CT277" s="1"/>
      <c r="CU277" s="1"/>
      <c r="CV277" s="1"/>
      <c r="CW277" s="1"/>
      <c r="CX277" s="1"/>
      <c r="CY277" s="1"/>
      <c r="CZ277" s="1"/>
      <c r="DA277" s="1"/>
      <c r="DB277" s="1"/>
      <c r="DC277" s="1"/>
      <c r="DD277" s="1"/>
      <c r="DE277" s="1"/>
      <c r="DF277" s="1"/>
      <c r="DG277" s="1"/>
      <c r="DH277" s="1"/>
    </row>
    <row r="278" spans="40:112" x14ac:dyDescent="0.2">
      <c r="AN278" s="11"/>
      <c r="AO278" s="11"/>
      <c r="AP278" s="14"/>
      <c r="AU278" s="14"/>
      <c r="BD278" s="1"/>
      <c r="BE278" s="1"/>
      <c r="BF278" s="1"/>
      <c r="BK278" s="1"/>
      <c r="BN278" s="14"/>
      <c r="BO278" s="14"/>
      <c r="BP278" s="14"/>
      <c r="BQ278" s="14"/>
      <c r="BR278" s="14"/>
      <c r="BS278" s="14"/>
      <c r="BT278" s="14"/>
      <c r="BU278" s="14"/>
      <c r="BV278" s="14"/>
      <c r="BW278" s="14"/>
      <c r="BX278" s="14"/>
      <c r="BY278" s="14"/>
      <c r="BZ278" s="14"/>
      <c r="CA278" s="14"/>
      <c r="CB278" s="14"/>
      <c r="CC278" s="14"/>
      <c r="CS278" s="1"/>
      <c r="CT278" s="1"/>
      <c r="CU278" s="1"/>
      <c r="CV278" s="1"/>
      <c r="CW278" s="1"/>
      <c r="CX278" s="1"/>
      <c r="CY278" s="1"/>
      <c r="CZ278" s="1"/>
      <c r="DA278" s="1"/>
      <c r="DB278" s="1"/>
      <c r="DC278" s="1"/>
      <c r="DD278" s="1"/>
      <c r="DE278" s="1"/>
      <c r="DF278" s="1"/>
      <c r="DG278" s="1"/>
      <c r="DH278" s="1"/>
    </row>
    <row r="279" spans="40:112" x14ac:dyDescent="0.2">
      <c r="AN279" s="11"/>
      <c r="AO279" s="11"/>
      <c r="AP279" s="14"/>
      <c r="AU279" s="14"/>
      <c r="BD279" s="1"/>
      <c r="BE279" s="1"/>
      <c r="BF279" s="1"/>
      <c r="BK279" s="1"/>
      <c r="BN279" s="14"/>
      <c r="BO279" s="14"/>
      <c r="BP279" s="14"/>
      <c r="BQ279" s="14"/>
      <c r="BR279" s="14"/>
      <c r="BS279" s="14"/>
      <c r="BT279" s="14"/>
      <c r="BU279" s="14"/>
      <c r="BV279" s="14"/>
      <c r="BW279" s="14"/>
      <c r="BX279" s="14"/>
      <c r="BY279" s="14"/>
      <c r="BZ279" s="14"/>
      <c r="CA279" s="14"/>
      <c r="CB279" s="14"/>
      <c r="CC279" s="14"/>
      <c r="CS279" s="1"/>
      <c r="CT279" s="1"/>
      <c r="CU279" s="1"/>
      <c r="CV279" s="1"/>
      <c r="CW279" s="1"/>
      <c r="CX279" s="1"/>
      <c r="CY279" s="1"/>
      <c r="CZ279" s="1"/>
      <c r="DA279" s="1"/>
      <c r="DB279" s="1"/>
      <c r="DC279" s="1"/>
      <c r="DD279" s="1"/>
      <c r="DE279" s="1"/>
      <c r="DF279" s="1"/>
      <c r="DG279" s="1"/>
      <c r="DH279" s="1"/>
    </row>
    <row r="280" spans="40:112" x14ac:dyDescent="0.2">
      <c r="AN280" s="11"/>
      <c r="AO280" s="11"/>
      <c r="AP280" s="14"/>
      <c r="AU280" s="14"/>
      <c r="BD280" s="1"/>
      <c r="BE280" s="1"/>
      <c r="BF280" s="1"/>
      <c r="BK280" s="1"/>
      <c r="BN280" s="14"/>
      <c r="BO280" s="14"/>
      <c r="BP280" s="14"/>
      <c r="BQ280" s="14"/>
      <c r="BR280" s="14"/>
      <c r="BS280" s="14"/>
      <c r="BT280" s="14"/>
      <c r="BU280" s="14"/>
      <c r="BV280" s="14"/>
      <c r="BW280" s="14"/>
      <c r="BX280" s="14"/>
      <c r="BY280" s="14"/>
      <c r="BZ280" s="14"/>
      <c r="CA280" s="14"/>
      <c r="CB280" s="14"/>
      <c r="CC280" s="14"/>
      <c r="CS280" s="1"/>
      <c r="CT280" s="1"/>
      <c r="CU280" s="1"/>
      <c r="CV280" s="1"/>
      <c r="CW280" s="1"/>
      <c r="CX280" s="1"/>
      <c r="CY280" s="1"/>
      <c r="CZ280" s="1"/>
      <c r="DA280" s="1"/>
      <c r="DB280" s="1"/>
      <c r="DC280" s="1"/>
      <c r="DD280" s="1"/>
      <c r="DE280" s="1"/>
      <c r="DF280" s="1"/>
      <c r="DG280" s="1"/>
      <c r="DH280" s="1"/>
    </row>
    <row r="281" spans="40:112" x14ac:dyDescent="0.2">
      <c r="AN281" s="11"/>
      <c r="AO281" s="11"/>
      <c r="AP281" s="14"/>
      <c r="AU281" s="14"/>
      <c r="BD281" s="1"/>
      <c r="BE281" s="1"/>
      <c r="BF281" s="1"/>
      <c r="BK281" s="1"/>
      <c r="BN281" s="14"/>
      <c r="BO281" s="14"/>
      <c r="BP281" s="14"/>
      <c r="BQ281" s="14"/>
      <c r="BR281" s="14"/>
      <c r="BS281" s="14"/>
      <c r="BT281" s="14"/>
      <c r="BU281" s="14"/>
      <c r="BV281" s="14"/>
      <c r="BW281" s="14"/>
      <c r="BX281" s="14"/>
      <c r="BY281" s="14"/>
      <c r="BZ281" s="14"/>
      <c r="CA281" s="14"/>
      <c r="CB281" s="14"/>
      <c r="CC281" s="14"/>
      <c r="CS281" s="1"/>
      <c r="CT281" s="1"/>
      <c r="CU281" s="1"/>
      <c r="CV281" s="1"/>
      <c r="CW281" s="1"/>
      <c r="CX281" s="1"/>
      <c r="CY281" s="1"/>
      <c r="CZ281" s="1"/>
      <c r="DA281" s="1"/>
      <c r="DB281" s="1"/>
      <c r="DC281" s="1"/>
      <c r="DD281" s="1"/>
      <c r="DE281" s="1"/>
      <c r="DF281" s="1"/>
      <c r="DG281" s="1"/>
      <c r="DH281" s="1"/>
    </row>
    <row r="282" spans="40:112" x14ac:dyDescent="0.2">
      <c r="AN282" s="11"/>
      <c r="AO282" s="11"/>
      <c r="AP282" s="14"/>
      <c r="AU282" s="14"/>
      <c r="BD282" s="1"/>
      <c r="BE282" s="1"/>
      <c r="BF282" s="1"/>
      <c r="BK282" s="1"/>
      <c r="BN282" s="14"/>
      <c r="BO282" s="14"/>
      <c r="BP282" s="14"/>
      <c r="BQ282" s="14"/>
      <c r="BR282" s="14"/>
      <c r="BS282" s="14"/>
      <c r="BT282" s="14"/>
      <c r="BU282" s="14"/>
      <c r="BV282" s="14"/>
      <c r="BW282" s="14"/>
      <c r="BX282" s="14"/>
      <c r="BY282" s="14"/>
      <c r="BZ282" s="14"/>
      <c r="CA282" s="14"/>
      <c r="CB282" s="14"/>
      <c r="CC282" s="14"/>
      <c r="CS282" s="1"/>
      <c r="CT282" s="1"/>
      <c r="CU282" s="1"/>
      <c r="CV282" s="1"/>
      <c r="CW282" s="1"/>
      <c r="CX282" s="1"/>
      <c r="CY282" s="1"/>
      <c r="CZ282" s="1"/>
      <c r="DA282" s="1"/>
      <c r="DB282" s="1"/>
      <c r="DC282" s="1"/>
      <c r="DD282" s="1"/>
      <c r="DE282" s="1"/>
      <c r="DF282" s="1"/>
      <c r="DG282" s="1"/>
      <c r="DH282" s="1"/>
    </row>
    <row r="283" spans="40:112" x14ac:dyDescent="0.2">
      <c r="AN283" s="11"/>
      <c r="AO283" s="11"/>
      <c r="AP283" s="14"/>
      <c r="AU283" s="14"/>
      <c r="BD283" s="1"/>
      <c r="BE283" s="1"/>
      <c r="BF283" s="1"/>
      <c r="BK283" s="1"/>
      <c r="BN283" s="14"/>
      <c r="BO283" s="14"/>
      <c r="BP283" s="14"/>
      <c r="BQ283" s="14"/>
      <c r="BR283" s="14"/>
      <c r="BS283" s="14"/>
      <c r="BT283" s="14"/>
      <c r="BU283" s="14"/>
      <c r="BV283" s="14"/>
      <c r="BW283" s="14"/>
      <c r="BX283" s="14"/>
      <c r="BY283" s="14"/>
      <c r="BZ283" s="14"/>
      <c r="CA283" s="14"/>
      <c r="CB283" s="14"/>
      <c r="CC283" s="14"/>
      <c r="CS283" s="1"/>
      <c r="CT283" s="1"/>
      <c r="CU283" s="1"/>
      <c r="CV283" s="1"/>
      <c r="CW283" s="1"/>
      <c r="CX283" s="1"/>
      <c r="CY283" s="1"/>
      <c r="CZ283" s="1"/>
      <c r="DA283" s="1"/>
      <c r="DB283" s="1"/>
      <c r="DC283" s="1"/>
      <c r="DD283" s="1"/>
      <c r="DE283" s="1"/>
      <c r="DF283" s="1"/>
      <c r="DG283" s="1"/>
      <c r="DH283" s="1"/>
    </row>
    <row r="284" spans="40:112" x14ac:dyDescent="0.2">
      <c r="AN284" s="11"/>
      <c r="AO284" s="11"/>
      <c r="AP284" s="14"/>
      <c r="AU284" s="14"/>
      <c r="BD284" s="1"/>
      <c r="BE284" s="1"/>
      <c r="BF284" s="1"/>
      <c r="BK284" s="1"/>
      <c r="BN284" s="14"/>
      <c r="BO284" s="14"/>
      <c r="BP284" s="14"/>
      <c r="BQ284" s="14"/>
      <c r="BR284" s="14"/>
      <c r="BS284" s="14"/>
      <c r="BT284" s="14"/>
      <c r="BU284" s="14"/>
      <c r="BV284" s="14"/>
      <c r="BW284" s="14"/>
      <c r="BX284" s="14"/>
      <c r="BY284" s="14"/>
      <c r="BZ284" s="14"/>
      <c r="CA284" s="14"/>
      <c r="CB284" s="14"/>
      <c r="CC284" s="14"/>
      <c r="CS284" s="1"/>
      <c r="CT284" s="1"/>
      <c r="CU284" s="1"/>
      <c r="CV284" s="1"/>
      <c r="CW284" s="1"/>
      <c r="CX284" s="1"/>
      <c r="CY284" s="1"/>
      <c r="CZ284" s="1"/>
      <c r="DA284" s="1"/>
      <c r="DB284" s="1"/>
      <c r="DC284" s="1"/>
      <c r="DD284" s="1"/>
      <c r="DE284" s="1"/>
      <c r="DF284" s="1"/>
      <c r="DG284" s="1"/>
      <c r="DH284" s="1"/>
    </row>
    <row r="285" spans="40:112" x14ac:dyDescent="0.2">
      <c r="AN285" s="11"/>
      <c r="AO285" s="11"/>
      <c r="AP285" s="14"/>
      <c r="AU285" s="14"/>
      <c r="BD285" s="1"/>
      <c r="BE285" s="1"/>
      <c r="BF285" s="1"/>
      <c r="BK285" s="1"/>
      <c r="BN285" s="14"/>
      <c r="BO285" s="14"/>
      <c r="BP285" s="14"/>
      <c r="BQ285" s="14"/>
      <c r="BR285" s="14"/>
      <c r="BS285" s="14"/>
      <c r="BT285" s="14"/>
      <c r="BU285" s="14"/>
      <c r="BV285" s="14"/>
      <c r="BW285" s="14"/>
      <c r="BX285" s="14"/>
      <c r="BY285" s="14"/>
      <c r="BZ285" s="14"/>
      <c r="CA285" s="14"/>
      <c r="CB285" s="14"/>
      <c r="CC285" s="14"/>
      <c r="CS285" s="1"/>
      <c r="CT285" s="1"/>
      <c r="CU285" s="1"/>
      <c r="CV285" s="1"/>
      <c r="CW285" s="1"/>
      <c r="CX285" s="1"/>
      <c r="CY285" s="1"/>
      <c r="CZ285" s="1"/>
      <c r="DA285" s="1"/>
      <c r="DB285" s="1"/>
      <c r="DC285" s="1"/>
      <c r="DD285" s="1"/>
      <c r="DE285" s="1"/>
      <c r="DF285" s="1"/>
      <c r="DG285" s="1"/>
      <c r="DH285" s="1"/>
    </row>
    <row r="286" spans="40:112" x14ac:dyDescent="0.2">
      <c r="AN286" s="11"/>
      <c r="AO286" s="11"/>
      <c r="AP286" s="14"/>
      <c r="AU286" s="14"/>
      <c r="BD286" s="1"/>
      <c r="BE286" s="1"/>
      <c r="BF286" s="1"/>
      <c r="BK286" s="1"/>
      <c r="BN286" s="14"/>
      <c r="BO286" s="14"/>
      <c r="BP286" s="14"/>
      <c r="BQ286" s="14"/>
      <c r="BR286" s="14"/>
      <c r="BS286" s="14"/>
      <c r="BT286" s="14"/>
      <c r="BU286" s="14"/>
      <c r="BV286" s="14"/>
      <c r="BW286" s="14"/>
      <c r="BX286" s="14"/>
      <c r="BY286" s="14"/>
      <c r="BZ286" s="14"/>
      <c r="CA286" s="14"/>
      <c r="CB286" s="14"/>
      <c r="CC286" s="14"/>
      <c r="CS286" s="1"/>
      <c r="CT286" s="1"/>
      <c r="CU286" s="1"/>
      <c r="CV286" s="1"/>
      <c r="CW286" s="1"/>
      <c r="CX286" s="1"/>
      <c r="CY286" s="1"/>
      <c r="CZ286" s="1"/>
      <c r="DA286" s="1"/>
      <c r="DB286" s="1"/>
      <c r="DC286" s="1"/>
      <c r="DD286" s="1"/>
      <c r="DE286" s="1"/>
      <c r="DF286" s="1"/>
      <c r="DG286" s="1"/>
      <c r="DH286" s="1"/>
    </row>
    <row r="287" spans="40:112" x14ac:dyDescent="0.2">
      <c r="AN287" s="11"/>
      <c r="AO287" s="11"/>
      <c r="AP287" s="14"/>
      <c r="AU287" s="14"/>
      <c r="BD287" s="1"/>
      <c r="BE287" s="1"/>
      <c r="BF287" s="1"/>
      <c r="BK287" s="1"/>
      <c r="BN287" s="14"/>
      <c r="BO287" s="14"/>
      <c r="BP287" s="14"/>
      <c r="BQ287" s="14"/>
      <c r="BR287" s="14"/>
      <c r="BS287" s="14"/>
      <c r="BT287" s="14"/>
      <c r="BU287" s="14"/>
      <c r="BV287" s="14"/>
      <c r="BW287" s="14"/>
      <c r="BX287" s="14"/>
      <c r="BY287" s="14"/>
      <c r="BZ287" s="14"/>
      <c r="CA287" s="14"/>
      <c r="CB287" s="14"/>
      <c r="CC287" s="14"/>
      <c r="CS287" s="1"/>
      <c r="CT287" s="1"/>
      <c r="CU287" s="1"/>
      <c r="CV287" s="1"/>
      <c r="CW287" s="1"/>
      <c r="CX287" s="1"/>
      <c r="CY287" s="1"/>
      <c r="CZ287" s="1"/>
      <c r="DA287" s="1"/>
      <c r="DB287" s="1"/>
      <c r="DC287" s="1"/>
      <c r="DD287" s="1"/>
      <c r="DE287" s="1"/>
      <c r="DF287" s="1"/>
      <c r="DG287" s="1"/>
      <c r="DH287" s="1"/>
    </row>
    <row r="288" spans="40:112" x14ac:dyDescent="0.2">
      <c r="AN288" s="11"/>
      <c r="AO288" s="11"/>
      <c r="AP288" s="14"/>
      <c r="AU288" s="14"/>
      <c r="BD288" s="1"/>
      <c r="BE288" s="1"/>
      <c r="BF288" s="1"/>
      <c r="BK288" s="1"/>
      <c r="BN288" s="14"/>
      <c r="BO288" s="14"/>
      <c r="BP288" s="14"/>
      <c r="BQ288" s="14"/>
      <c r="BR288" s="14"/>
      <c r="BS288" s="14"/>
      <c r="BT288" s="14"/>
      <c r="BU288" s="14"/>
      <c r="BV288" s="14"/>
      <c r="BW288" s="14"/>
      <c r="BX288" s="14"/>
      <c r="BY288" s="14"/>
      <c r="BZ288" s="14"/>
      <c r="CA288" s="14"/>
      <c r="CB288" s="14"/>
      <c r="CC288" s="14"/>
      <c r="CS288" s="1"/>
      <c r="CT288" s="1"/>
      <c r="CU288" s="1"/>
      <c r="CV288" s="1"/>
      <c r="CW288" s="1"/>
      <c r="CX288" s="1"/>
      <c r="CY288" s="1"/>
      <c r="CZ288" s="1"/>
      <c r="DA288" s="1"/>
      <c r="DB288" s="1"/>
      <c r="DC288" s="1"/>
      <c r="DD288" s="1"/>
      <c r="DE288" s="1"/>
      <c r="DF288" s="1"/>
      <c r="DG288" s="1"/>
      <c r="DH288" s="1"/>
    </row>
    <row r="289" spans="40:112" x14ac:dyDescent="0.2">
      <c r="AN289" s="11"/>
      <c r="AO289" s="11"/>
      <c r="AP289" s="14"/>
      <c r="AU289" s="14"/>
      <c r="BD289" s="1"/>
      <c r="BE289" s="1"/>
      <c r="BF289" s="1"/>
      <c r="BK289" s="1"/>
      <c r="BN289" s="14"/>
      <c r="BO289" s="14"/>
      <c r="BP289" s="14"/>
      <c r="BQ289" s="14"/>
      <c r="BR289" s="14"/>
      <c r="BS289" s="14"/>
      <c r="BT289" s="14"/>
      <c r="BU289" s="14"/>
      <c r="BV289" s="14"/>
      <c r="BW289" s="14"/>
      <c r="BX289" s="14"/>
      <c r="BY289" s="14"/>
      <c r="BZ289" s="14"/>
      <c r="CA289" s="14"/>
      <c r="CB289" s="14"/>
      <c r="CC289" s="14"/>
      <c r="CS289" s="1"/>
      <c r="CT289" s="1"/>
      <c r="CU289" s="1"/>
      <c r="CV289" s="1"/>
      <c r="CW289" s="1"/>
      <c r="CX289" s="1"/>
      <c r="CY289" s="1"/>
      <c r="CZ289" s="1"/>
      <c r="DA289" s="1"/>
      <c r="DB289" s="1"/>
      <c r="DC289" s="1"/>
      <c r="DD289" s="1"/>
      <c r="DE289" s="1"/>
      <c r="DF289" s="1"/>
      <c r="DG289" s="1"/>
      <c r="DH289" s="1"/>
    </row>
    <row r="290" spans="40:112" x14ac:dyDescent="0.2">
      <c r="AN290" s="11"/>
      <c r="AO290" s="11"/>
      <c r="AP290" s="14"/>
      <c r="AU290" s="14"/>
      <c r="BD290" s="1"/>
      <c r="BE290" s="1"/>
      <c r="BF290" s="1"/>
      <c r="BK290" s="1"/>
      <c r="BN290" s="14"/>
      <c r="BO290" s="14"/>
      <c r="BP290" s="14"/>
      <c r="BQ290" s="14"/>
      <c r="BR290" s="14"/>
      <c r="BS290" s="14"/>
      <c r="BT290" s="14"/>
      <c r="BU290" s="14"/>
      <c r="BV290" s="14"/>
      <c r="BW290" s="14"/>
      <c r="BX290" s="14"/>
      <c r="BY290" s="14"/>
      <c r="BZ290" s="14"/>
      <c r="CA290" s="14"/>
      <c r="CB290" s="14"/>
      <c r="CC290" s="14"/>
      <c r="CS290" s="1"/>
      <c r="CT290" s="1"/>
      <c r="CU290" s="1"/>
      <c r="CV290" s="1"/>
      <c r="CW290" s="1"/>
      <c r="CX290" s="1"/>
      <c r="CY290" s="1"/>
      <c r="CZ290" s="1"/>
      <c r="DA290" s="1"/>
      <c r="DB290" s="1"/>
      <c r="DC290" s="1"/>
      <c r="DD290" s="1"/>
      <c r="DE290" s="1"/>
      <c r="DF290" s="1"/>
      <c r="DG290" s="1"/>
      <c r="DH290" s="1"/>
    </row>
    <row r="291" spans="40:112" x14ac:dyDescent="0.2">
      <c r="AN291" s="11"/>
      <c r="AO291" s="11"/>
      <c r="AP291" s="14"/>
      <c r="AU291" s="14"/>
      <c r="BD291" s="1"/>
      <c r="BE291" s="1"/>
      <c r="BF291" s="1"/>
      <c r="BK291" s="1"/>
      <c r="BN291" s="14"/>
      <c r="BO291" s="14"/>
      <c r="BP291" s="14"/>
      <c r="BQ291" s="14"/>
      <c r="BR291" s="14"/>
      <c r="BS291" s="14"/>
      <c r="BT291" s="14"/>
      <c r="BU291" s="14"/>
      <c r="BV291" s="14"/>
      <c r="BW291" s="14"/>
      <c r="BX291" s="14"/>
      <c r="BY291" s="14"/>
      <c r="BZ291" s="14"/>
      <c r="CA291" s="14"/>
      <c r="CB291" s="14"/>
      <c r="CC291" s="14"/>
      <c r="CS291" s="1"/>
      <c r="CT291" s="1"/>
      <c r="CU291" s="1"/>
      <c r="CV291" s="1"/>
      <c r="CW291" s="1"/>
      <c r="CX291" s="1"/>
      <c r="CY291" s="1"/>
      <c r="CZ291" s="1"/>
      <c r="DA291" s="1"/>
      <c r="DB291" s="1"/>
      <c r="DC291" s="1"/>
      <c r="DD291" s="1"/>
      <c r="DE291" s="1"/>
      <c r="DF291" s="1"/>
      <c r="DG291" s="1"/>
      <c r="DH291" s="1"/>
    </row>
    <row r="292" spans="40:112" x14ac:dyDescent="0.2">
      <c r="AN292" s="11"/>
      <c r="AO292" s="11"/>
      <c r="AP292" s="14"/>
      <c r="AU292" s="14"/>
      <c r="BD292" s="1"/>
      <c r="BE292" s="1"/>
      <c r="BF292" s="1"/>
      <c r="BK292" s="1"/>
      <c r="BN292" s="14"/>
      <c r="BO292" s="14"/>
      <c r="BP292" s="14"/>
      <c r="BQ292" s="14"/>
      <c r="BR292" s="14"/>
      <c r="BS292" s="14"/>
      <c r="BT292" s="14"/>
      <c r="BU292" s="14"/>
      <c r="BV292" s="14"/>
      <c r="BW292" s="14"/>
      <c r="BX292" s="14"/>
      <c r="BY292" s="14"/>
      <c r="BZ292" s="14"/>
      <c r="CA292" s="14"/>
      <c r="CB292" s="14"/>
      <c r="CC292" s="14"/>
      <c r="CS292" s="1"/>
      <c r="CT292" s="1"/>
      <c r="CU292" s="1"/>
      <c r="CV292" s="1"/>
      <c r="CW292" s="1"/>
      <c r="CX292" s="1"/>
      <c r="CY292" s="1"/>
      <c r="CZ292" s="1"/>
      <c r="DA292" s="1"/>
      <c r="DB292" s="1"/>
      <c r="DC292" s="1"/>
      <c r="DD292" s="1"/>
      <c r="DE292" s="1"/>
      <c r="DF292" s="1"/>
      <c r="DG292" s="1"/>
      <c r="DH292" s="1"/>
    </row>
    <row r="293" spans="40:112" x14ac:dyDescent="0.2">
      <c r="AN293" s="11"/>
      <c r="AO293" s="11"/>
      <c r="AP293" s="14"/>
      <c r="AU293" s="14"/>
      <c r="BD293" s="1"/>
      <c r="BE293" s="1"/>
      <c r="BF293" s="1"/>
      <c r="BK293" s="1"/>
      <c r="BN293" s="14"/>
      <c r="BO293" s="14"/>
      <c r="BP293" s="14"/>
      <c r="BQ293" s="14"/>
      <c r="BR293" s="14"/>
      <c r="BS293" s="14"/>
      <c r="BT293" s="14"/>
      <c r="BU293" s="14"/>
      <c r="BV293" s="14"/>
      <c r="BW293" s="14"/>
      <c r="BX293" s="14"/>
      <c r="BY293" s="14"/>
      <c r="BZ293" s="14"/>
      <c r="CA293" s="14"/>
      <c r="CB293" s="14"/>
      <c r="CC293" s="14"/>
      <c r="CS293" s="1"/>
      <c r="CT293" s="1"/>
      <c r="CU293" s="1"/>
      <c r="CV293" s="1"/>
      <c r="CW293" s="1"/>
      <c r="CX293" s="1"/>
      <c r="CY293" s="1"/>
      <c r="CZ293" s="1"/>
      <c r="DA293" s="1"/>
      <c r="DB293" s="1"/>
      <c r="DC293" s="1"/>
      <c r="DD293" s="1"/>
      <c r="DE293" s="1"/>
      <c r="DF293" s="1"/>
      <c r="DG293" s="1"/>
      <c r="DH293" s="1"/>
    </row>
    <row r="294" spans="40:112" x14ac:dyDescent="0.2">
      <c r="AN294" s="11"/>
      <c r="AO294" s="11"/>
      <c r="AP294" s="14"/>
      <c r="AU294" s="14"/>
      <c r="BD294" s="1"/>
      <c r="BE294" s="1"/>
      <c r="BF294" s="1"/>
      <c r="BK294" s="1"/>
      <c r="BN294" s="14"/>
      <c r="BO294" s="14"/>
      <c r="BP294" s="14"/>
      <c r="BQ294" s="14"/>
      <c r="BR294" s="14"/>
      <c r="BS294" s="14"/>
      <c r="BT294" s="14"/>
      <c r="BU294" s="14"/>
      <c r="BV294" s="14"/>
      <c r="BW294" s="14"/>
      <c r="BX294" s="14"/>
      <c r="BY294" s="14"/>
      <c r="BZ294" s="14"/>
      <c r="CA294" s="14"/>
      <c r="CB294" s="14"/>
      <c r="CC294" s="14"/>
      <c r="CS294" s="1"/>
      <c r="CT294" s="1"/>
      <c r="CU294" s="1"/>
      <c r="CV294" s="1"/>
      <c r="CW294" s="1"/>
      <c r="CX294" s="1"/>
      <c r="CY294" s="1"/>
      <c r="CZ294" s="1"/>
      <c r="DA294" s="1"/>
      <c r="DB294" s="1"/>
      <c r="DC294" s="1"/>
      <c r="DD294" s="1"/>
      <c r="DE294" s="1"/>
      <c r="DF294" s="1"/>
      <c r="DG294" s="1"/>
      <c r="DH294" s="1"/>
    </row>
    <row r="295" spans="40:112" x14ac:dyDescent="0.2">
      <c r="AN295" s="11"/>
      <c r="AO295" s="11"/>
      <c r="AP295" s="14"/>
      <c r="AU295" s="14"/>
      <c r="BD295" s="1"/>
      <c r="BE295" s="1"/>
      <c r="BF295" s="1"/>
      <c r="BK295" s="1"/>
      <c r="BN295" s="14"/>
      <c r="BO295" s="14"/>
      <c r="BP295" s="14"/>
      <c r="BQ295" s="14"/>
      <c r="BR295" s="14"/>
      <c r="BS295" s="14"/>
      <c r="BT295" s="14"/>
      <c r="BU295" s="14"/>
      <c r="BV295" s="14"/>
      <c r="BW295" s="14"/>
      <c r="BX295" s="14"/>
      <c r="BY295" s="14"/>
      <c r="BZ295" s="14"/>
      <c r="CA295" s="14"/>
      <c r="CB295" s="14"/>
      <c r="CC295" s="14"/>
      <c r="CS295" s="1"/>
      <c r="CT295" s="1"/>
      <c r="CU295" s="1"/>
      <c r="CV295" s="1"/>
      <c r="CW295" s="1"/>
      <c r="CX295" s="1"/>
      <c r="CY295" s="1"/>
      <c r="CZ295" s="1"/>
      <c r="DA295" s="1"/>
      <c r="DB295" s="1"/>
      <c r="DC295" s="1"/>
      <c r="DD295" s="1"/>
      <c r="DE295" s="1"/>
      <c r="DF295" s="1"/>
      <c r="DG295" s="1"/>
      <c r="DH295" s="1"/>
    </row>
    <row r="296" spans="40:112" x14ac:dyDescent="0.2">
      <c r="AN296" s="11"/>
      <c r="AO296" s="11"/>
      <c r="AP296" s="14"/>
      <c r="AU296" s="14"/>
      <c r="BD296" s="1"/>
      <c r="BE296" s="1"/>
      <c r="BF296" s="1"/>
      <c r="BK296" s="1"/>
      <c r="BN296" s="14"/>
      <c r="BO296" s="14"/>
      <c r="BP296" s="14"/>
      <c r="BQ296" s="14"/>
      <c r="BR296" s="14"/>
      <c r="BS296" s="14"/>
      <c r="BT296" s="14"/>
      <c r="BU296" s="14"/>
      <c r="BV296" s="14"/>
      <c r="BW296" s="14"/>
      <c r="BX296" s="14"/>
      <c r="BY296" s="14"/>
      <c r="BZ296" s="14"/>
      <c r="CA296" s="14"/>
      <c r="CB296" s="14"/>
      <c r="CC296" s="14"/>
      <c r="CS296" s="1"/>
      <c r="CT296" s="1"/>
      <c r="CU296" s="1"/>
      <c r="CV296" s="1"/>
      <c r="CW296" s="1"/>
      <c r="CX296" s="1"/>
      <c r="CY296" s="1"/>
      <c r="CZ296" s="1"/>
      <c r="DA296" s="1"/>
      <c r="DB296" s="1"/>
      <c r="DC296" s="1"/>
      <c r="DD296" s="1"/>
      <c r="DE296" s="1"/>
      <c r="DF296" s="1"/>
      <c r="DG296" s="1"/>
      <c r="DH296" s="1"/>
    </row>
    <row r="297" spans="40:112" x14ac:dyDescent="0.2">
      <c r="AN297" s="11"/>
      <c r="AO297" s="11"/>
      <c r="AP297" s="14"/>
      <c r="AU297" s="14"/>
      <c r="BD297" s="1"/>
      <c r="BE297" s="1"/>
      <c r="BF297" s="1"/>
      <c r="BK297" s="1"/>
      <c r="BN297" s="14"/>
      <c r="BO297" s="14"/>
      <c r="BP297" s="14"/>
      <c r="BQ297" s="14"/>
      <c r="BR297" s="14"/>
      <c r="BS297" s="14"/>
      <c r="BT297" s="14"/>
      <c r="BU297" s="14"/>
      <c r="BV297" s="14"/>
      <c r="BW297" s="14"/>
      <c r="BX297" s="14"/>
      <c r="BY297" s="14"/>
      <c r="BZ297" s="14"/>
      <c r="CA297" s="14"/>
      <c r="CB297" s="14"/>
      <c r="CC297" s="14"/>
      <c r="CS297" s="1"/>
      <c r="CT297" s="1"/>
      <c r="CU297" s="1"/>
      <c r="CV297" s="1"/>
      <c r="CW297" s="1"/>
      <c r="CX297" s="1"/>
      <c r="CY297" s="1"/>
      <c r="CZ297" s="1"/>
      <c r="DA297" s="1"/>
      <c r="DB297" s="1"/>
      <c r="DC297" s="1"/>
      <c r="DD297" s="1"/>
      <c r="DE297" s="1"/>
      <c r="DF297" s="1"/>
      <c r="DG297" s="1"/>
      <c r="DH297" s="1"/>
    </row>
    <row r="298" spans="40:112" x14ac:dyDescent="0.2">
      <c r="AN298" s="11"/>
      <c r="AO298" s="11"/>
      <c r="AP298" s="14"/>
      <c r="AU298" s="14"/>
      <c r="BD298" s="1"/>
      <c r="BE298" s="1"/>
      <c r="BF298" s="1"/>
      <c r="BK298" s="1"/>
      <c r="BN298" s="14"/>
      <c r="BO298" s="14"/>
      <c r="BP298" s="14"/>
      <c r="BQ298" s="14"/>
      <c r="BR298" s="14"/>
      <c r="BS298" s="14"/>
      <c r="BT298" s="14"/>
      <c r="BU298" s="14"/>
      <c r="BV298" s="14"/>
      <c r="BW298" s="14"/>
      <c r="BX298" s="14"/>
      <c r="BY298" s="14"/>
      <c r="BZ298" s="14"/>
      <c r="CA298" s="14"/>
      <c r="CB298" s="14"/>
      <c r="CC298" s="14"/>
      <c r="CS298" s="1"/>
      <c r="CT298" s="1"/>
      <c r="CU298" s="1"/>
      <c r="CV298" s="1"/>
      <c r="CW298" s="1"/>
      <c r="CX298" s="1"/>
      <c r="CY298" s="1"/>
      <c r="CZ298" s="1"/>
      <c r="DA298" s="1"/>
      <c r="DB298" s="1"/>
      <c r="DC298" s="1"/>
      <c r="DD298" s="1"/>
      <c r="DE298" s="1"/>
      <c r="DF298" s="1"/>
      <c r="DG298" s="1"/>
      <c r="DH298" s="1"/>
    </row>
    <row r="299" spans="40:112" x14ac:dyDescent="0.2">
      <c r="AN299" s="11"/>
      <c r="AO299" s="11"/>
      <c r="AP299" s="14"/>
      <c r="AU299" s="14"/>
      <c r="BD299" s="1"/>
      <c r="BE299" s="1"/>
      <c r="BF299" s="1"/>
      <c r="BK299" s="1"/>
      <c r="BN299" s="14"/>
      <c r="BO299" s="14"/>
      <c r="BP299" s="14"/>
      <c r="BQ299" s="14"/>
      <c r="BR299" s="14"/>
      <c r="BS299" s="14"/>
      <c r="BT299" s="14"/>
      <c r="BU299" s="14"/>
      <c r="BV299" s="14"/>
      <c r="BW299" s="14"/>
      <c r="BX299" s="14"/>
      <c r="BY299" s="14"/>
      <c r="BZ299" s="14"/>
      <c r="CA299" s="14"/>
      <c r="CB299" s="14"/>
      <c r="CC299" s="14"/>
      <c r="CS299" s="1"/>
      <c r="CT299" s="1"/>
      <c r="CU299" s="1"/>
      <c r="CV299" s="1"/>
      <c r="CW299" s="1"/>
      <c r="CX299" s="1"/>
      <c r="CY299" s="1"/>
      <c r="CZ299" s="1"/>
      <c r="DA299" s="1"/>
      <c r="DB299" s="1"/>
      <c r="DC299" s="1"/>
      <c r="DD299" s="1"/>
      <c r="DE299" s="1"/>
      <c r="DF299" s="1"/>
      <c r="DG299" s="1"/>
      <c r="DH299" s="1"/>
    </row>
    <row r="300" spans="40:112" x14ac:dyDescent="0.2">
      <c r="AN300" s="11"/>
      <c r="AO300" s="11"/>
      <c r="AP300" s="14"/>
      <c r="AU300" s="14"/>
      <c r="BD300" s="1"/>
      <c r="BE300" s="1"/>
      <c r="BF300" s="1"/>
      <c r="BK300" s="1"/>
      <c r="BN300" s="14"/>
      <c r="BO300" s="14"/>
      <c r="BP300" s="14"/>
      <c r="BQ300" s="14"/>
      <c r="BR300" s="14"/>
      <c r="BS300" s="14"/>
      <c r="BT300" s="14"/>
      <c r="BU300" s="14"/>
      <c r="BV300" s="14"/>
      <c r="BW300" s="14"/>
      <c r="BX300" s="14"/>
      <c r="BY300" s="14"/>
      <c r="BZ300" s="14"/>
      <c r="CA300" s="14"/>
      <c r="CB300" s="14"/>
      <c r="CC300" s="14"/>
      <c r="CS300" s="1"/>
      <c r="CT300" s="1"/>
      <c r="CU300" s="1"/>
      <c r="CV300" s="1"/>
      <c r="CW300" s="1"/>
      <c r="CX300" s="1"/>
      <c r="CY300" s="1"/>
      <c r="CZ300" s="1"/>
      <c r="DA300" s="1"/>
      <c r="DB300" s="1"/>
      <c r="DC300" s="1"/>
      <c r="DD300" s="1"/>
      <c r="DE300" s="1"/>
      <c r="DF300" s="1"/>
      <c r="DG300" s="1"/>
      <c r="DH300" s="1"/>
    </row>
    <row r="301" spans="40:112" x14ac:dyDescent="0.2">
      <c r="AN301" s="11"/>
      <c r="AO301" s="11"/>
      <c r="AP301" s="14"/>
      <c r="AU301" s="14"/>
      <c r="BD301" s="1"/>
      <c r="BE301" s="1"/>
      <c r="BF301" s="1"/>
      <c r="BK301" s="1"/>
      <c r="BN301" s="14"/>
      <c r="BO301" s="14"/>
      <c r="BP301" s="14"/>
      <c r="BQ301" s="14"/>
      <c r="BR301" s="14"/>
      <c r="BS301" s="14"/>
      <c r="BT301" s="14"/>
      <c r="BU301" s="14"/>
      <c r="BV301" s="14"/>
      <c r="BW301" s="14"/>
      <c r="BX301" s="14"/>
      <c r="BY301" s="14"/>
      <c r="BZ301" s="14"/>
      <c r="CA301" s="14"/>
      <c r="CB301" s="14"/>
      <c r="CC301" s="14"/>
      <c r="CS301" s="1"/>
      <c r="CT301" s="1"/>
      <c r="CU301" s="1"/>
      <c r="CV301" s="1"/>
      <c r="CW301" s="1"/>
      <c r="CX301" s="1"/>
      <c r="CY301" s="1"/>
      <c r="CZ301" s="1"/>
      <c r="DA301" s="1"/>
      <c r="DB301" s="1"/>
      <c r="DC301" s="1"/>
      <c r="DD301" s="1"/>
      <c r="DE301" s="1"/>
      <c r="DF301" s="1"/>
      <c r="DG301" s="1"/>
      <c r="DH301" s="1"/>
    </row>
    <row r="302" spans="40:112" x14ac:dyDescent="0.2">
      <c r="AN302" s="11"/>
      <c r="AO302" s="11"/>
      <c r="AP302" s="14"/>
      <c r="AU302" s="14"/>
      <c r="BD302" s="1"/>
      <c r="BE302" s="1"/>
      <c r="BF302" s="1"/>
      <c r="BK302" s="1"/>
      <c r="BN302" s="14"/>
      <c r="BO302" s="14"/>
      <c r="BP302" s="14"/>
      <c r="BQ302" s="14"/>
      <c r="BR302" s="14"/>
      <c r="BS302" s="14"/>
      <c r="BT302" s="14"/>
      <c r="BU302" s="14"/>
      <c r="BV302" s="14"/>
      <c r="BW302" s="14"/>
      <c r="BX302" s="14"/>
      <c r="BY302" s="14"/>
      <c r="BZ302" s="14"/>
      <c r="CA302" s="14"/>
      <c r="CB302" s="14"/>
      <c r="CC302" s="14"/>
      <c r="CS302" s="1"/>
      <c r="CT302" s="1"/>
      <c r="CU302" s="1"/>
      <c r="CV302" s="1"/>
      <c r="CW302" s="1"/>
      <c r="CX302" s="1"/>
      <c r="CY302" s="1"/>
      <c r="CZ302" s="1"/>
      <c r="DA302" s="1"/>
      <c r="DB302" s="1"/>
      <c r="DC302" s="1"/>
      <c r="DD302" s="1"/>
      <c r="DE302" s="1"/>
      <c r="DF302" s="1"/>
      <c r="DG302" s="1"/>
      <c r="DH302" s="1"/>
    </row>
    <row r="303" spans="40:112" x14ac:dyDescent="0.2">
      <c r="AN303" s="11"/>
      <c r="AO303" s="11"/>
      <c r="AP303" s="14"/>
      <c r="AU303" s="14"/>
      <c r="BD303" s="1"/>
      <c r="BE303" s="1"/>
      <c r="BF303" s="1"/>
      <c r="BK303" s="1"/>
      <c r="BN303" s="14"/>
      <c r="BO303" s="14"/>
      <c r="BP303" s="14"/>
      <c r="BQ303" s="14"/>
      <c r="BR303" s="14"/>
      <c r="BS303" s="14"/>
      <c r="BT303" s="14"/>
      <c r="BU303" s="14"/>
      <c r="BV303" s="14"/>
      <c r="BW303" s="14"/>
      <c r="BX303" s="14"/>
      <c r="BY303" s="14"/>
      <c r="BZ303" s="14"/>
      <c r="CA303" s="14"/>
      <c r="CB303" s="14"/>
      <c r="CC303" s="14"/>
      <c r="CS303" s="1"/>
      <c r="CT303" s="1"/>
      <c r="CU303" s="1"/>
      <c r="CV303" s="1"/>
      <c r="CW303" s="1"/>
      <c r="CX303" s="1"/>
      <c r="CY303" s="1"/>
      <c r="CZ303" s="1"/>
      <c r="DA303" s="1"/>
      <c r="DB303" s="1"/>
      <c r="DC303" s="1"/>
      <c r="DD303" s="1"/>
      <c r="DE303" s="1"/>
      <c r="DF303" s="1"/>
      <c r="DG303" s="1"/>
      <c r="DH303" s="1"/>
    </row>
    <row r="304" spans="40:112" x14ac:dyDescent="0.2">
      <c r="AN304" s="11"/>
      <c r="AO304" s="11"/>
      <c r="AP304" s="14"/>
      <c r="AU304" s="14"/>
      <c r="BD304" s="1"/>
      <c r="BE304" s="1"/>
      <c r="BF304" s="1"/>
      <c r="BK304" s="1"/>
      <c r="BN304" s="14"/>
      <c r="BO304" s="14"/>
      <c r="BP304" s="14"/>
      <c r="BQ304" s="14"/>
      <c r="BR304" s="14"/>
      <c r="BS304" s="14"/>
      <c r="BT304" s="14"/>
      <c r="BU304" s="14"/>
      <c r="BV304" s="14"/>
      <c r="BW304" s="14"/>
      <c r="BX304" s="14"/>
      <c r="BY304" s="14"/>
      <c r="BZ304" s="14"/>
      <c r="CA304" s="14"/>
      <c r="CB304" s="14"/>
      <c r="CC304" s="14"/>
      <c r="CS304" s="1"/>
      <c r="CT304" s="1"/>
      <c r="CU304" s="1"/>
      <c r="CV304" s="1"/>
      <c r="CW304" s="1"/>
      <c r="CX304" s="1"/>
      <c r="CY304" s="1"/>
      <c r="CZ304" s="1"/>
      <c r="DA304" s="1"/>
      <c r="DB304" s="1"/>
      <c r="DC304" s="1"/>
      <c r="DD304" s="1"/>
      <c r="DE304" s="1"/>
      <c r="DF304" s="1"/>
      <c r="DG304" s="1"/>
      <c r="DH304" s="1"/>
    </row>
    <row r="305" spans="40:112" x14ac:dyDescent="0.2">
      <c r="AN305" s="11"/>
      <c r="AO305" s="11"/>
      <c r="AP305" s="14"/>
      <c r="AU305" s="14"/>
      <c r="BD305" s="1"/>
      <c r="BE305" s="1"/>
      <c r="BF305" s="1"/>
      <c r="BK305" s="1"/>
      <c r="BN305" s="14"/>
      <c r="BO305" s="14"/>
      <c r="BP305" s="14"/>
      <c r="BQ305" s="14"/>
      <c r="BR305" s="14"/>
      <c r="BS305" s="14"/>
      <c r="BT305" s="14"/>
      <c r="BU305" s="14"/>
      <c r="BV305" s="14"/>
      <c r="BW305" s="14"/>
      <c r="BX305" s="14"/>
      <c r="BY305" s="14"/>
      <c r="BZ305" s="14"/>
      <c r="CA305" s="14"/>
      <c r="CB305" s="14"/>
      <c r="CC305" s="14"/>
      <c r="CS305" s="1"/>
      <c r="CT305" s="1"/>
      <c r="CU305" s="1"/>
      <c r="CV305" s="1"/>
      <c r="CW305" s="1"/>
      <c r="CX305" s="1"/>
      <c r="CY305" s="1"/>
      <c r="CZ305" s="1"/>
      <c r="DA305" s="1"/>
      <c r="DB305" s="1"/>
      <c r="DC305" s="1"/>
      <c r="DD305" s="1"/>
      <c r="DE305" s="1"/>
      <c r="DF305" s="1"/>
      <c r="DG305" s="1"/>
      <c r="DH305" s="1"/>
    </row>
    <row r="306" spans="40:112" x14ac:dyDescent="0.2">
      <c r="AN306" s="11"/>
      <c r="AO306" s="11"/>
      <c r="AP306" s="14"/>
      <c r="AU306" s="14"/>
      <c r="BD306" s="1"/>
      <c r="BE306" s="1"/>
      <c r="BF306" s="1"/>
      <c r="BK306" s="1"/>
      <c r="BN306" s="14"/>
      <c r="BO306" s="14"/>
      <c r="BP306" s="14"/>
      <c r="BQ306" s="14"/>
      <c r="BR306" s="14"/>
      <c r="BS306" s="14"/>
      <c r="BT306" s="14"/>
      <c r="BU306" s="14"/>
      <c r="BV306" s="14"/>
      <c r="BW306" s="14"/>
      <c r="BX306" s="14"/>
      <c r="BY306" s="14"/>
      <c r="BZ306" s="14"/>
      <c r="CA306" s="14"/>
      <c r="CB306" s="14"/>
      <c r="CC306" s="14"/>
      <c r="CS306" s="1"/>
      <c r="CT306" s="1"/>
      <c r="CU306" s="1"/>
      <c r="CV306" s="1"/>
      <c r="CW306" s="1"/>
      <c r="CX306" s="1"/>
      <c r="CY306" s="1"/>
      <c r="CZ306" s="1"/>
      <c r="DA306" s="1"/>
      <c r="DB306" s="1"/>
      <c r="DC306" s="1"/>
      <c r="DD306" s="1"/>
      <c r="DE306" s="1"/>
      <c r="DF306" s="1"/>
      <c r="DG306" s="1"/>
      <c r="DH306" s="1"/>
    </row>
    <row r="307" spans="40:112" x14ac:dyDescent="0.2">
      <c r="AN307" s="11"/>
      <c r="AO307" s="11"/>
      <c r="AP307" s="14"/>
      <c r="AU307" s="14"/>
      <c r="BD307" s="1"/>
      <c r="BE307" s="1"/>
      <c r="BF307" s="1"/>
      <c r="BK307" s="1"/>
      <c r="BN307" s="14"/>
      <c r="BO307" s="14"/>
      <c r="BP307" s="14"/>
      <c r="BQ307" s="14"/>
      <c r="BR307" s="14"/>
      <c r="BS307" s="14"/>
      <c r="BT307" s="14"/>
      <c r="BU307" s="14"/>
      <c r="BV307" s="14"/>
      <c r="BW307" s="14"/>
      <c r="BX307" s="14"/>
      <c r="BY307" s="14"/>
      <c r="BZ307" s="14"/>
      <c r="CA307" s="14"/>
      <c r="CB307" s="14"/>
      <c r="CC307" s="14"/>
      <c r="CS307" s="1"/>
      <c r="CT307" s="1"/>
      <c r="CU307" s="1"/>
      <c r="CV307" s="1"/>
      <c r="CW307" s="1"/>
      <c r="CX307" s="1"/>
      <c r="CY307" s="1"/>
      <c r="CZ307" s="1"/>
      <c r="DA307" s="1"/>
      <c r="DB307" s="1"/>
      <c r="DC307" s="1"/>
      <c r="DD307" s="1"/>
      <c r="DE307" s="1"/>
      <c r="DF307" s="1"/>
      <c r="DG307" s="1"/>
      <c r="DH307" s="1"/>
    </row>
    <row r="308" spans="40:112" x14ac:dyDescent="0.2">
      <c r="AN308" s="11"/>
      <c r="AO308" s="11"/>
      <c r="AP308" s="14"/>
      <c r="AU308" s="14"/>
      <c r="BD308" s="1"/>
      <c r="BE308" s="1"/>
      <c r="BF308" s="1"/>
      <c r="BK308" s="1"/>
      <c r="BN308" s="14"/>
      <c r="BO308" s="14"/>
      <c r="BP308" s="14"/>
      <c r="BQ308" s="14"/>
      <c r="BR308" s="14"/>
      <c r="BS308" s="14"/>
      <c r="BT308" s="14"/>
      <c r="BU308" s="14"/>
      <c r="BV308" s="14"/>
      <c r="BW308" s="14"/>
      <c r="BX308" s="14"/>
      <c r="BY308" s="14"/>
      <c r="BZ308" s="14"/>
      <c r="CA308" s="14"/>
      <c r="CB308" s="14"/>
      <c r="CC308" s="14"/>
      <c r="CS308" s="1"/>
      <c r="CT308" s="1"/>
      <c r="CU308" s="1"/>
      <c r="CV308" s="1"/>
      <c r="CW308" s="1"/>
      <c r="CX308" s="1"/>
      <c r="CY308" s="1"/>
      <c r="CZ308" s="1"/>
      <c r="DA308" s="1"/>
      <c r="DB308" s="1"/>
      <c r="DC308" s="1"/>
      <c r="DD308" s="1"/>
      <c r="DE308" s="1"/>
      <c r="DF308" s="1"/>
      <c r="DG308" s="1"/>
      <c r="DH308" s="1"/>
    </row>
    <row r="309" spans="40:112" x14ac:dyDescent="0.2">
      <c r="AN309" s="11"/>
      <c r="AO309" s="152" t="s">
        <v>147</v>
      </c>
      <c r="AP309" s="14"/>
      <c r="AU309" s="14"/>
      <c r="BD309" s="1"/>
      <c r="BE309" s="1"/>
      <c r="BF309" s="1"/>
      <c r="BK309" s="1"/>
      <c r="BN309" s="14"/>
      <c r="BO309" s="14"/>
      <c r="BP309" s="14"/>
      <c r="BQ309" s="14"/>
      <c r="BR309" s="14"/>
      <c r="BS309" s="14"/>
      <c r="BT309" s="14"/>
      <c r="BU309" s="14"/>
      <c r="BV309" s="14"/>
      <c r="BW309" s="14"/>
      <c r="BX309" s="14"/>
      <c r="BY309" s="14"/>
      <c r="BZ309" s="14"/>
      <c r="CA309" s="14"/>
      <c r="CB309" s="14"/>
      <c r="CC309" s="14"/>
      <c r="CS309" s="1"/>
      <c r="CT309" s="1"/>
      <c r="CU309" s="1"/>
      <c r="CV309" s="1"/>
      <c r="CW309" s="1"/>
      <c r="CX309" s="1"/>
      <c r="CY309" s="1"/>
      <c r="CZ309" s="1"/>
      <c r="DA309" s="1"/>
      <c r="DB309" s="1"/>
      <c r="DC309" s="1"/>
      <c r="DD309" s="1"/>
      <c r="DE309" s="1"/>
      <c r="DF309" s="1"/>
      <c r="DG309" s="1"/>
      <c r="DH309" s="1"/>
    </row>
    <row r="310" spans="40:112" x14ac:dyDescent="0.2">
      <c r="AN310" s="11"/>
      <c r="BD310" s="1"/>
      <c r="BE310" s="1"/>
      <c r="BF310" s="1"/>
      <c r="BK310" s="1"/>
      <c r="CD310" s="1"/>
      <c r="CE310" s="1"/>
      <c r="CF310" s="1"/>
      <c r="CG310" s="1"/>
      <c r="CH310" s="1"/>
      <c r="CI310" s="1"/>
      <c r="CJ310" s="1"/>
      <c r="CK310" s="1"/>
      <c r="CL310" s="1"/>
      <c r="CM310" s="1"/>
      <c r="CS310" s="1"/>
      <c r="CT310" s="1"/>
      <c r="CU310" s="1"/>
      <c r="CV310" s="1"/>
      <c r="CW310" s="1"/>
      <c r="CX310" s="1"/>
      <c r="CY310" s="1"/>
      <c r="CZ310" s="1"/>
      <c r="DA310" s="1"/>
      <c r="DB310" s="1"/>
      <c r="DC310" s="1"/>
      <c r="DD310" s="1"/>
      <c r="DE310" s="1"/>
      <c r="DF310" s="1"/>
      <c r="DG310" s="1"/>
      <c r="DH310" s="1"/>
    </row>
    <row r="311" spans="40:112" x14ac:dyDescent="0.2">
      <c r="AN311" s="11"/>
      <c r="AO311" s="11"/>
      <c r="AP311" s="14"/>
      <c r="AU311" s="14"/>
      <c r="BD311" s="1"/>
      <c r="BE311" s="1"/>
      <c r="BF311" s="1"/>
      <c r="BK311" s="1"/>
      <c r="BN311" s="14"/>
      <c r="BO311" s="14"/>
      <c r="BP311" s="14"/>
      <c r="BQ311" s="14"/>
      <c r="BR311" s="14"/>
      <c r="BS311" s="14"/>
      <c r="BT311" s="14"/>
      <c r="BU311" s="14"/>
      <c r="BV311" s="14"/>
      <c r="BW311" s="14"/>
      <c r="BX311" s="14"/>
      <c r="BY311" s="14"/>
      <c r="BZ311" s="14"/>
      <c r="CA311" s="14"/>
      <c r="CB311" s="14"/>
      <c r="CC311" s="14"/>
      <c r="CS311" s="1"/>
      <c r="CT311" s="1"/>
      <c r="CU311" s="1"/>
      <c r="CV311" s="1"/>
      <c r="CW311" s="1"/>
      <c r="CX311" s="1"/>
      <c r="CY311" s="1"/>
      <c r="CZ311" s="1"/>
      <c r="DA311" s="1"/>
      <c r="DB311" s="1"/>
      <c r="DC311" s="1"/>
      <c r="DD311" s="1"/>
      <c r="DE311" s="1"/>
      <c r="DF311" s="1"/>
      <c r="DG311" s="1"/>
      <c r="DH311" s="1"/>
    </row>
    <row r="312" spans="40:112" x14ac:dyDescent="0.2">
      <c r="AN312" s="11"/>
      <c r="AO312" s="11"/>
      <c r="AP312" s="14"/>
      <c r="AU312" s="14"/>
      <c r="BD312" s="1"/>
      <c r="BE312" s="1"/>
      <c r="BF312" s="1"/>
      <c r="BK312" s="1"/>
      <c r="BN312" s="14"/>
      <c r="BO312" s="14"/>
      <c r="BP312" s="14"/>
      <c r="BQ312" s="14"/>
      <c r="BR312" s="14"/>
      <c r="BS312" s="14"/>
      <c r="BT312" s="14"/>
      <c r="BU312" s="14"/>
      <c r="BV312" s="14"/>
      <c r="BW312" s="14"/>
      <c r="BX312" s="14"/>
      <c r="BY312" s="14"/>
      <c r="BZ312" s="14"/>
      <c r="CA312" s="14"/>
      <c r="CB312" s="14"/>
      <c r="CC312" s="14"/>
      <c r="CS312" s="1"/>
      <c r="CT312" s="1"/>
      <c r="CU312" s="1"/>
      <c r="CV312" s="1"/>
      <c r="CW312" s="1"/>
      <c r="CX312" s="1"/>
      <c r="CY312" s="1"/>
      <c r="CZ312" s="1"/>
      <c r="DA312" s="1"/>
      <c r="DB312" s="1"/>
      <c r="DC312" s="1"/>
      <c r="DD312" s="1"/>
      <c r="DE312" s="1"/>
      <c r="DF312" s="1"/>
      <c r="DG312" s="1"/>
      <c r="DH312" s="1"/>
    </row>
    <row r="313" spans="40:112" x14ac:dyDescent="0.2">
      <c r="AN313" s="11"/>
      <c r="AO313" s="11"/>
      <c r="AP313" s="14"/>
      <c r="AU313" s="14"/>
      <c r="BD313" s="1"/>
      <c r="BE313" s="1"/>
      <c r="BF313" s="1"/>
      <c r="BK313" s="1"/>
      <c r="BN313" s="14"/>
      <c r="BO313" s="14"/>
      <c r="BP313" s="14"/>
      <c r="BQ313" s="14"/>
      <c r="BR313" s="14"/>
      <c r="BS313" s="14"/>
      <c r="BT313" s="14"/>
      <c r="BU313" s="14"/>
      <c r="BV313" s="14"/>
      <c r="BW313" s="14"/>
      <c r="BX313" s="14"/>
      <c r="BY313" s="14"/>
      <c r="BZ313" s="14"/>
      <c r="CA313" s="14"/>
      <c r="CB313" s="14"/>
      <c r="CC313" s="14"/>
      <c r="CS313" s="1"/>
      <c r="CT313" s="1"/>
      <c r="CU313" s="1"/>
      <c r="CV313" s="1"/>
      <c r="CW313" s="1"/>
      <c r="CX313" s="1"/>
      <c r="CY313" s="1"/>
      <c r="CZ313" s="1"/>
      <c r="DA313" s="1"/>
      <c r="DB313" s="1"/>
      <c r="DC313" s="1"/>
      <c r="DD313" s="1"/>
      <c r="DE313" s="1"/>
      <c r="DF313" s="1"/>
      <c r="DG313" s="1"/>
      <c r="DH313" s="1"/>
    </row>
    <row r="314" spans="40:112" x14ac:dyDescent="0.2">
      <c r="AN314" s="11"/>
      <c r="AO314" s="11"/>
      <c r="AP314" s="14"/>
      <c r="AU314" s="14"/>
      <c r="BD314" s="1"/>
      <c r="BE314" s="1"/>
      <c r="BF314" s="1"/>
      <c r="BK314" s="1"/>
      <c r="BN314" s="14"/>
      <c r="BO314" s="14"/>
      <c r="BP314" s="14"/>
      <c r="BQ314" s="14"/>
      <c r="BR314" s="14"/>
      <c r="BS314" s="14"/>
      <c r="BT314" s="14"/>
      <c r="BU314" s="14"/>
      <c r="BV314" s="14"/>
      <c r="BW314" s="14"/>
      <c r="BX314" s="14"/>
      <c r="BY314" s="14"/>
      <c r="BZ314" s="14"/>
      <c r="CA314" s="14"/>
      <c r="CB314" s="14"/>
      <c r="CC314" s="14"/>
      <c r="CS314" s="1"/>
      <c r="CT314" s="1"/>
      <c r="CU314" s="1"/>
      <c r="CV314" s="1"/>
      <c r="CW314" s="1"/>
      <c r="CX314" s="1"/>
      <c r="CY314" s="1"/>
      <c r="CZ314" s="1"/>
      <c r="DA314" s="1"/>
      <c r="DB314" s="1"/>
      <c r="DC314" s="1"/>
      <c r="DD314" s="1"/>
      <c r="DE314" s="1"/>
      <c r="DF314" s="1"/>
      <c r="DG314" s="1"/>
      <c r="DH314" s="1"/>
    </row>
    <row r="315" spans="40:112" x14ac:dyDescent="0.2">
      <c r="AN315" s="11"/>
      <c r="AO315" s="11"/>
      <c r="AP315" s="14"/>
      <c r="AU315" s="14"/>
      <c r="BD315" s="1"/>
      <c r="BE315" s="1"/>
      <c r="BF315" s="1"/>
      <c r="BK315" s="1"/>
      <c r="BN315" s="14"/>
      <c r="BO315" s="14"/>
      <c r="BP315" s="14"/>
      <c r="BQ315" s="14"/>
      <c r="BR315" s="14"/>
      <c r="BS315" s="14"/>
      <c r="BT315" s="14"/>
      <c r="BU315" s="14"/>
      <c r="BV315" s="14"/>
      <c r="BW315" s="14"/>
      <c r="BX315" s="14"/>
      <c r="BY315" s="14"/>
      <c r="BZ315" s="14"/>
      <c r="CA315" s="14"/>
      <c r="CB315" s="14"/>
      <c r="CC315" s="14"/>
      <c r="CS315" s="1"/>
      <c r="CT315" s="1"/>
      <c r="CU315" s="1"/>
      <c r="CV315" s="1"/>
      <c r="CW315" s="1"/>
      <c r="CX315" s="1"/>
      <c r="CY315" s="1"/>
      <c r="CZ315" s="1"/>
      <c r="DA315" s="1"/>
      <c r="DB315" s="1"/>
      <c r="DC315" s="1"/>
      <c r="DD315" s="1"/>
      <c r="DE315" s="1"/>
      <c r="DF315" s="1"/>
      <c r="DG315" s="1"/>
      <c r="DH315" s="1"/>
    </row>
    <row r="316" spans="40:112" x14ac:dyDescent="0.2">
      <c r="AN316" s="11"/>
      <c r="AO316" s="11"/>
      <c r="AP316" s="14"/>
      <c r="AU316" s="14"/>
      <c r="BD316" s="1"/>
      <c r="BE316" s="1"/>
      <c r="BF316" s="1"/>
      <c r="BK316" s="1"/>
      <c r="BN316" s="14"/>
      <c r="BO316" s="14"/>
      <c r="BP316" s="14"/>
      <c r="BQ316" s="14"/>
      <c r="BR316" s="14"/>
      <c r="BS316" s="14"/>
      <c r="BT316" s="14"/>
      <c r="BU316" s="14"/>
      <c r="BV316" s="14"/>
      <c r="BW316" s="14"/>
      <c r="BX316" s="14"/>
      <c r="BY316" s="14"/>
      <c r="BZ316" s="14"/>
      <c r="CA316" s="14"/>
      <c r="CB316" s="14"/>
      <c r="CC316" s="14"/>
      <c r="CS316" s="1"/>
      <c r="CT316" s="1"/>
      <c r="CU316" s="1"/>
      <c r="CV316" s="1"/>
      <c r="CW316" s="1"/>
      <c r="CX316" s="1"/>
      <c r="CY316" s="1"/>
      <c r="CZ316" s="1"/>
      <c r="DA316" s="1"/>
      <c r="DB316" s="1"/>
      <c r="DC316" s="1"/>
      <c r="DD316" s="1"/>
      <c r="DE316" s="1"/>
      <c r="DF316" s="1"/>
      <c r="DG316" s="1"/>
      <c r="DH316" s="1"/>
    </row>
    <row r="317" spans="40:112" x14ac:dyDescent="0.2">
      <c r="AN317" s="11"/>
      <c r="AO317" s="11"/>
      <c r="AP317" s="14"/>
      <c r="AU317" s="14"/>
      <c r="BD317" s="1"/>
      <c r="BE317" s="1"/>
      <c r="BF317" s="1"/>
      <c r="BK317" s="1"/>
      <c r="BN317" s="14"/>
      <c r="BO317" s="14"/>
      <c r="BP317" s="14"/>
      <c r="BQ317" s="14"/>
      <c r="BR317" s="14"/>
      <c r="BS317" s="14"/>
      <c r="BT317" s="14"/>
      <c r="BU317" s="14"/>
      <c r="BV317" s="14"/>
      <c r="BW317" s="14"/>
      <c r="BX317" s="14"/>
      <c r="BY317" s="14"/>
      <c r="BZ317" s="14"/>
      <c r="CA317" s="14"/>
      <c r="CB317" s="14"/>
      <c r="CC317" s="14"/>
      <c r="CS317" s="1"/>
      <c r="CT317" s="1"/>
      <c r="CU317" s="1"/>
      <c r="CV317" s="1"/>
      <c r="CW317" s="1"/>
      <c r="CX317" s="1"/>
      <c r="CY317" s="1"/>
      <c r="CZ317" s="1"/>
      <c r="DA317" s="1"/>
      <c r="DB317" s="1"/>
      <c r="DC317" s="1"/>
      <c r="DD317" s="1"/>
      <c r="DE317" s="1"/>
      <c r="DF317" s="1"/>
      <c r="DG317" s="1"/>
      <c r="DH317" s="1"/>
    </row>
    <row r="318" spans="40:112" x14ac:dyDescent="0.2">
      <c r="AN318" s="11"/>
      <c r="AO318" s="11"/>
      <c r="AP318" s="14"/>
      <c r="AU318" s="14"/>
      <c r="BD318" s="1"/>
      <c r="BE318" s="1"/>
      <c r="BF318" s="1"/>
      <c r="BK318" s="1"/>
      <c r="BN318" s="14"/>
      <c r="BO318" s="14"/>
      <c r="BP318" s="14"/>
      <c r="BQ318" s="14"/>
      <c r="BR318" s="14"/>
      <c r="BS318" s="14"/>
      <c r="BT318" s="14"/>
      <c r="BU318" s="14"/>
      <c r="BV318" s="14"/>
      <c r="BW318" s="14"/>
      <c r="BX318" s="14"/>
      <c r="BY318" s="14"/>
      <c r="BZ318" s="14"/>
      <c r="CA318" s="14"/>
      <c r="CB318" s="14"/>
      <c r="CC318" s="14"/>
      <c r="CS318" s="1"/>
      <c r="CT318" s="1"/>
      <c r="CU318" s="1"/>
      <c r="CV318" s="1"/>
      <c r="CW318" s="1"/>
      <c r="CX318" s="1"/>
      <c r="CY318" s="1"/>
      <c r="CZ318" s="1"/>
      <c r="DA318" s="1"/>
      <c r="DB318" s="1"/>
      <c r="DC318" s="1"/>
      <c r="DD318" s="1"/>
      <c r="DE318" s="1"/>
      <c r="DF318" s="1"/>
      <c r="DG318" s="1"/>
      <c r="DH318" s="1"/>
    </row>
    <row r="319" spans="40:112" x14ac:dyDescent="0.2">
      <c r="AN319" s="11"/>
      <c r="AO319" s="11"/>
      <c r="AP319" s="14"/>
      <c r="AU319" s="14"/>
      <c r="BD319" s="1"/>
      <c r="BE319" s="1"/>
      <c r="BF319" s="1"/>
      <c r="BK319" s="1"/>
      <c r="BN319" s="14"/>
      <c r="BO319" s="14"/>
      <c r="BP319" s="14"/>
      <c r="BQ319" s="14"/>
      <c r="BR319" s="14"/>
      <c r="BS319" s="14"/>
      <c r="BT319" s="14"/>
      <c r="BU319" s="14"/>
      <c r="BV319" s="14"/>
      <c r="BW319" s="14"/>
      <c r="BX319" s="14"/>
      <c r="BY319" s="14"/>
      <c r="BZ319" s="14"/>
      <c r="CA319" s="14"/>
      <c r="CB319" s="14"/>
      <c r="CC319" s="14"/>
      <c r="CS319" s="1"/>
      <c r="CT319" s="1"/>
      <c r="CU319" s="1"/>
      <c r="CV319" s="1"/>
      <c r="CW319" s="1"/>
      <c r="CX319" s="1"/>
      <c r="CY319" s="1"/>
      <c r="CZ319" s="1"/>
      <c r="DA319" s="1"/>
      <c r="DB319" s="1"/>
      <c r="DC319" s="1"/>
      <c r="DD319" s="1"/>
      <c r="DE319" s="1"/>
      <c r="DF319" s="1"/>
      <c r="DG319" s="1"/>
      <c r="DH319" s="1"/>
    </row>
    <row r="320" spans="40:112" x14ac:dyDescent="0.2">
      <c r="AN320" s="11"/>
      <c r="AO320" s="11"/>
      <c r="AP320" s="14"/>
      <c r="AU320" s="14"/>
      <c r="BD320" s="1"/>
      <c r="BE320" s="1"/>
      <c r="BF320" s="1"/>
      <c r="BK320" s="1"/>
      <c r="BN320" s="14"/>
      <c r="BO320" s="14"/>
      <c r="BP320" s="14"/>
      <c r="BQ320" s="14"/>
      <c r="BR320" s="14"/>
      <c r="BS320" s="14"/>
      <c r="BT320" s="14"/>
      <c r="BU320" s="14"/>
      <c r="BV320" s="14"/>
      <c r="BW320" s="14"/>
      <c r="BX320" s="14"/>
      <c r="BY320" s="14"/>
      <c r="BZ320" s="14"/>
      <c r="CA320" s="14"/>
      <c r="CB320" s="14"/>
      <c r="CC320" s="14"/>
      <c r="CS320" s="1"/>
      <c r="CT320" s="1"/>
      <c r="CU320" s="1"/>
      <c r="CV320" s="1"/>
      <c r="CW320" s="1"/>
      <c r="CX320" s="1"/>
      <c r="CY320" s="1"/>
      <c r="CZ320" s="1"/>
      <c r="DA320" s="1"/>
      <c r="DB320" s="1"/>
      <c r="DC320" s="1"/>
      <c r="DD320" s="1"/>
      <c r="DE320" s="1"/>
      <c r="DF320" s="1"/>
      <c r="DG320" s="1"/>
      <c r="DH320" s="1"/>
    </row>
    <row r="321" spans="40:112" x14ac:dyDescent="0.2">
      <c r="AN321" s="11"/>
      <c r="AO321" s="11"/>
      <c r="AP321" s="14"/>
      <c r="AU321" s="14"/>
      <c r="BD321" s="1"/>
      <c r="BE321" s="1"/>
      <c r="BF321" s="1"/>
      <c r="BK321" s="1"/>
      <c r="BN321" s="14"/>
      <c r="BO321" s="14"/>
      <c r="BP321" s="14"/>
      <c r="BQ321" s="14"/>
      <c r="BR321" s="14"/>
      <c r="BS321" s="14"/>
      <c r="BT321" s="14"/>
      <c r="BU321" s="14"/>
      <c r="BV321" s="14"/>
      <c r="BW321" s="14"/>
      <c r="BX321" s="14"/>
      <c r="BY321" s="14"/>
      <c r="BZ321" s="14"/>
      <c r="CA321" s="14"/>
      <c r="CB321" s="14"/>
      <c r="CC321" s="14"/>
      <c r="CS321" s="1"/>
      <c r="CT321" s="1"/>
      <c r="CU321" s="1"/>
      <c r="CV321" s="1"/>
      <c r="CW321" s="1"/>
      <c r="CX321" s="1"/>
      <c r="CY321" s="1"/>
      <c r="CZ321" s="1"/>
      <c r="DA321" s="1"/>
      <c r="DB321" s="1"/>
      <c r="DC321" s="1"/>
      <c r="DD321" s="1"/>
      <c r="DE321" s="1"/>
      <c r="DF321" s="1"/>
      <c r="DG321" s="1"/>
      <c r="DH321" s="1"/>
    </row>
    <row r="322" spans="40:112" x14ac:dyDescent="0.2">
      <c r="AN322" s="11"/>
      <c r="AO322" s="11"/>
      <c r="AP322" s="14"/>
      <c r="AU322" s="14"/>
      <c r="BD322" s="1"/>
      <c r="BE322" s="1"/>
      <c r="BF322" s="1"/>
      <c r="BK322" s="1"/>
      <c r="BN322" s="14"/>
      <c r="BO322" s="14"/>
      <c r="BP322" s="14"/>
      <c r="BQ322" s="14"/>
      <c r="BR322" s="14"/>
      <c r="BS322" s="14"/>
      <c r="BT322" s="14"/>
      <c r="BU322" s="14"/>
      <c r="BV322" s="14"/>
      <c r="BW322" s="14"/>
      <c r="BX322" s="14"/>
      <c r="BY322" s="14"/>
      <c r="BZ322" s="14"/>
      <c r="CA322" s="14"/>
      <c r="CB322" s="14"/>
      <c r="CC322" s="14"/>
      <c r="CS322" s="1"/>
      <c r="CT322" s="1"/>
      <c r="CU322" s="1"/>
      <c r="CV322" s="1"/>
      <c r="CW322" s="1"/>
      <c r="CX322" s="1"/>
      <c r="CY322" s="1"/>
      <c r="CZ322" s="1"/>
      <c r="DA322" s="1"/>
      <c r="DB322" s="1"/>
      <c r="DC322" s="1"/>
      <c r="DD322" s="1"/>
      <c r="DE322" s="1"/>
      <c r="DF322" s="1"/>
      <c r="DG322" s="1"/>
      <c r="DH322" s="1"/>
    </row>
    <row r="323" spans="40:112" x14ac:dyDescent="0.2">
      <c r="AN323" s="11"/>
      <c r="AO323" s="11"/>
      <c r="AP323" s="14"/>
      <c r="AU323" s="14"/>
      <c r="BD323" s="1"/>
      <c r="BE323" s="1"/>
      <c r="BF323" s="1"/>
      <c r="BK323" s="1"/>
      <c r="BN323" s="14"/>
      <c r="BO323" s="14"/>
      <c r="BP323" s="14"/>
      <c r="BQ323" s="14"/>
      <c r="BR323" s="14"/>
      <c r="BS323" s="14"/>
      <c r="BT323" s="14"/>
      <c r="BU323" s="14"/>
      <c r="BV323" s="14"/>
      <c r="BW323" s="14"/>
      <c r="BX323" s="14"/>
      <c r="BY323" s="14"/>
      <c r="BZ323" s="14"/>
      <c r="CA323" s="14"/>
      <c r="CB323" s="14"/>
      <c r="CC323" s="14"/>
      <c r="CS323" s="1"/>
      <c r="CT323" s="1"/>
      <c r="CU323" s="1"/>
      <c r="CV323" s="1"/>
      <c r="CW323" s="1"/>
      <c r="CX323" s="1"/>
      <c r="CY323" s="1"/>
      <c r="CZ323" s="1"/>
      <c r="DA323" s="1"/>
      <c r="DB323" s="1"/>
      <c r="DC323" s="1"/>
      <c r="DD323" s="1"/>
      <c r="DE323" s="1"/>
      <c r="DF323" s="1"/>
      <c r="DG323" s="1"/>
      <c r="DH323" s="1"/>
    </row>
    <row r="324" spans="40:112" x14ac:dyDescent="0.2">
      <c r="AN324" s="11"/>
      <c r="AO324" s="11"/>
      <c r="AP324" s="14"/>
      <c r="AU324" s="14"/>
      <c r="BD324" s="1"/>
      <c r="BE324" s="1"/>
      <c r="BF324" s="1"/>
      <c r="BK324" s="1"/>
      <c r="BN324" s="14"/>
      <c r="BO324" s="14"/>
      <c r="BP324" s="14"/>
      <c r="BQ324" s="14"/>
      <c r="BR324" s="14"/>
      <c r="BS324" s="14"/>
      <c r="BT324" s="14"/>
      <c r="BU324" s="14"/>
      <c r="BV324" s="14"/>
      <c r="BW324" s="14"/>
      <c r="BX324" s="14"/>
      <c r="BY324" s="14"/>
      <c r="BZ324" s="14"/>
      <c r="CA324" s="14"/>
      <c r="CB324" s="14"/>
      <c r="CC324" s="14"/>
      <c r="CS324" s="1"/>
      <c r="CT324" s="1"/>
      <c r="CU324" s="1"/>
      <c r="CV324" s="1"/>
      <c r="CW324" s="1"/>
      <c r="CX324" s="1"/>
      <c r="CY324" s="1"/>
      <c r="CZ324" s="1"/>
      <c r="DA324" s="1"/>
      <c r="DB324" s="1"/>
      <c r="DC324" s="1"/>
      <c r="DD324" s="1"/>
      <c r="DE324" s="1"/>
      <c r="DF324" s="1"/>
      <c r="DG324" s="1"/>
      <c r="DH324" s="1"/>
    </row>
    <row r="325" spans="40:112" x14ac:dyDescent="0.2">
      <c r="AN325" s="11"/>
      <c r="AO325" s="11"/>
      <c r="AP325" s="14"/>
      <c r="AU325" s="14"/>
      <c r="BD325" s="1"/>
      <c r="BE325" s="1"/>
      <c r="BF325" s="1"/>
      <c r="BK325" s="1"/>
      <c r="BN325" s="14"/>
      <c r="BO325" s="14"/>
      <c r="BP325" s="14"/>
      <c r="BQ325" s="14"/>
      <c r="BR325" s="14"/>
      <c r="BS325" s="14"/>
      <c r="BT325" s="14"/>
      <c r="BU325" s="14"/>
      <c r="BV325" s="14"/>
      <c r="BW325" s="14"/>
      <c r="BX325" s="14"/>
      <c r="BY325" s="14"/>
      <c r="BZ325" s="14"/>
      <c r="CA325" s="14"/>
      <c r="CB325" s="14"/>
      <c r="CC325" s="14"/>
      <c r="CS325" s="1"/>
      <c r="CT325" s="1"/>
      <c r="CU325" s="1"/>
      <c r="CV325" s="1"/>
      <c r="CW325" s="1"/>
      <c r="CX325" s="1"/>
      <c r="CY325" s="1"/>
      <c r="CZ325" s="1"/>
      <c r="DA325" s="1"/>
      <c r="DB325" s="1"/>
      <c r="DC325" s="1"/>
      <c r="DD325" s="1"/>
      <c r="DE325" s="1"/>
      <c r="DF325" s="1"/>
      <c r="DG325" s="1"/>
      <c r="DH325" s="1"/>
    </row>
    <row r="326" spans="40:112" x14ac:dyDescent="0.2">
      <c r="AN326" s="11"/>
      <c r="AO326" s="11"/>
      <c r="AP326" s="14"/>
      <c r="AU326" s="14"/>
      <c r="BD326" s="1"/>
      <c r="BE326" s="1"/>
      <c r="BF326" s="1"/>
      <c r="BK326" s="1"/>
      <c r="BN326" s="14"/>
      <c r="BO326" s="14"/>
      <c r="BP326" s="14"/>
      <c r="BQ326" s="14"/>
      <c r="BR326" s="14"/>
      <c r="BS326" s="14"/>
      <c r="BT326" s="14"/>
      <c r="BU326" s="14"/>
      <c r="BV326" s="14"/>
      <c r="BW326" s="14"/>
      <c r="BX326" s="14"/>
      <c r="BY326" s="14"/>
      <c r="BZ326" s="14"/>
      <c r="CA326" s="14"/>
      <c r="CB326" s="14"/>
      <c r="CC326" s="14"/>
      <c r="CS326" s="1"/>
      <c r="CT326" s="1"/>
      <c r="CU326" s="1"/>
      <c r="CV326" s="1"/>
      <c r="CW326" s="1"/>
      <c r="CX326" s="1"/>
      <c r="CY326" s="1"/>
      <c r="CZ326" s="1"/>
      <c r="DA326" s="1"/>
      <c r="DB326" s="1"/>
      <c r="DC326" s="1"/>
      <c r="DD326" s="1"/>
      <c r="DE326" s="1"/>
      <c r="DF326" s="1"/>
      <c r="DG326" s="1"/>
      <c r="DH326" s="1"/>
    </row>
    <row r="327" spans="40:112" x14ac:dyDescent="0.2">
      <c r="AN327" s="11"/>
      <c r="AO327" s="11"/>
      <c r="AP327" s="14"/>
      <c r="AU327" s="14"/>
      <c r="BD327" s="1"/>
      <c r="BE327" s="1"/>
      <c r="BF327" s="1"/>
      <c r="BK327" s="1"/>
      <c r="BN327" s="14"/>
      <c r="BO327" s="14"/>
      <c r="BP327" s="14"/>
      <c r="BQ327" s="14"/>
      <c r="BR327" s="14"/>
      <c r="BS327" s="14"/>
      <c r="BT327" s="14"/>
      <c r="BU327" s="14"/>
      <c r="BV327" s="14"/>
      <c r="BW327" s="14"/>
      <c r="BX327" s="14"/>
      <c r="BY327" s="14"/>
      <c r="BZ327" s="14"/>
      <c r="CA327" s="14"/>
      <c r="CB327" s="14"/>
      <c r="CC327" s="14"/>
      <c r="CS327" s="1"/>
      <c r="CT327" s="1"/>
      <c r="CU327" s="1"/>
      <c r="CV327" s="1"/>
      <c r="CW327" s="1"/>
      <c r="CX327" s="1"/>
      <c r="CY327" s="1"/>
      <c r="CZ327" s="1"/>
      <c r="DA327" s="1"/>
      <c r="DB327" s="1"/>
      <c r="DC327" s="1"/>
      <c r="DD327" s="1"/>
      <c r="DE327" s="1"/>
      <c r="DF327" s="1"/>
      <c r="DG327" s="1"/>
      <c r="DH327" s="1"/>
    </row>
    <row r="328" spans="40:112" x14ac:dyDescent="0.2">
      <c r="AN328" s="11"/>
      <c r="AO328" s="11"/>
      <c r="AP328" s="14"/>
      <c r="AU328" s="14"/>
      <c r="BD328" s="1"/>
      <c r="BE328" s="1"/>
      <c r="BF328" s="1"/>
      <c r="BK328" s="1"/>
      <c r="BN328" s="14"/>
      <c r="BO328" s="14"/>
      <c r="BP328" s="14"/>
      <c r="BQ328" s="14"/>
      <c r="BR328" s="14"/>
      <c r="BS328" s="14"/>
      <c r="BT328" s="14"/>
      <c r="BU328" s="14"/>
      <c r="BV328" s="14"/>
      <c r="BW328" s="14"/>
      <c r="BX328" s="14"/>
      <c r="BY328" s="14"/>
      <c r="BZ328" s="14"/>
      <c r="CA328" s="14"/>
      <c r="CB328" s="14"/>
      <c r="CC328" s="14"/>
      <c r="CS328" s="1"/>
      <c r="CT328" s="1"/>
      <c r="CU328" s="1"/>
      <c r="CV328" s="1"/>
      <c r="CW328" s="1"/>
      <c r="CX328" s="1"/>
      <c r="CY328" s="1"/>
      <c r="CZ328" s="1"/>
      <c r="DA328" s="1"/>
      <c r="DB328" s="1"/>
      <c r="DC328" s="1"/>
      <c r="DD328" s="1"/>
      <c r="DE328" s="1"/>
      <c r="DF328" s="1"/>
      <c r="DG328" s="1"/>
      <c r="DH328" s="1"/>
    </row>
    <row r="329" spans="40:112" x14ac:dyDescent="0.2">
      <c r="AN329" s="11"/>
      <c r="AO329" s="11"/>
      <c r="AP329" s="14"/>
      <c r="AU329" s="14"/>
      <c r="BD329" s="1"/>
      <c r="BE329" s="1"/>
      <c r="BF329" s="1"/>
      <c r="BK329" s="1"/>
      <c r="BN329" s="14"/>
      <c r="BO329" s="14"/>
      <c r="BP329" s="14"/>
      <c r="BQ329" s="14"/>
      <c r="BR329" s="14"/>
      <c r="BS329" s="14"/>
      <c r="BT329" s="14"/>
      <c r="BU329" s="14"/>
      <c r="BV329" s="14"/>
      <c r="BW329" s="14"/>
      <c r="BX329" s="14"/>
      <c r="BY329" s="14"/>
      <c r="BZ329" s="14"/>
      <c r="CA329" s="14"/>
      <c r="CB329" s="14"/>
      <c r="CC329" s="14"/>
      <c r="CS329" s="1"/>
      <c r="CT329" s="1"/>
      <c r="CU329" s="1"/>
      <c r="CV329" s="1"/>
      <c r="CW329" s="1"/>
      <c r="CX329" s="1"/>
      <c r="CY329" s="1"/>
      <c r="CZ329" s="1"/>
      <c r="DA329" s="1"/>
      <c r="DB329" s="1"/>
      <c r="DC329" s="1"/>
      <c r="DD329" s="1"/>
      <c r="DE329" s="1"/>
      <c r="DF329" s="1"/>
      <c r="DG329" s="1"/>
      <c r="DH329" s="1"/>
    </row>
    <row r="330" spans="40:112" x14ac:dyDescent="0.2">
      <c r="AN330" s="11"/>
      <c r="AO330" s="11"/>
      <c r="AP330" s="14"/>
      <c r="AU330" s="14"/>
      <c r="BD330" s="1"/>
      <c r="BE330" s="1"/>
      <c r="BF330" s="1"/>
      <c r="BK330" s="1"/>
      <c r="BN330" s="14"/>
      <c r="BO330" s="14"/>
      <c r="BP330" s="14"/>
      <c r="BQ330" s="14"/>
      <c r="BR330" s="14"/>
      <c r="BS330" s="14"/>
      <c r="BT330" s="14"/>
      <c r="BU330" s="14"/>
      <c r="BV330" s="14"/>
      <c r="BW330" s="14"/>
      <c r="BX330" s="14"/>
      <c r="BY330" s="14"/>
      <c r="BZ330" s="14"/>
      <c r="CA330" s="14"/>
      <c r="CB330" s="14"/>
      <c r="CC330" s="14"/>
      <c r="CS330" s="1"/>
      <c r="CT330" s="1"/>
      <c r="CU330" s="1"/>
      <c r="CV330" s="1"/>
      <c r="CW330" s="1"/>
      <c r="CX330" s="1"/>
      <c r="CY330" s="1"/>
      <c r="CZ330" s="1"/>
      <c r="DA330" s="1"/>
      <c r="DB330" s="1"/>
      <c r="DC330" s="1"/>
      <c r="DD330" s="1"/>
      <c r="DE330" s="1"/>
      <c r="DF330" s="1"/>
      <c r="DG330" s="1"/>
      <c r="DH330" s="1"/>
    </row>
    <row r="331" spans="40:112" x14ac:dyDescent="0.2">
      <c r="AN331" s="11"/>
      <c r="AO331" s="11"/>
      <c r="AP331" s="14"/>
      <c r="AU331" s="14"/>
      <c r="BD331" s="1"/>
      <c r="BE331" s="1"/>
      <c r="BF331" s="1"/>
      <c r="BK331" s="1"/>
      <c r="BN331" s="14"/>
      <c r="BO331" s="14"/>
      <c r="BP331" s="14"/>
      <c r="BQ331" s="14"/>
      <c r="BR331" s="14"/>
      <c r="BS331" s="14"/>
      <c r="BT331" s="14"/>
      <c r="BU331" s="14"/>
      <c r="BV331" s="14"/>
      <c r="BW331" s="14"/>
      <c r="BX331" s="14"/>
      <c r="BY331" s="14"/>
      <c r="BZ331" s="14"/>
      <c r="CA331" s="14"/>
      <c r="CB331" s="14"/>
      <c r="CC331" s="14"/>
      <c r="CS331" s="1"/>
      <c r="CT331" s="1"/>
      <c r="CU331" s="1"/>
      <c r="CV331" s="1"/>
      <c r="CW331" s="1"/>
      <c r="CX331" s="1"/>
      <c r="CY331" s="1"/>
      <c r="CZ331" s="1"/>
      <c r="DA331" s="1"/>
      <c r="DB331" s="1"/>
      <c r="DC331" s="1"/>
      <c r="DD331" s="1"/>
      <c r="DE331" s="1"/>
      <c r="DF331" s="1"/>
      <c r="DG331" s="1"/>
      <c r="DH331" s="1"/>
    </row>
    <row r="332" spans="40:112" x14ac:dyDescent="0.2">
      <c r="AN332" s="11"/>
      <c r="AO332" s="11"/>
      <c r="AP332" s="14"/>
      <c r="AU332" s="14"/>
      <c r="BD332" s="1"/>
      <c r="BE332" s="1"/>
      <c r="BF332" s="1"/>
      <c r="BK332" s="1"/>
      <c r="BN332" s="14"/>
      <c r="BO332" s="14"/>
      <c r="BP332" s="14"/>
      <c r="BQ332" s="14"/>
      <c r="BR332" s="14"/>
      <c r="BS332" s="14"/>
      <c r="BT332" s="14"/>
      <c r="BU332" s="14"/>
      <c r="BV332" s="14"/>
      <c r="BW332" s="14"/>
      <c r="BX332" s="14"/>
      <c r="BY332" s="14"/>
      <c r="BZ332" s="14"/>
      <c r="CA332" s="14"/>
      <c r="CB332" s="14"/>
      <c r="CC332" s="14"/>
      <c r="CS332" s="1"/>
      <c r="CT332" s="1"/>
      <c r="CU332" s="1"/>
      <c r="CV332" s="1"/>
      <c r="CW332" s="1"/>
      <c r="CX332" s="1"/>
      <c r="CY332" s="1"/>
      <c r="CZ332" s="1"/>
      <c r="DA332" s="1"/>
      <c r="DB332" s="1"/>
      <c r="DC332" s="1"/>
      <c r="DD332" s="1"/>
      <c r="DE332" s="1"/>
      <c r="DF332" s="1"/>
      <c r="DG332" s="1"/>
      <c r="DH332" s="1"/>
    </row>
    <row r="333" spans="40:112" x14ac:dyDescent="0.2">
      <c r="AN333" s="11"/>
      <c r="AO333" s="11"/>
      <c r="AP333" s="14"/>
      <c r="AU333" s="14"/>
      <c r="BD333" s="1"/>
      <c r="BE333" s="1"/>
      <c r="BF333" s="1"/>
      <c r="BK333" s="1"/>
      <c r="BN333" s="14"/>
      <c r="BO333" s="14"/>
      <c r="BP333" s="14"/>
      <c r="BQ333" s="14"/>
      <c r="BR333" s="14"/>
      <c r="BS333" s="14"/>
      <c r="BT333" s="14"/>
      <c r="BU333" s="14"/>
      <c r="BV333" s="14"/>
      <c r="BW333" s="14"/>
      <c r="BX333" s="14"/>
      <c r="BY333" s="14"/>
      <c r="BZ333" s="14"/>
      <c r="CA333" s="14"/>
      <c r="CB333" s="14"/>
      <c r="CC333" s="14"/>
      <c r="CS333" s="1"/>
      <c r="CT333" s="1"/>
      <c r="CU333" s="1"/>
      <c r="CV333" s="1"/>
      <c r="CW333" s="1"/>
      <c r="CX333" s="1"/>
      <c r="CY333" s="1"/>
      <c r="CZ333" s="1"/>
      <c r="DA333" s="1"/>
      <c r="DB333" s="1"/>
      <c r="DC333" s="1"/>
      <c r="DD333" s="1"/>
      <c r="DE333" s="1"/>
      <c r="DF333" s="1"/>
      <c r="DG333" s="1"/>
      <c r="DH333" s="1"/>
    </row>
    <row r="334" spans="40:112" x14ac:dyDescent="0.2">
      <c r="AN334" s="11"/>
      <c r="AO334" s="11"/>
      <c r="AP334" s="14"/>
      <c r="AU334" s="14"/>
      <c r="BD334" s="1"/>
      <c r="BE334" s="1"/>
      <c r="BF334" s="1"/>
      <c r="BK334" s="1"/>
      <c r="BN334" s="14"/>
      <c r="BO334" s="14"/>
      <c r="BP334" s="14"/>
      <c r="BQ334" s="14"/>
      <c r="BR334" s="14"/>
      <c r="BS334" s="14"/>
      <c r="BT334" s="14"/>
      <c r="BU334" s="14"/>
      <c r="BV334" s="14"/>
      <c r="BW334" s="14"/>
      <c r="BX334" s="14"/>
      <c r="BY334" s="14"/>
      <c r="BZ334" s="14"/>
      <c r="CA334" s="14"/>
      <c r="CB334" s="14"/>
      <c r="CC334" s="14"/>
      <c r="CS334" s="1"/>
      <c r="CT334" s="1"/>
      <c r="CU334" s="1"/>
      <c r="CV334" s="1"/>
      <c r="CW334" s="1"/>
      <c r="CX334" s="1"/>
      <c r="CY334" s="1"/>
      <c r="CZ334" s="1"/>
      <c r="DA334" s="1"/>
      <c r="DB334" s="1"/>
      <c r="DC334" s="1"/>
      <c r="DD334" s="1"/>
      <c r="DE334" s="1"/>
      <c r="DF334" s="1"/>
      <c r="DG334" s="1"/>
      <c r="DH334" s="1"/>
    </row>
    <row r="335" spans="40:112" x14ac:dyDescent="0.2">
      <c r="AN335" s="11"/>
      <c r="AO335" s="11"/>
      <c r="AP335" s="14"/>
      <c r="AU335" s="14"/>
      <c r="BD335" s="1"/>
      <c r="BE335" s="1"/>
      <c r="BF335" s="1"/>
      <c r="BK335" s="1"/>
      <c r="BN335" s="14"/>
      <c r="BO335" s="14"/>
      <c r="BP335" s="14"/>
      <c r="BQ335" s="14"/>
      <c r="BR335" s="14"/>
      <c r="BS335" s="14"/>
      <c r="BT335" s="14"/>
      <c r="BU335" s="14"/>
      <c r="BV335" s="14"/>
      <c r="BW335" s="14"/>
      <c r="BX335" s="14"/>
      <c r="BY335" s="14"/>
      <c r="BZ335" s="14"/>
      <c r="CA335" s="14"/>
      <c r="CB335" s="14"/>
      <c r="CC335" s="14"/>
      <c r="CS335" s="1"/>
      <c r="CT335" s="1"/>
      <c r="CU335" s="1"/>
      <c r="CV335" s="1"/>
      <c r="CW335" s="1"/>
      <c r="CX335" s="1"/>
      <c r="CY335" s="1"/>
      <c r="CZ335" s="1"/>
      <c r="DA335" s="1"/>
      <c r="DB335" s="1"/>
      <c r="DC335" s="1"/>
      <c r="DD335" s="1"/>
      <c r="DE335" s="1"/>
      <c r="DF335" s="1"/>
      <c r="DG335" s="1"/>
      <c r="DH335" s="1"/>
    </row>
    <row r="336" spans="40:112" x14ac:dyDescent="0.2">
      <c r="AN336" s="11"/>
      <c r="AO336" s="11"/>
      <c r="AP336" s="14"/>
      <c r="AU336" s="14"/>
      <c r="BD336" s="1"/>
      <c r="BE336" s="1"/>
      <c r="BF336" s="1"/>
      <c r="BK336" s="1"/>
      <c r="BN336" s="14"/>
      <c r="BO336" s="14"/>
      <c r="BP336" s="14"/>
      <c r="BQ336" s="14"/>
      <c r="BR336" s="14"/>
      <c r="BS336" s="14"/>
      <c r="BT336" s="14"/>
      <c r="BU336" s="14"/>
      <c r="BV336" s="14"/>
      <c r="BW336" s="14"/>
      <c r="BX336" s="14"/>
      <c r="BY336" s="14"/>
      <c r="BZ336" s="14"/>
      <c r="CA336" s="14"/>
      <c r="CB336" s="14"/>
      <c r="CC336" s="14"/>
      <c r="CS336" s="1"/>
      <c r="CT336" s="1"/>
      <c r="CU336" s="1"/>
      <c r="CV336" s="1"/>
      <c r="CW336" s="1"/>
      <c r="CX336" s="1"/>
      <c r="CY336" s="1"/>
      <c r="CZ336" s="1"/>
      <c r="DA336" s="1"/>
      <c r="DB336" s="1"/>
      <c r="DC336" s="1"/>
      <c r="DD336" s="1"/>
      <c r="DE336" s="1"/>
      <c r="DF336" s="1"/>
      <c r="DG336" s="1"/>
      <c r="DH336" s="1"/>
    </row>
    <row r="337" spans="40:112" x14ac:dyDescent="0.2">
      <c r="AN337" s="11"/>
      <c r="AO337" s="11"/>
      <c r="AP337" s="14"/>
      <c r="AU337" s="14"/>
      <c r="BD337" s="1"/>
      <c r="BE337" s="1"/>
      <c r="BF337" s="1"/>
      <c r="BK337" s="1"/>
      <c r="BN337" s="14"/>
      <c r="BO337" s="14"/>
      <c r="BP337" s="14"/>
      <c r="BQ337" s="14"/>
      <c r="BR337" s="14"/>
      <c r="BS337" s="14"/>
      <c r="BT337" s="14"/>
      <c r="BU337" s="14"/>
      <c r="BV337" s="14"/>
      <c r="BW337" s="14"/>
      <c r="BX337" s="14"/>
      <c r="BY337" s="14"/>
      <c r="BZ337" s="14"/>
      <c r="CA337" s="14"/>
      <c r="CB337" s="14"/>
      <c r="CC337" s="14"/>
      <c r="CS337" s="1"/>
      <c r="CT337" s="1"/>
      <c r="CU337" s="1"/>
      <c r="CV337" s="1"/>
      <c r="CW337" s="1"/>
      <c r="CX337" s="1"/>
      <c r="CY337" s="1"/>
      <c r="CZ337" s="1"/>
      <c r="DA337" s="1"/>
      <c r="DB337" s="1"/>
      <c r="DC337" s="1"/>
      <c r="DD337" s="1"/>
      <c r="DE337" s="1"/>
      <c r="DF337" s="1"/>
      <c r="DG337" s="1"/>
      <c r="DH337" s="1"/>
    </row>
    <row r="338" spans="40:112" x14ac:dyDescent="0.2">
      <c r="AN338" s="11"/>
      <c r="AO338" s="11"/>
      <c r="AP338" s="14"/>
      <c r="AU338" s="14"/>
      <c r="BD338" s="1"/>
      <c r="BE338" s="1"/>
      <c r="BF338" s="1"/>
      <c r="BK338" s="1"/>
      <c r="BN338" s="14"/>
      <c r="BO338" s="14"/>
      <c r="BP338" s="14"/>
      <c r="BQ338" s="14"/>
      <c r="BR338" s="14"/>
      <c r="BS338" s="14"/>
      <c r="BT338" s="14"/>
      <c r="BU338" s="14"/>
      <c r="BV338" s="14"/>
      <c r="BW338" s="14"/>
      <c r="BX338" s="14"/>
      <c r="BY338" s="14"/>
      <c r="BZ338" s="14"/>
      <c r="CA338" s="14"/>
      <c r="CB338" s="14"/>
      <c r="CC338" s="14"/>
      <c r="CS338" s="1"/>
      <c r="CT338" s="1"/>
      <c r="CU338" s="1"/>
      <c r="CV338" s="1"/>
      <c r="CW338" s="1"/>
      <c r="CX338" s="1"/>
      <c r="CY338" s="1"/>
      <c r="CZ338" s="1"/>
      <c r="DA338" s="1"/>
      <c r="DB338" s="1"/>
      <c r="DC338" s="1"/>
      <c r="DD338" s="1"/>
      <c r="DE338" s="1"/>
      <c r="DF338" s="1"/>
      <c r="DG338" s="1"/>
      <c r="DH338" s="1"/>
    </row>
    <row r="339" spans="40:112" x14ac:dyDescent="0.2">
      <c r="AN339" s="11"/>
      <c r="AO339" s="11"/>
      <c r="AP339" s="14"/>
      <c r="AU339" s="14"/>
      <c r="BD339" s="1"/>
      <c r="BE339" s="1"/>
      <c r="BF339" s="1"/>
      <c r="BK339" s="1"/>
      <c r="BN339" s="14"/>
      <c r="BO339" s="14"/>
      <c r="BP339" s="14"/>
      <c r="BQ339" s="14"/>
      <c r="BR339" s="14"/>
      <c r="BS339" s="14"/>
      <c r="BT339" s="14"/>
      <c r="BU339" s="14"/>
      <c r="BV339" s="14"/>
      <c r="BW339" s="14"/>
      <c r="BX339" s="14"/>
      <c r="BY339" s="14"/>
      <c r="BZ339" s="14"/>
      <c r="CA339" s="14"/>
      <c r="CB339" s="14"/>
      <c r="CC339" s="14"/>
      <c r="CS339" s="1"/>
      <c r="CT339" s="1"/>
      <c r="CU339" s="1"/>
      <c r="CV339" s="1"/>
      <c r="CW339" s="1"/>
      <c r="CX339" s="1"/>
      <c r="CY339" s="1"/>
      <c r="CZ339" s="1"/>
      <c r="DA339" s="1"/>
      <c r="DB339" s="1"/>
      <c r="DC339" s="1"/>
      <c r="DD339" s="1"/>
      <c r="DE339" s="1"/>
      <c r="DF339" s="1"/>
      <c r="DG339" s="1"/>
      <c r="DH339" s="1"/>
    </row>
    <row r="340" spans="40:112" x14ac:dyDescent="0.2">
      <c r="AN340" s="11"/>
      <c r="AO340" s="11"/>
      <c r="AP340" s="14"/>
      <c r="AU340" s="14"/>
      <c r="BD340" s="1"/>
      <c r="BE340" s="1"/>
      <c r="BF340" s="1"/>
      <c r="BK340" s="1"/>
      <c r="BN340" s="14"/>
      <c r="BO340" s="14"/>
      <c r="BP340" s="14"/>
      <c r="BQ340" s="14"/>
      <c r="BR340" s="14"/>
      <c r="BS340" s="14"/>
      <c r="BT340" s="14"/>
      <c r="BU340" s="14"/>
      <c r="BV340" s="14"/>
      <c r="BW340" s="14"/>
      <c r="BX340" s="14"/>
      <c r="BY340" s="14"/>
      <c r="BZ340" s="14"/>
      <c r="CA340" s="14"/>
      <c r="CB340" s="14"/>
      <c r="CC340" s="14"/>
      <c r="CS340" s="1"/>
      <c r="CT340" s="1"/>
      <c r="CU340" s="1"/>
      <c r="CV340" s="1"/>
      <c r="CW340" s="1"/>
      <c r="CX340" s="1"/>
      <c r="CY340" s="1"/>
      <c r="CZ340" s="1"/>
      <c r="DA340" s="1"/>
      <c r="DB340" s="1"/>
      <c r="DC340" s="1"/>
      <c r="DD340" s="1"/>
      <c r="DE340" s="1"/>
      <c r="DF340" s="1"/>
      <c r="DG340" s="1"/>
      <c r="DH340" s="1"/>
    </row>
    <row r="341" spans="40:112" x14ac:dyDescent="0.2">
      <c r="AN341" s="11"/>
      <c r="AO341" s="11"/>
      <c r="AP341" s="14"/>
      <c r="AU341" s="14"/>
      <c r="BD341" s="1"/>
      <c r="BE341" s="1"/>
      <c r="BF341" s="1"/>
      <c r="BK341" s="1"/>
      <c r="BN341" s="14"/>
      <c r="BO341" s="14"/>
      <c r="BP341" s="14"/>
      <c r="BQ341" s="14"/>
      <c r="BR341" s="14"/>
      <c r="BS341" s="14"/>
      <c r="BT341" s="14"/>
      <c r="BU341" s="14"/>
      <c r="BV341" s="14"/>
      <c r="BW341" s="14"/>
      <c r="BX341" s="14"/>
      <c r="BY341" s="14"/>
      <c r="BZ341" s="14"/>
      <c r="CA341" s="14"/>
      <c r="CB341" s="14"/>
      <c r="CC341" s="14"/>
      <c r="CS341" s="1"/>
      <c r="CT341" s="1"/>
      <c r="CU341" s="1"/>
      <c r="CV341" s="1"/>
      <c r="CW341" s="1"/>
      <c r="CX341" s="1"/>
      <c r="CY341" s="1"/>
      <c r="CZ341" s="1"/>
      <c r="DA341" s="1"/>
      <c r="DB341" s="1"/>
      <c r="DC341" s="1"/>
      <c r="DD341" s="1"/>
      <c r="DE341" s="1"/>
      <c r="DF341" s="1"/>
      <c r="DG341" s="1"/>
      <c r="DH341" s="1"/>
    </row>
    <row r="342" spans="40:112" x14ac:dyDescent="0.2">
      <c r="AN342" s="11"/>
      <c r="AO342" s="11"/>
      <c r="AP342" s="14"/>
      <c r="AU342" s="14"/>
      <c r="BD342" s="1"/>
      <c r="BE342" s="1"/>
      <c r="BF342" s="1"/>
      <c r="BK342" s="1"/>
      <c r="BN342" s="14"/>
      <c r="BO342" s="14"/>
      <c r="BP342" s="14"/>
      <c r="BQ342" s="14"/>
      <c r="BR342" s="14"/>
      <c r="BS342" s="14"/>
      <c r="BT342" s="14"/>
      <c r="BU342" s="14"/>
      <c r="BV342" s="14"/>
      <c r="BW342" s="14"/>
      <c r="BX342" s="14"/>
      <c r="BY342" s="14"/>
      <c r="BZ342" s="14"/>
      <c r="CA342" s="14"/>
      <c r="CB342" s="14"/>
      <c r="CC342" s="14"/>
      <c r="CS342" s="1"/>
      <c r="CT342" s="1"/>
      <c r="CU342" s="1"/>
      <c r="CV342" s="1"/>
      <c r="CW342" s="1"/>
      <c r="CX342" s="1"/>
      <c r="CY342" s="1"/>
      <c r="CZ342" s="1"/>
      <c r="DA342" s="1"/>
      <c r="DB342" s="1"/>
      <c r="DC342" s="1"/>
      <c r="DD342" s="1"/>
      <c r="DE342" s="1"/>
      <c r="DF342" s="1"/>
      <c r="DG342" s="1"/>
      <c r="DH342" s="1"/>
    </row>
    <row r="343" spans="40:112" x14ac:dyDescent="0.2">
      <c r="AN343" s="11"/>
      <c r="AO343" s="11"/>
      <c r="AP343" s="14"/>
      <c r="AU343" s="14"/>
      <c r="BD343" s="1"/>
      <c r="BE343" s="1"/>
      <c r="BF343" s="1"/>
      <c r="BK343" s="1"/>
      <c r="BN343" s="14"/>
      <c r="BO343" s="14"/>
      <c r="BP343" s="14"/>
      <c r="BQ343" s="14"/>
      <c r="BR343" s="14"/>
      <c r="BS343" s="14"/>
      <c r="BT343" s="14"/>
      <c r="BU343" s="14"/>
      <c r="BV343" s="14"/>
      <c r="BW343" s="14"/>
      <c r="BX343" s="14"/>
      <c r="BY343" s="14"/>
      <c r="BZ343" s="14"/>
      <c r="CA343" s="14"/>
      <c r="CB343" s="14"/>
      <c r="CC343" s="14"/>
      <c r="CS343" s="1"/>
      <c r="CT343" s="1"/>
      <c r="CU343" s="1"/>
      <c r="CV343" s="1"/>
      <c r="CW343" s="1"/>
      <c r="CX343" s="1"/>
      <c r="CY343" s="1"/>
      <c r="CZ343" s="1"/>
      <c r="DA343" s="1"/>
      <c r="DB343" s="1"/>
      <c r="DC343" s="1"/>
      <c r="DD343" s="1"/>
      <c r="DE343" s="1"/>
      <c r="DF343" s="1"/>
      <c r="DG343" s="1"/>
      <c r="DH343" s="1"/>
    </row>
    <row r="344" spans="40:112" x14ac:dyDescent="0.2">
      <c r="AN344" s="11"/>
      <c r="AO344" s="11"/>
      <c r="AP344" s="14"/>
      <c r="AU344" s="14"/>
      <c r="BD344" s="1"/>
      <c r="BE344" s="1"/>
      <c r="BF344" s="1"/>
      <c r="BK344" s="1"/>
      <c r="BN344" s="14"/>
      <c r="BO344" s="14"/>
      <c r="BP344" s="14"/>
      <c r="BQ344" s="14"/>
      <c r="BR344" s="14"/>
      <c r="BS344" s="14"/>
      <c r="BT344" s="14"/>
      <c r="BU344" s="14"/>
      <c r="BV344" s="14"/>
      <c r="BW344" s="14"/>
      <c r="BX344" s="14"/>
      <c r="BY344" s="14"/>
      <c r="BZ344" s="14"/>
      <c r="CA344" s="14"/>
      <c r="CB344" s="14"/>
      <c r="CC344" s="14"/>
      <c r="CS344" s="1"/>
      <c r="CT344" s="1"/>
      <c r="CU344" s="1"/>
      <c r="CV344" s="1"/>
      <c r="CW344" s="1"/>
      <c r="CX344" s="1"/>
      <c r="CY344" s="1"/>
      <c r="CZ344" s="1"/>
      <c r="DA344" s="1"/>
      <c r="DB344" s="1"/>
      <c r="DC344" s="1"/>
      <c r="DD344" s="1"/>
      <c r="DE344" s="1"/>
      <c r="DF344" s="1"/>
      <c r="DG344" s="1"/>
      <c r="DH344" s="1"/>
    </row>
    <row r="345" spans="40:112" x14ac:dyDescent="0.2">
      <c r="AN345" s="11"/>
      <c r="AO345" s="11"/>
      <c r="AP345" s="14"/>
      <c r="AU345" s="14"/>
      <c r="BD345" s="1"/>
      <c r="BE345" s="1"/>
      <c r="BF345" s="1"/>
      <c r="BK345" s="1"/>
      <c r="BN345" s="14"/>
      <c r="BO345" s="14"/>
      <c r="BP345" s="14"/>
      <c r="BQ345" s="14"/>
      <c r="BR345" s="14"/>
      <c r="BS345" s="14"/>
      <c r="BT345" s="14"/>
      <c r="BU345" s="14"/>
      <c r="BV345" s="14"/>
      <c r="BW345" s="14"/>
      <c r="BX345" s="14"/>
      <c r="BY345" s="14"/>
      <c r="BZ345" s="14"/>
      <c r="CA345" s="14"/>
      <c r="CB345" s="14"/>
      <c r="CC345" s="14"/>
      <c r="CS345" s="1"/>
      <c r="CT345" s="1"/>
      <c r="CU345" s="1"/>
      <c r="CV345" s="1"/>
      <c r="CW345" s="1"/>
      <c r="CX345" s="1"/>
      <c r="CY345" s="1"/>
      <c r="CZ345" s="1"/>
      <c r="DA345" s="1"/>
      <c r="DB345" s="1"/>
      <c r="DC345" s="1"/>
      <c r="DD345" s="1"/>
      <c r="DE345" s="1"/>
      <c r="DF345" s="1"/>
      <c r="DG345" s="1"/>
      <c r="DH345" s="1"/>
    </row>
    <row r="346" spans="40:112" x14ac:dyDescent="0.2">
      <c r="AN346" s="11"/>
      <c r="AO346" s="11"/>
      <c r="AP346" s="14"/>
      <c r="AU346" s="14"/>
      <c r="BD346" s="1"/>
      <c r="BE346" s="1"/>
      <c r="BF346" s="1"/>
      <c r="BK346" s="1"/>
      <c r="BN346" s="14"/>
      <c r="BO346" s="14"/>
      <c r="BP346" s="14"/>
      <c r="BQ346" s="14"/>
      <c r="BR346" s="14"/>
      <c r="BS346" s="14"/>
      <c r="BT346" s="14"/>
      <c r="BU346" s="14"/>
      <c r="BV346" s="14"/>
      <c r="BW346" s="14"/>
      <c r="BX346" s="14"/>
      <c r="BY346" s="14"/>
      <c r="BZ346" s="14"/>
      <c r="CA346" s="14"/>
      <c r="CB346" s="14"/>
      <c r="CC346" s="14"/>
      <c r="CS346" s="1"/>
      <c r="CT346" s="1"/>
      <c r="CU346" s="1"/>
      <c r="CV346" s="1"/>
      <c r="CW346" s="1"/>
      <c r="CX346" s="1"/>
      <c r="CY346" s="1"/>
      <c r="CZ346" s="1"/>
      <c r="DA346" s="1"/>
      <c r="DB346" s="1"/>
      <c r="DC346" s="1"/>
      <c r="DD346" s="1"/>
      <c r="DE346" s="1"/>
      <c r="DF346" s="1"/>
      <c r="DG346" s="1"/>
      <c r="DH346" s="1"/>
    </row>
    <row r="347" spans="40:112" x14ac:dyDescent="0.2">
      <c r="AN347" s="11"/>
      <c r="AO347" s="11"/>
      <c r="AP347" s="14"/>
      <c r="AU347" s="14"/>
      <c r="BD347" s="1"/>
      <c r="BE347" s="1"/>
      <c r="BF347" s="1"/>
      <c r="BK347" s="1"/>
      <c r="BN347" s="14"/>
      <c r="BO347" s="14"/>
      <c r="BP347" s="14"/>
      <c r="BQ347" s="14"/>
      <c r="BR347" s="14"/>
      <c r="BS347" s="14"/>
      <c r="BT347" s="14"/>
      <c r="BU347" s="14"/>
      <c r="BV347" s="14"/>
      <c r="BW347" s="14"/>
      <c r="BX347" s="14"/>
      <c r="BY347" s="14"/>
      <c r="BZ347" s="14"/>
      <c r="CA347" s="14"/>
      <c r="CB347" s="14"/>
      <c r="CC347" s="14"/>
      <c r="CS347" s="1"/>
      <c r="CT347" s="1"/>
      <c r="CU347" s="1"/>
      <c r="CV347" s="1"/>
      <c r="CW347" s="1"/>
      <c r="CX347" s="1"/>
      <c r="CY347" s="1"/>
      <c r="CZ347" s="1"/>
      <c r="DA347" s="1"/>
      <c r="DB347" s="1"/>
      <c r="DC347" s="1"/>
      <c r="DD347" s="1"/>
      <c r="DE347" s="1"/>
      <c r="DF347" s="1"/>
      <c r="DG347" s="1"/>
      <c r="DH347" s="1"/>
    </row>
    <row r="348" spans="40:112" x14ac:dyDescent="0.2">
      <c r="AN348" s="11"/>
      <c r="AO348" s="11"/>
      <c r="AP348" s="14"/>
      <c r="AU348" s="14"/>
      <c r="BD348" s="1"/>
      <c r="BE348" s="1"/>
      <c r="BF348" s="1"/>
      <c r="BK348" s="1"/>
      <c r="BN348" s="14"/>
      <c r="BO348" s="14"/>
      <c r="BP348" s="14"/>
      <c r="BQ348" s="14"/>
      <c r="BR348" s="14"/>
      <c r="BS348" s="14"/>
      <c r="BT348" s="14"/>
      <c r="BU348" s="14"/>
      <c r="BV348" s="14"/>
      <c r="BW348" s="14"/>
      <c r="BX348" s="14"/>
      <c r="BY348" s="14"/>
      <c r="BZ348" s="14"/>
      <c r="CA348" s="14"/>
      <c r="CB348" s="14"/>
      <c r="CC348" s="14"/>
      <c r="CS348" s="1"/>
      <c r="CT348" s="1"/>
      <c r="CU348" s="1"/>
      <c r="CV348" s="1"/>
      <c r="CW348" s="1"/>
      <c r="CX348" s="1"/>
      <c r="CY348" s="1"/>
      <c r="CZ348" s="1"/>
      <c r="DA348" s="1"/>
      <c r="DB348" s="1"/>
      <c r="DC348" s="1"/>
      <c r="DD348" s="1"/>
      <c r="DE348" s="1"/>
      <c r="DF348" s="1"/>
      <c r="DG348" s="1"/>
      <c r="DH348" s="1"/>
    </row>
    <row r="349" spans="40:112" x14ac:dyDescent="0.2">
      <c r="AN349" s="11"/>
      <c r="AO349" s="11"/>
      <c r="AP349" s="14"/>
      <c r="AU349" s="14"/>
      <c r="BD349" s="1"/>
      <c r="BE349" s="1"/>
      <c r="BF349" s="1"/>
      <c r="BK349" s="1"/>
      <c r="BN349" s="14"/>
      <c r="BO349" s="14"/>
      <c r="BP349" s="14"/>
      <c r="BQ349" s="14"/>
      <c r="BR349" s="14"/>
      <c r="BS349" s="14"/>
      <c r="BT349" s="14"/>
      <c r="BU349" s="14"/>
      <c r="BV349" s="14"/>
      <c r="BW349" s="14"/>
      <c r="BX349" s="14"/>
      <c r="BY349" s="14"/>
      <c r="BZ349" s="14"/>
      <c r="CA349" s="14"/>
      <c r="CB349" s="14"/>
      <c r="CC349" s="14"/>
      <c r="CS349" s="1"/>
      <c r="CT349" s="1"/>
      <c r="CU349" s="1"/>
      <c r="CV349" s="1"/>
      <c r="CW349" s="1"/>
      <c r="CX349" s="1"/>
      <c r="CY349" s="1"/>
      <c r="CZ349" s="1"/>
      <c r="DA349" s="1"/>
      <c r="DB349" s="1"/>
      <c r="DC349" s="1"/>
      <c r="DD349" s="1"/>
      <c r="DE349" s="1"/>
      <c r="DF349" s="1"/>
      <c r="DG349" s="1"/>
      <c r="DH349" s="1"/>
    </row>
    <row r="350" spans="40:112" x14ac:dyDescent="0.2">
      <c r="AN350" s="11"/>
      <c r="AO350" s="152" t="s">
        <v>147</v>
      </c>
      <c r="AP350" s="14"/>
      <c r="AU350" s="14"/>
      <c r="BD350" s="1"/>
      <c r="BE350" s="1"/>
      <c r="BF350" s="1"/>
      <c r="BK350" s="1"/>
      <c r="BN350" s="14"/>
      <c r="BO350" s="14"/>
      <c r="BP350" s="14"/>
      <c r="BQ350" s="14"/>
      <c r="BR350" s="14"/>
      <c r="BS350" s="14"/>
      <c r="BT350" s="14"/>
      <c r="BU350" s="14"/>
      <c r="BV350" s="14"/>
      <c r="BW350" s="14"/>
      <c r="BX350" s="14"/>
      <c r="BY350" s="14"/>
      <c r="BZ350" s="14"/>
      <c r="CA350" s="14"/>
      <c r="CB350" s="14"/>
      <c r="CC350" s="14"/>
      <c r="CS350" s="1"/>
      <c r="CT350" s="1"/>
      <c r="CU350" s="1"/>
      <c r="CV350" s="1"/>
      <c r="CW350" s="1"/>
      <c r="CX350" s="1"/>
      <c r="CY350" s="1"/>
      <c r="CZ350" s="1"/>
      <c r="DA350" s="1"/>
      <c r="DB350" s="1"/>
      <c r="DC350" s="1"/>
      <c r="DD350" s="1"/>
      <c r="DE350" s="1"/>
      <c r="DF350" s="1"/>
      <c r="DG350" s="1"/>
      <c r="DH350" s="1"/>
    </row>
    <row r="351" spans="40:112" x14ac:dyDescent="0.2">
      <c r="AN351" s="11"/>
      <c r="BD351" s="1"/>
      <c r="BE351" s="1"/>
      <c r="BF351" s="1"/>
      <c r="BK351" s="1"/>
      <c r="CD351" s="1"/>
      <c r="CE351" s="1"/>
      <c r="CF351" s="1"/>
      <c r="CG351" s="1"/>
      <c r="CH351" s="1"/>
      <c r="CI351" s="1"/>
      <c r="CJ351" s="1"/>
      <c r="CK351" s="1"/>
      <c r="CL351" s="1"/>
      <c r="CM351" s="1"/>
      <c r="CS351" s="1"/>
      <c r="CT351" s="1"/>
      <c r="CU351" s="1"/>
      <c r="CV351" s="1"/>
      <c r="CW351" s="1"/>
      <c r="CX351" s="1"/>
      <c r="CY351" s="1"/>
      <c r="CZ351" s="1"/>
      <c r="DA351" s="1"/>
      <c r="DB351" s="1"/>
      <c r="DC351" s="1"/>
      <c r="DD351" s="1"/>
      <c r="DE351" s="1"/>
      <c r="DF351" s="1"/>
      <c r="DG351" s="1"/>
      <c r="DH351" s="1"/>
    </row>
  </sheetData>
  <mergeCells count="43">
    <mergeCell ref="AA45:AB45"/>
    <mergeCell ref="AA46:AB46"/>
    <mergeCell ref="AA44:AB44"/>
    <mergeCell ref="AA23:AB23"/>
    <mergeCell ref="AA24:AB24"/>
    <mergeCell ref="AA25:AB25"/>
    <mergeCell ref="AA26:AB26"/>
    <mergeCell ref="AA36:AB36"/>
    <mergeCell ref="AA43:AB43"/>
    <mergeCell ref="AA40:AB40"/>
    <mergeCell ref="AA39:AB39"/>
    <mergeCell ref="AA29:AB29"/>
    <mergeCell ref="AA30:AB30"/>
    <mergeCell ref="AA33:AB33"/>
    <mergeCell ref="AA35:AB35"/>
    <mergeCell ref="AA5:AB5"/>
    <mergeCell ref="AA8:AB8"/>
    <mergeCell ref="AA9:AB9"/>
    <mergeCell ref="AA10:AB10"/>
    <mergeCell ref="AA22:AB22"/>
    <mergeCell ref="AA11:AB11"/>
    <mergeCell ref="AA12:AB12"/>
    <mergeCell ref="AA13:AB13"/>
    <mergeCell ref="AA14:AB14"/>
    <mergeCell ref="AA15:AB15"/>
    <mergeCell ref="AA16:AB16"/>
    <mergeCell ref="AA17:AB17"/>
    <mergeCell ref="AA18:AB18"/>
    <mergeCell ref="AA19:AB19"/>
    <mergeCell ref="AA20:AB20"/>
    <mergeCell ref="AA21:AB21"/>
    <mergeCell ref="A71:A75"/>
    <mergeCell ref="A50:E67"/>
    <mergeCell ref="S2:T2"/>
    <mergeCell ref="G4:I4"/>
    <mergeCell ref="J4:T4"/>
    <mergeCell ref="G52:I52"/>
    <mergeCell ref="G48:I48"/>
    <mergeCell ref="G49:I49"/>
    <mergeCell ref="G50:I50"/>
    <mergeCell ref="G51:I51"/>
    <mergeCell ref="A1:J2"/>
    <mergeCell ref="C5:D6"/>
  </mergeCells>
  <pageMargins left="0.15748031496062992" right="0.19685039370078741" top="0.70866141732283472" bottom="0.39370078740157483" header="0.15748031496062992" footer="0.19685039370078741"/>
  <pageSetup paperSize="9" scale="56" fitToHeight="0" orientation="landscape" r:id="rId1"/>
  <headerFooter alignWithMargins="0">
    <oddFooter>&amp;LMuttenz, &amp;D&amp;R&amp;Z&amp;F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GV497"/>
  <sheetViews>
    <sheetView showGridLines="0" showZeros="0" topLeftCell="A375" zoomScaleNormal="100" zoomScaleSheetLayoutView="50" zoomScalePageLayoutView="50" workbookViewId="0">
      <selection activeCell="DB405" sqref="DB405"/>
    </sheetView>
  </sheetViews>
  <sheetFormatPr baseColWidth="10" defaultColWidth="11.42578125" defaultRowHeight="12" outlineLevelCol="1" x14ac:dyDescent="0.2"/>
  <cols>
    <col min="1" max="1" width="14.7109375" style="1" customWidth="1"/>
    <col min="2" max="2" width="19.28515625" style="1" customWidth="1"/>
    <col min="3" max="3" width="4.140625" style="1" bestFit="1" customWidth="1"/>
    <col min="4" max="4" width="6" style="1" bestFit="1" customWidth="1"/>
    <col min="5" max="5" width="4.5703125" style="1" hidden="1" customWidth="1" outlineLevel="1"/>
    <col min="6" max="6" width="6.85546875" style="1" hidden="1" customWidth="1" outlineLevel="1"/>
    <col min="7" max="8" width="4.5703125" style="1" hidden="1" customWidth="1" outlineLevel="1"/>
    <col min="9" max="10" width="4.85546875" style="1" hidden="1" customWidth="1" outlineLevel="1"/>
    <col min="11" max="18" width="4.5703125" style="1" hidden="1" customWidth="1" outlineLevel="1"/>
    <col min="19" max="20" width="4.7109375" style="1" hidden="1" customWidth="1" outlineLevel="1"/>
    <col min="21" max="22" width="5" style="1" hidden="1" customWidth="1" outlineLevel="1"/>
    <col min="23" max="23" width="6.42578125" style="1" hidden="1" customWidth="1" outlineLevel="1"/>
    <col min="24" max="24" width="9.28515625" style="1" hidden="1" customWidth="1" outlineLevel="1"/>
    <col min="25" max="25" width="6.28515625" style="1" hidden="1" customWidth="1" outlineLevel="1"/>
    <col min="26" max="26" width="8.28515625" style="1" hidden="1" customWidth="1" outlineLevel="1"/>
    <col min="27" max="27" width="6.28515625" style="1" hidden="1" customWidth="1" outlineLevel="1"/>
    <col min="28" max="28" width="8.28515625" style="1" hidden="1" customWidth="1" outlineLevel="1"/>
    <col min="29" max="29" width="6.7109375" style="883" hidden="1" customWidth="1" outlineLevel="1" collapsed="1"/>
    <col min="30" max="30" width="9.28515625" style="1" hidden="1" customWidth="1" outlineLevel="1"/>
    <col min="31" max="31" width="6.28515625" style="1" hidden="1" customWidth="1" outlineLevel="1"/>
    <col min="32" max="32" width="9.28515625" style="1" hidden="1" customWidth="1" outlineLevel="1"/>
    <col min="33" max="33" width="6.42578125" style="1" hidden="1" customWidth="1" outlineLevel="1"/>
    <col min="34" max="34" width="9.28515625" style="1" hidden="1" customWidth="1" outlineLevel="1"/>
    <col min="35" max="35" width="7" style="1" hidden="1" customWidth="1" outlineLevel="1"/>
    <col min="36" max="36" width="9.28515625" style="1" hidden="1" customWidth="1" outlineLevel="1"/>
    <col min="37" max="37" width="5.42578125" style="1" hidden="1" customWidth="1" outlineLevel="1"/>
    <col min="38" max="38" width="9.28515625" style="1" hidden="1" customWidth="1" outlineLevel="1"/>
    <col min="39" max="39" width="5.42578125" style="1" hidden="1" customWidth="1" outlineLevel="1"/>
    <col min="40" max="40" width="9.28515625" style="1" hidden="1" customWidth="1" outlineLevel="1"/>
    <col min="41" max="41" width="6.42578125" style="1" hidden="1" customWidth="1" outlineLevel="1"/>
    <col min="42" max="42" width="9.28515625" style="1" hidden="1" customWidth="1" outlineLevel="1"/>
    <col min="43" max="43" width="5.42578125" style="1" hidden="1" customWidth="1" outlineLevel="1"/>
    <col min="44" max="44" width="8.42578125" style="1" hidden="1" customWidth="1" outlineLevel="1"/>
    <col min="45" max="45" width="5.42578125" style="1" hidden="1" customWidth="1" outlineLevel="1"/>
    <col min="46" max="46" width="8.28515625" style="1" hidden="1" customWidth="1" outlineLevel="1"/>
    <col min="47" max="47" width="6.42578125" style="1" hidden="1" customWidth="1" outlineLevel="1"/>
    <col min="48" max="48" width="9.28515625" style="1" hidden="1" customWidth="1" outlineLevel="1"/>
    <col min="49" max="49" width="6.42578125" style="1" hidden="1" customWidth="1" outlineLevel="1"/>
    <col min="50" max="50" width="9.28515625" style="1" hidden="1" customWidth="1" outlineLevel="1"/>
    <col min="51" max="51" width="5.7109375" style="1" hidden="1" customWidth="1" outlineLevel="1"/>
    <col min="52" max="52" width="8.28515625" style="1" hidden="1" customWidth="1" outlineLevel="1"/>
    <col min="53" max="53" width="6.42578125" style="883" hidden="1" customWidth="1" collapsed="1"/>
    <col min="54" max="54" width="7.28515625" style="1" hidden="1" customWidth="1"/>
    <col min="55" max="55" width="5.42578125" style="1" hidden="1" customWidth="1"/>
    <col min="56" max="56" width="6.28515625" style="1" hidden="1" customWidth="1"/>
    <col min="57" max="57" width="5.42578125" style="1" hidden="1" customWidth="1"/>
    <col min="58" max="58" width="6.28515625" style="1" hidden="1" customWidth="1"/>
    <col min="59" max="59" width="6.42578125" style="1" hidden="1" customWidth="1"/>
    <col min="60" max="60" width="7.28515625" style="1" hidden="1" customWidth="1"/>
    <col min="61" max="61" width="5.42578125" style="1" hidden="1" customWidth="1"/>
    <col min="62" max="62" width="6.28515625" style="1" hidden="1" customWidth="1"/>
    <col min="63" max="63" width="6.42578125" style="1" hidden="1" customWidth="1"/>
    <col min="64" max="64" width="7.28515625" style="1" hidden="1" customWidth="1"/>
    <col min="65" max="65" width="6.42578125" style="1" hidden="1" customWidth="1"/>
    <col min="66" max="66" width="7.28515625" style="1" hidden="1" customWidth="1"/>
    <col min="67" max="67" width="6.42578125" style="1" hidden="1" customWidth="1"/>
    <col min="68" max="68" width="7.28515625" style="1" hidden="1" customWidth="1"/>
    <col min="69" max="69" width="5.42578125" style="1" hidden="1" customWidth="1"/>
    <col min="70" max="70" width="7.28515625" style="1" hidden="1" customWidth="1"/>
    <col min="71" max="71" width="6.42578125" style="1" hidden="1" customWidth="1"/>
    <col min="72" max="72" width="7.28515625" style="1" hidden="1" customWidth="1"/>
    <col min="73" max="73" width="6.42578125" style="1" hidden="1" customWidth="1"/>
    <col min="74" max="74" width="7.28515625" style="1" hidden="1" customWidth="1"/>
    <col min="75" max="75" width="5.42578125" style="1" customWidth="1"/>
    <col min="76" max="76" width="9.28515625" style="1" bestFit="1" customWidth="1"/>
    <col min="77" max="79" width="4.42578125" style="1" hidden="1" customWidth="1"/>
    <col min="80" max="80" width="6.28515625" style="1" hidden="1" customWidth="1"/>
    <col min="81" max="82" width="4.42578125" style="1" hidden="1" customWidth="1"/>
    <col min="83" max="83" width="4.85546875" style="1" hidden="1" customWidth="1"/>
    <col min="84" max="84" width="6.85546875" style="1" hidden="1" customWidth="1"/>
    <col min="85" max="87" width="4.42578125" style="1" hidden="1" customWidth="1"/>
    <col min="88" max="88" width="4.85546875" style="1" hidden="1" customWidth="1"/>
    <col min="89" max="92" width="4.42578125" style="1" hidden="1" customWidth="1"/>
    <col min="93" max="94" width="4.5703125" style="1" hidden="1" customWidth="1"/>
    <col min="95" max="95" width="5.42578125" style="1" hidden="1" customWidth="1"/>
    <col min="96" max="96" width="8.28515625" style="1" hidden="1" customWidth="1"/>
    <col min="97" max="97" width="4.42578125" style="1" hidden="1" customWidth="1"/>
    <col min="98" max="98" width="4.85546875" style="1" hidden="1" customWidth="1"/>
    <col min="99" max="99" width="4.42578125" style="1" hidden="1" customWidth="1"/>
    <col min="100" max="100" width="6.85546875" style="1" hidden="1" customWidth="1"/>
    <col min="101" max="101" width="8.85546875" style="1" customWidth="1"/>
    <col min="102" max="102" width="6.85546875" style="1" customWidth="1"/>
    <col min="103" max="103" width="4.42578125" style="1" customWidth="1" outlineLevel="1"/>
    <col min="104" max="104" width="10.7109375" style="11" customWidth="1"/>
    <col min="105" max="105" width="12.28515625" style="11" customWidth="1"/>
    <col min="106" max="106" width="23" style="1" customWidth="1"/>
    <col min="107" max="16384" width="11.42578125" style="1"/>
  </cols>
  <sheetData>
    <row r="3" spans="1:114" ht="12.75" customHeight="1" x14ac:dyDescent="0.2">
      <c r="A3" s="38"/>
      <c r="B3" s="38"/>
      <c r="C3" s="39"/>
      <c r="D3" s="39"/>
      <c r="E3" s="933" t="s">
        <v>259</v>
      </c>
      <c r="F3" s="934"/>
      <c r="G3" s="934"/>
      <c r="H3" s="934"/>
      <c r="I3" s="934"/>
      <c r="J3" s="934"/>
      <c r="K3" s="934"/>
      <c r="L3" s="934"/>
      <c r="M3" s="934"/>
      <c r="N3" s="934"/>
      <c r="O3" s="934"/>
      <c r="P3" s="934"/>
      <c r="Q3" s="934"/>
      <c r="R3" s="934"/>
      <c r="S3" s="934"/>
      <c r="T3" s="934"/>
      <c r="U3" s="934"/>
      <c r="V3" s="934"/>
      <c r="W3" s="934"/>
      <c r="X3" s="934"/>
      <c r="Y3" s="934"/>
      <c r="Z3" s="934"/>
      <c r="AA3" s="934"/>
      <c r="AB3" s="935"/>
      <c r="AC3" s="926">
        <v>2021</v>
      </c>
      <c r="AD3" s="927"/>
      <c r="AE3" s="927"/>
      <c r="AF3" s="927"/>
      <c r="AG3" s="927"/>
      <c r="AH3" s="927"/>
      <c r="AI3" s="927"/>
      <c r="AJ3" s="927"/>
      <c r="AK3" s="927"/>
      <c r="AL3" s="927"/>
      <c r="AM3" s="927"/>
      <c r="AN3" s="927"/>
      <c r="AO3" s="927"/>
      <c r="AP3" s="927"/>
      <c r="AQ3" s="927"/>
      <c r="AR3" s="927"/>
      <c r="AS3" s="927"/>
      <c r="AT3" s="927"/>
      <c r="AU3" s="927"/>
      <c r="AV3" s="927"/>
      <c r="AW3" s="927"/>
      <c r="AX3" s="927"/>
      <c r="AY3" s="927"/>
      <c r="AZ3" s="928"/>
      <c r="BA3" s="926">
        <v>2022</v>
      </c>
      <c r="BB3" s="927"/>
      <c r="BC3" s="927"/>
      <c r="BD3" s="927"/>
      <c r="BE3" s="927"/>
      <c r="BF3" s="927"/>
      <c r="BG3" s="927"/>
      <c r="BH3" s="927"/>
      <c r="BI3" s="927"/>
      <c r="BJ3" s="927"/>
      <c r="BK3" s="927"/>
      <c r="BL3" s="927"/>
      <c r="BM3" s="927"/>
      <c r="BN3" s="927"/>
      <c r="BO3" s="927"/>
      <c r="BP3" s="927"/>
      <c r="BQ3" s="927"/>
      <c r="BR3" s="927"/>
      <c r="BS3" s="927"/>
      <c r="BT3" s="927"/>
      <c r="BU3" s="927"/>
      <c r="BV3" s="927"/>
      <c r="BW3" s="927"/>
      <c r="BX3" s="928"/>
      <c r="BY3" s="926">
        <v>2023</v>
      </c>
      <c r="BZ3" s="927"/>
      <c r="CA3" s="927"/>
      <c r="CB3" s="927"/>
      <c r="CC3" s="927"/>
      <c r="CD3" s="927"/>
      <c r="CE3" s="927"/>
      <c r="CF3" s="927"/>
      <c r="CG3" s="927"/>
      <c r="CH3" s="927"/>
      <c r="CI3" s="927"/>
      <c r="CJ3" s="927"/>
      <c r="CK3" s="927"/>
      <c r="CL3" s="927"/>
      <c r="CM3" s="927"/>
      <c r="CN3" s="927"/>
      <c r="CO3" s="927"/>
      <c r="CP3" s="927"/>
      <c r="CQ3" s="927"/>
      <c r="CR3" s="927"/>
      <c r="CS3" s="927"/>
      <c r="CT3" s="927"/>
      <c r="CU3" s="927"/>
      <c r="CV3" s="928"/>
      <c r="CW3" s="51"/>
      <c r="CX3" s="51"/>
      <c r="CY3" s="51"/>
      <c r="CZ3" s="13"/>
      <c r="DA3" s="13"/>
    </row>
    <row r="4" spans="1:114" s="3" customFormat="1" ht="15.75" x14ac:dyDescent="0.25">
      <c r="A4" s="58"/>
      <c r="B4" s="58" t="str">
        <f>'Stundenverteilung INGE'!J5</f>
        <v>JS PL (50%)</v>
      </c>
      <c r="C4" s="939" t="str">
        <f>'Stundenverteilung INGE'!J7</f>
        <v>PL</v>
      </c>
      <c r="D4" s="940"/>
      <c r="E4" s="936"/>
      <c r="F4" s="937"/>
      <c r="G4" s="937"/>
      <c r="H4" s="937"/>
      <c r="I4" s="937"/>
      <c r="J4" s="937"/>
      <c r="K4" s="937"/>
      <c r="L4" s="937"/>
      <c r="M4" s="937"/>
      <c r="N4" s="937"/>
      <c r="O4" s="937"/>
      <c r="P4" s="937"/>
      <c r="Q4" s="937"/>
      <c r="R4" s="937"/>
      <c r="S4" s="937"/>
      <c r="T4" s="937"/>
      <c r="U4" s="937"/>
      <c r="V4" s="937"/>
      <c r="W4" s="937"/>
      <c r="X4" s="937"/>
      <c r="Y4" s="937"/>
      <c r="Z4" s="937"/>
      <c r="AA4" s="937"/>
      <c r="AB4" s="938"/>
      <c r="AC4" s="929"/>
      <c r="AD4" s="930"/>
      <c r="AE4" s="930"/>
      <c r="AF4" s="930"/>
      <c r="AG4" s="930"/>
      <c r="AH4" s="930"/>
      <c r="AI4" s="930"/>
      <c r="AJ4" s="930"/>
      <c r="AK4" s="930"/>
      <c r="AL4" s="930"/>
      <c r="AM4" s="930"/>
      <c r="AN4" s="930"/>
      <c r="AO4" s="930"/>
      <c r="AP4" s="930"/>
      <c r="AQ4" s="930"/>
      <c r="AR4" s="930"/>
      <c r="AS4" s="930"/>
      <c r="AT4" s="930"/>
      <c r="AU4" s="930"/>
      <c r="AV4" s="930"/>
      <c r="AW4" s="930"/>
      <c r="AX4" s="930"/>
      <c r="AY4" s="930"/>
      <c r="AZ4" s="931"/>
      <c r="BA4" s="929"/>
      <c r="BB4" s="930"/>
      <c r="BC4" s="930"/>
      <c r="BD4" s="930"/>
      <c r="BE4" s="930"/>
      <c r="BF4" s="930"/>
      <c r="BG4" s="930"/>
      <c r="BH4" s="930"/>
      <c r="BI4" s="930"/>
      <c r="BJ4" s="930"/>
      <c r="BK4" s="930"/>
      <c r="BL4" s="930"/>
      <c r="BM4" s="930"/>
      <c r="BN4" s="930"/>
      <c r="BO4" s="930"/>
      <c r="BP4" s="930"/>
      <c r="BQ4" s="930"/>
      <c r="BR4" s="930"/>
      <c r="BS4" s="930"/>
      <c r="BT4" s="930"/>
      <c r="BU4" s="930"/>
      <c r="BV4" s="930"/>
      <c r="BW4" s="930"/>
      <c r="BX4" s="931"/>
      <c r="BY4" s="929"/>
      <c r="BZ4" s="930"/>
      <c r="CA4" s="930"/>
      <c r="CB4" s="930"/>
      <c r="CC4" s="930"/>
      <c r="CD4" s="930"/>
      <c r="CE4" s="930"/>
      <c r="CF4" s="930"/>
      <c r="CG4" s="930"/>
      <c r="CH4" s="930"/>
      <c r="CI4" s="930"/>
      <c r="CJ4" s="930"/>
      <c r="CK4" s="930"/>
      <c r="CL4" s="930"/>
      <c r="CM4" s="930"/>
      <c r="CN4" s="930"/>
      <c r="CO4" s="930"/>
      <c r="CP4" s="930"/>
      <c r="CQ4" s="930"/>
      <c r="CR4" s="930"/>
      <c r="CS4" s="930"/>
      <c r="CT4" s="930"/>
      <c r="CU4" s="930"/>
      <c r="CV4" s="931"/>
      <c r="CW4" s="51"/>
      <c r="CX4" s="51"/>
      <c r="CY4" s="51"/>
      <c r="CZ4" s="12"/>
      <c r="DA4" s="12"/>
      <c r="DB4" s="1"/>
      <c r="DC4" s="1"/>
      <c r="DD4" s="1"/>
      <c r="DE4" s="1"/>
      <c r="DF4" s="1"/>
      <c r="DG4" s="1"/>
      <c r="DH4" s="1"/>
      <c r="DI4" s="1"/>
      <c r="DJ4" s="1"/>
    </row>
    <row r="5" spans="1:114" s="3" customFormat="1" ht="48" x14ac:dyDescent="0.2">
      <c r="A5" s="40" t="s">
        <v>0</v>
      </c>
      <c r="B5" s="40" t="s">
        <v>81</v>
      </c>
      <c r="C5" s="41" t="s">
        <v>1</v>
      </c>
      <c r="D5" s="41" t="s">
        <v>6</v>
      </c>
      <c r="E5" s="42" t="s">
        <v>13</v>
      </c>
      <c r="F5" s="42" t="s">
        <v>14</v>
      </c>
      <c r="G5" s="42" t="s">
        <v>15</v>
      </c>
      <c r="H5" s="42" t="s">
        <v>16</v>
      </c>
      <c r="I5" s="42" t="s">
        <v>17</v>
      </c>
      <c r="J5" s="42" t="s">
        <v>18</v>
      </c>
      <c r="K5" s="42" t="s">
        <v>19</v>
      </c>
      <c r="L5" s="42" t="s">
        <v>20</v>
      </c>
      <c r="M5" s="42" t="s">
        <v>21</v>
      </c>
      <c r="N5" s="42" t="s">
        <v>22</v>
      </c>
      <c r="O5" s="42" t="s">
        <v>23</v>
      </c>
      <c r="P5" s="42" t="s">
        <v>24</v>
      </c>
      <c r="Q5" s="42" t="s">
        <v>25</v>
      </c>
      <c r="R5" s="42" t="s">
        <v>26</v>
      </c>
      <c r="S5" s="42" t="s">
        <v>27</v>
      </c>
      <c r="T5" s="42" t="s">
        <v>28</v>
      </c>
      <c r="U5" s="42" t="s">
        <v>460</v>
      </c>
      <c r="V5" s="42" t="s">
        <v>461</v>
      </c>
      <c r="W5" s="42" t="s">
        <v>459</v>
      </c>
      <c r="X5" s="42" t="s">
        <v>457</v>
      </c>
      <c r="Y5" s="42" t="s">
        <v>260</v>
      </c>
      <c r="Z5" s="42" t="s">
        <v>456</v>
      </c>
      <c r="AA5" s="42" t="s">
        <v>261</v>
      </c>
      <c r="AB5" s="887" t="s">
        <v>458</v>
      </c>
      <c r="AC5" s="876" t="s">
        <v>13</v>
      </c>
      <c r="AD5" s="47" t="s">
        <v>14</v>
      </c>
      <c r="AE5" s="47" t="s">
        <v>15</v>
      </c>
      <c r="AF5" s="47" t="s">
        <v>16</v>
      </c>
      <c r="AG5" s="47" t="s">
        <v>17</v>
      </c>
      <c r="AH5" s="47" t="s">
        <v>18</v>
      </c>
      <c r="AI5" s="47" t="s">
        <v>19</v>
      </c>
      <c r="AJ5" s="47" t="s">
        <v>20</v>
      </c>
      <c r="AK5" s="47" t="s">
        <v>21</v>
      </c>
      <c r="AL5" s="47" t="s">
        <v>22</v>
      </c>
      <c r="AM5" s="47" t="s">
        <v>23</v>
      </c>
      <c r="AN5" s="47" t="s">
        <v>24</v>
      </c>
      <c r="AO5" s="47" t="s">
        <v>25</v>
      </c>
      <c r="AP5" s="47" t="s">
        <v>26</v>
      </c>
      <c r="AQ5" s="47" t="s">
        <v>27</v>
      </c>
      <c r="AR5" s="47" t="s">
        <v>28</v>
      </c>
      <c r="AS5" s="47" t="s">
        <v>29</v>
      </c>
      <c r="AT5" s="47" t="s">
        <v>30</v>
      </c>
      <c r="AU5" s="47" t="s">
        <v>31</v>
      </c>
      <c r="AV5" s="47" t="s">
        <v>32</v>
      </c>
      <c r="AW5" s="47" t="s">
        <v>33</v>
      </c>
      <c r="AX5" s="47" t="s">
        <v>36</v>
      </c>
      <c r="AY5" s="47" t="s">
        <v>34</v>
      </c>
      <c r="AZ5" s="871" t="s">
        <v>35</v>
      </c>
      <c r="BA5" s="876" t="s">
        <v>13</v>
      </c>
      <c r="BB5" s="47" t="s">
        <v>14</v>
      </c>
      <c r="BC5" s="47" t="s">
        <v>15</v>
      </c>
      <c r="BD5" s="47" t="s">
        <v>16</v>
      </c>
      <c r="BE5" s="47" t="s">
        <v>17</v>
      </c>
      <c r="BF5" s="47" t="s">
        <v>18</v>
      </c>
      <c r="BG5" s="47" t="s">
        <v>19</v>
      </c>
      <c r="BH5" s="47" t="s">
        <v>20</v>
      </c>
      <c r="BI5" s="47" t="s">
        <v>21</v>
      </c>
      <c r="BJ5" s="47" t="s">
        <v>22</v>
      </c>
      <c r="BK5" s="47" t="s">
        <v>23</v>
      </c>
      <c r="BL5" s="47" t="s">
        <v>24</v>
      </c>
      <c r="BM5" s="47" t="s">
        <v>25</v>
      </c>
      <c r="BN5" s="47" t="s">
        <v>26</v>
      </c>
      <c r="BO5" s="47" t="s">
        <v>27</v>
      </c>
      <c r="BP5" s="47" t="s">
        <v>28</v>
      </c>
      <c r="BQ5" s="47" t="s">
        <v>29</v>
      </c>
      <c r="BR5" s="47" t="s">
        <v>30</v>
      </c>
      <c r="BS5" s="47" t="s">
        <v>31</v>
      </c>
      <c r="BT5" s="47" t="s">
        <v>32</v>
      </c>
      <c r="BU5" s="47" t="s">
        <v>33</v>
      </c>
      <c r="BV5" s="47" t="s">
        <v>36</v>
      </c>
      <c r="BW5" s="47" t="s">
        <v>34</v>
      </c>
      <c r="BX5" s="47" t="s">
        <v>35</v>
      </c>
      <c r="BY5" s="47" t="s">
        <v>13</v>
      </c>
      <c r="BZ5" s="47" t="s">
        <v>14</v>
      </c>
      <c r="CA5" s="47" t="s">
        <v>15</v>
      </c>
      <c r="CB5" s="47" t="s">
        <v>16</v>
      </c>
      <c r="CC5" s="47" t="s">
        <v>17</v>
      </c>
      <c r="CD5" s="47" t="s">
        <v>18</v>
      </c>
      <c r="CE5" s="47" t="s">
        <v>19</v>
      </c>
      <c r="CF5" s="47" t="s">
        <v>20</v>
      </c>
      <c r="CG5" s="47" t="s">
        <v>21</v>
      </c>
      <c r="CH5" s="47" t="s">
        <v>22</v>
      </c>
      <c r="CI5" s="47" t="s">
        <v>23</v>
      </c>
      <c r="CJ5" s="47" t="s">
        <v>24</v>
      </c>
      <c r="CK5" s="47" t="s">
        <v>25</v>
      </c>
      <c r="CL5" s="47" t="s">
        <v>26</v>
      </c>
      <c r="CM5" s="47" t="s">
        <v>27</v>
      </c>
      <c r="CN5" s="47" t="s">
        <v>28</v>
      </c>
      <c r="CO5" s="47" t="s">
        <v>29</v>
      </c>
      <c r="CP5" s="47" t="s">
        <v>30</v>
      </c>
      <c r="CQ5" s="47" t="s">
        <v>31</v>
      </c>
      <c r="CR5" s="47" t="s">
        <v>32</v>
      </c>
      <c r="CS5" s="47" t="s">
        <v>33</v>
      </c>
      <c r="CT5" s="47" t="s">
        <v>36</v>
      </c>
      <c r="CU5" s="47" t="s">
        <v>34</v>
      </c>
      <c r="CV5" s="47" t="s">
        <v>35</v>
      </c>
      <c r="CW5" s="212" t="s">
        <v>248</v>
      </c>
      <c r="CX5" s="47" t="s">
        <v>249</v>
      </c>
      <c r="CY5" s="47"/>
      <c r="CZ5" s="49" t="s">
        <v>4</v>
      </c>
      <c r="DA5" s="49" t="s">
        <v>5</v>
      </c>
      <c r="DB5" s="1"/>
      <c r="DC5" s="1"/>
      <c r="DD5" s="1"/>
      <c r="DE5" s="1"/>
      <c r="DF5" s="1"/>
      <c r="DG5" s="1"/>
      <c r="DH5" s="1"/>
      <c r="DI5" s="1"/>
      <c r="DJ5" s="1"/>
    </row>
    <row r="6" spans="1:114" s="3" customFormat="1" x14ac:dyDescent="0.2">
      <c r="A6" s="46" t="s">
        <v>86</v>
      </c>
      <c r="B6" s="46" t="s">
        <v>87</v>
      </c>
      <c r="C6" s="46" t="s">
        <v>2</v>
      </c>
      <c r="D6" s="46">
        <v>140</v>
      </c>
      <c r="E6" s="4"/>
      <c r="F6" s="53">
        <f>SUM(E6*$D6)</f>
        <v>0</v>
      </c>
      <c r="G6" s="4"/>
      <c r="H6" s="53">
        <f>SUM(G6*$D6)</f>
        <v>0</v>
      </c>
      <c r="I6" s="4"/>
      <c r="J6" s="53">
        <f>SUM(I6*$D6)</f>
        <v>0</v>
      </c>
      <c r="K6" s="4"/>
      <c r="L6" s="53">
        <f>SUM(K6*$D6)</f>
        <v>0</v>
      </c>
      <c r="M6" s="4"/>
      <c r="N6" s="53">
        <f>SUM(M6*$D6)</f>
        <v>0</v>
      </c>
      <c r="O6" s="4"/>
      <c r="P6" s="53">
        <f>SUM(O6*$D6)</f>
        <v>0</v>
      </c>
      <c r="Q6" s="4"/>
      <c r="R6" s="53">
        <f>SUM(Q6*$D6)</f>
        <v>0</v>
      </c>
      <c r="S6" s="4"/>
      <c r="T6" s="53">
        <f>SUM(S6*$D6)</f>
        <v>0</v>
      </c>
      <c r="U6" s="4"/>
      <c r="V6" s="53">
        <f>SUM(U6*$D6)</f>
        <v>0</v>
      </c>
      <c r="W6" s="4">
        <v>7.5</v>
      </c>
      <c r="X6" s="53">
        <f>SUM(W6*$D6)</f>
        <v>1050</v>
      </c>
      <c r="Y6" s="4"/>
      <c r="Z6" s="53">
        <f>SUM(Y6*$D6)</f>
        <v>0</v>
      </c>
      <c r="AA6" s="4"/>
      <c r="AB6" s="872">
        <f>SUM(AA6*$D6)</f>
        <v>0</v>
      </c>
      <c r="AC6" s="877"/>
      <c r="AD6" s="53">
        <f>SUM(AC6*$D6)</f>
        <v>0</v>
      </c>
      <c r="AE6" s="48"/>
      <c r="AF6" s="53">
        <f>SUM(AE6*$D6)</f>
        <v>0</v>
      </c>
      <c r="AG6" s="48">
        <v>3.5</v>
      </c>
      <c r="AH6" s="53">
        <f>SUM(AG6*$D6)</f>
        <v>490</v>
      </c>
      <c r="AI6" s="48"/>
      <c r="AJ6" s="53">
        <f>SUM(AI6*$D6)</f>
        <v>0</v>
      </c>
      <c r="AK6" s="48"/>
      <c r="AL6" s="53">
        <f>SUM(AK6*$D6)</f>
        <v>0</v>
      </c>
      <c r="AM6" s="48">
        <v>2</v>
      </c>
      <c r="AN6" s="53">
        <f>SUM(AM6*$D6)</f>
        <v>280</v>
      </c>
      <c r="AO6" s="48"/>
      <c r="AP6" s="53">
        <f>SUM(AO6*$D6)</f>
        <v>0</v>
      </c>
      <c r="AQ6" s="48">
        <v>0.5</v>
      </c>
      <c r="AR6" s="53">
        <f>SUM(AQ6*$D6)</f>
        <v>70</v>
      </c>
      <c r="AS6" s="48"/>
      <c r="AT6" s="53">
        <f>SUM(AS6*$D6)</f>
        <v>0</v>
      </c>
      <c r="AU6" s="898"/>
      <c r="AV6" s="899">
        <f>SUM(AU6*$D6)</f>
        <v>0</v>
      </c>
      <c r="AW6" s="48"/>
      <c r="AX6" s="53">
        <f>SUM(AW6*$D6)</f>
        <v>0</v>
      </c>
      <c r="AY6" s="898"/>
      <c r="AZ6" s="900">
        <f>SUM(AY6*$D6)</f>
        <v>0</v>
      </c>
      <c r="BA6" s="901"/>
      <c r="BB6" s="899">
        <f>SUM(BA6*$D6)</f>
        <v>0</v>
      </c>
      <c r="BC6" s="898"/>
      <c r="BD6" s="899">
        <f>SUM(BC6*$D6)</f>
        <v>0</v>
      </c>
      <c r="BE6" s="898"/>
      <c r="BF6" s="899">
        <f>SUM(BE6*$D6)</f>
        <v>0</v>
      </c>
      <c r="BG6" s="898"/>
      <c r="BH6" s="899">
        <f>SUM(BG6*$D6)</f>
        <v>0</v>
      </c>
      <c r="BI6" s="898"/>
      <c r="BJ6" s="899">
        <f>SUM(BI6*$D6)</f>
        <v>0</v>
      </c>
      <c r="BK6" s="898"/>
      <c r="BL6" s="899">
        <f>SUM(BK6*$D6)</f>
        <v>0</v>
      </c>
      <c r="BM6" s="898"/>
      <c r="BN6" s="899">
        <f>SUM(BM6*$D6)</f>
        <v>0</v>
      </c>
      <c r="BO6" s="48"/>
      <c r="BP6" s="53">
        <f>SUM(BO6*$D6)</f>
        <v>0</v>
      </c>
      <c r="BQ6" s="898"/>
      <c r="BR6" s="899">
        <f>SUM(BQ6*$D6)</f>
        <v>0</v>
      </c>
      <c r="BS6" s="898"/>
      <c r="BT6" s="899">
        <f>SUM(BS6*$D6)</f>
        <v>0</v>
      </c>
      <c r="BU6" s="898"/>
      <c r="BV6" s="899">
        <f>SUM(BU6*$D6)</f>
        <v>0</v>
      </c>
      <c r="BW6" s="898"/>
      <c r="BX6" s="899">
        <f>SUM(BW6*$D6)</f>
        <v>0</v>
      </c>
      <c r="BY6" s="48"/>
      <c r="BZ6" s="53">
        <f>SUM(BY6*$D6)</f>
        <v>0</v>
      </c>
      <c r="CA6" s="48"/>
      <c r="CB6" s="53">
        <f>SUM(CA6*$D6)</f>
        <v>0</v>
      </c>
      <c r="CC6" s="48"/>
      <c r="CD6" s="53">
        <f>SUM(CC6*$D6)</f>
        <v>0</v>
      </c>
      <c r="CE6" s="48"/>
      <c r="CF6" s="53">
        <f>SUM(CE6*$D6)</f>
        <v>0</v>
      </c>
      <c r="CG6" s="48"/>
      <c r="CH6" s="53">
        <f>SUM(CG6*$D6)</f>
        <v>0</v>
      </c>
      <c r="CI6" s="48"/>
      <c r="CJ6" s="53">
        <f>SUM(CI6*$D6)</f>
        <v>0</v>
      </c>
      <c r="CK6" s="48"/>
      <c r="CL6" s="53">
        <f>SUM(CK6*$D6)</f>
        <v>0</v>
      </c>
      <c r="CM6" s="48"/>
      <c r="CN6" s="53">
        <f>SUM(CM6*$D6)</f>
        <v>0</v>
      </c>
      <c r="CO6" s="48"/>
      <c r="CP6" s="53">
        <f>SUM(CO6*$D6)</f>
        <v>0</v>
      </c>
      <c r="CQ6" s="48"/>
      <c r="CR6" s="53">
        <f>SUM(CQ6*$D6)</f>
        <v>0</v>
      </c>
      <c r="CS6" s="48"/>
      <c r="CT6" s="53">
        <f>SUM(CS6*$D6)</f>
        <v>0</v>
      </c>
      <c r="CU6" s="48"/>
      <c r="CV6" s="53">
        <f>SUM(CU6*$D6)</f>
        <v>0</v>
      </c>
      <c r="CW6" s="48"/>
      <c r="CX6" s="53">
        <f t="shared" ref="CX6:CX37" si="0">SUM(CW6*$D6)</f>
        <v>0</v>
      </c>
      <c r="CY6" s="43"/>
      <c r="CZ6" s="50">
        <f t="shared" ref="CZ6:CZ37" si="1">SUM(E6+G6+I6+K6+M6+O6+Q6+S6+U6+W6+Y6+AA6+AC6+AE6+AG6+AI6+AK6+AM6+AO6+AQ6+AS6+AU6+AW6+AY6+BA6+BC6+BE6+BG6+BI6+BK6+BM6+BO6+BQ6+BS6+BU6+BW6+CW6+BY6+CA6+CC6+CE6+CG6+CI6+CK6+CM6+CO6+CQ6+CS6+CU6)</f>
        <v>13.5</v>
      </c>
      <c r="DA6" s="50">
        <f t="shared" ref="DA6:DA37" si="2">ROUND(CZ6*D6*2,1)/2</f>
        <v>1890</v>
      </c>
      <c r="DB6" s="1"/>
      <c r="DC6" s="1"/>
      <c r="DD6" s="1"/>
      <c r="DE6" s="1"/>
      <c r="DF6" s="1"/>
      <c r="DG6" s="1"/>
      <c r="DH6" s="1"/>
      <c r="DI6" s="1"/>
      <c r="DJ6" s="1"/>
    </row>
    <row r="7" spans="1:114" s="3" customFormat="1" x14ac:dyDescent="0.2">
      <c r="A7" s="46" t="s">
        <v>96</v>
      </c>
      <c r="B7" s="46" t="s">
        <v>97</v>
      </c>
      <c r="C7" s="46" t="s">
        <v>2</v>
      </c>
      <c r="D7" s="46">
        <v>140</v>
      </c>
      <c r="E7" s="4"/>
      <c r="F7" s="53">
        <f t="shared" ref="F7:F37" si="3">SUM(E7*$D7)</f>
        <v>0</v>
      </c>
      <c r="G7" s="4"/>
      <c r="H7" s="53">
        <f t="shared" ref="H7" si="4">SUM(G7*$D7)</f>
        <v>0</v>
      </c>
      <c r="I7" s="4"/>
      <c r="J7" s="53">
        <f t="shared" ref="J7" si="5">SUM(I7*$D7)</f>
        <v>0</v>
      </c>
      <c r="K7" s="4"/>
      <c r="L7" s="53">
        <f t="shared" ref="L7" si="6">SUM(K7*$D7)</f>
        <v>0</v>
      </c>
      <c r="M7" s="4"/>
      <c r="N7" s="53">
        <f t="shared" ref="N7" si="7">SUM(M7*$D7)</f>
        <v>0</v>
      </c>
      <c r="O7" s="4"/>
      <c r="P7" s="53">
        <f t="shared" ref="P7" si="8">SUM(O7*$D7)</f>
        <v>0</v>
      </c>
      <c r="Q7" s="4"/>
      <c r="R7" s="53">
        <f t="shared" ref="R7" si="9">SUM(Q7*$D7)</f>
        <v>0</v>
      </c>
      <c r="S7" s="4"/>
      <c r="T7" s="53">
        <f t="shared" ref="T7" si="10">SUM(S7*$D7)</f>
        <v>0</v>
      </c>
      <c r="U7" s="4"/>
      <c r="V7" s="53">
        <f t="shared" ref="V7" si="11">SUM(U7*$D7)</f>
        <v>0</v>
      </c>
      <c r="W7" s="4"/>
      <c r="X7" s="53">
        <f t="shared" ref="X7" si="12">SUM(W7*$D7)</f>
        <v>0</v>
      </c>
      <c r="Y7" s="4"/>
      <c r="Z7" s="53">
        <f t="shared" ref="Z7" si="13">SUM(Y7*$D7)</f>
        <v>0</v>
      </c>
      <c r="AA7" s="4"/>
      <c r="AB7" s="872">
        <f t="shared" ref="AB7" si="14">SUM(AA7*$D7)</f>
        <v>0</v>
      </c>
      <c r="AC7" s="877"/>
      <c r="AD7" s="53">
        <f t="shared" ref="AD7" si="15">SUM(AC7*$D7)</f>
        <v>0</v>
      </c>
      <c r="AE7" s="48"/>
      <c r="AF7" s="53">
        <f t="shared" ref="AF7" si="16">SUM(AE7*$D7)</f>
        <v>0</v>
      </c>
      <c r="AG7" s="48">
        <v>2.5</v>
      </c>
      <c r="AH7" s="53">
        <f t="shared" ref="AH7" si="17">SUM(AG7*$D7)</f>
        <v>350</v>
      </c>
      <c r="AI7" s="48">
        <v>2.5</v>
      </c>
      <c r="AJ7" s="53">
        <f t="shared" ref="AJ7" si="18">SUM(AI7*$D7)</f>
        <v>350</v>
      </c>
      <c r="AK7" s="48"/>
      <c r="AL7" s="53">
        <f t="shared" ref="AL7" si="19">SUM(AK7*$D7)</f>
        <v>0</v>
      </c>
      <c r="AM7" s="48"/>
      <c r="AN7" s="53">
        <f t="shared" ref="AN7" si="20">SUM(AM7*$D7)</f>
        <v>0</v>
      </c>
      <c r="AO7" s="48"/>
      <c r="AP7" s="53">
        <f t="shared" ref="AP7" si="21">SUM(AO7*$D7)</f>
        <v>0</v>
      </c>
      <c r="AQ7" s="48"/>
      <c r="AR7" s="53">
        <f t="shared" ref="AR7" si="22">SUM(AQ7*$D7)</f>
        <v>0</v>
      </c>
      <c r="AS7" s="48"/>
      <c r="AT7" s="53">
        <f t="shared" ref="AT7" si="23">SUM(AS7*$D7)</f>
        <v>0</v>
      </c>
      <c r="AU7" s="898"/>
      <c r="AV7" s="899">
        <f t="shared" ref="AV7" si="24">SUM(AU7*$D7)</f>
        <v>0</v>
      </c>
      <c r="AW7" s="48"/>
      <c r="AX7" s="53">
        <f t="shared" ref="AX7" si="25">SUM(AW7*$D7)</f>
        <v>0</v>
      </c>
      <c r="AY7" s="898"/>
      <c r="AZ7" s="900">
        <f t="shared" ref="AZ7" si="26">SUM(AY7*$D7)</f>
        <v>0</v>
      </c>
      <c r="BA7" s="901"/>
      <c r="BB7" s="899">
        <f t="shared" ref="BB7:BB18" si="27">SUM(BA7*$D7)</f>
        <v>0</v>
      </c>
      <c r="BC7" s="898"/>
      <c r="BD7" s="899">
        <f t="shared" ref="BD7:BD18" si="28">SUM(BC7*$D7)</f>
        <v>0</v>
      </c>
      <c r="BE7" s="898"/>
      <c r="BF7" s="899">
        <f t="shared" ref="BF7:BF18" si="29">SUM(BE7*$D7)</f>
        <v>0</v>
      </c>
      <c r="BG7" s="898"/>
      <c r="BH7" s="899">
        <f t="shared" ref="BH7:BH18" si="30">SUM(BG7*$D7)</f>
        <v>0</v>
      </c>
      <c r="BI7" s="898"/>
      <c r="BJ7" s="899">
        <f t="shared" ref="BJ7:BJ18" si="31">SUM(BI7*$D7)</f>
        <v>0</v>
      </c>
      <c r="BK7" s="898"/>
      <c r="BL7" s="899">
        <f t="shared" ref="BL7:BL18" si="32">SUM(BK7*$D7)</f>
        <v>0</v>
      </c>
      <c r="BM7" s="898"/>
      <c r="BN7" s="899">
        <f t="shared" ref="BN7:BN18" si="33">SUM(BM7*$D7)</f>
        <v>0</v>
      </c>
      <c r="BO7" s="48"/>
      <c r="BP7" s="53">
        <f t="shared" ref="BP7:BP18" si="34">SUM(BO7*$D7)</f>
        <v>0</v>
      </c>
      <c r="BQ7" s="898"/>
      <c r="BR7" s="899">
        <f t="shared" ref="BR7:BR18" si="35">SUM(BQ7*$D7)</f>
        <v>0</v>
      </c>
      <c r="BS7" s="898"/>
      <c r="BT7" s="899">
        <f t="shared" ref="BT7:BT18" si="36">SUM(BS7*$D7)</f>
        <v>0</v>
      </c>
      <c r="BU7" s="898"/>
      <c r="BV7" s="899">
        <f t="shared" ref="BV7:BV18" si="37">SUM(BU7*$D7)</f>
        <v>0</v>
      </c>
      <c r="BW7" s="898"/>
      <c r="BX7" s="899">
        <f t="shared" ref="BX7:BX18" si="38">SUM(BW7*$D7)</f>
        <v>0</v>
      </c>
      <c r="BY7" s="48"/>
      <c r="BZ7" s="53">
        <f t="shared" ref="BZ7:BZ16" si="39">SUM(BY7*$D7)</f>
        <v>0</v>
      </c>
      <c r="CA7" s="48"/>
      <c r="CB7" s="53">
        <f t="shared" ref="CB7:CB16" si="40">SUM(CA7*$D7)</f>
        <v>0</v>
      </c>
      <c r="CC7" s="48"/>
      <c r="CD7" s="53">
        <f t="shared" ref="CD7:CD16" si="41">SUM(CC7*$D7)</f>
        <v>0</v>
      </c>
      <c r="CE7" s="48"/>
      <c r="CF7" s="53">
        <f t="shared" ref="CF7:CF16" si="42">SUM(CE7*$D7)</f>
        <v>0</v>
      </c>
      <c r="CG7" s="48"/>
      <c r="CH7" s="53">
        <f t="shared" ref="CH7:CH16" si="43">SUM(CG7*$D7)</f>
        <v>0</v>
      </c>
      <c r="CI7" s="48"/>
      <c r="CJ7" s="53">
        <f t="shared" ref="CJ7:CJ16" si="44">SUM(CI7*$D7)</f>
        <v>0</v>
      </c>
      <c r="CK7" s="48"/>
      <c r="CL7" s="53">
        <f t="shared" ref="CL7:CL16" si="45">SUM(CK7*$D7)</f>
        <v>0</v>
      </c>
      <c r="CM7" s="48"/>
      <c r="CN7" s="53">
        <f t="shared" ref="CN7:CN16" si="46">SUM(CM7*$D7)</f>
        <v>0</v>
      </c>
      <c r="CO7" s="48"/>
      <c r="CP7" s="53">
        <f t="shared" ref="CP7:CP16" si="47">SUM(CO7*$D7)</f>
        <v>0</v>
      </c>
      <c r="CQ7" s="48"/>
      <c r="CR7" s="53">
        <f t="shared" ref="CR7:CR16" si="48">SUM(CQ7*$D7)</f>
        <v>0</v>
      </c>
      <c r="CS7" s="48"/>
      <c r="CT7" s="53">
        <f t="shared" ref="CT7:CT16" si="49">SUM(CS7*$D7)</f>
        <v>0</v>
      </c>
      <c r="CU7" s="48"/>
      <c r="CV7" s="53">
        <f t="shared" ref="CV7:CV16" si="50">SUM(CU7*$D7)</f>
        <v>0</v>
      </c>
      <c r="CW7" s="48"/>
      <c r="CX7" s="53">
        <f t="shared" si="0"/>
        <v>0</v>
      </c>
      <c r="CY7" s="43"/>
      <c r="CZ7" s="50">
        <f t="shared" si="1"/>
        <v>5</v>
      </c>
      <c r="DA7" s="50">
        <f t="shared" si="2"/>
        <v>700</v>
      </c>
      <c r="DB7" s="1"/>
      <c r="DC7" s="1"/>
      <c r="DD7" s="1"/>
      <c r="DE7" s="1"/>
      <c r="DF7" s="1"/>
      <c r="DG7" s="1"/>
      <c r="DH7" s="1"/>
      <c r="DI7" s="1"/>
      <c r="DJ7" s="1"/>
    </row>
    <row r="8" spans="1:114" s="3" customFormat="1" x14ac:dyDescent="0.2">
      <c r="A8" s="46"/>
      <c r="B8" s="46"/>
      <c r="C8" s="46" t="s">
        <v>2</v>
      </c>
      <c r="D8" s="46">
        <v>140</v>
      </c>
      <c r="E8" s="4"/>
      <c r="F8" s="53">
        <f t="shared" si="3"/>
        <v>0</v>
      </c>
      <c r="G8" s="4"/>
      <c r="H8" s="53">
        <f t="shared" ref="H8" si="51">SUM(G8*$D8)</f>
        <v>0</v>
      </c>
      <c r="I8" s="4"/>
      <c r="J8" s="53">
        <f t="shared" ref="J8" si="52">SUM(I8*$D8)</f>
        <v>0</v>
      </c>
      <c r="K8" s="4"/>
      <c r="L8" s="53">
        <f t="shared" ref="L8" si="53">SUM(K8*$D8)</f>
        <v>0</v>
      </c>
      <c r="M8" s="4"/>
      <c r="N8" s="53">
        <f t="shared" ref="N8" si="54">SUM(M8*$D8)</f>
        <v>0</v>
      </c>
      <c r="O8" s="4"/>
      <c r="P8" s="53">
        <f t="shared" ref="P8" si="55">SUM(O8*$D8)</f>
        <v>0</v>
      </c>
      <c r="Q8" s="4"/>
      <c r="R8" s="53">
        <f t="shared" ref="R8" si="56">SUM(Q8*$D8)</f>
        <v>0</v>
      </c>
      <c r="S8" s="4"/>
      <c r="T8" s="53">
        <f t="shared" ref="T8" si="57">SUM(S8*$D8)</f>
        <v>0</v>
      </c>
      <c r="U8" s="4"/>
      <c r="V8" s="53">
        <f t="shared" ref="V8" si="58">SUM(U8*$D8)</f>
        <v>0</v>
      </c>
      <c r="W8" s="4"/>
      <c r="X8" s="53">
        <f t="shared" ref="X8" si="59">SUM(W8*$D8)</f>
        <v>0</v>
      </c>
      <c r="Y8" s="4"/>
      <c r="Z8" s="53">
        <f t="shared" ref="Z8" si="60">SUM(Y8*$D8)</f>
        <v>0</v>
      </c>
      <c r="AA8" s="4"/>
      <c r="AB8" s="872">
        <f t="shared" ref="AB8" si="61">SUM(AA8*$D8)</f>
        <v>0</v>
      </c>
      <c r="AC8" s="877"/>
      <c r="AD8" s="53">
        <f t="shared" ref="AD8" si="62">SUM(AC8*$D8)</f>
        <v>0</v>
      </c>
      <c r="AE8" s="48"/>
      <c r="AF8" s="53">
        <f t="shared" ref="AF8" si="63">SUM(AE8*$D8)</f>
        <v>0</v>
      </c>
      <c r="AG8" s="48"/>
      <c r="AH8" s="53">
        <f t="shared" ref="AH8" si="64">SUM(AG8*$D8)</f>
        <v>0</v>
      </c>
      <c r="AI8" s="48"/>
      <c r="AJ8" s="53">
        <f t="shared" ref="AJ8" si="65">SUM(AI8*$D8)</f>
        <v>0</v>
      </c>
      <c r="AK8" s="48"/>
      <c r="AL8" s="53">
        <f t="shared" ref="AL8" si="66">SUM(AK8*$D8)</f>
        <v>0</v>
      </c>
      <c r="AM8" s="48"/>
      <c r="AN8" s="53">
        <f t="shared" ref="AN8" si="67">SUM(AM8*$D8)</f>
        <v>0</v>
      </c>
      <c r="AO8" s="48"/>
      <c r="AP8" s="53">
        <f t="shared" ref="AP8" si="68">SUM(AO8*$D8)</f>
        <v>0</v>
      </c>
      <c r="AQ8" s="48"/>
      <c r="AR8" s="53">
        <f t="shared" ref="AR8" si="69">SUM(AQ8*$D8)</f>
        <v>0</v>
      </c>
      <c r="AS8" s="48"/>
      <c r="AT8" s="53">
        <f t="shared" ref="AT8" si="70">SUM(AS8*$D8)</f>
        <v>0</v>
      </c>
      <c r="AU8" s="898"/>
      <c r="AV8" s="899">
        <f t="shared" ref="AV8" si="71">SUM(AU8*$D8)</f>
        <v>0</v>
      </c>
      <c r="AW8" s="48"/>
      <c r="AX8" s="53">
        <f t="shared" ref="AX8" si="72">SUM(AW8*$D8)</f>
        <v>0</v>
      </c>
      <c r="AY8" s="898"/>
      <c r="AZ8" s="900">
        <f t="shared" ref="AZ8" si="73">SUM(AY8*$D8)</f>
        <v>0</v>
      </c>
      <c r="BA8" s="901"/>
      <c r="BB8" s="899">
        <f t="shared" si="27"/>
        <v>0</v>
      </c>
      <c r="BC8" s="898"/>
      <c r="BD8" s="899">
        <f t="shared" si="28"/>
        <v>0</v>
      </c>
      <c r="BE8" s="898"/>
      <c r="BF8" s="899">
        <f t="shared" si="29"/>
        <v>0</v>
      </c>
      <c r="BG8" s="898"/>
      <c r="BH8" s="899">
        <f t="shared" si="30"/>
        <v>0</v>
      </c>
      <c r="BI8" s="898"/>
      <c r="BJ8" s="899">
        <f t="shared" si="31"/>
        <v>0</v>
      </c>
      <c r="BK8" s="898"/>
      <c r="BL8" s="899">
        <f t="shared" si="32"/>
        <v>0</v>
      </c>
      <c r="BM8" s="898"/>
      <c r="BN8" s="899">
        <f t="shared" si="33"/>
        <v>0</v>
      </c>
      <c r="BO8" s="48"/>
      <c r="BP8" s="53">
        <f t="shared" si="34"/>
        <v>0</v>
      </c>
      <c r="BQ8" s="898"/>
      <c r="BR8" s="899">
        <f t="shared" si="35"/>
        <v>0</v>
      </c>
      <c r="BS8" s="898"/>
      <c r="BT8" s="899">
        <f t="shared" si="36"/>
        <v>0</v>
      </c>
      <c r="BU8" s="898"/>
      <c r="BV8" s="899">
        <f t="shared" si="37"/>
        <v>0</v>
      </c>
      <c r="BW8" s="898"/>
      <c r="BX8" s="899">
        <f t="shared" si="38"/>
        <v>0</v>
      </c>
      <c r="BY8" s="48"/>
      <c r="BZ8" s="53">
        <f t="shared" si="39"/>
        <v>0</v>
      </c>
      <c r="CA8" s="48"/>
      <c r="CB8" s="53">
        <f t="shared" si="40"/>
        <v>0</v>
      </c>
      <c r="CC8" s="48"/>
      <c r="CD8" s="53">
        <f t="shared" si="41"/>
        <v>0</v>
      </c>
      <c r="CE8" s="48"/>
      <c r="CF8" s="53">
        <f t="shared" si="42"/>
        <v>0</v>
      </c>
      <c r="CG8" s="48"/>
      <c r="CH8" s="53">
        <f t="shared" si="43"/>
        <v>0</v>
      </c>
      <c r="CI8" s="48"/>
      <c r="CJ8" s="53">
        <f t="shared" si="44"/>
        <v>0</v>
      </c>
      <c r="CK8" s="48"/>
      <c r="CL8" s="53">
        <f t="shared" si="45"/>
        <v>0</v>
      </c>
      <c r="CM8" s="48"/>
      <c r="CN8" s="53">
        <f t="shared" si="46"/>
        <v>0</v>
      </c>
      <c r="CO8" s="48"/>
      <c r="CP8" s="53">
        <f t="shared" si="47"/>
        <v>0</v>
      </c>
      <c r="CQ8" s="48"/>
      <c r="CR8" s="53">
        <f t="shared" si="48"/>
        <v>0</v>
      </c>
      <c r="CS8" s="48"/>
      <c r="CT8" s="53">
        <f t="shared" si="49"/>
        <v>0</v>
      </c>
      <c r="CU8" s="48"/>
      <c r="CV8" s="53">
        <f t="shared" si="50"/>
        <v>0</v>
      </c>
      <c r="CW8" s="48"/>
      <c r="CX8" s="53">
        <f t="shared" si="0"/>
        <v>0</v>
      </c>
      <c r="CY8" s="43"/>
      <c r="CZ8" s="50">
        <f t="shared" si="1"/>
        <v>0</v>
      </c>
      <c r="DA8" s="50">
        <f t="shared" si="2"/>
        <v>0</v>
      </c>
      <c r="DB8" s="1"/>
      <c r="DC8" s="1"/>
      <c r="DD8" s="1"/>
      <c r="DE8" s="1"/>
      <c r="DF8" s="1"/>
      <c r="DG8" s="1"/>
      <c r="DH8" s="1"/>
      <c r="DI8" s="1"/>
      <c r="DJ8" s="1"/>
    </row>
    <row r="9" spans="1:114" s="3" customFormat="1" x14ac:dyDescent="0.2">
      <c r="A9" s="46"/>
      <c r="B9" s="46"/>
      <c r="C9" s="46" t="s">
        <v>2</v>
      </c>
      <c r="D9" s="46">
        <v>140</v>
      </c>
      <c r="E9" s="4"/>
      <c r="F9" s="53">
        <f t="shared" si="3"/>
        <v>0</v>
      </c>
      <c r="G9" s="4"/>
      <c r="H9" s="53">
        <f t="shared" ref="H9" si="74">SUM(G9*$D9)</f>
        <v>0</v>
      </c>
      <c r="I9" s="4"/>
      <c r="J9" s="53">
        <f t="shared" ref="J9" si="75">SUM(I9*$D9)</f>
        <v>0</v>
      </c>
      <c r="K9" s="4"/>
      <c r="L9" s="53">
        <f t="shared" ref="L9" si="76">SUM(K9*$D9)</f>
        <v>0</v>
      </c>
      <c r="M9" s="4"/>
      <c r="N9" s="53">
        <f t="shared" ref="N9" si="77">SUM(M9*$D9)</f>
        <v>0</v>
      </c>
      <c r="O9" s="4"/>
      <c r="P9" s="53">
        <f t="shared" ref="P9" si="78">SUM(O9*$D9)</f>
        <v>0</v>
      </c>
      <c r="Q9" s="4"/>
      <c r="R9" s="53">
        <f t="shared" ref="R9" si="79">SUM(Q9*$D9)</f>
        <v>0</v>
      </c>
      <c r="S9" s="4"/>
      <c r="T9" s="53">
        <f t="shared" ref="T9" si="80">SUM(S9*$D9)</f>
        <v>0</v>
      </c>
      <c r="U9" s="4"/>
      <c r="V9" s="53">
        <f t="shared" ref="V9" si="81">SUM(U9*$D9)</f>
        <v>0</v>
      </c>
      <c r="W9" s="4"/>
      <c r="X9" s="53">
        <f t="shared" ref="X9" si="82">SUM(W9*$D9)</f>
        <v>0</v>
      </c>
      <c r="Y9" s="4"/>
      <c r="Z9" s="53">
        <f t="shared" ref="Z9" si="83">SUM(Y9*$D9)</f>
        <v>0</v>
      </c>
      <c r="AA9" s="4"/>
      <c r="AB9" s="872">
        <f t="shared" ref="AB9" si="84">SUM(AA9*$D9)</f>
        <v>0</v>
      </c>
      <c r="AC9" s="877"/>
      <c r="AD9" s="53">
        <f t="shared" ref="AD9" si="85">SUM(AC9*$D9)</f>
        <v>0</v>
      </c>
      <c r="AE9" s="48"/>
      <c r="AF9" s="53">
        <f t="shared" ref="AF9" si="86">SUM(AE9*$D9)</f>
        <v>0</v>
      </c>
      <c r="AG9" s="48"/>
      <c r="AH9" s="53">
        <f t="shared" ref="AH9" si="87">SUM(AG9*$D9)</f>
        <v>0</v>
      </c>
      <c r="AI9" s="48"/>
      <c r="AJ9" s="53">
        <f t="shared" ref="AJ9" si="88">SUM(AI9*$D9)</f>
        <v>0</v>
      </c>
      <c r="AK9" s="48"/>
      <c r="AL9" s="53">
        <f t="shared" ref="AL9" si="89">SUM(AK9*$D9)</f>
        <v>0</v>
      </c>
      <c r="AM9" s="48"/>
      <c r="AN9" s="53">
        <f t="shared" ref="AN9" si="90">SUM(AM9*$D9)</f>
        <v>0</v>
      </c>
      <c r="AO9" s="48"/>
      <c r="AP9" s="53">
        <f t="shared" ref="AP9" si="91">SUM(AO9*$D9)</f>
        <v>0</v>
      </c>
      <c r="AQ9" s="48"/>
      <c r="AR9" s="53">
        <f t="shared" ref="AR9" si="92">SUM(AQ9*$D9)</f>
        <v>0</v>
      </c>
      <c r="AS9" s="48"/>
      <c r="AT9" s="53">
        <f t="shared" ref="AT9" si="93">SUM(AS9*$D9)</f>
        <v>0</v>
      </c>
      <c r="AU9" s="898"/>
      <c r="AV9" s="899">
        <f t="shared" ref="AV9" si="94">SUM(AU9*$D9)</f>
        <v>0</v>
      </c>
      <c r="AW9" s="48"/>
      <c r="AX9" s="53">
        <f t="shared" ref="AX9" si="95">SUM(AW9*$D9)</f>
        <v>0</v>
      </c>
      <c r="AY9" s="898"/>
      <c r="AZ9" s="900">
        <f t="shared" ref="AZ9" si="96">SUM(AY9*$D9)</f>
        <v>0</v>
      </c>
      <c r="BA9" s="901"/>
      <c r="BB9" s="899">
        <f t="shared" si="27"/>
        <v>0</v>
      </c>
      <c r="BC9" s="898"/>
      <c r="BD9" s="899">
        <f t="shared" si="28"/>
        <v>0</v>
      </c>
      <c r="BE9" s="898"/>
      <c r="BF9" s="899">
        <f t="shared" si="29"/>
        <v>0</v>
      </c>
      <c r="BG9" s="898"/>
      <c r="BH9" s="899">
        <f t="shared" si="30"/>
        <v>0</v>
      </c>
      <c r="BI9" s="898"/>
      <c r="BJ9" s="899">
        <f t="shared" si="31"/>
        <v>0</v>
      </c>
      <c r="BK9" s="898"/>
      <c r="BL9" s="899">
        <f t="shared" si="32"/>
        <v>0</v>
      </c>
      <c r="BM9" s="898"/>
      <c r="BN9" s="899">
        <f t="shared" si="33"/>
        <v>0</v>
      </c>
      <c r="BO9" s="48"/>
      <c r="BP9" s="53">
        <f t="shared" si="34"/>
        <v>0</v>
      </c>
      <c r="BQ9" s="898"/>
      <c r="BR9" s="899">
        <f t="shared" si="35"/>
        <v>0</v>
      </c>
      <c r="BS9" s="898"/>
      <c r="BT9" s="899">
        <f t="shared" si="36"/>
        <v>0</v>
      </c>
      <c r="BU9" s="898"/>
      <c r="BV9" s="899">
        <f t="shared" si="37"/>
        <v>0</v>
      </c>
      <c r="BW9" s="898"/>
      <c r="BX9" s="899">
        <f t="shared" si="38"/>
        <v>0</v>
      </c>
      <c r="BY9" s="48"/>
      <c r="BZ9" s="53">
        <f t="shared" si="39"/>
        <v>0</v>
      </c>
      <c r="CA9" s="48"/>
      <c r="CB9" s="53">
        <f t="shared" si="40"/>
        <v>0</v>
      </c>
      <c r="CC9" s="48"/>
      <c r="CD9" s="53">
        <f t="shared" si="41"/>
        <v>0</v>
      </c>
      <c r="CE9" s="48"/>
      <c r="CF9" s="53">
        <f t="shared" si="42"/>
        <v>0</v>
      </c>
      <c r="CG9" s="48"/>
      <c r="CH9" s="53">
        <f t="shared" si="43"/>
        <v>0</v>
      </c>
      <c r="CI9" s="48"/>
      <c r="CJ9" s="53">
        <f t="shared" si="44"/>
        <v>0</v>
      </c>
      <c r="CK9" s="48"/>
      <c r="CL9" s="53">
        <f t="shared" si="45"/>
        <v>0</v>
      </c>
      <c r="CM9" s="48"/>
      <c r="CN9" s="53">
        <f t="shared" si="46"/>
        <v>0</v>
      </c>
      <c r="CO9" s="48"/>
      <c r="CP9" s="53">
        <f t="shared" si="47"/>
        <v>0</v>
      </c>
      <c r="CQ9" s="48"/>
      <c r="CR9" s="53">
        <f t="shared" si="48"/>
        <v>0</v>
      </c>
      <c r="CS9" s="48"/>
      <c r="CT9" s="53">
        <f t="shared" si="49"/>
        <v>0</v>
      </c>
      <c r="CU9" s="48"/>
      <c r="CV9" s="53">
        <f t="shared" si="50"/>
        <v>0</v>
      </c>
      <c r="CW9" s="48"/>
      <c r="CX9" s="53">
        <f t="shared" si="0"/>
        <v>0</v>
      </c>
      <c r="CY9" s="43"/>
      <c r="CZ9" s="50">
        <f t="shared" si="1"/>
        <v>0</v>
      </c>
      <c r="DA9" s="50">
        <f t="shared" si="2"/>
        <v>0</v>
      </c>
      <c r="DB9" s="1"/>
      <c r="DC9" s="1"/>
      <c r="DD9" s="1"/>
      <c r="DE9" s="1"/>
      <c r="DF9" s="1"/>
      <c r="DG9" s="1"/>
      <c r="DH9" s="1"/>
      <c r="DI9" s="1"/>
      <c r="DJ9" s="1"/>
    </row>
    <row r="10" spans="1:114" s="3" customFormat="1" x14ac:dyDescent="0.2">
      <c r="A10" s="46"/>
      <c r="B10" s="46"/>
      <c r="C10" s="46" t="s">
        <v>2</v>
      </c>
      <c r="D10" s="46">
        <v>140</v>
      </c>
      <c r="E10" s="4"/>
      <c r="F10" s="53">
        <f t="shared" si="3"/>
        <v>0</v>
      </c>
      <c r="G10" s="4"/>
      <c r="H10" s="53">
        <f t="shared" ref="H10:H11" si="97">SUM(G10*$D10)</f>
        <v>0</v>
      </c>
      <c r="I10" s="4"/>
      <c r="J10" s="53">
        <f t="shared" ref="J10:J11" si="98">SUM(I10*$D10)</f>
        <v>0</v>
      </c>
      <c r="K10" s="4"/>
      <c r="L10" s="53">
        <f t="shared" ref="L10:L11" si="99">SUM(K10*$D10)</f>
        <v>0</v>
      </c>
      <c r="M10" s="4"/>
      <c r="N10" s="53">
        <f t="shared" ref="N10:N11" si="100">SUM(M10*$D10)</f>
        <v>0</v>
      </c>
      <c r="O10" s="4"/>
      <c r="P10" s="53">
        <f t="shared" ref="P10:P11" si="101">SUM(O10*$D10)</f>
        <v>0</v>
      </c>
      <c r="Q10" s="4"/>
      <c r="R10" s="53">
        <f t="shared" ref="R10:R11" si="102">SUM(Q10*$D10)</f>
        <v>0</v>
      </c>
      <c r="S10" s="4"/>
      <c r="T10" s="53">
        <f t="shared" ref="T10:T11" si="103">SUM(S10*$D10)</f>
        <v>0</v>
      </c>
      <c r="U10" s="4"/>
      <c r="V10" s="53">
        <f t="shared" ref="V10:V11" si="104">SUM(U10*$D10)</f>
        <v>0</v>
      </c>
      <c r="W10" s="4"/>
      <c r="X10" s="53">
        <f t="shared" ref="X10:X11" si="105">SUM(W10*$D10)</f>
        <v>0</v>
      </c>
      <c r="Y10" s="4"/>
      <c r="Z10" s="53">
        <f t="shared" ref="Z10:Z11" si="106">SUM(Y10*$D10)</f>
        <v>0</v>
      </c>
      <c r="AA10" s="4"/>
      <c r="AB10" s="872">
        <f t="shared" ref="AB10:AB11" si="107">SUM(AA10*$D10)</f>
        <v>0</v>
      </c>
      <c r="AC10" s="877"/>
      <c r="AD10" s="53">
        <f t="shared" ref="AD10:AD11" si="108">SUM(AC10*$D10)</f>
        <v>0</v>
      </c>
      <c r="AE10" s="48"/>
      <c r="AF10" s="53">
        <f t="shared" ref="AF10:AF11" si="109">SUM(AE10*$D10)</f>
        <v>0</v>
      </c>
      <c r="AG10" s="48"/>
      <c r="AH10" s="53">
        <f t="shared" ref="AH10:AH11" si="110">SUM(AG10*$D10)</f>
        <v>0</v>
      </c>
      <c r="AI10" s="48"/>
      <c r="AJ10" s="53">
        <f t="shared" ref="AJ10:AJ11" si="111">SUM(AI10*$D10)</f>
        <v>0</v>
      </c>
      <c r="AK10" s="48"/>
      <c r="AL10" s="53">
        <f t="shared" ref="AL10:AL11" si="112">SUM(AK10*$D10)</f>
        <v>0</v>
      </c>
      <c r="AM10" s="48"/>
      <c r="AN10" s="53">
        <f t="shared" ref="AN10:AN11" si="113">SUM(AM10*$D10)</f>
        <v>0</v>
      </c>
      <c r="AO10" s="48"/>
      <c r="AP10" s="53">
        <f t="shared" ref="AP10:AP11" si="114">SUM(AO10*$D10)</f>
        <v>0</v>
      </c>
      <c r="AQ10" s="48"/>
      <c r="AR10" s="53">
        <f t="shared" ref="AR10:AR11" si="115">SUM(AQ10*$D10)</f>
        <v>0</v>
      </c>
      <c r="AS10" s="48"/>
      <c r="AT10" s="53">
        <f t="shared" ref="AT10:AT11" si="116">SUM(AS10*$D10)</f>
        <v>0</v>
      </c>
      <c r="AU10" s="898"/>
      <c r="AV10" s="899">
        <f t="shared" ref="AV10:AV11" si="117">SUM(AU10*$D10)</f>
        <v>0</v>
      </c>
      <c r="AW10" s="48"/>
      <c r="AX10" s="53">
        <f t="shared" ref="AX10:AX11" si="118">SUM(AW10*$D10)</f>
        <v>0</v>
      </c>
      <c r="AY10" s="898"/>
      <c r="AZ10" s="900">
        <f t="shared" ref="AZ10:AZ11" si="119">SUM(AY10*$D10)</f>
        <v>0</v>
      </c>
      <c r="BA10" s="901"/>
      <c r="BB10" s="899">
        <f t="shared" si="27"/>
        <v>0</v>
      </c>
      <c r="BC10" s="898"/>
      <c r="BD10" s="899">
        <f t="shared" si="28"/>
        <v>0</v>
      </c>
      <c r="BE10" s="898"/>
      <c r="BF10" s="899">
        <f t="shared" si="29"/>
        <v>0</v>
      </c>
      <c r="BG10" s="898"/>
      <c r="BH10" s="899">
        <f t="shared" si="30"/>
        <v>0</v>
      </c>
      <c r="BI10" s="898"/>
      <c r="BJ10" s="899">
        <f t="shared" si="31"/>
        <v>0</v>
      </c>
      <c r="BK10" s="898"/>
      <c r="BL10" s="899">
        <f t="shared" si="32"/>
        <v>0</v>
      </c>
      <c r="BM10" s="898"/>
      <c r="BN10" s="899">
        <f t="shared" si="33"/>
        <v>0</v>
      </c>
      <c r="BO10" s="48"/>
      <c r="BP10" s="53">
        <f t="shared" si="34"/>
        <v>0</v>
      </c>
      <c r="BQ10" s="898"/>
      <c r="BR10" s="899">
        <f t="shared" si="35"/>
        <v>0</v>
      </c>
      <c r="BS10" s="898"/>
      <c r="BT10" s="899">
        <f t="shared" si="36"/>
        <v>0</v>
      </c>
      <c r="BU10" s="898"/>
      <c r="BV10" s="899">
        <f t="shared" si="37"/>
        <v>0</v>
      </c>
      <c r="BW10" s="898"/>
      <c r="BX10" s="899">
        <f t="shared" si="38"/>
        <v>0</v>
      </c>
      <c r="BY10" s="48"/>
      <c r="BZ10" s="53">
        <f t="shared" si="39"/>
        <v>0</v>
      </c>
      <c r="CA10" s="48"/>
      <c r="CB10" s="53">
        <f t="shared" si="40"/>
        <v>0</v>
      </c>
      <c r="CC10" s="48"/>
      <c r="CD10" s="53">
        <f t="shared" si="41"/>
        <v>0</v>
      </c>
      <c r="CE10" s="48"/>
      <c r="CF10" s="53">
        <f t="shared" si="42"/>
        <v>0</v>
      </c>
      <c r="CG10" s="48"/>
      <c r="CH10" s="53">
        <f t="shared" si="43"/>
        <v>0</v>
      </c>
      <c r="CI10" s="48"/>
      <c r="CJ10" s="53">
        <f t="shared" si="44"/>
        <v>0</v>
      </c>
      <c r="CK10" s="48"/>
      <c r="CL10" s="53">
        <f t="shared" si="45"/>
        <v>0</v>
      </c>
      <c r="CM10" s="48"/>
      <c r="CN10" s="53">
        <f t="shared" si="46"/>
        <v>0</v>
      </c>
      <c r="CO10" s="48"/>
      <c r="CP10" s="53">
        <f t="shared" si="47"/>
        <v>0</v>
      </c>
      <c r="CQ10" s="48"/>
      <c r="CR10" s="53">
        <f t="shared" si="48"/>
        <v>0</v>
      </c>
      <c r="CS10" s="48"/>
      <c r="CT10" s="53">
        <f t="shared" si="49"/>
        <v>0</v>
      </c>
      <c r="CU10" s="48"/>
      <c r="CV10" s="53">
        <f t="shared" si="50"/>
        <v>0</v>
      </c>
      <c r="CW10" s="48"/>
      <c r="CX10" s="53">
        <f t="shared" si="0"/>
        <v>0</v>
      </c>
      <c r="CY10" s="43"/>
      <c r="CZ10" s="50">
        <f t="shared" si="1"/>
        <v>0</v>
      </c>
      <c r="DA10" s="50">
        <f t="shared" si="2"/>
        <v>0</v>
      </c>
      <c r="DB10" s="1"/>
      <c r="DC10" s="1"/>
      <c r="DD10" s="1"/>
      <c r="DE10" s="1"/>
      <c r="DF10" s="1"/>
      <c r="DG10" s="1"/>
      <c r="DH10" s="1"/>
      <c r="DI10" s="1"/>
      <c r="DJ10" s="1"/>
    </row>
    <row r="11" spans="1:114" s="3" customFormat="1" x14ac:dyDescent="0.2">
      <c r="A11" s="46" t="s">
        <v>120</v>
      </c>
      <c r="B11" s="46" t="s">
        <v>279</v>
      </c>
      <c r="C11" s="46" t="s">
        <v>7</v>
      </c>
      <c r="D11" s="46">
        <v>118</v>
      </c>
      <c r="E11" s="4"/>
      <c r="F11" s="53">
        <f t="shared" ref="F11" si="120">SUM(E11*$D11)</f>
        <v>0</v>
      </c>
      <c r="G11" s="4"/>
      <c r="H11" s="53">
        <f t="shared" si="97"/>
        <v>0</v>
      </c>
      <c r="I11" s="4"/>
      <c r="J11" s="53">
        <f t="shared" si="98"/>
        <v>0</v>
      </c>
      <c r="K11" s="4"/>
      <c r="L11" s="53">
        <f t="shared" si="99"/>
        <v>0</v>
      </c>
      <c r="M11" s="4"/>
      <c r="N11" s="53">
        <f t="shared" si="100"/>
        <v>0</v>
      </c>
      <c r="O11" s="4"/>
      <c r="P11" s="53">
        <f t="shared" si="101"/>
        <v>0</v>
      </c>
      <c r="Q11" s="4"/>
      <c r="R11" s="53">
        <f t="shared" si="102"/>
        <v>0</v>
      </c>
      <c r="S11" s="4"/>
      <c r="T11" s="53">
        <f t="shared" si="103"/>
        <v>0</v>
      </c>
      <c r="U11" s="4"/>
      <c r="V11" s="53">
        <f t="shared" si="104"/>
        <v>0</v>
      </c>
      <c r="W11" s="4"/>
      <c r="X11" s="53">
        <f t="shared" si="105"/>
        <v>0</v>
      </c>
      <c r="Y11" s="4"/>
      <c r="Z11" s="53">
        <f t="shared" si="106"/>
        <v>0</v>
      </c>
      <c r="AA11" s="4"/>
      <c r="AB11" s="872">
        <f t="shared" si="107"/>
        <v>0</v>
      </c>
      <c r="AC11" s="877"/>
      <c r="AD11" s="53">
        <f t="shared" si="108"/>
        <v>0</v>
      </c>
      <c r="AE11" s="48"/>
      <c r="AF11" s="53">
        <f t="shared" si="109"/>
        <v>0</v>
      </c>
      <c r="AG11" s="48"/>
      <c r="AH11" s="53">
        <f t="shared" si="110"/>
        <v>0</v>
      </c>
      <c r="AI11" s="48"/>
      <c r="AJ11" s="53">
        <f t="shared" si="111"/>
        <v>0</v>
      </c>
      <c r="AK11" s="48"/>
      <c r="AL11" s="53">
        <f t="shared" si="112"/>
        <v>0</v>
      </c>
      <c r="AM11" s="48"/>
      <c r="AN11" s="53">
        <f t="shared" si="113"/>
        <v>0</v>
      </c>
      <c r="AO11" s="48"/>
      <c r="AP11" s="53">
        <f t="shared" si="114"/>
        <v>0</v>
      </c>
      <c r="AQ11" s="48"/>
      <c r="AR11" s="53">
        <f t="shared" si="115"/>
        <v>0</v>
      </c>
      <c r="AS11" s="48"/>
      <c r="AT11" s="53">
        <f t="shared" si="116"/>
        <v>0</v>
      </c>
      <c r="AU11" s="898"/>
      <c r="AV11" s="899">
        <f t="shared" si="117"/>
        <v>0</v>
      </c>
      <c r="AW11" s="48">
        <v>33</v>
      </c>
      <c r="AX11" s="53">
        <f t="shared" si="118"/>
        <v>3894</v>
      </c>
      <c r="AY11" s="898"/>
      <c r="AZ11" s="900">
        <f t="shared" si="119"/>
        <v>0</v>
      </c>
      <c r="BA11" s="901"/>
      <c r="BB11" s="899">
        <f t="shared" ref="BB11" si="121">SUM(BA11*$D11)</f>
        <v>0</v>
      </c>
      <c r="BC11" s="898"/>
      <c r="BD11" s="899">
        <f t="shared" ref="BD11" si="122">SUM(BC11*$D11)</f>
        <v>0</v>
      </c>
      <c r="BE11" s="898"/>
      <c r="BF11" s="899">
        <f t="shared" ref="BF11" si="123">SUM(BE11*$D11)</f>
        <v>0</v>
      </c>
      <c r="BG11" s="898"/>
      <c r="BH11" s="899">
        <f t="shared" ref="BH11" si="124">SUM(BG11*$D11)</f>
        <v>0</v>
      </c>
      <c r="BI11" s="898"/>
      <c r="BJ11" s="899">
        <f t="shared" ref="BJ11" si="125">SUM(BI11*$D11)</f>
        <v>0</v>
      </c>
      <c r="BK11" s="898"/>
      <c r="BL11" s="899">
        <f t="shared" ref="BL11" si="126">SUM(BK11*$D11)</f>
        <v>0</v>
      </c>
      <c r="BM11" s="898"/>
      <c r="BN11" s="899">
        <f t="shared" ref="BN11" si="127">SUM(BM11*$D11)</f>
        <v>0</v>
      </c>
      <c r="BO11" s="48">
        <v>1</v>
      </c>
      <c r="BP11" s="53">
        <f t="shared" ref="BP11" si="128">SUM(BO11*$D11)</f>
        <v>118</v>
      </c>
      <c r="BQ11" s="898"/>
      <c r="BR11" s="899">
        <f t="shared" ref="BR11" si="129">SUM(BQ11*$D11)</f>
        <v>0</v>
      </c>
      <c r="BS11" s="898"/>
      <c r="BT11" s="899">
        <f t="shared" ref="BT11" si="130">SUM(BS11*$D11)</f>
        <v>0</v>
      </c>
      <c r="BU11" s="898"/>
      <c r="BV11" s="899">
        <f t="shared" ref="BV11" si="131">SUM(BU11*$D11)</f>
        <v>0</v>
      </c>
      <c r="BW11" s="898"/>
      <c r="BX11" s="899">
        <f t="shared" ref="BX11" si="132">SUM(BW11*$D11)</f>
        <v>0</v>
      </c>
      <c r="BY11" s="48"/>
      <c r="BZ11" s="53">
        <f t="shared" ref="BZ11" si="133">SUM(BY11*$D11)</f>
        <v>0</v>
      </c>
      <c r="CA11" s="48"/>
      <c r="CB11" s="53">
        <f t="shared" ref="CB11" si="134">SUM(CA11*$D11)</f>
        <v>0</v>
      </c>
      <c r="CC11" s="48"/>
      <c r="CD11" s="53">
        <f t="shared" ref="CD11" si="135">SUM(CC11*$D11)</f>
        <v>0</v>
      </c>
      <c r="CE11" s="48"/>
      <c r="CF11" s="53">
        <f t="shared" ref="CF11" si="136">SUM(CE11*$D11)</f>
        <v>0</v>
      </c>
      <c r="CG11" s="48"/>
      <c r="CH11" s="53">
        <f t="shared" ref="CH11" si="137">SUM(CG11*$D11)</f>
        <v>0</v>
      </c>
      <c r="CI11" s="48"/>
      <c r="CJ11" s="53">
        <f t="shared" ref="CJ11" si="138">SUM(CI11*$D11)</f>
        <v>0</v>
      </c>
      <c r="CK11" s="48"/>
      <c r="CL11" s="53">
        <f t="shared" ref="CL11" si="139">SUM(CK11*$D11)</f>
        <v>0</v>
      </c>
      <c r="CM11" s="48"/>
      <c r="CN11" s="53">
        <f t="shared" ref="CN11" si="140">SUM(CM11*$D11)</f>
        <v>0</v>
      </c>
      <c r="CO11" s="48"/>
      <c r="CP11" s="53">
        <f t="shared" ref="CP11" si="141">SUM(CO11*$D11)</f>
        <v>0</v>
      </c>
      <c r="CQ11" s="48"/>
      <c r="CR11" s="53">
        <f t="shared" ref="CR11" si="142">SUM(CQ11*$D11)</f>
        <v>0</v>
      </c>
      <c r="CS11" s="48"/>
      <c r="CT11" s="53">
        <f t="shared" ref="CT11" si="143">SUM(CS11*$D11)</f>
        <v>0</v>
      </c>
      <c r="CU11" s="48"/>
      <c r="CV11" s="53">
        <f t="shared" ref="CV11" si="144">SUM(CU11*$D11)</f>
        <v>0</v>
      </c>
      <c r="CW11" s="48"/>
      <c r="CX11" s="53">
        <f t="shared" ref="CX11" si="145">SUM(CW11*$D11)</f>
        <v>0</v>
      </c>
      <c r="CY11" s="43"/>
      <c r="CZ11" s="50">
        <f t="shared" si="1"/>
        <v>34</v>
      </c>
      <c r="DA11" s="50">
        <f t="shared" si="2"/>
        <v>4012</v>
      </c>
      <c r="DB11" s="1"/>
      <c r="DC11" s="1"/>
      <c r="DD11" s="1"/>
      <c r="DE11" s="1"/>
      <c r="DF11" s="1"/>
      <c r="DG11" s="1"/>
      <c r="DH11" s="1"/>
      <c r="DI11" s="1"/>
      <c r="DJ11" s="1"/>
    </row>
    <row r="12" spans="1:114" s="3" customFormat="1" x14ac:dyDescent="0.2">
      <c r="A12" s="46" t="s">
        <v>246</v>
      </c>
      <c r="B12" s="46" t="s">
        <v>247</v>
      </c>
      <c r="C12" s="46" t="s">
        <v>7</v>
      </c>
      <c r="D12" s="46">
        <v>118</v>
      </c>
      <c r="E12" s="4"/>
      <c r="F12" s="53">
        <f t="shared" si="3"/>
        <v>0</v>
      </c>
      <c r="G12" s="4"/>
      <c r="H12" s="53">
        <f t="shared" ref="H12" si="146">SUM(G12*$D12)</f>
        <v>0</v>
      </c>
      <c r="I12" s="4"/>
      <c r="J12" s="53">
        <f t="shared" ref="J12" si="147">SUM(I12*$D12)</f>
        <v>0</v>
      </c>
      <c r="K12" s="4"/>
      <c r="L12" s="53">
        <f t="shared" ref="L12" si="148">SUM(K12*$D12)</f>
        <v>0</v>
      </c>
      <c r="M12" s="4"/>
      <c r="N12" s="53">
        <f t="shared" ref="N12" si="149">SUM(M12*$D12)</f>
        <v>0</v>
      </c>
      <c r="O12" s="4"/>
      <c r="P12" s="53">
        <f t="shared" ref="P12" si="150">SUM(O12*$D12)</f>
        <v>0</v>
      </c>
      <c r="Q12" s="4"/>
      <c r="R12" s="53">
        <f t="shared" ref="R12" si="151">SUM(Q12*$D12)</f>
        <v>0</v>
      </c>
      <c r="S12" s="4"/>
      <c r="T12" s="53">
        <f t="shared" ref="T12" si="152">SUM(S12*$D12)</f>
        <v>0</v>
      </c>
      <c r="U12" s="4"/>
      <c r="V12" s="53">
        <f t="shared" ref="V12" si="153">SUM(U12*$D12)</f>
        <v>0</v>
      </c>
      <c r="W12" s="4">
        <v>6.5</v>
      </c>
      <c r="X12" s="53">
        <f t="shared" ref="X12" si="154">SUM(W12*$D12)</f>
        <v>767</v>
      </c>
      <c r="Y12" s="4"/>
      <c r="Z12" s="53">
        <f t="shared" ref="Z12" si="155">SUM(Y12*$D12)</f>
        <v>0</v>
      </c>
      <c r="AA12" s="4"/>
      <c r="AB12" s="872">
        <f t="shared" ref="AB12" si="156">SUM(AA12*$D12)</f>
        <v>0</v>
      </c>
      <c r="AC12" s="877"/>
      <c r="AD12" s="53">
        <f t="shared" ref="AD12" si="157">SUM(AC12*$D12)</f>
        <v>0</v>
      </c>
      <c r="AE12" s="48"/>
      <c r="AF12" s="53">
        <f t="shared" ref="AF12" si="158">SUM(AE12*$D12)</f>
        <v>0</v>
      </c>
      <c r="AG12" s="48">
        <v>6.5</v>
      </c>
      <c r="AH12" s="53">
        <f t="shared" ref="AH12" si="159">SUM(AG12*$D12)</f>
        <v>767</v>
      </c>
      <c r="AI12" s="48">
        <v>7.5</v>
      </c>
      <c r="AJ12" s="53">
        <f t="shared" ref="AJ12" si="160">SUM(AI12*$D12)</f>
        <v>885</v>
      </c>
      <c r="AK12" s="48">
        <v>9.5</v>
      </c>
      <c r="AL12" s="53">
        <f t="shared" ref="AL12" si="161">SUM(AK12*$D12)</f>
        <v>1121</v>
      </c>
      <c r="AM12" s="48">
        <v>6</v>
      </c>
      <c r="AN12" s="53">
        <f t="shared" ref="AN12" si="162">SUM(AM12*$D12)</f>
        <v>708</v>
      </c>
      <c r="AO12" s="48"/>
      <c r="AP12" s="53">
        <f t="shared" ref="AP12" si="163">SUM(AO12*$D12)</f>
        <v>0</v>
      </c>
      <c r="AQ12" s="48"/>
      <c r="AR12" s="53">
        <f t="shared" ref="AR12" si="164">SUM(AQ12*$D12)</f>
        <v>0</v>
      </c>
      <c r="AS12" s="48"/>
      <c r="AT12" s="53">
        <f t="shared" ref="AT12" si="165">SUM(AS12*$D12)</f>
        <v>0</v>
      </c>
      <c r="AU12" s="898"/>
      <c r="AV12" s="899">
        <f t="shared" ref="AV12" si="166">SUM(AU12*$D12)</f>
        <v>0</v>
      </c>
      <c r="AW12" s="48"/>
      <c r="AX12" s="53">
        <f t="shared" ref="AX12" si="167">SUM(AW12*$D12)</f>
        <v>0</v>
      </c>
      <c r="AY12" s="898"/>
      <c r="AZ12" s="900">
        <f t="shared" ref="AZ12" si="168">SUM(AY12*$D12)</f>
        <v>0</v>
      </c>
      <c r="BA12" s="901"/>
      <c r="BB12" s="899">
        <f t="shared" si="27"/>
        <v>0</v>
      </c>
      <c r="BC12" s="898"/>
      <c r="BD12" s="899">
        <f t="shared" si="28"/>
        <v>0</v>
      </c>
      <c r="BE12" s="898"/>
      <c r="BF12" s="899">
        <f t="shared" si="29"/>
        <v>0</v>
      </c>
      <c r="BG12" s="898"/>
      <c r="BH12" s="899">
        <f t="shared" si="30"/>
        <v>0</v>
      </c>
      <c r="BI12" s="898"/>
      <c r="BJ12" s="899">
        <f t="shared" si="31"/>
        <v>0</v>
      </c>
      <c r="BK12" s="898"/>
      <c r="BL12" s="899">
        <f t="shared" si="32"/>
        <v>0</v>
      </c>
      <c r="BM12" s="898"/>
      <c r="BN12" s="899">
        <f t="shared" si="33"/>
        <v>0</v>
      </c>
      <c r="BO12" s="48"/>
      <c r="BP12" s="53">
        <f t="shared" si="34"/>
        <v>0</v>
      </c>
      <c r="BQ12" s="898"/>
      <c r="BR12" s="899">
        <f t="shared" si="35"/>
        <v>0</v>
      </c>
      <c r="BS12" s="898"/>
      <c r="BT12" s="899">
        <f t="shared" si="36"/>
        <v>0</v>
      </c>
      <c r="BU12" s="898"/>
      <c r="BV12" s="899">
        <f t="shared" si="37"/>
        <v>0</v>
      </c>
      <c r="BW12" s="898"/>
      <c r="BX12" s="899">
        <f t="shared" si="38"/>
        <v>0</v>
      </c>
      <c r="BY12" s="48"/>
      <c r="BZ12" s="53">
        <f t="shared" si="39"/>
        <v>0</v>
      </c>
      <c r="CA12" s="48"/>
      <c r="CB12" s="53">
        <f t="shared" si="40"/>
        <v>0</v>
      </c>
      <c r="CC12" s="48"/>
      <c r="CD12" s="53">
        <f t="shared" si="41"/>
        <v>0</v>
      </c>
      <c r="CE12" s="48"/>
      <c r="CF12" s="53">
        <f t="shared" si="42"/>
        <v>0</v>
      </c>
      <c r="CG12" s="48"/>
      <c r="CH12" s="53">
        <f t="shared" si="43"/>
        <v>0</v>
      </c>
      <c r="CI12" s="48"/>
      <c r="CJ12" s="53">
        <f t="shared" si="44"/>
        <v>0</v>
      </c>
      <c r="CK12" s="48"/>
      <c r="CL12" s="53">
        <f t="shared" si="45"/>
        <v>0</v>
      </c>
      <c r="CM12" s="48"/>
      <c r="CN12" s="53">
        <f t="shared" si="46"/>
        <v>0</v>
      </c>
      <c r="CO12" s="48"/>
      <c r="CP12" s="53">
        <f t="shared" si="47"/>
        <v>0</v>
      </c>
      <c r="CQ12" s="48"/>
      <c r="CR12" s="53">
        <f t="shared" si="48"/>
        <v>0</v>
      </c>
      <c r="CS12" s="48"/>
      <c r="CT12" s="53">
        <f t="shared" si="49"/>
        <v>0</v>
      </c>
      <c r="CU12" s="48"/>
      <c r="CV12" s="53">
        <f t="shared" si="50"/>
        <v>0</v>
      </c>
      <c r="CW12" s="48"/>
      <c r="CX12" s="53">
        <f t="shared" si="0"/>
        <v>0</v>
      </c>
      <c r="CY12" s="43"/>
      <c r="CZ12" s="50">
        <f t="shared" si="1"/>
        <v>36</v>
      </c>
      <c r="DA12" s="50">
        <f t="shared" si="2"/>
        <v>4248</v>
      </c>
      <c r="DB12" s="1"/>
      <c r="DC12" s="1"/>
      <c r="DD12" s="1"/>
      <c r="DE12" s="1"/>
      <c r="DF12" s="1"/>
      <c r="DG12" s="1"/>
      <c r="DH12" s="1"/>
      <c r="DI12" s="1"/>
      <c r="DJ12" s="1"/>
    </row>
    <row r="13" spans="1:114" s="3" customFormat="1" x14ac:dyDescent="0.2">
      <c r="A13" s="46" t="s">
        <v>295</v>
      </c>
      <c r="B13" s="46" t="s">
        <v>162</v>
      </c>
      <c r="C13" s="46" t="s">
        <v>7</v>
      </c>
      <c r="D13" s="46">
        <v>118</v>
      </c>
      <c r="E13" s="4"/>
      <c r="F13" s="53">
        <f t="shared" si="3"/>
        <v>0</v>
      </c>
      <c r="G13" s="4"/>
      <c r="H13" s="53">
        <f t="shared" ref="H13" si="169">SUM(G13*$D13)</f>
        <v>0</v>
      </c>
      <c r="I13" s="4"/>
      <c r="J13" s="53">
        <f t="shared" ref="J13" si="170">SUM(I13*$D13)</f>
        <v>0</v>
      </c>
      <c r="K13" s="4"/>
      <c r="L13" s="53">
        <f t="shared" ref="L13" si="171">SUM(K13*$D13)</f>
        <v>0</v>
      </c>
      <c r="M13" s="4"/>
      <c r="N13" s="53">
        <f t="shared" ref="N13" si="172">SUM(M13*$D13)</f>
        <v>0</v>
      </c>
      <c r="O13" s="4"/>
      <c r="P13" s="53">
        <f t="shared" ref="P13" si="173">SUM(O13*$D13)</f>
        <v>0</v>
      </c>
      <c r="Q13" s="4"/>
      <c r="R13" s="53">
        <f t="shared" ref="R13" si="174">SUM(Q13*$D13)</f>
        <v>0</v>
      </c>
      <c r="S13" s="4"/>
      <c r="T13" s="53">
        <f t="shared" ref="T13" si="175">SUM(S13*$D13)</f>
        <v>0</v>
      </c>
      <c r="U13" s="4"/>
      <c r="V13" s="53">
        <f t="shared" ref="V13" si="176">SUM(U13*$D13)</f>
        <v>0</v>
      </c>
      <c r="W13" s="4"/>
      <c r="X13" s="53">
        <f t="shared" ref="X13" si="177">SUM(W13*$D13)</f>
        <v>0</v>
      </c>
      <c r="Y13" s="4"/>
      <c r="Z13" s="53">
        <f t="shared" ref="Z13" si="178">SUM(Y13*$D13)</f>
        <v>0</v>
      </c>
      <c r="AA13" s="4"/>
      <c r="AB13" s="872">
        <f t="shared" ref="AB13" si="179">SUM(AA13*$D13)</f>
        <v>0</v>
      </c>
      <c r="AC13" s="877"/>
      <c r="AD13" s="53">
        <f t="shared" ref="AD13" si="180">SUM(AC13*$D13)</f>
        <v>0</v>
      </c>
      <c r="AE13" s="48"/>
      <c r="AF13" s="53">
        <f t="shared" ref="AF13" si="181">SUM(AE13*$D13)</f>
        <v>0</v>
      </c>
      <c r="AG13" s="48"/>
      <c r="AH13" s="53">
        <f t="shared" ref="AH13" si="182">SUM(AG13*$D13)</f>
        <v>0</v>
      </c>
      <c r="AI13" s="48"/>
      <c r="AJ13" s="53">
        <f t="shared" ref="AJ13" si="183">SUM(AI13*$D13)</f>
        <v>0</v>
      </c>
      <c r="AK13" s="48">
        <v>1</v>
      </c>
      <c r="AL13" s="53">
        <f t="shared" ref="AL13" si="184">SUM(AK13*$D13)</f>
        <v>118</v>
      </c>
      <c r="AM13" s="48"/>
      <c r="AN13" s="53">
        <f t="shared" ref="AN13" si="185">SUM(AM13*$D13)</f>
        <v>0</v>
      </c>
      <c r="AO13" s="48"/>
      <c r="AP13" s="53">
        <f t="shared" ref="AP13" si="186">SUM(AO13*$D13)</f>
        <v>0</v>
      </c>
      <c r="AQ13" s="48"/>
      <c r="AR13" s="53">
        <f t="shared" ref="AR13" si="187">SUM(AQ13*$D13)</f>
        <v>0</v>
      </c>
      <c r="AS13" s="48"/>
      <c r="AT13" s="53">
        <f t="shared" ref="AT13" si="188">SUM(AS13*$D13)</f>
        <v>0</v>
      </c>
      <c r="AU13" s="898"/>
      <c r="AV13" s="899">
        <f t="shared" ref="AV13" si="189">SUM(AU13*$D13)</f>
        <v>0</v>
      </c>
      <c r="AW13" s="48"/>
      <c r="AX13" s="53">
        <f t="shared" ref="AX13" si="190">SUM(AW13*$D13)</f>
        <v>0</v>
      </c>
      <c r="AY13" s="898"/>
      <c r="AZ13" s="900">
        <f t="shared" ref="AZ13" si="191">SUM(AY13*$D13)</f>
        <v>0</v>
      </c>
      <c r="BA13" s="901"/>
      <c r="BB13" s="899">
        <f t="shared" si="27"/>
        <v>0</v>
      </c>
      <c r="BC13" s="898"/>
      <c r="BD13" s="899">
        <f t="shared" si="28"/>
        <v>0</v>
      </c>
      <c r="BE13" s="898"/>
      <c r="BF13" s="899">
        <f t="shared" si="29"/>
        <v>0</v>
      </c>
      <c r="BG13" s="898"/>
      <c r="BH13" s="899">
        <f t="shared" si="30"/>
        <v>0</v>
      </c>
      <c r="BI13" s="898"/>
      <c r="BJ13" s="899">
        <f t="shared" si="31"/>
        <v>0</v>
      </c>
      <c r="BK13" s="898"/>
      <c r="BL13" s="899">
        <f t="shared" si="32"/>
        <v>0</v>
      </c>
      <c r="BM13" s="898"/>
      <c r="BN13" s="899">
        <f t="shared" si="33"/>
        <v>0</v>
      </c>
      <c r="BO13" s="48"/>
      <c r="BP13" s="53">
        <f t="shared" si="34"/>
        <v>0</v>
      </c>
      <c r="BQ13" s="898"/>
      <c r="BR13" s="899">
        <f t="shared" si="35"/>
        <v>0</v>
      </c>
      <c r="BS13" s="898"/>
      <c r="BT13" s="899">
        <f t="shared" si="36"/>
        <v>0</v>
      </c>
      <c r="BU13" s="898"/>
      <c r="BV13" s="899">
        <f t="shared" si="37"/>
        <v>0</v>
      </c>
      <c r="BW13" s="898"/>
      <c r="BX13" s="899">
        <f t="shared" si="38"/>
        <v>0</v>
      </c>
      <c r="BY13" s="48"/>
      <c r="BZ13" s="53">
        <f t="shared" si="39"/>
        <v>0</v>
      </c>
      <c r="CA13" s="48"/>
      <c r="CB13" s="53">
        <f t="shared" si="40"/>
        <v>0</v>
      </c>
      <c r="CC13" s="48"/>
      <c r="CD13" s="53">
        <f t="shared" si="41"/>
        <v>0</v>
      </c>
      <c r="CE13" s="48"/>
      <c r="CF13" s="53">
        <f t="shared" si="42"/>
        <v>0</v>
      </c>
      <c r="CG13" s="48"/>
      <c r="CH13" s="53">
        <f t="shared" si="43"/>
        <v>0</v>
      </c>
      <c r="CI13" s="48"/>
      <c r="CJ13" s="53">
        <f t="shared" si="44"/>
        <v>0</v>
      </c>
      <c r="CK13" s="48"/>
      <c r="CL13" s="53">
        <f t="shared" si="45"/>
        <v>0</v>
      </c>
      <c r="CM13" s="48"/>
      <c r="CN13" s="53">
        <f t="shared" si="46"/>
        <v>0</v>
      </c>
      <c r="CO13" s="48"/>
      <c r="CP13" s="53">
        <f t="shared" si="47"/>
        <v>0</v>
      </c>
      <c r="CQ13" s="48"/>
      <c r="CR13" s="53">
        <f t="shared" si="48"/>
        <v>0</v>
      </c>
      <c r="CS13" s="48"/>
      <c r="CT13" s="53">
        <f t="shared" si="49"/>
        <v>0</v>
      </c>
      <c r="CU13" s="48"/>
      <c r="CV13" s="53">
        <f t="shared" si="50"/>
        <v>0</v>
      </c>
      <c r="CW13" s="48"/>
      <c r="CX13" s="53">
        <f t="shared" si="0"/>
        <v>0</v>
      </c>
      <c r="CY13" s="43"/>
      <c r="CZ13" s="50">
        <f t="shared" si="1"/>
        <v>1</v>
      </c>
      <c r="DA13" s="50">
        <f t="shared" si="2"/>
        <v>118</v>
      </c>
      <c r="DB13" s="1"/>
      <c r="DC13" s="1"/>
      <c r="DD13" s="1"/>
      <c r="DE13" s="1"/>
      <c r="DF13" s="1"/>
      <c r="DG13" s="1"/>
      <c r="DH13" s="1"/>
      <c r="DI13" s="1"/>
      <c r="DJ13" s="1"/>
    </row>
    <row r="14" spans="1:114" s="3" customFormat="1" x14ac:dyDescent="0.2">
      <c r="A14" s="46"/>
      <c r="B14" s="46"/>
      <c r="C14" s="46" t="s">
        <v>7</v>
      </c>
      <c r="D14" s="46">
        <v>118</v>
      </c>
      <c r="E14" s="4"/>
      <c r="F14" s="53">
        <f t="shared" si="3"/>
        <v>0</v>
      </c>
      <c r="G14" s="4"/>
      <c r="H14" s="53">
        <f t="shared" ref="H14" si="192">SUM(G14*$D14)</f>
        <v>0</v>
      </c>
      <c r="I14" s="4"/>
      <c r="J14" s="53">
        <f t="shared" ref="J14" si="193">SUM(I14*$D14)</f>
        <v>0</v>
      </c>
      <c r="K14" s="4"/>
      <c r="L14" s="53">
        <f t="shared" ref="L14" si="194">SUM(K14*$D14)</f>
        <v>0</v>
      </c>
      <c r="M14" s="4"/>
      <c r="N14" s="53">
        <f t="shared" ref="N14" si="195">SUM(M14*$D14)</f>
        <v>0</v>
      </c>
      <c r="O14" s="4"/>
      <c r="P14" s="53">
        <f t="shared" ref="P14" si="196">SUM(O14*$D14)</f>
        <v>0</v>
      </c>
      <c r="Q14" s="4"/>
      <c r="R14" s="53">
        <f t="shared" ref="R14" si="197">SUM(Q14*$D14)</f>
        <v>0</v>
      </c>
      <c r="S14" s="4"/>
      <c r="T14" s="53">
        <f t="shared" ref="T14" si="198">SUM(S14*$D14)</f>
        <v>0</v>
      </c>
      <c r="U14" s="4"/>
      <c r="V14" s="53">
        <f t="shared" ref="V14" si="199">SUM(U14*$D14)</f>
        <v>0</v>
      </c>
      <c r="W14" s="4"/>
      <c r="X14" s="53">
        <f t="shared" ref="X14" si="200">SUM(W14*$D14)</f>
        <v>0</v>
      </c>
      <c r="Y14" s="4"/>
      <c r="Z14" s="53">
        <f t="shared" ref="Z14" si="201">SUM(Y14*$D14)</f>
        <v>0</v>
      </c>
      <c r="AA14" s="4"/>
      <c r="AB14" s="872">
        <f t="shared" ref="AB14" si="202">SUM(AA14*$D14)</f>
        <v>0</v>
      </c>
      <c r="AC14" s="877"/>
      <c r="AD14" s="53">
        <f t="shared" ref="AD14" si="203">SUM(AC14*$D14)</f>
        <v>0</v>
      </c>
      <c r="AE14" s="48"/>
      <c r="AF14" s="53">
        <f t="shared" ref="AF14" si="204">SUM(AE14*$D14)</f>
        <v>0</v>
      </c>
      <c r="AG14" s="48"/>
      <c r="AH14" s="53">
        <f t="shared" ref="AH14" si="205">SUM(AG14*$D14)</f>
        <v>0</v>
      </c>
      <c r="AI14" s="48"/>
      <c r="AJ14" s="53">
        <f t="shared" ref="AJ14" si="206">SUM(AI14*$D14)</f>
        <v>0</v>
      </c>
      <c r="AK14" s="48"/>
      <c r="AL14" s="53">
        <f t="shared" ref="AL14" si="207">SUM(AK14*$D14)</f>
        <v>0</v>
      </c>
      <c r="AM14" s="48"/>
      <c r="AN14" s="53">
        <f t="shared" ref="AN14" si="208">SUM(AM14*$D14)</f>
        <v>0</v>
      </c>
      <c r="AO14" s="48"/>
      <c r="AP14" s="53">
        <f t="shared" ref="AP14" si="209">SUM(AO14*$D14)</f>
        <v>0</v>
      </c>
      <c r="AQ14" s="48"/>
      <c r="AR14" s="53">
        <f t="shared" ref="AR14" si="210">SUM(AQ14*$D14)</f>
        <v>0</v>
      </c>
      <c r="AS14" s="48"/>
      <c r="AT14" s="53">
        <f t="shared" ref="AT14" si="211">SUM(AS14*$D14)</f>
        <v>0</v>
      </c>
      <c r="AU14" s="898"/>
      <c r="AV14" s="899">
        <f t="shared" ref="AV14" si="212">SUM(AU14*$D14)</f>
        <v>0</v>
      </c>
      <c r="AW14" s="48"/>
      <c r="AX14" s="53">
        <f t="shared" ref="AX14" si="213">SUM(AW14*$D14)</f>
        <v>0</v>
      </c>
      <c r="AY14" s="898"/>
      <c r="AZ14" s="900">
        <f t="shared" ref="AZ14" si="214">SUM(AY14*$D14)</f>
        <v>0</v>
      </c>
      <c r="BA14" s="901"/>
      <c r="BB14" s="899">
        <f t="shared" si="27"/>
        <v>0</v>
      </c>
      <c r="BC14" s="898"/>
      <c r="BD14" s="899">
        <f t="shared" si="28"/>
        <v>0</v>
      </c>
      <c r="BE14" s="898"/>
      <c r="BF14" s="899">
        <f t="shared" si="29"/>
        <v>0</v>
      </c>
      <c r="BG14" s="898"/>
      <c r="BH14" s="899">
        <f t="shared" si="30"/>
        <v>0</v>
      </c>
      <c r="BI14" s="898"/>
      <c r="BJ14" s="899">
        <f t="shared" si="31"/>
        <v>0</v>
      </c>
      <c r="BK14" s="898"/>
      <c r="BL14" s="899">
        <f t="shared" si="32"/>
        <v>0</v>
      </c>
      <c r="BM14" s="898"/>
      <c r="BN14" s="899">
        <f t="shared" si="33"/>
        <v>0</v>
      </c>
      <c r="BO14" s="48"/>
      <c r="BP14" s="53">
        <f t="shared" si="34"/>
        <v>0</v>
      </c>
      <c r="BQ14" s="898"/>
      <c r="BR14" s="899">
        <f t="shared" si="35"/>
        <v>0</v>
      </c>
      <c r="BS14" s="898"/>
      <c r="BT14" s="899">
        <f t="shared" si="36"/>
        <v>0</v>
      </c>
      <c r="BU14" s="898"/>
      <c r="BV14" s="899">
        <f t="shared" si="37"/>
        <v>0</v>
      </c>
      <c r="BW14" s="898"/>
      <c r="BX14" s="899">
        <f t="shared" si="38"/>
        <v>0</v>
      </c>
      <c r="BY14" s="48"/>
      <c r="BZ14" s="53">
        <f t="shared" si="39"/>
        <v>0</v>
      </c>
      <c r="CA14" s="48"/>
      <c r="CB14" s="53">
        <f t="shared" si="40"/>
        <v>0</v>
      </c>
      <c r="CC14" s="48"/>
      <c r="CD14" s="53">
        <f t="shared" si="41"/>
        <v>0</v>
      </c>
      <c r="CE14" s="48"/>
      <c r="CF14" s="53">
        <f t="shared" si="42"/>
        <v>0</v>
      </c>
      <c r="CG14" s="48"/>
      <c r="CH14" s="53">
        <f t="shared" si="43"/>
        <v>0</v>
      </c>
      <c r="CI14" s="48"/>
      <c r="CJ14" s="53">
        <f t="shared" si="44"/>
        <v>0</v>
      </c>
      <c r="CK14" s="48"/>
      <c r="CL14" s="53">
        <f t="shared" si="45"/>
        <v>0</v>
      </c>
      <c r="CM14" s="48"/>
      <c r="CN14" s="53">
        <f t="shared" si="46"/>
        <v>0</v>
      </c>
      <c r="CO14" s="48"/>
      <c r="CP14" s="53">
        <f t="shared" si="47"/>
        <v>0</v>
      </c>
      <c r="CQ14" s="48"/>
      <c r="CR14" s="53">
        <f t="shared" si="48"/>
        <v>0</v>
      </c>
      <c r="CS14" s="48"/>
      <c r="CT14" s="53">
        <f t="shared" si="49"/>
        <v>0</v>
      </c>
      <c r="CU14" s="48"/>
      <c r="CV14" s="53">
        <f t="shared" si="50"/>
        <v>0</v>
      </c>
      <c r="CW14" s="48"/>
      <c r="CX14" s="53">
        <f t="shared" si="0"/>
        <v>0</v>
      </c>
      <c r="CY14" s="43"/>
      <c r="CZ14" s="50">
        <f t="shared" si="1"/>
        <v>0</v>
      </c>
      <c r="DA14" s="50">
        <f t="shared" si="2"/>
        <v>0</v>
      </c>
      <c r="DB14" s="1"/>
      <c r="DC14" s="1"/>
      <c r="DD14" s="1"/>
      <c r="DE14" s="1"/>
      <c r="DF14" s="1"/>
      <c r="DG14" s="1"/>
      <c r="DH14" s="1"/>
      <c r="DI14" s="1"/>
      <c r="DJ14" s="1"/>
    </row>
    <row r="15" spans="1:114" s="3" customFormat="1" x14ac:dyDescent="0.2">
      <c r="A15" s="46" t="s">
        <v>85</v>
      </c>
      <c r="B15" s="46" t="s">
        <v>82</v>
      </c>
      <c r="C15" s="46" t="s">
        <v>3</v>
      </c>
      <c r="D15" s="46">
        <v>100</v>
      </c>
      <c r="E15" s="4"/>
      <c r="F15" s="53">
        <f t="shared" si="3"/>
        <v>0</v>
      </c>
      <c r="G15" s="4"/>
      <c r="H15" s="53">
        <f t="shared" ref="H15" si="215">SUM(G15*$D15)</f>
        <v>0</v>
      </c>
      <c r="I15" s="4"/>
      <c r="J15" s="53">
        <f t="shared" ref="J15" si="216">SUM(I15*$D15)</f>
        <v>0</v>
      </c>
      <c r="K15" s="4"/>
      <c r="L15" s="53">
        <f t="shared" ref="L15" si="217">SUM(K15*$D15)</f>
        <v>0</v>
      </c>
      <c r="M15" s="4"/>
      <c r="N15" s="53">
        <f t="shared" ref="N15" si="218">SUM(M15*$D15)</f>
        <v>0</v>
      </c>
      <c r="O15" s="4"/>
      <c r="P15" s="53">
        <f t="shared" ref="P15" si="219">SUM(O15*$D15)</f>
        <v>0</v>
      </c>
      <c r="Q15" s="4"/>
      <c r="R15" s="53">
        <f t="shared" ref="R15" si="220">SUM(Q15*$D15)</f>
        <v>0</v>
      </c>
      <c r="S15" s="4"/>
      <c r="T15" s="53">
        <f t="shared" ref="T15" si="221">SUM(S15*$D15)</f>
        <v>0</v>
      </c>
      <c r="U15" s="4"/>
      <c r="V15" s="53">
        <f t="shared" ref="V15" si="222">SUM(U15*$D15)</f>
        <v>0</v>
      </c>
      <c r="W15" s="4"/>
      <c r="X15" s="53">
        <f t="shared" ref="X15" si="223">SUM(W15*$D15)</f>
        <v>0</v>
      </c>
      <c r="Y15" s="4"/>
      <c r="Z15" s="53">
        <f t="shared" ref="Z15" si="224">SUM(Y15*$D15)</f>
        <v>0</v>
      </c>
      <c r="AA15" s="4"/>
      <c r="AB15" s="872">
        <f t="shared" ref="AB15" si="225">SUM(AA15*$D15)</f>
        <v>0</v>
      </c>
      <c r="AC15" s="877"/>
      <c r="AD15" s="53">
        <f t="shared" ref="AD15" si="226">SUM(AC15*$D15)</f>
        <v>0</v>
      </c>
      <c r="AE15" s="48"/>
      <c r="AF15" s="53">
        <f t="shared" ref="AF15" si="227">SUM(AE15*$D15)</f>
        <v>0</v>
      </c>
      <c r="AG15" s="48"/>
      <c r="AH15" s="53">
        <f t="shared" ref="AH15" si="228">SUM(AG15*$D15)</f>
        <v>0</v>
      </c>
      <c r="AI15" s="48"/>
      <c r="AJ15" s="53">
        <f t="shared" ref="AJ15" si="229">SUM(AI15*$D15)</f>
        <v>0</v>
      </c>
      <c r="AK15" s="48"/>
      <c r="AL15" s="53">
        <f t="shared" ref="AL15" si="230">SUM(AK15*$D15)</f>
        <v>0</v>
      </c>
      <c r="AM15" s="48"/>
      <c r="AN15" s="53">
        <f t="shared" ref="AN15" si="231">SUM(AM15*$D15)</f>
        <v>0</v>
      </c>
      <c r="AO15" s="48"/>
      <c r="AP15" s="53">
        <f t="shared" ref="AP15" si="232">SUM(AO15*$D15)</f>
        <v>0</v>
      </c>
      <c r="AQ15" s="48"/>
      <c r="AR15" s="53">
        <f t="shared" ref="AR15" si="233">SUM(AQ15*$D15)</f>
        <v>0</v>
      </c>
      <c r="AS15" s="48"/>
      <c r="AT15" s="53">
        <f t="shared" ref="AT15" si="234">SUM(AS15*$D15)</f>
        <v>0</v>
      </c>
      <c r="AU15" s="898"/>
      <c r="AV15" s="899">
        <f t="shared" ref="AV15" si="235">SUM(AU15*$D15)</f>
        <v>0</v>
      </c>
      <c r="AW15" s="48"/>
      <c r="AX15" s="53">
        <f t="shared" ref="AX15" si="236">SUM(AW15*$D15)</f>
        <v>0</v>
      </c>
      <c r="AY15" s="898"/>
      <c r="AZ15" s="900">
        <f t="shared" ref="AZ15" si="237">SUM(AY15*$D15)</f>
        <v>0</v>
      </c>
      <c r="BA15" s="901"/>
      <c r="BB15" s="899">
        <f t="shared" si="27"/>
        <v>0</v>
      </c>
      <c r="BC15" s="898"/>
      <c r="BD15" s="899">
        <f t="shared" si="28"/>
        <v>0</v>
      </c>
      <c r="BE15" s="898"/>
      <c r="BF15" s="899">
        <f t="shared" si="29"/>
        <v>0</v>
      </c>
      <c r="BG15" s="898"/>
      <c r="BH15" s="899">
        <f t="shared" si="30"/>
        <v>0</v>
      </c>
      <c r="BI15" s="898"/>
      <c r="BJ15" s="899">
        <f t="shared" si="31"/>
        <v>0</v>
      </c>
      <c r="BK15" s="898"/>
      <c r="BL15" s="899">
        <f t="shared" si="32"/>
        <v>0</v>
      </c>
      <c r="BM15" s="898"/>
      <c r="BN15" s="899">
        <f t="shared" si="33"/>
        <v>0</v>
      </c>
      <c r="BO15" s="48"/>
      <c r="BP15" s="53">
        <f t="shared" si="34"/>
        <v>0</v>
      </c>
      <c r="BQ15" s="898"/>
      <c r="BR15" s="899">
        <f t="shared" si="35"/>
        <v>0</v>
      </c>
      <c r="BS15" s="898"/>
      <c r="BT15" s="899">
        <f t="shared" si="36"/>
        <v>0</v>
      </c>
      <c r="BU15" s="898"/>
      <c r="BV15" s="899">
        <f t="shared" si="37"/>
        <v>0</v>
      </c>
      <c r="BW15" s="898"/>
      <c r="BX15" s="899">
        <f t="shared" si="38"/>
        <v>0</v>
      </c>
      <c r="BY15" s="48"/>
      <c r="BZ15" s="53">
        <f t="shared" si="39"/>
        <v>0</v>
      </c>
      <c r="CA15" s="48"/>
      <c r="CB15" s="53">
        <f t="shared" si="40"/>
        <v>0</v>
      </c>
      <c r="CC15" s="48"/>
      <c r="CD15" s="53">
        <f t="shared" si="41"/>
        <v>0</v>
      </c>
      <c r="CE15" s="48"/>
      <c r="CF15" s="53">
        <f t="shared" si="42"/>
        <v>0</v>
      </c>
      <c r="CG15" s="48"/>
      <c r="CH15" s="53">
        <f t="shared" si="43"/>
        <v>0</v>
      </c>
      <c r="CI15" s="48"/>
      <c r="CJ15" s="53">
        <f t="shared" si="44"/>
        <v>0</v>
      </c>
      <c r="CK15" s="48"/>
      <c r="CL15" s="53">
        <f t="shared" si="45"/>
        <v>0</v>
      </c>
      <c r="CM15" s="48"/>
      <c r="CN15" s="53">
        <f t="shared" si="46"/>
        <v>0</v>
      </c>
      <c r="CO15" s="48"/>
      <c r="CP15" s="53">
        <f t="shared" si="47"/>
        <v>0</v>
      </c>
      <c r="CQ15" s="48"/>
      <c r="CR15" s="53">
        <f t="shared" si="48"/>
        <v>0</v>
      </c>
      <c r="CS15" s="48"/>
      <c r="CT15" s="53">
        <f t="shared" si="49"/>
        <v>0</v>
      </c>
      <c r="CU15" s="48"/>
      <c r="CV15" s="53">
        <f t="shared" si="50"/>
        <v>0</v>
      </c>
      <c r="CW15" s="48"/>
      <c r="CX15" s="53">
        <f t="shared" si="0"/>
        <v>0</v>
      </c>
      <c r="CY15" s="43"/>
      <c r="CZ15" s="50">
        <f t="shared" si="1"/>
        <v>0</v>
      </c>
      <c r="DA15" s="50">
        <f t="shared" si="2"/>
        <v>0</v>
      </c>
      <c r="DB15" s="1"/>
      <c r="DC15" s="1"/>
      <c r="DD15" s="1"/>
      <c r="DE15" s="1"/>
      <c r="DF15" s="1"/>
      <c r="DG15" s="1"/>
      <c r="DH15" s="1"/>
      <c r="DI15" s="1"/>
      <c r="DJ15" s="1"/>
    </row>
    <row r="16" spans="1:114" s="3" customFormat="1" x14ac:dyDescent="0.2">
      <c r="A16" s="46" t="s">
        <v>88</v>
      </c>
      <c r="B16" s="46" t="s">
        <v>89</v>
      </c>
      <c r="C16" s="46" t="s">
        <v>3</v>
      </c>
      <c r="D16" s="46">
        <v>100</v>
      </c>
      <c r="E16" s="4"/>
      <c r="F16" s="53">
        <f t="shared" si="3"/>
        <v>0</v>
      </c>
      <c r="G16" s="4"/>
      <c r="H16" s="53">
        <f t="shared" ref="H16" si="238">SUM(G16*$D16)</f>
        <v>0</v>
      </c>
      <c r="I16" s="4"/>
      <c r="J16" s="53">
        <f t="shared" ref="J16" si="239">SUM(I16*$D16)</f>
        <v>0</v>
      </c>
      <c r="K16" s="4"/>
      <c r="L16" s="53">
        <f t="shared" ref="L16" si="240">SUM(K16*$D16)</f>
        <v>0</v>
      </c>
      <c r="M16" s="4"/>
      <c r="N16" s="53">
        <f t="shared" ref="N16" si="241">SUM(M16*$D16)</f>
        <v>0</v>
      </c>
      <c r="O16" s="4"/>
      <c r="P16" s="53">
        <f t="shared" ref="P16" si="242">SUM(O16*$D16)</f>
        <v>0</v>
      </c>
      <c r="Q16" s="4"/>
      <c r="R16" s="53">
        <f t="shared" ref="R16" si="243">SUM(Q16*$D16)</f>
        <v>0</v>
      </c>
      <c r="S16" s="4"/>
      <c r="T16" s="53">
        <f t="shared" ref="T16" si="244">SUM(S16*$D16)</f>
        <v>0</v>
      </c>
      <c r="U16" s="4"/>
      <c r="V16" s="53">
        <f t="shared" ref="V16" si="245">SUM(U16*$D16)</f>
        <v>0</v>
      </c>
      <c r="W16" s="4">
        <v>2.5</v>
      </c>
      <c r="X16" s="53">
        <f t="shared" ref="X16" si="246">SUM(W16*$D16)</f>
        <v>250</v>
      </c>
      <c r="Y16" s="4"/>
      <c r="Z16" s="53">
        <f t="shared" ref="Z16" si="247">SUM(Y16*$D16)</f>
        <v>0</v>
      </c>
      <c r="AA16" s="4"/>
      <c r="AB16" s="872">
        <f t="shared" ref="AB16" si="248">SUM(AA16*$D16)</f>
        <v>0</v>
      </c>
      <c r="AC16" s="877"/>
      <c r="AD16" s="53">
        <f t="shared" ref="AD16" si="249">SUM(AC16*$D16)</f>
        <v>0</v>
      </c>
      <c r="AE16" s="48"/>
      <c r="AF16" s="53">
        <f t="shared" ref="AF16" si="250">SUM(AE16*$D16)</f>
        <v>0</v>
      </c>
      <c r="AG16" s="48">
        <v>0.5</v>
      </c>
      <c r="AH16" s="53">
        <f t="shared" ref="AH16" si="251">SUM(AG16*$D16)</f>
        <v>50</v>
      </c>
      <c r="AI16" s="48">
        <v>0.75</v>
      </c>
      <c r="AJ16" s="53">
        <f t="shared" ref="AJ16" si="252">SUM(AI16*$D16)</f>
        <v>75</v>
      </c>
      <c r="AK16" s="48"/>
      <c r="AL16" s="53">
        <f t="shared" ref="AL16" si="253">SUM(AK16*$D16)</f>
        <v>0</v>
      </c>
      <c r="AM16" s="48">
        <v>2</v>
      </c>
      <c r="AN16" s="53">
        <f t="shared" ref="AN16" si="254">SUM(AM16*$D16)</f>
        <v>200</v>
      </c>
      <c r="AO16" s="48"/>
      <c r="AP16" s="53">
        <f t="shared" ref="AP16" si="255">SUM(AO16*$D16)</f>
        <v>0</v>
      </c>
      <c r="AQ16" s="48"/>
      <c r="AR16" s="53">
        <f t="shared" ref="AR16" si="256">SUM(AQ16*$D16)</f>
        <v>0</v>
      </c>
      <c r="AS16" s="48"/>
      <c r="AT16" s="53">
        <f t="shared" ref="AT16" si="257">SUM(AS16*$D16)</f>
        <v>0</v>
      </c>
      <c r="AU16" s="898"/>
      <c r="AV16" s="899">
        <f t="shared" ref="AV16" si="258">SUM(AU16*$D16)</f>
        <v>0</v>
      </c>
      <c r="AW16" s="48"/>
      <c r="AX16" s="53">
        <f t="shared" ref="AX16" si="259">SUM(AW16*$D16)</f>
        <v>0</v>
      </c>
      <c r="AY16" s="898"/>
      <c r="AZ16" s="900">
        <f t="shared" ref="AZ16" si="260">SUM(AY16*$D16)</f>
        <v>0</v>
      </c>
      <c r="BA16" s="901"/>
      <c r="BB16" s="899">
        <f t="shared" si="27"/>
        <v>0</v>
      </c>
      <c r="BC16" s="898"/>
      <c r="BD16" s="899">
        <f t="shared" si="28"/>
        <v>0</v>
      </c>
      <c r="BE16" s="898"/>
      <c r="BF16" s="899">
        <f t="shared" si="29"/>
        <v>0</v>
      </c>
      <c r="BG16" s="898"/>
      <c r="BH16" s="899">
        <f t="shared" si="30"/>
        <v>0</v>
      </c>
      <c r="BI16" s="898"/>
      <c r="BJ16" s="899">
        <f t="shared" si="31"/>
        <v>0</v>
      </c>
      <c r="BK16" s="898"/>
      <c r="BL16" s="899">
        <f t="shared" si="32"/>
        <v>0</v>
      </c>
      <c r="BM16" s="898"/>
      <c r="BN16" s="899">
        <f t="shared" si="33"/>
        <v>0</v>
      </c>
      <c r="BO16" s="48"/>
      <c r="BP16" s="53">
        <f t="shared" si="34"/>
        <v>0</v>
      </c>
      <c r="BQ16" s="898"/>
      <c r="BR16" s="899">
        <f t="shared" si="35"/>
        <v>0</v>
      </c>
      <c r="BS16" s="898"/>
      <c r="BT16" s="899">
        <f t="shared" si="36"/>
        <v>0</v>
      </c>
      <c r="BU16" s="898"/>
      <c r="BV16" s="899">
        <f t="shared" si="37"/>
        <v>0</v>
      </c>
      <c r="BW16" s="898"/>
      <c r="BX16" s="899">
        <f t="shared" si="38"/>
        <v>0</v>
      </c>
      <c r="BY16" s="48"/>
      <c r="BZ16" s="53">
        <f t="shared" si="39"/>
        <v>0</v>
      </c>
      <c r="CA16" s="48"/>
      <c r="CB16" s="53">
        <f t="shared" si="40"/>
        <v>0</v>
      </c>
      <c r="CC16" s="48"/>
      <c r="CD16" s="53">
        <f t="shared" si="41"/>
        <v>0</v>
      </c>
      <c r="CE16" s="48"/>
      <c r="CF16" s="53">
        <f t="shared" si="42"/>
        <v>0</v>
      </c>
      <c r="CG16" s="48"/>
      <c r="CH16" s="53">
        <f t="shared" si="43"/>
        <v>0</v>
      </c>
      <c r="CI16" s="48"/>
      <c r="CJ16" s="53">
        <f t="shared" si="44"/>
        <v>0</v>
      </c>
      <c r="CK16" s="48"/>
      <c r="CL16" s="53">
        <f t="shared" si="45"/>
        <v>0</v>
      </c>
      <c r="CM16" s="48"/>
      <c r="CN16" s="53">
        <f t="shared" si="46"/>
        <v>0</v>
      </c>
      <c r="CO16" s="48"/>
      <c r="CP16" s="53">
        <f t="shared" si="47"/>
        <v>0</v>
      </c>
      <c r="CQ16" s="48"/>
      <c r="CR16" s="53">
        <f t="shared" si="48"/>
        <v>0</v>
      </c>
      <c r="CS16" s="48"/>
      <c r="CT16" s="53">
        <f t="shared" si="49"/>
        <v>0</v>
      </c>
      <c r="CU16" s="48"/>
      <c r="CV16" s="53">
        <f t="shared" si="50"/>
        <v>0</v>
      </c>
      <c r="CW16" s="48"/>
      <c r="CX16" s="53">
        <f t="shared" si="0"/>
        <v>0</v>
      </c>
      <c r="CY16" s="43"/>
      <c r="CZ16" s="50">
        <f t="shared" si="1"/>
        <v>5.75</v>
      </c>
      <c r="DA16" s="50">
        <f t="shared" si="2"/>
        <v>575</v>
      </c>
      <c r="DB16" s="1"/>
      <c r="DC16" s="1"/>
      <c r="DD16" s="1"/>
      <c r="DE16" s="1"/>
      <c r="DF16" s="1"/>
      <c r="DG16" s="1"/>
      <c r="DH16" s="1"/>
      <c r="DI16" s="1"/>
      <c r="DJ16" s="1"/>
    </row>
    <row r="17" spans="1:114" s="3" customFormat="1" x14ac:dyDescent="0.2">
      <c r="A17" s="46" t="s">
        <v>120</v>
      </c>
      <c r="B17" s="46" t="s">
        <v>279</v>
      </c>
      <c r="C17" s="46" t="s">
        <v>3</v>
      </c>
      <c r="D17" s="46">
        <v>100</v>
      </c>
      <c r="E17" s="4"/>
      <c r="F17" s="53">
        <f>SUM(E17*$D17)</f>
        <v>0</v>
      </c>
      <c r="G17" s="4"/>
      <c r="H17" s="53">
        <f>SUM(G17*$D17)</f>
        <v>0</v>
      </c>
      <c r="I17" s="4"/>
      <c r="J17" s="53">
        <f>SUM(I17*$D17)</f>
        <v>0</v>
      </c>
      <c r="K17" s="4"/>
      <c r="L17" s="53">
        <f>SUM(K17*$D17)</f>
        <v>0</v>
      </c>
      <c r="M17" s="4"/>
      <c r="N17" s="53">
        <f>SUM(M17*$D17)</f>
        <v>0</v>
      </c>
      <c r="O17" s="4"/>
      <c r="P17" s="53">
        <f>SUM(O17*$D17)</f>
        <v>0</v>
      </c>
      <c r="Q17" s="4"/>
      <c r="R17" s="53">
        <f>SUM(Q17*$D17)</f>
        <v>0</v>
      </c>
      <c r="S17" s="4"/>
      <c r="T17" s="53">
        <f>SUM(S17*$D17)</f>
        <v>0</v>
      </c>
      <c r="U17" s="4"/>
      <c r="V17" s="53">
        <f>SUM(U17*$D17)</f>
        <v>0</v>
      </c>
      <c r="W17" s="4"/>
      <c r="X17" s="53">
        <f>SUM(W17*$D17)</f>
        <v>0</v>
      </c>
      <c r="Y17" s="4"/>
      <c r="Z17" s="53">
        <f>SUM(Y17*$D17)</f>
        <v>0</v>
      </c>
      <c r="AA17" s="4"/>
      <c r="AB17" s="872">
        <f>SUM(AA17*$D17)</f>
        <v>0</v>
      </c>
      <c r="AC17" s="877"/>
      <c r="AD17" s="53">
        <f>SUM(AC17*$D17)</f>
        <v>0</v>
      </c>
      <c r="AE17" s="48">
        <v>8</v>
      </c>
      <c r="AF17" s="53">
        <f>SUM(AE17*$D17)</f>
        <v>800</v>
      </c>
      <c r="AG17" s="48">
        <v>3.5</v>
      </c>
      <c r="AH17" s="53">
        <f>SUM(AG17*$D17)</f>
        <v>350</v>
      </c>
      <c r="AI17" s="48">
        <v>18</v>
      </c>
      <c r="AJ17" s="53">
        <f>SUM(AI17*$D17)</f>
        <v>1800</v>
      </c>
      <c r="AK17" s="48">
        <v>28</v>
      </c>
      <c r="AL17" s="53">
        <f>SUM(AK17*$D17)</f>
        <v>2800</v>
      </c>
      <c r="AM17" s="48">
        <v>15</v>
      </c>
      <c r="AN17" s="53">
        <f>SUM(AM17*$D17)</f>
        <v>1500</v>
      </c>
      <c r="AO17" s="48">
        <v>2</v>
      </c>
      <c r="AP17" s="53">
        <f>SUM(AO17*$D17)</f>
        <v>200</v>
      </c>
      <c r="AQ17" s="48">
        <v>0.5</v>
      </c>
      <c r="AR17" s="53">
        <f>SUM(AQ17*$D17)</f>
        <v>50</v>
      </c>
      <c r="AS17" s="48">
        <v>7.25</v>
      </c>
      <c r="AT17" s="53">
        <f>SUM(AS17*$D17)</f>
        <v>725</v>
      </c>
      <c r="AU17" s="898"/>
      <c r="AV17" s="899">
        <f>SUM(AU17*$D17)</f>
        <v>0</v>
      </c>
      <c r="AW17" s="48"/>
      <c r="AX17" s="53">
        <f>SUM(AW17*$D17)</f>
        <v>0</v>
      </c>
      <c r="AY17" s="898"/>
      <c r="AZ17" s="900">
        <f>SUM(AY17*$D17)</f>
        <v>0</v>
      </c>
      <c r="BA17" s="901"/>
      <c r="BB17" s="899">
        <f>SUM(BA17*$D17)</f>
        <v>0</v>
      </c>
      <c r="BC17" s="898"/>
      <c r="BD17" s="899">
        <f>SUM(BC17*$D17)</f>
        <v>0</v>
      </c>
      <c r="BE17" s="898"/>
      <c r="BF17" s="899">
        <f>SUM(BE17*$D17)</f>
        <v>0</v>
      </c>
      <c r="BG17" s="898"/>
      <c r="BH17" s="899">
        <f>SUM(BG17*$D17)</f>
        <v>0</v>
      </c>
      <c r="BI17" s="898"/>
      <c r="BJ17" s="899">
        <f>SUM(BI17*$D17)</f>
        <v>0</v>
      </c>
      <c r="BK17" s="898"/>
      <c r="BL17" s="899">
        <f>SUM(BK17*$D17)</f>
        <v>0</v>
      </c>
      <c r="BM17" s="898"/>
      <c r="BN17" s="899">
        <f>SUM(BM17*$D17)</f>
        <v>0</v>
      </c>
      <c r="BO17" s="48"/>
      <c r="BP17" s="53">
        <f>SUM(BO17*$D17)</f>
        <v>0</v>
      </c>
      <c r="BQ17" s="898"/>
      <c r="BR17" s="899">
        <f>SUM(BQ17*$D17)</f>
        <v>0</v>
      </c>
      <c r="BS17" s="898"/>
      <c r="BT17" s="899">
        <f>SUM(BS17*$D17)</f>
        <v>0</v>
      </c>
      <c r="BU17" s="898"/>
      <c r="BV17" s="899">
        <f>SUM(BU17*$D17)</f>
        <v>0</v>
      </c>
      <c r="BW17" s="898"/>
      <c r="BX17" s="899">
        <f>SUM(BW17*$D17)</f>
        <v>0</v>
      </c>
      <c r="BY17" s="48"/>
      <c r="BZ17" s="53">
        <f>SUM(BY17*$D17)</f>
        <v>0</v>
      </c>
      <c r="CA17" s="48"/>
      <c r="CB17" s="53">
        <f>SUM(CA17*$D17)</f>
        <v>0</v>
      </c>
      <c r="CC17" s="48"/>
      <c r="CD17" s="53">
        <f>SUM(CC17*$D17)</f>
        <v>0</v>
      </c>
      <c r="CE17" s="48"/>
      <c r="CF17" s="53">
        <f>SUM(CE17*$D17)</f>
        <v>0</v>
      </c>
      <c r="CG17" s="48"/>
      <c r="CH17" s="53">
        <f>SUM(CG17*$D17)</f>
        <v>0</v>
      </c>
      <c r="CI17" s="48"/>
      <c r="CJ17" s="53">
        <f>SUM(CI17*$D17)</f>
        <v>0</v>
      </c>
      <c r="CK17" s="48"/>
      <c r="CL17" s="53">
        <f>SUM(CK17*$D17)</f>
        <v>0</v>
      </c>
      <c r="CM17" s="48"/>
      <c r="CN17" s="53">
        <f>SUM(CM17*$D17)</f>
        <v>0</v>
      </c>
      <c r="CO17" s="48"/>
      <c r="CP17" s="53">
        <f>SUM(CO17*$D17)</f>
        <v>0</v>
      </c>
      <c r="CQ17" s="48"/>
      <c r="CR17" s="53">
        <f>SUM(CQ17*$D17)</f>
        <v>0</v>
      </c>
      <c r="CS17" s="48"/>
      <c r="CT17" s="53">
        <f>SUM(CS17*$D17)</f>
        <v>0</v>
      </c>
      <c r="CU17" s="48"/>
      <c r="CV17" s="53">
        <f>SUM(CU17*$D17)</f>
        <v>0</v>
      </c>
      <c r="CW17" s="48"/>
      <c r="CX17" s="53">
        <f>SUM(CW17*$D17)</f>
        <v>0</v>
      </c>
      <c r="CY17" s="43"/>
      <c r="CZ17" s="50">
        <f t="shared" si="1"/>
        <v>82.25</v>
      </c>
      <c r="DA17" s="50">
        <f t="shared" si="2"/>
        <v>8225</v>
      </c>
      <c r="DB17" s="1"/>
      <c r="DC17" s="1"/>
      <c r="DD17" s="1"/>
      <c r="DE17" s="1"/>
      <c r="DF17" s="1"/>
      <c r="DG17" s="1"/>
      <c r="DH17" s="1"/>
      <c r="DI17" s="1"/>
      <c r="DJ17" s="1"/>
    </row>
    <row r="18" spans="1:114" s="232" customFormat="1" x14ac:dyDescent="0.2">
      <c r="A18" s="222" t="s">
        <v>83</v>
      </c>
      <c r="B18" s="222" t="s">
        <v>84</v>
      </c>
      <c r="C18" s="222" t="s">
        <v>3</v>
      </c>
      <c r="D18" s="222">
        <v>100</v>
      </c>
      <c r="E18" s="226"/>
      <c r="F18" s="227">
        <f t="shared" si="3"/>
        <v>0</v>
      </c>
      <c r="G18" s="226"/>
      <c r="H18" s="227">
        <f t="shared" ref="H18" si="261">SUM(G18*$D18)</f>
        <v>0</v>
      </c>
      <c r="I18" s="226"/>
      <c r="J18" s="227">
        <f t="shared" ref="J18" si="262">SUM(I18*$D18)</f>
        <v>0</v>
      </c>
      <c r="K18" s="226"/>
      <c r="L18" s="227">
        <f t="shared" ref="L18" si="263">SUM(K18*$D18)</f>
        <v>0</v>
      </c>
      <c r="M18" s="226"/>
      <c r="N18" s="227">
        <f t="shared" ref="N18" si="264">SUM(M18*$D18)</f>
        <v>0</v>
      </c>
      <c r="O18" s="226"/>
      <c r="P18" s="227">
        <f t="shared" ref="P18" si="265">SUM(O18*$D18)</f>
        <v>0</v>
      </c>
      <c r="Q18" s="226"/>
      <c r="R18" s="227">
        <f t="shared" ref="R18" si="266">SUM(Q18*$D18)</f>
        <v>0</v>
      </c>
      <c r="S18" s="226"/>
      <c r="T18" s="227">
        <f t="shared" ref="T18" si="267">SUM(S18*$D18)</f>
        <v>0</v>
      </c>
      <c r="U18" s="226"/>
      <c r="V18" s="227">
        <f t="shared" ref="V18" si="268">SUM(U18*$D18)</f>
        <v>0</v>
      </c>
      <c r="W18" s="226"/>
      <c r="X18" s="227">
        <f t="shared" ref="X18" si="269">SUM(W18*$D18)</f>
        <v>0</v>
      </c>
      <c r="Y18" s="226"/>
      <c r="Z18" s="227">
        <f t="shared" ref="Z18" si="270">SUM(Y18*$D18)</f>
        <v>0</v>
      </c>
      <c r="AA18" s="226"/>
      <c r="AB18" s="873">
        <f t="shared" ref="AB18" si="271">SUM(AA18*$D18)</f>
        <v>0</v>
      </c>
      <c r="AC18" s="878"/>
      <c r="AD18" s="227">
        <f t="shared" ref="AD18" si="272">SUM(AC18*$D18)</f>
        <v>0</v>
      </c>
      <c r="AE18" s="228"/>
      <c r="AF18" s="227">
        <f t="shared" ref="AF18" si="273">SUM(AE18*$D18)</f>
        <v>0</v>
      </c>
      <c r="AG18" s="228"/>
      <c r="AH18" s="227">
        <f t="shared" ref="AH18" si="274">SUM(AG18*$D18)</f>
        <v>0</v>
      </c>
      <c r="AI18" s="228"/>
      <c r="AJ18" s="227">
        <f t="shared" ref="AJ18" si="275">SUM(AI18*$D18)</f>
        <v>0</v>
      </c>
      <c r="AK18" s="228"/>
      <c r="AL18" s="227">
        <f t="shared" ref="AL18" si="276">SUM(AK18*$D18)</f>
        <v>0</v>
      </c>
      <c r="AM18" s="228"/>
      <c r="AN18" s="227">
        <f t="shared" ref="AN18" si="277">SUM(AM18*$D18)</f>
        <v>0</v>
      </c>
      <c r="AO18" s="228"/>
      <c r="AP18" s="227">
        <f t="shared" ref="AP18" si="278">SUM(AO18*$D18)</f>
        <v>0</v>
      </c>
      <c r="AQ18" s="228"/>
      <c r="AR18" s="227">
        <f t="shared" ref="AR18" si="279">SUM(AQ18*$D18)</f>
        <v>0</v>
      </c>
      <c r="AS18" s="228"/>
      <c r="AT18" s="227">
        <f t="shared" ref="AT18" si="280">SUM(AS18*$D18)</f>
        <v>0</v>
      </c>
      <c r="AU18" s="238"/>
      <c r="AV18" s="237">
        <f t="shared" ref="AV18" si="281">SUM(AU18*$D18)</f>
        <v>0</v>
      </c>
      <c r="AW18" s="228"/>
      <c r="AX18" s="227">
        <f t="shared" ref="AX18" si="282">SUM(AW18*$D18)</f>
        <v>0</v>
      </c>
      <c r="AY18" s="238"/>
      <c r="AZ18" s="875">
        <f t="shared" ref="AZ18" si="283">SUM(AY18*$D18)</f>
        <v>0</v>
      </c>
      <c r="BA18" s="885"/>
      <c r="BB18" s="237">
        <f t="shared" si="27"/>
        <v>0</v>
      </c>
      <c r="BC18" s="238"/>
      <c r="BD18" s="237">
        <f t="shared" si="28"/>
        <v>0</v>
      </c>
      <c r="BE18" s="238"/>
      <c r="BF18" s="237">
        <f t="shared" si="29"/>
        <v>0</v>
      </c>
      <c r="BG18" s="238"/>
      <c r="BH18" s="237">
        <f t="shared" si="30"/>
        <v>0</v>
      </c>
      <c r="BI18" s="238"/>
      <c r="BJ18" s="237">
        <f t="shared" si="31"/>
        <v>0</v>
      </c>
      <c r="BK18" s="238"/>
      <c r="BL18" s="237">
        <f t="shared" si="32"/>
        <v>0</v>
      </c>
      <c r="BM18" s="238"/>
      <c r="BN18" s="237">
        <f t="shared" si="33"/>
        <v>0</v>
      </c>
      <c r="BO18" s="228"/>
      <c r="BP18" s="227">
        <f t="shared" si="34"/>
        <v>0</v>
      </c>
      <c r="BQ18" s="238"/>
      <c r="BR18" s="237">
        <f t="shared" si="35"/>
        <v>0</v>
      </c>
      <c r="BS18" s="238"/>
      <c r="BT18" s="237">
        <f t="shared" si="36"/>
        <v>0</v>
      </c>
      <c r="BU18" s="238"/>
      <c r="BV18" s="237">
        <f t="shared" si="37"/>
        <v>0</v>
      </c>
      <c r="BW18" s="238"/>
      <c r="BX18" s="237">
        <f t="shared" si="38"/>
        <v>0</v>
      </c>
      <c r="BY18" s="228"/>
      <c r="BZ18" s="227">
        <f t="shared" ref="BZ18" si="284">SUM(BY18*$D18)</f>
        <v>0</v>
      </c>
      <c r="CA18" s="228"/>
      <c r="CB18" s="227">
        <f t="shared" ref="CB18" si="285">SUM(CA18*$D18)</f>
        <v>0</v>
      </c>
      <c r="CC18" s="228"/>
      <c r="CD18" s="227">
        <f t="shared" ref="CD18" si="286">SUM(CC18*$D18)</f>
        <v>0</v>
      </c>
      <c r="CE18" s="228"/>
      <c r="CF18" s="227">
        <f t="shared" ref="CF18" si="287">SUM(CE18*$D18)</f>
        <v>0</v>
      </c>
      <c r="CG18" s="228"/>
      <c r="CH18" s="227">
        <f t="shared" ref="CH18" si="288">SUM(CG18*$D18)</f>
        <v>0</v>
      </c>
      <c r="CI18" s="228"/>
      <c r="CJ18" s="227">
        <f t="shared" ref="CJ18" si="289">SUM(CI18*$D18)</f>
        <v>0</v>
      </c>
      <c r="CK18" s="228"/>
      <c r="CL18" s="227">
        <f t="shared" ref="CL18" si="290">SUM(CK18*$D18)</f>
        <v>0</v>
      </c>
      <c r="CM18" s="228"/>
      <c r="CN18" s="227">
        <f t="shared" ref="CN18" si="291">SUM(CM18*$D18)</f>
        <v>0</v>
      </c>
      <c r="CO18" s="228"/>
      <c r="CP18" s="227">
        <f t="shared" ref="CP18" si="292">SUM(CO18*$D18)</f>
        <v>0</v>
      </c>
      <c r="CQ18" s="228"/>
      <c r="CR18" s="227">
        <f t="shared" ref="CR18" si="293">SUM(CQ18*$D18)</f>
        <v>0</v>
      </c>
      <c r="CS18" s="228"/>
      <c r="CT18" s="227">
        <f t="shared" ref="CT18" si="294">SUM(CS18*$D18)</f>
        <v>0</v>
      </c>
      <c r="CU18" s="228"/>
      <c r="CV18" s="227">
        <f t="shared" ref="CV18" si="295">SUM(CU18*$D18)</f>
        <v>0</v>
      </c>
      <c r="CW18" s="228"/>
      <c r="CX18" s="227">
        <f t="shared" si="0"/>
        <v>0</v>
      </c>
      <c r="CY18" s="229"/>
      <c r="CZ18" s="230">
        <f t="shared" si="1"/>
        <v>0</v>
      </c>
      <c r="DA18" s="230">
        <f t="shared" si="2"/>
        <v>0</v>
      </c>
      <c r="DB18" s="231"/>
      <c r="DC18" s="231"/>
      <c r="DD18" s="231"/>
      <c r="DE18" s="231"/>
      <c r="DF18" s="231"/>
      <c r="DG18" s="231"/>
      <c r="DH18" s="231"/>
      <c r="DI18" s="231"/>
      <c r="DJ18" s="231"/>
    </row>
    <row r="19" spans="1:114" s="232" customFormat="1" x14ac:dyDescent="0.2">
      <c r="A19" s="222" t="s">
        <v>252</v>
      </c>
      <c r="B19" s="222" t="s">
        <v>253</v>
      </c>
      <c r="C19" s="222" t="s">
        <v>3</v>
      </c>
      <c r="D19" s="222">
        <v>100</v>
      </c>
      <c r="E19" s="226"/>
      <c r="F19" s="227">
        <f>SUM(E19*$D19)</f>
        <v>0</v>
      </c>
      <c r="G19" s="226"/>
      <c r="H19" s="227">
        <f>SUM(G19*$D19)</f>
        <v>0</v>
      </c>
      <c r="I19" s="226"/>
      <c r="J19" s="227">
        <f>SUM(I19*$D19)</f>
        <v>0</v>
      </c>
      <c r="K19" s="226"/>
      <c r="L19" s="227">
        <f>SUM(K19*$D19)</f>
        <v>0</v>
      </c>
      <c r="M19" s="226"/>
      <c r="N19" s="227">
        <f>SUM(M19*$D19)</f>
        <v>0</v>
      </c>
      <c r="O19" s="226"/>
      <c r="P19" s="227">
        <f>SUM(O19*$D19)</f>
        <v>0</v>
      </c>
      <c r="Q19" s="226"/>
      <c r="R19" s="227">
        <f>SUM(Q19*$D19)</f>
        <v>0</v>
      </c>
      <c r="S19" s="226"/>
      <c r="T19" s="227">
        <f>SUM(S19*$D19)</f>
        <v>0</v>
      </c>
      <c r="U19" s="226"/>
      <c r="V19" s="227">
        <f>SUM(U19*$D19)</f>
        <v>0</v>
      </c>
      <c r="W19" s="226"/>
      <c r="X19" s="227">
        <f>SUM(W19*$D19)</f>
        <v>0</v>
      </c>
      <c r="Y19" s="226"/>
      <c r="Z19" s="227">
        <f>SUM(Y19*$D19)</f>
        <v>0</v>
      </c>
      <c r="AA19" s="233">
        <v>19</v>
      </c>
      <c r="AB19" s="873">
        <f>SUM(AA19*$D19)</f>
        <v>1900</v>
      </c>
      <c r="AC19" s="878">
        <v>16.75</v>
      </c>
      <c r="AD19" s="227">
        <f>SUM(AC19*$D19)</f>
        <v>1675</v>
      </c>
      <c r="AE19" s="228">
        <v>29.5</v>
      </c>
      <c r="AF19" s="227">
        <f>SUM(AE19*$D19)</f>
        <v>2950</v>
      </c>
      <c r="AG19" s="228">
        <v>41.25</v>
      </c>
      <c r="AH19" s="227">
        <f>SUM(AG19*$D19)</f>
        <v>4125</v>
      </c>
      <c r="AI19" s="228"/>
      <c r="AJ19" s="227">
        <f>SUM(AI19*$D19)</f>
        <v>0</v>
      </c>
      <c r="AK19" s="228"/>
      <c r="AL19" s="227">
        <f>SUM(AK19*$D19)</f>
        <v>0</v>
      </c>
      <c r="AM19" s="228"/>
      <c r="AN19" s="227">
        <f>SUM(AM19*$D19)</f>
        <v>0</v>
      </c>
      <c r="AO19" s="228"/>
      <c r="AP19" s="227">
        <f>SUM(AO19*$D19)</f>
        <v>0</v>
      </c>
      <c r="AQ19" s="228"/>
      <c r="AR19" s="227">
        <f>SUM(AQ19*$D19)</f>
        <v>0</v>
      </c>
      <c r="AS19" s="228"/>
      <c r="AT19" s="227">
        <f>SUM(AS19*$D19)</f>
        <v>0</v>
      </c>
      <c r="AU19" s="238"/>
      <c r="AV19" s="237">
        <f>SUM(AU19*$D19)</f>
        <v>0</v>
      </c>
      <c r="AW19" s="228"/>
      <c r="AX19" s="227">
        <f>SUM(AW19*$D19)</f>
        <v>0</v>
      </c>
      <c r="AY19" s="238"/>
      <c r="AZ19" s="875">
        <f>SUM(AY19*$D19)</f>
        <v>0</v>
      </c>
      <c r="BA19" s="885"/>
      <c r="BB19" s="237">
        <f>SUM(BA19*$D19)</f>
        <v>0</v>
      </c>
      <c r="BC19" s="238"/>
      <c r="BD19" s="237">
        <f>SUM(BC19*$D19)</f>
        <v>0</v>
      </c>
      <c r="BE19" s="238"/>
      <c r="BF19" s="237">
        <f>SUM(BE19*$D19)</f>
        <v>0</v>
      </c>
      <c r="BG19" s="238"/>
      <c r="BH19" s="237">
        <f>SUM(BG19*$D19)</f>
        <v>0</v>
      </c>
      <c r="BI19" s="238"/>
      <c r="BJ19" s="237">
        <f>SUM(BI19*$D19)</f>
        <v>0</v>
      </c>
      <c r="BK19" s="238"/>
      <c r="BL19" s="237">
        <f>SUM(BK19*$D19)</f>
        <v>0</v>
      </c>
      <c r="BM19" s="238"/>
      <c r="BN19" s="237">
        <f>SUM(BM19*$D19)</f>
        <v>0</v>
      </c>
      <c r="BO19" s="228"/>
      <c r="BP19" s="227">
        <f>SUM(BO19*$D19)</f>
        <v>0</v>
      </c>
      <c r="BQ19" s="238"/>
      <c r="BR19" s="237">
        <f>SUM(BQ19*$D19)</f>
        <v>0</v>
      </c>
      <c r="BS19" s="238"/>
      <c r="BT19" s="237">
        <f>SUM(BS19*$D19)</f>
        <v>0</v>
      </c>
      <c r="BU19" s="238"/>
      <c r="BV19" s="237">
        <f>SUM(BU19*$D19)</f>
        <v>0</v>
      </c>
      <c r="BW19" s="238"/>
      <c r="BX19" s="237">
        <f>SUM(BW19*$D19)</f>
        <v>0</v>
      </c>
      <c r="BY19" s="228"/>
      <c r="BZ19" s="227">
        <f>SUM(BY19*$D19)</f>
        <v>0</v>
      </c>
      <c r="CA19" s="228"/>
      <c r="CB19" s="227">
        <f>SUM(CA19*$D19)</f>
        <v>0</v>
      </c>
      <c r="CC19" s="228"/>
      <c r="CD19" s="227">
        <f>SUM(CC19*$D19)</f>
        <v>0</v>
      </c>
      <c r="CE19" s="228"/>
      <c r="CF19" s="227">
        <f>SUM(CE19*$D19)</f>
        <v>0</v>
      </c>
      <c r="CG19" s="228"/>
      <c r="CH19" s="227">
        <f>SUM(CG19*$D19)</f>
        <v>0</v>
      </c>
      <c r="CI19" s="228"/>
      <c r="CJ19" s="227">
        <f>SUM(CI19*$D19)</f>
        <v>0</v>
      </c>
      <c r="CK19" s="228"/>
      <c r="CL19" s="227">
        <f>SUM(CK19*$D19)</f>
        <v>0</v>
      </c>
      <c r="CM19" s="228"/>
      <c r="CN19" s="227">
        <f>SUM(CM19*$D19)</f>
        <v>0</v>
      </c>
      <c r="CO19" s="228"/>
      <c r="CP19" s="227">
        <f>SUM(CO19*$D19)</f>
        <v>0</v>
      </c>
      <c r="CQ19" s="228"/>
      <c r="CR19" s="227">
        <f>SUM(CQ19*$D19)</f>
        <v>0</v>
      </c>
      <c r="CS19" s="228"/>
      <c r="CT19" s="227">
        <f>SUM(CS19*$D19)</f>
        <v>0</v>
      </c>
      <c r="CU19" s="228"/>
      <c r="CV19" s="227">
        <f>SUM(CU19*$D19)</f>
        <v>0</v>
      </c>
      <c r="CW19" s="228"/>
      <c r="CX19" s="227">
        <f t="shared" si="0"/>
        <v>0</v>
      </c>
      <c r="CY19" s="229"/>
      <c r="CZ19" s="230">
        <f t="shared" si="1"/>
        <v>106.5</v>
      </c>
      <c r="DA19" s="230">
        <f t="shared" si="2"/>
        <v>10650</v>
      </c>
      <c r="DB19" s="231"/>
      <c r="DC19" s="231"/>
      <c r="DD19" s="231"/>
      <c r="DE19" s="231"/>
      <c r="DF19" s="231"/>
      <c r="DG19" s="231"/>
      <c r="DH19" s="231"/>
      <c r="DI19" s="231"/>
      <c r="DJ19" s="231"/>
    </row>
    <row r="20" spans="1:114" s="232" customFormat="1" x14ac:dyDescent="0.2">
      <c r="A20" s="222" t="s">
        <v>251</v>
      </c>
      <c r="B20" s="222" t="s">
        <v>82</v>
      </c>
      <c r="C20" s="222" t="s">
        <v>3</v>
      </c>
      <c r="D20" s="222">
        <v>100</v>
      </c>
      <c r="E20" s="226"/>
      <c r="F20" s="227">
        <f>SUM(E20*$D20)</f>
        <v>0</v>
      </c>
      <c r="G20" s="226"/>
      <c r="H20" s="227">
        <f>SUM(G20*$D20)</f>
        <v>0</v>
      </c>
      <c r="I20" s="226"/>
      <c r="J20" s="227">
        <f>SUM(I20*$D20)</f>
        <v>0</v>
      </c>
      <c r="K20" s="226"/>
      <c r="L20" s="227">
        <f>SUM(K20*$D20)</f>
        <v>0</v>
      </c>
      <c r="M20" s="226"/>
      <c r="N20" s="227">
        <f>SUM(M20*$D20)</f>
        <v>0</v>
      </c>
      <c r="O20" s="226"/>
      <c r="P20" s="227">
        <f>SUM(O20*$D20)</f>
        <v>0</v>
      </c>
      <c r="Q20" s="226"/>
      <c r="R20" s="227">
        <f>SUM(Q20*$D20)</f>
        <v>0</v>
      </c>
      <c r="S20" s="226"/>
      <c r="T20" s="227">
        <f>SUM(S20*$D20)</f>
        <v>0</v>
      </c>
      <c r="U20" s="226"/>
      <c r="V20" s="227">
        <f>SUM(U20*$D20)</f>
        <v>0</v>
      </c>
      <c r="W20" s="226"/>
      <c r="X20" s="227">
        <f>SUM(W20*$D20)</f>
        <v>0</v>
      </c>
      <c r="Y20" s="226"/>
      <c r="Z20" s="227">
        <f>SUM(Y20*$D20)</f>
        <v>0</v>
      </c>
      <c r="AA20" s="233">
        <v>3</v>
      </c>
      <c r="AB20" s="873">
        <f>SUM(AA20*$D20)</f>
        <v>300</v>
      </c>
      <c r="AC20" s="878">
        <v>1</v>
      </c>
      <c r="AD20" s="227">
        <f>SUM(AC20*$D20)</f>
        <v>100</v>
      </c>
      <c r="AE20" s="228"/>
      <c r="AF20" s="227">
        <f>SUM(AE20*$D20)</f>
        <v>0</v>
      </c>
      <c r="AG20" s="228"/>
      <c r="AH20" s="227">
        <f>SUM(AG20*$D20)</f>
        <v>0</v>
      </c>
      <c r="AI20" s="228"/>
      <c r="AJ20" s="227">
        <f>SUM(AI20*$D20)</f>
        <v>0</v>
      </c>
      <c r="AK20" s="228"/>
      <c r="AL20" s="227">
        <f>SUM(AK20*$D20)</f>
        <v>0</v>
      </c>
      <c r="AM20" s="228"/>
      <c r="AN20" s="227">
        <f>SUM(AM20*$D20)</f>
        <v>0</v>
      </c>
      <c r="AO20" s="228"/>
      <c r="AP20" s="227">
        <f>SUM(AO20*$D20)</f>
        <v>0</v>
      </c>
      <c r="AQ20" s="228"/>
      <c r="AR20" s="227">
        <f>SUM(AQ20*$D20)</f>
        <v>0</v>
      </c>
      <c r="AS20" s="228"/>
      <c r="AT20" s="227">
        <f>SUM(AS20*$D20)</f>
        <v>0</v>
      </c>
      <c r="AU20" s="238"/>
      <c r="AV20" s="237">
        <f>SUM(AU20*$D20)</f>
        <v>0</v>
      </c>
      <c r="AW20" s="228"/>
      <c r="AX20" s="227">
        <f>SUM(AW20*$D20)</f>
        <v>0</v>
      </c>
      <c r="AY20" s="238"/>
      <c r="AZ20" s="875">
        <f>SUM(AY20*$D20)</f>
        <v>0</v>
      </c>
      <c r="BA20" s="885"/>
      <c r="BB20" s="237">
        <f>SUM(BA20*$D20)</f>
        <v>0</v>
      </c>
      <c r="BC20" s="238"/>
      <c r="BD20" s="237">
        <f>SUM(BC20*$D20)</f>
        <v>0</v>
      </c>
      <c r="BE20" s="238"/>
      <c r="BF20" s="237">
        <f>SUM(BE20*$D20)</f>
        <v>0</v>
      </c>
      <c r="BG20" s="238"/>
      <c r="BH20" s="237">
        <f>SUM(BG20*$D20)</f>
        <v>0</v>
      </c>
      <c r="BI20" s="238"/>
      <c r="BJ20" s="237">
        <f>SUM(BI20*$D20)</f>
        <v>0</v>
      </c>
      <c r="BK20" s="238"/>
      <c r="BL20" s="237">
        <f>SUM(BK20*$D20)</f>
        <v>0</v>
      </c>
      <c r="BM20" s="238"/>
      <c r="BN20" s="237">
        <f>SUM(BM20*$D20)</f>
        <v>0</v>
      </c>
      <c r="BO20" s="228"/>
      <c r="BP20" s="227">
        <f>SUM(BO20*$D20)</f>
        <v>0</v>
      </c>
      <c r="BQ20" s="238"/>
      <c r="BR20" s="237">
        <f>SUM(BQ20*$D20)</f>
        <v>0</v>
      </c>
      <c r="BS20" s="238"/>
      <c r="BT20" s="237">
        <f>SUM(BS20*$D20)</f>
        <v>0</v>
      </c>
      <c r="BU20" s="238"/>
      <c r="BV20" s="237">
        <f>SUM(BU20*$D20)</f>
        <v>0</v>
      </c>
      <c r="BW20" s="238"/>
      <c r="BX20" s="237">
        <f>SUM(BW20*$D20)</f>
        <v>0</v>
      </c>
      <c r="BY20" s="228"/>
      <c r="BZ20" s="227">
        <f>SUM(BY20*$D20)</f>
        <v>0</v>
      </c>
      <c r="CA20" s="228"/>
      <c r="CB20" s="227">
        <f>SUM(CA20*$D20)</f>
        <v>0</v>
      </c>
      <c r="CC20" s="228"/>
      <c r="CD20" s="227">
        <f>SUM(CC20*$D20)</f>
        <v>0</v>
      </c>
      <c r="CE20" s="228"/>
      <c r="CF20" s="227">
        <f>SUM(CE20*$D20)</f>
        <v>0</v>
      </c>
      <c r="CG20" s="228"/>
      <c r="CH20" s="227">
        <f>SUM(CG20*$D20)</f>
        <v>0</v>
      </c>
      <c r="CI20" s="228"/>
      <c r="CJ20" s="227">
        <f>SUM(CI20*$D20)</f>
        <v>0</v>
      </c>
      <c r="CK20" s="228"/>
      <c r="CL20" s="227">
        <f>SUM(CK20*$D20)</f>
        <v>0</v>
      </c>
      <c r="CM20" s="228"/>
      <c r="CN20" s="227">
        <f>SUM(CM20*$D20)</f>
        <v>0</v>
      </c>
      <c r="CO20" s="228"/>
      <c r="CP20" s="227">
        <f>SUM(CO20*$D20)</f>
        <v>0</v>
      </c>
      <c r="CQ20" s="228"/>
      <c r="CR20" s="227">
        <f>SUM(CQ20*$D20)</f>
        <v>0</v>
      </c>
      <c r="CS20" s="228"/>
      <c r="CT20" s="227">
        <f>SUM(CS20*$D20)</f>
        <v>0</v>
      </c>
      <c r="CU20" s="228"/>
      <c r="CV20" s="227">
        <f>SUM(CU20*$D20)</f>
        <v>0</v>
      </c>
      <c r="CW20" s="228"/>
      <c r="CX20" s="227">
        <f t="shared" si="0"/>
        <v>0</v>
      </c>
      <c r="CY20" s="229"/>
      <c r="CZ20" s="230">
        <f t="shared" si="1"/>
        <v>4</v>
      </c>
      <c r="DA20" s="230">
        <f t="shared" si="2"/>
        <v>400</v>
      </c>
      <c r="DB20" s="231"/>
      <c r="DC20" s="231"/>
      <c r="DD20" s="231"/>
      <c r="DE20" s="231"/>
      <c r="DF20" s="231"/>
      <c r="DG20" s="231"/>
      <c r="DH20" s="231"/>
      <c r="DI20" s="231"/>
      <c r="DJ20" s="231"/>
    </row>
    <row r="21" spans="1:114" s="3" customFormat="1" x14ac:dyDescent="0.2">
      <c r="A21" s="46" t="s">
        <v>229</v>
      </c>
      <c r="B21" s="46" t="s">
        <v>230</v>
      </c>
      <c r="C21" s="46" t="s">
        <v>3</v>
      </c>
      <c r="D21" s="46">
        <v>100</v>
      </c>
      <c r="E21" s="4"/>
      <c r="F21" s="53">
        <f t="shared" si="3"/>
        <v>0</v>
      </c>
      <c r="G21" s="4"/>
      <c r="H21" s="53">
        <f t="shared" ref="H21" si="296">SUM(G21*$D21)</f>
        <v>0</v>
      </c>
      <c r="I21" s="4"/>
      <c r="J21" s="53">
        <f t="shared" ref="J21" si="297">SUM(I21*$D21)</f>
        <v>0</v>
      </c>
      <c r="K21" s="4"/>
      <c r="L21" s="53">
        <f t="shared" ref="L21" si="298">SUM(K21*$D21)</f>
        <v>0</v>
      </c>
      <c r="M21" s="4"/>
      <c r="N21" s="53">
        <f t="shared" ref="N21" si="299">SUM(M21*$D21)</f>
        <v>0</v>
      </c>
      <c r="O21" s="4"/>
      <c r="P21" s="53">
        <f t="shared" ref="P21" si="300">SUM(O21*$D21)</f>
        <v>0</v>
      </c>
      <c r="Q21" s="4"/>
      <c r="R21" s="53">
        <f t="shared" ref="R21" si="301">SUM(Q21*$D21)</f>
        <v>0</v>
      </c>
      <c r="S21" s="4"/>
      <c r="T21" s="53">
        <f t="shared" ref="T21" si="302">SUM(S21*$D21)</f>
        <v>0</v>
      </c>
      <c r="U21" s="4"/>
      <c r="V21" s="53">
        <f t="shared" ref="V21" si="303">SUM(U21*$D21)</f>
        <v>0</v>
      </c>
      <c r="W21" s="4">
        <v>2.5</v>
      </c>
      <c r="X21" s="53">
        <f t="shared" ref="X21" si="304">SUM(W21*$D21)</f>
        <v>250</v>
      </c>
      <c r="Y21" s="4"/>
      <c r="Z21" s="53">
        <f t="shared" ref="Z21" si="305">SUM(Y21*$D21)</f>
        <v>0</v>
      </c>
      <c r="AA21" s="4"/>
      <c r="AB21" s="872">
        <f t="shared" ref="AB21" si="306">SUM(AA21*$D21)</f>
        <v>0</v>
      </c>
      <c r="AC21" s="877"/>
      <c r="AD21" s="53">
        <f t="shared" ref="AD21" si="307">SUM(AC21*$D21)</f>
        <v>0</v>
      </c>
      <c r="AE21" s="48"/>
      <c r="AF21" s="53">
        <f t="shared" ref="AF21" si="308">SUM(AE21*$D21)</f>
        <v>0</v>
      </c>
      <c r="AG21" s="48"/>
      <c r="AH21" s="53">
        <f t="shared" ref="AH21" si="309">SUM(AG21*$D21)</f>
        <v>0</v>
      </c>
      <c r="AI21" s="48"/>
      <c r="AJ21" s="53">
        <f t="shared" ref="AJ21" si="310">SUM(AI21*$D21)</f>
        <v>0</v>
      </c>
      <c r="AK21" s="48"/>
      <c r="AL21" s="53">
        <f t="shared" ref="AL21" si="311">SUM(AK21*$D21)</f>
        <v>0</v>
      </c>
      <c r="AM21" s="48"/>
      <c r="AN21" s="53">
        <f t="shared" ref="AN21" si="312">SUM(AM21*$D21)</f>
        <v>0</v>
      </c>
      <c r="AO21" s="48"/>
      <c r="AP21" s="53">
        <f t="shared" ref="AP21" si="313">SUM(AO21*$D21)</f>
        <v>0</v>
      </c>
      <c r="AQ21" s="48"/>
      <c r="AR21" s="53">
        <f t="shared" ref="AR21" si="314">SUM(AQ21*$D21)</f>
        <v>0</v>
      </c>
      <c r="AS21" s="48"/>
      <c r="AT21" s="53">
        <f t="shared" ref="AT21" si="315">SUM(AS21*$D21)</f>
        <v>0</v>
      </c>
      <c r="AU21" s="898"/>
      <c r="AV21" s="899">
        <f t="shared" ref="AV21" si="316">SUM(AU21*$D21)</f>
        <v>0</v>
      </c>
      <c r="AW21" s="48"/>
      <c r="AX21" s="53">
        <f t="shared" ref="AX21" si="317">SUM(AW21*$D21)</f>
        <v>0</v>
      </c>
      <c r="AY21" s="898"/>
      <c r="AZ21" s="900">
        <f t="shared" ref="AZ21" si="318">SUM(AY21*$D21)</f>
        <v>0</v>
      </c>
      <c r="BA21" s="901"/>
      <c r="BB21" s="899">
        <f t="shared" ref="BB21:BB34" si="319">SUM(BA21*$D21)</f>
        <v>0</v>
      </c>
      <c r="BC21" s="898"/>
      <c r="BD21" s="899">
        <f t="shared" ref="BD21:BD34" si="320">SUM(BC21*$D21)</f>
        <v>0</v>
      </c>
      <c r="BE21" s="898"/>
      <c r="BF21" s="899">
        <f t="shared" ref="BF21:BF34" si="321">SUM(BE21*$D21)</f>
        <v>0</v>
      </c>
      <c r="BG21" s="898"/>
      <c r="BH21" s="899">
        <f t="shared" ref="BH21:BH34" si="322">SUM(BG21*$D21)</f>
        <v>0</v>
      </c>
      <c r="BI21" s="898"/>
      <c r="BJ21" s="899">
        <f t="shared" ref="BJ21:BJ34" si="323">SUM(BI21*$D21)</f>
        <v>0</v>
      </c>
      <c r="BK21" s="898"/>
      <c r="BL21" s="899">
        <f t="shared" ref="BL21:BL34" si="324">SUM(BK21*$D21)</f>
        <v>0</v>
      </c>
      <c r="BM21" s="898"/>
      <c r="BN21" s="899">
        <f t="shared" ref="BN21:BN34" si="325">SUM(BM21*$D21)</f>
        <v>0</v>
      </c>
      <c r="BO21" s="48"/>
      <c r="BP21" s="53">
        <f t="shared" ref="BP21:BP34" si="326">SUM(BO21*$D21)</f>
        <v>0</v>
      </c>
      <c r="BQ21" s="898"/>
      <c r="BR21" s="899">
        <f t="shared" ref="BR21:BR34" si="327">SUM(BQ21*$D21)</f>
        <v>0</v>
      </c>
      <c r="BS21" s="898"/>
      <c r="BT21" s="899">
        <f t="shared" ref="BT21:BT34" si="328">SUM(BS21*$D21)</f>
        <v>0</v>
      </c>
      <c r="BU21" s="898"/>
      <c r="BV21" s="899">
        <f t="shared" ref="BV21:BV34" si="329">SUM(BU21*$D21)</f>
        <v>0</v>
      </c>
      <c r="BW21" s="898"/>
      <c r="BX21" s="899">
        <f t="shared" ref="BX21:BX34" si="330">SUM(BW21*$D21)</f>
        <v>0</v>
      </c>
      <c r="BY21" s="48"/>
      <c r="BZ21" s="53">
        <f t="shared" ref="BZ21:BZ37" si="331">SUM(BY21*$D21)</f>
        <v>0</v>
      </c>
      <c r="CA21" s="48"/>
      <c r="CB21" s="53">
        <f t="shared" ref="CB21:CB37" si="332">SUM(CA21*$D21)</f>
        <v>0</v>
      </c>
      <c r="CC21" s="48"/>
      <c r="CD21" s="53">
        <f t="shared" ref="CD21:CD37" si="333">SUM(CC21*$D21)</f>
        <v>0</v>
      </c>
      <c r="CE21" s="48"/>
      <c r="CF21" s="53">
        <f t="shared" ref="CF21:CF37" si="334">SUM(CE21*$D21)</f>
        <v>0</v>
      </c>
      <c r="CG21" s="48"/>
      <c r="CH21" s="53">
        <f t="shared" ref="CH21:CH37" si="335">SUM(CG21*$D21)</f>
        <v>0</v>
      </c>
      <c r="CI21" s="48"/>
      <c r="CJ21" s="53">
        <f t="shared" ref="CJ21:CJ37" si="336">SUM(CI21*$D21)</f>
        <v>0</v>
      </c>
      <c r="CK21" s="48"/>
      <c r="CL21" s="53">
        <f t="shared" ref="CL21:CL37" si="337">SUM(CK21*$D21)</f>
        <v>0</v>
      </c>
      <c r="CM21" s="48"/>
      <c r="CN21" s="53">
        <f t="shared" ref="CN21:CN37" si="338">SUM(CM21*$D21)</f>
        <v>0</v>
      </c>
      <c r="CO21" s="48"/>
      <c r="CP21" s="53">
        <f t="shared" ref="CP21:CP37" si="339">SUM(CO21*$D21)</f>
        <v>0</v>
      </c>
      <c r="CQ21" s="48"/>
      <c r="CR21" s="53">
        <f t="shared" ref="CR21:CR37" si="340">SUM(CQ21*$D21)</f>
        <v>0</v>
      </c>
      <c r="CS21" s="48"/>
      <c r="CT21" s="53">
        <f t="shared" ref="CT21:CT37" si="341">SUM(CS21*$D21)</f>
        <v>0</v>
      </c>
      <c r="CU21" s="48"/>
      <c r="CV21" s="53">
        <f t="shared" ref="CV21:CV37" si="342">SUM(CU21*$D21)</f>
        <v>0</v>
      </c>
      <c r="CW21" s="48"/>
      <c r="CX21" s="53">
        <f t="shared" si="0"/>
        <v>0</v>
      </c>
      <c r="CY21" s="43"/>
      <c r="CZ21" s="50">
        <f t="shared" si="1"/>
        <v>2.5</v>
      </c>
      <c r="DA21" s="50">
        <f t="shared" si="2"/>
        <v>250</v>
      </c>
      <c r="DB21" s="1"/>
      <c r="DC21" s="1"/>
      <c r="DD21" s="1"/>
      <c r="DE21" s="1"/>
      <c r="DF21" s="1"/>
      <c r="DG21" s="1"/>
      <c r="DH21" s="1"/>
      <c r="DI21" s="1"/>
      <c r="DJ21" s="1"/>
    </row>
    <row r="22" spans="1:114" s="3" customFormat="1" x14ac:dyDescent="0.2">
      <c r="A22" s="46" t="s">
        <v>313</v>
      </c>
      <c r="B22" s="46" t="s">
        <v>314</v>
      </c>
      <c r="C22" s="46" t="s">
        <v>3</v>
      </c>
      <c r="D22" s="46">
        <v>100</v>
      </c>
      <c r="E22" s="4"/>
      <c r="F22" s="53">
        <f t="shared" si="3"/>
        <v>0</v>
      </c>
      <c r="G22" s="4"/>
      <c r="H22" s="53">
        <f t="shared" ref="H22" si="343">SUM(G22*$D22)</f>
        <v>0</v>
      </c>
      <c r="I22" s="4"/>
      <c r="J22" s="53">
        <f t="shared" ref="J22" si="344">SUM(I22*$D22)</f>
        <v>0</v>
      </c>
      <c r="K22" s="4"/>
      <c r="L22" s="53">
        <f t="shared" ref="L22" si="345">SUM(K22*$D22)</f>
        <v>0</v>
      </c>
      <c r="M22" s="4"/>
      <c r="N22" s="53">
        <f t="shared" ref="N22" si="346">SUM(M22*$D22)</f>
        <v>0</v>
      </c>
      <c r="O22" s="4"/>
      <c r="P22" s="53">
        <f t="shared" ref="P22" si="347">SUM(O22*$D22)</f>
        <v>0</v>
      </c>
      <c r="Q22" s="4"/>
      <c r="R22" s="53">
        <f t="shared" ref="R22" si="348">SUM(Q22*$D22)</f>
        <v>0</v>
      </c>
      <c r="S22" s="4"/>
      <c r="T22" s="53">
        <f t="shared" ref="T22" si="349">SUM(S22*$D22)</f>
        <v>0</v>
      </c>
      <c r="U22" s="4"/>
      <c r="V22" s="53">
        <f t="shared" ref="V22" si="350">SUM(U22*$D22)</f>
        <v>0</v>
      </c>
      <c r="W22" s="4"/>
      <c r="X22" s="53">
        <f t="shared" ref="X22" si="351">SUM(W22*$D22)</f>
        <v>0</v>
      </c>
      <c r="Y22" s="4"/>
      <c r="Z22" s="53">
        <f t="shared" ref="Z22" si="352">SUM(Y22*$D22)</f>
        <v>0</v>
      </c>
      <c r="AA22" s="4"/>
      <c r="AB22" s="872">
        <f t="shared" ref="AB22" si="353">SUM(AA22*$D22)</f>
        <v>0</v>
      </c>
      <c r="AC22" s="877"/>
      <c r="AD22" s="53">
        <f t="shared" ref="AD22" si="354">SUM(AC22*$D22)</f>
        <v>0</v>
      </c>
      <c r="AE22" s="48"/>
      <c r="AF22" s="53">
        <f t="shared" ref="AF22" si="355">SUM(AE22*$D22)</f>
        <v>0</v>
      </c>
      <c r="AG22" s="48"/>
      <c r="AH22" s="53">
        <f t="shared" ref="AH22" si="356">SUM(AG22*$D22)</f>
        <v>0</v>
      </c>
      <c r="AI22" s="48"/>
      <c r="AJ22" s="53">
        <f t="shared" ref="AJ22" si="357">SUM(AI22*$D22)</f>
        <v>0</v>
      </c>
      <c r="AK22" s="48"/>
      <c r="AL22" s="53">
        <f t="shared" ref="AL22" si="358">SUM(AK22*$D22)</f>
        <v>0</v>
      </c>
      <c r="AM22" s="48"/>
      <c r="AN22" s="53">
        <f t="shared" ref="AN22" si="359">SUM(AM22*$D22)</f>
        <v>0</v>
      </c>
      <c r="AO22" s="48"/>
      <c r="AP22" s="53">
        <f t="shared" ref="AP22" si="360">SUM(AO22*$D22)</f>
        <v>0</v>
      </c>
      <c r="AQ22" s="48"/>
      <c r="AR22" s="53">
        <f t="shared" ref="AR22" si="361">SUM(AQ22*$D22)</f>
        <v>0</v>
      </c>
      <c r="AS22" s="48"/>
      <c r="AT22" s="53">
        <f t="shared" ref="AT22" si="362">SUM(AS22*$D22)</f>
        <v>0</v>
      </c>
      <c r="AU22" s="898"/>
      <c r="AV22" s="899">
        <f t="shared" ref="AV22" si="363">SUM(AU22*$D22)</f>
        <v>0</v>
      </c>
      <c r="AW22" s="48">
        <v>9.5</v>
      </c>
      <c r="AX22" s="53">
        <f t="shared" ref="AX22" si="364">SUM(AW22*$D22)</f>
        <v>950</v>
      </c>
      <c r="AY22" s="898"/>
      <c r="AZ22" s="900">
        <f t="shared" ref="AZ22" si="365">SUM(AY22*$D22)</f>
        <v>0</v>
      </c>
      <c r="BA22" s="901"/>
      <c r="BB22" s="899">
        <f t="shared" si="319"/>
        <v>0</v>
      </c>
      <c r="BC22" s="898"/>
      <c r="BD22" s="899">
        <f t="shared" si="320"/>
        <v>0</v>
      </c>
      <c r="BE22" s="898"/>
      <c r="BF22" s="899">
        <f t="shared" si="321"/>
        <v>0</v>
      </c>
      <c r="BG22" s="898"/>
      <c r="BH22" s="899">
        <f t="shared" si="322"/>
        <v>0</v>
      </c>
      <c r="BI22" s="898"/>
      <c r="BJ22" s="899">
        <f t="shared" si="323"/>
        <v>0</v>
      </c>
      <c r="BK22" s="898"/>
      <c r="BL22" s="899">
        <f t="shared" si="324"/>
        <v>0</v>
      </c>
      <c r="BM22" s="898"/>
      <c r="BN22" s="899">
        <f t="shared" si="325"/>
        <v>0</v>
      </c>
      <c r="BO22" s="48"/>
      <c r="BP22" s="53">
        <f t="shared" si="326"/>
        <v>0</v>
      </c>
      <c r="BQ22" s="898"/>
      <c r="BR22" s="899">
        <f t="shared" si="327"/>
        <v>0</v>
      </c>
      <c r="BS22" s="898"/>
      <c r="BT22" s="899">
        <f t="shared" si="328"/>
        <v>0</v>
      </c>
      <c r="BU22" s="898"/>
      <c r="BV22" s="899">
        <f t="shared" si="329"/>
        <v>0</v>
      </c>
      <c r="BW22" s="898"/>
      <c r="BX22" s="899">
        <f t="shared" si="330"/>
        <v>0</v>
      </c>
      <c r="BY22" s="48"/>
      <c r="BZ22" s="53">
        <f t="shared" si="331"/>
        <v>0</v>
      </c>
      <c r="CA22" s="48"/>
      <c r="CB22" s="53">
        <f t="shared" si="332"/>
        <v>0</v>
      </c>
      <c r="CC22" s="48"/>
      <c r="CD22" s="53">
        <f t="shared" si="333"/>
        <v>0</v>
      </c>
      <c r="CE22" s="48"/>
      <c r="CF22" s="53">
        <f t="shared" si="334"/>
        <v>0</v>
      </c>
      <c r="CG22" s="48"/>
      <c r="CH22" s="53">
        <f t="shared" si="335"/>
        <v>0</v>
      </c>
      <c r="CI22" s="48"/>
      <c r="CJ22" s="53">
        <f t="shared" si="336"/>
        <v>0</v>
      </c>
      <c r="CK22" s="48"/>
      <c r="CL22" s="53">
        <f t="shared" si="337"/>
        <v>0</v>
      </c>
      <c r="CM22" s="48"/>
      <c r="CN22" s="53">
        <f t="shared" si="338"/>
        <v>0</v>
      </c>
      <c r="CO22" s="48"/>
      <c r="CP22" s="53">
        <f t="shared" si="339"/>
        <v>0</v>
      </c>
      <c r="CQ22" s="48"/>
      <c r="CR22" s="53">
        <f t="shared" si="340"/>
        <v>0</v>
      </c>
      <c r="CS22" s="48"/>
      <c r="CT22" s="53">
        <f t="shared" si="341"/>
        <v>0</v>
      </c>
      <c r="CU22" s="48"/>
      <c r="CV22" s="53">
        <f t="shared" si="342"/>
        <v>0</v>
      </c>
      <c r="CW22" s="48"/>
      <c r="CX22" s="53">
        <f t="shared" si="0"/>
        <v>0</v>
      </c>
      <c r="CY22" s="43"/>
      <c r="CZ22" s="50">
        <f t="shared" si="1"/>
        <v>9.5</v>
      </c>
      <c r="DA22" s="50">
        <f t="shared" si="2"/>
        <v>950</v>
      </c>
      <c r="DB22" s="1"/>
      <c r="DC22" s="1"/>
      <c r="DD22" s="1"/>
      <c r="DE22" s="1"/>
      <c r="DF22" s="1"/>
      <c r="DG22" s="1"/>
      <c r="DH22" s="1"/>
      <c r="DI22" s="1"/>
      <c r="DJ22" s="1"/>
    </row>
    <row r="23" spans="1:114" s="3" customFormat="1" x14ac:dyDescent="0.2">
      <c r="A23" s="46"/>
      <c r="B23" s="46"/>
      <c r="C23" s="46" t="s">
        <v>3</v>
      </c>
      <c r="D23" s="46">
        <v>100</v>
      </c>
      <c r="E23" s="4"/>
      <c r="F23" s="53">
        <f t="shared" si="3"/>
        <v>0</v>
      </c>
      <c r="G23" s="4"/>
      <c r="H23" s="53">
        <f t="shared" ref="H23" si="366">SUM(G23*$D23)</f>
        <v>0</v>
      </c>
      <c r="I23" s="4"/>
      <c r="J23" s="53">
        <f t="shared" ref="J23" si="367">SUM(I23*$D23)</f>
        <v>0</v>
      </c>
      <c r="K23" s="4"/>
      <c r="L23" s="53">
        <f t="shared" ref="L23" si="368">SUM(K23*$D23)</f>
        <v>0</v>
      </c>
      <c r="M23" s="4"/>
      <c r="N23" s="53">
        <f t="shared" ref="N23" si="369">SUM(M23*$D23)</f>
        <v>0</v>
      </c>
      <c r="O23" s="4"/>
      <c r="P23" s="53">
        <f t="shared" ref="P23" si="370">SUM(O23*$D23)</f>
        <v>0</v>
      </c>
      <c r="Q23" s="4"/>
      <c r="R23" s="53">
        <f t="shared" ref="R23" si="371">SUM(Q23*$D23)</f>
        <v>0</v>
      </c>
      <c r="S23" s="4"/>
      <c r="T23" s="53">
        <f t="shared" ref="T23" si="372">SUM(S23*$D23)</f>
        <v>0</v>
      </c>
      <c r="U23" s="4"/>
      <c r="V23" s="53">
        <f t="shared" ref="V23" si="373">SUM(U23*$D23)</f>
        <v>0</v>
      </c>
      <c r="W23" s="4"/>
      <c r="X23" s="53">
        <f t="shared" ref="X23" si="374">SUM(W23*$D23)</f>
        <v>0</v>
      </c>
      <c r="Y23" s="4"/>
      <c r="Z23" s="53">
        <f t="shared" ref="Z23" si="375">SUM(Y23*$D23)</f>
        <v>0</v>
      </c>
      <c r="AA23" s="4"/>
      <c r="AB23" s="872">
        <f t="shared" ref="AB23" si="376">SUM(AA23*$D23)</f>
        <v>0</v>
      </c>
      <c r="AC23" s="877"/>
      <c r="AD23" s="53">
        <f t="shared" ref="AD23" si="377">SUM(AC23*$D23)</f>
        <v>0</v>
      </c>
      <c r="AE23" s="48"/>
      <c r="AF23" s="53">
        <f t="shared" ref="AF23" si="378">SUM(AE23*$D23)</f>
        <v>0</v>
      </c>
      <c r="AG23" s="48"/>
      <c r="AH23" s="53">
        <f t="shared" ref="AH23" si="379">SUM(AG23*$D23)</f>
        <v>0</v>
      </c>
      <c r="AI23" s="48"/>
      <c r="AJ23" s="53">
        <f t="shared" ref="AJ23" si="380">SUM(AI23*$D23)</f>
        <v>0</v>
      </c>
      <c r="AK23" s="48"/>
      <c r="AL23" s="53">
        <f t="shared" ref="AL23" si="381">SUM(AK23*$D23)</f>
        <v>0</v>
      </c>
      <c r="AM23" s="48"/>
      <c r="AN23" s="53">
        <f t="shared" ref="AN23" si="382">SUM(AM23*$D23)</f>
        <v>0</v>
      </c>
      <c r="AO23" s="48"/>
      <c r="AP23" s="53">
        <f t="shared" ref="AP23" si="383">SUM(AO23*$D23)</f>
        <v>0</v>
      </c>
      <c r="AQ23" s="48"/>
      <c r="AR23" s="53">
        <f t="shared" ref="AR23" si="384">SUM(AQ23*$D23)</f>
        <v>0</v>
      </c>
      <c r="AS23" s="48"/>
      <c r="AT23" s="53">
        <f t="shared" ref="AT23" si="385">SUM(AS23*$D23)</f>
        <v>0</v>
      </c>
      <c r="AU23" s="898"/>
      <c r="AV23" s="899">
        <f t="shared" ref="AV23" si="386">SUM(AU23*$D23)</f>
        <v>0</v>
      </c>
      <c r="AW23" s="48"/>
      <c r="AX23" s="53">
        <f t="shared" ref="AX23" si="387">SUM(AW23*$D23)</f>
        <v>0</v>
      </c>
      <c r="AY23" s="898"/>
      <c r="AZ23" s="900">
        <f t="shared" ref="AZ23" si="388">SUM(AY23*$D23)</f>
        <v>0</v>
      </c>
      <c r="BA23" s="901"/>
      <c r="BB23" s="899">
        <f t="shared" si="319"/>
        <v>0</v>
      </c>
      <c r="BC23" s="898"/>
      <c r="BD23" s="899">
        <f t="shared" si="320"/>
        <v>0</v>
      </c>
      <c r="BE23" s="898"/>
      <c r="BF23" s="899">
        <f t="shared" si="321"/>
        <v>0</v>
      </c>
      <c r="BG23" s="898"/>
      <c r="BH23" s="899">
        <f t="shared" si="322"/>
        <v>0</v>
      </c>
      <c r="BI23" s="898"/>
      <c r="BJ23" s="899">
        <f t="shared" si="323"/>
        <v>0</v>
      </c>
      <c r="BK23" s="898"/>
      <c r="BL23" s="899">
        <f t="shared" si="324"/>
        <v>0</v>
      </c>
      <c r="BM23" s="898"/>
      <c r="BN23" s="899">
        <f t="shared" si="325"/>
        <v>0</v>
      </c>
      <c r="BO23" s="48"/>
      <c r="BP23" s="53">
        <f t="shared" si="326"/>
        <v>0</v>
      </c>
      <c r="BQ23" s="898"/>
      <c r="BR23" s="899">
        <f t="shared" si="327"/>
        <v>0</v>
      </c>
      <c r="BS23" s="898"/>
      <c r="BT23" s="899">
        <f t="shared" si="328"/>
        <v>0</v>
      </c>
      <c r="BU23" s="898"/>
      <c r="BV23" s="899">
        <f t="shared" si="329"/>
        <v>0</v>
      </c>
      <c r="BW23" s="898"/>
      <c r="BX23" s="899">
        <f t="shared" si="330"/>
        <v>0</v>
      </c>
      <c r="BY23" s="48"/>
      <c r="BZ23" s="53">
        <f t="shared" si="331"/>
        <v>0</v>
      </c>
      <c r="CA23" s="48"/>
      <c r="CB23" s="53">
        <f t="shared" si="332"/>
        <v>0</v>
      </c>
      <c r="CC23" s="48"/>
      <c r="CD23" s="53">
        <f t="shared" si="333"/>
        <v>0</v>
      </c>
      <c r="CE23" s="48"/>
      <c r="CF23" s="53">
        <f t="shared" si="334"/>
        <v>0</v>
      </c>
      <c r="CG23" s="48"/>
      <c r="CH23" s="53">
        <f t="shared" si="335"/>
        <v>0</v>
      </c>
      <c r="CI23" s="48"/>
      <c r="CJ23" s="53">
        <f t="shared" si="336"/>
        <v>0</v>
      </c>
      <c r="CK23" s="48"/>
      <c r="CL23" s="53">
        <f t="shared" si="337"/>
        <v>0</v>
      </c>
      <c r="CM23" s="48"/>
      <c r="CN23" s="53">
        <f t="shared" si="338"/>
        <v>0</v>
      </c>
      <c r="CO23" s="48"/>
      <c r="CP23" s="53">
        <f t="shared" si="339"/>
        <v>0</v>
      </c>
      <c r="CQ23" s="48"/>
      <c r="CR23" s="53">
        <f t="shared" si="340"/>
        <v>0</v>
      </c>
      <c r="CS23" s="48"/>
      <c r="CT23" s="53">
        <f t="shared" si="341"/>
        <v>0</v>
      </c>
      <c r="CU23" s="48"/>
      <c r="CV23" s="53">
        <f t="shared" si="342"/>
        <v>0</v>
      </c>
      <c r="CW23" s="48"/>
      <c r="CX23" s="53">
        <f t="shared" si="0"/>
        <v>0</v>
      </c>
      <c r="CY23" s="43"/>
      <c r="CZ23" s="50">
        <f t="shared" si="1"/>
        <v>0</v>
      </c>
      <c r="DA23" s="50">
        <f t="shared" si="2"/>
        <v>0</v>
      </c>
      <c r="DB23" s="1"/>
      <c r="DC23" s="1"/>
      <c r="DD23" s="1"/>
      <c r="DE23" s="1"/>
      <c r="DF23" s="1"/>
      <c r="DG23" s="1"/>
      <c r="DH23" s="1"/>
      <c r="DI23" s="1"/>
      <c r="DJ23" s="1"/>
    </row>
    <row r="24" spans="1:114" s="3" customFormat="1" x14ac:dyDescent="0.2">
      <c r="A24" s="46"/>
      <c r="B24" s="46"/>
      <c r="C24" s="46" t="s">
        <v>3</v>
      </c>
      <c r="D24" s="46">
        <v>100</v>
      </c>
      <c r="E24" s="4"/>
      <c r="F24" s="53">
        <f t="shared" si="3"/>
        <v>0</v>
      </c>
      <c r="G24" s="4"/>
      <c r="H24" s="53">
        <f t="shared" ref="H24" si="389">SUM(G24*$D24)</f>
        <v>0</v>
      </c>
      <c r="I24" s="4"/>
      <c r="J24" s="53">
        <f t="shared" ref="J24" si="390">SUM(I24*$D24)</f>
        <v>0</v>
      </c>
      <c r="K24" s="4"/>
      <c r="L24" s="53">
        <f t="shared" ref="L24" si="391">SUM(K24*$D24)</f>
        <v>0</v>
      </c>
      <c r="M24" s="4"/>
      <c r="N24" s="53">
        <f t="shared" ref="N24" si="392">SUM(M24*$D24)</f>
        <v>0</v>
      </c>
      <c r="O24" s="4"/>
      <c r="P24" s="53">
        <f t="shared" ref="P24" si="393">SUM(O24*$D24)</f>
        <v>0</v>
      </c>
      <c r="Q24" s="4"/>
      <c r="R24" s="53">
        <f t="shared" ref="R24" si="394">SUM(Q24*$D24)</f>
        <v>0</v>
      </c>
      <c r="S24" s="4"/>
      <c r="T24" s="53">
        <f t="shared" ref="T24" si="395">SUM(S24*$D24)</f>
        <v>0</v>
      </c>
      <c r="U24" s="4"/>
      <c r="V24" s="53">
        <f t="shared" ref="V24" si="396">SUM(U24*$D24)</f>
        <v>0</v>
      </c>
      <c r="W24" s="4"/>
      <c r="X24" s="53">
        <f t="shared" ref="X24" si="397">SUM(W24*$D24)</f>
        <v>0</v>
      </c>
      <c r="Y24" s="4"/>
      <c r="Z24" s="53">
        <f t="shared" ref="Z24" si="398">SUM(Y24*$D24)</f>
        <v>0</v>
      </c>
      <c r="AA24" s="4"/>
      <c r="AB24" s="872">
        <f t="shared" ref="AB24" si="399">SUM(AA24*$D24)</f>
        <v>0</v>
      </c>
      <c r="AC24" s="877"/>
      <c r="AD24" s="53">
        <f t="shared" ref="AD24" si="400">SUM(AC24*$D24)</f>
        <v>0</v>
      </c>
      <c r="AE24" s="48"/>
      <c r="AF24" s="53">
        <f t="shared" ref="AF24" si="401">SUM(AE24*$D24)</f>
        <v>0</v>
      </c>
      <c r="AG24" s="48"/>
      <c r="AH24" s="53">
        <f t="shared" ref="AH24" si="402">SUM(AG24*$D24)</f>
        <v>0</v>
      </c>
      <c r="AI24" s="48"/>
      <c r="AJ24" s="53">
        <f t="shared" ref="AJ24" si="403">SUM(AI24*$D24)</f>
        <v>0</v>
      </c>
      <c r="AK24" s="48"/>
      <c r="AL24" s="53">
        <f t="shared" ref="AL24" si="404">SUM(AK24*$D24)</f>
        <v>0</v>
      </c>
      <c r="AM24" s="48"/>
      <c r="AN24" s="53">
        <f t="shared" ref="AN24" si="405">SUM(AM24*$D24)</f>
        <v>0</v>
      </c>
      <c r="AO24" s="48"/>
      <c r="AP24" s="53">
        <f t="shared" ref="AP24" si="406">SUM(AO24*$D24)</f>
        <v>0</v>
      </c>
      <c r="AQ24" s="48"/>
      <c r="AR24" s="53">
        <f t="shared" ref="AR24" si="407">SUM(AQ24*$D24)</f>
        <v>0</v>
      </c>
      <c r="AS24" s="48"/>
      <c r="AT24" s="53">
        <f t="shared" ref="AT24" si="408">SUM(AS24*$D24)</f>
        <v>0</v>
      </c>
      <c r="AU24" s="898"/>
      <c r="AV24" s="899">
        <f t="shared" ref="AV24" si="409">SUM(AU24*$D24)</f>
        <v>0</v>
      </c>
      <c r="AW24" s="48"/>
      <c r="AX24" s="53">
        <f t="shared" ref="AX24" si="410">SUM(AW24*$D24)</f>
        <v>0</v>
      </c>
      <c r="AY24" s="898"/>
      <c r="AZ24" s="900">
        <f t="shared" ref="AZ24" si="411">SUM(AY24*$D24)</f>
        <v>0</v>
      </c>
      <c r="BA24" s="901"/>
      <c r="BB24" s="899">
        <f t="shared" si="319"/>
        <v>0</v>
      </c>
      <c r="BC24" s="898"/>
      <c r="BD24" s="899">
        <f t="shared" si="320"/>
        <v>0</v>
      </c>
      <c r="BE24" s="898"/>
      <c r="BF24" s="899">
        <f t="shared" si="321"/>
        <v>0</v>
      </c>
      <c r="BG24" s="898"/>
      <c r="BH24" s="899">
        <f t="shared" si="322"/>
        <v>0</v>
      </c>
      <c r="BI24" s="898"/>
      <c r="BJ24" s="899">
        <f t="shared" si="323"/>
        <v>0</v>
      </c>
      <c r="BK24" s="898"/>
      <c r="BL24" s="899">
        <f t="shared" si="324"/>
        <v>0</v>
      </c>
      <c r="BM24" s="898"/>
      <c r="BN24" s="899">
        <f t="shared" si="325"/>
        <v>0</v>
      </c>
      <c r="BO24" s="48"/>
      <c r="BP24" s="53">
        <f t="shared" si="326"/>
        <v>0</v>
      </c>
      <c r="BQ24" s="898"/>
      <c r="BR24" s="899">
        <f t="shared" si="327"/>
        <v>0</v>
      </c>
      <c r="BS24" s="898"/>
      <c r="BT24" s="899">
        <f t="shared" si="328"/>
        <v>0</v>
      </c>
      <c r="BU24" s="898"/>
      <c r="BV24" s="899">
        <f t="shared" si="329"/>
        <v>0</v>
      </c>
      <c r="BW24" s="898"/>
      <c r="BX24" s="899">
        <f t="shared" si="330"/>
        <v>0</v>
      </c>
      <c r="BY24" s="48"/>
      <c r="BZ24" s="53">
        <f t="shared" si="331"/>
        <v>0</v>
      </c>
      <c r="CA24" s="48"/>
      <c r="CB24" s="53">
        <f t="shared" si="332"/>
        <v>0</v>
      </c>
      <c r="CC24" s="48"/>
      <c r="CD24" s="53">
        <f t="shared" si="333"/>
        <v>0</v>
      </c>
      <c r="CE24" s="48"/>
      <c r="CF24" s="53">
        <f t="shared" si="334"/>
        <v>0</v>
      </c>
      <c r="CG24" s="48"/>
      <c r="CH24" s="53">
        <f t="shared" si="335"/>
        <v>0</v>
      </c>
      <c r="CI24" s="48"/>
      <c r="CJ24" s="53">
        <f t="shared" si="336"/>
        <v>0</v>
      </c>
      <c r="CK24" s="48"/>
      <c r="CL24" s="53">
        <f t="shared" si="337"/>
        <v>0</v>
      </c>
      <c r="CM24" s="48"/>
      <c r="CN24" s="53">
        <f t="shared" si="338"/>
        <v>0</v>
      </c>
      <c r="CO24" s="48"/>
      <c r="CP24" s="53">
        <f t="shared" si="339"/>
        <v>0</v>
      </c>
      <c r="CQ24" s="48"/>
      <c r="CR24" s="53">
        <f t="shared" si="340"/>
        <v>0</v>
      </c>
      <c r="CS24" s="48"/>
      <c r="CT24" s="53">
        <f t="shared" si="341"/>
        <v>0</v>
      </c>
      <c r="CU24" s="48"/>
      <c r="CV24" s="53">
        <f t="shared" si="342"/>
        <v>0</v>
      </c>
      <c r="CW24" s="48"/>
      <c r="CX24" s="53">
        <f t="shared" si="0"/>
        <v>0</v>
      </c>
      <c r="CY24" s="43"/>
      <c r="CZ24" s="50">
        <f t="shared" si="1"/>
        <v>0</v>
      </c>
      <c r="DA24" s="50">
        <f t="shared" si="2"/>
        <v>0</v>
      </c>
      <c r="DB24" s="1"/>
      <c r="DC24" s="1"/>
      <c r="DD24" s="1"/>
      <c r="DE24" s="1"/>
      <c r="DF24" s="1"/>
      <c r="DG24" s="1"/>
      <c r="DH24" s="1"/>
      <c r="DI24" s="1"/>
      <c r="DJ24" s="1"/>
    </row>
    <row r="25" spans="1:114" s="3" customFormat="1" x14ac:dyDescent="0.2">
      <c r="A25" s="46"/>
      <c r="B25" s="46"/>
      <c r="C25" s="46" t="s">
        <v>3</v>
      </c>
      <c r="D25" s="46">
        <v>100</v>
      </c>
      <c r="E25" s="4"/>
      <c r="F25" s="53">
        <f t="shared" si="3"/>
        <v>0</v>
      </c>
      <c r="G25" s="4"/>
      <c r="H25" s="53">
        <f t="shared" ref="H25" si="412">SUM(G25*$D25)</f>
        <v>0</v>
      </c>
      <c r="I25" s="4"/>
      <c r="J25" s="53">
        <f t="shared" ref="J25" si="413">SUM(I25*$D25)</f>
        <v>0</v>
      </c>
      <c r="K25" s="4"/>
      <c r="L25" s="53">
        <f t="shared" ref="L25" si="414">SUM(K25*$D25)</f>
        <v>0</v>
      </c>
      <c r="M25" s="4"/>
      <c r="N25" s="53">
        <f t="shared" ref="N25" si="415">SUM(M25*$D25)</f>
        <v>0</v>
      </c>
      <c r="O25" s="4"/>
      <c r="P25" s="53">
        <f t="shared" ref="P25" si="416">SUM(O25*$D25)</f>
        <v>0</v>
      </c>
      <c r="Q25" s="4"/>
      <c r="R25" s="53">
        <f t="shared" ref="R25" si="417">SUM(Q25*$D25)</f>
        <v>0</v>
      </c>
      <c r="S25" s="4"/>
      <c r="T25" s="53">
        <f t="shared" ref="T25" si="418">SUM(S25*$D25)</f>
        <v>0</v>
      </c>
      <c r="U25" s="4"/>
      <c r="V25" s="53">
        <f t="shared" ref="V25" si="419">SUM(U25*$D25)</f>
        <v>0</v>
      </c>
      <c r="W25" s="4"/>
      <c r="X25" s="53">
        <f t="shared" ref="X25" si="420">SUM(W25*$D25)</f>
        <v>0</v>
      </c>
      <c r="Y25" s="4"/>
      <c r="Z25" s="53">
        <f t="shared" ref="Z25" si="421">SUM(Y25*$D25)</f>
        <v>0</v>
      </c>
      <c r="AA25" s="4"/>
      <c r="AB25" s="872">
        <f t="shared" ref="AB25" si="422">SUM(AA25*$D25)</f>
        <v>0</v>
      </c>
      <c r="AC25" s="877"/>
      <c r="AD25" s="53">
        <f t="shared" ref="AD25" si="423">SUM(AC25*$D25)</f>
        <v>0</v>
      </c>
      <c r="AE25" s="48"/>
      <c r="AF25" s="53">
        <f t="shared" ref="AF25" si="424">SUM(AE25*$D25)</f>
        <v>0</v>
      </c>
      <c r="AG25" s="48"/>
      <c r="AH25" s="53">
        <f t="shared" ref="AH25" si="425">SUM(AG25*$D25)</f>
        <v>0</v>
      </c>
      <c r="AI25" s="48"/>
      <c r="AJ25" s="53">
        <f t="shared" ref="AJ25" si="426">SUM(AI25*$D25)</f>
        <v>0</v>
      </c>
      <c r="AK25" s="48"/>
      <c r="AL25" s="53">
        <f t="shared" ref="AL25" si="427">SUM(AK25*$D25)</f>
        <v>0</v>
      </c>
      <c r="AM25" s="48"/>
      <c r="AN25" s="53">
        <f t="shared" ref="AN25" si="428">SUM(AM25*$D25)</f>
        <v>0</v>
      </c>
      <c r="AO25" s="48"/>
      <c r="AP25" s="53">
        <f t="shared" ref="AP25" si="429">SUM(AO25*$D25)</f>
        <v>0</v>
      </c>
      <c r="AQ25" s="48"/>
      <c r="AR25" s="53">
        <f t="shared" ref="AR25" si="430">SUM(AQ25*$D25)</f>
        <v>0</v>
      </c>
      <c r="AS25" s="48"/>
      <c r="AT25" s="53">
        <f t="shared" ref="AT25" si="431">SUM(AS25*$D25)</f>
        <v>0</v>
      </c>
      <c r="AU25" s="898"/>
      <c r="AV25" s="899">
        <f t="shared" ref="AV25" si="432">SUM(AU25*$D25)</f>
        <v>0</v>
      </c>
      <c r="AW25" s="48"/>
      <c r="AX25" s="53">
        <f t="shared" ref="AX25" si="433">SUM(AW25*$D25)</f>
        <v>0</v>
      </c>
      <c r="AY25" s="898"/>
      <c r="AZ25" s="900">
        <f t="shared" ref="AZ25" si="434">SUM(AY25*$D25)</f>
        <v>0</v>
      </c>
      <c r="BA25" s="901"/>
      <c r="BB25" s="899">
        <f t="shared" si="319"/>
        <v>0</v>
      </c>
      <c r="BC25" s="898"/>
      <c r="BD25" s="899">
        <f t="shared" si="320"/>
        <v>0</v>
      </c>
      <c r="BE25" s="898"/>
      <c r="BF25" s="899">
        <f t="shared" si="321"/>
        <v>0</v>
      </c>
      <c r="BG25" s="898"/>
      <c r="BH25" s="899">
        <f t="shared" si="322"/>
        <v>0</v>
      </c>
      <c r="BI25" s="898"/>
      <c r="BJ25" s="899">
        <f t="shared" si="323"/>
        <v>0</v>
      </c>
      <c r="BK25" s="898"/>
      <c r="BL25" s="899">
        <f t="shared" si="324"/>
        <v>0</v>
      </c>
      <c r="BM25" s="898"/>
      <c r="BN25" s="899">
        <f t="shared" si="325"/>
        <v>0</v>
      </c>
      <c r="BO25" s="48"/>
      <c r="BP25" s="53">
        <f t="shared" si="326"/>
        <v>0</v>
      </c>
      <c r="BQ25" s="898"/>
      <c r="BR25" s="899">
        <f t="shared" si="327"/>
        <v>0</v>
      </c>
      <c r="BS25" s="898"/>
      <c r="BT25" s="899">
        <f t="shared" si="328"/>
        <v>0</v>
      </c>
      <c r="BU25" s="898"/>
      <c r="BV25" s="899">
        <f t="shared" si="329"/>
        <v>0</v>
      </c>
      <c r="BW25" s="898"/>
      <c r="BX25" s="899">
        <f t="shared" si="330"/>
        <v>0</v>
      </c>
      <c r="BY25" s="48"/>
      <c r="BZ25" s="53">
        <f t="shared" si="331"/>
        <v>0</v>
      </c>
      <c r="CA25" s="48"/>
      <c r="CB25" s="53">
        <f t="shared" si="332"/>
        <v>0</v>
      </c>
      <c r="CC25" s="48"/>
      <c r="CD25" s="53">
        <f t="shared" si="333"/>
        <v>0</v>
      </c>
      <c r="CE25" s="48"/>
      <c r="CF25" s="53">
        <f t="shared" si="334"/>
        <v>0</v>
      </c>
      <c r="CG25" s="48"/>
      <c r="CH25" s="53">
        <f t="shared" si="335"/>
        <v>0</v>
      </c>
      <c r="CI25" s="48"/>
      <c r="CJ25" s="53">
        <f t="shared" si="336"/>
        <v>0</v>
      </c>
      <c r="CK25" s="48"/>
      <c r="CL25" s="53">
        <f t="shared" si="337"/>
        <v>0</v>
      </c>
      <c r="CM25" s="48"/>
      <c r="CN25" s="53">
        <f t="shared" si="338"/>
        <v>0</v>
      </c>
      <c r="CO25" s="48"/>
      <c r="CP25" s="53">
        <f t="shared" si="339"/>
        <v>0</v>
      </c>
      <c r="CQ25" s="48"/>
      <c r="CR25" s="53">
        <f t="shared" si="340"/>
        <v>0</v>
      </c>
      <c r="CS25" s="48"/>
      <c r="CT25" s="53">
        <f t="shared" si="341"/>
        <v>0</v>
      </c>
      <c r="CU25" s="48"/>
      <c r="CV25" s="53">
        <f t="shared" si="342"/>
        <v>0</v>
      </c>
      <c r="CW25" s="48"/>
      <c r="CX25" s="53">
        <f t="shared" si="0"/>
        <v>0</v>
      </c>
      <c r="CY25" s="43"/>
      <c r="CZ25" s="50">
        <f t="shared" si="1"/>
        <v>0</v>
      </c>
      <c r="DA25" s="50">
        <f t="shared" si="2"/>
        <v>0</v>
      </c>
      <c r="DB25" s="1"/>
      <c r="DC25" s="1"/>
      <c r="DD25" s="1"/>
      <c r="DE25" s="1"/>
      <c r="DF25" s="1"/>
      <c r="DG25" s="1"/>
      <c r="DH25" s="1"/>
      <c r="DI25" s="1"/>
      <c r="DJ25" s="1"/>
    </row>
    <row r="26" spans="1:114" s="3" customFormat="1" x14ac:dyDescent="0.2">
      <c r="A26" s="46" t="s">
        <v>125</v>
      </c>
      <c r="B26" s="46" t="s">
        <v>126</v>
      </c>
      <c r="C26" s="46" t="s">
        <v>8</v>
      </c>
      <c r="D26" s="46">
        <v>75</v>
      </c>
      <c r="E26" s="4"/>
      <c r="F26" s="53">
        <f t="shared" si="3"/>
        <v>0</v>
      </c>
      <c r="G26" s="4"/>
      <c r="H26" s="53">
        <f t="shared" ref="H26" si="435">SUM(G26*$D26)</f>
        <v>0</v>
      </c>
      <c r="I26" s="4"/>
      <c r="J26" s="53">
        <f t="shared" ref="J26" si="436">SUM(I26*$D26)</f>
        <v>0</v>
      </c>
      <c r="K26" s="4"/>
      <c r="L26" s="53">
        <f t="shared" ref="L26" si="437">SUM(K26*$D26)</f>
        <v>0</v>
      </c>
      <c r="M26" s="4"/>
      <c r="N26" s="53">
        <f t="shared" ref="N26" si="438">SUM(M26*$D26)</f>
        <v>0</v>
      </c>
      <c r="O26" s="4"/>
      <c r="P26" s="53">
        <f t="shared" ref="P26" si="439">SUM(O26*$D26)</f>
        <v>0</v>
      </c>
      <c r="Q26" s="4"/>
      <c r="R26" s="53">
        <f t="shared" ref="R26" si="440">SUM(Q26*$D26)</f>
        <v>0</v>
      </c>
      <c r="S26" s="4"/>
      <c r="T26" s="53">
        <f t="shared" ref="T26" si="441">SUM(S26*$D26)</f>
        <v>0</v>
      </c>
      <c r="U26" s="4"/>
      <c r="V26" s="53">
        <f t="shared" ref="V26" si="442">SUM(U26*$D26)</f>
        <v>0</v>
      </c>
      <c r="W26" s="4"/>
      <c r="X26" s="53">
        <f t="shared" ref="X26" si="443">SUM(W26*$D26)</f>
        <v>0</v>
      </c>
      <c r="Y26" s="4"/>
      <c r="Z26" s="53">
        <f t="shared" ref="Z26" si="444">SUM(Y26*$D26)</f>
        <v>0</v>
      </c>
      <c r="AA26" s="4"/>
      <c r="AB26" s="872">
        <f t="shared" ref="AB26" si="445">SUM(AA26*$D26)</f>
        <v>0</v>
      </c>
      <c r="AC26" s="877"/>
      <c r="AD26" s="53">
        <f t="shared" ref="AD26" si="446">SUM(AC26*$D26)</f>
        <v>0</v>
      </c>
      <c r="AE26" s="48"/>
      <c r="AF26" s="53">
        <f t="shared" ref="AF26" si="447">SUM(AE26*$D26)</f>
        <v>0</v>
      </c>
      <c r="AG26" s="48"/>
      <c r="AH26" s="53">
        <f t="shared" ref="AH26" si="448">SUM(AG26*$D26)</f>
        <v>0</v>
      </c>
      <c r="AI26" s="48"/>
      <c r="AJ26" s="53">
        <f t="shared" ref="AJ26" si="449">SUM(AI26*$D26)</f>
        <v>0</v>
      </c>
      <c r="AK26" s="48"/>
      <c r="AL26" s="53">
        <f t="shared" ref="AL26" si="450">SUM(AK26*$D26)</f>
        <v>0</v>
      </c>
      <c r="AM26" s="48"/>
      <c r="AN26" s="53">
        <f t="shared" ref="AN26" si="451">SUM(AM26*$D26)</f>
        <v>0</v>
      </c>
      <c r="AO26" s="48"/>
      <c r="AP26" s="53">
        <f t="shared" ref="AP26" si="452">SUM(AO26*$D26)</f>
        <v>0</v>
      </c>
      <c r="AQ26" s="48"/>
      <c r="AR26" s="53">
        <f t="shared" ref="AR26" si="453">SUM(AQ26*$D26)</f>
        <v>0</v>
      </c>
      <c r="AS26" s="48"/>
      <c r="AT26" s="53">
        <f t="shared" ref="AT26" si="454">SUM(AS26*$D26)</f>
        <v>0</v>
      </c>
      <c r="AU26" s="898"/>
      <c r="AV26" s="899">
        <f t="shared" ref="AV26" si="455">SUM(AU26*$D26)</f>
        <v>0</v>
      </c>
      <c r="AW26" s="48"/>
      <c r="AX26" s="53">
        <f t="shared" ref="AX26" si="456">SUM(AW26*$D26)</f>
        <v>0</v>
      </c>
      <c r="AY26" s="898"/>
      <c r="AZ26" s="900">
        <f t="shared" ref="AZ26" si="457">SUM(AY26*$D26)</f>
        <v>0</v>
      </c>
      <c r="BA26" s="901"/>
      <c r="BB26" s="899">
        <f t="shared" si="319"/>
        <v>0</v>
      </c>
      <c r="BC26" s="898"/>
      <c r="BD26" s="899">
        <f t="shared" si="320"/>
        <v>0</v>
      </c>
      <c r="BE26" s="898"/>
      <c r="BF26" s="899">
        <f t="shared" si="321"/>
        <v>0</v>
      </c>
      <c r="BG26" s="898"/>
      <c r="BH26" s="899">
        <f t="shared" si="322"/>
        <v>0</v>
      </c>
      <c r="BI26" s="898"/>
      <c r="BJ26" s="899">
        <f t="shared" si="323"/>
        <v>0</v>
      </c>
      <c r="BK26" s="898"/>
      <c r="BL26" s="899">
        <f t="shared" si="324"/>
        <v>0</v>
      </c>
      <c r="BM26" s="898"/>
      <c r="BN26" s="899">
        <f t="shared" si="325"/>
        <v>0</v>
      </c>
      <c r="BO26" s="48"/>
      <c r="BP26" s="53">
        <f t="shared" si="326"/>
        <v>0</v>
      </c>
      <c r="BQ26" s="898"/>
      <c r="BR26" s="899">
        <f t="shared" si="327"/>
        <v>0</v>
      </c>
      <c r="BS26" s="898"/>
      <c r="BT26" s="899">
        <f t="shared" si="328"/>
        <v>0</v>
      </c>
      <c r="BU26" s="898"/>
      <c r="BV26" s="899">
        <f t="shared" si="329"/>
        <v>0</v>
      </c>
      <c r="BW26" s="898"/>
      <c r="BX26" s="899">
        <f t="shared" si="330"/>
        <v>0</v>
      </c>
      <c r="BY26" s="48"/>
      <c r="BZ26" s="53">
        <f t="shared" si="331"/>
        <v>0</v>
      </c>
      <c r="CA26" s="48"/>
      <c r="CB26" s="53">
        <f t="shared" si="332"/>
        <v>0</v>
      </c>
      <c r="CC26" s="48"/>
      <c r="CD26" s="53">
        <f t="shared" si="333"/>
        <v>0</v>
      </c>
      <c r="CE26" s="48"/>
      <c r="CF26" s="53">
        <f t="shared" si="334"/>
        <v>0</v>
      </c>
      <c r="CG26" s="48"/>
      <c r="CH26" s="53">
        <f t="shared" si="335"/>
        <v>0</v>
      </c>
      <c r="CI26" s="48"/>
      <c r="CJ26" s="53">
        <f t="shared" si="336"/>
        <v>0</v>
      </c>
      <c r="CK26" s="48"/>
      <c r="CL26" s="53">
        <f t="shared" si="337"/>
        <v>0</v>
      </c>
      <c r="CM26" s="48"/>
      <c r="CN26" s="53">
        <f t="shared" si="338"/>
        <v>0</v>
      </c>
      <c r="CO26" s="48"/>
      <c r="CP26" s="53">
        <f t="shared" si="339"/>
        <v>0</v>
      </c>
      <c r="CQ26" s="48"/>
      <c r="CR26" s="53">
        <f t="shared" si="340"/>
        <v>0</v>
      </c>
      <c r="CS26" s="48"/>
      <c r="CT26" s="53">
        <f t="shared" si="341"/>
        <v>0</v>
      </c>
      <c r="CU26" s="48"/>
      <c r="CV26" s="53">
        <f t="shared" si="342"/>
        <v>0</v>
      </c>
      <c r="CW26" s="48"/>
      <c r="CX26" s="53">
        <f t="shared" si="0"/>
        <v>0</v>
      </c>
      <c r="CY26" s="43"/>
      <c r="CZ26" s="50">
        <f t="shared" si="1"/>
        <v>0</v>
      </c>
      <c r="DA26" s="50">
        <f t="shared" si="2"/>
        <v>0</v>
      </c>
      <c r="DB26" s="1"/>
      <c r="DC26" s="1"/>
      <c r="DD26" s="1"/>
      <c r="DE26" s="1"/>
      <c r="DF26" s="1"/>
      <c r="DG26" s="1"/>
      <c r="DH26" s="1"/>
      <c r="DI26" s="1"/>
      <c r="DJ26" s="1"/>
    </row>
    <row r="27" spans="1:114" s="3" customFormat="1" x14ac:dyDescent="0.2">
      <c r="A27" s="46" t="s">
        <v>206</v>
      </c>
      <c r="B27" s="46" t="s">
        <v>207</v>
      </c>
      <c r="C27" s="46" t="s">
        <v>8</v>
      </c>
      <c r="D27" s="46">
        <v>75</v>
      </c>
      <c r="E27" s="4"/>
      <c r="F27" s="53">
        <f t="shared" si="3"/>
        <v>0</v>
      </c>
      <c r="G27" s="4"/>
      <c r="H27" s="53">
        <f t="shared" ref="H27" si="458">SUM(G27*$D27)</f>
        <v>0</v>
      </c>
      <c r="I27" s="4"/>
      <c r="J27" s="53">
        <f t="shared" ref="J27" si="459">SUM(I27*$D27)</f>
        <v>0</v>
      </c>
      <c r="K27" s="4"/>
      <c r="L27" s="53">
        <f t="shared" ref="L27" si="460">SUM(K27*$D27)</f>
        <v>0</v>
      </c>
      <c r="M27" s="4"/>
      <c r="N27" s="53">
        <f t="shared" ref="N27" si="461">SUM(M27*$D27)</f>
        <v>0</v>
      </c>
      <c r="O27" s="4"/>
      <c r="P27" s="53">
        <f t="shared" ref="P27" si="462">SUM(O27*$D27)</f>
        <v>0</v>
      </c>
      <c r="Q27" s="4"/>
      <c r="R27" s="53">
        <f t="shared" ref="R27" si="463">SUM(Q27*$D27)</f>
        <v>0</v>
      </c>
      <c r="S27" s="4"/>
      <c r="T27" s="53">
        <f t="shared" ref="T27" si="464">SUM(S27*$D27)</f>
        <v>0</v>
      </c>
      <c r="U27" s="4"/>
      <c r="V27" s="53">
        <f t="shared" ref="V27" si="465">SUM(U27*$D27)</f>
        <v>0</v>
      </c>
      <c r="W27" s="4"/>
      <c r="X27" s="53">
        <f t="shared" ref="X27" si="466">SUM(W27*$D27)</f>
        <v>0</v>
      </c>
      <c r="Y27" s="4"/>
      <c r="Z27" s="53">
        <f t="shared" ref="Z27" si="467">SUM(Y27*$D27)</f>
        <v>0</v>
      </c>
      <c r="AA27" s="4"/>
      <c r="AB27" s="872">
        <f t="shared" ref="AB27" si="468">SUM(AA27*$D27)</f>
        <v>0</v>
      </c>
      <c r="AC27" s="877"/>
      <c r="AD27" s="53">
        <f t="shared" ref="AD27" si="469">SUM(AC27*$D27)</f>
        <v>0</v>
      </c>
      <c r="AE27" s="48"/>
      <c r="AF27" s="53">
        <f t="shared" ref="AF27" si="470">SUM(AE27*$D27)</f>
        <v>0</v>
      </c>
      <c r="AG27" s="48"/>
      <c r="AH27" s="53">
        <f t="shared" ref="AH27" si="471">SUM(AG27*$D27)</f>
        <v>0</v>
      </c>
      <c r="AI27" s="48"/>
      <c r="AJ27" s="53">
        <f t="shared" ref="AJ27" si="472">SUM(AI27*$D27)</f>
        <v>0</v>
      </c>
      <c r="AK27" s="48"/>
      <c r="AL27" s="53">
        <f t="shared" ref="AL27" si="473">SUM(AK27*$D27)</f>
        <v>0</v>
      </c>
      <c r="AM27" s="48"/>
      <c r="AN27" s="53">
        <f t="shared" ref="AN27" si="474">SUM(AM27*$D27)</f>
        <v>0</v>
      </c>
      <c r="AO27" s="48"/>
      <c r="AP27" s="53">
        <f t="shared" ref="AP27" si="475">SUM(AO27*$D27)</f>
        <v>0</v>
      </c>
      <c r="AQ27" s="48"/>
      <c r="AR27" s="53">
        <f t="shared" ref="AR27" si="476">SUM(AQ27*$D27)</f>
        <v>0</v>
      </c>
      <c r="AS27" s="48"/>
      <c r="AT27" s="53">
        <f t="shared" ref="AT27" si="477">SUM(AS27*$D27)</f>
        <v>0</v>
      </c>
      <c r="AU27" s="898"/>
      <c r="AV27" s="899">
        <f t="shared" ref="AV27" si="478">SUM(AU27*$D27)</f>
        <v>0</v>
      </c>
      <c r="AW27" s="48"/>
      <c r="AX27" s="53">
        <f t="shared" ref="AX27" si="479">SUM(AW27*$D27)</f>
        <v>0</v>
      </c>
      <c r="AY27" s="898"/>
      <c r="AZ27" s="900">
        <f t="shared" ref="AZ27" si="480">SUM(AY27*$D27)</f>
        <v>0</v>
      </c>
      <c r="BA27" s="901"/>
      <c r="BB27" s="899">
        <f t="shared" si="319"/>
        <v>0</v>
      </c>
      <c r="BC27" s="898"/>
      <c r="BD27" s="899">
        <f t="shared" si="320"/>
        <v>0</v>
      </c>
      <c r="BE27" s="898"/>
      <c r="BF27" s="899">
        <f t="shared" si="321"/>
        <v>0</v>
      </c>
      <c r="BG27" s="898"/>
      <c r="BH27" s="899">
        <f t="shared" si="322"/>
        <v>0</v>
      </c>
      <c r="BI27" s="898"/>
      <c r="BJ27" s="899">
        <f t="shared" si="323"/>
        <v>0</v>
      </c>
      <c r="BK27" s="898"/>
      <c r="BL27" s="899">
        <f t="shared" si="324"/>
        <v>0</v>
      </c>
      <c r="BM27" s="898"/>
      <c r="BN27" s="899">
        <f t="shared" si="325"/>
        <v>0</v>
      </c>
      <c r="BO27" s="48"/>
      <c r="BP27" s="53">
        <f t="shared" si="326"/>
        <v>0</v>
      </c>
      <c r="BQ27" s="898"/>
      <c r="BR27" s="899">
        <f t="shared" si="327"/>
        <v>0</v>
      </c>
      <c r="BS27" s="898"/>
      <c r="BT27" s="899">
        <f t="shared" si="328"/>
        <v>0</v>
      </c>
      <c r="BU27" s="898"/>
      <c r="BV27" s="899">
        <f t="shared" si="329"/>
        <v>0</v>
      </c>
      <c r="BW27" s="898"/>
      <c r="BX27" s="899">
        <f t="shared" si="330"/>
        <v>0</v>
      </c>
      <c r="BY27" s="48"/>
      <c r="BZ27" s="53">
        <f t="shared" si="331"/>
        <v>0</v>
      </c>
      <c r="CA27" s="48"/>
      <c r="CB27" s="53">
        <f t="shared" si="332"/>
        <v>0</v>
      </c>
      <c r="CC27" s="48"/>
      <c r="CD27" s="53">
        <f t="shared" si="333"/>
        <v>0</v>
      </c>
      <c r="CE27" s="48"/>
      <c r="CF27" s="53">
        <f t="shared" si="334"/>
        <v>0</v>
      </c>
      <c r="CG27" s="48"/>
      <c r="CH27" s="53">
        <f t="shared" si="335"/>
        <v>0</v>
      </c>
      <c r="CI27" s="48"/>
      <c r="CJ27" s="53">
        <f t="shared" si="336"/>
        <v>0</v>
      </c>
      <c r="CK27" s="48"/>
      <c r="CL27" s="53">
        <f t="shared" si="337"/>
        <v>0</v>
      </c>
      <c r="CM27" s="48"/>
      <c r="CN27" s="53">
        <f t="shared" si="338"/>
        <v>0</v>
      </c>
      <c r="CO27" s="48"/>
      <c r="CP27" s="53">
        <f t="shared" si="339"/>
        <v>0</v>
      </c>
      <c r="CQ27" s="48"/>
      <c r="CR27" s="53">
        <f t="shared" si="340"/>
        <v>0</v>
      </c>
      <c r="CS27" s="48"/>
      <c r="CT27" s="53">
        <f t="shared" si="341"/>
        <v>0</v>
      </c>
      <c r="CU27" s="48"/>
      <c r="CV27" s="53">
        <f t="shared" si="342"/>
        <v>0</v>
      </c>
      <c r="CW27" s="48"/>
      <c r="CX27" s="53">
        <f t="shared" si="0"/>
        <v>0</v>
      </c>
      <c r="CY27" s="43"/>
      <c r="CZ27" s="50">
        <f t="shared" si="1"/>
        <v>0</v>
      </c>
      <c r="DA27" s="50">
        <f t="shared" si="2"/>
        <v>0</v>
      </c>
      <c r="DB27" s="1"/>
      <c r="DC27" s="1"/>
      <c r="DD27" s="1"/>
      <c r="DE27" s="1"/>
      <c r="DF27" s="1"/>
      <c r="DG27" s="1"/>
      <c r="DH27" s="1"/>
      <c r="DI27" s="1"/>
      <c r="DJ27" s="1"/>
    </row>
    <row r="28" spans="1:114" s="3" customFormat="1" x14ac:dyDescent="0.2">
      <c r="A28" s="46"/>
      <c r="B28" s="46"/>
      <c r="C28" s="46" t="s">
        <v>8</v>
      </c>
      <c r="D28" s="46">
        <v>75</v>
      </c>
      <c r="E28" s="4"/>
      <c r="F28" s="53">
        <f t="shared" si="3"/>
        <v>0</v>
      </c>
      <c r="G28" s="4"/>
      <c r="H28" s="53">
        <f t="shared" ref="H28" si="481">SUM(G28*$D28)</f>
        <v>0</v>
      </c>
      <c r="I28" s="4"/>
      <c r="J28" s="53">
        <f t="shared" ref="J28" si="482">SUM(I28*$D28)</f>
        <v>0</v>
      </c>
      <c r="K28" s="4"/>
      <c r="L28" s="53">
        <f t="shared" ref="L28" si="483">SUM(K28*$D28)</f>
        <v>0</v>
      </c>
      <c r="M28" s="4"/>
      <c r="N28" s="53">
        <f t="shared" ref="N28" si="484">SUM(M28*$D28)</f>
        <v>0</v>
      </c>
      <c r="O28" s="4"/>
      <c r="P28" s="53">
        <f t="shared" ref="P28" si="485">SUM(O28*$D28)</f>
        <v>0</v>
      </c>
      <c r="Q28" s="4"/>
      <c r="R28" s="53">
        <f t="shared" ref="R28" si="486">SUM(Q28*$D28)</f>
        <v>0</v>
      </c>
      <c r="S28" s="4"/>
      <c r="T28" s="53">
        <f t="shared" ref="T28" si="487">SUM(S28*$D28)</f>
        <v>0</v>
      </c>
      <c r="U28" s="4"/>
      <c r="V28" s="53">
        <f t="shared" ref="V28" si="488">SUM(U28*$D28)</f>
        <v>0</v>
      </c>
      <c r="W28" s="4"/>
      <c r="X28" s="53">
        <f t="shared" ref="X28" si="489">SUM(W28*$D28)</f>
        <v>0</v>
      </c>
      <c r="Y28" s="4"/>
      <c r="Z28" s="53">
        <f t="shared" ref="Z28" si="490">SUM(Y28*$D28)</f>
        <v>0</v>
      </c>
      <c r="AA28" s="4"/>
      <c r="AB28" s="872">
        <f t="shared" ref="AB28" si="491">SUM(AA28*$D28)</f>
        <v>0</v>
      </c>
      <c r="AC28" s="877"/>
      <c r="AD28" s="53">
        <f t="shared" ref="AD28" si="492">SUM(AC28*$D28)</f>
        <v>0</v>
      </c>
      <c r="AE28" s="48"/>
      <c r="AF28" s="53">
        <f t="shared" ref="AF28" si="493">SUM(AE28*$D28)</f>
        <v>0</v>
      </c>
      <c r="AG28" s="48"/>
      <c r="AH28" s="53">
        <f t="shared" ref="AH28" si="494">SUM(AG28*$D28)</f>
        <v>0</v>
      </c>
      <c r="AI28" s="48"/>
      <c r="AJ28" s="53">
        <f t="shared" ref="AJ28" si="495">SUM(AI28*$D28)</f>
        <v>0</v>
      </c>
      <c r="AK28" s="48"/>
      <c r="AL28" s="53">
        <f t="shared" ref="AL28" si="496">SUM(AK28*$D28)</f>
        <v>0</v>
      </c>
      <c r="AM28" s="48"/>
      <c r="AN28" s="53">
        <f t="shared" ref="AN28" si="497">SUM(AM28*$D28)</f>
        <v>0</v>
      </c>
      <c r="AO28" s="48"/>
      <c r="AP28" s="53">
        <f t="shared" ref="AP28" si="498">SUM(AO28*$D28)</f>
        <v>0</v>
      </c>
      <c r="AQ28" s="48"/>
      <c r="AR28" s="53">
        <f t="shared" ref="AR28" si="499">SUM(AQ28*$D28)</f>
        <v>0</v>
      </c>
      <c r="AS28" s="48"/>
      <c r="AT28" s="53">
        <f t="shared" ref="AT28" si="500">SUM(AS28*$D28)</f>
        <v>0</v>
      </c>
      <c r="AU28" s="898"/>
      <c r="AV28" s="899">
        <f t="shared" ref="AV28" si="501">SUM(AU28*$D28)</f>
        <v>0</v>
      </c>
      <c r="AW28" s="48"/>
      <c r="AX28" s="53">
        <f t="shared" ref="AX28" si="502">SUM(AW28*$D28)</f>
        <v>0</v>
      </c>
      <c r="AY28" s="898"/>
      <c r="AZ28" s="900">
        <f t="shared" ref="AZ28" si="503">SUM(AY28*$D28)</f>
        <v>0</v>
      </c>
      <c r="BA28" s="901"/>
      <c r="BB28" s="899">
        <f t="shared" si="319"/>
        <v>0</v>
      </c>
      <c r="BC28" s="898"/>
      <c r="BD28" s="899">
        <f t="shared" si="320"/>
        <v>0</v>
      </c>
      <c r="BE28" s="898"/>
      <c r="BF28" s="899">
        <f t="shared" si="321"/>
        <v>0</v>
      </c>
      <c r="BG28" s="898"/>
      <c r="BH28" s="899">
        <f t="shared" si="322"/>
        <v>0</v>
      </c>
      <c r="BI28" s="898"/>
      <c r="BJ28" s="899">
        <f t="shared" si="323"/>
        <v>0</v>
      </c>
      <c r="BK28" s="898"/>
      <c r="BL28" s="899">
        <f t="shared" si="324"/>
        <v>0</v>
      </c>
      <c r="BM28" s="898"/>
      <c r="BN28" s="899">
        <f t="shared" si="325"/>
        <v>0</v>
      </c>
      <c r="BO28" s="48"/>
      <c r="BP28" s="53">
        <f t="shared" si="326"/>
        <v>0</v>
      </c>
      <c r="BQ28" s="898"/>
      <c r="BR28" s="899">
        <f t="shared" si="327"/>
        <v>0</v>
      </c>
      <c r="BS28" s="898"/>
      <c r="BT28" s="899">
        <f t="shared" si="328"/>
        <v>0</v>
      </c>
      <c r="BU28" s="898"/>
      <c r="BV28" s="899">
        <f t="shared" si="329"/>
        <v>0</v>
      </c>
      <c r="BW28" s="898"/>
      <c r="BX28" s="899">
        <f t="shared" si="330"/>
        <v>0</v>
      </c>
      <c r="BY28" s="48"/>
      <c r="BZ28" s="53">
        <f t="shared" si="331"/>
        <v>0</v>
      </c>
      <c r="CA28" s="48"/>
      <c r="CB28" s="53">
        <f t="shared" si="332"/>
        <v>0</v>
      </c>
      <c r="CC28" s="48"/>
      <c r="CD28" s="53">
        <f t="shared" si="333"/>
        <v>0</v>
      </c>
      <c r="CE28" s="48"/>
      <c r="CF28" s="53">
        <f t="shared" si="334"/>
        <v>0</v>
      </c>
      <c r="CG28" s="48"/>
      <c r="CH28" s="53">
        <f t="shared" si="335"/>
        <v>0</v>
      </c>
      <c r="CI28" s="48"/>
      <c r="CJ28" s="53">
        <f t="shared" si="336"/>
        <v>0</v>
      </c>
      <c r="CK28" s="48"/>
      <c r="CL28" s="53">
        <f t="shared" si="337"/>
        <v>0</v>
      </c>
      <c r="CM28" s="48"/>
      <c r="CN28" s="53">
        <f t="shared" si="338"/>
        <v>0</v>
      </c>
      <c r="CO28" s="48"/>
      <c r="CP28" s="53">
        <f t="shared" si="339"/>
        <v>0</v>
      </c>
      <c r="CQ28" s="48"/>
      <c r="CR28" s="53">
        <f t="shared" si="340"/>
        <v>0</v>
      </c>
      <c r="CS28" s="48"/>
      <c r="CT28" s="53">
        <f t="shared" si="341"/>
        <v>0</v>
      </c>
      <c r="CU28" s="48"/>
      <c r="CV28" s="53">
        <f t="shared" si="342"/>
        <v>0</v>
      </c>
      <c r="CW28" s="48"/>
      <c r="CX28" s="53">
        <f t="shared" si="0"/>
        <v>0</v>
      </c>
      <c r="CY28" s="43"/>
      <c r="CZ28" s="50">
        <f t="shared" si="1"/>
        <v>0</v>
      </c>
      <c r="DA28" s="50">
        <f t="shared" si="2"/>
        <v>0</v>
      </c>
      <c r="DB28" s="1"/>
      <c r="DC28" s="1"/>
      <c r="DD28" s="1"/>
      <c r="DE28" s="1"/>
      <c r="DF28" s="1"/>
      <c r="DG28" s="1"/>
      <c r="DH28" s="1"/>
      <c r="DI28" s="1"/>
      <c r="DJ28" s="1"/>
    </row>
    <row r="29" spans="1:114" s="3" customFormat="1" x14ac:dyDescent="0.2">
      <c r="A29" s="46"/>
      <c r="B29" s="46"/>
      <c r="C29" s="46" t="s">
        <v>8</v>
      </c>
      <c r="D29" s="46">
        <v>75</v>
      </c>
      <c r="E29" s="4"/>
      <c r="F29" s="53">
        <f t="shared" si="3"/>
        <v>0</v>
      </c>
      <c r="G29" s="4"/>
      <c r="H29" s="53">
        <f t="shared" ref="H29" si="504">SUM(G29*$D29)</f>
        <v>0</v>
      </c>
      <c r="I29" s="4"/>
      <c r="J29" s="53">
        <f t="shared" ref="J29" si="505">SUM(I29*$D29)</f>
        <v>0</v>
      </c>
      <c r="K29" s="4"/>
      <c r="L29" s="53">
        <f t="shared" ref="L29" si="506">SUM(K29*$D29)</f>
        <v>0</v>
      </c>
      <c r="M29" s="4"/>
      <c r="N29" s="53">
        <f t="shared" ref="N29" si="507">SUM(M29*$D29)</f>
        <v>0</v>
      </c>
      <c r="O29" s="4"/>
      <c r="P29" s="53">
        <f t="shared" ref="P29" si="508">SUM(O29*$D29)</f>
        <v>0</v>
      </c>
      <c r="Q29" s="4"/>
      <c r="R29" s="53">
        <f t="shared" ref="R29" si="509">SUM(Q29*$D29)</f>
        <v>0</v>
      </c>
      <c r="S29" s="4"/>
      <c r="T29" s="53">
        <f t="shared" ref="T29" si="510">SUM(S29*$D29)</f>
        <v>0</v>
      </c>
      <c r="U29" s="4"/>
      <c r="V29" s="53">
        <f t="shared" ref="V29" si="511">SUM(U29*$D29)</f>
        <v>0</v>
      </c>
      <c r="W29" s="4"/>
      <c r="X29" s="53">
        <f t="shared" ref="X29" si="512">SUM(W29*$D29)</f>
        <v>0</v>
      </c>
      <c r="Y29" s="4"/>
      <c r="Z29" s="53">
        <f t="shared" ref="Z29" si="513">SUM(Y29*$D29)</f>
        <v>0</v>
      </c>
      <c r="AA29" s="4"/>
      <c r="AB29" s="872">
        <f t="shared" ref="AB29" si="514">SUM(AA29*$D29)</f>
        <v>0</v>
      </c>
      <c r="AC29" s="877"/>
      <c r="AD29" s="53">
        <f t="shared" ref="AD29" si="515">SUM(AC29*$D29)</f>
        <v>0</v>
      </c>
      <c r="AE29" s="48"/>
      <c r="AF29" s="53">
        <f t="shared" ref="AF29" si="516">SUM(AE29*$D29)</f>
        <v>0</v>
      </c>
      <c r="AG29" s="48"/>
      <c r="AH29" s="53">
        <f t="shared" ref="AH29" si="517">SUM(AG29*$D29)</f>
        <v>0</v>
      </c>
      <c r="AI29" s="48"/>
      <c r="AJ29" s="53">
        <f t="shared" ref="AJ29" si="518">SUM(AI29*$D29)</f>
        <v>0</v>
      </c>
      <c r="AK29" s="48"/>
      <c r="AL29" s="53">
        <f t="shared" ref="AL29" si="519">SUM(AK29*$D29)</f>
        <v>0</v>
      </c>
      <c r="AM29" s="48"/>
      <c r="AN29" s="53">
        <f t="shared" ref="AN29" si="520">SUM(AM29*$D29)</f>
        <v>0</v>
      </c>
      <c r="AO29" s="48"/>
      <c r="AP29" s="53">
        <f t="shared" ref="AP29" si="521">SUM(AO29*$D29)</f>
        <v>0</v>
      </c>
      <c r="AQ29" s="48"/>
      <c r="AR29" s="53">
        <f t="shared" ref="AR29" si="522">SUM(AQ29*$D29)</f>
        <v>0</v>
      </c>
      <c r="AS29" s="48"/>
      <c r="AT29" s="53">
        <f t="shared" ref="AT29" si="523">SUM(AS29*$D29)</f>
        <v>0</v>
      </c>
      <c r="AU29" s="898"/>
      <c r="AV29" s="899">
        <f t="shared" ref="AV29" si="524">SUM(AU29*$D29)</f>
        <v>0</v>
      </c>
      <c r="AW29" s="48"/>
      <c r="AX29" s="53">
        <f t="shared" ref="AX29" si="525">SUM(AW29*$D29)</f>
        <v>0</v>
      </c>
      <c r="AY29" s="898"/>
      <c r="AZ29" s="900">
        <f t="shared" ref="AZ29" si="526">SUM(AY29*$D29)</f>
        <v>0</v>
      </c>
      <c r="BA29" s="901"/>
      <c r="BB29" s="899">
        <f t="shared" si="319"/>
        <v>0</v>
      </c>
      <c r="BC29" s="898"/>
      <c r="BD29" s="899">
        <f t="shared" si="320"/>
        <v>0</v>
      </c>
      <c r="BE29" s="898"/>
      <c r="BF29" s="899">
        <f t="shared" si="321"/>
        <v>0</v>
      </c>
      <c r="BG29" s="898"/>
      <c r="BH29" s="899">
        <f t="shared" si="322"/>
        <v>0</v>
      </c>
      <c r="BI29" s="898"/>
      <c r="BJ29" s="899">
        <f t="shared" si="323"/>
        <v>0</v>
      </c>
      <c r="BK29" s="898"/>
      <c r="BL29" s="899">
        <f t="shared" si="324"/>
        <v>0</v>
      </c>
      <c r="BM29" s="898"/>
      <c r="BN29" s="899">
        <f t="shared" si="325"/>
        <v>0</v>
      </c>
      <c r="BO29" s="48"/>
      <c r="BP29" s="53">
        <f t="shared" si="326"/>
        <v>0</v>
      </c>
      <c r="BQ29" s="898"/>
      <c r="BR29" s="899">
        <f t="shared" si="327"/>
        <v>0</v>
      </c>
      <c r="BS29" s="898"/>
      <c r="BT29" s="899">
        <f t="shared" si="328"/>
        <v>0</v>
      </c>
      <c r="BU29" s="898"/>
      <c r="BV29" s="899">
        <f t="shared" si="329"/>
        <v>0</v>
      </c>
      <c r="BW29" s="898"/>
      <c r="BX29" s="899">
        <f t="shared" si="330"/>
        <v>0</v>
      </c>
      <c r="BY29" s="48"/>
      <c r="BZ29" s="53">
        <f t="shared" si="331"/>
        <v>0</v>
      </c>
      <c r="CA29" s="48"/>
      <c r="CB29" s="53">
        <f t="shared" si="332"/>
        <v>0</v>
      </c>
      <c r="CC29" s="48"/>
      <c r="CD29" s="53">
        <f t="shared" si="333"/>
        <v>0</v>
      </c>
      <c r="CE29" s="48"/>
      <c r="CF29" s="53">
        <f t="shared" si="334"/>
        <v>0</v>
      </c>
      <c r="CG29" s="48"/>
      <c r="CH29" s="53">
        <f t="shared" si="335"/>
        <v>0</v>
      </c>
      <c r="CI29" s="48"/>
      <c r="CJ29" s="53">
        <f t="shared" si="336"/>
        <v>0</v>
      </c>
      <c r="CK29" s="48"/>
      <c r="CL29" s="53">
        <f t="shared" si="337"/>
        <v>0</v>
      </c>
      <c r="CM29" s="48"/>
      <c r="CN29" s="53">
        <f t="shared" si="338"/>
        <v>0</v>
      </c>
      <c r="CO29" s="48"/>
      <c r="CP29" s="53">
        <f t="shared" si="339"/>
        <v>0</v>
      </c>
      <c r="CQ29" s="48"/>
      <c r="CR29" s="53">
        <f t="shared" si="340"/>
        <v>0</v>
      </c>
      <c r="CS29" s="48"/>
      <c r="CT29" s="53">
        <f t="shared" si="341"/>
        <v>0</v>
      </c>
      <c r="CU29" s="48"/>
      <c r="CV29" s="53">
        <f t="shared" si="342"/>
        <v>0</v>
      </c>
      <c r="CW29" s="48"/>
      <c r="CX29" s="53">
        <f t="shared" si="0"/>
        <v>0</v>
      </c>
      <c r="CY29" s="43"/>
      <c r="CZ29" s="50">
        <f t="shared" si="1"/>
        <v>0</v>
      </c>
      <c r="DA29" s="50">
        <f t="shared" si="2"/>
        <v>0</v>
      </c>
      <c r="DB29" s="1"/>
      <c r="DC29" s="1"/>
      <c r="DD29" s="1"/>
      <c r="DE29" s="1"/>
      <c r="DF29" s="1"/>
      <c r="DG29" s="1"/>
      <c r="DH29" s="1"/>
      <c r="DI29" s="1"/>
      <c r="DJ29" s="1"/>
    </row>
    <row r="30" spans="1:114" s="3" customFormat="1" x14ac:dyDescent="0.2">
      <c r="A30" s="46"/>
      <c r="B30" s="46"/>
      <c r="C30" s="46" t="s">
        <v>8</v>
      </c>
      <c r="D30" s="46">
        <v>75</v>
      </c>
      <c r="E30" s="4"/>
      <c r="F30" s="53">
        <f t="shared" si="3"/>
        <v>0</v>
      </c>
      <c r="G30" s="4"/>
      <c r="H30" s="53">
        <f t="shared" ref="H30" si="527">SUM(G30*$D30)</f>
        <v>0</v>
      </c>
      <c r="I30" s="4"/>
      <c r="J30" s="53">
        <f t="shared" ref="J30" si="528">SUM(I30*$D30)</f>
        <v>0</v>
      </c>
      <c r="K30" s="4"/>
      <c r="L30" s="53">
        <f t="shared" ref="L30" si="529">SUM(K30*$D30)</f>
        <v>0</v>
      </c>
      <c r="M30" s="4"/>
      <c r="N30" s="53">
        <f t="shared" ref="N30" si="530">SUM(M30*$D30)</f>
        <v>0</v>
      </c>
      <c r="O30" s="4"/>
      <c r="P30" s="53">
        <f t="shared" ref="P30" si="531">SUM(O30*$D30)</f>
        <v>0</v>
      </c>
      <c r="Q30" s="4"/>
      <c r="R30" s="53">
        <f t="shared" ref="R30" si="532">SUM(Q30*$D30)</f>
        <v>0</v>
      </c>
      <c r="S30" s="4"/>
      <c r="T30" s="53">
        <f t="shared" ref="T30" si="533">SUM(S30*$D30)</f>
        <v>0</v>
      </c>
      <c r="U30" s="4"/>
      <c r="V30" s="53">
        <f t="shared" ref="V30" si="534">SUM(U30*$D30)</f>
        <v>0</v>
      </c>
      <c r="W30" s="4"/>
      <c r="X30" s="53">
        <f t="shared" ref="X30" si="535">SUM(W30*$D30)</f>
        <v>0</v>
      </c>
      <c r="Y30" s="4"/>
      <c r="Z30" s="53">
        <f t="shared" ref="Z30" si="536">SUM(Y30*$D30)</f>
        <v>0</v>
      </c>
      <c r="AA30" s="4"/>
      <c r="AB30" s="872">
        <f t="shared" ref="AB30" si="537">SUM(AA30*$D30)</f>
        <v>0</v>
      </c>
      <c r="AC30" s="877"/>
      <c r="AD30" s="53">
        <f t="shared" ref="AD30" si="538">SUM(AC30*$D30)</f>
        <v>0</v>
      </c>
      <c r="AE30" s="48"/>
      <c r="AF30" s="53">
        <f t="shared" ref="AF30" si="539">SUM(AE30*$D30)</f>
        <v>0</v>
      </c>
      <c r="AG30" s="48"/>
      <c r="AH30" s="53">
        <f t="shared" ref="AH30" si="540">SUM(AG30*$D30)</f>
        <v>0</v>
      </c>
      <c r="AI30" s="48"/>
      <c r="AJ30" s="53">
        <f t="shared" ref="AJ30" si="541">SUM(AI30*$D30)</f>
        <v>0</v>
      </c>
      <c r="AK30" s="48"/>
      <c r="AL30" s="53">
        <f t="shared" ref="AL30" si="542">SUM(AK30*$D30)</f>
        <v>0</v>
      </c>
      <c r="AM30" s="48"/>
      <c r="AN30" s="53">
        <f t="shared" ref="AN30" si="543">SUM(AM30*$D30)</f>
        <v>0</v>
      </c>
      <c r="AO30" s="48"/>
      <c r="AP30" s="53">
        <f t="shared" ref="AP30" si="544">SUM(AO30*$D30)</f>
        <v>0</v>
      </c>
      <c r="AQ30" s="48"/>
      <c r="AR30" s="53">
        <f t="shared" ref="AR30" si="545">SUM(AQ30*$D30)</f>
        <v>0</v>
      </c>
      <c r="AS30" s="48"/>
      <c r="AT30" s="53">
        <f t="shared" ref="AT30" si="546">SUM(AS30*$D30)</f>
        <v>0</v>
      </c>
      <c r="AU30" s="898"/>
      <c r="AV30" s="899">
        <f t="shared" ref="AV30" si="547">SUM(AU30*$D30)</f>
        <v>0</v>
      </c>
      <c r="AW30" s="48"/>
      <c r="AX30" s="53">
        <f t="shared" ref="AX30" si="548">SUM(AW30*$D30)</f>
        <v>0</v>
      </c>
      <c r="AY30" s="898"/>
      <c r="AZ30" s="900">
        <f t="shared" ref="AZ30" si="549">SUM(AY30*$D30)</f>
        <v>0</v>
      </c>
      <c r="BA30" s="901"/>
      <c r="BB30" s="899">
        <f t="shared" si="319"/>
        <v>0</v>
      </c>
      <c r="BC30" s="898"/>
      <c r="BD30" s="899">
        <f t="shared" si="320"/>
        <v>0</v>
      </c>
      <c r="BE30" s="898"/>
      <c r="BF30" s="899">
        <f t="shared" si="321"/>
        <v>0</v>
      </c>
      <c r="BG30" s="898"/>
      <c r="BH30" s="899">
        <f t="shared" si="322"/>
        <v>0</v>
      </c>
      <c r="BI30" s="898"/>
      <c r="BJ30" s="899">
        <f t="shared" si="323"/>
        <v>0</v>
      </c>
      <c r="BK30" s="898"/>
      <c r="BL30" s="899">
        <f t="shared" si="324"/>
        <v>0</v>
      </c>
      <c r="BM30" s="898"/>
      <c r="BN30" s="899">
        <f t="shared" si="325"/>
        <v>0</v>
      </c>
      <c r="BO30" s="48"/>
      <c r="BP30" s="53">
        <f t="shared" si="326"/>
        <v>0</v>
      </c>
      <c r="BQ30" s="898"/>
      <c r="BR30" s="899">
        <f t="shared" si="327"/>
        <v>0</v>
      </c>
      <c r="BS30" s="898"/>
      <c r="BT30" s="899">
        <f t="shared" si="328"/>
        <v>0</v>
      </c>
      <c r="BU30" s="898"/>
      <c r="BV30" s="899">
        <f t="shared" si="329"/>
        <v>0</v>
      </c>
      <c r="BW30" s="898"/>
      <c r="BX30" s="899">
        <f t="shared" si="330"/>
        <v>0</v>
      </c>
      <c r="BY30" s="48"/>
      <c r="BZ30" s="53">
        <f t="shared" si="331"/>
        <v>0</v>
      </c>
      <c r="CA30" s="48"/>
      <c r="CB30" s="53">
        <f t="shared" si="332"/>
        <v>0</v>
      </c>
      <c r="CC30" s="48"/>
      <c r="CD30" s="53">
        <f t="shared" si="333"/>
        <v>0</v>
      </c>
      <c r="CE30" s="48"/>
      <c r="CF30" s="53">
        <f t="shared" si="334"/>
        <v>0</v>
      </c>
      <c r="CG30" s="48"/>
      <c r="CH30" s="53">
        <f t="shared" si="335"/>
        <v>0</v>
      </c>
      <c r="CI30" s="48"/>
      <c r="CJ30" s="53">
        <f t="shared" si="336"/>
        <v>0</v>
      </c>
      <c r="CK30" s="48"/>
      <c r="CL30" s="53">
        <f t="shared" si="337"/>
        <v>0</v>
      </c>
      <c r="CM30" s="48"/>
      <c r="CN30" s="53">
        <f t="shared" si="338"/>
        <v>0</v>
      </c>
      <c r="CO30" s="48"/>
      <c r="CP30" s="53">
        <f t="shared" si="339"/>
        <v>0</v>
      </c>
      <c r="CQ30" s="48"/>
      <c r="CR30" s="53">
        <f t="shared" si="340"/>
        <v>0</v>
      </c>
      <c r="CS30" s="48"/>
      <c r="CT30" s="53">
        <f t="shared" si="341"/>
        <v>0</v>
      </c>
      <c r="CU30" s="48"/>
      <c r="CV30" s="53">
        <f t="shared" si="342"/>
        <v>0</v>
      </c>
      <c r="CW30" s="48"/>
      <c r="CX30" s="53">
        <f t="shared" si="0"/>
        <v>0</v>
      </c>
      <c r="CY30" s="43"/>
      <c r="CZ30" s="50">
        <f t="shared" si="1"/>
        <v>0</v>
      </c>
      <c r="DA30" s="50">
        <f t="shared" si="2"/>
        <v>0</v>
      </c>
      <c r="DB30" s="1"/>
      <c r="DC30" s="1"/>
      <c r="DD30" s="1"/>
      <c r="DE30" s="1"/>
      <c r="DF30" s="1"/>
      <c r="DG30" s="1"/>
      <c r="DH30" s="1"/>
      <c r="DI30" s="1"/>
      <c r="DJ30" s="1"/>
    </row>
    <row r="31" spans="1:114" s="3" customFormat="1" x14ac:dyDescent="0.2">
      <c r="A31" s="46"/>
      <c r="B31" s="46"/>
      <c r="C31" s="46" t="s">
        <v>9</v>
      </c>
      <c r="D31" s="46">
        <v>60</v>
      </c>
      <c r="E31" s="4"/>
      <c r="F31" s="53">
        <f t="shared" si="3"/>
        <v>0</v>
      </c>
      <c r="G31" s="4"/>
      <c r="H31" s="53">
        <f t="shared" ref="H31" si="550">SUM(G31*$D31)</f>
        <v>0</v>
      </c>
      <c r="I31" s="4"/>
      <c r="J31" s="53">
        <f t="shared" ref="J31" si="551">SUM(I31*$D31)</f>
        <v>0</v>
      </c>
      <c r="K31" s="4"/>
      <c r="L31" s="53">
        <f t="shared" ref="L31" si="552">SUM(K31*$D31)</f>
        <v>0</v>
      </c>
      <c r="M31" s="4"/>
      <c r="N31" s="53">
        <f t="shared" ref="N31" si="553">SUM(M31*$D31)</f>
        <v>0</v>
      </c>
      <c r="O31" s="4"/>
      <c r="P31" s="53">
        <f t="shared" ref="P31" si="554">SUM(O31*$D31)</f>
        <v>0</v>
      </c>
      <c r="Q31" s="4"/>
      <c r="R31" s="53">
        <f t="shared" ref="R31" si="555">SUM(Q31*$D31)</f>
        <v>0</v>
      </c>
      <c r="S31" s="4"/>
      <c r="T31" s="53">
        <f t="shared" ref="T31" si="556">SUM(S31*$D31)</f>
        <v>0</v>
      </c>
      <c r="U31" s="4"/>
      <c r="V31" s="53">
        <f t="shared" ref="V31" si="557">SUM(U31*$D31)</f>
        <v>0</v>
      </c>
      <c r="W31" s="4"/>
      <c r="X31" s="53">
        <f t="shared" ref="X31" si="558">SUM(W31*$D31)</f>
        <v>0</v>
      </c>
      <c r="Y31" s="4"/>
      <c r="Z31" s="53">
        <f t="shared" ref="Z31" si="559">SUM(Y31*$D31)</f>
        <v>0</v>
      </c>
      <c r="AA31" s="4"/>
      <c r="AB31" s="872">
        <f t="shared" ref="AB31" si="560">SUM(AA31*$D31)</f>
        <v>0</v>
      </c>
      <c r="AC31" s="877"/>
      <c r="AD31" s="53">
        <f t="shared" ref="AD31" si="561">SUM(AC31*$D31)</f>
        <v>0</v>
      </c>
      <c r="AE31" s="48"/>
      <c r="AF31" s="53">
        <f t="shared" ref="AF31" si="562">SUM(AE31*$D31)</f>
        <v>0</v>
      </c>
      <c r="AG31" s="48"/>
      <c r="AH31" s="53">
        <f t="shared" ref="AH31" si="563">SUM(AG31*$D31)</f>
        <v>0</v>
      </c>
      <c r="AI31" s="48"/>
      <c r="AJ31" s="53">
        <f t="shared" ref="AJ31" si="564">SUM(AI31*$D31)</f>
        <v>0</v>
      </c>
      <c r="AK31" s="48"/>
      <c r="AL31" s="53">
        <f t="shared" ref="AL31" si="565">SUM(AK31*$D31)</f>
        <v>0</v>
      </c>
      <c r="AM31" s="48"/>
      <c r="AN31" s="53">
        <f t="shared" ref="AN31" si="566">SUM(AM31*$D31)</f>
        <v>0</v>
      </c>
      <c r="AO31" s="48"/>
      <c r="AP31" s="53">
        <f t="shared" ref="AP31" si="567">SUM(AO31*$D31)</f>
        <v>0</v>
      </c>
      <c r="AQ31" s="48"/>
      <c r="AR31" s="53">
        <f t="shared" ref="AR31" si="568">SUM(AQ31*$D31)</f>
        <v>0</v>
      </c>
      <c r="AS31" s="48"/>
      <c r="AT31" s="53">
        <f t="shared" ref="AT31" si="569">SUM(AS31*$D31)</f>
        <v>0</v>
      </c>
      <c r="AU31" s="898"/>
      <c r="AV31" s="899">
        <f t="shared" ref="AV31" si="570">SUM(AU31*$D31)</f>
        <v>0</v>
      </c>
      <c r="AW31" s="48"/>
      <c r="AX31" s="53">
        <f t="shared" ref="AX31" si="571">SUM(AW31*$D31)</f>
        <v>0</v>
      </c>
      <c r="AY31" s="898"/>
      <c r="AZ31" s="900">
        <f t="shared" ref="AZ31" si="572">SUM(AY31*$D31)</f>
        <v>0</v>
      </c>
      <c r="BA31" s="901"/>
      <c r="BB31" s="899">
        <f t="shared" si="319"/>
        <v>0</v>
      </c>
      <c r="BC31" s="898"/>
      <c r="BD31" s="899">
        <f t="shared" si="320"/>
        <v>0</v>
      </c>
      <c r="BE31" s="898"/>
      <c r="BF31" s="899">
        <f t="shared" si="321"/>
        <v>0</v>
      </c>
      <c r="BG31" s="898"/>
      <c r="BH31" s="899">
        <f t="shared" si="322"/>
        <v>0</v>
      </c>
      <c r="BI31" s="898"/>
      <c r="BJ31" s="899">
        <f t="shared" si="323"/>
        <v>0</v>
      </c>
      <c r="BK31" s="898"/>
      <c r="BL31" s="899">
        <f t="shared" si="324"/>
        <v>0</v>
      </c>
      <c r="BM31" s="898"/>
      <c r="BN31" s="899">
        <f t="shared" si="325"/>
        <v>0</v>
      </c>
      <c r="BO31" s="48"/>
      <c r="BP31" s="53">
        <f t="shared" si="326"/>
        <v>0</v>
      </c>
      <c r="BQ31" s="898"/>
      <c r="BR31" s="899">
        <f t="shared" si="327"/>
        <v>0</v>
      </c>
      <c r="BS31" s="898"/>
      <c r="BT31" s="899">
        <f t="shared" si="328"/>
        <v>0</v>
      </c>
      <c r="BU31" s="898"/>
      <c r="BV31" s="899">
        <f t="shared" si="329"/>
        <v>0</v>
      </c>
      <c r="BW31" s="898"/>
      <c r="BX31" s="899">
        <f t="shared" si="330"/>
        <v>0</v>
      </c>
      <c r="BY31" s="48"/>
      <c r="BZ31" s="53">
        <f t="shared" si="331"/>
        <v>0</v>
      </c>
      <c r="CA31" s="48"/>
      <c r="CB31" s="53">
        <f t="shared" si="332"/>
        <v>0</v>
      </c>
      <c r="CC31" s="48"/>
      <c r="CD31" s="53">
        <f t="shared" si="333"/>
        <v>0</v>
      </c>
      <c r="CE31" s="48"/>
      <c r="CF31" s="53">
        <f t="shared" si="334"/>
        <v>0</v>
      </c>
      <c r="CG31" s="48"/>
      <c r="CH31" s="53">
        <f t="shared" si="335"/>
        <v>0</v>
      </c>
      <c r="CI31" s="48"/>
      <c r="CJ31" s="53">
        <f t="shared" si="336"/>
        <v>0</v>
      </c>
      <c r="CK31" s="48"/>
      <c r="CL31" s="53">
        <f t="shared" si="337"/>
        <v>0</v>
      </c>
      <c r="CM31" s="48"/>
      <c r="CN31" s="53">
        <f t="shared" si="338"/>
        <v>0</v>
      </c>
      <c r="CO31" s="48"/>
      <c r="CP31" s="53">
        <f t="shared" si="339"/>
        <v>0</v>
      </c>
      <c r="CQ31" s="48"/>
      <c r="CR31" s="53">
        <f t="shared" si="340"/>
        <v>0</v>
      </c>
      <c r="CS31" s="48"/>
      <c r="CT31" s="53">
        <f t="shared" si="341"/>
        <v>0</v>
      </c>
      <c r="CU31" s="48"/>
      <c r="CV31" s="53">
        <f t="shared" si="342"/>
        <v>0</v>
      </c>
      <c r="CW31" s="48"/>
      <c r="CX31" s="53">
        <f t="shared" si="0"/>
        <v>0</v>
      </c>
      <c r="CY31" s="43"/>
      <c r="CZ31" s="50">
        <f t="shared" si="1"/>
        <v>0</v>
      </c>
      <c r="DA31" s="50">
        <f t="shared" si="2"/>
        <v>0</v>
      </c>
      <c r="DB31" s="1"/>
      <c r="DC31" s="1"/>
      <c r="DD31" s="1"/>
      <c r="DE31" s="1"/>
      <c r="DF31" s="1"/>
      <c r="DG31" s="1"/>
      <c r="DH31" s="1"/>
      <c r="DI31" s="1"/>
      <c r="DJ31" s="1"/>
    </row>
    <row r="32" spans="1:114" s="3" customFormat="1" x14ac:dyDescent="0.2">
      <c r="A32" s="46"/>
      <c r="B32" s="46"/>
      <c r="C32" s="46" t="s">
        <v>9</v>
      </c>
      <c r="D32" s="46">
        <v>60</v>
      </c>
      <c r="E32" s="4"/>
      <c r="F32" s="53">
        <f t="shared" si="3"/>
        <v>0</v>
      </c>
      <c r="G32" s="4"/>
      <c r="H32" s="53">
        <f t="shared" ref="H32" si="573">SUM(G32*$D32)</f>
        <v>0</v>
      </c>
      <c r="I32" s="4"/>
      <c r="J32" s="53">
        <f t="shared" ref="J32" si="574">SUM(I32*$D32)</f>
        <v>0</v>
      </c>
      <c r="K32" s="4"/>
      <c r="L32" s="53">
        <f t="shared" ref="L32" si="575">SUM(K32*$D32)</f>
        <v>0</v>
      </c>
      <c r="M32" s="4"/>
      <c r="N32" s="53">
        <f t="shared" ref="N32" si="576">SUM(M32*$D32)</f>
        <v>0</v>
      </c>
      <c r="O32" s="4"/>
      <c r="P32" s="53">
        <f t="shared" ref="P32" si="577">SUM(O32*$D32)</f>
        <v>0</v>
      </c>
      <c r="Q32" s="4"/>
      <c r="R32" s="53">
        <f t="shared" ref="R32" si="578">SUM(Q32*$D32)</f>
        <v>0</v>
      </c>
      <c r="S32" s="4"/>
      <c r="T32" s="53">
        <f t="shared" ref="T32" si="579">SUM(S32*$D32)</f>
        <v>0</v>
      </c>
      <c r="U32" s="4"/>
      <c r="V32" s="53">
        <f t="shared" ref="V32" si="580">SUM(U32*$D32)</f>
        <v>0</v>
      </c>
      <c r="W32" s="4"/>
      <c r="X32" s="53">
        <f t="shared" ref="X32" si="581">SUM(W32*$D32)</f>
        <v>0</v>
      </c>
      <c r="Y32" s="4"/>
      <c r="Z32" s="53">
        <f t="shared" ref="Z32" si="582">SUM(Y32*$D32)</f>
        <v>0</v>
      </c>
      <c r="AA32" s="4"/>
      <c r="AB32" s="872">
        <f t="shared" ref="AB32" si="583">SUM(AA32*$D32)</f>
        <v>0</v>
      </c>
      <c r="AC32" s="877"/>
      <c r="AD32" s="53">
        <f t="shared" ref="AD32" si="584">SUM(AC32*$D32)</f>
        <v>0</v>
      </c>
      <c r="AE32" s="48"/>
      <c r="AF32" s="53">
        <f t="shared" ref="AF32" si="585">SUM(AE32*$D32)</f>
        <v>0</v>
      </c>
      <c r="AG32" s="48"/>
      <c r="AH32" s="53">
        <f t="shared" ref="AH32" si="586">SUM(AG32*$D32)</f>
        <v>0</v>
      </c>
      <c r="AI32" s="48"/>
      <c r="AJ32" s="53">
        <f t="shared" ref="AJ32" si="587">SUM(AI32*$D32)</f>
        <v>0</v>
      </c>
      <c r="AK32" s="48"/>
      <c r="AL32" s="53">
        <f t="shared" ref="AL32" si="588">SUM(AK32*$D32)</f>
        <v>0</v>
      </c>
      <c r="AM32" s="48"/>
      <c r="AN32" s="53">
        <f t="shared" ref="AN32" si="589">SUM(AM32*$D32)</f>
        <v>0</v>
      </c>
      <c r="AO32" s="48"/>
      <c r="AP32" s="53">
        <f t="shared" ref="AP32" si="590">SUM(AO32*$D32)</f>
        <v>0</v>
      </c>
      <c r="AQ32" s="48"/>
      <c r="AR32" s="53">
        <f t="shared" ref="AR32" si="591">SUM(AQ32*$D32)</f>
        <v>0</v>
      </c>
      <c r="AS32" s="48"/>
      <c r="AT32" s="53">
        <f t="shared" ref="AT32" si="592">SUM(AS32*$D32)</f>
        <v>0</v>
      </c>
      <c r="AU32" s="898"/>
      <c r="AV32" s="899">
        <f t="shared" ref="AV32" si="593">SUM(AU32*$D32)</f>
        <v>0</v>
      </c>
      <c r="AW32" s="48"/>
      <c r="AX32" s="53">
        <f t="shared" ref="AX32" si="594">SUM(AW32*$D32)</f>
        <v>0</v>
      </c>
      <c r="AY32" s="898"/>
      <c r="AZ32" s="900">
        <f t="shared" ref="AZ32" si="595">SUM(AY32*$D32)</f>
        <v>0</v>
      </c>
      <c r="BA32" s="901"/>
      <c r="BB32" s="899">
        <f t="shared" si="319"/>
        <v>0</v>
      </c>
      <c r="BC32" s="898"/>
      <c r="BD32" s="899">
        <f t="shared" si="320"/>
        <v>0</v>
      </c>
      <c r="BE32" s="898"/>
      <c r="BF32" s="899">
        <f t="shared" si="321"/>
        <v>0</v>
      </c>
      <c r="BG32" s="898"/>
      <c r="BH32" s="899">
        <f t="shared" si="322"/>
        <v>0</v>
      </c>
      <c r="BI32" s="898"/>
      <c r="BJ32" s="899">
        <f t="shared" si="323"/>
        <v>0</v>
      </c>
      <c r="BK32" s="898"/>
      <c r="BL32" s="899">
        <f t="shared" si="324"/>
        <v>0</v>
      </c>
      <c r="BM32" s="898"/>
      <c r="BN32" s="899">
        <f t="shared" si="325"/>
        <v>0</v>
      </c>
      <c r="BO32" s="48"/>
      <c r="BP32" s="53">
        <f t="shared" si="326"/>
        <v>0</v>
      </c>
      <c r="BQ32" s="898"/>
      <c r="BR32" s="899">
        <f t="shared" si="327"/>
        <v>0</v>
      </c>
      <c r="BS32" s="898"/>
      <c r="BT32" s="899">
        <f t="shared" si="328"/>
        <v>0</v>
      </c>
      <c r="BU32" s="898"/>
      <c r="BV32" s="899">
        <f t="shared" si="329"/>
        <v>0</v>
      </c>
      <c r="BW32" s="898"/>
      <c r="BX32" s="899">
        <f t="shared" si="330"/>
        <v>0</v>
      </c>
      <c r="BY32" s="48"/>
      <c r="BZ32" s="53">
        <f t="shared" si="331"/>
        <v>0</v>
      </c>
      <c r="CA32" s="48"/>
      <c r="CB32" s="53">
        <f t="shared" si="332"/>
        <v>0</v>
      </c>
      <c r="CC32" s="48"/>
      <c r="CD32" s="53">
        <f t="shared" si="333"/>
        <v>0</v>
      </c>
      <c r="CE32" s="48"/>
      <c r="CF32" s="53">
        <f t="shared" si="334"/>
        <v>0</v>
      </c>
      <c r="CG32" s="48"/>
      <c r="CH32" s="53">
        <f t="shared" si="335"/>
        <v>0</v>
      </c>
      <c r="CI32" s="48"/>
      <c r="CJ32" s="53">
        <f t="shared" si="336"/>
        <v>0</v>
      </c>
      <c r="CK32" s="48"/>
      <c r="CL32" s="53">
        <f t="shared" si="337"/>
        <v>0</v>
      </c>
      <c r="CM32" s="48"/>
      <c r="CN32" s="53">
        <f t="shared" si="338"/>
        <v>0</v>
      </c>
      <c r="CO32" s="48"/>
      <c r="CP32" s="53">
        <f t="shared" si="339"/>
        <v>0</v>
      </c>
      <c r="CQ32" s="48"/>
      <c r="CR32" s="53">
        <f t="shared" si="340"/>
        <v>0</v>
      </c>
      <c r="CS32" s="48"/>
      <c r="CT32" s="53">
        <f t="shared" si="341"/>
        <v>0</v>
      </c>
      <c r="CU32" s="48"/>
      <c r="CV32" s="53">
        <f t="shared" si="342"/>
        <v>0</v>
      </c>
      <c r="CW32" s="48"/>
      <c r="CX32" s="53">
        <f t="shared" si="0"/>
        <v>0</v>
      </c>
      <c r="CY32" s="43"/>
      <c r="CZ32" s="50">
        <f t="shared" si="1"/>
        <v>0</v>
      </c>
      <c r="DA32" s="50">
        <f t="shared" si="2"/>
        <v>0</v>
      </c>
      <c r="DB32" s="1"/>
      <c r="DC32" s="1"/>
      <c r="DD32" s="1"/>
      <c r="DE32" s="1"/>
      <c r="DF32" s="1"/>
      <c r="DG32" s="1"/>
      <c r="DH32" s="1"/>
      <c r="DI32" s="1"/>
      <c r="DJ32" s="1"/>
    </row>
    <row r="33" spans="1:114" s="3" customFormat="1" x14ac:dyDescent="0.2">
      <c r="A33" s="46"/>
      <c r="B33" s="46"/>
      <c r="C33" s="46" t="s">
        <v>9</v>
      </c>
      <c r="D33" s="46">
        <v>60</v>
      </c>
      <c r="E33" s="4"/>
      <c r="F33" s="53">
        <f t="shared" si="3"/>
        <v>0</v>
      </c>
      <c r="G33" s="4"/>
      <c r="H33" s="53">
        <f t="shared" ref="H33" si="596">SUM(G33*$D33)</f>
        <v>0</v>
      </c>
      <c r="I33" s="4"/>
      <c r="J33" s="53">
        <f t="shared" ref="J33" si="597">SUM(I33*$D33)</f>
        <v>0</v>
      </c>
      <c r="K33" s="4"/>
      <c r="L33" s="53">
        <f t="shared" ref="L33" si="598">SUM(K33*$D33)</f>
        <v>0</v>
      </c>
      <c r="M33" s="4"/>
      <c r="N33" s="53">
        <f t="shared" ref="N33" si="599">SUM(M33*$D33)</f>
        <v>0</v>
      </c>
      <c r="O33" s="4"/>
      <c r="P33" s="53">
        <f t="shared" ref="P33" si="600">SUM(O33*$D33)</f>
        <v>0</v>
      </c>
      <c r="Q33" s="4"/>
      <c r="R33" s="53">
        <f t="shared" ref="R33" si="601">SUM(Q33*$D33)</f>
        <v>0</v>
      </c>
      <c r="S33" s="4"/>
      <c r="T33" s="53">
        <f t="shared" ref="T33" si="602">SUM(S33*$D33)</f>
        <v>0</v>
      </c>
      <c r="U33" s="4"/>
      <c r="V33" s="53">
        <f t="shared" ref="V33" si="603">SUM(U33*$D33)</f>
        <v>0</v>
      </c>
      <c r="W33" s="4"/>
      <c r="X33" s="53">
        <f t="shared" ref="X33" si="604">SUM(W33*$D33)</f>
        <v>0</v>
      </c>
      <c r="Y33" s="4"/>
      <c r="Z33" s="53">
        <f t="shared" ref="Z33" si="605">SUM(Y33*$D33)</f>
        <v>0</v>
      </c>
      <c r="AA33" s="4"/>
      <c r="AB33" s="872">
        <f t="shared" ref="AB33" si="606">SUM(AA33*$D33)</f>
        <v>0</v>
      </c>
      <c r="AC33" s="877"/>
      <c r="AD33" s="53">
        <f t="shared" ref="AD33" si="607">SUM(AC33*$D33)</f>
        <v>0</v>
      </c>
      <c r="AE33" s="48"/>
      <c r="AF33" s="53">
        <f t="shared" ref="AF33" si="608">SUM(AE33*$D33)</f>
        <v>0</v>
      </c>
      <c r="AG33" s="48"/>
      <c r="AH33" s="53">
        <f t="shared" ref="AH33" si="609">SUM(AG33*$D33)</f>
        <v>0</v>
      </c>
      <c r="AI33" s="48"/>
      <c r="AJ33" s="53">
        <f t="shared" ref="AJ33" si="610">SUM(AI33*$D33)</f>
        <v>0</v>
      </c>
      <c r="AK33" s="48"/>
      <c r="AL33" s="53">
        <f t="shared" ref="AL33" si="611">SUM(AK33*$D33)</f>
        <v>0</v>
      </c>
      <c r="AM33" s="48"/>
      <c r="AN33" s="53">
        <f t="shared" ref="AN33" si="612">SUM(AM33*$D33)</f>
        <v>0</v>
      </c>
      <c r="AO33" s="48"/>
      <c r="AP33" s="53">
        <f t="shared" ref="AP33" si="613">SUM(AO33*$D33)</f>
        <v>0</v>
      </c>
      <c r="AQ33" s="48"/>
      <c r="AR33" s="53">
        <f t="shared" ref="AR33" si="614">SUM(AQ33*$D33)</f>
        <v>0</v>
      </c>
      <c r="AS33" s="48"/>
      <c r="AT33" s="53">
        <f t="shared" ref="AT33" si="615">SUM(AS33*$D33)</f>
        <v>0</v>
      </c>
      <c r="AU33" s="898"/>
      <c r="AV33" s="899">
        <f t="shared" ref="AV33" si="616">SUM(AU33*$D33)</f>
        <v>0</v>
      </c>
      <c r="AW33" s="48"/>
      <c r="AX33" s="53">
        <f t="shared" ref="AX33" si="617">SUM(AW33*$D33)</f>
        <v>0</v>
      </c>
      <c r="AY33" s="898"/>
      <c r="AZ33" s="900">
        <f t="shared" ref="AZ33" si="618">SUM(AY33*$D33)</f>
        <v>0</v>
      </c>
      <c r="BA33" s="901"/>
      <c r="BB33" s="899">
        <f t="shared" si="319"/>
        <v>0</v>
      </c>
      <c r="BC33" s="898"/>
      <c r="BD33" s="899">
        <f t="shared" si="320"/>
        <v>0</v>
      </c>
      <c r="BE33" s="898"/>
      <c r="BF33" s="899">
        <f t="shared" si="321"/>
        <v>0</v>
      </c>
      <c r="BG33" s="898"/>
      <c r="BH33" s="899">
        <f t="shared" si="322"/>
        <v>0</v>
      </c>
      <c r="BI33" s="898"/>
      <c r="BJ33" s="899">
        <f t="shared" si="323"/>
        <v>0</v>
      </c>
      <c r="BK33" s="898"/>
      <c r="BL33" s="899">
        <f t="shared" si="324"/>
        <v>0</v>
      </c>
      <c r="BM33" s="898"/>
      <c r="BN33" s="899">
        <f t="shared" si="325"/>
        <v>0</v>
      </c>
      <c r="BO33" s="48"/>
      <c r="BP33" s="53">
        <f t="shared" si="326"/>
        <v>0</v>
      </c>
      <c r="BQ33" s="898"/>
      <c r="BR33" s="899">
        <f t="shared" si="327"/>
        <v>0</v>
      </c>
      <c r="BS33" s="898"/>
      <c r="BT33" s="899">
        <f t="shared" si="328"/>
        <v>0</v>
      </c>
      <c r="BU33" s="898"/>
      <c r="BV33" s="899">
        <f t="shared" si="329"/>
        <v>0</v>
      </c>
      <c r="BW33" s="898"/>
      <c r="BX33" s="899">
        <f t="shared" si="330"/>
        <v>0</v>
      </c>
      <c r="BY33" s="48"/>
      <c r="BZ33" s="53">
        <f t="shared" si="331"/>
        <v>0</v>
      </c>
      <c r="CA33" s="48"/>
      <c r="CB33" s="53">
        <f t="shared" si="332"/>
        <v>0</v>
      </c>
      <c r="CC33" s="48"/>
      <c r="CD33" s="53">
        <f t="shared" si="333"/>
        <v>0</v>
      </c>
      <c r="CE33" s="48"/>
      <c r="CF33" s="53">
        <f t="shared" si="334"/>
        <v>0</v>
      </c>
      <c r="CG33" s="48"/>
      <c r="CH33" s="53">
        <f t="shared" si="335"/>
        <v>0</v>
      </c>
      <c r="CI33" s="48"/>
      <c r="CJ33" s="53">
        <f t="shared" si="336"/>
        <v>0</v>
      </c>
      <c r="CK33" s="48"/>
      <c r="CL33" s="53">
        <f t="shared" si="337"/>
        <v>0</v>
      </c>
      <c r="CM33" s="48"/>
      <c r="CN33" s="53">
        <f t="shared" si="338"/>
        <v>0</v>
      </c>
      <c r="CO33" s="48"/>
      <c r="CP33" s="53">
        <f t="shared" si="339"/>
        <v>0</v>
      </c>
      <c r="CQ33" s="48"/>
      <c r="CR33" s="53">
        <f t="shared" si="340"/>
        <v>0</v>
      </c>
      <c r="CS33" s="48"/>
      <c r="CT33" s="53">
        <f t="shared" si="341"/>
        <v>0</v>
      </c>
      <c r="CU33" s="48"/>
      <c r="CV33" s="53">
        <f t="shared" si="342"/>
        <v>0</v>
      </c>
      <c r="CW33" s="48"/>
      <c r="CX33" s="53">
        <f t="shared" si="0"/>
        <v>0</v>
      </c>
      <c r="CY33" s="43"/>
      <c r="CZ33" s="50">
        <f t="shared" si="1"/>
        <v>0</v>
      </c>
      <c r="DA33" s="50">
        <f t="shared" si="2"/>
        <v>0</v>
      </c>
      <c r="DB33" s="1"/>
      <c r="DC33" s="1"/>
      <c r="DD33" s="1"/>
      <c r="DE33" s="1"/>
      <c r="DF33" s="1"/>
      <c r="DG33" s="1"/>
      <c r="DH33" s="1"/>
      <c r="DI33" s="1"/>
      <c r="DJ33" s="1"/>
    </row>
    <row r="34" spans="1:114" s="3" customFormat="1" x14ac:dyDescent="0.2">
      <c r="A34" s="46" t="s">
        <v>178</v>
      </c>
      <c r="B34" s="46" t="s">
        <v>179</v>
      </c>
      <c r="C34" s="46" t="s">
        <v>10</v>
      </c>
      <c r="D34" s="46">
        <v>35</v>
      </c>
      <c r="E34" s="4"/>
      <c r="F34" s="53">
        <f t="shared" si="3"/>
        <v>0</v>
      </c>
      <c r="G34" s="4"/>
      <c r="H34" s="53">
        <f t="shared" ref="H34" si="619">SUM(G34*$D34)</f>
        <v>0</v>
      </c>
      <c r="I34" s="4"/>
      <c r="J34" s="53">
        <f t="shared" ref="J34" si="620">SUM(I34*$D34)</f>
        <v>0</v>
      </c>
      <c r="K34" s="4"/>
      <c r="L34" s="53">
        <f t="shared" ref="L34" si="621">SUM(K34*$D34)</f>
        <v>0</v>
      </c>
      <c r="M34" s="4"/>
      <c r="N34" s="53">
        <f t="shared" ref="N34" si="622">SUM(M34*$D34)</f>
        <v>0</v>
      </c>
      <c r="O34" s="4"/>
      <c r="P34" s="53">
        <f t="shared" ref="P34" si="623">SUM(O34*$D34)</f>
        <v>0</v>
      </c>
      <c r="Q34" s="4"/>
      <c r="R34" s="53">
        <f t="shared" ref="R34" si="624">SUM(Q34*$D34)</f>
        <v>0</v>
      </c>
      <c r="S34" s="4"/>
      <c r="T34" s="53">
        <f t="shared" ref="T34" si="625">SUM(S34*$D34)</f>
        <v>0</v>
      </c>
      <c r="U34" s="4"/>
      <c r="V34" s="53">
        <f t="shared" ref="V34" si="626">SUM(U34*$D34)</f>
        <v>0</v>
      </c>
      <c r="W34" s="4">
        <v>2.5</v>
      </c>
      <c r="X34" s="53">
        <f t="shared" ref="X34" si="627">SUM(W34*$D34)</f>
        <v>87.5</v>
      </c>
      <c r="Y34" s="4"/>
      <c r="Z34" s="53">
        <f t="shared" ref="Z34" si="628">SUM(Y34*$D34)</f>
        <v>0</v>
      </c>
      <c r="AA34" s="4"/>
      <c r="AB34" s="872">
        <f t="shared" ref="AB34" si="629">SUM(AA34*$D34)</f>
        <v>0</v>
      </c>
      <c r="AC34" s="877"/>
      <c r="AD34" s="53">
        <f t="shared" ref="AD34" si="630">SUM(AC34*$D34)</f>
        <v>0</v>
      </c>
      <c r="AE34" s="48"/>
      <c r="AF34" s="53">
        <f t="shared" ref="AF34" si="631">SUM(AE34*$D34)</f>
        <v>0</v>
      </c>
      <c r="AG34" s="48"/>
      <c r="AH34" s="53">
        <f t="shared" ref="AH34" si="632">SUM(AG34*$D34)</f>
        <v>0</v>
      </c>
      <c r="AI34" s="48"/>
      <c r="AJ34" s="53">
        <f t="shared" ref="AJ34" si="633">SUM(AI34*$D34)</f>
        <v>0</v>
      </c>
      <c r="AK34" s="48"/>
      <c r="AL34" s="53">
        <f t="shared" ref="AL34" si="634">SUM(AK34*$D34)</f>
        <v>0</v>
      </c>
      <c r="AM34" s="48"/>
      <c r="AN34" s="53">
        <f t="shared" ref="AN34" si="635">SUM(AM34*$D34)</f>
        <v>0</v>
      </c>
      <c r="AO34" s="48"/>
      <c r="AP34" s="53">
        <f t="shared" ref="AP34" si="636">SUM(AO34*$D34)</f>
        <v>0</v>
      </c>
      <c r="AQ34" s="48"/>
      <c r="AR34" s="53">
        <f t="shared" ref="AR34" si="637">SUM(AQ34*$D34)</f>
        <v>0</v>
      </c>
      <c r="AS34" s="48"/>
      <c r="AT34" s="53">
        <f t="shared" ref="AT34" si="638">SUM(AS34*$D34)</f>
        <v>0</v>
      </c>
      <c r="AU34" s="898"/>
      <c r="AV34" s="899">
        <f t="shared" ref="AV34" si="639">SUM(AU34*$D34)</f>
        <v>0</v>
      </c>
      <c r="AW34" s="48"/>
      <c r="AX34" s="53">
        <f t="shared" ref="AX34" si="640">SUM(AW34*$D34)</f>
        <v>0</v>
      </c>
      <c r="AY34" s="898"/>
      <c r="AZ34" s="900">
        <f t="shared" ref="AZ34" si="641">SUM(AY34*$D34)</f>
        <v>0</v>
      </c>
      <c r="BA34" s="901"/>
      <c r="BB34" s="899">
        <f t="shared" si="319"/>
        <v>0</v>
      </c>
      <c r="BC34" s="898"/>
      <c r="BD34" s="899">
        <f t="shared" si="320"/>
        <v>0</v>
      </c>
      <c r="BE34" s="898"/>
      <c r="BF34" s="899">
        <f t="shared" si="321"/>
        <v>0</v>
      </c>
      <c r="BG34" s="898"/>
      <c r="BH34" s="899">
        <f t="shared" si="322"/>
        <v>0</v>
      </c>
      <c r="BI34" s="898"/>
      <c r="BJ34" s="899">
        <f t="shared" si="323"/>
        <v>0</v>
      </c>
      <c r="BK34" s="898"/>
      <c r="BL34" s="899">
        <f t="shared" si="324"/>
        <v>0</v>
      </c>
      <c r="BM34" s="898"/>
      <c r="BN34" s="899">
        <f t="shared" si="325"/>
        <v>0</v>
      </c>
      <c r="BO34" s="48"/>
      <c r="BP34" s="53">
        <f t="shared" si="326"/>
        <v>0</v>
      </c>
      <c r="BQ34" s="898"/>
      <c r="BR34" s="899">
        <f t="shared" si="327"/>
        <v>0</v>
      </c>
      <c r="BS34" s="898"/>
      <c r="BT34" s="899">
        <f t="shared" si="328"/>
        <v>0</v>
      </c>
      <c r="BU34" s="898"/>
      <c r="BV34" s="899">
        <f t="shared" si="329"/>
        <v>0</v>
      </c>
      <c r="BW34" s="898"/>
      <c r="BX34" s="899">
        <f t="shared" si="330"/>
        <v>0</v>
      </c>
      <c r="BY34" s="48"/>
      <c r="BZ34" s="53">
        <f t="shared" si="331"/>
        <v>0</v>
      </c>
      <c r="CA34" s="48"/>
      <c r="CB34" s="53">
        <f t="shared" si="332"/>
        <v>0</v>
      </c>
      <c r="CC34" s="48"/>
      <c r="CD34" s="53">
        <f t="shared" si="333"/>
        <v>0</v>
      </c>
      <c r="CE34" s="48"/>
      <c r="CF34" s="53">
        <f t="shared" si="334"/>
        <v>0</v>
      </c>
      <c r="CG34" s="48"/>
      <c r="CH34" s="53">
        <f t="shared" si="335"/>
        <v>0</v>
      </c>
      <c r="CI34" s="48"/>
      <c r="CJ34" s="53">
        <f t="shared" si="336"/>
        <v>0</v>
      </c>
      <c r="CK34" s="48"/>
      <c r="CL34" s="53">
        <f t="shared" si="337"/>
        <v>0</v>
      </c>
      <c r="CM34" s="48"/>
      <c r="CN34" s="53">
        <f t="shared" si="338"/>
        <v>0</v>
      </c>
      <c r="CO34" s="48"/>
      <c r="CP34" s="53">
        <f t="shared" si="339"/>
        <v>0</v>
      </c>
      <c r="CQ34" s="48"/>
      <c r="CR34" s="53">
        <f t="shared" si="340"/>
        <v>0</v>
      </c>
      <c r="CS34" s="48"/>
      <c r="CT34" s="53">
        <f t="shared" si="341"/>
        <v>0</v>
      </c>
      <c r="CU34" s="48"/>
      <c r="CV34" s="53">
        <f t="shared" si="342"/>
        <v>0</v>
      </c>
      <c r="CW34" s="48"/>
      <c r="CX34" s="53">
        <f t="shared" si="0"/>
        <v>0</v>
      </c>
      <c r="CY34" s="43"/>
      <c r="CZ34" s="50">
        <f t="shared" si="1"/>
        <v>2.5</v>
      </c>
      <c r="DA34" s="50">
        <f t="shared" si="2"/>
        <v>87.5</v>
      </c>
      <c r="DB34" s="1"/>
      <c r="DC34" s="1"/>
      <c r="DD34" s="1"/>
      <c r="DE34" s="1"/>
      <c r="DF34" s="1"/>
      <c r="DG34" s="1"/>
      <c r="DH34" s="1"/>
      <c r="DI34" s="1"/>
      <c r="DJ34" s="1"/>
    </row>
    <row r="35" spans="1:114" s="3" customFormat="1" x14ac:dyDescent="0.2">
      <c r="A35" s="46"/>
      <c r="B35" s="46"/>
      <c r="C35" s="46" t="s">
        <v>10</v>
      </c>
      <c r="D35" s="46">
        <v>35</v>
      </c>
      <c r="E35" s="4"/>
      <c r="F35" s="53">
        <f t="shared" si="3"/>
        <v>0</v>
      </c>
      <c r="G35" s="4"/>
      <c r="H35" s="53">
        <f t="shared" ref="H35" si="642">SUM(G35*$D35)</f>
        <v>0</v>
      </c>
      <c r="I35" s="4"/>
      <c r="J35" s="53">
        <f t="shared" ref="J35" si="643">SUM(I35*$D35)</f>
        <v>0</v>
      </c>
      <c r="K35" s="4"/>
      <c r="L35" s="53">
        <f t="shared" ref="L35" si="644">SUM(K35*$D35)</f>
        <v>0</v>
      </c>
      <c r="M35" s="4"/>
      <c r="N35" s="53">
        <f t="shared" ref="N35" si="645">SUM(M35*$D35)</f>
        <v>0</v>
      </c>
      <c r="O35" s="4"/>
      <c r="P35" s="53">
        <f t="shared" ref="P35" si="646">SUM(O35*$D35)</f>
        <v>0</v>
      </c>
      <c r="Q35" s="4"/>
      <c r="R35" s="53">
        <f t="shared" ref="R35" si="647">SUM(Q35*$D35)</f>
        <v>0</v>
      </c>
      <c r="S35" s="4"/>
      <c r="T35" s="53">
        <f t="shared" ref="T35" si="648">SUM(S35*$D35)</f>
        <v>0</v>
      </c>
      <c r="U35" s="4"/>
      <c r="V35" s="53">
        <f t="shared" ref="V35" si="649">SUM(U35*$D35)</f>
        <v>0</v>
      </c>
      <c r="W35" s="4"/>
      <c r="X35" s="53">
        <f t="shared" ref="X35" si="650">SUM(W35*$D35)</f>
        <v>0</v>
      </c>
      <c r="Y35" s="4"/>
      <c r="Z35" s="53">
        <f t="shared" ref="Z35" si="651">SUM(Y35*$D35)</f>
        <v>0</v>
      </c>
      <c r="AA35" s="4"/>
      <c r="AB35" s="872">
        <f t="shared" ref="AB35" si="652">SUM(AA35*$D35)</f>
        <v>0</v>
      </c>
      <c r="AC35" s="877"/>
      <c r="AD35" s="53">
        <f t="shared" ref="AD35" si="653">SUM(AC35*$D35)</f>
        <v>0</v>
      </c>
      <c r="AE35" s="48"/>
      <c r="AF35" s="53">
        <f t="shared" ref="AF35" si="654">SUM(AE35*$D35)</f>
        <v>0</v>
      </c>
      <c r="AG35" s="48"/>
      <c r="AH35" s="53">
        <f t="shared" ref="AH35" si="655">SUM(AG35*$D35)</f>
        <v>0</v>
      </c>
      <c r="AI35" s="48"/>
      <c r="AJ35" s="53">
        <f t="shared" ref="AJ35" si="656">SUM(AI35*$D35)</f>
        <v>0</v>
      </c>
      <c r="AK35" s="48"/>
      <c r="AL35" s="53">
        <f t="shared" ref="AL35" si="657">SUM(AK35*$D35)</f>
        <v>0</v>
      </c>
      <c r="AM35" s="48"/>
      <c r="AN35" s="53">
        <f t="shared" ref="AN35" si="658">SUM(AM35*$D35)</f>
        <v>0</v>
      </c>
      <c r="AO35" s="48"/>
      <c r="AP35" s="53">
        <f t="shared" ref="AP35" si="659">SUM(AO35*$D35)</f>
        <v>0</v>
      </c>
      <c r="AQ35" s="48"/>
      <c r="AR35" s="53">
        <f t="shared" ref="AR35" si="660">SUM(AQ35*$D35)</f>
        <v>0</v>
      </c>
      <c r="AS35" s="48"/>
      <c r="AT35" s="53">
        <f t="shared" ref="AT35" si="661">SUM(AS35*$D35)</f>
        <v>0</v>
      </c>
      <c r="AU35" s="898"/>
      <c r="AV35" s="899">
        <f t="shared" ref="AV35" si="662">SUM(AU35*$D35)</f>
        <v>0</v>
      </c>
      <c r="AW35" s="48"/>
      <c r="AX35" s="53">
        <f t="shared" ref="AX35" si="663">SUM(AW35*$D35)</f>
        <v>0</v>
      </c>
      <c r="AY35" s="898"/>
      <c r="AZ35" s="900">
        <f t="shared" ref="AZ35" si="664">SUM(AY35*$D35)</f>
        <v>0</v>
      </c>
      <c r="BA35" s="901"/>
      <c r="BB35" s="899">
        <f t="shared" ref="BB35:BB37" si="665">SUM(BA35*$D35)</f>
        <v>0</v>
      </c>
      <c r="BC35" s="898"/>
      <c r="BD35" s="899">
        <f t="shared" ref="BD35:BD37" si="666">SUM(BC35*$D35)</f>
        <v>0</v>
      </c>
      <c r="BE35" s="898"/>
      <c r="BF35" s="899">
        <f t="shared" ref="BF35:BF37" si="667">SUM(BE35*$D35)</f>
        <v>0</v>
      </c>
      <c r="BG35" s="898"/>
      <c r="BH35" s="899">
        <f t="shared" ref="BH35:BH37" si="668">SUM(BG35*$D35)</f>
        <v>0</v>
      </c>
      <c r="BI35" s="898"/>
      <c r="BJ35" s="899">
        <f t="shared" ref="BJ35:BJ37" si="669">SUM(BI35*$D35)</f>
        <v>0</v>
      </c>
      <c r="BK35" s="898"/>
      <c r="BL35" s="899">
        <f t="shared" ref="BL35:BL37" si="670">SUM(BK35*$D35)</f>
        <v>0</v>
      </c>
      <c r="BM35" s="898"/>
      <c r="BN35" s="899">
        <f t="shared" ref="BN35:BN37" si="671">SUM(BM35*$D35)</f>
        <v>0</v>
      </c>
      <c r="BO35" s="48"/>
      <c r="BP35" s="53">
        <f t="shared" ref="BP35:BP37" si="672">SUM(BO35*$D35)</f>
        <v>0</v>
      </c>
      <c r="BQ35" s="898"/>
      <c r="BR35" s="899">
        <f t="shared" ref="BR35:BR37" si="673">SUM(BQ35*$D35)</f>
        <v>0</v>
      </c>
      <c r="BS35" s="898"/>
      <c r="BT35" s="899">
        <f t="shared" ref="BT35:BT37" si="674">SUM(BS35*$D35)</f>
        <v>0</v>
      </c>
      <c r="BU35" s="898"/>
      <c r="BV35" s="899">
        <f t="shared" ref="BV35:BV37" si="675">SUM(BU35*$D35)</f>
        <v>0</v>
      </c>
      <c r="BW35" s="898"/>
      <c r="BX35" s="899">
        <f t="shared" ref="BX35:BX37" si="676">SUM(BW35*$D35)</f>
        <v>0</v>
      </c>
      <c r="BY35" s="48"/>
      <c r="BZ35" s="53">
        <f t="shared" si="331"/>
        <v>0</v>
      </c>
      <c r="CA35" s="48"/>
      <c r="CB35" s="53">
        <f t="shared" si="332"/>
        <v>0</v>
      </c>
      <c r="CC35" s="48"/>
      <c r="CD35" s="53">
        <f t="shared" si="333"/>
        <v>0</v>
      </c>
      <c r="CE35" s="48"/>
      <c r="CF35" s="53">
        <f t="shared" si="334"/>
        <v>0</v>
      </c>
      <c r="CG35" s="48"/>
      <c r="CH35" s="53">
        <f t="shared" si="335"/>
        <v>0</v>
      </c>
      <c r="CI35" s="48"/>
      <c r="CJ35" s="53">
        <f t="shared" si="336"/>
        <v>0</v>
      </c>
      <c r="CK35" s="48"/>
      <c r="CL35" s="53">
        <f t="shared" si="337"/>
        <v>0</v>
      </c>
      <c r="CM35" s="48"/>
      <c r="CN35" s="53">
        <f t="shared" si="338"/>
        <v>0</v>
      </c>
      <c r="CO35" s="48"/>
      <c r="CP35" s="53">
        <f t="shared" si="339"/>
        <v>0</v>
      </c>
      <c r="CQ35" s="48"/>
      <c r="CR35" s="53">
        <f t="shared" si="340"/>
        <v>0</v>
      </c>
      <c r="CS35" s="48"/>
      <c r="CT35" s="53">
        <f t="shared" si="341"/>
        <v>0</v>
      </c>
      <c r="CU35" s="48"/>
      <c r="CV35" s="53">
        <f t="shared" si="342"/>
        <v>0</v>
      </c>
      <c r="CW35" s="48"/>
      <c r="CX35" s="53">
        <f t="shared" si="0"/>
        <v>0</v>
      </c>
      <c r="CY35" s="43"/>
      <c r="CZ35" s="50">
        <f t="shared" si="1"/>
        <v>0</v>
      </c>
      <c r="DA35" s="50">
        <f t="shared" si="2"/>
        <v>0</v>
      </c>
      <c r="DB35" s="1"/>
      <c r="DC35" s="1"/>
      <c r="DD35" s="1"/>
      <c r="DE35" s="1"/>
      <c r="DF35" s="1"/>
      <c r="DG35" s="1"/>
      <c r="DH35" s="1"/>
      <c r="DI35" s="1"/>
      <c r="DJ35" s="1"/>
    </row>
    <row r="36" spans="1:114" s="3" customFormat="1" x14ac:dyDescent="0.2">
      <c r="A36" s="46"/>
      <c r="B36" s="46"/>
      <c r="C36" s="46" t="s">
        <v>10</v>
      </c>
      <c r="D36" s="46">
        <v>35</v>
      </c>
      <c r="E36" s="4"/>
      <c r="F36" s="53">
        <f t="shared" si="3"/>
        <v>0</v>
      </c>
      <c r="G36" s="4"/>
      <c r="H36" s="53">
        <f t="shared" ref="H36" si="677">SUM(G36*$D36)</f>
        <v>0</v>
      </c>
      <c r="I36" s="4"/>
      <c r="J36" s="53">
        <f t="shared" ref="J36" si="678">SUM(I36*$D36)</f>
        <v>0</v>
      </c>
      <c r="K36" s="4"/>
      <c r="L36" s="53">
        <f t="shared" ref="L36" si="679">SUM(K36*$D36)</f>
        <v>0</v>
      </c>
      <c r="M36" s="4"/>
      <c r="N36" s="53">
        <f t="shared" ref="N36" si="680">SUM(M36*$D36)</f>
        <v>0</v>
      </c>
      <c r="O36" s="4"/>
      <c r="P36" s="53">
        <f t="shared" ref="P36" si="681">SUM(O36*$D36)</f>
        <v>0</v>
      </c>
      <c r="Q36" s="4"/>
      <c r="R36" s="53">
        <f t="shared" ref="R36" si="682">SUM(Q36*$D36)</f>
        <v>0</v>
      </c>
      <c r="S36" s="4"/>
      <c r="T36" s="53">
        <f t="shared" ref="T36" si="683">SUM(S36*$D36)</f>
        <v>0</v>
      </c>
      <c r="U36" s="4"/>
      <c r="V36" s="53">
        <f t="shared" ref="V36" si="684">SUM(U36*$D36)</f>
        <v>0</v>
      </c>
      <c r="W36" s="4"/>
      <c r="X36" s="53">
        <f t="shared" ref="X36" si="685">SUM(W36*$D36)</f>
        <v>0</v>
      </c>
      <c r="Y36" s="4"/>
      <c r="Z36" s="53">
        <f t="shared" ref="Z36" si="686">SUM(Y36*$D36)</f>
        <v>0</v>
      </c>
      <c r="AA36" s="4"/>
      <c r="AB36" s="872">
        <f t="shared" ref="AB36" si="687">SUM(AA36*$D36)</f>
        <v>0</v>
      </c>
      <c r="AC36" s="877"/>
      <c r="AD36" s="53">
        <f t="shared" ref="AD36" si="688">SUM(AC36*$D36)</f>
        <v>0</v>
      </c>
      <c r="AE36" s="48"/>
      <c r="AF36" s="53">
        <f t="shared" ref="AF36" si="689">SUM(AE36*$D36)</f>
        <v>0</v>
      </c>
      <c r="AG36" s="48"/>
      <c r="AH36" s="53">
        <f t="shared" ref="AH36" si="690">SUM(AG36*$D36)</f>
        <v>0</v>
      </c>
      <c r="AI36" s="48"/>
      <c r="AJ36" s="53">
        <f t="shared" ref="AJ36" si="691">SUM(AI36*$D36)</f>
        <v>0</v>
      </c>
      <c r="AK36" s="48"/>
      <c r="AL36" s="53">
        <f t="shared" ref="AL36" si="692">SUM(AK36*$D36)</f>
        <v>0</v>
      </c>
      <c r="AM36" s="48"/>
      <c r="AN36" s="53">
        <f t="shared" ref="AN36" si="693">SUM(AM36*$D36)</f>
        <v>0</v>
      </c>
      <c r="AO36" s="48"/>
      <c r="AP36" s="53">
        <f t="shared" ref="AP36" si="694">SUM(AO36*$D36)</f>
        <v>0</v>
      </c>
      <c r="AQ36" s="48"/>
      <c r="AR36" s="53">
        <f t="shared" ref="AR36" si="695">SUM(AQ36*$D36)</f>
        <v>0</v>
      </c>
      <c r="AS36" s="48"/>
      <c r="AT36" s="53">
        <f t="shared" ref="AT36" si="696">SUM(AS36*$D36)</f>
        <v>0</v>
      </c>
      <c r="AU36" s="898"/>
      <c r="AV36" s="899">
        <f t="shared" ref="AV36" si="697">SUM(AU36*$D36)</f>
        <v>0</v>
      </c>
      <c r="AW36" s="48"/>
      <c r="AX36" s="53">
        <f t="shared" ref="AX36" si="698">SUM(AW36*$D36)</f>
        <v>0</v>
      </c>
      <c r="AY36" s="898"/>
      <c r="AZ36" s="900">
        <f t="shared" ref="AZ36" si="699">SUM(AY36*$D36)</f>
        <v>0</v>
      </c>
      <c r="BA36" s="901"/>
      <c r="BB36" s="899">
        <f t="shared" si="665"/>
        <v>0</v>
      </c>
      <c r="BC36" s="898"/>
      <c r="BD36" s="899">
        <f t="shared" si="666"/>
        <v>0</v>
      </c>
      <c r="BE36" s="898"/>
      <c r="BF36" s="899">
        <f t="shared" si="667"/>
        <v>0</v>
      </c>
      <c r="BG36" s="898"/>
      <c r="BH36" s="899">
        <f t="shared" si="668"/>
        <v>0</v>
      </c>
      <c r="BI36" s="898"/>
      <c r="BJ36" s="899">
        <f t="shared" si="669"/>
        <v>0</v>
      </c>
      <c r="BK36" s="898"/>
      <c r="BL36" s="899">
        <f t="shared" si="670"/>
        <v>0</v>
      </c>
      <c r="BM36" s="898"/>
      <c r="BN36" s="899">
        <f t="shared" si="671"/>
        <v>0</v>
      </c>
      <c r="BO36" s="48"/>
      <c r="BP36" s="53">
        <f t="shared" si="672"/>
        <v>0</v>
      </c>
      <c r="BQ36" s="898"/>
      <c r="BR36" s="899">
        <f t="shared" si="673"/>
        <v>0</v>
      </c>
      <c r="BS36" s="898"/>
      <c r="BT36" s="899">
        <f t="shared" si="674"/>
        <v>0</v>
      </c>
      <c r="BU36" s="898"/>
      <c r="BV36" s="899">
        <f t="shared" si="675"/>
        <v>0</v>
      </c>
      <c r="BW36" s="898"/>
      <c r="BX36" s="899">
        <f t="shared" si="676"/>
        <v>0</v>
      </c>
      <c r="BY36" s="48"/>
      <c r="BZ36" s="53">
        <f t="shared" si="331"/>
        <v>0</v>
      </c>
      <c r="CA36" s="48"/>
      <c r="CB36" s="53">
        <f t="shared" si="332"/>
        <v>0</v>
      </c>
      <c r="CC36" s="48"/>
      <c r="CD36" s="53">
        <f t="shared" si="333"/>
        <v>0</v>
      </c>
      <c r="CE36" s="48"/>
      <c r="CF36" s="53">
        <f t="shared" si="334"/>
        <v>0</v>
      </c>
      <c r="CG36" s="48"/>
      <c r="CH36" s="53">
        <f t="shared" si="335"/>
        <v>0</v>
      </c>
      <c r="CI36" s="48"/>
      <c r="CJ36" s="53">
        <f t="shared" si="336"/>
        <v>0</v>
      </c>
      <c r="CK36" s="48"/>
      <c r="CL36" s="53">
        <f t="shared" si="337"/>
        <v>0</v>
      </c>
      <c r="CM36" s="48"/>
      <c r="CN36" s="53">
        <f t="shared" si="338"/>
        <v>0</v>
      </c>
      <c r="CO36" s="48"/>
      <c r="CP36" s="53">
        <f t="shared" si="339"/>
        <v>0</v>
      </c>
      <c r="CQ36" s="48"/>
      <c r="CR36" s="53">
        <f t="shared" si="340"/>
        <v>0</v>
      </c>
      <c r="CS36" s="48"/>
      <c r="CT36" s="53">
        <f t="shared" si="341"/>
        <v>0</v>
      </c>
      <c r="CU36" s="48"/>
      <c r="CV36" s="53">
        <f t="shared" si="342"/>
        <v>0</v>
      </c>
      <c r="CW36" s="48"/>
      <c r="CX36" s="53">
        <f t="shared" si="0"/>
        <v>0</v>
      </c>
      <c r="CY36" s="43"/>
      <c r="CZ36" s="50">
        <f t="shared" si="1"/>
        <v>0</v>
      </c>
      <c r="DA36" s="50">
        <f t="shared" si="2"/>
        <v>0</v>
      </c>
      <c r="DB36" s="1"/>
      <c r="DC36" s="1"/>
      <c r="DD36" s="1"/>
      <c r="DE36" s="1"/>
      <c r="DF36" s="1"/>
      <c r="DG36" s="1"/>
      <c r="DH36" s="1"/>
      <c r="DI36" s="1"/>
      <c r="DJ36" s="1"/>
    </row>
    <row r="37" spans="1:114" s="3" customFormat="1" x14ac:dyDescent="0.2">
      <c r="A37" s="46"/>
      <c r="B37" s="46"/>
      <c r="C37" s="46" t="s">
        <v>10</v>
      </c>
      <c r="D37" s="46">
        <v>35</v>
      </c>
      <c r="E37" s="4"/>
      <c r="F37" s="53">
        <f t="shared" si="3"/>
        <v>0</v>
      </c>
      <c r="G37" s="4"/>
      <c r="H37" s="53">
        <f t="shared" ref="H37" si="700">SUM(G37*$D37)</f>
        <v>0</v>
      </c>
      <c r="I37" s="4"/>
      <c r="J37" s="53">
        <f t="shared" ref="J37" si="701">SUM(I37*$D37)</f>
        <v>0</v>
      </c>
      <c r="K37" s="4"/>
      <c r="L37" s="53">
        <f t="shared" ref="L37" si="702">SUM(K37*$D37)</f>
        <v>0</v>
      </c>
      <c r="M37" s="4"/>
      <c r="N37" s="53">
        <f t="shared" ref="N37" si="703">SUM(M37*$D37)</f>
        <v>0</v>
      </c>
      <c r="O37" s="4"/>
      <c r="P37" s="53">
        <f t="shared" ref="P37" si="704">SUM(O37*$D37)</f>
        <v>0</v>
      </c>
      <c r="Q37" s="4"/>
      <c r="R37" s="53">
        <f t="shared" ref="R37" si="705">SUM(Q37*$D37)</f>
        <v>0</v>
      </c>
      <c r="S37" s="4"/>
      <c r="T37" s="53">
        <f t="shared" ref="T37" si="706">SUM(S37*$D37)</f>
        <v>0</v>
      </c>
      <c r="U37" s="4"/>
      <c r="V37" s="53">
        <f t="shared" ref="V37" si="707">SUM(U37*$D37)</f>
        <v>0</v>
      </c>
      <c r="W37" s="4"/>
      <c r="X37" s="53">
        <f t="shared" ref="X37" si="708">SUM(W37*$D37)</f>
        <v>0</v>
      </c>
      <c r="Y37" s="4"/>
      <c r="Z37" s="53">
        <f t="shared" ref="Z37" si="709">SUM(Y37*$D37)</f>
        <v>0</v>
      </c>
      <c r="AA37" s="4"/>
      <c r="AB37" s="872">
        <f t="shared" ref="AB37" si="710">SUM(AA37*$D37)</f>
        <v>0</v>
      </c>
      <c r="AC37" s="877"/>
      <c r="AD37" s="53">
        <f t="shared" ref="AD37" si="711">SUM(AC37*$D37)</f>
        <v>0</v>
      </c>
      <c r="AE37" s="48"/>
      <c r="AF37" s="53">
        <f t="shared" ref="AF37" si="712">SUM(AE37*$D37)</f>
        <v>0</v>
      </c>
      <c r="AG37" s="48"/>
      <c r="AH37" s="53">
        <f t="shared" ref="AH37" si="713">SUM(AG37*$D37)</f>
        <v>0</v>
      </c>
      <c r="AI37" s="48"/>
      <c r="AJ37" s="53">
        <f t="shared" ref="AJ37" si="714">SUM(AI37*$D37)</f>
        <v>0</v>
      </c>
      <c r="AK37" s="48"/>
      <c r="AL37" s="53">
        <f t="shared" ref="AL37" si="715">SUM(AK37*$D37)</f>
        <v>0</v>
      </c>
      <c r="AM37" s="48"/>
      <c r="AN37" s="53">
        <f t="shared" ref="AN37" si="716">SUM(AM37*$D37)</f>
        <v>0</v>
      </c>
      <c r="AO37" s="48"/>
      <c r="AP37" s="53">
        <f t="shared" ref="AP37" si="717">SUM(AO37*$D37)</f>
        <v>0</v>
      </c>
      <c r="AQ37" s="48"/>
      <c r="AR37" s="53">
        <f t="shared" ref="AR37" si="718">SUM(AQ37*$D37)</f>
        <v>0</v>
      </c>
      <c r="AS37" s="48"/>
      <c r="AT37" s="53">
        <f t="shared" ref="AT37" si="719">SUM(AS37*$D37)</f>
        <v>0</v>
      </c>
      <c r="AU37" s="898"/>
      <c r="AV37" s="899">
        <f t="shared" ref="AV37" si="720">SUM(AU37*$D37)</f>
        <v>0</v>
      </c>
      <c r="AW37" s="48"/>
      <c r="AX37" s="53">
        <f t="shared" ref="AX37" si="721">SUM(AW37*$D37)</f>
        <v>0</v>
      </c>
      <c r="AY37" s="898"/>
      <c r="AZ37" s="900">
        <f t="shared" ref="AZ37" si="722">SUM(AY37*$D37)</f>
        <v>0</v>
      </c>
      <c r="BA37" s="901"/>
      <c r="BB37" s="899">
        <f t="shared" si="665"/>
        <v>0</v>
      </c>
      <c r="BC37" s="898"/>
      <c r="BD37" s="899">
        <f t="shared" si="666"/>
        <v>0</v>
      </c>
      <c r="BE37" s="898"/>
      <c r="BF37" s="899">
        <f t="shared" si="667"/>
        <v>0</v>
      </c>
      <c r="BG37" s="898"/>
      <c r="BH37" s="899">
        <f t="shared" si="668"/>
        <v>0</v>
      </c>
      <c r="BI37" s="898"/>
      <c r="BJ37" s="899">
        <f t="shared" si="669"/>
        <v>0</v>
      </c>
      <c r="BK37" s="898"/>
      <c r="BL37" s="899">
        <f t="shared" si="670"/>
        <v>0</v>
      </c>
      <c r="BM37" s="898"/>
      <c r="BN37" s="899">
        <f t="shared" si="671"/>
        <v>0</v>
      </c>
      <c r="BO37" s="48"/>
      <c r="BP37" s="53">
        <f t="shared" si="672"/>
        <v>0</v>
      </c>
      <c r="BQ37" s="898"/>
      <c r="BR37" s="899">
        <f t="shared" si="673"/>
        <v>0</v>
      </c>
      <c r="BS37" s="898"/>
      <c r="BT37" s="899">
        <f t="shared" si="674"/>
        <v>0</v>
      </c>
      <c r="BU37" s="898"/>
      <c r="BV37" s="899">
        <f t="shared" si="675"/>
        <v>0</v>
      </c>
      <c r="BW37" s="898"/>
      <c r="BX37" s="899">
        <f t="shared" si="676"/>
        <v>0</v>
      </c>
      <c r="BY37" s="48"/>
      <c r="BZ37" s="53">
        <f t="shared" si="331"/>
        <v>0</v>
      </c>
      <c r="CA37" s="48"/>
      <c r="CB37" s="53">
        <f t="shared" si="332"/>
        <v>0</v>
      </c>
      <c r="CC37" s="48"/>
      <c r="CD37" s="53">
        <f t="shared" si="333"/>
        <v>0</v>
      </c>
      <c r="CE37" s="48"/>
      <c r="CF37" s="53">
        <f t="shared" si="334"/>
        <v>0</v>
      </c>
      <c r="CG37" s="48"/>
      <c r="CH37" s="53">
        <f t="shared" si="335"/>
        <v>0</v>
      </c>
      <c r="CI37" s="48"/>
      <c r="CJ37" s="53">
        <f t="shared" si="336"/>
        <v>0</v>
      </c>
      <c r="CK37" s="48"/>
      <c r="CL37" s="53">
        <f t="shared" si="337"/>
        <v>0</v>
      </c>
      <c r="CM37" s="48"/>
      <c r="CN37" s="53">
        <f t="shared" si="338"/>
        <v>0</v>
      </c>
      <c r="CO37" s="48"/>
      <c r="CP37" s="53">
        <f t="shared" si="339"/>
        <v>0</v>
      </c>
      <c r="CQ37" s="48"/>
      <c r="CR37" s="53">
        <f t="shared" si="340"/>
        <v>0</v>
      </c>
      <c r="CS37" s="48"/>
      <c r="CT37" s="53">
        <f t="shared" si="341"/>
        <v>0</v>
      </c>
      <c r="CU37" s="48"/>
      <c r="CV37" s="53">
        <f t="shared" si="342"/>
        <v>0</v>
      </c>
      <c r="CW37" s="48"/>
      <c r="CX37" s="53">
        <f t="shared" si="0"/>
        <v>0</v>
      </c>
      <c r="CY37" s="43"/>
      <c r="CZ37" s="50">
        <f t="shared" si="1"/>
        <v>0</v>
      </c>
      <c r="DA37" s="50">
        <f t="shared" si="2"/>
        <v>0</v>
      </c>
      <c r="DB37" s="1"/>
      <c r="DC37" s="1"/>
      <c r="DD37" s="1"/>
      <c r="DE37" s="1"/>
      <c r="DF37" s="1"/>
      <c r="DG37" s="1"/>
      <c r="DH37" s="1"/>
      <c r="DI37" s="1"/>
      <c r="DJ37" s="1"/>
    </row>
    <row r="38" spans="1:114" s="3" customFormat="1" x14ac:dyDescent="0.2">
      <c r="A38" s="14"/>
      <c r="B38" s="14"/>
      <c r="C38" s="14"/>
      <c r="D38" s="14"/>
      <c r="E38" s="14"/>
      <c r="F38" s="14"/>
      <c r="G38" s="14"/>
      <c r="H38" s="14"/>
      <c r="I38" s="14"/>
      <c r="J38" s="14"/>
      <c r="K38" s="44"/>
      <c r="L38" s="14"/>
      <c r="M38" s="14"/>
      <c r="N38" s="14"/>
      <c r="O38" s="14"/>
      <c r="P38" s="14"/>
      <c r="Q38" s="14"/>
      <c r="R38" s="14"/>
      <c r="S38" s="14"/>
      <c r="T38" s="14"/>
      <c r="U38" s="14"/>
      <c r="V38" s="14"/>
      <c r="W38" s="14"/>
      <c r="X38" s="14"/>
      <c r="Y38" s="14"/>
      <c r="Z38" s="14"/>
      <c r="AA38" s="14"/>
      <c r="AB38" s="14"/>
      <c r="AC38" s="879"/>
      <c r="AD38" s="14"/>
      <c r="AE38" s="14"/>
      <c r="AF38" s="14"/>
      <c r="AG38" s="14"/>
      <c r="AH38" s="14"/>
      <c r="AI38" s="44"/>
      <c r="AJ38" s="14"/>
      <c r="AK38" s="14"/>
      <c r="AL38" s="14"/>
      <c r="AM38" s="14"/>
      <c r="AN38" s="14"/>
      <c r="AO38" s="14"/>
      <c r="AP38" s="14"/>
      <c r="AQ38" s="14"/>
      <c r="AR38" s="14"/>
      <c r="AS38" s="14"/>
      <c r="AT38" s="14"/>
      <c r="AU38" s="14"/>
      <c r="AV38" s="14"/>
      <c r="AW38" s="14"/>
      <c r="AX38" s="14"/>
      <c r="AY38" s="14"/>
      <c r="AZ38" s="14"/>
      <c r="BA38" s="879"/>
      <c r="BB38" s="14"/>
      <c r="BC38" s="14"/>
      <c r="BD38" s="14"/>
      <c r="BE38" s="14"/>
      <c r="BF38" s="14"/>
      <c r="BG38" s="4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44"/>
      <c r="CF38" s="14"/>
      <c r="CG38" s="14"/>
      <c r="CH38" s="14"/>
      <c r="CI38" s="14"/>
      <c r="CJ38" s="14"/>
      <c r="CK38" s="14"/>
      <c r="CL38" s="14"/>
      <c r="CM38" s="14"/>
      <c r="CN38" s="14"/>
      <c r="CO38" s="14"/>
      <c r="CP38" s="14"/>
      <c r="CQ38" s="14"/>
      <c r="CR38" s="14"/>
      <c r="CS38" s="14"/>
      <c r="CT38" s="14"/>
      <c r="CU38" s="14"/>
      <c r="CV38" s="14"/>
      <c r="CW38" s="14"/>
      <c r="CX38" s="14"/>
      <c r="CY38" s="14"/>
      <c r="CZ38" s="13"/>
      <c r="DA38" s="13"/>
      <c r="DB38" s="1"/>
      <c r="DC38" s="1"/>
      <c r="DD38" s="1"/>
      <c r="DE38" s="1"/>
      <c r="DF38" s="1"/>
      <c r="DG38" s="1"/>
      <c r="DH38" s="1"/>
      <c r="DI38" s="1"/>
      <c r="DJ38" s="1"/>
    </row>
    <row r="39" spans="1:114" s="3" customFormat="1" x14ac:dyDescent="0.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880"/>
      <c r="AD39" s="14"/>
      <c r="AE39" s="45"/>
      <c r="AF39" s="14"/>
      <c r="AG39" s="45"/>
      <c r="AH39" s="14"/>
      <c r="AI39" s="45"/>
      <c r="AJ39" s="14"/>
      <c r="AK39" s="45"/>
      <c r="AL39" s="14"/>
      <c r="AM39" s="45"/>
      <c r="AN39" s="14"/>
      <c r="AO39" s="45"/>
      <c r="AP39" s="14"/>
      <c r="AQ39" s="45"/>
      <c r="AR39" s="14"/>
      <c r="AS39" s="45"/>
      <c r="AT39" s="14"/>
      <c r="AU39" s="45"/>
      <c r="AV39" s="14"/>
      <c r="AW39" s="45"/>
      <c r="AX39" s="14"/>
      <c r="AY39" s="45"/>
      <c r="AZ39" s="14"/>
      <c r="BA39" s="880"/>
      <c r="BB39" s="14"/>
      <c r="BC39" s="45"/>
      <c r="BD39" s="14"/>
      <c r="BE39" s="45"/>
      <c r="BF39" s="14"/>
      <c r="BG39" s="45"/>
      <c r="BH39" s="14"/>
      <c r="BI39" s="45"/>
      <c r="BJ39" s="14"/>
      <c r="BK39" s="45"/>
      <c r="BL39" s="14"/>
      <c r="BM39" s="45"/>
      <c r="BN39" s="14"/>
      <c r="BO39" s="45"/>
      <c r="BP39" s="14"/>
      <c r="BQ39" s="45"/>
      <c r="BR39" s="14"/>
      <c r="BS39" s="45"/>
      <c r="BT39" s="14"/>
      <c r="BU39" s="45"/>
      <c r="BV39" s="14"/>
      <c r="BW39" s="45"/>
      <c r="BX39" s="14"/>
      <c r="BY39" s="45"/>
      <c r="BZ39" s="14"/>
      <c r="CA39" s="45"/>
      <c r="CB39" s="14"/>
      <c r="CC39" s="45"/>
      <c r="CD39" s="14"/>
      <c r="CE39" s="45"/>
      <c r="CF39" s="14"/>
      <c r="CG39" s="45"/>
      <c r="CH39" s="14"/>
      <c r="CI39" s="45"/>
      <c r="CJ39" s="14"/>
      <c r="CK39" s="45"/>
      <c r="CL39" s="14"/>
      <c r="CM39" s="45"/>
      <c r="CN39" s="14"/>
      <c r="CO39" s="45"/>
      <c r="CP39" s="14"/>
      <c r="CQ39" s="45"/>
      <c r="CR39" s="14"/>
      <c r="CS39" s="45"/>
      <c r="CT39" s="14"/>
      <c r="CU39" s="45"/>
      <c r="CV39" s="14"/>
      <c r="CW39" s="45"/>
      <c r="CX39" s="14"/>
      <c r="CY39" s="14"/>
      <c r="CZ39" s="13"/>
      <c r="DA39" s="13"/>
      <c r="DB39" s="52"/>
      <c r="DC39" s="1"/>
      <c r="DD39" s="1"/>
      <c r="DE39" s="1"/>
      <c r="DF39" s="1"/>
      <c r="DG39" s="1"/>
      <c r="DH39" s="1"/>
      <c r="DI39" s="1"/>
      <c r="DJ39" s="1"/>
    </row>
    <row r="40" spans="1:114" s="10" customFormat="1" ht="24" x14ac:dyDescent="0.2">
      <c r="A40" s="54"/>
      <c r="B40" s="54" t="s">
        <v>60</v>
      </c>
      <c r="C40" s="54"/>
      <c r="D40" s="54"/>
      <c r="E40" s="126">
        <f t="shared" ref="E40:AH40" si="723">SUM(E6:E37)</f>
        <v>0</v>
      </c>
      <c r="F40" s="126">
        <f t="shared" si="723"/>
        <v>0</v>
      </c>
      <c r="G40" s="54">
        <f t="shared" si="723"/>
        <v>0</v>
      </c>
      <c r="H40" s="54">
        <f t="shared" si="723"/>
        <v>0</v>
      </c>
      <c r="I40" s="54">
        <f t="shared" si="723"/>
        <v>0</v>
      </c>
      <c r="J40" s="54">
        <f t="shared" si="723"/>
        <v>0</v>
      </c>
      <c r="K40" s="54">
        <f t="shared" si="723"/>
        <v>0</v>
      </c>
      <c r="L40" s="54">
        <f t="shared" si="723"/>
        <v>0</v>
      </c>
      <c r="M40" s="54">
        <f t="shared" si="723"/>
        <v>0</v>
      </c>
      <c r="N40" s="54">
        <f t="shared" si="723"/>
        <v>0</v>
      </c>
      <c r="O40" s="54">
        <f t="shared" si="723"/>
        <v>0</v>
      </c>
      <c r="P40" s="54">
        <f t="shared" si="723"/>
        <v>0</v>
      </c>
      <c r="Q40" s="54">
        <f t="shared" si="723"/>
        <v>0</v>
      </c>
      <c r="R40" s="54">
        <f t="shared" si="723"/>
        <v>0</v>
      </c>
      <c r="S40" s="54">
        <f t="shared" si="723"/>
        <v>0</v>
      </c>
      <c r="T40" s="54">
        <f t="shared" si="723"/>
        <v>0</v>
      </c>
      <c r="U40" s="54">
        <f t="shared" si="723"/>
        <v>0</v>
      </c>
      <c r="V40" s="126">
        <f t="shared" si="723"/>
        <v>0</v>
      </c>
      <c r="W40" s="54">
        <f t="shared" si="723"/>
        <v>21.5</v>
      </c>
      <c r="X40" s="126">
        <f t="shared" si="723"/>
        <v>2404.5</v>
      </c>
      <c r="Y40" s="54">
        <f t="shared" si="723"/>
        <v>0</v>
      </c>
      <c r="Z40" s="54">
        <f t="shared" si="723"/>
        <v>0</v>
      </c>
      <c r="AA40" s="54">
        <f t="shared" si="723"/>
        <v>22</v>
      </c>
      <c r="AB40" s="54">
        <f t="shared" si="723"/>
        <v>2200</v>
      </c>
      <c r="AC40" s="881">
        <f t="shared" si="723"/>
        <v>17.75</v>
      </c>
      <c r="AD40" s="54">
        <f t="shared" si="723"/>
        <v>1775</v>
      </c>
      <c r="AE40" s="54">
        <f t="shared" si="723"/>
        <v>37.5</v>
      </c>
      <c r="AF40" s="126">
        <f t="shared" si="723"/>
        <v>3750</v>
      </c>
      <c r="AG40" s="54">
        <f t="shared" si="723"/>
        <v>57.75</v>
      </c>
      <c r="AH40" s="54">
        <f t="shared" si="723"/>
        <v>6132</v>
      </c>
      <c r="AI40" s="54">
        <f>SUM(AI6:AI37)+2.5</f>
        <v>31.25</v>
      </c>
      <c r="AJ40" s="54">
        <f>SUM(AJ6:AJ37)+250</f>
        <v>3360</v>
      </c>
      <c r="AK40" s="54">
        <f t="shared" ref="AK40:BP40" si="724">SUM(AK6:AK37)</f>
        <v>38.5</v>
      </c>
      <c r="AL40" s="54">
        <f t="shared" si="724"/>
        <v>4039</v>
      </c>
      <c r="AM40" s="54">
        <f t="shared" si="724"/>
        <v>25</v>
      </c>
      <c r="AN40" s="54">
        <f t="shared" si="724"/>
        <v>2688</v>
      </c>
      <c r="AO40" s="54">
        <f t="shared" si="724"/>
        <v>2</v>
      </c>
      <c r="AP40" s="54">
        <f t="shared" si="724"/>
        <v>200</v>
      </c>
      <c r="AQ40" s="54">
        <f t="shared" si="724"/>
        <v>1</v>
      </c>
      <c r="AR40" s="54">
        <f t="shared" si="724"/>
        <v>120</v>
      </c>
      <c r="AS40" s="54">
        <f t="shared" si="724"/>
        <v>7.25</v>
      </c>
      <c r="AT40" s="54">
        <f t="shared" si="724"/>
        <v>725</v>
      </c>
      <c r="AU40" s="54">
        <f t="shared" si="724"/>
        <v>0</v>
      </c>
      <c r="AV40" s="54">
        <f t="shared" si="724"/>
        <v>0</v>
      </c>
      <c r="AW40" s="54">
        <f t="shared" si="724"/>
        <v>42.5</v>
      </c>
      <c r="AX40" s="54">
        <f t="shared" si="724"/>
        <v>4844</v>
      </c>
      <c r="AY40" s="54">
        <f t="shared" si="724"/>
        <v>0</v>
      </c>
      <c r="AZ40" s="54">
        <f t="shared" si="724"/>
        <v>0</v>
      </c>
      <c r="BA40" s="881">
        <f t="shared" si="724"/>
        <v>0</v>
      </c>
      <c r="BB40" s="54">
        <f t="shared" si="724"/>
        <v>0</v>
      </c>
      <c r="BC40" s="54">
        <f t="shared" si="724"/>
        <v>0</v>
      </c>
      <c r="BD40" s="54">
        <f t="shared" si="724"/>
        <v>0</v>
      </c>
      <c r="BE40" s="54">
        <f t="shared" si="724"/>
        <v>0</v>
      </c>
      <c r="BF40" s="54">
        <f t="shared" si="724"/>
        <v>0</v>
      </c>
      <c r="BG40" s="54">
        <f t="shared" si="724"/>
        <v>0</v>
      </c>
      <c r="BH40" s="54">
        <f t="shared" si="724"/>
        <v>0</v>
      </c>
      <c r="BI40" s="54">
        <f t="shared" si="724"/>
        <v>0</v>
      </c>
      <c r="BJ40" s="54">
        <f t="shared" si="724"/>
        <v>0</v>
      </c>
      <c r="BK40" s="54">
        <f t="shared" si="724"/>
        <v>0</v>
      </c>
      <c r="BL40" s="54">
        <f t="shared" si="724"/>
        <v>0</v>
      </c>
      <c r="BM40" s="54">
        <f t="shared" si="724"/>
        <v>0</v>
      </c>
      <c r="BN40" s="54">
        <f t="shared" si="724"/>
        <v>0</v>
      </c>
      <c r="BO40" s="54">
        <f t="shared" si="724"/>
        <v>1</v>
      </c>
      <c r="BP40" s="54">
        <f t="shared" si="724"/>
        <v>118</v>
      </c>
      <c r="BQ40" s="54">
        <f t="shared" ref="BQ40:CX40" si="725">SUM(BQ6:BQ37)</f>
        <v>0</v>
      </c>
      <c r="BR40" s="54">
        <f t="shared" si="725"/>
        <v>0</v>
      </c>
      <c r="BS40" s="54">
        <f t="shared" si="725"/>
        <v>0</v>
      </c>
      <c r="BT40" s="54">
        <f t="shared" si="725"/>
        <v>0</v>
      </c>
      <c r="BU40" s="54">
        <f t="shared" si="725"/>
        <v>0</v>
      </c>
      <c r="BV40" s="54">
        <f t="shared" si="725"/>
        <v>0</v>
      </c>
      <c r="BW40" s="54">
        <f t="shared" si="725"/>
        <v>0</v>
      </c>
      <c r="BX40" s="54">
        <f t="shared" si="725"/>
        <v>0</v>
      </c>
      <c r="BY40" s="54">
        <f t="shared" si="725"/>
        <v>0</v>
      </c>
      <c r="BZ40" s="54">
        <f t="shared" si="725"/>
        <v>0</v>
      </c>
      <c r="CA40" s="54">
        <f t="shared" si="725"/>
        <v>0</v>
      </c>
      <c r="CB40" s="54">
        <f t="shared" si="725"/>
        <v>0</v>
      </c>
      <c r="CC40" s="54">
        <f t="shared" si="725"/>
        <v>0</v>
      </c>
      <c r="CD40" s="54">
        <f t="shared" si="725"/>
        <v>0</v>
      </c>
      <c r="CE40" s="54">
        <f t="shared" si="725"/>
        <v>0</v>
      </c>
      <c r="CF40" s="54">
        <f t="shared" si="725"/>
        <v>0</v>
      </c>
      <c r="CG40" s="54">
        <f t="shared" si="725"/>
        <v>0</v>
      </c>
      <c r="CH40" s="54">
        <f t="shared" si="725"/>
        <v>0</v>
      </c>
      <c r="CI40" s="54">
        <f t="shared" si="725"/>
        <v>0</v>
      </c>
      <c r="CJ40" s="54">
        <f t="shared" si="725"/>
        <v>0</v>
      </c>
      <c r="CK40" s="54">
        <f t="shared" si="725"/>
        <v>0</v>
      </c>
      <c r="CL40" s="54">
        <f t="shared" si="725"/>
        <v>0</v>
      </c>
      <c r="CM40" s="54">
        <f t="shared" si="725"/>
        <v>0</v>
      </c>
      <c r="CN40" s="54">
        <f t="shared" si="725"/>
        <v>0</v>
      </c>
      <c r="CO40" s="54">
        <f t="shared" si="725"/>
        <v>0</v>
      </c>
      <c r="CP40" s="54">
        <f t="shared" si="725"/>
        <v>0</v>
      </c>
      <c r="CQ40" s="54">
        <f t="shared" si="725"/>
        <v>0</v>
      </c>
      <c r="CR40" s="54">
        <f t="shared" si="725"/>
        <v>0</v>
      </c>
      <c r="CS40" s="54">
        <f t="shared" si="725"/>
        <v>0</v>
      </c>
      <c r="CT40" s="54">
        <f t="shared" si="725"/>
        <v>0</v>
      </c>
      <c r="CU40" s="54">
        <f t="shared" si="725"/>
        <v>0</v>
      </c>
      <c r="CV40" s="54">
        <f t="shared" si="725"/>
        <v>0</v>
      </c>
      <c r="CW40" s="54">
        <f t="shared" si="725"/>
        <v>0</v>
      </c>
      <c r="CX40" s="54">
        <f t="shared" si="725"/>
        <v>0</v>
      </c>
      <c r="CY40" s="54"/>
      <c r="CZ40" s="55">
        <f>SUM(CZ6:CZ37)-2.5</f>
        <v>300</v>
      </c>
      <c r="DA40" s="55">
        <f>SUM(DA6:DA37)-1737</f>
        <v>30368.5</v>
      </c>
      <c r="DB40" s="56" t="s">
        <v>60</v>
      </c>
      <c r="DC40" s="847"/>
      <c r="DD40" s="847"/>
      <c r="DE40" s="847"/>
      <c r="DF40" s="847"/>
      <c r="DG40" s="847"/>
      <c r="DH40" s="847"/>
      <c r="DI40" s="847"/>
      <c r="DJ40" s="847"/>
    </row>
    <row r="41" spans="1:114" x14ac:dyDescent="0.2">
      <c r="A41" s="54"/>
      <c r="B41" s="54" t="s">
        <v>61</v>
      </c>
      <c r="C41" s="54"/>
      <c r="D41" s="54"/>
      <c r="E41" s="925" t="e">
        <f>F40/E40</f>
        <v>#DIV/0!</v>
      </c>
      <c r="F41" s="925"/>
      <c r="G41" s="925" t="e">
        <f>H40/G40</f>
        <v>#DIV/0!</v>
      </c>
      <c r="H41" s="925"/>
      <c r="I41" s="925" t="e">
        <f>J40/I40</f>
        <v>#DIV/0!</v>
      </c>
      <c r="J41" s="925"/>
      <c r="K41" s="925" t="e">
        <f>L40/K40</f>
        <v>#DIV/0!</v>
      </c>
      <c r="L41" s="925"/>
      <c r="M41" s="925" t="e">
        <f>N40/M40</f>
        <v>#DIV/0!</v>
      </c>
      <c r="N41" s="925"/>
      <c r="O41" s="925" t="e">
        <f>P40/O40</f>
        <v>#DIV/0!</v>
      </c>
      <c r="P41" s="925"/>
      <c r="Q41" s="925" t="e">
        <f>R40/Q40</f>
        <v>#DIV/0!</v>
      </c>
      <c r="R41" s="925"/>
      <c r="S41" s="925" t="e">
        <f>T40/S40</f>
        <v>#DIV/0!</v>
      </c>
      <c r="T41" s="925"/>
      <c r="U41" s="925" t="e">
        <f>V40/U40</f>
        <v>#DIV/0!</v>
      </c>
      <c r="V41" s="925"/>
      <c r="W41" s="925">
        <f>X40/W40</f>
        <v>111.83720930232558</v>
      </c>
      <c r="X41" s="925"/>
      <c r="Y41" s="925" t="e">
        <f>Z40/Y40</f>
        <v>#DIV/0!</v>
      </c>
      <c r="Z41" s="925"/>
      <c r="AA41" s="925">
        <f>AB40/AA40</f>
        <v>100</v>
      </c>
      <c r="AB41" s="925"/>
      <c r="AC41" s="925">
        <f>AD40/AC40</f>
        <v>100</v>
      </c>
      <c r="AD41" s="925"/>
      <c r="AE41" s="925">
        <f>AF40/AE40</f>
        <v>100</v>
      </c>
      <c r="AF41" s="925"/>
      <c r="AG41" s="925">
        <f>AH40/AG40</f>
        <v>106.18181818181819</v>
      </c>
      <c r="AH41" s="925"/>
      <c r="AI41" s="925">
        <f>AJ40/AI40</f>
        <v>107.52</v>
      </c>
      <c r="AJ41" s="925"/>
      <c r="AK41" s="925">
        <f>AL40/AK40</f>
        <v>104.90909090909091</v>
      </c>
      <c r="AL41" s="925"/>
      <c r="AM41" s="925">
        <f>AN40/AM40</f>
        <v>107.52</v>
      </c>
      <c r="AN41" s="925"/>
      <c r="AO41" s="925">
        <f>AP40/AO40</f>
        <v>100</v>
      </c>
      <c r="AP41" s="925"/>
      <c r="AQ41" s="925">
        <f>AR40/AQ40</f>
        <v>120</v>
      </c>
      <c r="AR41" s="925"/>
      <c r="AS41" s="925">
        <f>AT40/AS40</f>
        <v>100</v>
      </c>
      <c r="AT41" s="925"/>
      <c r="AU41" s="925" t="e">
        <f>AV40/AU40</f>
        <v>#DIV/0!</v>
      </c>
      <c r="AV41" s="925"/>
      <c r="AW41" s="925">
        <f>AX40/AW40</f>
        <v>113.97647058823529</v>
      </c>
      <c r="AX41" s="925"/>
      <c r="AY41" s="925" t="e">
        <f>AZ40/AY40</f>
        <v>#DIV/0!</v>
      </c>
      <c r="AZ41" s="925"/>
      <c r="BA41" s="925" t="e">
        <f>BB40/BA40</f>
        <v>#DIV/0!</v>
      </c>
      <c r="BB41" s="925"/>
      <c r="BC41" s="925" t="e">
        <f>BD40/BC40</f>
        <v>#DIV/0!</v>
      </c>
      <c r="BD41" s="925"/>
      <c r="BE41" s="925" t="e">
        <f>BF40/BE40</f>
        <v>#DIV/0!</v>
      </c>
      <c r="BF41" s="925"/>
      <c r="BG41" s="925" t="e">
        <f>BH40/BG40</f>
        <v>#DIV/0!</v>
      </c>
      <c r="BH41" s="925"/>
      <c r="BI41" s="925" t="e">
        <f>BJ40/BI40</f>
        <v>#DIV/0!</v>
      </c>
      <c r="BJ41" s="925"/>
      <c r="BK41" s="925" t="e">
        <f>BL40/BK40</f>
        <v>#DIV/0!</v>
      </c>
      <c r="BL41" s="925"/>
      <c r="BM41" s="925" t="e">
        <f>BN40/BM40</f>
        <v>#DIV/0!</v>
      </c>
      <c r="BN41" s="925"/>
      <c r="BO41" s="925">
        <f>BP40/BO40</f>
        <v>118</v>
      </c>
      <c r="BP41" s="925"/>
      <c r="BQ41" s="925" t="e">
        <f>BR40/BQ40</f>
        <v>#DIV/0!</v>
      </c>
      <c r="BR41" s="925"/>
      <c r="BS41" s="925" t="e">
        <f>BT40/BS40</f>
        <v>#DIV/0!</v>
      </c>
      <c r="BT41" s="925"/>
      <c r="BU41" s="925" t="e">
        <f>BV40/BU40</f>
        <v>#DIV/0!</v>
      </c>
      <c r="BV41" s="925"/>
      <c r="BW41" s="925" t="e">
        <f>BX40/BW40</f>
        <v>#DIV/0!</v>
      </c>
      <c r="BX41" s="925"/>
      <c r="BY41" s="925" t="e">
        <f>BZ40/BY40</f>
        <v>#DIV/0!</v>
      </c>
      <c r="BZ41" s="925"/>
      <c r="CA41" s="925" t="e">
        <f>CB40/CA40</f>
        <v>#DIV/0!</v>
      </c>
      <c r="CB41" s="925"/>
      <c r="CC41" s="925" t="e">
        <f>CD40/CC40</f>
        <v>#DIV/0!</v>
      </c>
      <c r="CD41" s="925"/>
      <c r="CE41" s="925" t="e">
        <f>CF40/CE40</f>
        <v>#DIV/0!</v>
      </c>
      <c r="CF41" s="925"/>
      <c r="CG41" s="925" t="e">
        <f>CH40/CG40</f>
        <v>#DIV/0!</v>
      </c>
      <c r="CH41" s="925"/>
      <c r="CI41" s="925" t="e">
        <f>CJ40/CI40</f>
        <v>#DIV/0!</v>
      </c>
      <c r="CJ41" s="925"/>
      <c r="CK41" s="925" t="e">
        <f>CL40/CK40</f>
        <v>#DIV/0!</v>
      </c>
      <c r="CL41" s="925"/>
      <c r="CM41" s="925" t="e">
        <f>CN40/CM40</f>
        <v>#DIV/0!</v>
      </c>
      <c r="CN41" s="925"/>
      <c r="CO41" s="925" t="e">
        <f>CP40/CO40</f>
        <v>#DIV/0!</v>
      </c>
      <c r="CP41" s="925"/>
      <c r="CQ41" s="925" t="e">
        <f>CR40/CQ40</f>
        <v>#DIV/0!</v>
      </c>
      <c r="CR41" s="925"/>
      <c r="CS41" s="925" t="e">
        <f>CT40/CS40</f>
        <v>#DIV/0!</v>
      </c>
      <c r="CT41" s="925"/>
      <c r="CU41" s="925" t="e">
        <f>CV40/CU40</f>
        <v>#DIV/0!</v>
      </c>
      <c r="CV41" s="925"/>
      <c r="CW41" s="925" t="e">
        <f>CX40/CW40</f>
        <v>#DIV/0!</v>
      </c>
      <c r="CX41" s="925"/>
      <c r="CY41" s="59"/>
      <c r="CZ41" s="932">
        <f>DA40/CZ40</f>
        <v>101.22833333333334</v>
      </c>
      <c r="DA41" s="932"/>
      <c r="DB41" s="57" t="s">
        <v>62</v>
      </c>
    </row>
    <row r="42" spans="1:114" x14ac:dyDescent="0.2">
      <c r="AA42" s="888">
        <f>W40+Y40+AA40</f>
        <v>43.5</v>
      </c>
    </row>
    <row r="44" spans="1:114" ht="12.75" customHeight="1" x14ac:dyDescent="0.2">
      <c r="A44" s="38"/>
      <c r="B44" s="38"/>
      <c r="C44" s="39"/>
      <c r="D44" s="39"/>
      <c r="E44" s="933" t="str">
        <f>$E$3</f>
        <v>vor 2021</v>
      </c>
      <c r="F44" s="934"/>
      <c r="G44" s="934"/>
      <c r="H44" s="934"/>
      <c r="I44" s="934"/>
      <c r="J44" s="934"/>
      <c r="K44" s="934"/>
      <c r="L44" s="934"/>
      <c r="M44" s="934"/>
      <c r="N44" s="934"/>
      <c r="O44" s="934"/>
      <c r="P44" s="934"/>
      <c r="Q44" s="934"/>
      <c r="R44" s="934"/>
      <c r="S44" s="934"/>
      <c r="T44" s="934"/>
      <c r="U44" s="934"/>
      <c r="V44" s="934"/>
      <c r="W44" s="934"/>
      <c r="X44" s="934"/>
      <c r="Y44" s="934"/>
      <c r="Z44" s="934"/>
      <c r="AA44" s="934"/>
      <c r="AB44" s="935"/>
      <c r="AC44" s="926">
        <v>2021</v>
      </c>
      <c r="AD44" s="927"/>
      <c r="AE44" s="927"/>
      <c r="AF44" s="927"/>
      <c r="AG44" s="927"/>
      <c r="AH44" s="927"/>
      <c r="AI44" s="927"/>
      <c r="AJ44" s="927"/>
      <c r="AK44" s="927"/>
      <c r="AL44" s="927"/>
      <c r="AM44" s="927"/>
      <c r="AN44" s="927"/>
      <c r="AO44" s="927"/>
      <c r="AP44" s="927"/>
      <c r="AQ44" s="927"/>
      <c r="AR44" s="927"/>
      <c r="AS44" s="927"/>
      <c r="AT44" s="927"/>
      <c r="AU44" s="927"/>
      <c r="AV44" s="927"/>
      <c r="AW44" s="927"/>
      <c r="AX44" s="927"/>
      <c r="AY44" s="927"/>
      <c r="AZ44" s="928"/>
      <c r="BA44" s="926">
        <v>2022</v>
      </c>
      <c r="BB44" s="927"/>
      <c r="BC44" s="927"/>
      <c r="BD44" s="927"/>
      <c r="BE44" s="927"/>
      <c r="BF44" s="927"/>
      <c r="BG44" s="927"/>
      <c r="BH44" s="927"/>
      <c r="BI44" s="927"/>
      <c r="BJ44" s="927"/>
      <c r="BK44" s="927"/>
      <c r="BL44" s="927"/>
      <c r="BM44" s="927"/>
      <c r="BN44" s="927"/>
      <c r="BO44" s="927"/>
      <c r="BP44" s="927"/>
      <c r="BQ44" s="927"/>
      <c r="BR44" s="927"/>
      <c r="BS44" s="927"/>
      <c r="BT44" s="927"/>
      <c r="BU44" s="927"/>
      <c r="BV44" s="927"/>
      <c r="BW44" s="927"/>
      <c r="BX44" s="928"/>
      <c r="BY44" s="926">
        <f>BY3</f>
        <v>2023</v>
      </c>
      <c r="BZ44" s="927"/>
      <c r="CA44" s="927"/>
      <c r="CB44" s="927"/>
      <c r="CC44" s="927"/>
      <c r="CD44" s="927"/>
      <c r="CE44" s="927"/>
      <c r="CF44" s="927"/>
      <c r="CG44" s="927"/>
      <c r="CH44" s="927"/>
      <c r="CI44" s="927"/>
      <c r="CJ44" s="927"/>
      <c r="CK44" s="927"/>
      <c r="CL44" s="927"/>
      <c r="CM44" s="927"/>
      <c r="CN44" s="927"/>
      <c r="CO44" s="927"/>
      <c r="CP44" s="927"/>
      <c r="CQ44" s="927"/>
      <c r="CR44" s="927"/>
      <c r="CS44" s="927"/>
      <c r="CT44" s="927"/>
      <c r="CU44" s="927"/>
      <c r="CV44" s="928"/>
      <c r="CW44" s="51"/>
      <c r="CX44" s="51"/>
      <c r="CY44" s="51"/>
      <c r="CZ44" s="13"/>
      <c r="DA44" s="13"/>
    </row>
    <row r="45" spans="1:114" s="3" customFormat="1" ht="15.75" x14ac:dyDescent="0.25">
      <c r="A45" s="58"/>
      <c r="B45" s="58" t="str">
        <f>'Stundenverteilung INGE'!K5</f>
        <v>AeBo PL (50%)</v>
      </c>
      <c r="C45" s="939" t="str">
        <f>'Stundenverteilung INGE'!K7</f>
        <v>PL</v>
      </c>
      <c r="D45" s="940"/>
      <c r="E45" s="936"/>
      <c r="F45" s="937"/>
      <c r="G45" s="937"/>
      <c r="H45" s="937"/>
      <c r="I45" s="937"/>
      <c r="J45" s="937"/>
      <c r="K45" s="937"/>
      <c r="L45" s="937"/>
      <c r="M45" s="937"/>
      <c r="N45" s="937"/>
      <c r="O45" s="937"/>
      <c r="P45" s="937"/>
      <c r="Q45" s="937"/>
      <c r="R45" s="937"/>
      <c r="S45" s="937"/>
      <c r="T45" s="937"/>
      <c r="U45" s="937"/>
      <c r="V45" s="937"/>
      <c r="W45" s="937"/>
      <c r="X45" s="937"/>
      <c r="Y45" s="937"/>
      <c r="Z45" s="937"/>
      <c r="AA45" s="937"/>
      <c r="AB45" s="938"/>
      <c r="AC45" s="929"/>
      <c r="AD45" s="930"/>
      <c r="AE45" s="930"/>
      <c r="AF45" s="930"/>
      <c r="AG45" s="930"/>
      <c r="AH45" s="930"/>
      <c r="AI45" s="930"/>
      <c r="AJ45" s="930"/>
      <c r="AK45" s="930"/>
      <c r="AL45" s="930"/>
      <c r="AM45" s="930"/>
      <c r="AN45" s="930"/>
      <c r="AO45" s="930"/>
      <c r="AP45" s="930"/>
      <c r="AQ45" s="930"/>
      <c r="AR45" s="930"/>
      <c r="AS45" s="930"/>
      <c r="AT45" s="930"/>
      <c r="AU45" s="930"/>
      <c r="AV45" s="930"/>
      <c r="AW45" s="930"/>
      <c r="AX45" s="930"/>
      <c r="AY45" s="930"/>
      <c r="AZ45" s="931"/>
      <c r="BA45" s="929"/>
      <c r="BB45" s="930"/>
      <c r="BC45" s="930"/>
      <c r="BD45" s="930"/>
      <c r="BE45" s="930"/>
      <c r="BF45" s="930"/>
      <c r="BG45" s="930"/>
      <c r="BH45" s="930"/>
      <c r="BI45" s="930"/>
      <c r="BJ45" s="930"/>
      <c r="BK45" s="930"/>
      <c r="BL45" s="930"/>
      <c r="BM45" s="930"/>
      <c r="BN45" s="930"/>
      <c r="BO45" s="930"/>
      <c r="BP45" s="930"/>
      <c r="BQ45" s="930"/>
      <c r="BR45" s="930"/>
      <c r="BS45" s="930"/>
      <c r="BT45" s="930"/>
      <c r="BU45" s="930"/>
      <c r="BV45" s="930"/>
      <c r="BW45" s="930"/>
      <c r="BX45" s="931"/>
      <c r="BY45" s="929"/>
      <c r="BZ45" s="930"/>
      <c r="CA45" s="930"/>
      <c r="CB45" s="930"/>
      <c r="CC45" s="930"/>
      <c r="CD45" s="930"/>
      <c r="CE45" s="930"/>
      <c r="CF45" s="930"/>
      <c r="CG45" s="930"/>
      <c r="CH45" s="930"/>
      <c r="CI45" s="930"/>
      <c r="CJ45" s="930"/>
      <c r="CK45" s="930"/>
      <c r="CL45" s="930"/>
      <c r="CM45" s="930"/>
      <c r="CN45" s="930"/>
      <c r="CO45" s="930"/>
      <c r="CP45" s="930"/>
      <c r="CQ45" s="930"/>
      <c r="CR45" s="930"/>
      <c r="CS45" s="930"/>
      <c r="CT45" s="930"/>
      <c r="CU45" s="930"/>
      <c r="CV45" s="931"/>
      <c r="CW45" s="51"/>
      <c r="CX45" s="51"/>
      <c r="CY45" s="51"/>
      <c r="CZ45" s="12"/>
      <c r="DA45" s="12"/>
      <c r="DB45" s="1"/>
      <c r="DC45" s="1"/>
      <c r="DD45" s="1"/>
      <c r="DE45" s="1"/>
      <c r="DF45" s="1"/>
      <c r="DG45" s="1"/>
      <c r="DH45" s="1"/>
      <c r="DI45" s="1"/>
      <c r="DJ45" s="1"/>
    </row>
    <row r="46" spans="1:114" s="3" customFormat="1" ht="48" x14ac:dyDescent="0.2">
      <c r="A46" s="40" t="s">
        <v>0</v>
      </c>
      <c r="B46" s="40" t="s">
        <v>81</v>
      </c>
      <c r="C46" s="41" t="s">
        <v>1</v>
      </c>
      <c r="D46" s="41" t="s">
        <v>6</v>
      </c>
      <c r="E46" s="42" t="s">
        <v>13</v>
      </c>
      <c r="F46" s="42" t="s">
        <v>14</v>
      </c>
      <c r="G46" s="42" t="s">
        <v>15</v>
      </c>
      <c r="H46" s="42" t="s">
        <v>16</v>
      </c>
      <c r="I46" s="42" t="s">
        <v>17</v>
      </c>
      <c r="J46" s="42" t="s">
        <v>18</v>
      </c>
      <c r="K46" s="42" t="s">
        <v>19</v>
      </c>
      <c r="L46" s="42" t="s">
        <v>20</v>
      </c>
      <c r="M46" s="42" t="s">
        <v>21</v>
      </c>
      <c r="N46" s="42" t="s">
        <v>22</v>
      </c>
      <c r="O46" s="42" t="s">
        <v>23</v>
      </c>
      <c r="P46" s="42" t="s">
        <v>24</v>
      </c>
      <c r="Q46" s="42" t="s">
        <v>25</v>
      </c>
      <c r="R46" s="42" t="s">
        <v>26</v>
      </c>
      <c r="S46" s="42" t="s">
        <v>27</v>
      </c>
      <c r="T46" s="42" t="s">
        <v>28</v>
      </c>
      <c r="U46" s="42" t="str">
        <f t="shared" ref="U46:AB46" si="726">U5</f>
        <v>2017
Std.</v>
      </c>
      <c r="V46" s="42" t="str">
        <f t="shared" si="726"/>
        <v>2017
CHF</v>
      </c>
      <c r="W46" s="42" t="str">
        <f t="shared" si="726"/>
        <v>2018
Std.</v>
      </c>
      <c r="X46" s="42" t="str">
        <f t="shared" si="726"/>
        <v>2018
CHF</v>
      </c>
      <c r="Y46" s="42" t="str">
        <f t="shared" si="726"/>
        <v>2019 
Std.</v>
      </c>
      <c r="Z46" s="42" t="str">
        <f t="shared" si="726"/>
        <v>2019
CHF</v>
      </c>
      <c r="AA46" s="42" t="str">
        <f t="shared" si="726"/>
        <v>2020
Std.</v>
      </c>
      <c r="AB46" s="887" t="str">
        <f t="shared" si="726"/>
        <v>2020
CHF</v>
      </c>
      <c r="AC46" s="876" t="s">
        <v>13</v>
      </c>
      <c r="AD46" s="47" t="s">
        <v>14</v>
      </c>
      <c r="AE46" s="47" t="s">
        <v>15</v>
      </c>
      <c r="AF46" s="47" t="s">
        <v>16</v>
      </c>
      <c r="AG46" s="47" t="s">
        <v>17</v>
      </c>
      <c r="AH46" s="47" t="s">
        <v>18</v>
      </c>
      <c r="AI46" s="47" t="s">
        <v>19</v>
      </c>
      <c r="AJ46" s="47" t="s">
        <v>20</v>
      </c>
      <c r="AK46" s="47" t="s">
        <v>21</v>
      </c>
      <c r="AL46" s="47" t="s">
        <v>22</v>
      </c>
      <c r="AM46" s="47" t="s">
        <v>23</v>
      </c>
      <c r="AN46" s="47" t="s">
        <v>24</v>
      </c>
      <c r="AO46" s="47" t="s">
        <v>25</v>
      </c>
      <c r="AP46" s="47" t="s">
        <v>26</v>
      </c>
      <c r="AQ46" s="47" t="s">
        <v>27</v>
      </c>
      <c r="AR46" s="47" t="s">
        <v>28</v>
      </c>
      <c r="AS46" s="47" t="s">
        <v>29</v>
      </c>
      <c r="AT46" s="47" t="s">
        <v>30</v>
      </c>
      <c r="AU46" s="47" t="s">
        <v>31</v>
      </c>
      <c r="AV46" s="47" t="s">
        <v>32</v>
      </c>
      <c r="AW46" s="47" t="s">
        <v>33</v>
      </c>
      <c r="AX46" s="47" t="s">
        <v>36</v>
      </c>
      <c r="AY46" s="47" t="s">
        <v>34</v>
      </c>
      <c r="AZ46" s="871" t="s">
        <v>35</v>
      </c>
      <c r="BA46" s="876" t="s">
        <v>13</v>
      </c>
      <c r="BB46" s="47" t="s">
        <v>14</v>
      </c>
      <c r="BC46" s="47" t="s">
        <v>15</v>
      </c>
      <c r="BD46" s="47" t="s">
        <v>16</v>
      </c>
      <c r="BE46" s="47" t="s">
        <v>17</v>
      </c>
      <c r="BF46" s="47" t="s">
        <v>18</v>
      </c>
      <c r="BG46" s="47" t="s">
        <v>19</v>
      </c>
      <c r="BH46" s="47" t="s">
        <v>20</v>
      </c>
      <c r="BI46" s="47" t="s">
        <v>21</v>
      </c>
      <c r="BJ46" s="47" t="s">
        <v>22</v>
      </c>
      <c r="BK46" s="47" t="s">
        <v>23</v>
      </c>
      <c r="BL46" s="47" t="s">
        <v>24</v>
      </c>
      <c r="BM46" s="47" t="s">
        <v>25</v>
      </c>
      <c r="BN46" s="47" t="s">
        <v>26</v>
      </c>
      <c r="BO46" s="47" t="s">
        <v>27</v>
      </c>
      <c r="BP46" s="47" t="s">
        <v>28</v>
      </c>
      <c r="BQ46" s="47" t="s">
        <v>29</v>
      </c>
      <c r="BR46" s="47" t="s">
        <v>30</v>
      </c>
      <c r="BS46" s="47" t="s">
        <v>31</v>
      </c>
      <c r="BT46" s="47" t="s">
        <v>32</v>
      </c>
      <c r="BU46" s="47" t="s">
        <v>33</v>
      </c>
      <c r="BV46" s="47" t="s">
        <v>36</v>
      </c>
      <c r="BW46" s="47" t="s">
        <v>34</v>
      </c>
      <c r="BX46" s="47" t="s">
        <v>35</v>
      </c>
      <c r="BY46" s="47" t="s">
        <v>13</v>
      </c>
      <c r="BZ46" s="47" t="s">
        <v>14</v>
      </c>
      <c r="CA46" s="47" t="s">
        <v>15</v>
      </c>
      <c r="CB46" s="47" t="s">
        <v>16</v>
      </c>
      <c r="CC46" s="47" t="s">
        <v>17</v>
      </c>
      <c r="CD46" s="47" t="s">
        <v>18</v>
      </c>
      <c r="CE46" s="47" t="s">
        <v>19</v>
      </c>
      <c r="CF46" s="47" t="s">
        <v>20</v>
      </c>
      <c r="CG46" s="47" t="s">
        <v>21</v>
      </c>
      <c r="CH46" s="47" t="s">
        <v>22</v>
      </c>
      <c r="CI46" s="47" t="s">
        <v>23</v>
      </c>
      <c r="CJ46" s="47" t="s">
        <v>24</v>
      </c>
      <c r="CK46" s="47" t="s">
        <v>25</v>
      </c>
      <c r="CL46" s="47" t="s">
        <v>26</v>
      </c>
      <c r="CM46" s="47" t="s">
        <v>27</v>
      </c>
      <c r="CN46" s="47" t="s">
        <v>28</v>
      </c>
      <c r="CO46" s="47" t="s">
        <v>29</v>
      </c>
      <c r="CP46" s="47" t="s">
        <v>30</v>
      </c>
      <c r="CQ46" s="47" t="s">
        <v>31</v>
      </c>
      <c r="CR46" s="47" t="s">
        <v>32</v>
      </c>
      <c r="CS46" s="47" t="s">
        <v>33</v>
      </c>
      <c r="CT46" s="47" t="s">
        <v>36</v>
      </c>
      <c r="CU46" s="47" t="s">
        <v>34</v>
      </c>
      <c r="CV46" s="47" t="s">
        <v>35</v>
      </c>
      <c r="CW46" s="212" t="str">
        <f>CW5</f>
        <v>Leer
Std.</v>
      </c>
      <c r="CX46" s="47" t="str">
        <f>CX5</f>
        <v>Leer
CHF</v>
      </c>
      <c r="CY46" s="47"/>
      <c r="CZ46" s="49" t="s">
        <v>4</v>
      </c>
      <c r="DA46" s="49" t="s">
        <v>5</v>
      </c>
      <c r="DB46" s="1"/>
      <c r="DC46" s="1"/>
      <c r="DD46" s="1"/>
      <c r="DE46" s="1"/>
      <c r="DF46" s="1"/>
      <c r="DG46" s="1"/>
      <c r="DH46" s="1"/>
      <c r="DI46" s="1"/>
      <c r="DJ46" s="1"/>
    </row>
    <row r="47" spans="1:114" s="3" customFormat="1" x14ac:dyDescent="0.2">
      <c r="A47" s="46" t="s">
        <v>90</v>
      </c>
      <c r="B47" s="46" t="s">
        <v>91</v>
      </c>
      <c r="C47" s="46" t="s">
        <v>2</v>
      </c>
      <c r="D47" s="46">
        <v>140</v>
      </c>
      <c r="E47" s="4"/>
      <c r="F47" s="53">
        <f>SUM(E47*$D47)</f>
        <v>0</v>
      </c>
      <c r="G47" s="4"/>
      <c r="H47" s="53">
        <f>SUM(G47*$D47)</f>
        <v>0</v>
      </c>
      <c r="I47" s="4"/>
      <c r="J47" s="53">
        <f>SUM(I47*$D47)</f>
        <v>0</v>
      </c>
      <c r="K47" s="4"/>
      <c r="L47" s="53">
        <f>SUM(K47*$D47)</f>
        <v>0</v>
      </c>
      <c r="M47" s="4"/>
      <c r="N47" s="53">
        <f>SUM(M47*$D47)</f>
        <v>0</v>
      </c>
      <c r="O47" s="4"/>
      <c r="P47" s="53">
        <f>SUM(O47*$D47)</f>
        <v>0</v>
      </c>
      <c r="Q47" s="4"/>
      <c r="R47" s="53">
        <f>SUM(Q47*$D47)</f>
        <v>0</v>
      </c>
      <c r="S47" s="4"/>
      <c r="T47" s="53">
        <f>SUM(S47*$D47)</f>
        <v>0</v>
      </c>
      <c r="U47" s="4"/>
      <c r="V47" s="53">
        <f>SUM(U47*$D47)</f>
        <v>0</v>
      </c>
      <c r="W47" s="4"/>
      <c r="X47" s="53">
        <f>SUM(W47*$D47)</f>
        <v>0</v>
      </c>
      <c r="Y47" s="4"/>
      <c r="Z47" s="53">
        <f>SUM(Y47*$D47)</f>
        <v>0</v>
      </c>
      <c r="AA47" s="4"/>
      <c r="AB47" s="872">
        <f>SUM(AA47*$D47)</f>
        <v>0</v>
      </c>
      <c r="AC47" s="877"/>
      <c r="AD47" s="53">
        <f>SUM(AC47*$D47)</f>
        <v>0</v>
      </c>
      <c r="AE47" s="48"/>
      <c r="AF47" s="53">
        <f>SUM(AE47*$D47)</f>
        <v>0</v>
      </c>
      <c r="AG47" s="48"/>
      <c r="AH47" s="53">
        <f>SUM(AG47*$D47)</f>
        <v>0</v>
      </c>
      <c r="AI47" s="48"/>
      <c r="AJ47" s="53">
        <f>SUM(AI47*$D47)</f>
        <v>0</v>
      </c>
      <c r="AK47" s="48"/>
      <c r="AL47" s="53">
        <f>SUM(AK47*$D47)</f>
        <v>0</v>
      </c>
      <c r="AM47" s="48"/>
      <c r="AN47" s="53">
        <f>SUM(AM47*$D47)</f>
        <v>0</v>
      </c>
      <c r="AO47" s="48"/>
      <c r="AP47" s="53">
        <f>SUM(AO47*$D47)</f>
        <v>0</v>
      </c>
      <c r="AQ47" s="48"/>
      <c r="AR47" s="53">
        <f>SUM(AQ47*$D47)</f>
        <v>0</v>
      </c>
      <c r="AS47" s="48"/>
      <c r="AT47" s="53">
        <f>SUM(AS47*$D47)</f>
        <v>0</v>
      </c>
      <c r="AU47" s="898"/>
      <c r="AV47" s="899">
        <f>SUM(AU47*$D47)</f>
        <v>0</v>
      </c>
      <c r="AW47" s="48"/>
      <c r="AX47" s="53">
        <f>SUM(AW47*$D47)</f>
        <v>0</v>
      </c>
      <c r="AY47" s="48"/>
      <c r="AZ47" s="872">
        <f>SUM(AY47*$D47)</f>
        <v>0</v>
      </c>
      <c r="BA47" s="877"/>
      <c r="BB47" s="899">
        <f>SUM(BA47*$D47)</f>
        <v>0</v>
      </c>
      <c r="BC47" s="898"/>
      <c r="BD47" s="899">
        <f>SUM(BC47*$D47)</f>
        <v>0</v>
      </c>
      <c r="BE47" s="898"/>
      <c r="BF47" s="899">
        <f>SUM(BE47*$D47)</f>
        <v>0</v>
      </c>
      <c r="BG47" s="898"/>
      <c r="BH47" s="899">
        <f>SUM(BG47*$D47)</f>
        <v>0</v>
      </c>
      <c r="BI47" s="898"/>
      <c r="BJ47" s="899">
        <f>SUM(BI47*$D47)</f>
        <v>0</v>
      </c>
      <c r="BK47" s="898"/>
      <c r="BL47" s="899">
        <f>SUM(BK47*$D47)</f>
        <v>0</v>
      </c>
      <c r="BM47" s="898"/>
      <c r="BN47" s="899">
        <f>SUM(BM47*$D47)</f>
        <v>0</v>
      </c>
      <c r="BO47" s="898"/>
      <c r="BP47" s="899">
        <f>SUM(BO47*$D47)</f>
        <v>0</v>
      </c>
      <c r="BQ47" s="898"/>
      <c r="BR47" s="899">
        <f>SUM(BQ47*$D47)</f>
        <v>0</v>
      </c>
      <c r="BS47" s="898"/>
      <c r="BT47" s="899">
        <f>SUM(BS47*$D47)</f>
        <v>0</v>
      </c>
      <c r="BU47" s="898"/>
      <c r="BV47" s="899">
        <f>SUM(BU47*$D47)</f>
        <v>0</v>
      </c>
      <c r="BW47" s="898"/>
      <c r="BX47" s="899">
        <f>SUM(BW47*$D47)</f>
        <v>0</v>
      </c>
      <c r="BY47" s="48"/>
      <c r="BZ47" s="53">
        <f>SUM(BY47*$D47)</f>
        <v>0</v>
      </c>
      <c r="CA47" s="48"/>
      <c r="CB47" s="53">
        <f>SUM(CA47*$D47)</f>
        <v>0</v>
      </c>
      <c r="CC47" s="48"/>
      <c r="CD47" s="53">
        <f>SUM(CC47*$D47)</f>
        <v>0</v>
      </c>
      <c r="CE47" s="48"/>
      <c r="CF47" s="53">
        <f>SUM(CE47*$D47)</f>
        <v>0</v>
      </c>
      <c r="CG47" s="48"/>
      <c r="CH47" s="53">
        <f>SUM(CG47*$D47)</f>
        <v>0</v>
      </c>
      <c r="CI47" s="48"/>
      <c r="CJ47" s="53">
        <f>SUM(CI47*$D47)</f>
        <v>0</v>
      </c>
      <c r="CK47" s="48"/>
      <c r="CL47" s="53">
        <f>SUM(CK47*$D47)</f>
        <v>0</v>
      </c>
      <c r="CM47" s="48"/>
      <c r="CN47" s="53">
        <f>SUM(CM47*$D47)</f>
        <v>0</v>
      </c>
      <c r="CO47" s="48"/>
      <c r="CP47" s="53">
        <f>SUM(CO47*$D47)</f>
        <v>0</v>
      </c>
      <c r="CQ47" s="48"/>
      <c r="CR47" s="53">
        <f>SUM(CQ47*$D47)</f>
        <v>0</v>
      </c>
      <c r="CS47" s="48"/>
      <c r="CT47" s="53">
        <f>SUM(CS47*$D47)</f>
        <v>0</v>
      </c>
      <c r="CU47" s="48"/>
      <c r="CV47" s="53">
        <f>SUM(CU47*$D47)</f>
        <v>0</v>
      </c>
      <c r="CW47" s="48"/>
      <c r="CX47" s="53">
        <f t="shared" ref="CX47:CX77" si="727">SUM(CW47*$D47)</f>
        <v>0</v>
      </c>
      <c r="CY47" s="43"/>
      <c r="CZ47" s="50">
        <f t="shared" ref="CZ47:CZ77" si="728">SUM(E47+G47+I47+K47+M47+O47+Q47+S47+U47+W47+Y47+AA47+AC47+AE47+AG47+AI47+AK47+AM47+AO47+AQ47+AS47+AU47+AW47+AY47+BA47+BC47+BE47+BG47+BI47+BK47+BM47+BO47+BQ47+BS47+BU47+BW47+CW47+BY47+CA47+CC47+CE47+CG47+CI47+CK47+CM47+CO47+CQ47+CS47+CU47)</f>
        <v>0</v>
      </c>
      <c r="DA47" s="50">
        <f t="shared" ref="DA47:DA77" si="729">ROUND(CZ47*D47*2,1)/2</f>
        <v>0</v>
      </c>
      <c r="DB47" s="1"/>
      <c r="DC47" s="1"/>
      <c r="DD47" s="1"/>
      <c r="DE47" s="1"/>
      <c r="DF47" s="1"/>
      <c r="DG47" s="1"/>
      <c r="DH47" s="1"/>
      <c r="DI47" s="1"/>
      <c r="DJ47" s="1"/>
    </row>
    <row r="48" spans="1:114" s="3" customFormat="1" x14ac:dyDescent="0.2">
      <c r="A48" s="46"/>
      <c r="B48" s="46"/>
      <c r="C48" s="46" t="s">
        <v>2</v>
      </c>
      <c r="D48" s="46">
        <v>140</v>
      </c>
      <c r="E48" s="4"/>
      <c r="F48" s="53">
        <f t="shared" ref="F48:F77" si="730">SUM(E48*$D48)</f>
        <v>0</v>
      </c>
      <c r="G48" s="4"/>
      <c r="H48" s="53">
        <f t="shared" ref="H48:H60" si="731">SUM(G48*$D48)</f>
        <v>0</v>
      </c>
      <c r="I48" s="4"/>
      <c r="J48" s="53">
        <f t="shared" ref="J48" si="732">SUM(I48*$D48)</f>
        <v>0</v>
      </c>
      <c r="K48" s="4"/>
      <c r="L48" s="53">
        <f t="shared" ref="L48:L60" si="733">SUM(K48*$D48)</f>
        <v>0</v>
      </c>
      <c r="M48" s="4"/>
      <c r="N48" s="53">
        <f t="shared" ref="N48:N60" si="734">SUM(M48*$D48)</f>
        <v>0</v>
      </c>
      <c r="O48" s="4"/>
      <c r="P48" s="53">
        <f t="shared" ref="P48:P60" si="735">SUM(O48*$D48)</f>
        <v>0</v>
      </c>
      <c r="Q48" s="4"/>
      <c r="R48" s="53">
        <f t="shared" ref="R48:R60" si="736">SUM(Q48*$D48)</f>
        <v>0</v>
      </c>
      <c r="S48" s="4"/>
      <c r="T48" s="53">
        <f t="shared" ref="T48:T60" si="737">SUM(S48*$D48)</f>
        <v>0</v>
      </c>
      <c r="U48" s="4"/>
      <c r="V48" s="53">
        <f t="shared" ref="V48:V60" si="738">SUM(U48*$D48)</f>
        <v>0</v>
      </c>
      <c r="W48" s="4"/>
      <c r="X48" s="53">
        <f t="shared" ref="X48:X60" si="739">SUM(W48*$D48)</f>
        <v>0</v>
      </c>
      <c r="Y48" s="4"/>
      <c r="Z48" s="53">
        <f t="shared" ref="Z48:Z60" si="740">SUM(Y48*$D48)</f>
        <v>0</v>
      </c>
      <c r="AA48" s="4"/>
      <c r="AB48" s="872">
        <f t="shared" ref="AB48:AB60" si="741">SUM(AA48*$D48)</f>
        <v>0</v>
      </c>
      <c r="AC48" s="877"/>
      <c r="AD48" s="53">
        <f t="shared" ref="AD48:AD60" si="742">SUM(AC48*$D48)</f>
        <v>0</v>
      </c>
      <c r="AE48" s="48"/>
      <c r="AF48" s="53">
        <f t="shared" ref="AF48:AF60" si="743">SUM(AE48*$D48)</f>
        <v>0</v>
      </c>
      <c r="AG48" s="48"/>
      <c r="AH48" s="53">
        <f t="shared" ref="AH48:AH60" si="744">SUM(AG48*$D48)</f>
        <v>0</v>
      </c>
      <c r="AI48" s="48"/>
      <c r="AJ48" s="53">
        <f t="shared" ref="AJ48:AJ60" si="745">SUM(AI48*$D48)</f>
        <v>0</v>
      </c>
      <c r="AK48" s="48"/>
      <c r="AL48" s="53">
        <f t="shared" ref="AL48:AL60" si="746">SUM(AK48*$D48)</f>
        <v>0</v>
      </c>
      <c r="AM48" s="48"/>
      <c r="AN48" s="53">
        <f t="shared" ref="AN48:AN60" si="747">SUM(AM48*$D48)</f>
        <v>0</v>
      </c>
      <c r="AO48" s="48"/>
      <c r="AP48" s="53">
        <f t="shared" ref="AP48:AP60" si="748">SUM(AO48*$D48)</f>
        <v>0</v>
      </c>
      <c r="AQ48" s="48"/>
      <c r="AR48" s="53">
        <f t="shared" ref="AR48:AR60" si="749">SUM(AQ48*$D48)</f>
        <v>0</v>
      </c>
      <c r="AS48" s="48"/>
      <c r="AT48" s="53">
        <f t="shared" ref="AT48:AT60" si="750">SUM(AS48*$D48)</f>
        <v>0</v>
      </c>
      <c r="AU48" s="898"/>
      <c r="AV48" s="899">
        <f t="shared" ref="AV48:AV60" si="751">SUM(AU48*$D48)</f>
        <v>0</v>
      </c>
      <c r="AW48" s="48"/>
      <c r="AX48" s="53">
        <f t="shared" ref="AX48:AX60" si="752">SUM(AW48*$D48)</f>
        <v>0</v>
      </c>
      <c r="AY48" s="48"/>
      <c r="AZ48" s="872">
        <f t="shared" ref="AZ48:AZ60" si="753">SUM(AY48*$D48)</f>
        <v>0</v>
      </c>
      <c r="BA48" s="877"/>
      <c r="BB48" s="899">
        <f t="shared" ref="BB48:BB60" si="754">SUM(BA48*$D48)</f>
        <v>0</v>
      </c>
      <c r="BC48" s="898"/>
      <c r="BD48" s="899">
        <f t="shared" ref="BD48:BD60" si="755">SUM(BC48*$D48)</f>
        <v>0</v>
      </c>
      <c r="BE48" s="898"/>
      <c r="BF48" s="899">
        <f t="shared" ref="BF48:BF60" si="756">SUM(BE48*$D48)</f>
        <v>0</v>
      </c>
      <c r="BG48" s="898"/>
      <c r="BH48" s="899">
        <f t="shared" ref="BH48:BH60" si="757">SUM(BG48*$D48)</f>
        <v>0</v>
      </c>
      <c r="BI48" s="898"/>
      <c r="BJ48" s="899">
        <f t="shared" ref="BJ48:BJ60" si="758">SUM(BI48*$D48)</f>
        <v>0</v>
      </c>
      <c r="BK48" s="898"/>
      <c r="BL48" s="899">
        <f t="shared" ref="BL48:BL60" si="759">SUM(BK48*$D48)</f>
        <v>0</v>
      </c>
      <c r="BM48" s="898"/>
      <c r="BN48" s="899">
        <f t="shared" ref="BN48:BN60" si="760">SUM(BM48*$D48)</f>
        <v>0</v>
      </c>
      <c r="BO48" s="898"/>
      <c r="BP48" s="899">
        <f t="shared" ref="BP48:BP60" si="761">SUM(BO48*$D48)</f>
        <v>0</v>
      </c>
      <c r="BQ48" s="898"/>
      <c r="BR48" s="899">
        <f t="shared" ref="BR48:BR60" si="762">SUM(BQ48*$D48)</f>
        <v>0</v>
      </c>
      <c r="BS48" s="898"/>
      <c r="BT48" s="899">
        <f t="shared" ref="BT48:BT60" si="763">SUM(BS48*$D48)</f>
        <v>0</v>
      </c>
      <c r="BU48" s="898"/>
      <c r="BV48" s="899">
        <f t="shared" ref="BV48:BV60" si="764">SUM(BU48*$D48)</f>
        <v>0</v>
      </c>
      <c r="BW48" s="898"/>
      <c r="BX48" s="899">
        <f t="shared" ref="BX48:BX60" si="765">SUM(BW48*$D48)</f>
        <v>0</v>
      </c>
      <c r="BY48" s="48"/>
      <c r="BZ48" s="53">
        <f t="shared" ref="BZ48:BZ60" si="766">SUM(BY48*$D48)</f>
        <v>0</v>
      </c>
      <c r="CA48" s="48"/>
      <c r="CB48" s="53">
        <f t="shared" ref="CB48:CB60" si="767">SUM(CA48*$D48)</f>
        <v>0</v>
      </c>
      <c r="CC48" s="48"/>
      <c r="CD48" s="53">
        <f t="shared" ref="CD48:CD60" si="768">SUM(CC48*$D48)</f>
        <v>0</v>
      </c>
      <c r="CE48" s="48"/>
      <c r="CF48" s="53">
        <f t="shared" ref="CF48:CF60" si="769">SUM(CE48*$D48)</f>
        <v>0</v>
      </c>
      <c r="CG48" s="48"/>
      <c r="CH48" s="53">
        <f t="shared" ref="CH48:CH60" si="770">SUM(CG48*$D48)</f>
        <v>0</v>
      </c>
      <c r="CI48" s="48"/>
      <c r="CJ48" s="53">
        <f t="shared" ref="CJ48:CJ60" si="771">SUM(CI48*$D48)</f>
        <v>0</v>
      </c>
      <c r="CK48" s="48"/>
      <c r="CL48" s="53">
        <f t="shared" ref="CL48:CL60" si="772">SUM(CK48*$D48)</f>
        <v>0</v>
      </c>
      <c r="CM48" s="48"/>
      <c r="CN48" s="53">
        <f t="shared" ref="CN48:CN60" si="773">SUM(CM48*$D48)</f>
        <v>0</v>
      </c>
      <c r="CO48" s="48"/>
      <c r="CP48" s="53">
        <f t="shared" ref="CP48:CP60" si="774">SUM(CO48*$D48)</f>
        <v>0</v>
      </c>
      <c r="CQ48" s="48"/>
      <c r="CR48" s="53">
        <f t="shared" ref="CR48:CR60" si="775">SUM(CQ48*$D48)</f>
        <v>0</v>
      </c>
      <c r="CS48" s="48"/>
      <c r="CT48" s="53">
        <f t="shared" ref="CT48:CT60" si="776">SUM(CS48*$D48)</f>
        <v>0</v>
      </c>
      <c r="CU48" s="48"/>
      <c r="CV48" s="53">
        <f t="shared" ref="CV48:CV60" si="777">SUM(CU48*$D48)</f>
        <v>0</v>
      </c>
      <c r="CW48" s="48"/>
      <c r="CX48" s="53">
        <f t="shared" si="727"/>
        <v>0</v>
      </c>
      <c r="CY48" s="43"/>
      <c r="CZ48" s="50">
        <f t="shared" si="728"/>
        <v>0</v>
      </c>
      <c r="DA48" s="50">
        <f t="shared" si="729"/>
        <v>0</v>
      </c>
      <c r="DB48" s="1"/>
      <c r="DC48" s="1"/>
      <c r="DD48" s="1"/>
      <c r="DE48" s="1"/>
      <c r="DF48" s="1"/>
      <c r="DG48" s="1"/>
      <c r="DH48" s="1"/>
      <c r="DI48" s="1"/>
      <c r="DJ48" s="1"/>
    </row>
    <row r="49" spans="1:114" s="3" customFormat="1" x14ac:dyDescent="0.2">
      <c r="A49" s="46" t="s">
        <v>109</v>
      </c>
      <c r="B49" s="46" t="s">
        <v>110</v>
      </c>
      <c r="C49" s="46" t="s">
        <v>2</v>
      </c>
      <c r="D49" s="46">
        <v>140</v>
      </c>
      <c r="E49" s="4"/>
      <c r="F49" s="53">
        <f t="shared" si="730"/>
        <v>0</v>
      </c>
      <c r="G49" s="4"/>
      <c r="H49" s="53">
        <f t="shared" si="731"/>
        <v>0</v>
      </c>
      <c r="I49" s="4"/>
      <c r="J49" s="53">
        <f t="shared" ref="J49" si="778">SUM(I49*$D49)</f>
        <v>0</v>
      </c>
      <c r="K49" s="4"/>
      <c r="L49" s="53">
        <f t="shared" si="733"/>
        <v>0</v>
      </c>
      <c r="M49" s="4"/>
      <c r="N49" s="53">
        <f t="shared" si="734"/>
        <v>0</v>
      </c>
      <c r="O49" s="4"/>
      <c r="P49" s="53">
        <f t="shared" si="735"/>
        <v>0</v>
      </c>
      <c r="Q49" s="4"/>
      <c r="R49" s="53">
        <f t="shared" si="736"/>
        <v>0</v>
      </c>
      <c r="S49" s="4"/>
      <c r="T49" s="53">
        <f t="shared" si="737"/>
        <v>0</v>
      </c>
      <c r="U49" s="4"/>
      <c r="V49" s="53">
        <f t="shared" si="738"/>
        <v>0</v>
      </c>
      <c r="W49" s="4"/>
      <c r="X49" s="53">
        <f t="shared" si="739"/>
        <v>0</v>
      </c>
      <c r="Y49" s="4"/>
      <c r="Z49" s="53">
        <f t="shared" si="740"/>
        <v>0</v>
      </c>
      <c r="AA49" s="198">
        <f>6.75+13.5+10.5</f>
        <v>30.75</v>
      </c>
      <c r="AB49" s="872">
        <f t="shared" si="741"/>
        <v>4305</v>
      </c>
      <c r="AC49" s="877">
        <v>3</v>
      </c>
      <c r="AD49" s="53">
        <f t="shared" si="742"/>
        <v>420</v>
      </c>
      <c r="AE49" s="48">
        <v>13</v>
      </c>
      <c r="AF49" s="53">
        <f t="shared" si="743"/>
        <v>1820</v>
      </c>
      <c r="AG49" s="48">
        <v>37.25</v>
      </c>
      <c r="AH49" s="53">
        <f t="shared" si="744"/>
        <v>5215</v>
      </c>
      <c r="AI49" s="48"/>
      <c r="AJ49" s="53">
        <f t="shared" si="745"/>
        <v>0</v>
      </c>
      <c r="AK49" s="48"/>
      <c r="AL49" s="53">
        <f t="shared" si="746"/>
        <v>0</v>
      </c>
      <c r="AM49" s="48"/>
      <c r="AN49" s="53">
        <f t="shared" si="747"/>
        <v>0</v>
      </c>
      <c r="AO49" s="48"/>
      <c r="AP49" s="53">
        <f t="shared" si="748"/>
        <v>0</v>
      </c>
      <c r="AQ49" s="48"/>
      <c r="AR49" s="53">
        <f t="shared" si="749"/>
        <v>0</v>
      </c>
      <c r="AS49" s="48"/>
      <c r="AT49" s="53">
        <f t="shared" si="750"/>
        <v>0</v>
      </c>
      <c r="AU49" s="898"/>
      <c r="AV49" s="899">
        <f t="shared" si="751"/>
        <v>0</v>
      </c>
      <c r="AW49" s="48">
        <v>8</v>
      </c>
      <c r="AX49" s="53">
        <f t="shared" si="752"/>
        <v>1120</v>
      </c>
      <c r="AY49" s="48"/>
      <c r="AZ49" s="872">
        <f t="shared" si="753"/>
        <v>0</v>
      </c>
      <c r="BA49" s="877"/>
      <c r="BB49" s="899">
        <f t="shared" si="754"/>
        <v>0</v>
      </c>
      <c r="BC49" s="898"/>
      <c r="BD49" s="899">
        <f t="shared" si="755"/>
        <v>0</v>
      </c>
      <c r="BE49" s="898"/>
      <c r="BF49" s="899">
        <f t="shared" si="756"/>
        <v>0</v>
      </c>
      <c r="BG49" s="898"/>
      <c r="BH49" s="899">
        <f t="shared" si="757"/>
        <v>0</v>
      </c>
      <c r="BI49" s="898"/>
      <c r="BJ49" s="899">
        <f t="shared" si="758"/>
        <v>0</v>
      </c>
      <c r="BK49" s="898"/>
      <c r="BL49" s="899">
        <f t="shared" si="759"/>
        <v>0</v>
      </c>
      <c r="BM49" s="898"/>
      <c r="BN49" s="899">
        <f t="shared" si="760"/>
        <v>0</v>
      </c>
      <c r="BO49" s="898"/>
      <c r="BP49" s="899">
        <f t="shared" si="761"/>
        <v>0</v>
      </c>
      <c r="BQ49" s="898"/>
      <c r="BR49" s="899">
        <f t="shared" si="762"/>
        <v>0</v>
      </c>
      <c r="BS49" s="898"/>
      <c r="BT49" s="899">
        <f t="shared" si="763"/>
        <v>0</v>
      </c>
      <c r="BU49" s="898"/>
      <c r="BV49" s="899">
        <f t="shared" si="764"/>
        <v>0</v>
      </c>
      <c r="BW49" s="898"/>
      <c r="BX49" s="899">
        <f t="shared" si="765"/>
        <v>0</v>
      </c>
      <c r="BY49" s="48"/>
      <c r="BZ49" s="53">
        <f t="shared" si="766"/>
        <v>0</v>
      </c>
      <c r="CA49" s="48"/>
      <c r="CB49" s="53">
        <f t="shared" si="767"/>
        <v>0</v>
      </c>
      <c r="CC49" s="48"/>
      <c r="CD49" s="53">
        <f t="shared" si="768"/>
        <v>0</v>
      </c>
      <c r="CE49" s="48"/>
      <c r="CF49" s="53">
        <f t="shared" si="769"/>
        <v>0</v>
      </c>
      <c r="CG49" s="48"/>
      <c r="CH49" s="53">
        <f t="shared" si="770"/>
        <v>0</v>
      </c>
      <c r="CI49" s="48"/>
      <c r="CJ49" s="53">
        <f t="shared" si="771"/>
        <v>0</v>
      </c>
      <c r="CK49" s="48"/>
      <c r="CL49" s="53">
        <f t="shared" si="772"/>
        <v>0</v>
      </c>
      <c r="CM49" s="48"/>
      <c r="CN49" s="53">
        <f t="shared" si="773"/>
        <v>0</v>
      </c>
      <c r="CO49" s="48"/>
      <c r="CP49" s="53">
        <f t="shared" si="774"/>
        <v>0</v>
      </c>
      <c r="CQ49" s="48"/>
      <c r="CR49" s="53">
        <f t="shared" si="775"/>
        <v>0</v>
      </c>
      <c r="CS49" s="48"/>
      <c r="CT49" s="53">
        <f t="shared" si="776"/>
        <v>0</v>
      </c>
      <c r="CU49" s="48"/>
      <c r="CV49" s="53">
        <f t="shared" si="777"/>
        <v>0</v>
      </c>
      <c r="CW49" s="48"/>
      <c r="CX49" s="53">
        <f t="shared" si="727"/>
        <v>0</v>
      </c>
      <c r="CY49" s="43"/>
      <c r="CZ49" s="50">
        <f t="shared" si="728"/>
        <v>92</v>
      </c>
      <c r="DA49" s="50">
        <f t="shared" si="729"/>
        <v>12880</v>
      </c>
      <c r="DB49" s="1"/>
      <c r="DC49" s="1"/>
      <c r="DD49" s="1"/>
      <c r="DE49" s="1"/>
      <c r="DF49" s="1"/>
      <c r="DG49" s="1"/>
      <c r="DH49" s="1"/>
      <c r="DI49" s="1"/>
      <c r="DJ49" s="1"/>
    </row>
    <row r="50" spans="1:114" s="3" customFormat="1" x14ac:dyDescent="0.2">
      <c r="A50" s="46"/>
      <c r="B50" s="46"/>
      <c r="C50" s="46" t="s">
        <v>2</v>
      </c>
      <c r="D50" s="46">
        <v>140</v>
      </c>
      <c r="E50" s="4"/>
      <c r="F50" s="53">
        <f t="shared" si="730"/>
        <v>0</v>
      </c>
      <c r="G50" s="4"/>
      <c r="H50" s="53">
        <f t="shared" si="731"/>
        <v>0</v>
      </c>
      <c r="I50" s="4"/>
      <c r="J50" s="53">
        <f t="shared" ref="J50" si="779">SUM(I50*$D50)</f>
        <v>0</v>
      </c>
      <c r="K50" s="4"/>
      <c r="L50" s="53">
        <f t="shared" si="733"/>
        <v>0</v>
      </c>
      <c r="M50" s="4"/>
      <c r="N50" s="53">
        <f t="shared" si="734"/>
        <v>0</v>
      </c>
      <c r="O50" s="4"/>
      <c r="P50" s="53">
        <f t="shared" si="735"/>
        <v>0</v>
      </c>
      <c r="Q50" s="4"/>
      <c r="R50" s="53">
        <f t="shared" si="736"/>
        <v>0</v>
      </c>
      <c r="S50" s="4"/>
      <c r="T50" s="147">
        <f t="shared" si="737"/>
        <v>0</v>
      </c>
      <c r="U50" s="4"/>
      <c r="V50" s="53">
        <f t="shared" si="738"/>
        <v>0</v>
      </c>
      <c r="W50" s="4"/>
      <c r="X50" s="53">
        <f t="shared" si="739"/>
        <v>0</v>
      </c>
      <c r="Y50" s="4"/>
      <c r="Z50" s="53">
        <f t="shared" si="740"/>
        <v>0</v>
      </c>
      <c r="AA50" s="4"/>
      <c r="AB50" s="872">
        <f t="shared" si="741"/>
        <v>0</v>
      </c>
      <c r="AC50" s="877"/>
      <c r="AD50" s="53">
        <f t="shared" si="742"/>
        <v>0</v>
      </c>
      <c r="AE50" s="48"/>
      <c r="AF50" s="53">
        <f t="shared" si="743"/>
        <v>0</v>
      </c>
      <c r="AG50" s="48"/>
      <c r="AH50" s="53">
        <f t="shared" si="744"/>
        <v>0</v>
      </c>
      <c r="AI50" s="48"/>
      <c r="AJ50" s="53">
        <f t="shared" si="745"/>
        <v>0</v>
      </c>
      <c r="AK50" s="48"/>
      <c r="AL50" s="53">
        <f t="shared" si="746"/>
        <v>0</v>
      </c>
      <c r="AM50" s="48"/>
      <c r="AN50" s="53">
        <f t="shared" si="747"/>
        <v>0</v>
      </c>
      <c r="AO50" s="48"/>
      <c r="AP50" s="53">
        <f t="shared" si="748"/>
        <v>0</v>
      </c>
      <c r="AQ50" s="48"/>
      <c r="AR50" s="53">
        <f t="shared" si="749"/>
        <v>0</v>
      </c>
      <c r="AS50" s="48"/>
      <c r="AT50" s="53">
        <f t="shared" si="750"/>
        <v>0</v>
      </c>
      <c r="AU50" s="898"/>
      <c r="AV50" s="899">
        <f t="shared" si="751"/>
        <v>0</v>
      </c>
      <c r="AW50" s="48"/>
      <c r="AX50" s="53">
        <f t="shared" si="752"/>
        <v>0</v>
      </c>
      <c r="AY50" s="48"/>
      <c r="AZ50" s="872">
        <f t="shared" si="753"/>
        <v>0</v>
      </c>
      <c r="BA50" s="877"/>
      <c r="BB50" s="899">
        <f t="shared" si="754"/>
        <v>0</v>
      </c>
      <c r="BC50" s="898"/>
      <c r="BD50" s="899">
        <f t="shared" si="755"/>
        <v>0</v>
      </c>
      <c r="BE50" s="898"/>
      <c r="BF50" s="899">
        <f t="shared" si="756"/>
        <v>0</v>
      </c>
      <c r="BG50" s="898"/>
      <c r="BH50" s="899">
        <f t="shared" si="757"/>
        <v>0</v>
      </c>
      <c r="BI50" s="898"/>
      <c r="BJ50" s="899">
        <f t="shared" si="758"/>
        <v>0</v>
      </c>
      <c r="BK50" s="898"/>
      <c r="BL50" s="899">
        <f t="shared" si="759"/>
        <v>0</v>
      </c>
      <c r="BM50" s="898"/>
      <c r="BN50" s="899">
        <f t="shared" si="760"/>
        <v>0</v>
      </c>
      <c r="BO50" s="898"/>
      <c r="BP50" s="899">
        <f t="shared" si="761"/>
        <v>0</v>
      </c>
      <c r="BQ50" s="898"/>
      <c r="BR50" s="899">
        <f t="shared" si="762"/>
        <v>0</v>
      </c>
      <c r="BS50" s="898"/>
      <c r="BT50" s="899">
        <f t="shared" si="763"/>
        <v>0</v>
      </c>
      <c r="BU50" s="898"/>
      <c r="BV50" s="899">
        <f t="shared" si="764"/>
        <v>0</v>
      </c>
      <c r="BW50" s="898"/>
      <c r="BX50" s="899">
        <f t="shared" si="765"/>
        <v>0</v>
      </c>
      <c r="BY50" s="48"/>
      <c r="BZ50" s="53">
        <f t="shared" si="766"/>
        <v>0</v>
      </c>
      <c r="CA50" s="48"/>
      <c r="CB50" s="53">
        <f t="shared" si="767"/>
        <v>0</v>
      </c>
      <c r="CC50" s="48"/>
      <c r="CD50" s="53">
        <f t="shared" si="768"/>
        <v>0</v>
      </c>
      <c r="CE50" s="48"/>
      <c r="CF50" s="53">
        <f t="shared" si="769"/>
        <v>0</v>
      </c>
      <c r="CG50" s="48"/>
      <c r="CH50" s="53">
        <f t="shared" si="770"/>
        <v>0</v>
      </c>
      <c r="CI50" s="48"/>
      <c r="CJ50" s="53">
        <f t="shared" si="771"/>
        <v>0</v>
      </c>
      <c r="CK50" s="48"/>
      <c r="CL50" s="53">
        <f t="shared" si="772"/>
        <v>0</v>
      </c>
      <c r="CM50" s="48"/>
      <c r="CN50" s="53">
        <f t="shared" si="773"/>
        <v>0</v>
      </c>
      <c r="CO50" s="48"/>
      <c r="CP50" s="53">
        <f t="shared" si="774"/>
        <v>0</v>
      </c>
      <c r="CQ50" s="48"/>
      <c r="CR50" s="53">
        <f t="shared" si="775"/>
        <v>0</v>
      </c>
      <c r="CS50" s="48"/>
      <c r="CT50" s="53">
        <f t="shared" si="776"/>
        <v>0</v>
      </c>
      <c r="CU50" s="48"/>
      <c r="CV50" s="53">
        <f t="shared" si="777"/>
        <v>0</v>
      </c>
      <c r="CW50" s="48"/>
      <c r="CX50" s="53">
        <f t="shared" si="727"/>
        <v>0</v>
      </c>
      <c r="CY50" s="43"/>
      <c r="CZ50" s="50">
        <f t="shared" si="728"/>
        <v>0</v>
      </c>
      <c r="DA50" s="50">
        <f t="shared" si="729"/>
        <v>0</v>
      </c>
      <c r="DB50" s="1"/>
      <c r="DC50" s="1"/>
      <c r="DD50" s="1"/>
      <c r="DE50" s="1"/>
      <c r="DF50" s="1"/>
      <c r="DG50" s="1"/>
      <c r="DH50" s="1"/>
      <c r="DI50" s="1"/>
      <c r="DJ50" s="1"/>
    </row>
    <row r="51" spans="1:114" s="3" customFormat="1" x14ac:dyDescent="0.2">
      <c r="A51" s="46"/>
      <c r="B51" s="46"/>
      <c r="C51" s="46" t="s">
        <v>2</v>
      </c>
      <c r="D51" s="46">
        <v>140</v>
      </c>
      <c r="E51" s="4"/>
      <c r="F51" s="53">
        <f t="shared" si="730"/>
        <v>0</v>
      </c>
      <c r="G51" s="4"/>
      <c r="H51" s="53">
        <f t="shared" si="731"/>
        <v>0</v>
      </c>
      <c r="I51" s="4"/>
      <c r="J51" s="53">
        <f t="shared" ref="J51" si="780">SUM(I51*$D51)</f>
        <v>0</v>
      </c>
      <c r="K51" s="4"/>
      <c r="L51" s="53">
        <f t="shared" si="733"/>
        <v>0</v>
      </c>
      <c r="M51" s="4"/>
      <c r="N51" s="53">
        <f t="shared" si="734"/>
        <v>0</v>
      </c>
      <c r="O51" s="4"/>
      <c r="P51" s="53">
        <f t="shared" si="735"/>
        <v>0</v>
      </c>
      <c r="Q51" s="4"/>
      <c r="R51" s="53">
        <f t="shared" si="736"/>
        <v>0</v>
      </c>
      <c r="S51" s="4"/>
      <c r="T51" s="53">
        <f>SUM(J51:S51)</f>
        <v>0</v>
      </c>
      <c r="U51" s="146"/>
      <c r="V51" s="53">
        <f t="shared" si="738"/>
        <v>0</v>
      </c>
      <c r="W51" s="4"/>
      <c r="X51" s="53">
        <f t="shared" si="739"/>
        <v>0</v>
      </c>
      <c r="Y51" s="4"/>
      <c r="Z51" s="53">
        <f t="shared" si="740"/>
        <v>0</v>
      </c>
      <c r="AA51" s="4"/>
      <c r="AB51" s="872">
        <f t="shared" si="741"/>
        <v>0</v>
      </c>
      <c r="AC51" s="877"/>
      <c r="AD51" s="53">
        <f t="shared" si="742"/>
        <v>0</v>
      </c>
      <c r="AE51" s="48"/>
      <c r="AF51" s="53">
        <f t="shared" si="743"/>
        <v>0</v>
      </c>
      <c r="AG51" s="48"/>
      <c r="AH51" s="53">
        <f t="shared" si="744"/>
        <v>0</v>
      </c>
      <c r="AI51" s="48"/>
      <c r="AJ51" s="53">
        <f t="shared" si="745"/>
        <v>0</v>
      </c>
      <c r="AK51" s="48"/>
      <c r="AL51" s="53">
        <f t="shared" si="746"/>
        <v>0</v>
      </c>
      <c r="AM51" s="48"/>
      <c r="AN51" s="53">
        <f t="shared" si="747"/>
        <v>0</v>
      </c>
      <c r="AO51" s="48"/>
      <c r="AP51" s="53">
        <f t="shared" si="748"/>
        <v>0</v>
      </c>
      <c r="AQ51" s="48"/>
      <c r="AR51" s="53">
        <f t="shared" si="749"/>
        <v>0</v>
      </c>
      <c r="AS51" s="48"/>
      <c r="AT51" s="53">
        <f t="shared" si="750"/>
        <v>0</v>
      </c>
      <c r="AU51" s="898"/>
      <c r="AV51" s="899">
        <f t="shared" si="751"/>
        <v>0</v>
      </c>
      <c r="AW51" s="48"/>
      <c r="AX51" s="53">
        <f t="shared" si="752"/>
        <v>0</v>
      </c>
      <c r="AY51" s="48"/>
      <c r="AZ51" s="872">
        <f t="shared" si="753"/>
        <v>0</v>
      </c>
      <c r="BA51" s="877"/>
      <c r="BB51" s="899">
        <f t="shared" si="754"/>
        <v>0</v>
      </c>
      <c r="BC51" s="898"/>
      <c r="BD51" s="899">
        <f t="shared" si="755"/>
        <v>0</v>
      </c>
      <c r="BE51" s="898"/>
      <c r="BF51" s="899">
        <f t="shared" si="756"/>
        <v>0</v>
      </c>
      <c r="BG51" s="898"/>
      <c r="BH51" s="899">
        <f t="shared" si="757"/>
        <v>0</v>
      </c>
      <c r="BI51" s="898"/>
      <c r="BJ51" s="899">
        <f t="shared" si="758"/>
        <v>0</v>
      </c>
      <c r="BK51" s="898"/>
      <c r="BL51" s="899">
        <f t="shared" si="759"/>
        <v>0</v>
      </c>
      <c r="BM51" s="898"/>
      <c r="BN51" s="899">
        <f t="shared" si="760"/>
        <v>0</v>
      </c>
      <c r="BO51" s="898"/>
      <c r="BP51" s="899">
        <f t="shared" si="761"/>
        <v>0</v>
      </c>
      <c r="BQ51" s="898"/>
      <c r="BR51" s="899">
        <f t="shared" si="762"/>
        <v>0</v>
      </c>
      <c r="BS51" s="898"/>
      <c r="BT51" s="899">
        <f t="shared" si="763"/>
        <v>0</v>
      </c>
      <c r="BU51" s="898"/>
      <c r="BV51" s="899">
        <f t="shared" si="764"/>
        <v>0</v>
      </c>
      <c r="BW51" s="898"/>
      <c r="BX51" s="899">
        <f t="shared" si="765"/>
        <v>0</v>
      </c>
      <c r="BY51" s="48"/>
      <c r="BZ51" s="53">
        <f t="shared" si="766"/>
        <v>0</v>
      </c>
      <c r="CA51" s="48"/>
      <c r="CB51" s="53">
        <f t="shared" si="767"/>
        <v>0</v>
      </c>
      <c r="CC51" s="48"/>
      <c r="CD51" s="53">
        <f t="shared" si="768"/>
        <v>0</v>
      </c>
      <c r="CE51" s="48"/>
      <c r="CF51" s="53">
        <f t="shared" si="769"/>
        <v>0</v>
      </c>
      <c r="CG51" s="48"/>
      <c r="CH51" s="53">
        <f t="shared" si="770"/>
        <v>0</v>
      </c>
      <c r="CI51" s="48"/>
      <c r="CJ51" s="53">
        <f t="shared" si="771"/>
        <v>0</v>
      </c>
      <c r="CK51" s="48"/>
      <c r="CL51" s="53">
        <f t="shared" si="772"/>
        <v>0</v>
      </c>
      <c r="CM51" s="48"/>
      <c r="CN51" s="53">
        <f t="shared" si="773"/>
        <v>0</v>
      </c>
      <c r="CO51" s="48"/>
      <c r="CP51" s="53">
        <f t="shared" si="774"/>
        <v>0</v>
      </c>
      <c r="CQ51" s="48"/>
      <c r="CR51" s="53">
        <f t="shared" si="775"/>
        <v>0</v>
      </c>
      <c r="CS51" s="48"/>
      <c r="CT51" s="53">
        <f t="shared" si="776"/>
        <v>0</v>
      </c>
      <c r="CU51" s="48"/>
      <c r="CV51" s="53">
        <f t="shared" si="777"/>
        <v>0</v>
      </c>
      <c r="CW51" s="48"/>
      <c r="CX51" s="53">
        <f t="shared" si="727"/>
        <v>0</v>
      </c>
      <c r="CY51" s="43"/>
      <c r="CZ51" s="50">
        <f t="shared" si="728"/>
        <v>0</v>
      </c>
      <c r="DA51" s="50">
        <f t="shared" si="729"/>
        <v>0</v>
      </c>
      <c r="DB51" s="1"/>
      <c r="DC51" s="1"/>
      <c r="DD51" s="1"/>
      <c r="DE51" s="1"/>
      <c r="DF51" s="1"/>
      <c r="DG51" s="1"/>
      <c r="DH51" s="1"/>
      <c r="DI51" s="1"/>
      <c r="DJ51" s="1"/>
    </row>
    <row r="52" spans="1:114" s="3" customFormat="1" x14ac:dyDescent="0.2">
      <c r="A52" s="46"/>
      <c r="B52" s="46"/>
      <c r="C52" s="46" t="s">
        <v>7</v>
      </c>
      <c r="D52" s="46">
        <v>118</v>
      </c>
      <c r="E52" s="4"/>
      <c r="F52" s="53">
        <f t="shared" si="730"/>
        <v>0</v>
      </c>
      <c r="G52" s="4"/>
      <c r="H52" s="53">
        <f t="shared" si="731"/>
        <v>0</v>
      </c>
      <c r="I52" s="4"/>
      <c r="J52" s="53">
        <f t="shared" ref="J52" si="781">SUM(I52*$D52)</f>
        <v>0</v>
      </c>
      <c r="K52" s="4"/>
      <c r="L52" s="53">
        <f t="shared" si="733"/>
        <v>0</v>
      </c>
      <c r="M52" s="4"/>
      <c r="N52" s="53">
        <f t="shared" si="734"/>
        <v>0</v>
      </c>
      <c r="O52" s="4"/>
      <c r="P52" s="53">
        <f t="shared" si="735"/>
        <v>0</v>
      </c>
      <c r="Q52" s="4"/>
      <c r="R52" s="53">
        <f t="shared" si="736"/>
        <v>0</v>
      </c>
      <c r="S52" s="4"/>
      <c r="T52" s="148">
        <f t="shared" si="737"/>
        <v>0</v>
      </c>
      <c r="U52" s="4"/>
      <c r="V52" s="53">
        <f t="shared" si="738"/>
        <v>0</v>
      </c>
      <c r="W52" s="4"/>
      <c r="X52" s="53">
        <f t="shared" si="739"/>
        <v>0</v>
      </c>
      <c r="Y52" s="4"/>
      <c r="Z52" s="53">
        <f t="shared" si="740"/>
        <v>0</v>
      </c>
      <c r="AA52" s="4"/>
      <c r="AB52" s="872">
        <f t="shared" si="741"/>
        <v>0</v>
      </c>
      <c r="AC52" s="877"/>
      <c r="AD52" s="53">
        <f t="shared" si="742"/>
        <v>0</v>
      </c>
      <c r="AE52" s="48"/>
      <c r="AF52" s="53">
        <f t="shared" si="743"/>
        <v>0</v>
      </c>
      <c r="AG52" s="48"/>
      <c r="AH52" s="53">
        <f t="shared" si="744"/>
        <v>0</v>
      </c>
      <c r="AI52" s="48"/>
      <c r="AJ52" s="53">
        <f t="shared" si="745"/>
        <v>0</v>
      </c>
      <c r="AK52" s="48"/>
      <c r="AL52" s="53">
        <f t="shared" si="746"/>
        <v>0</v>
      </c>
      <c r="AM52" s="48"/>
      <c r="AN52" s="53">
        <f t="shared" si="747"/>
        <v>0</v>
      </c>
      <c r="AO52" s="48"/>
      <c r="AP52" s="53">
        <f t="shared" si="748"/>
        <v>0</v>
      </c>
      <c r="AQ52" s="48"/>
      <c r="AR52" s="53">
        <f t="shared" si="749"/>
        <v>0</v>
      </c>
      <c r="AS52" s="48"/>
      <c r="AT52" s="53">
        <f t="shared" si="750"/>
        <v>0</v>
      </c>
      <c r="AU52" s="898"/>
      <c r="AV52" s="899">
        <f t="shared" si="751"/>
        <v>0</v>
      </c>
      <c r="AW52" s="48"/>
      <c r="AX52" s="53">
        <f t="shared" si="752"/>
        <v>0</v>
      </c>
      <c r="AY52" s="48"/>
      <c r="AZ52" s="872">
        <f t="shared" si="753"/>
        <v>0</v>
      </c>
      <c r="BA52" s="877"/>
      <c r="BB52" s="899">
        <f t="shared" si="754"/>
        <v>0</v>
      </c>
      <c r="BC52" s="898"/>
      <c r="BD52" s="899">
        <f t="shared" si="755"/>
        <v>0</v>
      </c>
      <c r="BE52" s="898"/>
      <c r="BF52" s="899">
        <f t="shared" si="756"/>
        <v>0</v>
      </c>
      <c r="BG52" s="898"/>
      <c r="BH52" s="899">
        <f t="shared" si="757"/>
        <v>0</v>
      </c>
      <c r="BI52" s="898"/>
      <c r="BJ52" s="899">
        <f t="shared" si="758"/>
        <v>0</v>
      </c>
      <c r="BK52" s="898"/>
      <c r="BL52" s="899">
        <f t="shared" si="759"/>
        <v>0</v>
      </c>
      <c r="BM52" s="898"/>
      <c r="BN52" s="899">
        <f t="shared" si="760"/>
        <v>0</v>
      </c>
      <c r="BO52" s="898"/>
      <c r="BP52" s="899">
        <f t="shared" si="761"/>
        <v>0</v>
      </c>
      <c r="BQ52" s="898"/>
      <c r="BR52" s="899">
        <f t="shared" si="762"/>
        <v>0</v>
      </c>
      <c r="BS52" s="898"/>
      <c r="BT52" s="899">
        <f t="shared" si="763"/>
        <v>0</v>
      </c>
      <c r="BU52" s="898"/>
      <c r="BV52" s="899">
        <f t="shared" si="764"/>
        <v>0</v>
      </c>
      <c r="BW52" s="898"/>
      <c r="BX52" s="899">
        <f t="shared" si="765"/>
        <v>0</v>
      </c>
      <c r="BY52" s="48"/>
      <c r="BZ52" s="53">
        <f t="shared" si="766"/>
        <v>0</v>
      </c>
      <c r="CA52" s="48"/>
      <c r="CB52" s="53">
        <f t="shared" si="767"/>
        <v>0</v>
      </c>
      <c r="CC52" s="48"/>
      <c r="CD52" s="53">
        <f t="shared" si="768"/>
        <v>0</v>
      </c>
      <c r="CE52" s="48"/>
      <c r="CF52" s="53">
        <f t="shared" si="769"/>
        <v>0</v>
      </c>
      <c r="CG52" s="48"/>
      <c r="CH52" s="53">
        <f t="shared" si="770"/>
        <v>0</v>
      </c>
      <c r="CI52" s="48"/>
      <c r="CJ52" s="53">
        <f t="shared" si="771"/>
        <v>0</v>
      </c>
      <c r="CK52" s="48"/>
      <c r="CL52" s="53">
        <f t="shared" si="772"/>
        <v>0</v>
      </c>
      <c r="CM52" s="48"/>
      <c r="CN52" s="53">
        <f t="shared" si="773"/>
        <v>0</v>
      </c>
      <c r="CO52" s="48"/>
      <c r="CP52" s="53">
        <f t="shared" si="774"/>
        <v>0</v>
      </c>
      <c r="CQ52" s="48"/>
      <c r="CR52" s="53">
        <f t="shared" si="775"/>
        <v>0</v>
      </c>
      <c r="CS52" s="48"/>
      <c r="CT52" s="53">
        <f t="shared" si="776"/>
        <v>0</v>
      </c>
      <c r="CU52" s="48"/>
      <c r="CV52" s="53">
        <f t="shared" si="777"/>
        <v>0</v>
      </c>
      <c r="CW52" s="48"/>
      <c r="CX52" s="53">
        <f t="shared" si="727"/>
        <v>0</v>
      </c>
      <c r="CY52" s="43"/>
      <c r="CZ52" s="50">
        <f t="shared" si="728"/>
        <v>0</v>
      </c>
      <c r="DA52" s="50">
        <f t="shared" si="729"/>
        <v>0</v>
      </c>
      <c r="DB52" s="1"/>
      <c r="DC52" s="1"/>
      <c r="DD52" s="1"/>
      <c r="DE52" s="1"/>
      <c r="DF52" s="1"/>
      <c r="DG52" s="1"/>
      <c r="DH52" s="1"/>
      <c r="DI52" s="1"/>
      <c r="DJ52" s="1"/>
    </row>
    <row r="53" spans="1:114" s="3" customFormat="1" x14ac:dyDescent="0.2">
      <c r="A53" s="46"/>
      <c r="B53" s="46"/>
      <c r="C53" s="46" t="s">
        <v>7</v>
      </c>
      <c r="D53" s="46">
        <v>118</v>
      </c>
      <c r="E53" s="4"/>
      <c r="F53" s="53">
        <f t="shared" si="730"/>
        <v>0</v>
      </c>
      <c r="G53" s="4"/>
      <c r="H53" s="53">
        <f t="shared" si="731"/>
        <v>0</v>
      </c>
      <c r="I53" s="4"/>
      <c r="J53" s="53">
        <f t="shared" ref="J53" si="782">SUM(I53*$D53)</f>
        <v>0</v>
      </c>
      <c r="K53" s="4"/>
      <c r="L53" s="53">
        <f t="shared" si="733"/>
        <v>0</v>
      </c>
      <c r="M53" s="4"/>
      <c r="N53" s="53">
        <f t="shared" si="734"/>
        <v>0</v>
      </c>
      <c r="O53" s="4"/>
      <c r="P53" s="53">
        <f t="shared" si="735"/>
        <v>0</v>
      </c>
      <c r="Q53" s="4"/>
      <c r="R53" s="53">
        <f t="shared" si="736"/>
        <v>0</v>
      </c>
      <c r="S53" s="4"/>
      <c r="T53" s="53">
        <f>J53+K53+M53+N53+O53+P53+Q53+R53</f>
        <v>0</v>
      </c>
      <c r="U53" s="146"/>
      <c r="V53" s="53">
        <f t="shared" si="738"/>
        <v>0</v>
      </c>
      <c r="W53" s="4"/>
      <c r="X53" s="53">
        <f t="shared" si="739"/>
        <v>0</v>
      </c>
      <c r="Y53" s="4"/>
      <c r="Z53" s="53">
        <f t="shared" si="740"/>
        <v>0</v>
      </c>
      <c r="AA53" s="4"/>
      <c r="AB53" s="872">
        <f t="shared" si="741"/>
        <v>0</v>
      </c>
      <c r="AC53" s="877"/>
      <c r="AD53" s="53">
        <f t="shared" si="742"/>
        <v>0</v>
      </c>
      <c r="AE53" s="48"/>
      <c r="AF53" s="53">
        <f t="shared" si="743"/>
        <v>0</v>
      </c>
      <c r="AG53" s="48"/>
      <c r="AH53" s="53">
        <f t="shared" si="744"/>
        <v>0</v>
      </c>
      <c r="AI53" s="48"/>
      <c r="AJ53" s="53">
        <f t="shared" si="745"/>
        <v>0</v>
      </c>
      <c r="AK53" s="48"/>
      <c r="AL53" s="53">
        <f t="shared" si="746"/>
        <v>0</v>
      </c>
      <c r="AM53" s="48"/>
      <c r="AN53" s="53">
        <f t="shared" si="747"/>
        <v>0</v>
      </c>
      <c r="AO53" s="48"/>
      <c r="AP53" s="53">
        <f t="shared" si="748"/>
        <v>0</v>
      </c>
      <c r="AQ53" s="48"/>
      <c r="AR53" s="53">
        <f t="shared" si="749"/>
        <v>0</v>
      </c>
      <c r="AS53" s="48"/>
      <c r="AT53" s="53">
        <f t="shared" si="750"/>
        <v>0</v>
      </c>
      <c r="AU53" s="898"/>
      <c r="AV53" s="899">
        <f t="shared" si="751"/>
        <v>0</v>
      </c>
      <c r="AW53" s="48"/>
      <c r="AX53" s="53">
        <f t="shared" si="752"/>
        <v>0</v>
      </c>
      <c r="AY53" s="48"/>
      <c r="AZ53" s="872">
        <f t="shared" si="753"/>
        <v>0</v>
      </c>
      <c r="BA53" s="877"/>
      <c r="BB53" s="899">
        <f t="shared" si="754"/>
        <v>0</v>
      </c>
      <c r="BC53" s="898"/>
      <c r="BD53" s="899">
        <f t="shared" si="755"/>
        <v>0</v>
      </c>
      <c r="BE53" s="898"/>
      <c r="BF53" s="899">
        <f t="shared" si="756"/>
        <v>0</v>
      </c>
      <c r="BG53" s="898"/>
      <c r="BH53" s="899">
        <f t="shared" si="757"/>
        <v>0</v>
      </c>
      <c r="BI53" s="898"/>
      <c r="BJ53" s="899">
        <f t="shared" si="758"/>
        <v>0</v>
      </c>
      <c r="BK53" s="898"/>
      <c r="BL53" s="899">
        <f t="shared" si="759"/>
        <v>0</v>
      </c>
      <c r="BM53" s="898"/>
      <c r="BN53" s="899">
        <f t="shared" si="760"/>
        <v>0</v>
      </c>
      <c r="BO53" s="898"/>
      <c r="BP53" s="899">
        <f t="shared" si="761"/>
        <v>0</v>
      </c>
      <c r="BQ53" s="898"/>
      <c r="BR53" s="899">
        <f t="shared" si="762"/>
        <v>0</v>
      </c>
      <c r="BS53" s="898"/>
      <c r="BT53" s="899">
        <f t="shared" si="763"/>
        <v>0</v>
      </c>
      <c r="BU53" s="898"/>
      <c r="BV53" s="899">
        <f t="shared" si="764"/>
        <v>0</v>
      </c>
      <c r="BW53" s="898"/>
      <c r="BX53" s="899">
        <f t="shared" si="765"/>
        <v>0</v>
      </c>
      <c r="BY53" s="48"/>
      <c r="BZ53" s="53">
        <f t="shared" si="766"/>
        <v>0</v>
      </c>
      <c r="CA53" s="48"/>
      <c r="CB53" s="53">
        <f t="shared" si="767"/>
        <v>0</v>
      </c>
      <c r="CC53" s="48"/>
      <c r="CD53" s="53">
        <f t="shared" si="768"/>
        <v>0</v>
      </c>
      <c r="CE53" s="48"/>
      <c r="CF53" s="53">
        <f t="shared" si="769"/>
        <v>0</v>
      </c>
      <c r="CG53" s="48"/>
      <c r="CH53" s="53">
        <f t="shared" si="770"/>
        <v>0</v>
      </c>
      <c r="CI53" s="48"/>
      <c r="CJ53" s="53">
        <f t="shared" si="771"/>
        <v>0</v>
      </c>
      <c r="CK53" s="48"/>
      <c r="CL53" s="53">
        <f t="shared" si="772"/>
        <v>0</v>
      </c>
      <c r="CM53" s="48"/>
      <c r="CN53" s="53">
        <f t="shared" si="773"/>
        <v>0</v>
      </c>
      <c r="CO53" s="48"/>
      <c r="CP53" s="53">
        <f t="shared" si="774"/>
        <v>0</v>
      </c>
      <c r="CQ53" s="48"/>
      <c r="CR53" s="53">
        <f t="shared" si="775"/>
        <v>0</v>
      </c>
      <c r="CS53" s="48"/>
      <c r="CT53" s="53">
        <f t="shared" si="776"/>
        <v>0</v>
      </c>
      <c r="CU53" s="48"/>
      <c r="CV53" s="53">
        <f t="shared" si="777"/>
        <v>0</v>
      </c>
      <c r="CW53" s="48"/>
      <c r="CX53" s="53">
        <f t="shared" si="727"/>
        <v>0</v>
      </c>
      <c r="CY53" s="43"/>
      <c r="CZ53" s="50">
        <f t="shared" si="728"/>
        <v>0</v>
      </c>
      <c r="DA53" s="50">
        <f t="shared" si="729"/>
        <v>0</v>
      </c>
      <c r="DB53" s="1"/>
      <c r="DC53" s="1"/>
      <c r="DD53" s="1"/>
      <c r="DE53" s="1"/>
      <c r="DF53" s="1"/>
      <c r="DG53" s="1"/>
      <c r="DH53" s="1"/>
      <c r="DI53" s="1"/>
      <c r="DJ53" s="1"/>
    </row>
    <row r="54" spans="1:114" s="3" customFormat="1" x14ac:dyDescent="0.2">
      <c r="A54" s="46"/>
      <c r="B54" s="46"/>
      <c r="C54" s="46" t="s">
        <v>7</v>
      </c>
      <c r="D54" s="46">
        <v>118</v>
      </c>
      <c r="E54" s="4"/>
      <c r="F54" s="53">
        <f t="shared" si="730"/>
        <v>0</v>
      </c>
      <c r="G54" s="4"/>
      <c r="H54" s="53">
        <f t="shared" si="731"/>
        <v>0</v>
      </c>
      <c r="I54" s="4"/>
      <c r="J54" s="53">
        <f t="shared" ref="J54" si="783">SUM(I54*$D54)</f>
        <v>0</v>
      </c>
      <c r="K54" s="4"/>
      <c r="L54" s="53">
        <f t="shared" si="733"/>
        <v>0</v>
      </c>
      <c r="M54" s="4"/>
      <c r="N54" s="53">
        <f t="shared" si="734"/>
        <v>0</v>
      </c>
      <c r="O54" s="4"/>
      <c r="P54" s="53">
        <f t="shared" si="735"/>
        <v>0</v>
      </c>
      <c r="Q54" s="4"/>
      <c r="R54" s="53">
        <f t="shared" si="736"/>
        <v>0</v>
      </c>
      <c r="S54" s="4"/>
      <c r="T54" s="53">
        <f>SUM(J54:S54)</f>
        <v>0</v>
      </c>
      <c r="U54" s="4"/>
      <c r="V54" s="53">
        <f t="shared" si="738"/>
        <v>0</v>
      </c>
      <c r="W54" s="4"/>
      <c r="X54" s="53">
        <f t="shared" si="739"/>
        <v>0</v>
      </c>
      <c r="Y54" s="4"/>
      <c r="Z54" s="53">
        <f t="shared" si="740"/>
        <v>0</v>
      </c>
      <c r="AA54" s="4"/>
      <c r="AB54" s="872">
        <f t="shared" si="741"/>
        <v>0</v>
      </c>
      <c r="AC54" s="877"/>
      <c r="AD54" s="53">
        <f t="shared" si="742"/>
        <v>0</v>
      </c>
      <c r="AE54" s="48"/>
      <c r="AF54" s="53">
        <f t="shared" si="743"/>
        <v>0</v>
      </c>
      <c r="AG54" s="48"/>
      <c r="AH54" s="53">
        <f t="shared" si="744"/>
        <v>0</v>
      </c>
      <c r="AI54" s="48"/>
      <c r="AJ54" s="53">
        <f t="shared" si="745"/>
        <v>0</v>
      </c>
      <c r="AK54" s="48"/>
      <c r="AL54" s="53">
        <f t="shared" si="746"/>
        <v>0</v>
      </c>
      <c r="AM54" s="48"/>
      <c r="AN54" s="53">
        <f t="shared" si="747"/>
        <v>0</v>
      </c>
      <c r="AO54" s="48"/>
      <c r="AP54" s="53">
        <f t="shared" si="748"/>
        <v>0</v>
      </c>
      <c r="AQ54" s="48"/>
      <c r="AR54" s="53">
        <f t="shared" si="749"/>
        <v>0</v>
      </c>
      <c r="AS54" s="48"/>
      <c r="AT54" s="53">
        <f t="shared" si="750"/>
        <v>0</v>
      </c>
      <c r="AU54" s="898"/>
      <c r="AV54" s="899">
        <f t="shared" si="751"/>
        <v>0</v>
      </c>
      <c r="AW54" s="48"/>
      <c r="AX54" s="53">
        <f t="shared" si="752"/>
        <v>0</v>
      </c>
      <c r="AY54" s="48"/>
      <c r="AZ54" s="872">
        <f t="shared" si="753"/>
        <v>0</v>
      </c>
      <c r="BA54" s="877"/>
      <c r="BB54" s="899">
        <f t="shared" si="754"/>
        <v>0</v>
      </c>
      <c r="BC54" s="898"/>
      <c r="BD54" s="899">
        <f t="shared" si="755"/>
        <v>0</v>
      </c>
      <c r="BE54" s="898"/>
      <c r="BF54" s="899">
        <f t="shared" si="756"/>
        <v>0</v>
      </c>
      <c r="BG54" s="898"/>
      <c r="BH54" s="899">
        <f t="shared" si="757"/>
        <v>0</v>
      </c>
      <c r="BI54" s="898"/>
      <c r="BJ54" s="899">
        <f t="shared" si="758"/>
        <v>0</v>
      </c>
      <c r="BK54" s="898"/>
      <c r="BL54" s="899">
        <f t="shared" si="759"/>
        <v>0</v>
      </c>
      <c r="BM54" s="898"/>
      <c r="BN54" s="899">
        <f t="shared" si="760"/>
        <v>0</v>
      </c>
      <c r="BO54" s="898"/>
      <c r="BP54" s="899">
        <f t="shared" si="761"/>
        <v>0</v>
      </c>
      <c r="BQ54" s="898"/>
      <c r="BR54" s="899">
        <f t="shared" si="762"/>
        <v>0</v>
      </c>
      <c r="BS54" s="898"/>
      <c r="BT54" s="899">
        <f t="shared" si="763"/>
        <v>0</v>
      </c>
      <c r="BU54" s="898"/>
      <c r="BV54" s="899">
        <f t="shared" si="764"/>
        <v>0</v>
      </c>
      <c r="BW54" s="898"/>
      <c r="BX54" s="899">
        <f t="shared" si="765"/>
        <v>0</v>
      </c>
      <c r="BY54" s="48"/>
      <c r="BZ54" s="53">
        <f t="shared" si="766"/>
        <v>0</v>
      </c>
      <c r="CA54" s="48"/>
      <c r="CB54" s="53">
        <f t="shared" si="767"/>
        <v>0</v>
      </c>
      <c r="CC54" s="48"/>
      <c r="CD54" s="53">
        <f t="shared" si="768"/>
        <v>0</v>
      </c>
      <c r="CE54" s="48"/>
      <c r="CF54" s="53">
        <f t="shared" si="769"/>
        <v>0</v>
      </c>
      <c r="CG54" s="48"/>
      <c r="CH54" s="53">
        <f t="shared" si="770"/>
        <v>0</v>
      </c>
      <c r="CI54" s="48"/>
      <c r="CJ54" s="53">
        <f t="shared" si="771"/>
        <v>0</v>
      </c>
      <c r="CK54" s="48"/>
      <c r="CL54" s="53">
        <f t="shared" si="772"/>
        <v>0</v>
      </c>
      <c r="CM54" s="48"/>
      <c r="CN54" s="53">
        <f t="shared" si="773"/>
        <v>0</v>
      </c>
      <c r="CO54" s="48"/>
      <c r="CP54" s="53">
        <f t="shared" si="774"/>
        <v>0</v>
      </c>
      <c r="CQ54" s="48"/>
      <c r="CR54" s="53">
        <f t="shared" si="775"/>
        <v>0</v>
      </c>
      <c r="CS54" s="48"/>
      <c r="CT54" s="53">
        <f t="shared" si="776"/>
        <v>0</v>
      </c>
      <c r="CU54" s="48"/>
      <c r="CV54" s="53">
        <f t="shared" si="777"/>
        <v>0</v>
      </c>
      <c r="CW54" s="48"/>
      <c r="CX54" s="53">
        <f t="shared" si="727"/>
        <v>0</v>
      </c>
      <c r="CY54" s="43"/>
      <c r="CZ54" s="50">
        <f t="shared" si="728"/>
        <v>0</v>
      </c>
      <c r="DA54" s="50">
        <f t="shared" si="729"/>
        <v>0</v>
      </c>
      <c r="DB54" s="1"/>
      <c r="DC54" s="1"/>
      <c r="DD54" s="1"/>
      <c r="DE54" s="1"/>
      <c r="DF54" s="1"/>
      <c r="DG54" s="1"/>
      <c r="DH54" s="1"/>
      <c r="DI54" s="1"/>
      <c r="DJ54" s="1"/>
    </row>
    <row r="55" spans="1:114" s="3" customFormat="1" x14ac:dyDescent="0.2">
      <c r="A55" s="46"/>
      <c r="B55" s="46"/>
      <c r="C55" s="46" t="s">
        <v>7</v>
      </c>
      <c r="D55" s="46">
        <v>118</v>
      </c>
      <c r="E55" s="4"/>
      <c r="F55" s="53">
        <f t="shared" si="730"/>
        <v>0</v>
      </c>
      <c r="G55" s="4"/>
      <c r="H55" s="53">
        <f t="shared" si="731"/>
        <v>0</v>
      </c>
      <c r="I55" s="4"/>
      <c r="J55" s="53">
        <f t="shared" ref="J55" si="784">SUM(I55*$D55)</f>
        <v>0</v>
      </c>
      <c r="K55" s="4"/>
      <c r="L55" s="53">
        <f t="shared" si="733"/>
        <v>0</v>
      </c>
      <c r="M55" s="4"/>
      <c r="N55" s="53">
        <f t="shared" si="734"/>
        <v>0</v>
      </c>
      <c r="O55" s="4"/>
      <c r="P55" s="53">
        <f t="shared" si="735"/>
        <v>0</v>
      </c>
      <c r="Q55" s="4"/>
      <c r="R55" s="53">
        <f t="shared" si="736"/>
        <v>0</v>
      </c>
      <c r="S55" s="4"/>
      <c r="T55" s="53">
        <f>T53-T54</f>
        <v>0</v>
      </c>
      <c r="U55" s="146"/>
      <c r="V55" s="53">
        <f t="shared" si="738"/>
        <v>0</v>
      </c>
      <c r="W55" s="4"/>
      <c r="X55" s="53">
        <f t="shared" si="739"/>
        <v>0</v>
      </c>
      <c r="Y55" s="4"/>
      <c r="Z55" s="53">
        <f t="shared" si="740"/>
        <v>0</v>
      </c>
      <c r="AA55" s="4"/>
      <c r="AB55" s="872">
        <f t="shared" si="741"/>
        <v>0</v>
      </c>
      <c r="AC55" s="877"/>
      <c r="AD55" s="53">
        <f t="shared" si="742"/>
        <v>0</v>
      </c>
      <c r="AE55" s="48"/>
      <c r="AF55" s="53">
        <f t="shared" si="743"/>
        <v>0</v>
      </c>
      <c r="AG55" s="48"/>
      <c r="AH55" s="53">
        <f t="shared" si="744"/>
        <v>0</v>
      </c>
      <c r="AI55" s="48"/>
      <c r="AJ55" s="53">
        <f t="shared" si="745"/>
        <v>0</v>
      </c>
      <c r="AK55" s="48"/>
      <c r="AL55" s="53">
        <f t="shared" si="746"/>
        <v>0</v>
      </c>
      <c r="AM55" s="48"/>
      <c r="AN55" s="53">
        <f t="shared" si="747"/>
        <v>0</v>
      </c>
      <c r="AO55" s="48"/>
      <c r="AP55" s="53">
        <f t="shared" si="748"/>
        <v>0</v>
      </c>
      <c r="AQ55" s="48"/>
      <c r="AR55" s="53">
        <f t="shared" si="749"/>
        <v>0</v>
      </c>
      <c r="AS55" s="48"/>
      <c r="AT55" s="53">
        <f t="shared" si="750"/>
        <v>0</v>
      </c>
      <c r="AU55" s="898"/>
      <c r="AV55" s="899">
        <f t="shared" si="751"/>
        <v>0</v>
      </c>
      <c r="AW55" s="48"/>
      <c r="AX55" s="53">
        <f t="shared" si="752"/>
        <v>0</v>
      </c>
      <c r="AY55" s="48"/>
      <c r="AZ55" s="872">
        <f t="shared" si="753"/>
        <v>0</v>
      </c>
      <c r="BA55" s="877"/>
      <c r="BB55" s="899">
        <f t="shared" si="754"/>
        <v>0</v>
      </c>
      <c r="BC55" s="898"/>
      <c r="BD55" s="899">
        <f t="shared" si="755"/>
        <v>0</v>
      </c>
      <c r="BE55" s="898"/>
      <c r="BF55" s="899">
        <f t="shared" si="756"/>
        <v>0</v>
      </c>
      <c r="BG55" s="898"/>
      <c r="BH55" s="899">
        <f t="shared" si="757"/>
        <v>0</v>
      </c>
      <c r="BI55" s="898"/>
      <c r="BJ55" s="899">
        <f t="shared" si="758"/>
        <v>0</v>
      </c>
      <c r="BK55" s="898"/>
      <c r="BL55" s="899">
        <f t="shared" si="759"/>
        <v>0</v>
      </c>
      <c r="BM55" s="898"/>
      <c r="BN55" s="899">
        <f t="shared" si="760"/>
        <v>0</v>
      </c>
      <c r="BO55" s="898"/>
      <c r="BP55" s="899">
        <f t="shared" si="761"/>
        <v>0</v>
      </c>
      <c r="BQ55" s="898"/>
      <c r="BR55" s="899">
        <f t="shared" si="762"/>
        <v>0</v>
      </c>
      <c r="BS55" s="898"/>
      <c r="BT55" s="899">
        <f t="shared" si="763"/>
        <v>0</v>
      </c>
      <c r="BU55" s="898"/>
      <c r="BV55" s="899">
        <f t="shared" si="764"/>
        <v>0</v>
      </c>
      <c r="BW55" s="898"/>
      <c r="BX55" s="899">
        <f t="shared" si="765"/>
        <v>0</v>
      </c>
      <c r="BY55" s="48"/>
      <c r="BZ55" s="53">
        <f t="shared" si="766"/>
        <v>0</v>
      </c>
      <c r="CA55" s="48"/>
      <c r="CB55" s="53">
        <f t="shared" si="767"/>
        <v>0</v>
      </c>
      <c r="CC55" s="48"/>
      <c r="CD55" s="53">
        <f t="shared" si="768"/>
        <v>0</v>
      </c>
      <c r="CE55" s="48"/>
      <c r="CF55" s="53">
        <f t="shared" si="769"/>
        <v>0</v>
      </c>
      <c r="CG55" s="48"/>
      <c r="CH55" s="53">
        <f t="shared" si="770"/>
        <v>0</v>
      </c>
      <c r="CI55" s="48"/>
      <c r="CJ55" s="53">
        <f t="shared" si="771"/>
        <v>0</v>
      </c>
      <c r="CK55" s="48"/>
      <c r="CL55" s="53">
        <f t="shared" si="772"/>
        <v>0</v>
      </c>
      <c r="CM55" s="48"/>
      <c r="CN55" s="53">
        <f t="shared" si="773"/>
        <v>0</v>
      </c>
      <c r="CO55" s="48"/>
      <c r="CP55" s="53">
        <f t="shared" si="774"/>
        <v>0</v>
      </c>
      <c r="CQ55" s="48"/>
      <c r="CR55" s="53">
        <f t="shared" si="775"/>
        <v>0</v>
      </c>
      <c r="CS55" s="48"/>
      <c r="CT55" s="53">
        <f t="shared" si="776"/>
        <v>0</v>
      </c>
      <c r="CU55" s="48"/>
      <c r="CV55" s="53">
        <f t="shared" si="777"/>
        <v>0</v>
      </c>
      <c r="CW55" s="48"/>
      <c r="CX55" s="53">
        <f t="shared" si="727"/>
        <v>0</v>
      </c>
      <c r="CY55" s="43"/>
      <c r="CZ55" s="50">
        <f t="shared" si="728"/>
        <v>0</v>
      </c>
      <c r="DA55" s="50">
        <f t="shared" si="729"/>
        <v>0</v>
      </c>
      <c r="DB55" s="1"/>
      <c r="DC55" s="1"/>
      <c r="DD55" s="1"/>
      <c r="DE55" s="1"/>
      <c r="DF55" s="1"/>
      <c r="DG55" s="1"/>
      <c r="DH55" s="1"/>
      <c r="DI55" s="1"/>
      <c r="DJ55" s="1"/>
    </row>
    <row r="56" spans="1:114" s="3" customFormat="1" x14ac:dyDescent="0.2">
      <c r="A56" s="46" t="s">
        <v>92</v>
      </c>
      <c r="B56" s="46" t="s">
        <v>93</v>
      </c>
      <c r="C56" s="46" t="s">
        <v>3</v>
      </c>
      <c r="D56" s="46">
        <v>100</v>
      </c>
      <c r="E56" s="4"/>
      <c r="F56" s="53">
        <f t="shared" si="730"/>
        <v>0</v>
      </c>
      <c r="G56" s="4"/>
      <c r="H56" s="53">
        <f t="shared" si="731"/>
        <v>0</v>
      </c>
      <c r="I56" s="4"/>
      <c r="J56" s="53">
        <f t="shared" ref="J56" si="785">SUM(I56*$D56)</f>
        <v>0</v>
      </c>
      <c r="K56" s="4"/>
      <c r="L56" s="53">
        <f t="shared" si="733"/>
        <v>0</v>
      </c>
      <c r="M56" s="4"/>
      <c r="N56" s="53">
        <f t="shared" si="734"/>
        <v>0</v>
      </c>
      <c r="O56" s="4"/>
      <c r="P56" s="53">
        <f t="shared" si="735"/>
        <v>0</v>
      </c>
      <c r="Q56" s="4"/>
      <c r="R56" s="53">
        <f t="shared" si="736"/>
        <v>0</v>
      </c>
      <c r="S56" s="4"/>
      <c r="T56" s="149">
        <f t="shared" si="737"/>
        <v>0</v>
      </c>
      <c r="U56" s="4"/>
      <c r="V56" s="53">
        <f t="shared" si="738"/>
        <v>0</v>
      </c>
      <c r="W56" s="4"/>
      <c r="X56" s="53">
        <f t="shared" si="739"/>
        <v>0</v>
      </c>
      <c r="Y56" s="4"/>
      <c r="Z56" s="53">
        <f t="shared" si="740"/>
        <v>0</v>
      </c>
      <c r="AA56" s="4"/>
      <c r="AB56" s="872">
        <f t="shared" si="741"/>
        <v>0</v>
      </c>
      <c r="AC56" s="877"/>
      <c r="AD56" s="53">
        <f t="shared" si="742"/>
        <v>0</v>
      </c>
      <c r="AE56" s="48"/>
      <c r="AF56" s="53">
        <f t="shared" si="743"/>
        <v>0</v>
      </c>
      <c r="AG56" s="48"/>
      <c r="AH56" s="53">
        <f t="shared" si="744"/>
        <v>0</v>
      </c>
      <c r="AI56" s="48"/>
      <c r="AJ56" s="53">
        <f t="shared" si="745"/>
        <v>0</v>
      </c>
      <c r="AK56" s="48"/>
      <c r="AL56" s="53">
        <f t="shared" si="746"/>
        <v>0</v>
      </c>
      <c r="AM56" s="48"/>
      <c r="AN56" s="53">
        <f t="shared" si="747"/>
        <v>0</v>
      </c>
      <c r="AO56" s="48"/>
      <c r="AP56" s="53">
        <f t="shared" si="748"/>
        <v>0</v>
      </c>
      <c r="AQ56" s="48"/>
      <c r="AR56" s="53">
        <f t="shared" si="749"/>
        <v>0</v>
      </c>
      <c r="AS56" s="48"/>
      <c r="AT56" s="53">
        <f t="shared" si="750"/>
        <v>0</v>
      </c>
      <c r="AU56" s="898"/>
      <c r="AV56" s="899">
        <f t="shared" si="751"/>
        <v>0</v>
      </c>
      <c r="AW56" s="48"/>
      <c r="AX56" s="53">
        <f t="shared" si="752"/>
        <v>0</v>
      </c>
      <c r="AY56" s="48"/>
      <c r="AZ56" s="872">
        <f t="shared" si="753"/>
        <v>0</v>
      </c>
      <c r="BA56" s="877"/>
      <c r="BB56" s="899">
        <f t="shared" si="754"/>
        <v>0</v>
      </c>
      <c r="BC56" s="898"/>
      <c r="BD56" s="899">
        <f t="shared" si="755"/>
        <v>0</v>
      </c>
      <c r="BE56" s="898"/>
      <c r="BF56" s="899">
        <f t="shared" si="756"/>
        <v>0</v>
      </c>
      <c r="BG56" s="898"/>
      <c r="BH56" s="899">
        <f t="shared" si="757"/>
        <v>0</v>
      </c>
      <c r="BI56" s="898"/>
      <c r="BJ56" s="899">
        <f t="shared" si="758"/>
        <v>0</v>
      </c>
      <c r="BK56" s="898"/>
      <c r="BL56" s="899">
        <f t="shared" si="759"/>
        <v>0</v>
      </c>
      <c r="BM56" s="898"/>
      <c r="BN56" s="899">
        <f t="shared" si="760"/>
        <v>0</v>
      </c>
      <c r="BO56" s="898"/>
      <c r="BP56" s="899">
        <f t="shared" si="761"/>
        <v>0</v>
      </c>
      <c r="BQ56" s="898"/>
      <c r="BR56" s="899">
        <f t="shared" si="762"/>
        <v>0</v>
      </c>
      <c r="BS56" s="898"/>
      <c r="BT56" s="899">
        <f t="shared" si="763"/>
        <v>0</v>
      </c>
      <c r="BU56" s="898"/>
      <c r="BV56" s="899">
        <f t="shared" si="764"/>
        <v>0</v>
      </c>
      <c r="BW56" s="898"/>
      <c r="BX56" s="899">
        <f t="shared" si="765"/>
        <v>0</v>
      </c>
      <c r="BY56" s="48"/>
      <c r="BZ56" s="53">
        <f t="shared" si="766"/>
        <v>0</v>
      </c>
      <c r="CA56" s="48"/>
      <c r="CB56" s="53">
        <f t="shared" si="767"/>
        <v>0</v>
      </c>
      <c r="CC56" s="48"/>
      <c r="CD56" s="53">
        <f t="shared" si="768"/>
        <v>0</v>
      </c>
      <c r="CE56" s="48"/>
      <c r="CF56" s="53">
        <f t="shared" si="769"/>
        <v>0</v>
      </c>
      <c r="CG56" s="48"/>
      <c r="CH56" s="53">
        <f t="shared" si="770"/>
        <v>0</v>
      </c>
      <c r="CI56" s="48"/>
      <c r="CJ56" s="53">
        <f t="shared" si="771"/>
        <v>0</v>
      </c>
      <c r="CK56" s="48"/>
      <c r="CL56" s="53">
        <f t="shared" si="772"/>
        <v>0</v>
      </c>
      <c r="CM56" s="48"/>
      <c r="CN56" s="53">
        <f t="shared" si="773"/>
        <v>0</v>
      </c>
      <c r="CO56" s="48"/>
      <c r="CP56" s="53">
        <f t="shared" si="774"/>
        <v>0</v>
      </c>
      <c r="CQ56" s="48"/>
      <c r="CR56" s="53">
        <f t="shared" si="775"/>
        <v>0</v>
      </c>
      <c r="CS56" s="48"/>
      <c r="CT56" s="53">
        <f t="shared" si="776"/>
        <v>0</v>
      </c>
      <c r="CU56" s="48"/>
      <c r="CV56" s="53">
        <f t="shared" si="777"/>
        <v>0</v>
      </c>
      <c r="CW56" s="48"/>
      <c r="CX56" s="53">
        <f t="shared" si="727"/>
        <v>0</v>
      </c>
      <c r="CY56" s="43"/>
      <c r="CZ56" s="50">
        <f t="shared" si="728"/>
        <v>0</v>
      </c>
      <c r="DA56" s="50">
        <f t="shared" si="729"/>
        <v>0</v>
      </c>
      <c r="DB56" s="1"/>
      <c r="DC56" s="1"/>
      <c r="DD56" s="1"/>
      <c r="DE56" s="1"/>
      <c r="DF56" s="1"/>
      <c r="DG56" s="1"/>
      <c r="DH56" s="1"/>
      <c r="DI56" s="1"/>
      <c r="DJ56" s="1"/>
    </row>
    <row r="57" spans="1:114" s="3" customFormat="1" x14ac:dyDescent="0.2">
      <c r="A57" s="46" t="s">
        <v>156</v>
      </c>
      <c r="B57" s="46" t="s">
        <v>157</v>
      </c>
      <c r="C57" s="46" t="s">
        <v>3</v>
      </c>
      <c r="D57" s="46">
        <v>100</v>
      </c>
      <c r="E57" s="4"/>
      <c r="F57" s="53">
        <f t="shared" si="730"/>
        <v>0</v>
      </c>
      <c r="G57" s="4"/>
      <c r="H57" s="53">
        <f t="shared" si="731"/>
        <v>0</v>
      </c>
      <c r="I57" s="4"/>
      <c r="J57" s="53">
        <f t="shared" ref="J57" si="786">SUM(I57*$D57)</f>
        <v>0</v>
      </c>
      <c r="K57" s="4"/>
      <c r="L57" s="53">
        <f t="shared" si="733"/>
        <v>0</v>
      </c>
      <c r="M57" s="4"/>
      <c r="N57" s="53">
        <f t="shared" si="734"/>
        <v>0</v>
      </c>
      <c r="O57" s="4"/>
      <c r="P57" s="53">
        <f t="shared" si="735"/>
        <v>0</v>
      </c>
      <c r="Q57" s="4"/>
      <c r="R57" s="53">
        <f t="shared" si="736"/>
        <v>0</v>
      </c>
      <c r="S57" s="4"/>
      <c r="T57" s="53">
        <f t="shared" si="737"/>
        <v>0</v>
      </c>
      <c r="U57" s="4"/>
      <c r="V57" s="53">
        <f t="shared" si="738"/>
        <v>0</v>
      </c>
      <c r="W57" s="4"/>
      <c r="X57" s="53">
        <f t="shared" si="739"/>
        <v>0</v>
      </c>
      <c r="Y57" s="4"/>
      <c r="Z57" s="53">
        <f t="shared" si="740"/>
        <v>0</v>
      </c>
      <c r="AA57" s="4"/>
      <c r="AB57" s="872">
        <f t="shared" si="741"/>
        <v>0</v>
      </c>
      <c r="AC57" s="877"/>
      <c r="AD57" s="53">
        <f t="shared" si="742"/>
        <v>0</v>
      </c>
      <c r="AE57" s="48"/>
      <c r="AF57" s="53">
        <f t="shared" si="743"/>
        <v>0</v>
      </c>
      <c r="AG57" s="48"/>
      <c r="AH57" s="53">
        <f t="shared" si="744"/>
        <v>0</v>
      </c>
      <c r="AI57" s="48"/>
      <c r="AJ57" s="53">
        <f t="shared" si="745"/>
        <v>0</v>
      </c>
      <c r="AK57" s="48"/>
      <c r="AL57" s="53">
        <f t="shared" si="746"/>
        <v>0</v>
      </c>
      <c r="AM57" s="48"/>
      <c r="AN57" s="53">
        <f t="shared" si="747"/>
        <v>0</v>
      </c>
      <c r="AO57" s="48"/>
      <c r="AP57" s="53">
        <f t="shared" si="748"/>
        <v>0</v>
      </c>
      <c r="AQ57" s="48"/>
      <c r="AR57" s="53">
        <f t="shared" si="749"/>
        <v>0</v>
      </c>
      <c r="AS57" s="48"/>
      <c r="AT57" s="53">
        <f t="shared" si="750"/>
        <v>0</v>
      </c>
      <c r="AU57" s="898"/>
      <c r="AV57" s="899">
        <f t="shared" si="751"/>
        <v>0</v>
      </c>
      <c r="AW57" s="48"/>
      <c r="AX57" s="53">
        <f t="shared" si="752"/>
        <v>0</v>
      </c>
      <c r="AY57" s="48"/>
      <c r="AZ57" s="872">
        <f t="shared" si="753"/>
        <v>0</v>
      </c>
      <c r="BA57" s="877"/>
      <c r="BB57" s="899">
        <f t="shared" si="754"/>
        <v>0</v>
      </c>
      <c r="BC57" s="898"/>
      <c r="BD57" s="899">
        <f t="shared" si="755"/>
        <v>0</v>
      </c>
      <c r="BE57" s="898"/>
      <c r="BF57" s="899">
        <f t="shared" si="756"/>
        <v>0</v>
      </c>
      <c r="BG57" s="898"/>
      <c r="BH57" s="899">
        <f t="shared" si="757"/>
        <v>0</v>
      </c>
      <c r="BI57" s="898"/>
      <c r="BJ57" s="899">
        <f t="shared" si="758"/>
        <v>0</v>
      </c>
      <c r="BK57" s="898"/>
      <c r="BL57" s="899">
        <f t="shared" si="759"/>
        <v>0</v>
      </c>
      <c r="BM57" s="898"/>
      <c r="BN57" s="899">
        <f t="shared" si="760"/>
        <v>0</v>
      </c>
      <c r="BO57" s="898"/>
      <c r="BP57" s="899">
        <f t="shared" si="761"/>
        <v>0</v>
      </c>
      <c r="BQ57" s="898"/>
      <c r="BR57" s="899">
        <f t="shared" si="762"/>
        <v>0</v>
      </c>
      <c r="BS57" s="898"/>
      <c r="BT57" s="899">
        <f t="shared" si="763"/>
        <v>0</v>
      </c>
      <c r="BU57" s="898"/>
      <c r="BV57" s="899">
        <f t="shared" si="764"/>
        <v>0</v>
      </c>
      <c r="BW57" s="898"/>
      <c r="BX57" s="899">
        <f t="shared" si="765"/>
        <v>0</v>
      </c>
      <c r="BY57" s="48"/>
      <c r="BZ57" s="53">
        <f t="shared" si="766"/>
        <v>0</v>
      </c>
      <c r="CA57" s="48"/>
      <c r="CB57" s="53">
        <f t="shared" si="767"/>
        <v>0</v>
      </c>
      <c r="CC57" s="48"/>
      <c r="CD57" s="53">
        <f t="shared" si="768"/>
        <v>0</v>
      </c>
      <c r="CE57" s="48"/>
      <c r="CF57" s="53">
        <f t="shared" si="769"/>
        <v>0</v>
      </c>
      <c r="CG57" s="48"/>
      <c r="CH57" s="53">
        <f t="shared" si="770"/>
        <v>0</v>
      </c>
      <c r="CI57" s="48"/>
      <c r="CJ57" s="53">
        <f t="shared" si="771"/>
        <v>0</v>
      </c>
      <c r="CK57" s="48"/>
      <c r="CL57" s="53">
        <f t="shared" si="772"/>
        <v>0</v>
      </c>
      <c r="CM57" s="48"/>
      <c r="CN57" s="53">
        <f t="shared" si="773"/>
        <v>0</v>
      </c>
      <c r="CO57" s="48"/>
      <c r="CP57" s="53">
        <f t="shared" si="774"/>
        <v>0</v>
      </c>
      <c r="CQ57" s="48"/>
      <c r="CR57" s="53">
        <f t="shared" si="775"/>
        <v>0</v>
      </c>
      <c r="CS57" s="48"/>
      <c r="CT57" s="53">
        <f t="shared" si="776"/>
        <v>0</v>
      </c>
      <c r="CU57" s="48"/>
      <c r="CV57" s="53">
        <f t="shared" si="777"/>
        <v>0</v>
      </c>
      <c r="CW57" s="48"/>
      <c r="CX57" s="53">
        <f t="shared" si="727"/>
        <v>0</v>
      </c>
      <c r="CY57" s="43"/>
      <c r="CZ57" s="50">
        <f t="shared" si="728"/>
        <v>0</v>
      </c>
      <c r="DA57" s="50">
        <f t="shared" si="729"/>
        <v>0</v>
      </c>
      <c r="DB57" s="1"/>
      <c r="DC57" s="1"/>
      <c r="DD57" s="1"/>
      <c r="DE57" s="1"/>
      <c r="DF57" s="1"/>
      <c r="DG57" s="1"/>
      <c r="DH57" s="1"/>
      <c r="DI57" s="1"/>
      <c r="DJ57" s="1"/>
    </row>
    <row r="58" spans="1:114" s="3" customFormat="1" x14ac:dyDescent="0.2">
      <c r="A58" s="46"/>
      <c r="B58" s="46"/>
      <c r="C58" s="46" t="s">
        <v>3</v>
      </c>
      <c r="D58" s="46">
        <v>100</v>
      </c>
      <c r="E58" s="4"/>
      <c r="F58" s="53">
        <f t="shared" si="730"/>
        <v>0</v>
      </c>
      <c r="G58" s="4"/>
      <c r="H58" s="53">
        <f t="shared" si="731"/>
        <v>0</v>
      </c>
      <c r="I58" s="4"/>
      <c r="J58" s="53"/>
      <c r="K58" s="4"/>
      <c r="L58" s="53">
        <f t="shared" si="733"/>
        <v>0</v>
      </c>
      <c r="M58" s="4"/>
      <c r="N58" s="53">
        <f t="shared" si="734"/>
        <v>0</v>
      </c>
      <c r="O58" s="4"/>
      <c r="P58" s="53">
        <f t="shared" si="735"/>
        <v>0</v>
      </c>
      <c r="Q58" s="4"/>
      <c r="R58" s="53">
        <f t="shared" si="736"/>
        <v>0</v>
      </c>
      <c r="S58" s="4"/>
      <c r="T58" s="53">
        <f t="shared" si="737"/>
        <v>0</v>
      </c>
      <c r="U58" s="4"/>
      <c r="V58" s="53">
        <f t="shared" si="738"/>
        <v>0</v>
      </c>
      <c r="W58" s="4"/>
      <c r="X58" s="53">
        <f t="shared" si="739"/>
        <v>0</v>
      </c>
      <c r="Y58" s="4"/>
      <c r="Z58" s="53">
        <f t="shared" si="740"/>
        <v>0</v>
      </c>
      <c r="AA58" s="4"/>
      <c r="AB58" s="872">
        <f t="shared" si="741"/>
        <v>0</v>
      </c>
      <c r="AC58" s="877"/>
      <c r="AD58" s="53">
        <f t="shared" si="742"/>
        <v>0</v>
      </c>
      <c r="AE58" s="48"/>
      <c r="AF58" s="53">
        <f t="shared" si="743"/>
        <v>0</v>
      </c>
      <c r="AG58" s="48"/>
      <c r="AH58" s="53">
        <f t="shared" si="744"/>
        <v>0</v>
      </c>
      <c r="AI58" s="48"/>
      <c r="AJ58" s="53">
        <f t="shared" si="745"/>
        <v>0</v>
      </c>
      <c r="AK58" s="48"/>
      <c r="AL58" s="53">
        <f t="shared" si="746"/>
        <v>0</v>
      </c>
      <c r="AM58" s="48"/>
      <c r="AN58" s="53">
        <f t="shared" si="747"/>
        <v>0</v>
      </c>
      <c r="AO58" s="48"/>
      <c r="AP58" s="53">
        <f t="shared" si="748"/>
        <v>0</v>
      </c>
      <c r="AQ58" s="48"/>
      <c r="AR58" s="53">
        <f t="shared" si="749"/>
        <v>0</v>
      </c>
      <c r="AS58" s="48"/>
      <c r="AT58" s="53">
        <f t="shared" si="750"/>
        <v>0</v>
      </c>
      <c r="AU58" s="898"/>
      <c r="AV58" s="899">
        <f t="shared" si="751"/>
        <v>0</v>
      </c>
      <c r="AW58" s="48"/>
      <c r="AX58" s="53">
        <f t="shared" si="752"/>
        <v>0</v>
      </c>
      <c r="AY58" s="48"/>
      <c r="AZ58" s="872">
        <f t="shared" si="753"/>
        <v>0</v>
      </c>
      <c r="BA58" s="877"/>
      <c r="BB58" s="899">
        <f t="shared" si="754"/>
        <v>0</v>
      </c>
      <c r="BC58" s="898"/>
      <c r="BD58" s="899">
        <f t="shared" si="755"/>
        <v>0</v>
      </c>
      <c r="BE58" s="898"/>
      <c r="BF58" s="899">
        <f t="shared" si="756"/>
        <v>0</v>
      </c>
      <c r="BG58" s="898"/>
      <c r="BH58" s="899">
        <f t="shared" si="757"/>
        <v>0</v>
      </c>
      <c r="BI58" s="898"/>
      <c r="BJ58" s="899">
        <f t="shared" si="758"/>
        <v>0</v>
      </c>
      <c r="BK58" s="898"/>
      <c r="BL58" s="899">
        <f t="shared" si="759"/>
        <v>0</v>
      </c>
      <c r="BM58" s="898"/>
      <c r="BN58" s="899">
        <f t="shared" si="760"/>
        <v>0</v>
      </c>
      <c r="BO58" s="898"/>
      <c r="BP58" s="899">
        <f t="shared" si="761"/>
        <v>0</v>
      </c>
      <c r="BQ58" s="898"/>
      <c r="BR58" s="899">
        <f t="shared" si="762"/>
        <v>0</v>
      </c>
      <c r="BS58" s="898"/>
      <c r="BT58" s="899">
        <f t="shared" si="763"/>
        <v>0</v>
      </c>
      <c r="BU58" s="898"/>
      <c r="BV58" s="899">
        <f t="shared" si="764"/>
        <v>0</v>
      </c>
      <c r="BW58" s="898"/>
      <c r="BX58" s="899">
        <f t="shared" si="765"/>
        <v>0</v>
      </c>
      <c r="BY58" s="48"/>
      <c r="BZ58" s="53">
        <f t="shared" si="766"/>
        <v>0</v>
      </c>
      <c r="CA58" s="48"/>
      <c r="CB58" s="53">
        <f t="shared" si="767"/>
        <v>0</v>
      </c>
      <c r="CC58" s="48"/>
      <c r="CD58" s="53">
        <f t="shared" si="768"/>
        <v>0</v>
      </c>
      <c r="CE58" s="48"/>
      <c r="CF58" s="53">
        <f t="shared" si="769"/>
        <v>0</v>
      </c>
      <c r="CG58" s="48"/>
      <c r="CH58" s="53">
        <f t="shared" si="770"/>
        <v>0</v>
      </c>
      <c r="CI58" s="48"/>
      <c r="CJ58" s="53">
        <f t="shared" si="771"/>
        <v>0</v>
      </c>
      <c r="CK58" s="48"/>
      <c r="CL58" s="53">
        <f t="shared" si="772"/>
        <v>0</v>
      </c>
      <c r="CM58" s="48"/>
      <c r="CN58" s="53">
        <f t="shared" si="773"/>
        <v>0</v>
      </c>
      <c r="CO58" s="48"/>
      <c r="CP58" s="53">
        <f t="shared" si="774"/>
        <v>0</v>
      </c>
      <c r="CQ58" s="48"/>
      <c r="CR58" s="53">
        <f t="shared" si="775"/>
        <v>0</v>
      </c>
      <c r="CS58" s="48"/>
      <c r="CT58" s="53">
        <f t="shared" si="776"/>
        <v>0</v>
      </c>
      <c r="CU58" s="48"/>
      <c r="CV58" s="53">
        <f t="shared" si="777"/>
        <v>0</v>
      </c>
      <c r="CW58" s="48"/>
      <c r="CX58" s="53">
        <f t="shared" si="727"/>
        <v>0</v>
      </c>
      <c r="CY58" s="43"/>
      <c r="CZ58" s="50">
        <f t="shared" si="728"/>
        <v>0</v>
      </c>
      <c r="DA58" s="50">
        <f t="shared" si="729"/>
        <v>0</v>
      </c>
      <c r="DB58" s="1"/>
      <c r="DC58" s="1"/>
      <c r="DD58" s="1"/>
      <c r="DE58" s="1"/>
      <c r="DF58" s="1"/>
      <c r="DG58" s="1"/>
      <c r="DH58" s="1"/>
      <c r="DI58" s="1"/>
      <c r="DJ58" s="1"/>
    </row>
    <row r="59" spans="1:114" s="3" customFormat="1" x14ac:dyDescent="0.2">
      <c r="A59" s="46"/>
      <c r="B59" s="46"/>
      <c r="C59" s="46" t="s">
        <v>3</v>
      </c>
      <c r="D59" s="46">
        <v>100</v>
      </c>
      <c r="E59" s="4"/>
      <c r="F59" s="53">
        <f t="shared" si="730"/>
        <v>0</v>
      </c>
      <c r="G59" s="4"/>
      <c r="H59" s="53">
        <f t="shared" si="731"/>
        <v>0</v>
      </c>
      <c r="I59" s="4"/>
      <c r="J59" s="53">
        <f t="shared" ref="J59" si="787">SUM(I59*$D59)</f>
        <v>0</v>
      </c>
      <c r="K59" s="4"/>
      <c r="L59" s="53">
        <f t="shared" si="733"/>
        <v>0</v>
      </c>
      <c r="M59" s="4"/>
      <c r="N59" s="53">
        <f t="shared" si="734"/>
        <v>0</v>
      </c>
      <c r="O59" s="4"/>
      <c r="P59" s="53">
        <f t="shared" si="735"/>
        <v>0</v>
      </c>
      <c r="Q59" s="4"/>
      <c r="R59" s="53">
        <f t="shared" si="736"/>
        <v>0</v>
      </c>
      <c r="S59" s="4"/>
      <c r="T59" s="53">
        <f t="shared" si="737"/>
        <v>0</v>
      </c>
      <c r="U59" s="4"/>
      <c r="V59" s="53">
        <f t="shared" si="738"/>
        <v>0</v>
      </c>
      <c r="W59" s="4"/>
      <c r="X59" s="53">
        <f t="shared" si="739"/>
        <v>0</v>
      </c>
      <c r="Y59" s="4"/>
      <c r="Z59" s="53">
        <f t="shared" si="740"/>
        <v>0</v>
      </c>
      <c r="AA59" s="4"/>
      <c r="AB59" s="872">
        <f t="shared" si="741"/>
        <v>0</v>
      </c>
      <c r="AC59" s="877"/>
      <c r="AD59" s="53">
        <f t="shared" si="742"/>
        <v>0</v>
      </c>
      <c r="AE59" s="48"/>
      <c r="AF59" s="53">
        <f t="shared" si="743"/>
        <v>0</v>
      </c>
      <c r="AG59" s="48"/>
      <c r="AH59" s="53">
        <f t="shared" si="744"/>
        <v>0</v>
      </c>
      <c r="AI59" s="48"/>
      <c r="AJ59" s="53">
        <f t="shared" si="745"/>
        <v>0</v>
      </c>
      <c r="AK59" s="48"/>
      <c r="AL59" s="53">
        <f t="shared" si="746"/>
        <v>0</v>
      </c>
      <c r="AM59" s="48"/>
      <c r="AN59" s="53">
        <f t="shared" si="747"/>
        <v>0</v>
      </c>
      <c r="AO59" s="48"/>
      <c r="AP59" s="53">
        <f t="shared" si="748"/>
        <v>0</v>
      </c>
      <c r="AQ59" s="48"/>
      <c r="AR59" s="53">
        <f t="shared" si="749"/>
        <v>0</v>
      </c>
      <c r="AS59" s="48"/>
      <c r="AT59" s="53">
        <f t="shared" si="750"/>
        <v>0</v>
      </c>
      <c r="AU59" s="898"/>
      <c r="AV59" s="899">
        <f t="shared" si="751"/>
        <v>0</v>
      </c>
      <c r="AW59" s="48"/>
      <c r="AX59" s="53">
        <f t="shared" si="752"/>
        <v>0</v>
      </c>
      <c r="AY59" s="48"/>
      <c r="AZ59" s="872">
        <f t="shared" si="753"/>
        <v>0</v>
      </c>
      <c r="BA59" s="877"/>
      <c r="BB59" s="899">
        <f t="shared" si="754"/>
        <v>0</v>
      </c>
      <c r="BC59" s="898"/>
      <c r="BD59" s="899">
        <f t="shared" si="755"/>
        <v>0</v>
      </c>
      <c r="BE59" s="898"/>
      <c r="BF59" s="899">
        <f t="shared" si="756"/>
        <v>0</v>
      </c>
      <c r="BG59" s="898"/>
      <c r="BH59" s="899">
        <f t="shared" si="757"/>
        <v>0</v>
      </c>
      <c r="BI59" s="898"/>
      <c r="BJ59" s="899">
        <f t="shared" si="758"/>
        <v>0</v>
      </c>
      <c r="BK59" s="898"/>
      <c r="BL59" s="899">
        <f t="shared" si="759"/>
        <v>0</v>
      </c>
      <c r="BM59" s="898"/>
      <c r="BN59" s="899">
        <f t="shared" si="760"/>
        <v>0</v>
      </c>
      <c r="BO59" s="898"/>
      <c r="BP59" s="899">
        <f t="shared" si="761"/>
        <v>0</v>
      </c>
      <c r="BQ59" s="898"/>
      <c r="BR59" s="899">
        <f t="shared" si="762"/>
        <v>0</v>
      </c>
      <c r="BS59" s="898"/>
      <c r="BT59" s="899">
        <f t="shared" si="763"/>
        <v>0</v>
      </c>
      <c r="BU59" s="898"/>
      <c r="BV59" s="899">
        <f t="shared" si="764"/>
        <v>0</v>
      </c>
      <c r="BW59" s="898"/>
      <c r="BX59" s="899">
        <f t="shared" si="765"/>
        <v>0</v>
      </c>
      <c r="BY59" s="48"/>
      <c r="BZ59" s="53">
        <f t="shared" si="766"/>
        <v>0</v>
      </c>
      <c r="CA59" s="48"/>
      <c r="CB59" s="53">
        <f t="shared" si="767"/>
        <v>0</v>
      </c>
      <c r="CC59" s="48"/>
      <c r="CD59" s="53">
        <f t="shared" si="768"/>
        <v>0</v>
      </c>
      <c r="CE59" s="48"/>
      <c r="CF59" s="53">
        <f t="shared" si="769"/>
        <v>0</v>
      </c>
      <c r="CG59" s="48"/>
      <c r="CH59" s="53">
        <f t="shared" si="770"/>
        <v>0</v>
      </c>
      <c r="CI59" s="48"/>
      <c r="CJ59" s="53">
        <f t="shared" si="771"/>
        <v>0</v>
      </c>
      <c r="CK59" s="48"/>
      <c r="CL59" s="53">
        <f t="shared" si="772"/>
        <v>0</v>
      </c>
      <c r="CM59" s="48"/>
      <c r="CN59" s="53">
        <f t="shared" si="773"/>
        <v>0</v>
      </c>
      <c r="CO59" s="48"/>
      <c r="CP59" s="53">
        <f t="shared" si="774"/>
        <v>0</v>
      </c>
      <c r="CQ59" s="48"/>
      <c r="CR59" s="53">
        <f t="shared" si="775"/>
        <v>0</v>
      </c>
      <c r="CS59" s="48"/>
      <c r="CT59" s="53">
        <f t="shared" si="776"/>
        <v>0</v>
      </c>
      <c r="CU59" s="48"/>
      <c r="CV59" s="53">
        <f t="shared" si="777"/>
        <v>0</v>
      </c>
      <c r="CW59" s="48"/>
      <c r="CX59" s="53">
        <f t="shared" si="727"/>
        <v>0</v>
      </c>
      <c r="CY59" s="43"/>
      <c r="CZ59" s="50">
        <f t="shared" si="728"/>
        <v>0</v>
      </c>
      <c r="DA59" s="50">
        <f t="shared" si="729"/>
        <v>0</v>
      </c>
      <c r="DB59" s="1"/>
      <c r="DC59" s="1"/>
      <c r="DD59" s="1"/>
      <c r="DE59" s="1"/>
      <c r="DF59" s="1"/>
      <c r="DG59" s="1"/>
      <c r="DH59" s="1"/>
      <c r="DI59" s="1"/>
      <c r="DJ59" s="1"/>
    </row>
    <row r="60" spans="1:114" s="3" customFormat="1" x14ac:dyDescent="0.2">
      <c r="A60" s="46"/>
      <c r="B60" s="46"/>
      <c r="C60" s="46" t="s">
        <v>3</v>
      </c>
      <c r="D60" s="46">
        <v>100</v>
      </c>
      <c r="E60" s="4"/>
      <c r="F60" s="53">
        <f t="shared" si="730"/>
        <v>0</v>
      </c>
      <c r="G60" s="4"/>
      <c r="H60" s="53">
        <f t="shared" si="731"/>
        <v>0</v>
      </c>
      <c r="I60" s="4"/>
      <c r="J60" s="53">
        <f t="shared" ref="J60" si="788">SUM(I60*$D60)</f>
        <v>0</v>
      </c>
      <c r="K60" s="4"/>
      <c r="L60" s="53">
        <f t="shared" si="733"/>
        <v>0</v>
      </c>
      <c r="M60" s="4"/>
      <c r="N60" s="53">
        <f t="shared" si="734"/>
        <v>0</v>
      </c>
      <c r="O60" s="4"/>
      <c r="P60" s="53">
        <f t="shared" si="735"/>
        <v>0</v>
      </c>
      <c r="Q60" s="4"/>
      <c r="R60" s="53">
        <f t="shared" si="736"/>
        <v>0</v>
      </c>
      <c r="S60" s="4"/>
      <c r="T60" s="53">
        <f t="shared" si="737"/>
        <v>0</v>
      </c>
      <c r="U60" s="4"/>
      <c r="V60" s="53">
        <f t="shared" si="738"/>
        <v>0</v>
      </c>
      <c r="W60" s="4"/>
      <c r="X60" s="53">
        <f t="shared" si="739"/>
        <v>0</v>
      </c>
      <c r="Y60" s="4"/>
      <c r="Z60" s="53">
        <f t="shared" si="740"/>
        <v>0</v>
      </c>
      <c r="AA60" s="4"/>
      <c r="AB60" s="872">
        <f t="shared" si="741"/>
        <v>0</v>
      </c>
      <c r="AC60" s="877"/>
      <c r="AD60" s="53">
        <f t="shared" si="742"/>
        <v>0</v>
      </c>
      <c r="AE60" s="48"/>
      <c r="AF60" s="53">
        <f t="shared" si="743"/>
        <v>0</v>
      </c>
      <c r="AG60" s="48"/>
      <c r="AH60" s="53">
        <f t="shared" si="744"/>
        <v>0</v>
      </c>
      <c r="AI60" s="48"/>
      <c r="AJ60" s="53">
        <f t="shared" si="745"/>
        <v>0</v>
      </c>
      <c r="AK60" s="48"/>
      <c r="AL60" s="53">
        <f t="shared" si="746"/>
        <v>0</v>
      </c>
      <c r="AM60" s="48"/>
      <c r="AN60" s="53">
        <f t="shared" si="747"/>
        <v>0</v>
      </c>
      <c r="AO60" s="48"/>
      <c r="AP60" s="53">
        <f t="shared" si="748"/>
        <v>0</v>
      </c>
      <c r="AQ60" s="48"/>
      <c r="AR60" s="53">
        <f t="shared" si="749"/>
        <v>0</v>
      </c>
      <c r="AS60" s="48"/>
      <c r="AT60" s="53">
        <f t="shared" si="750"/>
        <v>0</v>
      </c>
      <c r="AU60" s="898"/>
      <c r="AV60" s="899">
        <f t="shared" si="751"/>
        <v>0</v>
      </c>
      <c r="AW60" s="48"/>
      <c r="AX60" s="53">
        <f t="shared" si="752"/>
        <v>0</v>
      </c>
      <c r="AY60" s="48"/>
      <c r="AZ60" s="872">
        <f t="shared" si="753"/>
        <v>0</v>
      </c>
      <c r="BA60" s="877"/>
      <c r="BB60" s="899">
        <f t="shared" si="754"/>
        <v>0</v>
      </c>
      <c r="BC60" s="898"/>
      <c r="BD60" s="899">
        <f t="shared" si="755"/>
        <v>0</v>
      </c>
      <c r="BE60" s="898"/>
      <c r="BF60" s="899">
        <f t="shared" si="756"/>
        <v>0</v>
      </c>
      <c r="BG60" s="898"/>
      <c r="BH60" s="899">
        <f t="shared" si="757"/>
        <v>0</v>
      </c>
      <c r="BI60" s="898"/>
      <c r="BJ60" s="899">
        <f t="shared" si="758"/>
        <v>0</v>
      </c>
      <c r="BK60" s="898"/>
      <c r="BL60" s="899">
        <f t="shared" si="759"/>
        <v>0</v>
      </c>
      <c r="BM60" s="898"/>
      <c r="BN60" s="899">
        <f t="shared" si="760"/>
        <v>0</v>
      </c>
      <c r="BO60" s="898"/>
      <c r="BP60" s="899">
        <f t="shared" si="761"/>
        <v>0</v>
      </c>
      <c r="BQ60" s="898"/>
      <c r="BR60" s="899">
        <f t="shared" si="762"/>
        <v>0</v>
      </c>
      <c r="BS60" s="898"/>
      <c r="BT60" s="899">
        <f t="shared" si="763"/>
        <v>0</v>
      </c>
      <c r="BU60" s="898"/>
      <c r="BV60" s="899">
        <f t="shared" si="764"/>
        <v>0</v>
      </c>
      <c r="BW60" s="898"/>
      <c r="BX60" s="899">
        <f t="shared" si="765"/>
        <v>0</v>
      </c>
      <c r="BY60" s="48"/>
      <c r="BZ60" s="53">
        <f t="shared" si="766"/>
        <v>0</v>
      </c>
      <c r="CA60" s="48"/>
      <c r="CB60" s="53">
        <f t="shared" si="767"/>
        <v>0</v>
      </c>
      <c r="CC60" s="48"/>
      <c r="CD60" s="53">
        <f t="shared" si="768"/>
        <v>0</v>
      </c>
      <c r="CE60" s="48"/>
      <c r="CF60" s="53">
        <f t="shared" si="769"/>
        <v>0</v>
      </c>
      <c r="CG60" s="48"/>
      <c r="CH60" s="53">
        <f t="shared" si="770"/>
        <v>0</v>
      </c>
      <c r="CI60" s="48"/>
      <c r="CJ60" s="53">
        <f t="shared" si="771"/>
        <v>0</v>
      </c>
      <c r="CK60" s="48"/>
      <c r="CL60" s="53">
        <f t="shared" si="772"/>
        <v>0</v>
      </c>
      <c r="CM60" s="48"/>
      <c r="CN60" s="53">
        <f t="shared" si="773"/>
        <v>0</v>
      </c>
      <c r="CO60" s="48"/>
      <c r="CP60" s="53">
        <f t="shared" si="774"/>
        <v>0</v>
      </c>
      <c r="CQ60" s="48"/>
      <c r="CR60" s="53">
        <f t="shared" si="775"/>
        <v>0</v>
      </c>
      <c r="CS60" s="48"/>
      <c r="CT60" s="53">
        <f t="shared" si="776"/>
        <v>0</v>
      </c>
      <c r="CU60" s="48"/>
      <c r="CV60" s="53">
        <f t="shared" si="777"/>
        <v>0</v>
      </c>
      <c r="CW60" s="48"/>
      <c r="CX60" s="53">
        <f t="shared" si="727"/>
        <v>0</v>
      </c>
      <c r="CY60" s="43"/>
      <c r="CZ60" s="50">
        <f t="shared" si="728"/>
        <v>0</v>
      </c>
      <c r="DA60" s="50">
        <f t="shared" si="729"/>
        <v>0</v>
      </c>
      <c r="DB60" s="1"/>
      <c r="DC60" s="1"/>
      <c r="DD60" s="1"/>
      <c r="DE60" s="1"/>
      <c r="DF60" s="1"/>
      <c r="DG60" s="1"/>
      <c r="DH60" s="1"/>
      <c r="DI60" s="1"/>
      <c r="DJ60" s="1"/>
    </row>
    <row r="61" spans="1:114" s="3" customFormat="1" x14ac:dyDescent="0.2">
      <c r="A61" s="46"/>
      <c r="B61" s="46"/>
      <c r="C61" s="46" t="s">
        <v>3</v>
      </c>
      <c r="D61" s="46">
        <v>100</v>
      </c>
      <c r="E61" s="4"/>
      <c r="F61" s="53">
        <f>SUM(E61*$D61)</f>
        <v>0</v>
      </c>
      <c r="G61" s="4"/>
      <c r="H61" s="53">
        <f>SUM(G61*$D61)</f>
        <v>0</v>
      </c>
      <c r="I61" s="4"/>
      <c r="J61" s="53">
        <f>SUM(I61*$D61)</f>
        <v>0</v>
      </c>
      <c r="K61" s="4"/>
      <c r="L61" s="53">
        <f>SUM(K61*$D61)</f>
        <v>0</v>
      </c>
      <c r="M61" s="4"/>
      <c r="N61" s="53">
        <f>SUM(M61*$D61)</f>
        <v>0</v>
      </c>
      <c r="O61" s="4"/>
      <c r="P61" s="53">
        <f>SUM(O61*$D61)</f>
        <v>0</v>
      </c>
      <c r="Q61" s="4"/>
      <c r="R61" s="53">
        <f>SUM(Q61*$D61)</f>
        <v>0</v>
      </c>
      <c r="S61" s="4"/>
      <c r="T61" s="53">
        <f>SUM(S61*$D61)</f>
        <v>0</v>
      </c>
      <c r="U61" s="4"/>
      <c r="V61" s="53">
        <f>SUM(U61*$D61)</f>
        <v>0</v>
      </c>
      <c r="W61" s="4"/>
      <c r="X61" s="53">
        <f>SUM(W61*$D61)</f>
        <v>0</v>
      </c>
      <c r="Y61" s="4"/>
      <c r="Z61" s="53">
        <f>SUM(Y61*$D61)</f>
        <v>0</v>
      </c>
      <c r="AA61" s="4"/>
      <c r="AB61" s="872">
        <f>SUM(AA61*$D61)</f>
        <v>0</v>
      </c>
      <c r="AC61" s="877"/>
      <c r="AD61" s="53">
        <f>SUM(AC61*$D61)</f>
        <v>0</v>
      </c>
      <c r="AE61" s="48"/>
      <c r="AF61" s="53">
        <f>SUM(AE61*$D61)</f>
        <v>0</v>
      </c>
      <c r="AG61" s="48"/>
      <c r="AH61" s="53">
        <f>SUM(AG61*$D61)</f>
        <v>0</v>
      </c>
      <c r="AI61" s="48"/>
      <c r="AJ61" s="53">
        <f>SUM(AI61*$D61)</f>
        <v>0</v>
      </c>
      <c r="AK61" s="48"/>
      <c r="AL61" s="53">
        <f>SUM(AK61*$D61)</f>
        <v>0</v>
      </c>
      <c r="AM61" s="48"/>
      <c r="AN61" s="53">
        <f>SUM(AM61*$D61)</f>
        <v>0</v>
      </c>
      <c r="AO61" s="48"/>
      <c r="AP61" s="53">
        <f>SUM(AO61*$D61)</f>
        <v>0</v>
      </c>
      <c r="AQ61" s="48"/>
      <c r="AR61" s="53">
        <f>SUM(AQ61*$D61)</f>
        <v>0</v>
      </c>
      <c r="AS61" s="48"/>
      <c r="AT61" s="53">
        <f>SUM(AS61*$D61)</f>
        <v>0</v>
      </c>
      <c r="AU61" s="898"/>
      <c r="AV61" s="899">
        <f>SUM(AU61*$D61)</f>
        <v>0</v>
      </c>
      <c r="AW61" s="48"/>
      <c r="AX61" s="53">
        <f>SUM(AW61*$D61)</f>
        <v>0</v>
      </c>
      <c r="AY61" s="48"/>
      <c r="AZ61" s="872">
        <f>SUM(AY61*$D61)</f>
        <v>0</v>
      </c>
      <c r="BA61" s="877"/>
      <c r="BB61" s="899">
        <f>SUM(BA61*$D61)</f>
        <v>0</v>
      </c>
      <c r="BC61" s="898"/>
      <c r="BD61" s="899">
        <f>SUM(BC61*$D61)</f>
        <v>0</v>
      </c>
      <c r="BE61" s="898"/>
      <c r="BF61" s="899">
        <f>SUM(BE61*$D61)</f>
        <v>0</v>
      </c>
      <c r="BG61" s="898"/>
      <c r="BH61" s="899">
        <f>SUM(BG61*$D61)</f>
        <v>0</v>
      </c>
      <c r="BI61" s="898"/>
      <c r="BJ61" s="899">
        <f>SUM(BI61*$D61)</f>
        <v>0</v>
      </c>
      <c r="BK61" s="898"/>
      <c r="BL61" s="899">
        <f>SUM(BK61*$D61)</f>
        <v>0</v>
      </c>
      <c r="BM61" s="898"/>
      <c r="BN61" s="899">
        <f>SUM(BM61*$D61)</f>
        <v>0</v>
      </c>
      <c r="BO61" s="898"/>
      <c r="BP61" s="899">
        <f>SUM(BO61*$D61)</f>
        <v>0</v>
      </c>
      <c r="BQ61" s="898"/>
      <c r="BR61" s="899">
        <f>SUM(BQ61*$D61)</f>
        <v>0</v>
      </c>
      <c r="BS61" s="898"/>
      <c r="BT61" s="899">
        <f>SUM(BS61*$D61)</f>
        <v>0</v>
      </c>
      <c r="BU61" s="898"/>
      <c r="BV61" s="899">
        <f>SUM(BU61*$D61)</f>
        <v>0</v>
      </c>
      <c r="BW61" s="898"/>
      <c r="BX61" s="899">
        <f>SUM(BW61*$D61)</f>
        <v>0</v>
      </c>
      <c r="BY61" s="48"/>
      <c r="BZ61" s="53">
        <f>SUM(BY61*$D61)</f>
        <v>0</v>
      </c>
      <c r="CA61" s="48"/>
      <c r="CB61" s="53">
        <f>SUM(CA61*$D61)</f>
        <v>0</v>
      </c>
      <c r="CC61" s="48"/>
      <c r="CD61" s="53">
        <f>SUM(CC61*$D61)</f>
        <v>0</v>
      </c>
      <c r="CE61" s="48"/>
      <c r="CF61" s="53">
        <f>SUM(CE61*$D61)</f>
        <v>0</v>
      </c>
      <c r="CG61" s="48"/>
      <c r="CH61" s="53">
        <f>SUM(CG61*$D61)</f>
        <v>0</v>
      </c>
      <c r="CI61" s="48"/>
      <c r="CJ61" s="53">
        <f>SUM(CI61*$D61)</f>
        <v>0</v>
      </c>
      <c r="CK61" s="48"/>
      <c r="CL61" s="53">
        <f>SUM(CK61*$D61)</f>
        <v>0</v>
      </c>
      <c r="CM61" s="48"/>
      <c r="CN61" s="53">
        <f>SUM(CM61*$D61)</f>
        <v>0</v>
      </c>
      <c r="CO61" s="48"/>
      <c r="CP61" s="53">
        <f>SUM(CO61*$D61)</f>
        <v>0</v>
      </c>
      <c r="CQ61" s="48"/>
      <c r="CR61" s="53">
        <f>SUM(CQ61*$D61)</f>
        <v>0</v>
      </c>
      <c r="CS61" s="48"/>
      <c r="CT61" s="53">
        <f>SUM(CS61*$D61)</f>
        <v>0</v>
      </c>
      <c r="CU61" s="48"/>
      <c r="CV61" s="53">
        <f>SUM(CU61*$D61)</f>
        <v>0</v>
      </c>
      <c r="CW61" s="48"/>
      <c r="CX61" s="53">
        <f t="shared" si="727"/>
        <v>0</v>
      </c>
      <c r="CY61" s="43"/>
      <c r="CZ61" s="50">
        <f t="shared" si="728"/>
        <v>0</v>
      </c>
      <c r="DA61" s="50">
        <f t="shared" si="729"/>
        <v>0</v>
      </c>
      <c r="DB61" s="1"/>
      <c r="DC61" s="1"/>
      <c r="DD61" s="1"/>
      <c r="DE61" s="1"/>
      <c r="DF61" s="1"/>
      <c r="DG61" s="1"/>
      <c r="DH61" s="1"/>
      <c r="DI61" s="1"/>
      <c r="DJ61" s="1"/>
    </row>
    <row r="62" spans="1:114" s="3" customFormat="1" x14ac:dyDescent="0.2">
      <c r="A62" s="46"/>
      <c r="B62" s="46"/>
      <c r="C62" s="46" t="s">
        <v>3</v>
      </c>
      <c r="D62" s="46">
        <v>100</v>
      </c>
      <c r="E62" s="4"/>
      <c r="F62" s="53">
        <f t="shared" si="730"/>
        <v>0</v>
      </c>
      <c r="G62" s="4"/>
      <c r="H62" s="53">
        <f t="shared" ref="H62:H77" si="789">SUM(G62*$D62)</f>
        <v>0</v>
      </c>
      <c r="I62" s="4"/>
      <c r="J62" s="53">
        <f t="shared" ref="J62:J63" si="790">SUM(I62*$D62)</f>
        <v>0</v>
      </c>
      <c r="K62" s="4"/>
      <c r="L62" s="53">
        <f t="shared" ref="L62:L77" si="791">SUM(K62*$D62)</f>
        <v>0</v>
      </c>
      <c r="M62" s="4"/>
      <c r="N62" s="53">
        <f t="shared" ref="N62:N77" si="792">SUM(M62*$D62)</f>
        <v>0</v>
      </c>
      <c r="O62" s="4"/>
      <c r="P62" s="53">
        <f t="shared" ref="P62:P77" si="793">SUM(O62*$D62)</f>
        <v>0</v>
      </c>
      <c r="Q62" s="4"/>
      <c r="R62" s="53">
        <f t="shared" ref="R62:R77" si="794">SUM(Q62*$D62)</f>
        <v>0</v>
      </c>
      <c r="S62" s="4"/>
      <c r="T62" s="53">
        <f t="shared" ref="T62:T77" si="795">SUM(S62*$D62)</f>
        <v>0</v>
      </c>
      <c r="U62" s="4"/>
      <c r="V62" s="53">
        <f t="shared" ref="V62:V77" si="796">SUM(U62*$D62)</f>
        <v>0</v>
      </c>
      <c r="W62" s="4"/>
      <c r="X62" s="53">
        <f t="shared" ref="X62:X77" si="797">SUM(W62*$D62)</f>
        <v>0</v>
      </c>
      <c r="Y62" s="4"/>
      <c r="Z62" s="53">
        <f t="shared" ref="Z62:Z77" si="798">SUM(Y62*$D62)</f>
        <v>0</v>
      </c>
      <c r="AA62" s="4"/>
      <c r="AB62" s="872">
        <f t="shared" ref="AB62:AB77" si="799">SUM(AA62*$D62)</f>
        <v>0</v>
      </c>
      <c r="AC62" s="877"/>
      <c r="AD62" s="53">
        <f t="shared" ref="AD62:AD77" si="800">SUM(AC62*$D62)</f>
        <v>0</v>
      </c>
      <c r="AE62" s="48"/>
      <c r="AF62" s="53">
        <f t="shared" ref="AF62:AF77" si="801">SUM(AE62*$D62)</f>
        <v>0</v>
      </c>
      <c r="AG62" s="48"/>
      <c r="AH62" s="53">
        <f t="shared" ref="AH62:AH77" si="802">SUM(AG62*$D62)</f>
        <v>0</v>
      </c>
      <c r="AI62" s="48"/>
      <c r="AJ62" s="53">
        <f t="shared" ref="AJ62:AJ77" si="803">SUM(AI62*$D62)</f>
        <v>0</v>
      </c>
      <c r="AK62" s="48"/>
      <c r="AL62" s="53">
        <f t="shared" ref="AL62:AL77" si="804">SUM(AK62*$D62)</f>
        <v>0</v>
      </c>
      <c r="AM62" s="48"/>
      <c r="AN62" s="53">
        <f t="shared" ref="AN62:AN77" si="805">SUM(AM62*$D62)</f>
        <v>0</v>
      </c>
      <c r="AO62" s="48"/>
      <c r="AP62" s="53">
        <f t="shared" ref="AP62:AP77" si="806">SUM(AO62*$D62)</f>
        <v>0</v>
      </c>
      <c r="AQ62" s="48"/>
      <c r="AR62" s="53">
        <f t="shared" ref="AR62:AR77" si="807">SUM(AQ62*$D62)</f>
        <v>0</v>
      </c>
      <c r="AS62" s="48"/>
      <c r="AT62" s="53">
        <f t="shared" ref="AT62:AT77" si="808">SUM(AS62*$D62)</f>
        <v>0</v>
      </c>
      <c r="AU62" s="898"/>
      <c r="AV62" s="899">
        <f t="shared" ref="AV62:AV77" si="809">SUM(AU62*$D62)</f>
        <v>0</v>
      </c>
      <c r="AW62" s="48"/>
      <c r="AX62" s="53">
        <f t="shared" ref="AX62:AX77" si="810">SUM(AW62*$D62)</f>
        <v>0</v>
      </c>
      <c r="AY62" s="48"/>
      <c r="AZ62" s="872">
        <f t="shared" ref="AZ62:AZ77" si="811">SUM(AY62*$D62)</f>
        <v>0</v>
      </c>
      <c r="BA62" s="877"/>
      <c r="BB62" s="899">
        <f t="shared" ref="BB62:BB77" si="812">SUM(BA62*$D62)</f>
        <v>0</v>
      </c>
      <c r="BC62" s="898"/>
      <c r="BD62" s="899">
        <f t="shared" ref="BD62:BD77" si="813">SUM(BC62*$D62)</f>
        <v>0</v>
      </c>
      <c r="BE62" s="898"/>
      <c r="BF62" s="899">
        <f t="shared" ref="BF62:BF77" si="814">SUM(BE62*$D62)</f>
        <v>0</v>
      </c>
      <c r="BG62" s="898"/>
      <c r="BH62" s="899">
        <f t="shared" ref="BH62:BH77" si="815">SUM(BG62*$D62)</f>
        <v>0</v>
      </c>
      <c r="BI62" s="898"/>
      <c r="BJ62" s="899">
        <f t="shared" ref="BJ62:BJ77" si="816">SUM(BI62*$D62)</f>
        <v>0</v>
      </c>
      <c r="BK62" s="898"/>
      <c r="BL62" s="899">
        <f t="shared" ref="BL62:BL77" si="817">SUM(BK62*$D62)</f>
        <v>0</v>
      </c>
      <c r="BM62" s="898"/>
      <c r="BN62" s="899">
        <f t="shared" ref="BN62:BN77" si="818">SUM(BM62*$D62)</f>
        <v>0</v>
      </c>
      <c r="BO62" s="898"/>
      <c r="BP62" s="899">
        <f t="shared" ref="BP62:BP77" si="819">SUM(BO62*$D62)</f>
        <v>0</v>
      </c>
      <c r="BQ62" s="898"/>
      <c r="BR62" s="899">
        <f t="shared" ref="BR62:BR77" si="820">SUM(BQ62*$D62)</f>
        <v>0</v>
      </c>
      <c r="BS62" s="898"/>
      <c r="BT62" s="899">
        <f t="shared" ref="BT62:BT77" si="821">SUM(BS62*$D62)</f>
        <v>0</v>
      </c>
      <c r="BU62" s="898"/>
      <c r="BV62" s="899">
        <f t="shared" ref="BV62:BV77" si="822">SUM(BU62*$D62)</f>
        <v>0</v>
      </c>
      <c r="BW62" s="898"/>
      <c r="BX62" s="899">
        <f t="shared" ref="BX62:BX77" si="823">SUM(BW62*$D62)</f>
        <v>0</v>
      </c>
      <c r="BY62" s="48"/>
      <c r="BZ62" s="53">
        <f t="shared" ref="BZ62:BZ77" si="824">SUM(BY62*$D62)</f>
        <v>0</v>
      </c>
      <c r="CA62" s="48"/>
      <c r="CB62" s="53">
        <f t="shared" ref="CB62:CB77" si="825">SUM(CA62*$D62)</f>
        <v>0</v>
      </c>
      <c r="CC62" s="48"/>
      <c r="CD62" s="53">
        <f t="shared" ref="CD62:CD77" si="826">SUM(CC62*$D62)</f>
        <v>0</v>
      </c>
      <c r="CE62" s="48"/>
      <c r="CF62" s="53">
        <f t="shared" ref="CF62:CF77" si="827">SUM(CE62*$D62)</f>
        <v>0</v>
      </c>
      <c r="CG62" s="48"/>
      <c r="CH62" s="53">
        <f t="shared" ref="CH62:CH77" si="828">SUM(CG62*$D62)</f>
        <v>0</v>
      </c>
      <c r="CI62" s="48"/>
      <c r="CJ62" s="53">
        <f t="shared" ref="CJ62:CJ77" si="829">SUM(CI62*$D62)</f>
        <v>0</v>
      </c>
      <c r="CK62" s="48"/>
      <c r="CL62" s="53">
        <f t="shared" ref="CL62:CL77" si="830">SUM(CK62*$D62)</f>
        <v>0</v>
      </c>
      <c r="CM62" s="48"/>
      <c r="CN62" s="53">
        <f t="shared" ref="CN62:CN77" si="831">SUM(CM62*$D62)</f>
        <v>0</v>
      </c>
      <c r="CO62" s="48"/>
      <c r="CP62" s="53">
        <f t="shared" ref="CP62:CP77" si="832">SUM(CO62*$D62)</f>
        <v>0</v>
      </c>
      <c r="CQ62" s="48"/>
      <c r="CR62" s="53">
        <f t="shared" ref="CR62:CR77" si="833">SUM(CQ62*$D62)</f>
        <v>0</v>
      </c>
      <c r="CS62" s="48"/>
      <c r="CT62" s="53">
        <f t="shared" ref="CT62:CT77" si="834">SUM(CS62*$D62)</f>
        <v>0</v>
      </c>
      <c r="CU62" s="48"/>
      <c r="CV62" s="53">
        <f t="shared" ref="CV62:CV77" si="835">SUM(CU62*$D62)</f>
        <v>0</v>
      </c>
      <c r="CW62" s="48"/>
      <c r="CX62" s="53">
        <f t="shared" si="727"/>
        <v>0</v>
      </c>
      <c r="CY62" s="43"/>
      <c r="CZ62" s="50">
        <f t="shared" si="728"/>
        <v>0</v>
      </c>
      <c r="DA62" s="50">
        <f t="shared" si="729"/>
        <v>0</v>
      </c>
      <c r="DB62" s="1"/>
      <c r="DC62" s="1"/>
      <c r="DD62" s="1"/>
      <c r="DE62" s="1"/>
      <c r="DF62" s="1"/>
      <c r="DG62" s="1"/>
      <c r="DH62" s="1"/>
      <c r="DI62" s="1"/>
      <c r="DJ62" s="1"/>
    </row>
    <row r="63" spans="1:114" s="3" customFormat="1" x14ac:dyDescent="0.2">
      <c r="A63" s="46"/>
      <c r="B63" s="46"/>
      <c r="C63" s="46" t="s">
        <v>3</v>
      </c>
      <c r="D63" s="46">
        <v>100</v>
      </c>
      <c r="E63" s="4"/>
      <c r="F63" s="53">
        <f t="shared" si="730"/>
        <v>0</v>
      </c>
      <c r="G63" s="4"/>
      <c r="H63" s="53">
        <f t="shared" si="789"/>
        <v>0</v>
      </c>
      <c r="I63" s="4"/>
      <c r="J63" s="53">
        <f t="shared" si="790"/>
        <v>0</v>
      </c>
      <c r="K63" s="4"/>
      <c r="L63" s="53">
        <f t="shared" si="791"/>
        <v>0</v>
      </c>
      <c r="M63" s="4"/>
      <c r="N63" s="53">
        <f t="shared" si="792"/>
        <v>0</v>
      </c>
      <c r="O63" s="4"/>
      <c r="P63" s="53">
        <f t="shared" si="793"/>
        <v>0</v>
      </c>
      <c r="Q63" s="4"/>
      <c r="R63" s="53">
        <f t="shared" si="794"/>
        <v>0</v>
      </c>
      <c r="S63" s="4"/>
      <c r="T63" s="53">
        <f t="shared" si="795"/>
        <v>0</v>
      </c>
      <c r="U63" s="4"/>
      <c r="V63" s="53">
        <f t="shared" si="796"/>
        <v>0</v>
      </c>
      <c r="W63" s="4"/>
      <c r="X63" s="53">
        <f t="shared" si="797"/>
        <v>0</v>
      </c>
      <c r="Y63" s="4"/>
      <c r="Z63" s="53">
        <f t="shared" si="798"/>
        <v>0</v>
      </c>
      <c r="AA63" s="4"/>
      <c r="AB63" s="872">
        <f t="shared" si="799"/>
        <v>0</v>
      </c>
      <c r="AC63" s="877"/>
      <c r="AD63" s="53">
        <f t="shared" si="800"/>
        <v>0</v>
      </c>
      <c r="AE63" s="48"/>
      <c r="AF63" s="53">
        <f t="shared" si="801"/>
        <v>0</v>
      </c>
      <c r="AG63" s="48"/>
      <c r="AH63" s="53">
        <f t="shared" si="802"/>
        <v>0</v>
      </c>
      <c r="AI63" s="48"/>
      <c r="AJ63" s="53">
        <f t="shared" si="803"/>
        <v>0</v>
      </c>
      <c r="AK63" s="48"/>
      <c r="AL63" s="53">
        <f t="shared" si="804"/>
        <v>0</v>
      </c>
      <c r="AM63" s="48"/>
      <c r="AN63" s="53">
        <f t="shared" si="805"/>
        <v>0</v>
      </c>
      <c r="AO63" s="48"/>
      <c r="AP63" s="53">
        <f t="shared" si="806"/>
        <v>0</v>
      </c>
      <c r="AQ63" s="48"/>
      <c r="AR63" s="53">
        <f t="shared" si="807"/>
        <v>0</v>
      </c>
      <c r="AS63" s="48"/>
      <c r="AT63" s="53">
        <f t="shared" si="808"/>
        <v>0</v>
      </c>
      <c r="AU63" s="898"/>
      <c r="AV63" s="899">
        <f t="shared" si="809"/>
        <v>0</v>
      </c>
      <c r="AW63" s="48"/>
      <c r="AX63" s="53">
        <f t="shared" si="810"/>
        <v>0</v>
      </c>
      <c r="AY63" s="48"/>
      <c r="AZ63" s="872">
        <f t="shared" si="811"/>
        <v>0</v>
      </c>
      <c r="BA63" s="877"/>
      <c r="BB63" s="899">
        <f t="shared" si="812"/>
        <v>0</v>
      </c>
      <c r="BC63" s="898"/>
      <c r="BD63" s="899">
        <f t="shared" si="813"/>
        <v>0</v>
      </c>
      <c r="BE63" s="898"/>
      <c r="BF63" s="899">
        <f t="shared" si="814"/>
        <v>0</v>
      </c>
      <c r="BG63" s="898"/>
      <c r="BH63" s="899">
        <f t="shared" si="815"/>
        <v>0</v>
      </c>
      <c r="BI63" s="898"/>
      <c r="BJ63" s="899">
        <f t="shared" si="816"/>
        <v>0</v>
      </c>
      <c r="BK63" s="898"/>
      <c r="BL63" s="899">
        <f t="shared" si="817"/>
        <v>0</v>
      </c>
      <c r="BM63" s="898"/>
      <c r="BN63" s="899">
        <f t="shared" si="818"/>
        <v>0</v>
      </c>
      <c r="BO63" s="898"/>
      <c r="BP63" s="899">
        <f t="shared" si="819"/>
        <v>0</v>
      </c>
      <c r="BQ63" s="898"/>
      <c r="BR63" s="899">
        <f t="shared" si="820"/>
        <v>0</v>
      </c>
      <c r="BS63" s="898"/>
      <c r="BT63" s="899">
        <f t="shared" si="821"/>
        <v>0</v>
      </c>
      <c r="BU63" s="898"/>
      <c r="BV63" s="899">
        <f t="shared" si="822"/>
        <v>0</v>
      </c>
      <c r="BW63" s="898"/>
      <c r="BX63" s="899">
        <f t="shared" si="823"/>
        <v>0</v>
      </c>
      <c r="BY63" s="48"/>
      <c r="BZ63" s="53">
        <f t="shared" si="824"/>
        <v>0</v>
      </c>
      <c r="CA63" s="48"/>
      <c r="CB63" s="53">
        <f t="shared" si="825"/>
        <v>0</v>
      </c>
      <c r="CC63" s="48"/>
      <c r="CD63" s="53">
        <f t="shared" si="826"/>
        <v>0</v>
      </c>
      <c r="CE63" s="48"/>
      <c r="CF63" s="53">
        <f t="shared" si="827"/>
        <v>0</v>
      </c>
      <c r="CG63" s="48"/>
      <c r="CH63" s="53">
        <f t="shared" si="828"/>
        <v>0</v>
      </c>
      <c r="CI63" s="48"/>
      <c r="CJ63" s="53">
        <f t="shared" si="829"/>
        <v>0</v>
      </c>
      <c r="CK63" s="48"/>
      <c r="CL63" s="53">
        <f t="shared" si="830"/>
        <v>0</v>
      </c>
      <c r="CM63" s="48"/>
      <c r="CN63" s="53">
        <f t="shared" si="831"/>
        <v>0</v>
      </c>
      <c r="CO63" s="48"/>
      <c r="CP63" s="53">
        <f t="shared" si="832"/>
        <v>0</v>
      </c>
      <c r="CQ63" s="48"/>
      <c r="CR63" s="53">
        <f t="shared" si="833"/>
        <v>0</v>
      </c>
      <c r="CS63" s="48"/>
      <c r="CT63" s="53">
        <f t="shared" si="834"/>
        <v>0</v>
      </c>
      <c r="CU63" s="48"/>
      <c r="CV63" s="53">
        <f t="shared" si="835"/>
        <v>0</v>
      </c>
      <c r="CW63" s="48"/>
      <c r="CX63" s="53">
        <f t="shared" si="727"/>
        <v>0</v>
      </c>
      <c r="CY63" s="43"/>
      <c r="CZ63" s="50">
        <f t="shared" si="728"/>
        <v>0</v>
      </c>
      <c r="DA63" s="50">
        <f t="shared" si="729"/>
        <v>0</v>
      </c>
      <c r="DB63" s="1"/>
      <c r="DC63" s="1"/>
      <c r="DD63" s="1"/>
      <c r="DE63" s="1"/>
      <c r="DF63" s="1"/>
      <c r="DG63" s="1"/>
      <c r="DH63" s="1"/>
      <c r="DI63" s="1"/>
      <c r="DJ63" s="1"/>
    </row>
    <row r="64" spans="1:114" s="3" customFormat="1" x14ac:dyDescent="0.2">
      <c r="A64" s="46"/>
      <c r="B64" s="46"/>
      <c r="C64" s="46" t="s">
        <v>3</v>
      </c>
      <c r="D64" s="46">
        <v>100</v>
      </c>
      <c r="E64" s="4"/>
      <c r="F64" s="53">
        <f t="shared" si="730"/>
        <v>0</v>
      </c>
      <c r="G64" s="4"/>
      <c r="H64" s="53">
        <f t="shared" si="789"/>
        <v>0</v>
      </c>
      <c r="I64" s="4"/>
      <c r="J64" s="53">
        <f t="shared" ref="J64" si="836">SUM(I64*$D64)</f>
        <v>0</v>
      </c>
      <c r="K64" s="4"/>
      <c r="L64" s="53">
        <f t="shared" si="791"/>
        <v>0</v>
      </c>
      <c r="M64" s="4"/>
      <c r="N64" s="53">
        <f t="shared" si="792"/>
        <v>0</v>
      </c>
      <c r="O64" s="4"/>
      <c r="P64" s="53">
        <f t="shared" si="793"/>
        <v>0</v>
      </c>
      <c r="Q64" s="4"/>
      <c r="R64" s="53">
        <f t="shared" si="794"/>
        <v>0</v>
      </c>
      <c r="S64" s="4"/>
      <c r="T64" s="53">
        <f t="shared" si="795"/>
        <v>0</v>
      </c>
      <c r="U64" s="4"/>
      <c r="V64" s="53">
        <f t="shared" si="796"/>
        <v>0</v>
      </c>
      <c r="W64" s="4"/>
      <c r="X64" s="53">
        <f t="shared" si="797"/>
        <v>0</v>
      </c>
      <c r="Y64" s="4"/>
      <c r="Z64" s="53">
        <f t="shared" si="798"/>
        <v>0</v>
      </c>
      <c r="AA64" s="4"/>
      <c r="AB64" s="872">
        <f t="shared" si="799"/>
        <v>0</v>
      </c>
      <c r="AC64" s="877"/>
      <c r="AD64" s="53">
        <f t="shared" si="800"/>
        <v>0</v>
      </c>
      <c r="AE64" s="48"/>
      <c r="AF64" s="53">
        <f t="shared" si="801"/>
        <v>0</v>
      </c>
      <c r="AG64" s="48"/>
      <c r="AH64" s="53">
        <f t="shared" si="802"/>
        <v>0</v>
      </c>
      <c r="AI64" s="48"/>
      <c r="AJ64" s="53">
        <f t="shared" si="803"/>
        <v>0</v>
      </c>
      <c r="AK64" s="48"/>
      <c r="AL64" s="53">
        <f t="shared" si="804"/>
        <v>0</v>
      </c>
      <c r="AM64" s="48"/>
      <c r="AN64" s="53">
        <f t="shared" si="805"/>
        <v>0</v>
      </c>
      <c r="AO64" s="48"/>
      <c r="AP64" s="53">
        <f t="shared" si="806"/>
        <v>0</v>
      </c>
      <c r="AQ64" s="48"/>
      <c r="AR64" s="53">
        <f t="shared" si="807"/>
        <v>0</v>
      </c>
      <c r="AS64" s="48"/>
      <c r="AT64" s="53">
        <f t="shared" si="808"/>
        <v>0</v>
      </c>
      <c r="AU64" s="898"/>
      <c r="AV64" s="899">
        <f t="shared" si="809"/>
        <v>0</v>
      </c>
      <c r="AW64" s="48"/>
      <c r="AX64" s="53">
        <f t="shared" si="810"/>
        <v>0</v>
      </c>
      <c r="AY64" s="48"/>
      <c r="AZ64" s="872">
        <f t="shared" si="811"/>
        <v>0</v>
      </c>
      <c r="BA64" s="877"/>
      <c r="BB64" s="899">
        <f t="shared" si="812"/>
        <v>0</v>
      </c>
      <c r="BC64" s="898"/>
      <c r="BD64" s="899">
        <f t="shared" si="813"/>
        <v>0</v>
      </c>
      <c r="BE64" s="898"/>
      <c r="BF64" s="899">
        <f t="shared" si="814"/>
        <v>0</v>
      </c>
      <c r="BG64" s="898"/>
      <c r="BH64" s="899">
        <f t="shared" si="815"/>
        <v>0</v>
      </c>
      <c r="BI64" s="898"/>
      <c r="BJ64" s="899">
        <f t="shared" si="816"/>
        <v>0</v>
      </c>
      <c r="BK64" s="898"/>
      <c r="BL64" s="899">
        <f t="shared" si="817"/>
        <v>0</v>
      </c>
      <c r="BM64" s="898"/>
      <c r="BN64" s="899">
        <f t="shared" si="818"/>
        <v>0</v>
      </c>
      <c r="BO64" s="898"/>
      <c r="BP64" s="899">
        <f t="shared" si="819"/>
        <v>0</v>
      </c>
      <c r="BQ64" s="898"/>
      <c r="BR64" s="899">
        <f t="shared" si="820"/>
        <v>0</v>
      </c>
      <c r="BS64" s="898"/>
      <c r="BT64" s="899">
        <f t="shared" si="821"/>
        <v>0</v>
      </c>
      <c r="BU64" s="898"/>
      <c r="BV64" s="899">
        <f t="shared" si="822"/>
        <v>0</v>
      </c>
      <c r="BW64" s="898"/>
      <c r="BX64" s="899">
        <f t="shared" si="823"/>
        <v>0</v>
      </c>
      <c r="BY64" s="48"/>
      <c r="BZ64" s="53">
        <f t="shared" si="824"/>
        <v>0</v>
      </c>
      <c r="CA64" s="48"/>
      <c r="CB64" s="53">
        <f t="shared" si="825"/>
        <v>0</v>
      </c>
      <c r="CC64" s="48"/>
      <c r="CD64" s="53">
        <f t="shared" si="826"/>
        <v>0</v>
      </c>
      <c r="CE64" s="48"/>
      <c r="CF64" s="53">
        <f t="shared" si="827"/>
        <v>0</v>
      </c>
      <c r="CG64" s="48"/>
      <c r="CH64" s="53">
        <f t="shared" si="828"/>
        <v>0</v>
      </c>
      <c r="CI64" s="48"/>
      <c r="CJ64" s="53">
        <f t="shared" si="829"/>
        <v>0</v>
      </c>
      <c r="CK64" s="48"/>
      <c r="CL64" s="53">
        <f t="shared" si="830"/>
        <v>0</v>
      </c>
      <c r="CM64" s="48"/>
      <c r="CN64" s="53">
        <f t="shared" si="831"/>
        <v>0</v>
      </c>
      <c r="CO64" s="48"/>
      <c r="CP64" s="53">
        <f t="shared" si="832"/>
        <v>0</v>
      </c>
      <c r="CQ64" s="48"/>
      <c r="CR64" s="53">
        <f t="shared" si="833"/>
        <v>0</v>
      </c>
      <c r="CS64" s="48"/>
      <c r="CT64" s="53">
        <f t="shared" si="834"/>
        <v>0</v>
      </c>
      <c r="CU64" s="48"/>
      <c r="CV64" s="53">
        <f t="shared" si="835"/>
        <v>0</v>
      </c>
      <c r="CW64" s="48"/>
      <c r="CX64" s="53">
        <f t="shared" si="727"/>
        <v>0</v>
      </c>
      <c r="CY64" s="43"/>
      <c r="CZ64" s="50">
        <f t="shared" si="728"/>
        <v>0</v>
      </c>
      <c r="DA64" s="50">
        <f t="shared" si="729"/>
        <v>0</v>
      </c>
      <c r="DB64" s="1"/>
      <c r="DC64" s="1"/>
      <c r="DD64" s="1"/>
      <c r="DE64" s="1"/>
      <c r="DF64" s="1"/>
      <c r="DG64" s="1"/>
      <c r="DH64" s="1"/>
      <c r="DI64" s="1"/>
      <c r="DJ64" s="1"/>
    </row>
    <row r="65" spans="1:114" s="3" customFormat="1" x14ac:dyDescent="0.2">
      <c r="A65" s="46"/>
      <c r="B65" s="46"/>
      <c r="C65" s="46" t="s">
        <v>3</v>
      </c>
      <c r="D65" s="46">
        <v>100</v>
      </c>
      <c r="E65" s="4"/>
      <c r="F65" s="53">
        <f t="shared" si="730"/>
        <v>0</v>
      </c>
      <c r="G65" s="4"/>
      <c r="H65" s="53">
        <f t="shared" si="789"/>
        <v>0</v>
      </c>
      <c r="I65" s="4"/>
      <c r="J65" s="53">
        <f t="shared" ref="J65" si="837">SUM(I65*$D65)</f>
        <v>0</v>
      </c>
      <c r="K65" s="4"/>
      <c r="L65" s="53">
        <f t="shared" si="791"/>
        <v>0</v>
      </c>
      <c r="M65" s="4"/>
      <c r="N65" s="53">
        <f t="shared" si="792"/>
        <v>0</v>
      </c>
      <c r="O65" s="4"/>
      <c r="P65" s="53">
        <f t="shared" si="793"/>
        <v>0</v>
      </c>
      <c r="Q65" s="4"/>
      <c r="R65" s="53">
        <f t="shared" si="794"/>
        <v>0</v>
      </c>
      <c r="S65" s="4"/>
      <c r="T65" s="53">
        <f t="shared" si="795"/>
        <v>0</v>
      </c>
      <c r="U65" s="4"/>
      <c r="V65" s="53">
        <f t="shared" si="796"/>
        <v>0</v>
      </c>
      <c r="W65" s="4"/>
      <c r="X65" s="53">
        <f t="shared" si="797"/>
        <v>0</v>
      </c>
      <c r="Y65" s="4"/>
      <c r="Z65" s="53">
        <f t="shared" si="798"/>
        <v>0</v>
      </c>
      <c r="AA65" s="4"/>
      <c r="AB65" s="872">
        <f t="shared" si="799"/>
        <v>0</v>
      </c>
      <c r="AC65" s="877"/>
      <c r="AD65" s="53">
        <f t="shared" si="800"/>
        <v>0</v>
      </c>
      <c r="AE65" s="48"/>
      <c r="AF65" s="53">
        <f t="shared" si="801"/>
        <v>0</v>
      </c>
      <c r="AG65" s="48"/>
      <c r="AH65" s="53">
        <f t="shared" si="802"/>
        <v>0</v>
      </c>
      <c r="AI65" s="48"/>
      <c r="AJ65" s="53">
        <f t="shared" si="803"/>
        <v>0</v>
      </c>
      <c r="AK65" s="48"/>
      <c r="AL65" s="53">
        <f t="shared" si="804"/>
        <v>0</v>
      </c>
      <c r="AM65" s="48"/>
      <c r="AN65" s="53">
        <f t="shared" si="805"/>
        <v>0</v>
      </c>
      <c r="AO65" s="48"/>
      <c r="AP65" s="53">
        <f t="shared" si="806"/>
        <v>0</v>
      </c>
      <c r="AQ65" s="48"/>
      <c r="AR65" s="53">
        <f t="shared" si="807"/>
        <v>0</v>
      </c>
      <c r="AS65" s="48"/>
      <c r="AT65" s="53">
        <f t="shared" si="808"/>
        <v>0</v>
      </c>
      <c r="AU65" s="898"/>
      <c r="AV65" s="899">
        <f t="shared" si="809"/>
        <v>0</v>
      </c>
      <c r="AW65" s="48"/>
      <c r="AX65" s="53">
        <f t="shared" si="810"/>
        <v>0</v>
      </c>
      <c r="AY65" s="48"/>
      <c r="AZ65" s="872">
        <f t="shared" si="811"/>
        <v>0</v>
      </c>
      <c r="BA65" s="877"/>
      <c r="BB65" s="899">
        <f t="shared" si="812"/>
        <v>0</v>
      </c>
      <c r="BC65" s="898"/>
      <c r="BD65" s="899">
        <f t="shared" si="813"/>
        <v>0</v>
      </c>
      <c r="BE65" s="898"/>
      <c r="BF65" s="899">
        <f t="shared" si="814"/>
        <v>0</v>
      </c>
      <c r="BG65" s="898"/>
      <c r="BH65" s="899">
        <f t="shared" si="815"/>
        <v>0</v>
      </c>
      <c r="BI65" s="898"/>
      <c r="BJ65" s="899">
        <f t="shared" si="816"/>
        <v>0</v>
      </c>
      <c r="BK65" s="898"/>
      <c r="BL65" s="899">
        <f t="shared" si="817"/>
        <v>0</v>
      </c>
      <c r="BM65" s="898"/>
      <c r="BN65" s="899">
        <f t="shared" si="818"/>
        <v>0</v>
      </c>
      <c r="BO65" s="898"/>
      <c r="BP65" s="899">
        <f t="shared" si="819"/>
        <v>0</v>
      </c>
      <c r="BQ65" s="898"/>
      <c r="BR65" s="899">
        <f t="shared" si="820"/>
        <v>0</v>
      </c>
      <c r="BS65" s="898"/>
      <c r="BT65" s="899">
        <f t="shared" si="821"/>
        <v>0</v>
      </c>
      <c r="BU65" s="898"/>
      <c r="BV65" s="899">
        <f t="shared" si="822"/>
        <v>0</v>
      </c>
      <c r="BW65" s="898"/>
      <c r="BX65" s="899">
        <f t="shared" si="823"/>
        <v>0</v>
      </c>
      <c r="BY65" s="48"/>
      <c r="BZ65" s="53">
        <f t="shared" si="824"/>
        <v>0</v>
      </c>
      <c r="CA65" s="48"/>
      <c r="CB65" s="53">
        <f t="shared" si="825"/>
        <v>0</v>
      </c>
      <c r="CC65" s="48"/>
      <c r="CD65" s="53">
        <f t="shared" si="826"/>
        <v>0</v>
      </c>
      <c r="CE65" s="48"/>
      <c r="CF65" s="53">
        <f t="shared" si="827"/>
        <v>0</v>
      </c>
      <c r="CG65" s="48"/>
      <c r="CH65" s="53">
        <f t="shared" si="828"/>
        <v>0</v>
      </c>
      <c r="CI65" s="48"/>
      <c r="CJ65" s="53">
        <f t="shared" si="829"/>
        <v>0</v>
      </c>
      <c r="CK65" s="48"/>
      <c r="CL65" s="53">
        <f t="shared" si="830"/>
        <v>0</v>
      </c>
      <c r="CM65" s="48"/>
      <c r="CN65" s="53">
        <f t="shared" si="831"/>
        <v>0</v>
      </c>
      <c r="CO65" s="48"/>
      <c r="CP65" s="53">
        <f t="shared" si="832"/>
        <v>0</v>
      </c>
      <c r="CQ65" s="48"/>
      <c r="CR65" s="53">
        <f t="shared" si="833"/>
        <v>0</v>
      </c>
      <c r="CS65" s="48"/>
      <c r="CT65" s="53">
        <f t="shared" si="834"/>
        <v>0</v>
      </c>
      <c r="CU65" s="48"/>
      <c r="CV65" s="53">
        <f t="shared" si="835"/>
        <v>0</v>
      </c>
      <c r="CW65" s="48"/>
      <c r="CX65" s="53">
        <f t="shared" si="727"/>
        <v>0</v>
      </c>
      <c r="CY65" s="43"/>
      <c r="CZ65" s="50">
        <f t="shared" si="728"/>
        <v>0</v>
      </c>
      <c r="DA65" s="50">
        <f t="shared" si="729"/>
        <v>0</v>
      </c>
      <c r="DB65" s="1"/>
      <c r="DC65" s="1"/>
      <c r="DD65" s="1"/>
      <c r="DE65" s="1"/>
      <c r="DF65" s="1"/>
      <c r="DG65" s="1"/>
      <c r="DH65" s="1"/>
      <c r="DI65" s="1"/>
      <c r="DJ65" s="1"/>
    </row>
    <row r="66" spans="1:114" s="3" customFormat="1" x14ac:dyDescent="0.2">
      <c r="A66" s="46"/>
      <c r="B66" s="46"/>
      <c r="C66" s="46" t="s">
        <v>8</v>
      </c>
      <c r="D66" s="46">
        <v>75</v>
      </c>
      <c r="E66" s="4"/>
      <c r="F66" s="53">
        <f t="shared" si="730"/>
        <v>0</v>
      </c>
      <c r="G66" s="4"/>
      <c r="H66" s="53">
        <f t="shared" si="789"/>
        <v>0</v>
      </c>
      <c r="I66" s="4"/>
      <c r="J66" s="53">
        <f t="shared" ref="J66" si="838">SUM(I66*$D66)</f>
        <v>0</v>
      </c>
      <c r="K66" s="4"/>
      <c r="L66" s="53">
        <f t="shared" si="791"/>
        <v>0</v>
      </c>
      <c r="M66" s="4"/>
      <c r="N66" s="53">
        <f t="shared" si="792"/>
        <v>0</v>
      </c>
      <c r="O66" s="4"/>
      <c r="P66" s="53">
        <f t="shared" si="793"/>
        <v>0</v>
      </c>
      <c r="Q66" s="4"/>
      <c r="R66" s="53">
        <f t="shared" si="794"/>
        <v>0</v>
      </c>
      <c r="S66" s="4"/>
      <c r="T66" s="53">
        <f t="shared" si="795"/>
        <v>0</v>
      </c>
      <c r="U66" s="4"/>
      <c r="V66" s="53">
        <f t="shared" si="796"/>
        <v>0</v>
      </c>
      <c r="W66" s="4"/>
      <c r="X66" s="53">
        <f t="shared" si="797"/>
        <v>0</v>
      </c>
      <c r="Y66" s="4"/>
      <c r="Z66" s="53">
        <f t="shared" si="798"/>
        <v>0</v>
      </c>
      <c r="AA66" s="4"/>
      <c r="AB66" s="872">
        <f t="shared" si="799"/>
        <v>0</v>
      </c>
      <c r="AC66" s="877"/>
      <c r="AD66" s="53">
        <f t="shared" si="800"/>
        <v>0</v>
      </c>
      <c r="AE66" s="48"/>
      <c r="AF66" s="53">
        <f t="shared" si="801"/>
        <v>0</v>
      </c>
      <c r="AG66" s="48"/>
      <c r="AH66" s="53">
        <f t="shared" si="802"/>
        <v>0</v>
      </c>
      <c r="AI66" s="48"/>
      <c r="AJ66" s="53">
        <f t="shared" si="803"/>
        <v>0</v>
      </c>
      <c r="AK66" s="48"/>
      <c r="AL66" s="53">
        <f t="shared" si="804"/>
        <v>0</v>
      </c>
      <c r="AM66" s="48"/>
      <c r="AN66" s="53">
        <f t="shared" si="805"/>
        <v>0</v>
      </c>
      <c r="AO66" s="48"/>
      <c r="AP66" s="53">
        <f t="shared" si="806"/>
        <v>0</v>
      </c>
      <c r="AQ66" s="48"/>
      <c r="AR66" s="53">
        <f t="shared" si="807"/>
        <v>0</v>
      </c>
      <c r="AS66" s="48"/>
      <c r="AT66" s="53">
        <f t="shared" si="808"/>
        <v>0</v>
      </c>
      <c r="AU66" s="898"/>
      <c r="AV66" s="899">
        <f t="shared" si="809"/>
        <v>0</v>
      </c>
      <c r="AW66" s="48"/>
      <c r="AX66" s="53">
        <f t="shared" si="810"/>
        <v>0</v>
      </c>
      <c r="AY66" s="48"/>
      <c r="AZ66" s="872">
        <f t="shared" si="811"/>
        <v>0</v>
      </c>
      <c r="BA66" s="877"/>
      <c r="BB66" s="899">
        <f t="shared" si="812"/>
        <v>0</v>
      </c>
      <c r="BC66" s="898"/>
      <c r="BD66" s="899">
        <f t="shared" si="813"/>
        <v>0</v>
      </c>
      <c r="BE66" s="898"/>
      <c r="BF66" s="899">
        <f t="shared" si="814"/>
        <v>0</v>
      </c>
      <c r="BG66" s="898"/>
      <c r="BH66" s="899">
        <f t="shared" si="815"/>
        <v>0</v>
      </c>
      <c r="BI66" s="898"/>
      <c r="BJ66" s="899">
        <f t="shared" si="816"/>
        <v>0</v>
      </c>
      <c r="BK66" s="898"/>
      <c r="BL66" s="899">
        <f t="shared" si="817"/>
        <v>0</v>
      </c>
      <c r="BM66" s="898"/>
      <c r="BN66" s="899">
        <f t="shared" si="818"/>
        <v>0</v>
      </c>
      <c r="BO66" s="898"/>
      <c r="BP66" s="899">
        <f t="shared" si="819"/>
        <v>0</v>
      </c>
      <c r="BQ66" s="898"/>
      <c r="BR66" s="899">
        <f t="shared" si="820"/>
        <v>0</v>
      </c>
      <c r="BS66" s="898"/>
      <c r="BT66" s="899">
        <f t="shared" si="821"/>
        <v>0</v>
      </c>
      <c r="BU66" s="898"/>
      <c r="BV66" s="899">
        <f t="shared" si="822"/>
        <v>0</v>
      </c>
      <c r="BW66" s="898"/>
      <c r="BX66" s="899">
        <f t="shared" si="823"/>
        <v>0</v>
      </c>
      <c r="BY66" s="48"/>
      <c r="BZ66" s="53">
        <f t="shared" si="824"/>
        <v>0</v>
      </c>
      <c r="CA66" s="48"/>
      <c r="CB66" s="53">
        <f t="shared" si="825"/>
        <v>0</v>
      </c>
      <c r="CC66" s="48"/>
      <c r="CD66" s="53">
        <f t="shared" si="826"/>
        <v>0</v>
      </c>
      <c r="CE66" s="48"/>
      <c r="CF66" s="53">
        <f t="shared" si="827"/>
        <v>0</v>
      </c>
      <c r="CG66" s="48"/>
      <c r="CH66" s="53">
        <f t="shared" si="828"/>
        <v>0</v>
      </c>
      <c r="CI66" s="48"/>
      <c r="CJ66" s="53">
        <f t="shared" si="829"/>
        <v>0</v>
      </c>
      <c r="CK66" s="48"/>
      <c r="CL66" s="53">
        <f t="shared" si="830"/>
        <v>0</v>
      </c>
      <c r="CM66" s="48"/>
      <c r="CN66" s="53">
        <f t="shared" si="831"/>
        <v>0</v>
      </c>
      <c r="CO66" s="48"/>
      <c r="CP66" s="53">
        <f t="shared" si="832"/>
        <v>0</v>
      </c>
      <c r="CQ66" s="48"/>
      <c r="CR66" s="53">
        <f t="shared" si="833"/>
        <v>0</v>
      </c>
      <c r="CS66" s="48"/>
      <c r="CT66" s="53">
        <f t="shared" si="834"/>
        <v>0</v>
      </c>
      <c r="CU66" s="48"/>
      <c r="CV66" s="53">
        <f t="shared" si="835"/>
        <v>0</v>
      </c>
      <c r="CW66" s="48"/>
      <c r="CX66" s="53">
        <f t="shared" si="727"/>
        <v>0</v>
      </c>
      <c r="CY66" s="43"/>
      <c r="CZ66" s="50">
        <f t="shared" si="728"/>
        <v>0</v>
      </c>
      <c r="DA66" s="50">
        <f t="shared" si="729"/>
        <v>0</v>
      </c>
      <c r="DB66" s="1"/>
      <c r="DC66" s="1"/>
      <c r="DD66" s="1"/>
      <c r="DE66" s="1"/>
      <c r="DF66" s="1"/>
      <c r="DG66" s="1"/>
      <c r="DH66" s="1"/>
      <c r="DI66" s="1"/>
      <c r="DJ66" s="1"/>
    </row>
    <row r="67" spans="1:114" s="3" customFormat="1" x14ac:dyDescent="0.2">
      <c r="A67" s="46"/>
      <c r="B67" s="46"/>
      <c r="C67" s="46" t="s">
        <v>8</v>
      </c>
      <c r="D67" s="46">
        <v>75</v>
      </c>
      <c r="E67" s="4"/>
      <c r="F67" s="53">
        <f t="shared" si="730"/>
        <v>0</v>
      </c>
      <c r="G67" s="4"/>
      <c r="H67" s="53">
        <f t="shared" si="789"/>
        <v>0</v>
      </c>
      <c r="I67" s="4"/>
      <c r="J67" s="53">
        <f t="shared" ref="J67" si="839">SUM(I67*$D67)</f>
        <v>0</v>
      </c>
      <c r="K67" s="4"/>
      <c r="L67" s="53">
        <f t="shared" si="791"/>
        <v>0</v>
      </c>
      <c r="M67" s="4"/>
      <c r="N67" s="53">
        <f t="shared" si="792"/>
        <v>0</v>
      </c>
      <c r="O67" s="4"/>
      <c r="P67" s="53">
        <f t="shared" si="793"/>
        <v>0</v>
      </c>
      <c r="Q67" s="4"/>
      <c r="R67" s="53">
        <f t="shared" si="794"/>
        <v>0</v>
      </c>
      <c r="S67" s="4"/>
      <c r="T67" s="53">
        <f t="shared" si="795"/>
        <v>0</v>
      </c>
      <c r="U67" s="4"/>
      <c r="V67" s="53">
        <f t="shared" si="796"/>
        <v>0</v>
      </c>
      <c r="W67" s="4"/>
      <c r="X67" s="53">
        <f t="shared" si="797"/>
        <v>0</v>
      </c>
      <c r="Y67" s="4"/>
      <c r="Z67" s="53">
        <f t="shared" si="798"/>
        <v>0</v>
      </c>
      <c r="AA67" s="4"/>
      <c r="AB67" s="872">
        <f t="shared" si="799"/>
        <v>0</v>
      </c>
      <c r="AC67" s="877"/>
      <c r="AD67" s="53">
        <f t="shared" si="800"/>
        <v>0</v>
      </c>
      <c r="AE67" s="48"/>
      <c r="AF67" s="53">
        <f t="shared" si="801"/>
        <v>0</v>
      </c>
      <c r="AG67" s="48"/>
      <c r="AH67" s="53">
        <f t="shared" si="802"/>
        <v>0</v>
      </c>
      <c r="AI67" s="48"/>
      <c r="AJ67" s="53">
        <f t="shared" si="803"/>
        <v>0</v>
      </c>
      <c r="AK67" s="48"/>
      <c r="AL67" s="53">
        <f t="shared" si="804"/>
        <v>0</v>
      </c>
      <c r="AM67" s="48"/>
      <c r="AN67" s="53">
        <f t="shared" si="805"/>
        <v>0</v>
      </c>
      <c r="AO67" s="48"/>
      <c r="AP67" s="53">
        <f t="shared" si="806"/>
        <v>0</v>
      </c>
      <c r="AQ67" s="48"/>
      <c r="AR67" s="53">
        <f t="shared" si="807"/>
        <v>0</v>
      </c>
      <c r="AS67" s="48"/>
      <c r="AT67" s="53">
        <f t="shared" si="808"/>
        <v>0</v>
      </c>
      <c r="AU67" s="898"/>
      <c r="AV67" s="899">
        <f t="shared" si="809"/>
        <v>0</v>
      </c>
      <c r="AW67" s="48"/>
      <c r="AX67" s="53">
        <f t="shared" si="810"/>
        <v>0</v>
      </c>
      <c r="AY67" s="48"/>
      <c r="AZ67" s="872">
        <f t="shared" si="811"/>
        <v>0</v>
      </c>
      <c r="BA67" s="877"/>
      <c r="BB67" s="899">
        <f t="shared" si="812"/>
        <v>0</v>
      </c>
      <c r="BC67" s="898"/>
      <c r="BD67" s="899">
        <f t="shared" si="813"/>
        <v>0</v>
      </c>
      <c r="BE67" s="898"/>
      <c r="BF67" s="899">
        <f t="shared" si="814"/>
        <v>0</v>
      </c>
      <c r="BG67" s="898"/>
      <c r="BH67" s="899">
        <f t="shared" si="815"/>
        <v>0</v>
      </c>
      <c r="BI67" s="898"/>
      <c r="BJ67" s="899">
        <f t="shared" si="816"/>
        <v>0</v>
      </c>
      <c r="BK67" s="898"/>
      <c r="BL67" s="899">
        <f t="shared" si="817"/>
        <v>0</v>
      </c>
      <c r="BM67" s="898"/>
      <c r="BN67" s="899">
        <f t="shared" si="818"/>
        <v>0</v>
      </c>
      <c r="BO67" s="898"/>
      <c r="BP67" s="899">
        <f t="shared" si="819"/>
        <v>0</v>
      </c>
      <c r="BQ67" s="898"/>
      <c r="BR67" s="899">
        <f t="shared" si="820"/>
        <v>0</v>
      </c>
      <c r="BS67" s="898"/>
      <c r="BT67" s="899">
        <f t="shared" si="821"/>
        <v>0</v>
      </c>
      <c r="BU67" s="898"/>
      <c r="BV67" s="899">
        <f t="shared" si="822"/>
        <v>0</v>
      </c>
      <c r="BW67" s="898"/>
      <c r="BX67" s="899">
        <f t="shared" si="823"/>
        <v>0</v>
      </c>
      <c r="BY67" s="48"/>
      <c r="BZ67" s="53">
        <f t="shared" si="824"/>
        <v>0</v>
      </c>
      <c r="CA67" s="48"/>
      <c r="CB67" s="53">
        <f t="shared" si="825"/>
        <v>0</v>
      </c>
      <c r="CC67" s="48"/>
      <c r="CD67" s="53">
        <f t="shared" si="826"/>
        <v>0</v>
      </c>
      <c r="CE67" s="48"/>
      <c r="CF67" s="53">
        <f t="shared" si="827"/>
        <v>0</v>
      </c>
      <c r="CG67" s="48"/>
      <c r="CH67" s="53">
        <f t="shared" si="828"/>
        <v>0</v>
      </c>
      <c r="CI67" s="48"/>
      <c r="CJ67" s="53">
        <f t="shared" si="829"/>
        <v>0</v>
      </c>
      <c r="CK67" s="48"/>
      <c r="CL67" s="53">
        <f t="shared" si="830"/>
        <v>0</v>
      </c>
      <c r="CM67" s="48"/>
      <c r="CN67" s="53">
        <f t="shared" si="831"/>
        <v>0</v>
      </c>
      <c r="CO67" s="48"/>
      <c r="CP67" s="53">
        <f t="shared" si="832"/>
        <v>0</v>
      </c>
      <c r="CQ67" s="48"/>
      <c r="CR67" s="53">
        <f t="shared" si="833"/>
        <v>0</v>
      </c>
      <c r="CS67" s="48"/>
      <c r="CT67" s="53">
        <f t="shared" si="834"/>
        <v>0</v>
      </c>
      <c r="CU67" s="48"/>
      <c r="CV67" s="53">
        <f t="shared" si="835"/>
        <v>0</v>
      </c>
      <c r="CW67" s="48"/>
      <c r="CX67" s="53">
        <f t="shared" si="727"/>
        <v>0</v>
      </c>
      <c r="CY67" s="43"/>
      <c r="CZ67" s="50">
        <f t="shared" si="728"/>
        <v>0</v>
      </c>
      <c r="DA67" s="50">
        <f t="shared" si="729"/>
        <v>0</v>
      </c>
      <c r="DB67" s="1"/>
      <c r="DC67" s="1"/>
      <c r="DD67" s="1"/>
      <c r="DE67" s="1"/>
      <c r="DF67" s="1"/>
      <c r="DG67" s="1"/>
      <c r="DH67" s="1"/>
      <c r="DI67" s="1"/>
      <c r="DJ67" s="1"/>
    </row>
    <row r="68" spans="1:114" s="3" customFormat="1" x14ac:dyDescent="0.2">
      <c r="A68" s="46"/>
      <c r="B68" s="46"/>
      <c r="C68" s="46" t="s">
        <v>8</v>
      </c>
      <c r="D68" s="46">
        <v>75</v>
      </c>
      <c r="E68" s="4"/>
      <c r="F68" s="53">
        <f t="shared" si="730"/>
        <v>0</v>
      </c>
      <c r="G68" s="4"/>
      <c r="H68" s="53">
        <f t="shared" si="789"/>
        <v>0</v>
      </c>
      <c r="I68" s="4"/>
      <c r="J68" s="53">
        <f t="shared" ref="J68" si="840">SUM(I68*$D68)</f>
        <v>0</v>
      </c>
      <c r="K68" s="4"/>
      <c r="L68" s="53">
        <f t="shared" si="791"/>
        <v>0</v>
      </c>
      <c r="M68" s="4"/>
      <c r="N68" s="53">
        <f t="shared" si="792"/>
        <v>0</v>
      </c>
      <c r="O68" s="4"/>
      <c r="P68" s="53">
        <f t="shared" si="793"/>
        <v>0</v>
      </c>
      <c r="Q68" s="4"/>
      <c r="R68" s="53">
        <f t="shared" si="794"/>
        <v>0</v>
      </c>
      <c r="S68" s="4"/>
      <c r="T68" s="53">
        <f t="shared" si="795"/>
        <v>0</v>
      </c>
      <c r="U68" s="4"/>
      <c r="V68" s="53">
        <f t="shared" si="796"/>
        <v>0</v>
      </c>
      <c r="W68" s="4"/>
      <c r="X68" s="53">
        <f t="shared" si="797"/>
        <v>0</v>
      </c>
      <c r="Y68" s="4"/>
      <c r="Z68" s="53">
        <f t="shared" si="798"/>
        <v>0</v>
      </c>
      <c r="AA68" s="4"/>
      <c r="AB68" s="872">
        <f t="shared" si="799"/>
        <v>0</v>
      </c>
      <c r="AC68" s="877"/>
      <c r="AD68" s="53">
        <f t="shared" si="800"/>
        <v>0</v>
      </c>
      <c r="AE68" s="48"/>
      <c r="AF68" s="53">
        <f t="shared" si="801"/>
        <v>0</v>
      </c>
      <c r="AG68" s="48"/>
      <c r="AH68" s="53">
        <f t="shared" si="802"/>
        <v>0</v>
      </c>
      <c r="AI68" s="48"/>
      <c r="AJ68" s="53">
        <f t="shared" si="803"/>
        <v>0</v>
      </c>
      <c r="AK68" s="48"/>
      <c r="AL68" s="53">
        <f t="shared" si="804"/>
        <v>0</v>
      </c>
      <c r="AM68" s="48"/>
      <c r="AN68" s="53">
        <f t="shared" si="805"/>
        <v>0</v>
      </c>
      <c r="AO68" s="48"/>
      <c r="AP68" s="53">
        <f t="shared" si="806"/>
        <v>0</v>
      </c>
      <c r="AQ68" s="48"/>
      <c r="AR68" s="53">
        <f t="shared" si="807"/>
        <v>0</v>
      </c>
      <c r="AS68" s="48"/>
      <c r="AT68" s="53">
        <f t="shared" si="808"/>
        <v>0</v>
      </c>
      <c r="AU68" s="898"/>
      <c r="AV68" s="899">
        <f t="shared" si="809"/>
        <v>0</v>
      </c>
      <c r="AW68" s="48"/>
      <c r="AX68" s="53">
        <f t="shared" si="810"/>
        <v>0</v>
      </c>
      <c r="AY68" s="48"/>
      <c r="AZ68" s="872">
        <f t="shared" si="811"/>
        <v>0</v>
      </c>
      <c r="BA68" s="877"/>
      <c r="BB68" s="899">
        <f t="shared" si="812"/>
        <v>0</v>
      </c>
      <c r="BC68" s="898"/>
      <c r="BD68" s="899">
        <f t="shared" si="813"/>
        <v>0</v>
      </c>
      <c r="BE68" s="898"/>
      <c r="BF68" s="899">
        <f t="shared" si="814"/>
        <v>0</v>
      </c>
      <c r="BG68" s="898"/>
      <c r="BH68" s="899">
        <f t="shared" si="815"/>
        <v>0</v>
      </c>
      <c r="BI68" s="898"/>
      <c r="BJ68" s="899">
        <f t="shared" si="816"/>
        <v>0</v>
      </c>
      <c r="BK68" s="898"/>
      <c r="BL68" s="899">
        <f t="shared" si="817"/>
        <v>0</v>
      </c>
      <c r="BM68" s="898"/>
      <c r="BN68" s="899">
        <f t="shared" si="818"/>
        <v>0</v>
      </c>
      <c r="BO68" s="898"/>
      <c r="BP68" s="899">
        <f t="shared" si="819"/>
        <v>0</v>
      </c>
      <c r="BQ68" s="898"/>
      <c r="BR68" s="899">
        <f t="shared" si="820"/>
        <v>0</v>
      </c>
      <c r="BS68" s="898"/>
      <c r="BT68" s="899">
        <f t="shared" si="821"/>
        <v>0</v>
      </c>
      <c r="BU68" s="898"/>
      <c r="BV68" s="899">
        <f t="shared" si="822"/>
        <v>0</v>
      </c>
      <c r="BW68" s="898"/>
      <c r="BX68" s="899">
        <f t="shared" si="823"/>
        <v>0</v>
      </c>
      <c r="BY68" s="48"/>
      <c r="BZ68" s="53">
        <f t="shared" si="824"/>
        <v>0</v>
      </c>
      <c r="CA68" s="48"/>
      <c r="CB68" s="53">
        <f t="shared" si="825"/>
        <v>0</v>
      </c>
      <c r="CC68" s="48"/>
      <c r="CD68" s="53">
        <f t="shared" si="826"/>
        <v>0</v>
      </c>
      <c r="CE68" s="48"/>
      <c r="CF68" s="53">
        <f t="shared" si="827"/>
        <v>0</v>
      </c>
      <c r="CG68" s="48"/>
      <c r="CH68" s="53">
        <f t="shared" si="828"/>
        <v>0</v>
      </c>
      <c r="CI68" s="48"/>
      <c r="CJ68" s="53">
        <f t="shared" si="829"/>
        <v>0</v>
      </c>
      <c r="CK68" s="48"/>
      <c r="CL68" s="53">
        <f t="shared" si="830"/>
        <v>0</v>
      </c>
      <c r="CM68" s="48"/>
      <c r="CN68" s="53">
        <f t="shared" si="831"/>
        <v>0</v>
      </c>
      <c r="CO68" s="48"/>
      <c r="CP68" s="53">
        <f t="shared" si="832"/>
        <v>0</v>
      </c>
      <c r="CQ68" s="48"/>
      <c r="CR68" s="53">
        <f t="shared" si="833"/>
        <v>0</v>
      </c>
      <c r="CS68" s="48"/>
      <c r="CT68" s="53">
        <f t="shared" si="834"/>
        <v>0</v>
      </c>
      <c r="CU68" s="48"/>
      <c r="CV68" s="53">
        <f t="shared" si="835"/>
        <v>0</v>
      </c>
      <c r="CW68" s="48"/>
      <c r="CX68" s="53">
        <f t="shared" si="727"/>
        <v>0</v>
      </c>
      <c r="CY68" s="43"/>
      <c r="CZ68" s="50">
        <f t="shared" si="728"/>
        <v>0</v>
      </c>
      <c r="DA68" s="50">
        <f t="shared" si="729"/>
        <v>0</v>
      </c>
      <c r="DB68" s="1"/>
      <c r="DC68" s="1"/>
      <c r="DD68" s="1"/>
      <c r="DE68" s="1"/>
      <c r="DF68" s="1"/>
      <c r="DG68" s="1"/>
      <c r="DH68" s="1"/>
      <c r="DI68" s="1"/>
      <c r="DJ68" s="1"/>
    </row>
    <row r="69" spans="1:114" s="3" customFormat="1" x14ac:dyDescent="0.2">
      <c r="A69" s="46"/>
      <c r="B69" s="46"/>
      <c r="C69" s="46" t="s">
        <v>8</v>
      </c>
      <c r="D69" s="46">
        <v>75</v>
      </c>
      <c r="E69" s="4"/>
      <c r="F69" s="53">
        <f t="shared" si="730"/>
        <v>0</v>
      </c>
      <c r="G69" s="4"/>
      <c r="H69" s="53">
        <f t="shared" si="789"/>
        <v>0</v>
      </c>
      <c r="I69" s="4"/>
      <c r="J69" s="53">
        <f t="shared" ref="J69" si="841">SUM(I69*$D69)</f>
        <v>0</v>
      </c>
      <c r="K69" s="4"/>
      <c r="L69" s="53">
        <f t="shared" si="791"/>
        <v>0</v>
      </c>
      <c r="M69" s="4"/>
      <c r="N69" s="53">
        <f t="shared" si="792"/>
        <v>0</v>
      </c>
      <c r="O69" s="4"/>
      <c r="P69" s="53">
        <f t="shared" si="793"/>
        <v>0</v>
      </c>
      <c r="Q69" s="4"/>
      <c r="R69" s="53">
        <f t="shared" si="794"/>
        <v>0</v>
      </c>
      <c r="S69" s="4"/>
      <c r="T69" s="53">
        <f t="shared" si="795"/>
        <v>0</v>
      </c>
      <c r="U69" s="4"/>
      <c r="V69" s="53">
        <f t="shared" si="796"/>
        <v>0</v>
      </c>
      <c r="W69" s="4"/>
      <c r="X69" s="53">
        <f t="shared" si="797"/>
        <v>0</v>
      </c>
      <c r="Y69" s="4"/>
      <c r="Z69" s="53">
        <f t="shared" si="798"/>
        <v>0</v>
      </c>
      <c r="AA69" s="4"/>
      <c r="AB69" s="872">
        <f t="shared" si="799"/>
        <v>0</v>
      </c>
      <c r="AC69" s="877"/>
      <c r="AD69" s="53">
        <f t="shared" si="800"/>
        <v>0</v>
      </c>
      <c r="AE69" s="48"/>
      <c r="AF69" s="53">
        <f t="shared" si="801"/>
        <v>0</v>
      </c>
      <c r="AG69" s="48"/>
      <c r="AH69" s="53">
        <f t="shared" si="802"/>
        <v>0</v>
      </c>
      <c r="AI69" s="48"/>
      <c r="AJ69" s="53">
        <f t="shared" si="803"/>
        <v>0</v>
      </c>
      <c r="AK69" s="48"/>
      <c r="AL69" s="53">
        <f t="shared" si="804"/>
        <v>0</v>
      </c>
      <c r="AM69" s="48"/>
      <c r="AN69" s="53">
        <f t="shared" si="805"/>
        <v>0</v>
      </c>
      <c r="AO69" s="48"/>
      <c r="AP69" s="53">
        <f t="shared" si="806"/>
        <v>0</v>
      </c>
      <c r="AQ69" s="48"/>
      <c r="AR69" s="53">
        <f t="shared" si="807"/>
        <v>0</v>
      </c>
      <c r="AS69" s="48"/>
      <c r="AT69" s="53">
        <f t="shared" si="808"/>
        <v>0</v>
      </c>
      <c r="AU69" s="898"/>
      <c r="AV69" s="899">
        <f t="shared" si="809"/>
        <v>0</v>
      </c>
      <c r="AW69" s="48"/>
      <c r="AX69" s="53">
        <f t="shared" si="810"/>
        <v>0</v>
      </c>
      <c r="AY69" s="48"/>
      <c r="AZ69" s="872">
        <f t="shared" si="811"/>
        <v>0</v>
      </c>
      <c r="BA69" s="877"/>
      <c r="BB69" s="899">
        <f t="shared" si="812"/>
        <v>0</v>
      </c>
      <c r="BC69" s="898"/>
      <c r="BD69" s="899">
        <f t="shared" si="813"/>
        <v>0</v>
      </c>
      <c r="BE69" s="898"/>
      <c r="BF69" s="899">
        <f t="shared" si="814"/>
        <v>0</v>
      </c>
      <c r="BG69" s="898"/>
      <c r="BH69" s="899">
        <f t="shared" si="815"/>
        <v>0</v>
      </c>
      <c r="BI69" s="898"/>
      <c r="BJ69" s="899">
        <f t="shared" si="816"/>
        <v>0</v>
      </c>
      <c r="BK69" s="898"/>
      <c r="BL69" s="899">
        <f t="shared" si="817"/>
        <v>0</v>
      </c>
      <c r="BM69" s="898"/>
      <c r="BN69" s="899">
        <f t="shared" si="818"/>
        <v>0</v>
      </c>
      <c r="BO69" s="898"/>
      <c r="BP69" s="899">
        <f t="shared" si="819"/>
        <v>0</v>
      </c>
      <c r="BQ69" s="898"/>
      <c r="BR69" s="899">
        <f t="shared" si="820"/>
        <v>0</v>
      </c>
      <c r="BS69" s="898"/>
      <c r="BT69" s="899">
        <f t="shared" si="821"/>
        <v>0</v>
      </c>
      <c r="BU69" s="898"/>
      <c r="BV69" s="899">
        <f t="shared" si="822"/>
        <v>0</v>
      </c>
      <c r="BW69" s="898"/>
      <c r="BX69" s="899">
        <f t="shared" si="823"/>
        <v>0</v>
      </c>
      <c r="BY69" s="48"/>
      <c r="BZ69" s="53">
        <f t="shared" si="824"/>
        <v>0</v>
      </c>
      <c r="CA69" s="48"/>
      <c r="CB69" s="53">
        <f t="shared" si="825"/>
        <v>0</v>
      </c>
      <c r="CC69" s="48"/>
      <c r="CD69" s="53">
        <f t="shared" si="826"/>
        <v>0</v>
      </c>
      <c r="CE69" s="48"/>
      <c r="CF69" s="53">
        <f t="shared" si="827"/>
        <v>0</v>
      </c>
      <c r="CG69" s="48"/>
      <c r="CH69" s="53">
        <f t="shared" si="828"/>
        <v>0</v>
      </c>
      <c r="CI69" s="48"/>
      <c r="CJ69" s="53">
        <f t="shared" si="829"/>
        <v>0</v>
      </c>
      <c r="CK69" s="48"/>
      <c r="CL69" s="53">
        <f t="shared" si="830"/>
        <v>0</v>
      </c>
      <c r="CM69" s="48"/>
      <c r="CN69" s="53">
        <f t="shared" si="831"/>
        <v>0</v>
      </c>
      <c r="CO69" s="48"/>
      <c r="CP69" s="53">
        <f t="shared" si="832"/>
        <v>0</v>
      </c>
      <c r="CQ69" s="48"/>
      <c r="CR69" s="53">
        <f t="shared" si="833"/>
        <v>0</v>
      </c>
      <c r="CS69" s="48"/>
      <c r="CT69" s="53">
        <f t="shared" si="834"/>
        <v>0</v>
      </c>
      <c r="CU69" s="48"/>
      <c r="CV69" s="53">
        <f t="shared" si="835"/>
        <v>0</v>
      </c>
      <c r="CW69" s="48"/>
      <c r="CX69" s="53">
        <f t="shared" si="727"/>
        <v>0</v>
      </c>
      <c r="CY69" s="43"/>
      <c r="CZ69" s="50">
        <f t="shared" si="728"/>
        <v>0</v>
      </c>
      <c r="DA69" s="50">
        <f t="shared" si="729"/>
        <v>0</v>
      </c>
      <c r="DB69" s="1"/>
      <c r="DC69" s="1"/>
      <c r="DD69" s="1"/>
      <c r="DE69" s="1"/>
      <c r="DF69" s="1"/>
      <c r="DG69" s="1"/>
      <c r="DH69" s="1"/>
      <c r="DI69" s="1"/>
      <c r="DJ69" s="1"/>
    </row>
    <row r="70" spans="1:114" s="3" customFormat="1" x14ac:dyDescent="0.2">
      <c r="A70" s="46"/>
      <c r="B70" s="46"/>
      <c r="C70" s="46" t="s">
        <v>8</v>
      </c>
      <c r="D70" s="46">
        <v>75</v>
      </c>
      <c r="E70" s="4"/>
      <c r="F70" s="53">
        <f t="shared" si="730"/>
        <v>0</v>
      </c>
      <c r="G70" s="4"/>
      <c r="H70" s="53">
        <f t="shared" si="789"/>
        <v>0</v>
      </c>
      <c r="I70" s="4"/>
      <c r="J70" s="53">
        <f t="shared" ref="J70" si="842">SUM(I70*$D70)</f>
        <v>0</v>
      </c>
      <c r="K70" s="4"/>
      <c r="L70" s="53">
        <f t="shared" si="791"/>
        <v>0</v>
      </c>
      <c r="M70" s="4"/>
      <c r="N70" s="53">
        <f t="shared" si="792"/>
        <v>0</v>
      </c>
      <c r="O70" s="4"/>
      <c r="P70" s="53">
        <f t="shared" si="793"/>
        <v>0</v>
      </c>
      <c r="Q70" s="4"/>
      <c r="R70" s="53">
        <f t="shared" si="794"/>
        <v>0</v>
      </c>
      <c r="S70" s="4"/>
      <c r="T70" s="53">
        <f t="shared" si="795"/>
        <v>0</v>
      </c>
      <c r="U70" s="4"/>
      <c r="V70" s="53">
        <f t="shared" si="796"/>
        <v>0</v>
      </c>
      <c r="W70" s="4"/>
      <c r="X70" s="53">
        <f t="shared" si="797"/>
        <v>0</v>
      </c>
      <c r="Y70" s="4"/>
      <c r="Z70" s="53">
        <f t="shared" si="798"/>
        <v>0</v>
      </c>
      <c r="AA70" s="4"/>
      <c r="AB70" s="872">
        <f t="shared" si="799"/>
        <v>0</v>
      </c>
      <c r="AC70" s="877"/>
      <c r="AD70" s="53">
        <f t="shared" si="800"/>
        <v>0</v>
      </c>
      <c r="AE70" s="48"/>
      <c r="AF70" s="53">
        <f t="shared" si="801"/>
        <v>0</v>
      </c>
      <c r="AG70" s="48"/>
      <c r="AH70" s="53">
        <f t="shared" si="802"/>
        <v>0</v>
      </c>
      <c r="AI70" s="48"/>
      <c r="AJ70" s="53">
        <f t="shared" si="803"/>
        <v>0</v>
      </c>
      <c r="AK70" s="48"/>
      <c r="AL70" s="53">
        <f t="shared" si="804"/>
        <v>0</v>
      </c>
      <c r="AM70" s="48"/>
      <c r="AN70" s="53">
        <f t="shared" si="805"/>
        <v>0</v>
      </c>
      <c r="AO70" s="48"/>
      <c r="AP70" s="53">
        <f t="shared" si="806"/>
        <v>0</v>
      </c>
      <c r="AQ70" s="48"/>
      <c r="AR70" s="53">
        <f t="shared" si="807"/>
        <v>0</v>
      </c>
      <c r="AS70" s="48"/>
      <c r="AT70" s="53">
        <f t="shared" si="808"/>
        <v>0</v>
      </c>
      <c r="AU70" s="898"/>
      <c r="AV70" s="899">
        <f t="shared" si="809"/>
        <v>0</v>
      </c>
      <c r="AW70" s="48"/>
      <c r="AX70" s="53">
        <f t="shared" si="810"/>
        <v>0</v>
      </c>
      <c r="AY70" s="48"/>
      <c r="AZ70" s="872">
        <f t="shared" si="811"/>
        <v>0</v>
      </c>
      <c r="BA70" s="877"/>
      <c r="BB70" s="899">
        <f t="shared" si="812"/>
        <v>0</v>
      </c>
      <c r="BC70" s="898"/>
      <c r="BD70" s="899">
        <f t="shared" si="813"/>
        <v>0</v>
      </c>
      <c r="BE70" s="898"/>
      <c r="BF70" s="899">
        <f t="shared" si="814"/>
        <v>0</v>
      </c>
      <c r="BG70" s="898"/>
      <c r="BH70" s="899">
        <f t="shared" si="815"/>
        <v>0</v>
      </c>
      <c r="BI70" s="898"/>
      <c r="BJ70" s="899">
        <f t="shared" si="816"/>
        <v>0</v>
      </c>
      <c r="BK70" s="898"/>
      <c r="BL70" s="899">
        <f t="shared" si="817"/>
        <v>0</v>
      </c>
      <c r="BM70" s="898"/>
      <c r="BN70" s="899">
        <f t="shared" si="818"/>
        <v>0</v>
      </c>
      <c r="BO70" s="898"/>
      <c r="BP70" s="899">
        <f t="shared" si="819"/>
        <v>0</v>
      </c>
      <c r="BQ70" s="898"/>
      <c r="BR70" s="899">
        <f t="shared" si="820"/>
        <v>0</v>
      </c>
      <c r="BS70" s="898"/>
      <c r="BT70" s="899">
        <f t="shared" si="821"/>
        <v>0</v>
      </c>
      <c r="BU70" s="898"/>
      <c r="BV70" s="899">
        <f t="shared" si="822"/>
        <v>0</v>
      </c>
      <c r="BW70" s="898"/>
      <c r="BX70" s="899">
        <f t="shared" si="823"/>
        <v>0</v>
      </c>
      <c r="BY70" s="48"/>
      <c r="BZ70" s="53">
        <f t="shared" si="824"/>
        <v>0</v>
      </c>
      <c r="CA70" s="48"/>
      <c r="CB70" s="53">
        <f t="shared" si="825"/>
        <v>0</v>
      </c>
      <c r="CC70" s="48"/>
      <c r="CD70" s="53">
        <f t="shared" si="826"/>
        <v>0</v>
      </c>
      <c r="CE70" s="48"/>
      <c r="CF70" s="53">
        <f t="shared" si="827"/>
        <v>0</v>
      </c>
      <c r="CG70" s="48"/>
      <c r="CH70" s="53">
        <f t="shared" si="828"/>
        <v>0</v>
      </c>
      <c r="CI70" s="48"/>
      <c r="CJ70" s="53">
        <f t="shared" si="829"/>
        <v>0</v>
      </c>
      <c r="CK70" s="48"/>
      <c r="CL70" s="53">
        <f t="shared" si="830"/>
        <v>0</v>
      </c>
      <c r="CM70" s="48"/>
      <c r="CN70" s="53">
        <f t="shared" si="831"/>
        <v>0</v>
      </c>
      <c r="CO70" s="48"/>
      <c r="CP70" s="53">
        <f t="shared" si="832"/>
        <v>0</v>
      </c>
      <c r="CQ70" s="48"/>
      <c r="CR70" s="53">
        <f t="shared" si="833"/>
        <v>0</v>
      </c>
      <c r="CS70" s="48"/>
      <c r="CT70" s="53">
        <f t="shared" si="834"/>
        <v>0</v>
      </c>
      <c r="CU70" s="48"/>
      <c r="CV70" s="53">
        <f t="shared" si="835"/>
        <v>0</v>
      </c>
      <c r="CW70" s="48"/>
      <c r="CX70" s="53">
        <f t="shared" si="727"/>
        <v>0</v>
      </c>
      <c r="CY70" s="43"/>
      <c r="CZ70" s="50">
        <f t="shared" si="728"/>
        <v>0</v>
      </c>
      <c r="DA70" s="50">
        <f t="shared" si="729"/>
        <v>0</v>
      </c>
      <c r="DB70" s="1"/>
      <c r="DC70" s="1"/>
      <c r="DD70" s="1"/>
      <c r="DE70" s="1"/>
      <c r="DF70" s="1"/>
      <c r="DG70" s="1"/>
      <c r="DH70" s="1"/>
      <c r="DI70" s="1"/>
      <c r="DJ70" s="1"/>
    </row>
    <row r="71" spans="1:114" s="3" customFormat="1" x14ac:dyDescent="0.2">
      <c r="A71" s="46"/>
      <c r="B71" s="46"/>
      <c r="C71" s="46" t="s">
        <v>9</v>
      </c>
      <c r="D71" s="46">
        <v>60</v>
      </c>
      <c r="E71" s="4"/>
      <c r="F71" s="53">
        <f t="shared" si="730"/>
        <v>0</v>
      </c>
      <c r="G71" s="4"/>
      <c r="H71" s="53">
        <f t="shared" si="789"/>
        <v>0</v>
      </c>
      <c r="I71" s="4"/>
      <c r="J71" s="53">
        <f t="shared" ref="J71" si="843">SUM(I71*$D71)</f>
        <v>0</v>
      </c>
      <c r="K71" s="4"/>
      <c r="L71" s="53">
        <f t="shared" si="791"/>
        <v>0</v>
      </c>
      <c r="M71" s="4"/>
      <c r="N71" s="53">
        <f t="shared" si="792"/>
        <v>0</v>
      </c>
      <c r="O71" s="4"/>
      <c r="P71" s="53">
        <f t="shared" si="793"/>
        <v>0</v>
      </c>
      <c r="Q71" s="4"/>
      <c r="R71" s="53">
        <f t="shared" si="794"/>
        <v>0</v>
      </c>
      <c r="S71" s="4"/>
      <c r="T71" s="53">
        <f t="shared" si="795"/>
        <v>0</v>
      </c>
      <c r="U71" s="4"/>
      <c r="V71" s="53">
        <f t="shared" si="796"/>
        <v>0</v>
      </c>
      <c r="W71" s="4"/>
      <c r="X71" s="53">
        <f t="shared" si="797"/>
        <v>0</v>
      </c>
      <c r="Y71" s="4"/>
      <c r="Z71" s="53">
        <f t="shared" si="798"/>
        <v>0</v>
      </c>
      <c r="AA71" s="4"/>
      <c r="AB71" s="872">
        <f t="shared" si="799"/>
        <v>0</v>
      </c>
      <c r="AC71" s="877"/>
      <c r="AD71" s="53">
        <f t="shared" si="800"/>
        <v>0</v>
      </c>
      <c r="AE71" s="48"/>
      <c r="AF71" s="53">
        <f t="shared" si="801"/>
        <v>0</v>
      </c>
      <c r="AG71" s="48"/>
      <c r="AH71" s="53">
        <f t="shared" si="802"/>
        <v>0</v>
      </c>
      <c r="AI71" s="48"/>
      <c r="AJ71" s="53">
        <f t="shared" si="803"/>
        <v>0</v>
      </c>
      <c r="AK71" s="48"/>
      <c r="AL71" s="53">
        <f t="shared" si="804"/>
        <v>0</v>
      </c>
      <c r="AM71" s="48"/>
      <c r="AN71" s="53">
        <f t="shared" si="805"/>
        <v>0</v>
      </c>
      <c r="AO71" s="48"/>
      <c r="AP71" s="53">
        <f t="shared" si="806"/>
        <v>0</v>
      </c>
      <c r="AQ71" s="48"/>
      <c r="AR71" s="53">
        <f t="shared" si="807"/>
        <v>0</v>
      </c>
      <c r="AS71" s="48"/>
      <c r="AT71" s="53">
        <f t="shared" si="808"/>
        <v>0</v>
      </c>
      <c r="AU71" s="898"/>
      <c r="AV71" s="899">
        <f t="shared" si="809"/>
        <v>0</v>
      </c>
      <c r="AW71" s="48"/>
      <c r="AX71" s="53">
        <f t="shared" si="810"/>
        <v>0</v>
      </c>
      <c r="AY71" s="48"/>
      <c r="AZ71" s="872">
        <f t="shared" si="811"/>
        <v>0</v>
      </c>
      <c r="BA71" s="877"/>
      <c r="BB71" s="899">
        <f t="shared" si="812"/>
        <v>0</v>
      </c>
      <c r="BC71" s="898"/>
      <c r="BD71" s="899">
        <f t="shared" si="813"/>
        <v>0</v>
      </c>
      <c r="BE71" s="898"/>
      <c r="BF71" s="899">
        <f t="shared" si="814"/>
        <v>0</v>
      </c>
      <c r="BG71" s="898"/>
      <c r="BH71" s="899">
        <f t="shared" si="815"/>
        <v>0</v>
      </c>
      <c r="BI71" s="898"/>
      <c r="BJ71" s="899">
        <f t="shared" si="816"/>
        <v>0</v>
      </c>
      <c r="BK71" s="898"/>
      <c r="BL71" s="899">
        <f t="shared" si="817"/>
        <v>0</v>
      </c>
      <c r="BM71" s="898"/>
      <c r="BN71" s="899">
        <f t="shared" si="818"/>
        <v>0</v>
      </c>
      <c r="BO71" s="898"/>
      <c r="BP71" s="899">
        <f t="shared" si="819"/>
        <v>0</v>
      </c>
      <c r="BQ71" s="898"/>
      <c r="BR71" s="899">
        <f t="shared" si="820"/>
        <v>0</v>
      </c>
      <c r="BS71" s="898"/>
      <c r="BT71" s="899">
        <f t="shared" si="821"/>
        <v>0</v>
      </c>
      <c r="BU71" s="898"/>
      <c r="BV71" s="899">
        <f t="shared" si="822"/>
        <v>0</v>
      </c>
      <c r="BW71" s="898"/>
      <c r="BX71" s="899">
        <f t="shared" si="823"/>
        <v>0</v>
      </c>
      <c r="BY71" s="48"/>
      <c r="BZ71" s="53">
        <f t="shared" si="824"/>
        <v>0</v>
      </c>
      <c r="CA71" s="48"/>
      <c r="CB71" s="53">
        <f t="shared" si="825"/>
        <v>0</v>
      </c>
      <c r="CC71" s="48"/>
      <c r="CD71" s="53">
        <f t="shared" si="826"/>
        <v>0</v>
      </c>
      <c r="CE71" s="48"/>
      <c r="CF71" s="53">
        <f t="shared" si="827"/>
        <v>0</v>
      </c>
      <c r="CG71" s="48"/>
      <c r="CH71" s="53">
        <f t="shared" si="828"/>
        <v>0</v>
      </c>
      <c r="CI71" s="48"/>
      <c r="CJ71" s="53">
        <f t="shared" si="829"/>
        <v>0</v>
      </c>
      <c r="CK71" s="48"/>
      <c r="CL71" s="53">
        <f t="shared" si="830"/>
        <v>0</v>
      </c>
      <c r="CM71" s="48"/>
      <c r="CN71" s="53">
        <f t="shared" si="831"/>
        <v>0</v>
      </c>
      <c r="CO71" s="48"/>
      <c r="CP71" s="53">
        <f t="shared" si="832"/>
        <v>0</v>
      </c>
      <c r="CQ71" s="48"/>
      <c r="CR71" s="53">
        <f t="shared" si="833"/>
        <v>0</v>
      </c>
      <c r="CS71" s="48"/>
      <c r="CT71" s="53">
        <f t="shared" si="834"/>
        <v>0</v>
      </c>
      <c r="CU71" s="48"/>
      <c r="CV71" s="53">
        <f t="shared" si="835"/>
        <v>0</v>
      </c>
      <c r="CW71" s="48"/>
      <c r="CX71" s="53">
        <f t="shared" si="727"/>
        <v>0</v>
      </c>
      <c r="CY71" s="43"/>
      <c r="CZ71" s="50">
        <f t="shared" si="728"/>
        <v>0</v>
      </c>
      <c r="DA71" s="50">
        <f t="shared" si="729"/>
        <v>0</v>
      </c>
      <c r="DB71" s="1"/>
      <c r="DC71" s="1"/>
      <c r="DD71" s="1"/>
      <c r="DE71" s="1"/>
      <c r="DF71" s="1"/>
      <c r="DG71" s="1"/>
      <c r="DH71" s="1"/>
      <c r="DI71" s="1"/>
      <c r="DJ71" s="1"/>
    </row>
    <row r="72" spans="1:114" s="3" customFormat="1" x14ac:dyDescent="0.2">
      <c r="A72" s="46"/>
      <c r="B72" s="46"/>
      <c r="C72" s="46" t="s">
        <v>9</v>
      </c>
      <c r="D72" s="46">
        <v>60</v>
      </c>
      <c r="E72" s="4"/>
      <c r="F72" s="53">
        <f t="shared" si="730"/>
        <v>0</v>
      </c>
      <c r="G72" s="4"/>
      <c r="H72" s="53">
        <f t="shared" si="789"/>
        <v>0</v>
      </c>
      <c r="I72" s="4"/>
      <c r="J72" s="53">
        <f t="shared" ref="J72" si="844">SUM(I72*$D72)</f>
        <v>0</v>
      </c>
      <c r="K72" s="4"/>
      <c r="L72" s="53">
        <f t="shared" si="791"/>
        <v>0</v>
      </c>
      <c r="M72" s="4"/>
      <c r="N72" s="53">
        <f t="shared" si="792"/>
        <v>0</v>
      </c>
      <c r="O72" s="4"/>
      <c r="P72" s="53">
        <f t="shared" si="793"/>
        <v>0</v>
      </c>
      <c r="Q72" s="4"/>
      <c r="R72" s="53">
        <f t="shared" si="794"/>
        <v>0</v>
      </c>
      <c r="S72" s="4"/>
      <c r="T72" s="53">
        <f t="shared" si="795"/>
        <v>0</v>
      </c>
      <c r="U72" s="4"/>
      <c r="V72" s="53">
        <f t="shared" si="796"/>
        <v>0</v>
      </c>
      <c r="W72" s="4"/>
      <c r="X72" s="53">
        <f t="shared" si="797"/>
        <v>0</v>
      </c>
      <c r="Y72" s="4"/>
      <c r="Z72" s="53">
        <f t="shared" si="798"/>
        <v>0</v>
      </c>
      <c r="AA72" s="4"/>
      <c r="AB72" s="872">
        <f t="shared" si="799"/>
        <v>0</v>
      </c>
      <c r="AC72" s="877"/>
      <c r="AD72" s="53">
        <f t="shared" si="800"/>
        <v>0</v>
      </c>
      <c r="AE72" s="48"/>
      <c r="AF72" s="53">
        <f t="shared" si="801"/>
        <v>0</v>
      </c>
      <c r="AG72" s="48"/>
      <c r="AH72" s="53">
        <f t="shared" si="802"/>
        <v>0</v>
      </c>
      <c r="AI72" s="48"/>
      <c r="AJ72" s="53">
        <f t="shared" si="803"/>
        <v>0</v>
      </c>
      <c r="AK72" s="48"/>
      <c r="AL72" s="53">
        <f t="shared" si="804"/>
        <v>0</v>
      </c>
      <c r="AM72" s="48"/>
      <c r="AN72" s="53">
        <f t="shared" si="805"/>
        <v>0</v>
      </c>
      <c r="AO72" s="48"/>
      <c r="AP72" s="53">
        <f t="shared" si="806"/>
        <v>0</v>
      </c>
      <c r="AQ72" s="48"/>
      <c r="AR72" s="53">
        <f t="shared" si="807"/>
        <v>0</v>
      </c>
      <c r="AS72" s="48"/>
      <c r="AT72" s="53">
        <f t="shared" si="808"/>
        <v>0</v>
      </c>
      <c r="AU72" s="898"/>
      <c r="AV72" s="899">
        <f t="shared" si="809"/>
        <v>0</v>
      </c>
      <c r="AW72" s="48"/>
      <c r="AX72" s="53">
        <f t="shared" si="810"/>
        <v>0</v>
      </c>
      <c r="AY72" s="48"/>
      <c r="AZ72" s="872">
        <f t="shared" si="811"/>
        <v>0</v>
      </c>
      <c r="BA72" s="877"/>
      <c r="BB72" s="899">
        <f t="shared" si="812"/>
        <v>0</v>
      </c>
      <c r="BC72" s="898"/>
      <c r="BD72" s="899">
        <f t="shared" si="813"/>
        <v>0</v>
      </c>
      <c r="BE72" s="898"/>
      <c r="BF72" s="899">
        <f t="shared" si="814"/>
        <v>0</v>
      </c>
      <c r="BG72" s="898"/>
      <c r="BH72" s="899">
        <f t="shared" si="815"/>
        <v>0</v>
      </c>
      <c r="BI72" s="898"/>
      <c r="BJ72" s="899">
        <f t="shared" si="816"/>
        <v>0</v>
      </c>
      <c r="BK72" s="898"/>
      <c r="BL72" s="899">
        <f t="shared" si="817"/>
        <v>0</v>
      </c>
      <c r="BM72" s="898"/>
      <c r="BN72" s="899">
        <f t="shared" si="818"/>
        <v>0</v>
      </c>
      <c r="BO72" s="898"/>
      <c r="BP72" s="899">
        <f t="shared" si="819"/>
        <v>0</v>
      </c>
      <c r="BQ72" s="898"/>
      <c r="BR72" s="899">
        <f t="shared" si="820"/>
        <v>0</v>
      </c>
      <c r="BS72" s="898"/>
      <c r="BT72" s="899">
        <f t="shared" si="821"/>
        <v>0</v>
      </c>
      <c r="BU72" s="898"/>
      <c r="BV72" s="899">
        <f t="shared" si="822"/>
        <v>0</v>
      </c>
      <c r="BW72" s="898"/>
      <c r="BX72" s="899">
        <f t="shared" si="823"/>
        <v>0</v>
      </c>
      <c r="BY72" s="48"/>
      <c r="BZ72" s="53">
        <f t="shared" si="824"/>
        <v>0</v>
      </c>
      <c r="CA72" s="48"/>
      <c r="CB72" s="53">
        <f t="shared" si="825"/>
        <v>0</v>
      </c>
      <c r="CC72" s="48"/>
      <c r="CD72" s="53">
        <f t="shared" si="826"/>
        <v>0</v>
      </c>
      <c r="CE72" s="48"/>
      <c r="CF72" s="53">
        <f t="shared" si="827"/>
        <v>0</v>
      </c>
      <c r="CG72" s="48"/>
      <c r="CH72" s="53">
        <f t="shared" si="828"/>
        <v>0</v>
      </c>
      <c r="CI72" s="48"/>
      <c r="CJ72" s="53">
        <f t="shared" si="829"/>
        <v>0</v>
      </c>
      <c r="CK72" s="48"/>
      <c r="CL72" s="53">
        <f t="shared" si="830"/>
        <v>0</v>
      </c>
      <c r="CM72" s="48"/>
      <c r="CN72" s="53">
        <f t="shared" si="831"/>
        <v>0</v>
      </c>
      <c r="CO72" s="48"/>
      <c r="CP72" s="53">
        <f t="shared" si="832"/>
        <v>0</v>
      </c>
      <c r="CQ72" s="48"/>
      <c r="CR72" s="53">
        <f t="shared" si="833"/>
        <v>0</v>
      </c>
      <c r="CS72" s="48"/>
      <c r="CT72" s="53">
        <f t="shared" si="834"/>
        <v>0</v>
      </c>
      <c r="CU72" s="48"/>
      <c r="CV72" s="53">
        <f t="shared" si="835"/>
        <v>0</v>
      </c>
      <c r="CW72" s="48"/>
      <c r="CX72" s="53">
        <f t="shared" si="727"/>
        <v>0</v>
      </c>
      <c r="CY72" s="43"/>
      <c r="CZ72" s="50">
        <f t="shared" si="728"/>
        <v>0</v>
      </c>
      <c r="DA72" s="50">
        <f t="shared" si="729"/>
        <v>0</v>
      </c>
      <c r="DB72" s="1"/>
      <c r="DC72" s="1"/>
      <c r="DD72" s="1"/>
      <c r="DE72" s="1"/>
      <c r="DF72" s="1"/>
      <c r="DG72" s="1"/>
      <c r="DH72" s="1"/>
      <c r="DI72" s="1"/>
      <c r="DJ72" s="1"/>
    </row>
    <row r="73" spans="1:114" s="3" customFormat="1" x14ac:dyDescent="0.2">
      <c r="A73" s="46"/>
      <c r="B73" s="46"/>
      <c r="C73" s="46" t="s">
        <v>9</v>
      </c>
      <c r="D73" s="46">
        <v>60</v>
      </c>
      <c r="E73" s="4"/>
      <c r="F73" s="53">
        <f t="shared" si="730"/>
        <v>0</v>
      </c>
      <c r="G73" s="4"/>
      <c r="H73" s="53">
        <f t="shared" si="789"/>
        <v>0</v>
      </c>
      <c r="I73" s="4"/>
      <c r="J73" s="53">
        <f t="shared" ref="J73" si="845">SUM(I73*$D73)</f>
        <v>0</v>
      </c>
      <c r="K73" s="4"/>
      <c r="L73" s="53">
        <f t="shared" si="791"/>
        <v>0</v>
      </c>
      <c r="M73" s="4"/>
      <c r="N73" s="53">
        <f t="shared" si="792"/>
        <v>0</v>
      </c>
      <c r="O73" s="4"/>
      <c r="P73" s="53">
        <f t="shared" si="793"/>
        <v>0</v>
      </c>
      <c r="Q73" s="4"/>
      <c r="R73" s="53">
        <f t="shared" si="794"/>
        <v>0</v>
      </c>
      <c r="S73" s="4"/>
      <c r="T73" s="53">
        <f t="shared" si="795"/>
        <v>0</v>
      </c>
      <c r="U73" s="4"/>
      <c r="V73" s="53">
        <f t="shared" si="796"/>
        <v>0</v>
      </c>
      <c r="W73" s="4"/>
      <c r="X73" s="53">
        <f t="shared" si="797"/>
        <v>0</v>
      </c>
      <c r="Y73" s="4"/>
      <c r="Z73" s="53">
        <f t="shared" si="798"/>
        <v>0</v>
      </c>
      <c r="AA73" s="4"/>
      <c r="AB73" s="872">
        <f t="shared" si="799"/>
        <v>0</v>
      </c>
      <c r="AC73" s="877"/>
      <c r="AD73" s="53">
        <f t="shared" si="800"/>
        <v>0</v>
      </c>
      <c r="AE73" s="48"/>
      <c r="AF73" s="53">
        <f t="shared" si="801"/>
        <v>0</v>
      </c>
      <c r="AG73" s="48"/>
      <c r="AH73" s="53">
        <f t="shared" si="802"/>
        <v>0</v>
      </c>
      <c r="AI73" s="48"/>
      <c r="AJ73" s="53">
        <f t="shared" si="803"/>
        <v>0</v>
      </c>
      <c r="AK73" s="48"/>
      <c r="AL73" s="53">
        <f t="shared" si="804"/>
        <v>0</v>
      </c>
      <c r="AM73" s="48"/>
      <c r="AN73" s="53">
        <f t="shared" si="805"/>
        <v>0</v>
      </c>
      <c r="AO73" s="48"/>
      <c r="AP73" s="53">
        <f t="shared" si="806"/>
        <v>0</v>
      </c>
      <c r="AQ73" s="48"/>
      <c r="AR73" s="53">
        <f t="shared" si="807"/>
        <v>0</v>
      </c>
      <c r="AS73" s="48"/>
      <c r="AT73" s="53">
        <f t="shared" si="808"/>
        <v>0</v>
      </c>
      <c r="AU73" s="898"/>
      <c r="AV73" s="899">
        <f t="shared" si="809"/>
        <v>0</v>
      </c>
      <c r="AW73" s="48"/>
      <c r="AX73" s="53">
        <f t="shared" si="810"/>
        <v>0</v>
      </c>
      <c r="AY73" s="48"/>
      <c r="AZ73" s="872">
        <f t="shared" si="811"/>
        <v>0</v>
      </c>
      <c r="BA73" s="877"/>
      <c r="BB73" s="899">
        <f t="shared" si="812"/>
        <v>0</v>
      </c>
      <c r="BC73" s="898"/>
      <c r="BD73" s="899">
        <f t="shared" si="813"/>
        <v>0</v>
      </c>
      <c r="BE73" s="898"/>
      <c r="BF73" s="899">
        <f t="shared" si="814"/>
        <v>0</v>
      </c>
      <c r="BG73" s="898"/>
      <c r="BH73" s="899">
        <f t="shared" si="815"/>
        <v>0</v>
      </c>
      <c r="BI73" s="898"/>
      <c r="BJ73" s="899">
        <f t="shared" si="816"/>
        <v>0</v>
      </c>
      <c r="BK73" s="898"/>
      <c r="BL73" s="899">
        <f t="shared" si="817"/>
        <v>0</v>
      </c>
      <c r="BM73" s="898"/>
      <c r="BN73" s="899">
        <f t="shared" si="818"/>
        <v>0</v>
      </c>
      <c r="BO73" s="898"/>
      <c r="BP73" s="899">
        <f t="shared" si="819"/>
        <v>0</v>
      </c>
      <c r="BQ73" s="898"/>
      <c r="BR73" s="899">
        <f t="shared" si="820"/>
        <v>0</v>
      </c>
      <c r="BS73" s="898"/>
      <c r="BT73" s="899">
        <f t="shared" si="821"/>
        <v>0</v>
      </c>
      <c r="BU73" s="898"/>
      <c r="BV73" s="899">
        <f t="shared" si="822"/>
        <v>0</v>
      </c>
      <c r="BW73" s="898"/>
      <c r="BX73" s="899">
        <f t="shared" si="823"/>
        <v>0</v>
      </c>
      <c r="BY73" s="48"/>
      <c r="BZ73" s="53">
        <f t="shared" si="824"/>
        <v>0</v>
      </c>
      <c r="CA73" s="48"/>
      <c r="CB73" s="53">
        <f t="shared" si="825"/>
        <v>0</v>
      </c>
      <c r="CC73" s="48"/>
      <c r="CD73" s="53">
        <f t="shared" si="826"/>
        <v>0</v>
      </c>
      <c r="CE73" s="48"/>
      <c r="CF73" s="53">
        <f t="shared" si="827"/>
        <v>0</v>
      </c>
      <c r="CG73" s="48"/>
      <c r="CH73" s="53">
        <f t="shared" si="828"/>
        <v>0</v>
      </c>
      <c r="CI73" s="48"/>
      <c r="CJ73" s="53">
        <f t="shared" si="829"/>
        <v>0</v>
      </c>
      <c r="CK73" s="48"/>
      <c r="CL73" s="53">
        <f t="shared" si="830"/>
        <v>0</v>
      </c>
      <c r="CM73" s="48"/>
      <c r="CN73" s="53">
        <f t="shared" si="831"/>
        <v>0</v>
      </c>
      <c r="CO73" s="48"/>
      <c r="CP73" s="53">
        <f t="shared" si="832"/>
        <v>0</v>
      </c>
      <c r="CQ73" s="48"/>
      <c r="CR73" s="53">
        <f t="shared" si="833"/>
        <v>0</v>
      </c>
      <c r="CS73" s="48"/>
      <c r="CT73" s="53">
        <f t="shared" si="834"/>
        <v>0</v>
      </c>
      <c r="CU73" s="48"/>
      <c r="CV73" s="53">
        <f t="shared" si="835"/>
        <v>0</v>
      </c>
      <c r="CW73" s="48"/>
      <c r="CX73" s="53">
        <f t="shared" si="727"/>
        <v>0</v>
      </c>
      <c r="CY73" s="43"/>
      <c r="CZ73" s="50">
        <f t="shared" si="728"/>
        <v>0</v>
      </c>
      <c r="DA73" s="50">
        <f t="shared" si="729"/>
        <v>0</v>
      </c>
      <c r="DB73" s="1"/>
      <c r="DC73" s="1"/>
      <c r="DD73" s="1"/>
      <c r="DE73" s="1"/>
      <c r="DF73" s="1"/>
      <c r="DG73" s="1"/>
      <c r="DH73" s="1"/>
      <c r="DI73" s="1"/>
      <c r="DJ73" s="1"/>
    </row>
    <row r="74" spans="1:114" s="3" customFormat="1" x14ac:dyDescent="0.2">
      <c r="A74" s="46"/>
      <c r="B74" s="46"/>
      <c r="C74" s="46" t="s">
        <v>10</v>
      </c>
      <c r="D74" s="46">
        <v>35</v>
      </c>
      <c r="E74" s="4"/>
      <c r="F74" s="53">
        <f t="shared" si="730"/>
        <v>0</v>
      </c>
      <c r="G74" s="4"/>
      <c r="H74" s="53">
        <f t="shared" si="789"/>
        <v>0</v>
      </c>
      <c r="I74" s="4"/>
      <c r="J74" s="53">
        <f t="shared" ref="J74" si="846">SUM(I74*$D74)</f>
        <v>0</v>
      </c>
      <c r="K74" s="4"/>
      <c r="L74" s="53">
        <f t="shared" si="791"/>
        <v>0</v>
      </c>
      <c r="M74" s="4"/>
      <c r="N74" s="53">
        <f t="shared" si="792"/>
        <v>0</v>
      </c>
      <c r="O74" s="4"/>
      <c r="P74" s="53">
        <f t="shared" si="793"/>
        <v>0</v>
      </c>
      <c r="Q74" s="4"/>
      <c r="R74" s="53">
        <f t="shared" si="794"/>
        <v>0</v>
      </c>
      <c r="S74" s="4"/>
      <c r="T74" s="53">
        <f t="shared" si="795"/>
        <v>0</v>
      </c>
      <c r="U74" s="4"/>
      <c r="V74" s="53">
        <f t="shared" si="796"/>
        <v>0</v>
      </c>
      <c r="W74" s="4"/>
      <c r="X74" s="53">
        <f t="shared" si="797"/>
        <v>0</v>
      </c>
      <c r="Y74" s="4"/>
      <c r="Z74" s="53">
        <f t="shared" si="798"/>
        <v>0</v>
      </c>
      <c r="AA74" s="4"/>
      <c r="AB74" s="872">
        <f t="shared" si="799"/>
        <v>0</v>
      </c>
      <c r="AC74" s="877"/>
      <c r="AD74" s="53">
        <f t="shared" si="800"/>
        <v>0</v>
      </c>
      <c r="AE74" s="48"/>
      <c r="AF74" s="53">
        <f t="shared" si="801"/>
        <v>0</v>
      </c>
      <c r="AG74" s="48"/>
      <c r="AH74" s="53">
        <f t="shared" si="802"/>
        <v>0</v>
      </c>
      <c r="AI74" s="48"/>
      <c r="AJ74" s="53">
        <f t="shared" si="803"/>
        <v>0</v>
      </c>
      <c r="AK74" s="48"/>
      <c r="AL74" s="53">
        <f t="shared" si="804"/>
        <v>0</v>
      </c>
      <c r="AM74" s="48"/>
      <c r="AN74" s="53">
        <f t="shared" si="805"/>
        <v>0</v>
      </c>
      <c r="AO74" s="48"/>
      <c r="AP74" s="53">
        <f t="shared" si="806"/>
        <v>0</v>
      </c>
      <c r="AQ74" s="48"/>
      <c r="AR74" s="53">
        <f t="shared" si="807"/>
        <v>0</v>
      </c>
      <c r="AS74" s="48"/>
      <c r="AT74" s="53">
        <f t="shared" si="808"/>
        <v>0</v>
      </c>
      <c r="AU74" s="898"/>
      <c r="AV74" s="899">
        <f t="shared" si="809"/>
        <v>0</v>
      </c>
      <c r="AW74" s="48"/>
      <c r="AX74" s="53">
        <f t="shared" si="810"/>
        <v>0</v>
      </c>
      <c r="AY74" s="48"/>
      <c r="AZ74" s="872">
        <f t="shared" si="811"/>
        <v>0</v>
      </c>
      <c r="BA74" s="877"/>
      <c r="BB74" s="899">
        <f t="shared" si="812"/>
        <v>0</v>
      </c>
      <c r="BC74" s="898"/>
      <c r="BD74" s="899">
        <f t="shared" si="813"/>
        <v>0</v>
      </c>
      <c r="BE74" s="898"/>
      <c r="BF74" s="899">
        <f t="shared" si="814"/>
        <v>0</v>
      </c>
      <c r="BG74" s="898"/>
      <c r="BH74" s="899">
        <f t="shared" si="815"/>
        <v>0</v>
      </c>
      <c r="BI74" s="898"/>
      <c r="BJ74" s="899">
        <f t="shared" si="816"/>
        <v>0</v>
      </c>
      <c r="BK74" s="898"/>
      <c r="BL74" s="899">
        <f t="shared" si="817"/>
        <v>0</v>
      </c>
      <c r="BM74" s="898"/>
      <c r="BN74" s="899">
        <f t="shared" si="818"/>
        <v>0</v>
      </c>
      <c r="BO74" s="898"/>
      <c r="BP74" s="899">
        <f t="shared" si="819"/>
        <v>0</v>
      </c>
      <c r="BQ74" s="898"/>
      <c r="BR74" s="899">
        <f t="shared" si="820"/>
        <v>0</v>
      </c>
      <c r="BS74" s="898"/>
      <c r="BT74" s="899">
        <f t="shared" si="821"/>
        <v>0</v>
      </c>
      <c r="BU74" s="898"/>
      <c r="BV74" s="899">
        <f t="shared" si="822"/>
        <v>0</v>
      </c>
      <c r="BW74" s="898"/>
      <c r="BX74" s="899">
        <f t="shared" si="823"/>
        <v>0</v>
      </c>
      <c r="BY74" s="48"/>
      <c r="BZ74" s="53">
        <f t="shared" si="824"/>
        <v>0</v>
      </c>
      <c r="CA74" s="48"/>
      <c r="CB74" s="53">
        <f t="shared" si="825"/>
        <v>0</v>
      </c>
      <c r="CC74" s="48"/>
      <c r="CD74" s="53">
        <f t="shared" si="826"/>
        <v>0</v>
      </c>
      <c r="CE74" s="48"/>
      <c r="CF74" s="53">
        <f t="shared" si="827"/>
        <v>0</v>
      </c>
      <c r="CG74" s="48"/>
      <c r="CH74" s="53">
        <f t="shared" si="828"/>
        <v>0</v>
      </c>
      <c r="CI74" s="48"/>
      <c r="CJ74" s="53">
        <f t="shared" si="829"/>
        <v>0</v>
      </c>
      <c r="CK74" s="48"/>
      <c r="CL74" s="53">
        <f t="shared" si="830"/>
        <v>0</v>
      </c>
      <c r="CM74" s="48"/>
      <c r="CN74" s="53">
        <f t="shared" si="831"/>
        <v>0</v>
      </c>
      <c r="CO74" s="48"/>
      <c r="CP74" s="53">
        <f t="shared" si="832"/>
        <v>0</v>
      </c>
      <c r="CQ74" s="48"/>
      <c r="CR74" s="53">
        <f t="shared" si="833"/>
        <v>0</v>
      </c>
      <c r="CS74" s="48"/>
      <c r="CT74" s="53">
        <f t="shared" si="834"/>
        <v>0</v>
      </c>
      <c r="CU74" s="48"/>
      <c r="CV74" s="53">
        <f t="shared" si="835"/>
        <v>0</v>
      </c>
      <c r="CW74" s="48"/>
      <c r="CX74" s="53">
        <f t="shared" si="727"/>
        <v>0</v>
      </c>
      <c r="CY74" s="43"/>
      <c r="CZ74" s="50">
        <f t="shared" si="728"/>
        <v>0</v>
      </c>
      <c r="DA74" s="50">
        <f t="shared" si="729"/>
        <v>0</v>
      </c>
      <c r="DB74" s="1"/>
      <c r="DC74" s="1"/>
      <c r="DD74" s="1"/>
      <c r="DE74" s="1"/>
      <c r="DF74" s="1"/>
      <c r="DG74" s="1"/>
      <c r="DH74" s="1"/>
      <c r="DI74" s="1"/>
      <c r="DJ74" s="1"/>
    </row>
    <row r="75" spans="1:114" s="3" customFormat="1" x14ac:dyDescent="0.2">
      <c r="A75" s="46"/>
      <c r="B75" s="46"/>
      <c r="C75" s="46" t="s">
        <v>10</v>
      </c>
      <c r="D75" s="46">
        <v>35</v>
      </c>
      <c r="E75" s="4"/>
      <c r="F75" s="53">
        <f t="shared" si="730"/>
        <v>0</v>
      </c>
      <c r="G75" s="4"/>
      <c r="H75" s="53">
        <f t="shared" si="789"/>
        <v>0</v>
      </c>
      <c r="I75" s="4"/>
      <c r="J75" s="53">
        <f t="shared" ref="J75" si="847">SUM(I75*$D75)</f>
        <v>0</v>
      </c>
      <c r="K75" s="4"/>
      <c r="L75" s="53">
        <f t="shared" si="791"/>
        <v>0</v>
      </c>
      <c r="M75" s="4"/>
      <c r="N75" s="53">
        <f t="shared" si="792"/>
        <v>0</v>
      </c>
      <c r="O75" s="4"/>
      <c r="P75" s="53">
        <f t="shared" si="793"/>
        <v>0</v>
      </c>
      <c r="Q75" s="4"/>
      <c r="R75" s="53">
        <f t="shared" si="794"/>
        <v>0</v>
      </c>
      <c r="S75" s="4"/>
      <c r="T75" s="53">
        <f t="shared" si="795"/>
        <v>0</v>
      </c>
      <c r="U75" s="4"/>
      <c r="V75" s="53">
        <f t="shared" si="796"/>
        <v>0</v>
      </c>
      <c r="W75" s="4"/>
      <c r="X75" s="53">
        <f t="shared" si="797"/>
        <v>0</v>
      </c>
      <c r="Y75" s="4"/>
      <c r="Z75" s="53">
        <f t="shared" si="798"/>
        <v>0</v>
      </c>
      <c r="AA75" s="4"/>
      <c r="AB75" s="872">
        <f t="shared" si="799"/>
        <v>0</v>
      </c>
      <c r="AC75" s="877"/>
      <c r="AD75" s="53">
        <f t="shared" si="800"/>
        <v>0</v>
      </c>
      <c r="AE75" s="48"/>
      <c r="AF75" s="53">
        <f t="shared" si="801"/>
        <v>0</v>
      </c>
      <c r="AG75" s="48"/>
      <c r="AH75" s="53">
        <f t="shared" si="802"/>
        <v>0</v>
      </c>
      <c r="AI75" s="48"/>
      <c r="AJ75" s="53">
        <f t="shared" si="803"/>
        <v>0</v>
      </c>
      <c r="AK75" s="48"/>
      <c r="AL75" s="53">
        <f t="shared" si="804"/>
        <v>0</v>
      </c>
      <c r="AM75" s="48"/>
      <c r="AN75" s="53">
        <f t="shared" si="805"/>
        <v>0</v>
      </c>
      <c r="AO75" s="48"/>
      <c r="AP75" s="53">
        <f t="shared" si="806"/>
        <v>0</v>
      </c>
      <c r="AQ75" s="48"/>
      <c r="AR75" s="53">
        <f t="shared" si="807"/>
        <v>0</v>
      </c>
      <c r="AS75" s="48"/>
      <c r="AT75" s="53">
        <f t="shared" si="808"/>
        <v>0</v>
      </c>
      <c r="AU75" s="898"/>
      <c r="AV75" s="899">
        <f t="shared" si="809"/>
        <v>0</v>
      </c>
      <c r="AW75" s="48"/>
      <c r="AX75" s="53">
        <f t="shared" si="810"/>
        <v>0</v>
      </c>
      <c r="AY75" s="48"/>
      <c r="AZ75" s="872">
        <f t="shared" si="811"/>
        <v>0</v>
      </c>
      <c r="BA75" s="877"/>
      <c r="BB75" s="899">
        <f t="shared" si="812"/>
        <v>0</v>
      </c>
      <c r="BC75" s="898"/>
      <c r="BD75" s="899">
        <f t="shared" si="813"/>
        <v>0</v>
      </c>
      <c r="BE75" s="898"/>
      <c r="BF75" s="899">
        <f t="shared" si="814"/>
        <v>0</v>
      </c>
      <c r="BG75" s="898"/>
      <c r="BH75" s="899">
        <f t="shared" si="815"/>
        <v>0</v>
      </c>
      <c r="BI75" s="898"/>
      <c r="BJ75" s="899">
        <f t="shared" si="816"/>
        <v>0</v>
      </c>
      <c r="BK75" s="898"/>
      <c r="BL75" s="899">
        <f t="shared" si="817"/>
        <v>0</v>
      </c>
      <c r="BM75" s="898"/>
      <c r="BN75" s="899">
        <f t="shared" si="818"/>
        <v>0</v>
      </c>
      <c r="BO75" s="898"/>
      <c r="BP75" s="899">
        <f t="shared" si="819"/>
        <v>0</v>
      </c>
      <c r="BQ75" s="898"/>
      <c r="BR75" s="899">
        <f t="shared" si="820"/>
        <v>0</v>
      </c>
      <c r="BS75" s="898"/>
      <c r="BT75" s="899">
        <f t="shared" si="821"/>
        <v>0</v>
      </c>
      <c r="BU75" s="898"/>
      <c r="BV75" s="899">
        <f t="shared" si="822"/>
        <v>0</v>
      </c>
      <c r="BW75" s="898"/>
      <c r="BX75" s="899">
        <f t="shared" si="823"/>
        <v>0</v>
      </c>
      <c r="BY75" s="48"/>
      <c r="BZ75" s="53">
        <f t="shared" si="824"/>
        <v>0</v>
      </c>
      <c r="CA75" s="48"/>
      <c r="CB75" s="53">
        <f t="shared" si="825"/>
        <v>0</v>
      </c>
      <c r="CC75" s="48"/>
      <c r="CD75" s="53">
        <f t="shared" si="826"/>
        <v>0</v>
      </c>
      <c r="CE75" s="48"/>
      <c r="CF75" s="53">
        <f t="shared" si="827"/>
        <v>0</v>
      </c>
      <c r="CG75" s="48"/>
      <c r="CH75" s="53">
        <f t="shared" si="828"/>
        <v>0</v>
      </c>
      <c r="CI75" s="48"/>
      <c r="CJ75" s="53">
        <f t="shared" si="829"/>
        <v>0</v>
      </c>
      <c r="CK75" s="48"/>
      <c r="CL75" s="53">
        <f t="shared" si="830"/>
        <v>0</v>
      </c>
      <c r="CM75" s="48"/>
      <c r="CN75" s="53">
        <f t="shared" si="831"/>
        <v>0</v>
      </c>
      <c r="CO75" s="48"/>
      <c r="CP75" s="53">
        <f t="shared" si="832"/>
        <v>0</v>
      </c>
      <c r="CQ75" s="48"/>
      <c r="CR75" s="53">
        <f t="shared" si="833"/>
        <v>0</v>
      </c>
      <c r="CS75" s="48"/>
      <c r="CT75" s="53">
        <f t="shared" si="834"/>
        <v>0</v>
      </c>
      <c r="CU75" s="48"/>
      <c r="CV75" s="53">
        <f t="shared" si="835"/>
        <v>0</v>
      </c>
      <c r="CW75" s="48"/>
      <c r="CX75" s="53">
        <f t="shared" si="727"/>
        <v>0</v>
      </c>
      <c r="CY75" s="43"/>
      <c r="CZ75" s="50">
        <f t="shared" si="728"/>
        <v>0</v>
      </c>
      <c r="DA75" s="50">
        <f t="shared" si="729"/>
        <v>0</v>
      </c>
      <c r="DB75" s="1"/>
      <c r="DC75" s="1"/>
      <c r="DD75" s="1"/>
      <c r="DE75" s="1"/>
      <c r="DF75" s="1"/>
      <c r="DG75" s="1"/>
      <c r="DH75" s="1"/>
      <c r="DI75" s="1"/>
      <c r="DJ75" s="1"/>
    </row>
    <row r="76" spans="1:114" s="3" customFormat="1" x14ac:dyDescent="0.2">
      <c r="A76" s="46"/>
      <c r="B76" s="46"/>
      <c r="C76" s="46" t="s">
        <v>10</v>
      </c>
      <c r="D76" s="46">
        <v>35</v>
      </c>
      <c r="E76" s="4"/>
      <c r="F76" s="53">
        <f t="shared" si="730"/>
        <v>0</v>
      </c>
      <c r="G76" s="4"/>
      <c r="H76" s="53">
        <f t="shared" si="789"/>
        <v>0</v>
      </c>
      <c r="I76" s="4"/>
      <c r="J76" s="53">
        <f t="shared" ref="J76" si="848">SUM(I76*$D76)</f>
        <v>0</v>
      </c>
      <c r="K76" s="4"/>
      <c r="L76" s="53">
        <f t="shared" si="791"/>
        <v>0</v>
      </c>
      <c r="M76" s="4"/>
      <c r="N76" s="53">
        <f t="shared" si="792"/>
        <v>0</v>
      </c>
      <c r="O76" s="4"/>
      <c r="P76" s="53">
        <f t="shared" si="793"/>
        <v>0</v>
      </c>
      <c r="Q76" s="4"/>
      <c r="R76" s="53">
        <f t="shared" si="794"/>
        <v>0</v>
      </c>
      <c r="S76" s="4"/>
      <c r="T76" s="53">
        <f t="shared" si="795"/>
        <v>0</v>
      </c>
      <c r="U76" s="4"/>
      <c r="V76" s="53">
        <f t="shared" si="796"/>
        <v>0</v>
      </c>
      <c r="W76" s="4"/>
      <c r="X76" s="53">
        <f t="shared" si="797"/>
        <v>0</v>
      </c>
      <c r="Y76" s="4"/>
      <c r="Z76" s="53">
        <f t="shared" si="798"/>
        <v>0</v>
      </c>
      <c r="AA76" s="4"/>
      <c r="AB76" s="872">
        <f t="shared" si="799"/>
        <v>0</v>
      </c>
      <c r="AC76" s="877"/>
      <c r="AD76" s="53">
        <f t="shared" si="800"/>
        <v>0</v>
      </c>
      <c r="AE76" s="48"/>
      <c r="AF76" s="53">
        <f t="shared" si="801"/>
        <v>0</v>
      </c>
      <c r="AG76" s="48"/>
      <c r="AH76" s="53">
        <f t="shared" si="802"/>
        <v>0</v>
      </c>
      <c r="AI76" s="48"/>
      <c r="AJ76" s="53">
        <f t="shared" si="803"/>
        <v>0</v>
      </c>
      <c r="AK76" s="48"/>
      <c r="AL76" s="53">
        <f t="shared" si="804"/>
        <v>0</v>
      </c>
      <c r="AM76" s="48"/>
      <c r="AN76" s="53">
        <f t="shared" si="805"/>
        <v>0</v>
      </c>
      <c r="AO76" s="48"/>
      <c r="AP76" s="53">
        <f t="shared" si="806"/>
        <v>0</v>
      </c>
      <c r="AQ76" s="48"/>
      <c r="AR76" s="53">
        <f t="shared" si="807"/>
        <v>0</v>
      </c>
      <c r="AS76" s="48"/>
      <c r="AT76" s="53">
        <f t="shared" si="808"/>
        <v>0</v>
      </c>
      <c r="AU76" s="898"/>
      <c r="AV76" s="899">
        <f t="shared" si="809"/>
        <v>0</v>
      </c>
      <c r="AW76" s="48"/>
      <c r="AX76" s="53">
        <f t="shared" si="810"/>
        <v>0</v>
      </c>
      <c r="AY76" s="48"/>
      <c r="AZ76" s="872">
        <f t="shared" si="811"/>
        <v>0</v>
      </c>
      <c r="BA76" s="877"/>
      <c r="BB76" s="899">
        <f t="shared" si="812"/>
        <v>0</v>
      </c>
      <c r="BC76" s="898"/>
      <c r="BD76" s="899">
        <f t="shared" si="813"/>
        <v>0</v>
      </c>
      <c r="BE76" s="898"/>
      <c r="BF76" s="899">
        <f t="shared" si="814"/>
        <v>0</v>
      </c>
      <c r="BG76" s="898"/>
      <c r="BH76" s="899">
        <f t="shared" si="815"/>
        <v>0</v>
      </c>
      <c r="BI76" s="898"/>
      <c r="BJ76" s="899">
        <f t="shared" si="816"/>
        <v>0</v>
      </c>
      <c r="BK76" s="898"/>
      <c r="BL76" s="899">
        <f t="shared" si="817"/>
        <v>0</v>
      </c>
      <c r="BM76" s="898"/>
      <c r="BN76" s="899">
        <f t="shared" si="818"/>
        <v>0</v>
      </c>
      <c r="BO76" s="898"/>
      <c r="BP76" s="899">
        <f t="shared" si="819"/>
        <v>0</v>
      </c>
      <c r="BQ76" s="898"/>
      <c r="BR76" s="899">
        <f t="shared" si="820"/>
        <v>0</v>
      </c>
      <c r="BS76" s="898"/>
      <c r="BT76" s="899">
        <f t="shared" si="821"/>
        <v>0</v>
      </c>
      <c r="BU76" s="898"/>
      <c r="BV76" s="899">
        <f t="shared" si="822"/>
        <v>0</v>
      </c>
      <c r="BW76" s="898"/>
      <c r="BX76" s="899">
        <f t="shared" si="823"/>
        <v>0</v>
      </c>
      <c r="BY76" s="48"/>
      <c r="BZ76" s="53">
        <f t="shared" si="824"/>
        <v>0</v>
      </c>
      <c r="CA76" s="48"/>
      <c r="CB76" s="53">
        <f t="shared" si="825"/>
        <v>0</v>
      </c>
      <c r="CC76" s="48"/>
      <c r="CD76" s="53">
        <f t="shared" si="826"/>
        <v>0</v>
      </c>
      <c r="CE76" s="48"/>
      <c r="CF76" s="53">
        <f t="shared" si="827"/>
        <v>0</v>
      </c>
      <c r="CG76" s="48"/>
      <c r="CH76" s="53">
        <f t="shared" si="828"/>
        <v>0</v>
      </c>
      <c r="CI76" s="48"/>
      <c r="CJ76" s="53">
        <f t="shared" si="829"/>
        <v>0</v>
      </c>
      <c r="CK76" s="48"/>
      <c r="CL76" s="53">
        <f t="shared" si="830"/>
        <v>0</v>
      </c>
      <c r="CM76" s="48"/>
      <c r="CN76" s="53">
        <f t="shared" si="831"/>
        <v>0</v>
      </c>
      <c r="CO76" s="48"/>
      <c r="CP76" s="53">
        <f t="shared" si="832"/>
        <v>0</v>
      </c>
      <c r="CQ76" s="48"/>
      <c r="CR76" s="53">
        <f t="shared" si="833"/>
        <v>0</v>
      </c>
      <c r="CS76" s="48"/>
      <c r="CT76" s="53">
        <f t="shared" si="834"/>
        <v>0</v>
      </c>
      <c r="CU76" s="48"/>
      <c r="CV76" s="53">
        <f t="shared" si="835"/>
        <v>0</v>
      </c>
      <c r="CW76" s="48"/>
      <c r="CX76" s="53">
        <f t="shared" si="727"/>
        <v>0</v>
      </c>
      <c r="CY76" s="43"/>
      <c r="CZ76" s="50">
        <f t="shared" si="728"/>
        <v>0</v>
      </c>
      <c r="DA76" s="50">
        <f t="shared" si="729"/>
        <v>0</v>
      </c>
      <c r="DB76" s="1"/>
      <c r="DC76" s="1"/>
      <c r="DD76" s="1"/>
      <c r="DE76" s="1"/>
      <c r="DF76" s="1"/>
      <c r="DG76" s="1"/>
      <c r="DH76" s="1"/>
      <c r="DI76" s="1"/>
      <c r="DJ76" s="1"/>
    </row>
    <row r="77" spans="1:114" s="3" customFormat="1" x14ac:dyDescent="0.2">
      <c r="A77" s="46"/>
      <c r="B77" s="46"/>
      <c r="C77" s="46" t="s">
        <v>10</v>
      </c>
      <c r="D77" s="46">
        <v>35</v>
      </c>
      <c r="E77" s="4"/>
      <c r="F77" s="53">
        <f t="shared" si="730"/>
        <v>0</v>
      </c>
      <c r="G77" s="4"/>
      <c r="H77" s="53">
        <f t="shared" si="789"/>
        <v>0</v>
      </c>
      <c r="I77" s="4"/>
      <c r="J77" s="53">
        <f t="shared" ref="J77" si="849">SUM(I77*$D77)</f>
        <v>0</v>
      </c>
      <c r="K77" s="4"/>
      <c r="L77" s="53">
        <f t="shared" si="791"/>
        <v>0</v>
      </c>
      <c r="M77" s="4"/>
      <c r="N77" s="53">
        <f t="shared" si="792"/>
        <v>0</v>
      </c>
      <c r="O77" s="4"/>
      <c r="P77" s="53">
        <f t="shared" si="793"/>
        <v>0</v>
      </c>
      <c r="Q77" s="4"/>
      <c r="R77" s="53">
        <f t="shared" si="794"/>
        <v>0</v>
      </c>
      <c r="S77" s="4"/>
      <c r="T77" s="53">
        <f t="shared" si="795"/>
        <v>0</v>
      </c>
      <c r="U77" s="4"/>
      <c r="V77" s="53">
        <f t="shared" si="796"/>
        <v>0</v>
      </c>
      <c r="W77" s="4"/>
      <c r="X77" s="53">
        <f t="shared" si="797"/>
        <v>0</v>
      </c>
      <c r="Y77" s="4"/>
      <c r="Z77" s="53">
        <f t="shared" si="798"/>
        <v>0</v>
      </c>
      <c r="AA77" s="4"/>
      <c r="AB77" s="872">
        <f t="shared" si="799"/>
        <v>0</v>
      </c>
      <c r="AC77" s="877"/>
      <c r="AD77" s="53">
        <f t="shared" si="800"/>
        <v>0</v>
      </c>
      <c r="AE77" s="48"/>
      <c r="AF77" s="53">
        <f t="shared" si="801"/>
        <v>0</v>
      </c>
      <c r="AG77" s="48"/>
      <c r="AH77" s="53">
        <f t="shared" si="802"/>
        <v>0</v>
      </c>
      <c r="AI77" s="48"/>
      <c r="AJ77" s="53">
        <f t="shared" si="803"/>
        <v>0</v>
      </c>
      <c r="AK77" s="48"/>
      <c r="AL77" s="53">
        <f t="shared" si="804"/>
        <v>0</v>
      </c>
      <c r="AM77" s="48"/>
      <c r="AN77" s="53">
        <f t="shared" si="805"/>
        <v>0</v>
      </c>
      <c r="AO77" s="48"/>
      <c r="AP77" s="53">
        <f t="shared" si="806"/>
        <v>0</v>
      </c>
      <c r="AQ77" s="48"/>
      <c r="AR77" s="53">
        <f t="shared" si="807"/>
        <v>0</v>
      </c>
      <c r="AS77" s="48"/>
      <c r="AT77" s="53">
        <f t="shared" si="808"/>
        <v>0</v>
      </c>
      <c r="AU77" s="898"/>
      <c r="AV77" s="899">
        <f t="shared" si="809"/>
        <v>0</v>
      </c>
      <c r="AW77" s="48"/>
      <c r="AX77" s="53">
        <f t="shared" si="810"/>
        <v>0</v>
      </c>
      <c r="AY77" s="48"/>
      <c r="AZ77" s="872">
        <f t="shared" si="811"/>
        <v>0</v>
      </c>
      <c r="BA77" s="877"/>
      <c r="BB77" s="899">
        <f t="shared" si="812"/>
        <v>0</v>
      </c>
      <c r="BC77" s="898"/>
      <c r="BD77" s="899">
        <f t="shared" si="813"/>
        <v>0</v>
      </c>
      <c r="BE77" s="898"/>
      <c r="BF77" s="899">
        <f t="shared" si="814"/>
        <v>0</v>
      </c>
      <c r="BG77" s="898"/>
      <c r="BH77" s="899">
        <f t="shared" si="815"/>
        <v>0</v>
      </c>
      <c r="BI77" s="898"/>
      <c r="BJ77" s="899">
        <f t="shared" si="816"/>
        <v>0</v>
      </c>
      <c r="BK77" s="898"/>
      <c r="BL77" s="899">
        <f t="shared" si="817"/>
        <v>0</v>
      </c>
      <c r="BM77" s="898"/>
      <c r="BN77" s="899">
        <f t="shared" si="818"/>
        <v>0</v>
      </c>
      <c r="BO77" s="898"/>
      <c r="BP77" s="899">
        <f t="shared" si="819"/>
        <v>0</v>
      </c>
      <c r="BQ77" s="898"/>
      <c r="BR77" s="899">
        <f t="shared" si="820"/>
        <v>0</v>
      </c>
      <c r="BS77" s="898"/>
      <c r="BT77" s="899">
        <f t="shared" si="821"/>
        <v>0</v>
      </c>
      <c r="BU77" s="898"/>
      <c r="BV77" s="899">
        <f t="shared" si="822"/>
        <v>0</v>
      </c>
      <c r="BW77" s="898"/>
      <c r="BX77" s="899">
        <f t="shared" si="823"/>
        <v>0</v>
      </c>
      <c r="BY77" s="48"/>
      <c r="BZ77" s="53">
        <f t="shared" si="824"/>
        <v>0</v>
      </c>
      <c r="CA77" s="48"/>
      <c r="CB77" s="53">
        <f t="shared" si="825"/>
        <v>0</v>
      </c>
      <c r="CC77" s="48"/>
      <c r="CD77" s="53">
        <f t="shared" si="826"/>
        <v>0</v>
      </c>
      <c r="CE77" s="48"/>
      <c r="CF77" s="53">
        <f t="shared" si="827"/>
        <v>0</v>
      </c>
      <c r="CG77" s="48"/>
      <c r="CH77" s="53">
        <f t="shared" si="828"/>
        <v>0</v>
      </c>
      <c r="CI77" s="48"/>
      <c r="CJ77" s="53">
        <f t="shared" si="829"/>
        <v>0</v>
      </c>
      <c r="CK77" s="48"/>
      <c r="CL77" s="53">
        <f t="shared" si="830"/>
        <v>0</v>
      </c>
      <c r="CM77" s="48"/>
      <c r="CN77" s="53">
        <f t="shared" si="831"/>
        <v>0</v>
      </c>
      <c r="CO77" s="48"/>
      <c r="CP77" s="53">
        <f t="shared" si="832"/>
        <v>0</v>
      </c>
      <c r="CQ77" s="48"/>
      <c r="CR77" s="53">
        <f t="shared" si="833"/>
        <v>0</v>
      </c>
      <c r="CS77" s="48"/>
      <c r="CT77" s="53">
        <f t="shared" si="834"/>
        <v>0</v>
      </c>
      <c r="CU77" s="48"/>
      <c r="CV77" s="53">
        <f t="shared" si="835"/>
        <v>0</v>
      </c>
      <c r="CW77" s="48"/>
      <c r="CX77" s="53">
        <f t="shared" si="727"/>
        <v>0</v>
      </c>
      <c r="CY77" s="43"/>
      <c r="CZ77" s="50">
        <f t="shared" si="728"/>
        <v>0</v>
      </c>
      <c r="DA77" s="50">
        <f t="shared" si="729"/>
        <v>0</v>
      </c>
      <c r="DB77" s="1"/>
      <c r="DC77" s="1"/>
      <c r="DD77" s="1"/>
      <c r="DE77" s="1"/>
      <c r="DF77" s="1"/>
      <c r="DG77" s="1"/>
      <c r="DH77" s="1"/>
      <c r="DI77" s="1"/>
      <c r="DJ77" s="1"/>
    </row>
    <row r="78" spans="1:114" s="3" customFormat="1" x14ac:dyDescent="0.2">
      <c r="A78" s="14"/>
      <c r="B78" s="14"/>
      <c r="C78" s="14"/>
      <c r="D78" s="14"/>
      <c r="E78" s="14"/>
      <c r="F78" s="14"/>
      <c r="G78" s="14"/>
      <c r="H78" s="14"/>
      <c r="I78" s="14"/>
      <c r="J78" s="14"/>
      <c r="K78" s="44"/>
      <c r="L78" s="14"/>
      <c r="M78" s="14"/>
      <c r="N78" s="14"/>
      <c r="O78" s="14"/>
      <c r="P78" s="14"/>
      <c r="Q78" s="14"/>
      <c r="R78" s="14"/>
      <c r="S78" s="14"/>
      <c r="T78" s="14"/>
      <c r="U78" s="14"/>
      <c r="V78" s="14"/>
      <c r="W78" s="14"/>
      <c r="X78" s="14"/>
      <c r="Y78" s="14"/>
      <c r="Z78" s="14"/>
      <c r="AA78" s="14"/>
      <c r="AB78" s="14"/>
      <c r="AC78" s="879"/>
      <c r="AD78" s="14"/>
      <c r="AE78" s="14"/>
      <c r="AF78" s="14"/>
      <c r="AG78" s="14"/>
      <c r="AH78" s="14"/>
      <c r="AI78" s="44"/>
      <c r="AJ78" s="14"/>
      <c r="AK78" s="14"/>
      <c r="AL78" s="14"/>
      <c r="AM78" s="14"/>
      <c r="AN78" s="14"/>
      <c r="AO78" s="14"/>
      <c r="AP78" s="14"/>
      <c r="AQ78" s="14"/>
      <c r="AR78" s="14"/>
      <c r="AS78" s="14"/>
      <c r="AT78" s="14"/>
      <c r="AU78" s="14"/>
      <c r="AV78" s="14"/>
      <c r="AW78" s="14"/>
      <c r="AX78" s="14"/>
      <c r="AY78" s="14"/>
      <c r="AZ78" s="14"/>
      <c r="BA78" s="879"/>
      <c r="BB78" s="14"/>
      <c r="BC78" s="14"/>
      <c r="BD78" s="14"/>
      <c r="BE78" s="14"/>
      <c r="BF78" s="14"/>
      <c r="BG78" s="4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44"/>
      <c r="CF78" s="14"/>
      <c r="CG78" s="14"/>
      <c r="CH78" s="14"/>
      <c r="CI78" s="14"/>
      <c r="CJ78" s="14"/>
      <c r="CK78" s="14"/>
      <c r="CL78" s="14"/>
      <c r="CM78" s="14"/>
      <c r="CN78" s="14"/>
      <c r="CO78" s="14"/>
      <c r="CP78" s="14"/>
      <c r="CQ78" s="14"/>
      <c r="CR78" s="14"/>
      <c r="CS78" s="14"/>
      <c r="CT78" s="14"/>
      <c r="CU78" s="14"/>
      <c r="CV78" s="14"/>
      <c r="CW78" s="14"/>
      <c r="CX78" s="14"/>
      <c r="CY78" s="14"/>
      <c r="CZ78" s="13"/>
      <c r="DA78" s="13"/>
      <c r="DB78" s="1"/>
      <c r="DC78" s="1"/>
      <c r="DD78" s="1"/>
      <c r="DE78" s="1"/>
      <c r="DF78" s="1"/>
      <c r="DG78" s="1"/>
      <c r="DH78" s="1"/>
      <c r="DI78" s="1"/>
      <c r="DJ78" s="1"/>
    </row>
    <row r="79" spans="1:114" s="3" customFormat="1" x14ac:dyDescent="0.2">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880"/>
      <c r="AD79" s="14"/>
      <c r="AE79" s="45"/>
      <c r="AF79" s="14"/>
      <c r="AG79" s="45"/>
      <c r="AH79" s="14"/>
      <c r="AI79" s="45"/>
      <c r="AJ79" s="14"/>
      <c r="AK79" s="45"/>
      <c r="AL79" s="14"/>
      <c r="AM79" s="45"/>
      <c r="AN79" s="14"/>
      <c r="AO79" s="45"/>
      <c r="AP79" s="14"/>
      <c r="AQ79" s="45"/>
      <c r="AR79" s="14"/>
      <c r="AS79" s="45"/>
      <c r="AT79" s="14"/>
      <c r="AU79" s="45"/>
      <c r="AV79" s="14"/>
      <c r="AW79" s="45"/>
      <c r="AX79" s="14"/>
      <c r="AY79" s="45"/>
      <c r="AZ79" s="14"/>
      <c r="BA79" s="880"/>
      <c r="BB79" s="14"/>
      <c r="BC79" s="45"/>
      <c r="BD79" s="14"/>
      <c r="BE79" s="45"/>
      <c r="BF79" s="14"/>
      <c r="BG79" s="45"/>
      <c r="BH79" s="14"/>
      <c r="BI79" s="45"/>
      <c r="BJ79" s="14"/>
      <c r="BK79" s="45"/>
      <c r="BL79" s="14"/>
      <c r="BM79" s="45"/>
      <c r="BN79" s="14"/>
      <c r="BO79" s="45"/>
      <c r="BP79" s="14"/>
      <c r="BQ79" s="45"/>
      <c r="BR79" s="14"/>
      <c r="BS79" s="45"/>
      <c r="BT79" s="14"/>
      <c r="BU79" s="45"/>
      <c r="BV79" s="14"/>
      <c r="BW79" s="45"/>
      <c r="BX79" s="14"/>
      <c r="BY79" s="45"/>
      <c r="BZ79" s="14"/>
      <c r="CA79" s="45"/>
      <c r="CB79" s="14"/>
      <c r="CC79" s="45"/>
      <c r="CD79" s="14"/>
      <c r="CE79" s="45"/>
      <c r="CF79" s="14"/>
      <c r="CG79" s="45"/>
      <c r="CH79" s="14"/>
      <c r="CI79" s="45"/>
      <c r="CJ79" s="14"/>
      <c r="CK79" s="45"/>
      <c r="CL79" s="14"/>
      <c r="CM79" s="45"/>
      <c r="CN79" s="14"/>
      <c r="CO79" s="45"/>
      <c r="CP79" s="14"/>
      <c r="CQ79" s="45"/>
      <c r="CR79" s="14"/>
      <c r="CS79" s="45"/>
      <c r="CT79" s="14"/>
      <c r="CU79" s="45"/>
      <c r="CV79" s="14"/>
      <c r="CW79" s="45"/>
      <c r="CX79" s="14"/>
      <c r="CY79" s="14"/>
      <c r="CZ79" s="13"/>
      <c r="DA79" s="13"/>
      <c r="DB79" s="52"/>
      <c r="DC79" s="1"/>
      <c r="DD79" s="1"/>
      <c r="DE79" s="1"/>
      <c r="DF79" s="1"/>
      <c r="DG79" s="1"/>
      <c r="DH79" s="1"/>
      <c r="DI79" s="1"/>
      <c r="DJ79" s="1"/>
    </row>
    <row r="80" spans="1:114" s="10" customFormat="1" ht="24" x14ac:dyDescent="0.2">
      <c r="A80" s="54"/>
      <c r="B80" s="54" t="s">
        <v>60</v>
      </c>
      <c r="C80" s="54"/>
      <c r="D80" s="54"/>
      <c r="E80" s="54">
        <f t="shared" ref="E80:AZ80" si="850">SUM(E47:E77)</f>
        <v>0</v>
      </c>
      <c r="F80" s="126">
        <f t="shared" si="850"/>
        <v>0</v>
      </c>
      <c r="G80" s="54">
        <f t="shared" si="850"/>
        <v>0</v>
      </c>
      <c r="H80" s="54">
        <f t="shared" si="850"/>
        <v>0</v>
      </c>
      <c r="I80" s="54">
        <f t="shared" si="850"/>
        <v>0</v>
      </c>
      <c r="J80" s="54">
        <f t="shared" si="850"/>
        <v>0</v>
      </c>
      <c r="K80" s="54">
        <f t="shared" si="850"/>
        <v>0</v>
      </c>
      <c r="L80" s="54">
        <f t="shared" si="850"/>
        <v>0</v>
      </c>
      <c r="M80" s="54">
        <f t="shared" si="850"/>
        <v>0</v>
      </c>
      <c r="N80" s="54">
        <f t="shared" si="850"/>
        <v>0</v>
      </c>
      <c r="O80" s="54">
        <f t="shared" si="850"/>
        <v>0</v>
      </c>
      <c r="P80" s="54">
        <f t="shared" si="850"/>
        <v>0</v>
      </c>
      <c r="Q80" s="54">
        <f t="shared" si="850"/>
        <v>0</v>
      </c>
      <c r="R80" s="54">
        <f t="shared" si="850"/>
        <v>0</v>
      </c>
      <c r="S80" s="54">
        <f t="shared" si="850"/>
        <v>0</v>
      </c>
      <c r="T80" s="54">
        <f t="shared" si="850"/>
        <v>0</v>
      </c>
      <c r="U80" s="54">
        <f t="shared" si="850"/>
        <v>0</v>
      </c>
      <c r="V80" s="54">
        <f t="shared" si="850"/>
        <v>0</v>
      </c>
      <c r="W80" s="54">
        <f t="shared" si="850"/>
        <v>0</v>
      </c>
      <c r="X80" s="54">
        <f t="shared" si="850"/>
        <v>0</v>
      </c>
      <c r="Y80" s="54">
        <f t="shared" si="850"/>
        <v>0</v>
      </c>
      <c r="Z80" s="54">
        <f t="shared" si="850"/>
        <v>0</v>
      </c>
      <c r="AA80" s="54">
        <f t="shared" si="850"/>
        <v>30.75</v>
      </c>
      <c r="AB80" s="54">
        <f t="shared" si="850"/>
        <v>4305</v>
      </c>
      <c r="AC80" s="881">
        <f t="shared" si="850"/>
        <v>3</v>
      </c>
      <c r="AD80" s="54">
        <f t="shared" si="850"/>
        <v>420</v>
      </c>
      <c r="AE80" s="54">
        <f t="shared" si="850"/>
        <v>13</v>
      </c>
      <c r="AF80" s="54">
        <f t="shared" si="850"/>
        <v>1820</v>
      </c>
      <c r="AG80" s="54">
        <f t="shared" si="850"/>
        <v>37.25</v>
      </c>
      <c r="AH80" s="54">
        <f t="shared" si="850"/>
        <v>5215</v>
      </c>
      <c r="AI80" s="54">
        <f t="shared" si="850"/>
        <v>0</v>
      </c>
      <c r="AJ80" s="54">
        <f t="shared" si="850"/>
        <v>0</v>
      </c>
      <c r="AK80" s="54">
        <f t="shared" si="850"/>
        <v>0</v>
      </c>
      <c r="AL80" s="54">
        <f t="shared" si="850"/>
        <v>0</v>
      </c>
      <c r="AM80" s="54">
        <f t="shared" si="850"/>
        <v>0</v>
      </c>
      <c r="AN80" s="54">
        <f t="shared" si="850"/>
        <v>0</v>
      </c>
      <c r="AO80" s="54">
        <f t="shared" si="850"/>
        <v>0</v>
      </c>
      <c r="AP80" s="54">
        <f t="shared" si="850"/>
        <v>0</v>
      </c>
      <c r="AQ80" s="54">
        <f t="shared" si="850"/>
        <v>0</v>
      </c>
      <c r="AR80" s="54">
        <f t="shared" si="850"/>
        <v>0</v>
      </c>
      <c r="AS80" s="54">
        <f t="shared" si="850"/>
        <v>0</v>
      </c>
      <c r="AT80" s="54">
        <f t="shared" si="850"/>
        <v>0</v>
      </c>
      <c r="AU80" s="54">
        <f t="shared" si="850"/>
        <v>0</v>
      </c>
      <c r="AV80" s="54">
        <f t="shared" si="850"/>
        <v>0</v>
      </c>
      <c r="AW80" s="54">
        <f t="shared" si="850"/>
        <v>8</v>
      </c>
      <c r="AX80" s="54">
        <f t="shared" si="850"/>
        <v>1120</v>
      </c>
      <c r="AY80" s="54">
        <f t="shared" si="850"/>
        <v>0</v>
      </c>
      <c r="AZ80" s="54">
        <f t="shared" si="850"/>
        <v>0</v>
      </c>
      <c r="BA80" s="881">
        <f t="shared" ref="BA80:BX80" si="851">SUM(BA47:BA77)</f>
        <v>0</v>
      </c>
      <c r="BB80" s="54">
        <f t="shared" si="851"/>
        <v>0</v>
      </c>
      <c r="BC80" s="54">
        <f t="shared" si="851"/>
        <v>0</v>
      </c>
      <c r="BD80" s="54">
        <f t="shared" si="851"/>
        <v>0</v>
      </c>
      <c r="BE80" s="54">
        <f t="shared" si="851"/>
        <v>0</v>
      </c>
      <c r="BF80" s="54">
        <f t="shared" si="851"/>
        <v>0</v>
      </c>
      <c r="BG80" s="54">
        <f t="shared" si="851"/>
        <v>0</v>
      </c>
      <c r="BH80" s="54">
        <f t="shared" si="851"/>
        <v>0</v>
      </c>
      <c r="BI80" s="54">
        <f t="shared" si="851"/>
        <v>0</v>
      </c>
      <c r="BJ80" s="54">
        <f t="shared" si="851"/>
        <v>0</v>
      </c>
      <c r="BK80" s="54">
        <f t="shared" si="851"/>
        <v>0</v>
      </c>
      <c r="BL80" s="54">
        <f t="shared" si="851"/>
        <v>0</v>
      </c>
      <c r="BM80" s="54">
        <f t="shared" si="851"/>
        <v>0</v>
      </c>
      <c r="BN80" s="54">
        <f t="shared" si="851"/>
        <v>0</v>
      </c>
      <c r="BO80" s="54">
        <f t="shared" si="851"/>
        <v>0</v>
      </c>
      <c r="BP80" s="54">
        <f t="shared" si="851"/>
        <v>0</v>
      </c>
      <c r="BQ80" s="54">
        <f t="shared" si="851"/>
        <v>0</v>
      </c>
      <c r="BR80" s="54">
        <f t="shared" si="851"/>
        <v>0</v>
      </c>
      <c r="BS80" s="54">
        <f t="shared" si="851"/>
        <v>0</v>
      </c>
      <c r="BT80" s="54">
        <f t="shared" si="851"/>
        <v>0</v>
      </c>
      <c r="BU80" s="54">
        <f t="shared" si="851"/>
        <v>0</v>
      </c>
      <c r="BV80" s="54">
        <f t="shared" si="851"/>
        <v>0</v>
      </c>
      <c r="BW80" s="54">
        <f t="shared" si="851"/>
        <v>0</v>
      </c>
      <c r="BX80" s="54">
        <f t="shared" si="851"/>
        <v>0</v>
      </c>
      <c r="BY80" s="54">
        <f t="shared" ref="BY80:CV80" si="852">SUM(BY47:BY77)</f>
        <v>0</v>
      </c>
      <c r="BZ80" s="54">
        <f t="shared" si="852"/>
        <v>0</v>
      </c>
      <c r="CA80" s="54">
        <f t="shared" si="852"/>
        <v>0</v>
      </c>
      <c r="CB80" s="54">
        <f t="shared" si="852"/>
        <v>0</v>
      </c>
      <c r="CC80" s="54">
        <f t="shared" si="852"/>
        <v>0</v>
      </c>
      <c r="CD80" s="54">
        <f t="shared" si="852"/>
        <v>0</v>
      </c>
      <c r="CE80" s="54">
        <f t="shared" si="852"/>
        <v>0</v>
      </c>
      <c r="CF80" s="54">
        <f t="shared" si="852"/>
        <v>0</v>
      </c>
      <c r="CG80" s="54">
        <f t="shared" si="852"/>
        <v>0</v>
      </c>
      <c r="CH80" s="54">
        <f t="shared" si="852"/>
        <v>0</v>
      </c>
      <c r="CI80" s="54">
        <f t="shared" si="852"/>
        <v>0</v>
      </c>
      <c r="CJ80" s="54">
        <f t="shared" si="852"/>
        <v>0</v>
      </c>
      <c r="CK80" s="54">
        <f t="shared" si="852"/>
        <v>0</v>
      </c>
      <c r="CL80" s="54">
        <f t="shared" si="852"/>
        <v>0</v>
      </c>
      <c r="CM80" s="54">
        <f t="shared" si="852"/>
        <v>0</v>
      </c>
      <c r="CN80" s="54">
        <f t="shared" si="852"/>
        <v>0</v>
      </c>
      <c r="CO80" s="54">
        <f t="shared" si="852"/>
        <v>0</v>
      </c>
      <c r="CP80" s="54">
        <f t="shared" si="852"/>
        <v>0</v>
      </c>
      <c r="CQ80" s="54">
        <f t="shared" si="852"/>
        <v>0</v>
      </c>
      <c r="CR80" s="54">
        <f t="shared" si="852"/>
        <v>0</v>
      </c>
      <c r="CS80" s="54">
        <f t="shared" si="852"/>
        <v>0</v>
      </c>
      <c r="CT80" s="54">
        <f t="shared" si="852"/>
        <v>0</v>
      </c>
      <c r="CU80" s="54">
        <f t="shared" si="852"/>
        <v>0</v>
      </c>
      <c r="CV80" s="54">
        <f t="shared" si="852"/>
        <v>0</v>
      </c>
      <c r="CW80" s="54">
        <f t="shared" ref="CW80:CX80" si="853">SUM(CW47:CW77)</f>
        <v>0</v>
      </c>
      <c r="CX80" s="54">
        <f t="shared" si="853"/>
        <v>0</v>
      </c>
      <c r="CY80" s="54"/>
      <c r="CZ80" s="55">
        <f>SUM(CZ47:CZ77)</f>
        <v>92</v>
      </c>
      <c r="DA80" s="55">
        <f>SUM(DA47:DA77)</f>
        <v>12880</v>
      </c>
      <c r="DB80" s="56" t="s">
        <v>60</v>
      </c>
      <c r="DC80" s="847"/>
      <c r="DD80" s="847"/>
      <c r="DE80" s="847"/>
      <c r="DF80" s="847"/>
      <c r="DG80" s="847"/>
      <c r="DH80" s="847"/>
      <c r="DI80" s="847"/>
      <c r="DJ80" s="847"/>
    </row>
    <row r="81" spans="1:114" x14ac:dyDescent="0.2">
      <c r="A81" s="54"/>
      <c r="B81" s="54" t="s">
        <v>61</v>
      </c>
      <c r="C81" s="54"/>
      <c r="D81" s="54"/>
      <c r="E81" s="925" t="e">
        <f>F80/E80</f>
        <v>#DIV/0!</v>
      </c>
      <c r="F81" s="925"/>
      <c r="G81" s="925" t="e">
        <f>H80/G80</f>
        <v>#DIV/0!</v>
      </c>
      <c r="H81" s="925"/>
      <c r="I81" s="925" t="e">
        <f>J80/I80</f>
        <v>#DIV/0!</v>
      </c>
      <c r="J81" s="925"/>
      <c r="K81" s="925" t="e">
        <f>L80/K80</f>
        <v>#DIV/0!</v>
      </c>
      <c r="L81" s="925"/>
      <c r="M81" s="925" t="e">
        <f>N80/M80</f>
        <v>#DIV/0!</v>
      </c>
      <c r="N81" s="925"/>
      <c r="O81" s="925" t="e">
        <f>P80/O80</f>
        <v>#DIV/0!</v>
      </c>
      <c r="P81" s="925"/>
      <c r="Q81" s="925" t="e">
        <f>R80/Q80</f>
        <v>#DIV/0!</v>
      </c>
      <c r="R81" s="925"/>
      <c r="S81" s="925" t="e">
        <f>T80/S80</f>
        <v>#DIV/0!</v>
      </c>
      <c r="T81" s="925"/>
      <c r="U81" s="925" t="e">
        <f>V80/U80</f>
        <v>#DIV/0!</v>
      </c>
      <c r="V81" s="925"/>
      <c r="W81" s="925" t="e">
        <f>X80/W80</f>
        <v>#DIV/0!</v>
      </c>
      <c r="X81" s="925"/>
      <c r="Y81" s="925" t="e">
        <f>Z80/Y80</f>
        <v>#DIV/0!</v>
      </c>
      <c r="Z81" s="925"/>
      <c r="AA81" s="925">
        <f>AB80/AA80</f>
        <v>140</v>
      </c>
      <c r="AB81" s="925"/>
      <c r="AC81" s="925">
        <f>AD80/AC80</f>
        <v>140</v>
      </c>
      <c r="AD81" s="925"/>
      <c r="AE81" s="925">
        <f>AF80/AE80</f>
        <v>140</v>
      </c>
      <c r="AF81" s="925"/>
      <c r="AG81" s="925">
        <f>AH80/AG80</f>
        <v>140</v>
      </c>
      <c r="AH81" s="925"/>
      <c r="AI81" s="925" t="e">
        <f>AJ80/AI80</f>
        <v>#DIV/0!</v>
      </c>
      <c r="AJ81" s="925"/>
      <c r="AK81" s="925" t="e">
        <f>AL80/AK80</f>
        <v>#DIV/0!</v>
      </c>
      <c r="AL81" s="925"/>
      <c r="AM81" s="925" t="e">
        <f>AN80/AM80</f>
        <v>#DIV/0!</v>
      </c>
      <c r="AN81" s="925"/>
      <c r="AO81" s="925" t="e">
        <f>AP80/AO80</f>
        <v>#DIV/0!</v>
      </c>
      <c r="AP81" s="925"/>
      <c r="AQ81" s="925" t="e">
        <f>AR80/AQ80</f>
        <v>#DIV/0!</v>
      </c>
      <c r="AR81" s="925"/>
      <c r="AS81" s="925" t="e">
        <f>AT80/AS80</f>
        <v>#DIV/0!</v>
      </c>
      <c r="AT81" s="925"/>
      <c r="AU81" s="925" t="e">
        <f>AV80/AU80</f>
        <v>#DIV/0!</v>
      </c>
      <c r="AV81" s="925"/>
      <c r="AW81" s="925">
        <f>AX80/AW80</f>
        <v>140</v>
      </c>
      <c r="AX81" s="925"/>
      <c r="AY81" s="925" t="e">
        <f>AZ80/AY80</f>
        <v>#DIV/0!</v>
      </c>
      <c r="AZ81" s="925"/>
      <c r="BA81" s="925" t="e">
        <f>BB80/BA80</f>
        <v>#DIV/0!</v>
      </c>
      <c r="BB81" s="925"/>
      <c r="BC81" s="925" t="e">
        <f>BD80/BC80</f>
        <v>#DIV/0!</v>
      </c>
      <c r="BD81" s="925"/>
      <c r="BE81" s="925" t="e">
        <f>BF80/BE80</f>
        <v>#DIV/0!</v>
      </c>
      <c r="BF81" s="925"/>
      <c r="BG81" s="925" t="e">
        <f>BH80/BG80</f>
        <v>#DIV/0!</v>
      </c>
      <c r="BH81" s="925"/>
      <c r="BI81" s="925" t="e">
        <f>BJ80/BI80</f>
        <v>#DIV/0!</v>
      </c>
      <c r="BJ81" s="925"/>
      <c r="BK81" s="925" t="e">
        <f>BL80/BK80</f>
        <v>#DIV/0!</v>
      </c>
      <c r="BL81" s="925"/>
      <c r="BM81" s="925" t="e">
        <f>BN80/BM80</f>
        <v>#DIV/0!</v>
      </c>
      <c r="BN81" s="925"/>
      <c r="BO81" s="925" t="e">
        <f>BP80/BO80</f>
        <v>#DIV/0!</v>
      </c>
      <c r="BP81" s="925"/>
      <c r="BQ81" s="925" t="e">
        <f>BR80/BQ80</f>
        <v>#DIV/0!</v>
      </c>
      <c r="BR81" s="925"/>
      <c r="BS81" s="925" t="e">
        <f>BT80/BS80</f>
        <v>#DIV/0!</v>
      </c>
      <c r="BT81" s="925"/>
      <c r="BU81" s="925" t="e">
        <f>BV80/BU80</f>
        <v>#DIV/0!</v>
      </c>
      <c r="BV81" s="925"/>
      <c r="BW81" s="925" t="e">
        <f>BX80/BW80</f>
        <v>#DIV/0!</v>
      </c>
      <c r="BX81" s="925"/>
      <c r="BY81" s="925" t="e">
        <f>BZ80/BY80</f>
        <v>#DIV/0!</v>
      </c>
      <c r="BZ81" s="925"/>
      <c r="CA81" s="925" t="e">
        <f>CB80/CA80</f>
        <v>#DIV/0!</v>
      </c>
      <c r="CB81" s="925"/>
      <c r="CC81" s="925" t="e">
        <f>CD80/CC80</f>
        <v>#DIV/0!</v>
      </c>
      <c r="CD81" s="925"/>
      <c r="CE81" s="925" t="e">
        <f>CF80/CE80</f>
        <v>#DIV/0!</v>
      </c>
      <c r="CF81" s="925"/>
      <c r="CG81" s="925" t="e">
        <f>CH80/CG80</f>
        <v>#DIV/0!</v>
      </c>
      <c r="CH81" s="925"/>
      <c r="CI81" s="925" t="e">
        <f>CJ80/CI80</f>
        <v>#DIV/0!</v>
      </c>
      <c r="CJ81" s="925"/>
      <c r="CK81" s="925" t="e">
        <f>CL80/CK80</f>
        <v>#DIV/0!</v>
      </c>
      <c r="CL81" s="925"/>
      <c r="CM81" s="925" t="e">
        <f>CN80/CM80</f>
        <v>#DIV/0!</v>
      </c>
      <c r="CN81" s="925"/>
      <c r="CO81" s="925" t="e">
        <f>CP80/CO80</f>
        <v>#DIV/0!</v>
      </c>
      <c r="CP81" s="925"/>
      <c r="CQ81" s="925" t="e">
        <f>CR80/CQ80</f>
        <v>#DIV/0!</v>
      </c>
      <c r="CR81" s="925"/>
      <c r="CS81" s="925" t="e">
        <f>CT80/CS80</f>
        <v>#DIV/0!</v>
      </c>
      <c r="CT81" s="925"/>
      <c r="CU81" s="925" t="e">
        <f>CV80/CU80</f>
        <v>#DIV/0!</v>
      </c>
      <c r="CV81" s="925"/>
      <c r="CW81" s="925" t="e">
        <f>CX80/CW80</f>
        <v>#DIV/0!</v>
      </c>
      <c r="CX81" s="925"/>
      <c r="CY81" s="59"/>
      <c r="CZ81" s="941">
        <f>DA80/CZ80</f>
        <v>140</v>
      </c>
      <c r="DA81" s="942"/>
      <c r="DB81" s="57" t="s">
        <v>62</v>
      </c>
    </row>
    <row r="84" spans="1:114" ht="12.75" customHeight="1" x14ac:dyDescent="0.2">
      <c r="A84" s="38"/>
      <c r="B84" s="38"/>
      <c r="C84" s="39"/>
      <c r="D84" s="39"/>
      <c r="E84" s="933" t="str">
        <f>$E$3</f>
        <v>vor 2021</v>
      </c>
      <c r="F84" s="934"/>
      <c r="G84" s="934"/>
      <c r="H84" s="934"/>
      <c r="I84" s="934"/>
      <c r="J84" s="934"/>
      <c r="K84" s="934"/>
      <c r="L84" s="934"/>
      <c r="M84" s="934"/>
      <c r="N84" s="934"/>
      <c r="O84" s="934"/>
      <c r="P84" s="934"/>
      <c r="Q84" s="934"/>
      <c r="R84" s="934"/>
      <c r="S84" s="934"/>
      <c r="T84" s="934"/>
      <c r="U84" s="934"/>
      <c r="V84" s="934"/>
      <c r="W84" s="934"/>
      <c r="X84" s="934"/>
      <c r="Y84" s="934"/>
      <c r="Z84" s="934"/>
      <c r="AA84" s="934"/>
      <c r="AB84" s="935"/>
      <c r="AC84" s="926">
        <v>2021</v>
      </c>
      <c r="AD84" s="927"/>
      <c r="AE84" s="927"/>
      <c r="AF84" s="927"/>
      <c r="AG84" s="927"/>
      <c r="AH84" s="927"/>
      <c r="AI84" s="927"/>
      <c r="AJ84" s="927"/>
      <c r="AK84" s="927"/>
      <c r="AL84" s="927"/>
      <c r="AM84" s="927"/>
      <c r="AN84" s="927"/>
      <c r="AO84" s="927"/>
      <c r="AP84" s="927"/>
      <c r="AQ84" s="927"/>
      <c r="AR84" s="927"/>
      <c r="AS84" s="927"/>
      <c r="AT84" s="927"/>
      <c r="AU84" s="927"/>
      <c r="AV84" s="927"/>
      <c r="AW84" s="927"/>
      <c r="AX84" s="927"/>
      <c r="AY84" s="927"/>
      <c r="AZ84" s="928"/>
      <c r="BA84" s="926">
        <v>2022</v>
      </c>
      <c r="BB84" s="927"/>
      <c r="BC84" s="927"/>
      <c r="BD84" s="927"/>
      <c r="BE84" s="927"/>
      <c r="BF84" s="927"/>
      <c r="BG84" s="927"/>
      <c r="BH84" s="927"/>
      <c r="BI84" s="927"/>
      <c r="BJ84" s="927"/>
      <c r="BK84" s="927"/>
      <c r="BL84" s="927"/>
      <c r="BM84" s="927"/>
      <c r="BN84" s="927"/>
      <c r="BO84" s="927"/>
      <c r="BP84" s="927"/>
      <c r="BQ84" s="927"/>
      <c r="BR84" s="927"/>
      <c r="BS84" s="927"/>
      <c r="BT84" s="927"/>
      <c r="BU84" s="927"/>
      <c r="BV84" s="927"/>
      <c r="BW84" s="927"/>
      <c r="BX84" s="928"/>
      <c r="BY84" s="926">
        <f>BY3</f>
        <v>2023</v>
      </c>
      <c r="BZ84" s="927"/>
      <c r="CA84" s="927"/>
      <c r="CB84" s="927"/>
      <c r="CC84" s="927"/>
      <c r="CD84" s="927"/>
      <c r="CE84" s="927"/>
      <c r="CF84" s="927"/>
      <c r="CG84" s="927"/>
      <c r="CH84" s="927"/>
      <c r="CI84" s="927"/>
      <c r="CJ84" s="927"/>
      <c r="CK84" s="927"/>
      <c r="CL84" s="927"/>
      <c r="CM84" s="927"/>
      <c r="CN84" s="927"/>
      <c r="CO84" s="927"/>
      <c r="CP84" s="927"/>
      <c r="CQ84" s="927"/>
      <c r="CR84" s="927"/>
      <c r="CS84" s="927"/>
      <c r="CT84" s="927"/>
      <c r="CU84" s="927"/>
      <c r="CV84" s="928"/>
      <c r="CW84" s="51"/>
      <c r="CX84" s="51"/>
      <c r="CY84" s="51"/>
      <c r="CZ84" s="13"/>
      <c r="DA84" s="13"/>
    </row>
    <row r="85" spans="1:114" s="3" customFormat="1" ht="15.75" x14ac:dyDescent="0.25">
      <c r="A85" s="58"/>
      <c r="B85" s="58" t="str">
        <f>'Stundenverteilung INGE'!L5</f>
        <v>JS - TU</v>
      </c>
      <c r="C85" s="939" t="str">
        <f>'Stundenverteilung INGE'!L7</f>
        <v>TP2</v>
      </c>
      <c r="D85" s="940"/>
      <c r="E85" s="936"/>
      <c r="F85" s="937"/>
      <c r="G85" s="937"/>
      <c r="H85" s="937"/>
      <c r="I85" s="937"/>
      <c r="J85" s="937"/>
      <c r="K85" s="937"/>
      <c r="L85" s="937"/>
      <c r="M85" s="937"/>
      <c r="N85" s="937"/>
      <c r="O85" s="937"/>
      <c r="P85" s="937"/>
      <c r="Q85" s="937"/>
      <c r="R85" s="937"/>
      <c r="S85" s="937"/>
      <c r="T85" s="937"/>
      <c r="U85" s="937"/>
      <c r="V85" s="937"/>
      <c r="W85" s="937"/>
      <c r="X85" s="937"/>
      <c r="Y85" s="937"/>
      <c r="Z85" s="937"/>
      <c r="AA85" s="937"/>
      <c r="AB85" s="938"/>
      <c r="AC85" s="929"/>
      <c r="AD85" s="930"/>
      <c r="AE85" s="930"/>
      <c r="AF85" s="930"/>
      <c r="AG85" s="930"/>
      <c r="AH85" s="930"/>
      <c r="AI85" s="930"/>
      <c r="AJ85" s="930"/>
      <c r="AK85" s="930"/>
      <c r="AL85" s="930"/>
      <c r="AM85" s="930"/>
      <c r="AN85" s="930"/>
      <c r="AO85" s="930"/>
      <c r="AP85" s="930"/>
      <c r="AQ85" s="930"/>
      <c r="AR85" s="930"/>
      <c r="AS85" s="930"/>
      <c r="AT85" s="930"/>
      <c r="AU85" s="930"/>
      <c r="AV85" s="930"/>
      <c r="AW85" s="930"/>
      <c r="AX85" s="930"/>
      <c r="AY85" s="930"/>
      <c r="AZ85" s="931"/>
      <c r="BA85" s="929"/>
      <c r="BB85" s="930"/>
      <c r="BC85" s="930"/>
      <c r="BD85" s="930"/>
      <c r="BE85" s="930"/>
      <c r="BF85" s="930"/>
      <c r="BG85" s="930"/>
      <c r="BH85" s="930"/>
      <c r="BI85" s="930"/>
      <c r="BJ85" s="930"/>
      <c r="BK85" s="930"/>
      <c r="BL85" s="930"/>
      <c r="BM85" s="930"/>
      <c r="BN85" s="930"/>
      <c r="BO85" s="930"/>
      <c r="BP85" s="930"/>
      <c r="BQ85" s="930"/>
      <c r="BR85" s="930"/>
      <c r="BS85" s="930"/>
      <c r="BT85" s="930"/>
      <c r="BU85" s="930"/>
      <c r="BV85" s="930"/>
      <c r="BW85" s="930"/>
      <c r="BX85" s="931"/>
      <c r="BY85" s="929"/>
      <c r="BZ85" s="930"/>
      <c r="CA85" s="930"/>
      <c r="CB85" s="930"/>
      <c r="CC85" s="930"/>
      <c r="CD85" s="930"/>
      <c r="CE85" s="930"/>
      <c r="CF85" s="930"/>
      <c r="CG85" s="930"/>
      <c r="CH85" s="930"/>
      <c r="CI85" s="930"/>
      <c r="CJ85" s="930"/>
      <c r="CK85" s="930"/>
      <c r="CL85" s="930"/>
      <c r="CM85" s="930"/>
      <c r="CN85" s="930"/>
      <c r="CO85" s="930"/>
      <c r="CP85" s="930"/>
      <c r="CQ85" s="930"/>
      <c r="CR85" s="930"/>
      <c r="CS85" s="930"/>
      <c r="CT85" s="930"/>
      <c r="CU85" s="930"/>
      <c r="CV85" s="931"/>
      <c r="CW85" s="51"/>
      <c r="CX85" s="51"/>
      <c r="CY85" s="51"/>
      <c r="CZ85" s="12"/>
      <c r="DA85" s="12"/>
      <c r="DB85" s="1"/>
      <c r="DC85" s="948">
        <v>44896</v>
      </c>
      <c r="DD85" s="948"/>
      <c r="DE85" s="948"/>
      <c r="DF85" s="948"/>
      <c r="DG85" s="948" t="s">
        <v>421</v>
      </c>
      <c r="DH85" s="948"/>
      <c r="DI85" s="948"/>
      <c r="DJ85" s="948"/>
    </row>
    <row r="86" spans="1:114" s="3" customFormat="1" ht="48" x14ac:dyDescent="0.2">
      <c r="A86" s="40" t="s">
        <v>0</v>
      </c>
      <c r="B86" s="40" t="s">
        <v>81</v>
      </c>
      <c r="C86" s="41" t="s">
        <v>1</v>
      </c>
      <c r="D86" s="41" t="s">
        <v>6</v>
      </c>
      <c r="E86" s="42" t="s">
        <v>13</v>
      </c>
      <c r="F86" s="42" t="s">
        <v>14</v>
      </c>
      <c r="G86" s="42" t="s">
        <v>15</v>
      </c>
      <c r="H86" s="42" t="s">
        <v>16</v>
      </c>
      <c r="I86" s="42" t="s">
        <v>17</v>
      </c>
      <c r="J86" s="42" t="s">
        <v>18</v>
      </c>
      <c r="K86" s="42" t="s">
        <v>19</v>
      </c>
      <c r="L86" s="42" t="s">
        <v>20</v>
      </c>
      <c r="M86" s="42" t="s">
        <v>21</v>
      </c>
      <c r="N86" s="42" t="s">
        <v>22</v>
      </c>
      <c r="O86" s="42" t="s">
        <v>23</v>
      </c>
      <c r="P86" s="42" t="s">
        <v>24</v>
      </c>
      <c r="Q86" s="42" t="s">
        <v>25</v>
      </c>
      <c r="R86" s="42" t="s">
        <v>26</v>
      </c>
      <c r="S86" s="42" t="s">
        <v>27</v>
      </c>
      <c r="T86" s="42" t="s">
        <v>28</v>
      </c>
      <c r="U86" s="42" t="str">
        <f>U5</f>
        <v>2017
Std.</v>
      </c>
      <c r="V86" s="42" t="str">
        <f>V5</f>
        <v>2017
CHF</v>
      </c>
      <c r="W86" s="42" t="str">
        <f>W5</f>
        <v>2018
Std.</v>
      </c>
      <c r="X86" s="42" t="str">
        <f>X5</f>
        <v>2018
CHF</v>
      </c>
      <c r="Y86" s="42"/>
      <c r="Z86" s="42" t="str">
        <f>Z5</f>
        <v>2019
CHF</v>
      </c>
      <c r="AA86" s="42" t="str">
        <f>AA5</f>
        <v>2020
Std.</v>
      </c>
      <c r="AB86" s="887" t="str">
        <f>AB5</f>
        <v>2020
CHF</v>
      </c>
      <c r="AC86" s="876" t="s">
        <v>13</v>
      </c>
      <c r="AD86" s="47" t="s">
        <v>14</v>
      </c>
      <c r="AE86" s="47" t="s">
        <v>15</v>
      </c>
      <c r="AF86" s="47" t="s">
        <v>16</v>
      </c>
      <c r="AG86" s="47" t="s">
        <v>17</v>
      </c>
      <c r="AH86" s="47" t="s">
        <v>18</v>
      </c>
      <c r="AI86" s="47" t="s">
        <v>19</v>
      </c>
      <c r="AJ86" s="47" t="s">
        <v>20</v>
      </c>
      <c r="AK86" s="47" t="s">
        <v>21</v>
      </c>
      <c r="AL86" s="47" t="s">
        <v>22</v>
      </c>
      <c r="AM86" s="47" t="s">
        <v>23</v>
      </c>
      <c r="AN86" s="47" t="s">
        <v>24</v>
      </c>
      <c r="AO86" s="47" t="s">
        <v>25</v>
      </c>
      <c r="AP86" s="47" t="s">
        <v>26</v>
      </c>
      <c r="AQ86" s="47" t="s">
        <v>27</v>
      </c>
      <c r="AR86" s="47" t="s">
        <v>28</v>
      </c>
      <c r="AS86" s="47" t="s">
        <v>29</v>
      </c>
      <c r="AT86" s="47" t="s">
        <v>30</v>
      </c>
      <c r="AU86" s="47" t="s">
        <v>31</v>
      </c>
      <c r="AV86" s="47" t="s">
        <v>32</v>
      </c>
      <c r="AW86" s="47" t="s">
        <v>33</v>
      </c>
      <c r="AX86" s="47" t="s">
        <v>36</v>
      </c>
      <c r="AY86" s="47" t="s">
        <v>34</v>
      </c>
      <c r="AZ86" s="871" t="s">
        <v>35</v>
      </c>
      <c r="BA86" s="876" t="s">
        <v>13</v>
      </c>
      <c r="BB86" s="47" t="s">
        <v>14</v>
      </c>
      <c r="BC86" s="47" t="s">
        <v>15</v>
      </c>
      <c r="BD86" s="47" t="s">
        <v>16</v>
      </c>
      <c r="BE86" s="47" t="s">
        <v>17</v>
      </c>
      <c r="BF86" s="47" t="s">
        <v>18</v>
      </c>
      <c r="BG86" s="47" t="s">
        <v>19</v>
      </c>
      <c r="BH86" s="47" t="s">
        <v>20</v>
      </c>
      <c r="BI86" s="47" t="s">
        <v>21</v>
      </c>
      <c r="BJ86" s="47" t="s">
        <v>22</v>
      </c>
      <c r="BK86" s="47" t="s">
        <v>23</v>
      </c>
      <c r="BL86" s="47" t="s">
        <v>24</v>
      </c>
      <c r="BM86" s="47" t="s">
        <v>25</v>
      </c>
      <c r="BN86" s="47" t="s">
        <v>26</v>
      </c>
      <c r="BO86" s="47" t="s">
        <v>27</v>
      </c>
      <c r="BP86" s="47" t="s">
        <v>28</v>
      </c>
      <c r="BQ86" s="47" t="s">
        <v>29</v>
      </c>
      <c r="BR86" s="47" t="s">
        <v>30</v>
      </c>
      <c r="BS86" s="47" t="s">
        <v>31</v>
      </c>
      <c r="BT86" s="47" t="s">
        <v>32</v>
      </c>
      <c r="BU86" s="47" t="s">
        <v>33</v>
      </c>
      <c r="BV86" s="47" t="s">
        <v>36</v>
      </c>
      <c r="BW86" s="47" t="s">
        <v>34</v>
      </c>
      <c r="BX86" s="47" t="s">
        <v>35</v>
      </c>
      <c r="BY86" s="47" t="s">
        <v>13</v>
      </c>
      <c r="BZ86" s="47" t="s">
        <v>14</v>
      </c>
      <c r="CA86" s="47" t="s">
        <v>15</v>
      </c>
      <c r="CB86" s="47" t="s">
        <v>16</v>
      </c>
      <c r="CC86" s="47" t="s">
        <v>17</v>
      </c>
      <c r="CD86" s="47" t="s">
        <v>18</v>
      </c>
      <c r="CE86" s="47" t="s">
        <v>19</v>
      </c>
      <c r="CF86" s="47" t="s">
        <v>20</v>
      </c>
      <c r="CG86" s="47" t="s">
        <v>21</v>
      </c>
      <c r="CH86" s="47" t="s">
        <v>22</v>
      </c>
      <c r="CI86" s="47" t="s">
        <v>23</v>
      </c>
      <c r="CJ86" s="47" t="s">
        <v>24</v>
      </c>
      <c r="CK86" s="47" t="s">
        <v>25</v>
      </c>
      <c r="CL86" s="47" t="s">
        <v>26</v>
      </c>
      <c r="CM86" s="47" t="s">
        <v>27</v>
      </c>
      <c r="CN86" s="47" t="s">
        <v>28</v>
      </c>
      <c r="CO86" s="47" t="s">
        <v>29</v>
      </c>
      <c r="CP86" s="47" t="s">
        <v>30</v>
      </c>
      <c r="CQ86" s="47" t="s">
        <v>31</v>
      </c>
      <c r="CR86" s="47" t="s">
        <v>32</v>
      </c>
      <c r="CS86" s="47" t="s">
        <v>33</v>
      </c>
      <c r="CT86" s="47" t="s">
        <v>36</v>
      </c>
      <c r="CU86" s="47" t="s">
        <v>34</v>
      </c>
      <c r="CV86" s="47" t="s">
        <v>35</v>
      </c>
      <c r="CW86" s="212" t="str">
        <f>CW5</f>
        <v>Leer
Std.</v>
      </c>
      <c r="CX86" s="47" t="str">
        <f>CX5</f>
        <v>Leer
CHF</v>
      </c>
      <c r="CY86" s="47"/>
      <c r="CZ86" s="49" t="s">
        <v>4</v>
      </c>
      <c r="DA86" s="49" t="s">
        <v>5</v>
      </c>
      <c r="DB86" s="1"/>
      <c r="DC86" s="848" t="s">
        <v>424</v>
      </c>
      <c r="DD86" s="848" t="s">
        <v>37</v>
      </c>
      <c r="DE86" s="849" t="s">
        <v>422</v>
      </c>
      <c r="DF86" s="849" t="s">
        <v>423</v>
      </c>
      <c r="DG86" s="848" t="s">
        <v>424</v>
      </c>
      <c r="DH86" s="848" t="s">
        <v>37</v>
      </c>
      <c r="DI86" s="849" t="s">
        <v>422</v>
      </c>
      <c r="DJ86" s="849" t="s">
        <v>423</v>
      </c>
    </row>
    <row r="87" spans="1:114" s="3" customFormat="1" x14ac:dyDescent="0.2">
      <c r="A87" s="46" t="s">
        <v>96</v>
      </c>
      <c r="B87" s="46" t="s">
        <v>97</v>
      </c>
      <c r="C87" s="46" t="s">
        <v>2</v>
      </c>
      <c r="D87" s="46">
        <v>140</v>
      </c>
      <c r="E87" s="4"/>
      <c r="F87" s="53">
        <f>SUM(E87*$D87)</f>
        <v>0</v>
      </c>
      <c r="G87" s="4"/>
      <c r="H87" s="53">
        <f>SUM(G87*$D87)</f>
        <v>0</v>
      </c>
      <c r="I87" s="4"/>
      <c r="J87" s="53">
        <f>SUM(I87*$D87)</f>
        <v>0</v>
      </c>
      <c r="K87" s="4"/>
      <c r="L87" s="53">
        <f>SUM(K87*$D87)</f>
        <v>0</v>
      </c>
      <c r="M87" s="4"/>
      <c r="N87" s="53">
        <f>SUM(M87*$D87)</f>
        <v>0</v>
      </c>
      <c r="O87" s="4"/>
      <c r="P87" s="53">
        <f>SUM(O87*$D87)</f>
        <v>0</v>
      </c>
      <c r="Q87" s="4"/>
      <c r="R87" s="53">
        <f>SUM(Q87*$D87)</f>
        <v>0</v>
      </c>
      <c r="S87" s="4"/>
      <c r="T87" s="53">
        <f>SUM(S87*$D87)</f>
        <v>0</v>
      </c>
      <c r="U87" s="4"/>
      <c r="V87" s="53">
        <f>SUM(U87*$D87)</f>
        <v>0</v>
      </c>
      <c r="W87" s="4"/>
      <c r="X87" s="53">
        <f>SUM(W87*$D87)</f>
        <v>0</v>
      </c>
      <c r="Y87" s="4"/>
      <c r="Z87" s="53"/>
      <c r="AA87" s="4"/>
      <c r="AB87" s="872">
        <f>SUM(AA87*$D87)</f>
        <v>0</v>
      </c>
      <c r="AC87" s="877"/>
      <c r="AD87" s="53">
        <f>SUM(AC87*$D87)</f>
        <v>0</v>
      </c>
      <c r="AE87" s="4"/>
      <c r="AF87" s="53">
        <f>SUM(AE87*$D87)</f>
        <v>0</v>
      </c>
      <c r="AG87" s="48"/>
      <c r="AH87" s="53">
        <f>SUM(AG87*$D87)</f>
        <v>0</v>
      </c>
      <c r="AI87" s="48"/>
      <c r="AJ87" s="53">
        <f>SUM(AI87*$D87)</f>
        <v>0</v>
      </c>
      <c r="AK87" s="48"/>
      <c r="AL87" s="53">
        <f>SUM(AK87*$D87)</f>
        <v>0</v>
      </c>
      <c r="AM87" s="48"/>
      <c r="AN87" s="53">
        <f>SUM(AM87*$D87)</f>
        <v>0</v>
      </c>
      <c r="AO87" s="48"/>
      <c r="AP87" s="53">
        <f>SUM(AO87*$D87)</f>
        <v>0</v>
      </c>
      <c r="AQ87" s="48">
        <v>1</v>
      </c>
      <c r="AR87" s="53">
        <f>SUM(AQ87*$D87)</f>
        <v>140</v>
      </c>
      <c r="AS87" s="48"/>
      <c r="AT87" s="53">
        <f>SUM(AS87*$D87)</f>
        <v>0</v>
      </c>
      <c r="AU87" s="48"/>
      <c r="AV87" s="53">
        <f>SUM(AU87*$D87)</f>
        <v>0</v>
      </c>
      <c r="AW87" s="48"/>
      <c r="AX87" s="53">
        <f>SUM(AW87*$D87)</f>
        <v>0</v>
      </c>
      <c r="AY87" s="48"/>
      <c r="AZ87" s="872">
        <f>SUM(AY87*$D87)</f>
        <v>0</v>
      </c>
      <c r="BA87" s="877"/>
      <c r="BB87" s="53">
        <f>SUM(BA87*$D87)</f>
        <v>0</v>
      </c>
      <c r="BC87" s="48"/>
      <c r="BD87" s="53">
        <f>SUM(BC87*$D87)</f>
        <v>0</v>
      </c>
      <c r="BE87" s="48"/>
      <c r="BF87" s="53">
        <f>SUM(BE87*$D87)</f>
        <v>0</v>
      </c>
      <c r="BG87" s="48"/>
      <c r="BH87" s="53">
        <f>SUM(BG87*$D87)</f>
        <v>0</v>
      </c>
      <c r="BI87" s="48"/>
      <c r="BJ87" s="53">
        <f>SUM(BI87*$D87)</f>
        <v>0</v>
      </c>
      <c r="BK87" s="48"/>
      <c r="BL87" s="53">
        <f>SUM(BK87*$D87)</f>
        <v>0</v>
      </c>
      <c r="BM87" s="48"/>
      <c r="BN87" s="53">
        <f>SUM(BM87*$D87)</f>
        <v>0</v>
      </c>
      <c r="BO87" s="48"/>
      <c r="BP87" s="53">
        <f>SUM(BO87*$D87)</f>
        <v>0</v>
      </c>
      <c r="BQ87" s="48"/>
      <c r="BR87" s="53">
        <f>SUM(BQ87*$D87)</f>
        <v>0</v>
      </c>
      <c r="BS87" s="48"/>
      <c r="BT87" s="53">
        <f>SUM(BS87*$D87)</f>
        <v>0</v>
      </c>
      <c r="BU87" s="48"/>
      <c r="BV87" s="53">
        <f>SUM(BU87*$D87)</f>
        <v>0</v>
      </c>
      <c r="BW87" s="48"/>
      <c r="BX87" s="53">
        <f>SUM(BW87*$D87)</f>
        <v>0</v>
      </c>
      <c r="BY87" s="48"/>
      <c r="BZ87" s="53">
        <f>SUM(BY87*$D87)</f>
        <v>0</v>
      </c>
      <c r="CA87" s="48"/>
      <c r="CB87" s="53">
        <f>SUM(CA87*$D87)</f>
        <v>0</v>
      </c>
      <c r="CC87" s="48"/>
      <c r="CD87" s="53">
        <f>SUM(CC87*$D87)</f>
        <v>0</v>
      </c>
      <c r="CE87" s="48"/>
      <c r="CF87" s="53">
        <f>SUM(CE87*$D87)</f>
        <v>0</v>
      </c>
      <c r="CG87" s="48"/>
      <c r="CH87" s="53">
        <f>SUM(CG87*$D87)</f>
        <v>0</v>
      </c>
      <c r="CI87" s="48"/>
      <c r="CJ87" s="53">
        <f>SUM(CI87*$D87)</f>
        <v>0</v>
      </c>
      <c r="CK87" s="48"/>
      <c r="CL87" s="53">
        <f>SUM(CK87*$D87)</f>
        <v>0</v>
      </c>
      <c r="CM87" s="48"/>
      <c r="CN87" s="53">
        <f>SUM(CM87*$D87)</f>
        <v>0</v>
      </c>
      <c r="CO87" s="48"/>
      <c r="CP87" s="53">
        <f>SUM(CO87*$D87)</f>
        <v>0</v>
      </c>
      <c r="CQ87" s="48"/>
      <c r="CR87" s="53">
        <f>SUM(CQ87*$D87)</f>
        <v>0</v>
      </c>
      <c r="CS87" s="48"/>
      <c r="CT87" s="53">
        <f>SUM(CS87*$D87)</f>
        <v>0</v>
      </c>
      <c r="CU87" s="48"/>
      <c r="CV87" s="53">
        <f>SUM(CU87*$D87)</f>
        <v>0</v>
      </c>
      <c r="CW87" s="48"/>
      <c r="CX87" s="53">
        <f t="shared" ref="CX87:CX140" si="854">SUM(CW87*$D87)</f>
        <v>0</v>
      </c>
      <c r="CY87" s="43"/>
      <c r="CZ87" s="50">
        <f t="shared" ref="CZ87:CZ116" si="855">SUM(E87+G87+I87+K87+M87+O87+Q87+S87+U87+W87+Y87+AA87+AC87+AE87+AG87+AI87+AK87+AM87+AO87+AQ87+AS87+AU87+AW87+AY87+BA87+BC87+BE87+BG87+BI87+BK87+BM87+BO87+BQ87+BS87+BU87+BW87+CW87+BY87+CA87+CC87+CE87+CG87+CI87+CK87+CM87+CO87+CQ87+CS87+CU87)</f>
        <v>1</v>
      </c>
      <c r="DA87" s="50">
        <f t="shared" ref="DA87:DA116" si="856">ROUND(CZ87*D87*2,1)/2</f>
        <v>140</v>
      </c>
      <c r="DB87" s="1"/>
      <c r="DC87" s="850"/>
      <c r="DD87" s="850">
        <f>DC87*D87</f>
        <v>0</v>
      </c>
      <c r="DE87" s="851">
        <f>DC87+BW87</f>
        <v>0</v>
      </c>
      <c r="DF87" s="851">
        <f t="shared" ref="DF87:DF116" si="857">DE87*D87</f>
        <v>0</v>
      </c>
      <c r="DG87" s="850"/>
      <c r="DH87" s="850"/>
      <c r="DI87" s="851"/>
      <c r="DJ87" s="851"/>
    </row>
    <row r="88" spans="1:114" s="3" customFormat="1" x14ac:dyDescent="0.2">
      <c r="A88" s="46" t="s">
        <v>86</v>
      </c>
      <c r="B88" s="46" t="s">
        <v>87</v>
      </c>
      <c r="C88" s="46" t="s">
        <v>2</v>
      </c>
      <c r="D88" s="46">
        <v>140</v>
      </c>
      <c r="E88" s="4"/>
      <c r="F88" s="53">
        <f t="shared" ref="F88:F140" si="858">SUM(E88*$D88)</f>
        <v>0</v>
      </c>
      <c r="G88" s="4"/>
      <c r="H88" s="53">
        <f t="shared" ref="H88:H95" si="859">SUM(G88*$D88)</f>
        <v>0</v>
      </c>
      <c r="I88" s="4"/>
      <c r="J88" s="53">
        <f t="shared" ref="J88" si="860">SUM(I88*$D88)</f>
        <v>0</v>
      </c>
      <c r="K88" s="4"/>
      <c r="L88" s="53">
        <f t="shared" ref="L88:L95" si="861">SUM(K88*$D88)</f>
        <v>0</v>
      </c>
      <c r="M88" s="4"/>
      <c r="N88" s="53">
        <f t="shared" ref="N88:N95" si="862">SUM(M88*$D88)</f>
        <v>0</v>
      </c>
      <c r="O88" s="4"/>
      <c r="P88" s="53">
        <f t="shared" ref="P88:P140" si="863">SUM(O88*$D88)</f>
        <v>0</v>
      </c>
      <c r="Q88" s="4"/>
      <c r="R88" s="53">
        <f t="shared" ref="R88:R95" si="864">SUM(Q88*$D88)</f>
        <v>0</v>
      </c>
      <c r="S88" s="4"/>
      <c r="T88" s="53">
        <f t="shared" ref="T88:T95" si="865">SUM(S88*$D88)</f>
        <v>0</v>
      </c>
      <c r="U88" s="4"/>
      <c r="V88" s="53">
        <f t="shared" ref="V88:V95" si="866">SUM(U88*$D88)</f>
        <v>0</v>
      </c>
      <c r="W88" s="4">
        <v>7.5</v>
      </c>
      <c r="X88" s="53">
        <f t="shared" ref="X88:X95" si="867">SUM(W88*$D88)</f>
        <v>1050</v>
      </c>
      <c r="Y88" s="4"/>
      <c r="Z88" s="53"/>
      <c r="AA88" s="4"/>
      <c r="AB88" s="872">
        <f t="shared" ref="AB88:AB95" si="868">SUM(AA88*$D88)</f>
        <v>0</v>
      </c>
      <c r="AC88" s="877"/>
      <c r="AD88" s="53">
        <f t="shared" ref="AD88:AD95" si="869">SUM(AC88*$D88)</f>
        <v>0</v>
      </c>
      <c r="AE88" s="4">
        <v>2.5</v>
      </c>
      <c r="AF88" s="53">
        <f t="shared" ref="AF88:AF95" si="870">SUM(AE88*$D88)</f>
        <v>350</v>
      </c>
      <c r="AG88" s="48">
        <v>2.5</v>
      </c>
      <c r="AH88" s="53">
        <f t="shared" ref="AH88:AH95" si="871">SUM(AG88*$D88)</f>
        <v>350</v>
      </c>
      <c r="AI88" s="48"/>
      <c r="AJ88" s="53">
        <f t="shared" ref="AJ88:AJ95" si="872">SUM(AI88*$D88)</f>
        <v>0</v>
      </c>
      <c r="AK88" s="48"/>
      <c r="AL88" s="53">
        <f t="shared" ref="AL88:AL95" si="873">SUM(AK88*$D88)</f>
        <v>0</v>
      </c>
      <c r="AM88" s="48"/>
      <c r="AN88" s="53">
        <f t="shared" ref="AN88:AN95" si="874">SUM(AM88*$D88)</f>
        <v>0</v>
      </c>
      <c r="AO88" s="48"/>
      <c r="AP88" s="53">
        <f t="shared" ref="AP88:AP95" si="875">SUM(AO88*$D88)</f>
        <v>0</v>
      </c>
      <c r="AQ88" s="48"/>
      <c r="AR88" s="53">
        <f t="shared" ref="AR88:AR95" si="876">SUM(AQ88*$D88)</f>
        <v>0</v>
      </c>
      <c r="AS88" s="48"/>
      <c r="AT88" s="53">
        <f t="shared" ref="AT88:AT95" si="877">SUM(AS88*$D88)</f>
        <v>0</v>
      </c>
      <c r="AU88" s="48"/>
      <c r="AV88" s="53">
        <f t="shared" ref="AV88:AV95" si="878">SUM(AU88*$D88)</f>
        <v>0</v>
      </c>
      <c r="AW88" s="48"/>
      <c r="AX88" s="53">
        <f t="shared" ref="AX88:AX95" si="879">SUM(AW88*$D88)</f>
        <v>0</v>
      </c>
      <c r="AY88" s="48"/>
      <c r="AZ88" s="872">
        <f t="shared" ref="AZ88:AZ95" si="880">SUM(AY88*$D88)</f>
        <v>0</v>
      </c>
      <c r="BA88" s="877"/>
      <c r="BB88" s="53">
        <f t="shared" ref="BB88:BB95" si="881">SUM(BA88*$D88)</f>
        <v>0</v>
      </c>
      <c r="BC88" s="48"/>
      <c r="BD88" s="53">
        <f t="shared" ref="BD88:BD95" si="882">SUM(BC88*$D88)</f>
        <v>0</v>
      </c>
      <c r="BE88" s="48"/>
      <c r="BF88" s="53">
        <f t="shared" ref="BF88:BF95" si="883">SUM(BE88*$D88)</f>
        <v>0</v>
      </c>
      <c r="BG88" s="48"/>
      <c r="BH88" s="53">
        <f t="shared" ref="BH88:BH95" si="884">SUM(BG88*$D88)</f>
        <v>0</v>
      </c>
      <c r="BI88" s="48"/>
      <c r="BJ88" s="53">
        <f t="shared" ref="BJ88:BJ95" si="885">SUM(BI88*$D88)</f>
        <v>0</v>
      </c>
      <c r="BK88" s="48"/>
      <c r="BL88" s="53">
        <f t="shared" ref="BL88:BL95" si="886">SUM(BK88*$D88)</f>
        <v>0</v>
      </c>
      <c r="BM88" s="48"/>
      <c r="BN88" s="53">
        <f t="shared" ref="BN88:BN95" si="887">SUM(BM88*$D88)</f>
        <v>0</v>
      </c>
      <c r="BO88" s="48"/>
      <c r="BP88" s="53">
        <f t="shared" ref="BP88:BP95" si="888">SUM(BO88*$D88)</f>
        <v>0</v>
      </c>
      <c r="BQ88" s="48"/>
      <c r="BR88" s="53">
        <f t="shared" ref="BR88:BR95" si="889">SUM(BQ88*$D88)</f>
        <v>0</v>
      </c>
      <c r="BS88" s="48"/>
      <c r="BT88" s="53">
        <f t="shared" ref="BT88:BT95" si="890">SUM(BS88*$D88)</f>
        <v>0</v>
      </c>
      <c r="BU88" s="48"/>
      <c r="BV88" s="53">
        <f t="shared" ref="BV88:BV95" si="891">SUM(BU88*$D88)</f>
        <v>0</v>
      </c>
      <c r="BW88" s="48"/>
      <c r="BX88" s="53">
        <f t="shared" ref="BX88:BX95" si="892">SUM(BW88*$D88)</f>
        <v>0</v>
      </c>
      <c r="BY88" s="48"/>
      <c r="BZ88" s="53">
        <f t="shared" ref="BZ88:BZ123" si="893">SUM(BY88*$D88)</f>
        <v>0</v>
      </c>
      <c r="CA88" s="48"/>
      <c r="CB88" s="53">
        <f t="shared" ref="CB88:CB123" si="894">SUM(CA88*$D88)</f>
        <v>0</v>
      </c>
      <c r="CC88" s="48"/>
      <c r="CD88" s="53">
        <f t="shared" ref="CD88:CD123" si="895">SUM(CC88*$D88)</f>
        <v>0</v>
      </c>
      <c r="CE88" s="48"/>
      <c r="CF88" s="53">
        <f t="shared" ref="CF88:CF123" si="896">SUM(CE88*$D88)</f>
        <v>0</v>
      </c>
      <c r="CG88" s="48"/>
      <c r="CH88" s="53">
        <f t="shared" ref="CH88:CH123" si="897">SUM(CG88*$D88)</f>
        <v>0</v>
      </c>
      <c r="CI88" s="48"/>
      <c r="CJ88" s="53">
        <f t="shared" ref="CJ88:CJ123" si="898">SUM(CI88*$D88)</f>
        <v>0</v>
      </c>
      <c r="CK88" s="48"/>
      <c r="CL88" s="53">
        <f t="shared" ref="CL88:CL123" si="899">SUM(CK88*$D88)</f>
        <v>0</v>
      </c>
      <c r="CM88" s="48"/>
      <c r="CN88" s="53">
        <f t="shared" ref="CN88:CN123" si="900">SUM(CM88*$D88)</f>
        <v>0</v>
      </c>
      <c r="CO88" s="48"/>
      <c r="CP88" s="53">
        <f t="shared" ref="CP88:CP123" si="901">SUM(CO88*$D88)</f>
        <v>0</v>
      </c>
      <c r="CQ88" s="48"/>
      <c r="CR88" s="53">
        <f t="shared" ref="CR88:CR123" si="902">SUM(CQ88*$D88)</f>
        <v>0</v>
      </c>
      <c r="CS88" s="48"/>
      <c r="CT88" s="53">
        <f t="shared" ref="CT88:CT123" si="903">SUM(CS88*$D88)</f>
        <v>0</v>
      </c>
      <c r="CU88" s="48"/>
      <c r="CV88" s="53">
        <f t="shared" ref="CV88:CV123" si="904">SUM(CU88*$D88)</f>
        <v>0</v>
      </c>
      <c r="CW88" s="48"/>
      <c r="CX88" s="53">
        <f t="shared" si="854"/>
        <v>0</v>
      </c>
      <c r="CY88" s="43"/>
      <c r="CZ88" s="50">
        <f t="shared" si="855"/>
        <v>12.5</v>
      </c>
      <c r="DA88" s="50">
        <f t="shared" si="856"/>
        <v>1750</v>
      </c>
      <c r="DB88" s="1"/>
      <c r="DC88" s="850"/>
      <c r="DD88" s="850">
        <f t="shared" ref="DD88:DD140" si="905">DC88*D88</f>
        <v>0</v>
      </c>
      <c r="DE88" s="851">
        <f t="shared" ref="DE88:DE140" si="906">DC88+BW88</f>
        <v>0</v>
      </c>
      <c r="DF88" s="851">
        <f t="shared" si="857"/>
        <v>0</v>
      </c>
      <c r="DG88" s="850"/>
      <c r="DH88" s="850"/>
      <c r="DI88" s="851"/>
      <c r="DJ88" s="851"/>
    </row>
    <row r="89" spans="1:114" s="3" customFormat="1" x14ac:dyDescent="0.2">
      <c r="A89" s="46"/>
      <c r="B89" s="46"/>
      <c r="C89" s="46"/>
      <c r="D89" s="46"/>
      <c r="E89" s="4"/>
      <c r="F89" s="53">
        <f t="shared" si="858"/>
        <v>0</v>
      </c>
      <c r="G89" s="4"/>
      <c r="H89" s="53">
        <f t="shared" si="859"/>
        <v>0</v>
      </c>
      <c r="I89" s="4"/>
      <c r="J89" s="53">
        <f t="shared" ref="J89" si="907">SUM(I89*$D89)</f>
        <v>0</v>
      </c>
      <c r="K89" s="4"/>
      <c r="L89" s="53">
        <f t="shared" si="861"/>
        <v>0</v>
      </c>
      <c r="M89" s="4"/>
      <c r="N89" s="53">
        <f t="shared" si="862"/>
        <v>0</v>
      </c>
      <c r="O89" s="4"/>
      <c r="P89" s="53">
        <f t="shared" si="863"/>
        <v>0</v>
      </c>
      <c r="Q89" s="4"/>
      <c r="R89" s="53">
        <f t="shared" si="864"/>
        <v>0</v>
      </c>
      <c r="S89" s="4"/>
      <c r="T89" s="53">
        <f t="shared" si="865"/>
        <v>0</v>
      </c>
      <c r="U89" s="4"/>
      <c r="V89" s="53">
        <f t="shared" si="866"/>
        <v>0</v>
      </c>
      <c r="W89" s="4"/>
      <c r="X89" s="53">
        <f t="shared" si="867"/>
        <v>0</v>
      </c>
      <c r="Y89" s="4"/>
      <c r="Z89" s="53"/>
      <c r="AA89" s="4"/>
      <c r="AB89" s="872">
        <f t="shared" si="868"/>
        <v>0</v>
      </c>
      <c r="AC89" s="877"/>
      <c r="AD89" s="53">
        <f t="shared" si="869"/>
        <v>0</v>
      </c>
      <c r="AE89" s="4"/>
      <c r="AF89" s="53">
        <f t="shared" si="870"/>
        <v>0</v>
      </c>
      <c r="AG89" s="48"/>
      <c r="AH89" s="53">
        <f t="shared" si="871"/>
        <v>0</v>
      </c>
      <c r="AI89" s="48"/>
      <c r="AJ89" s="53">
        <f t="shared" si="872"/>
        <v>0</v>
      </c>
      <c r="AK89" s="48"/>
      <c r="AL89" s="53">
        <f t="shared" si="873"/>
        <v>0</v>
      </c>
      <c r="AM89" s="48"/>
      <c r="AN89" s="53">
        <f t="shared" si="874"/>
        <v>0</v>
      </c>
      <c r="AO89" s="48"/>
      <c r="AP89" s="53">
        <f t="shared" si="875"/>
        <v>0</v>
      </c>
      <c r="AQ89" s="48"/>
      <c r="AR89" s="53">
        <f t="shared" si="876"/>
        <v>0</v>
      </c>
      <c r="AS89" s="48"/>
      <c r="AT89" s="53">
        <f t="shared" si="877"/>
        <v>0</v>
      </c>
      <c r="AU89" s="48"/>
      <c r="AV89" s="53">
        <f t="shared" si="878"/>
        <v>0</v>
      </c>
      <c r="AW89" s="48"/>
      <c r="AX89" s="53">
        <f t="shared" si="879"/>
        <v>0</v>
      </c>
      <c r="AY89" s="48"/>
      <c r="AZ89" s="872">
        <f t="shared" si="880"/>
        <v>0</v>
      </c>
      <c r="BA89" s="877"/>
      <c r="BB89" s="53">
        <f t="shared" si="881"/>
        <v>0</v>
      </c>
      <c r="BC89" s="48"/>
      <c r="BD89" s="53">
        <f t="shared" si="882"/>
        <v>0</v>
      </c>
      <c r="BE89" s="48"/>
      <c r="BF89" s="53">
        <f t="shared" si="883"/>
        <v>0</v>
      </c>
      <c r="BG89" s="48"/>
      <c r="BH89" s="53">
        <f t="shared" si="884"/>
        <v>0</v>
      </c>
      <c r="BI89" s="48"/>
      <c r="BJ89" s="53">
        <f t="shared" si="885"/>
        <v>0</v>
      </c>
      <c r="BK89" s="48"/>
      <c r="BL89" s="53">
        <f t="shared" si="886"/>
        <v>0</v>
      </c>
      <c r="BM89" s="48"/>
      <c r="BN89" s="53">
        <f t="shared" si="887"/>
        <v>0</v>
      </c>
      <c r="BO89" s="48"/>
      <c r="BP89" s="53">
        <f t="shared" si="888"/>
        <v>0</v>
      </c>
      <c r="BQ89" s="48"/>
      <c r="BR89" s="53">
        <f t="shared" si="889"/>
        <v>0</v>
      </c>
      <c r="BS89" s="48"/>
      <c r="BT89" s="53">
        <f t="shared" si="890"/>
        <v>0</v>
      </c>
      <c r="BU89" s="48"/>
      <c r="BV89" s="53">
        <f t="shared" si="891"/>
        <v>0</v>
      </c>
      <c r="BW89" s="48"/>
      <c r="BX89" s="53">
        <f t="shared" si="892"/>
        <v>0</v>
      </c>
      <c r="BY89" s="48"/>
      <c r="BZ89" s="53">
        <f t="shared" si="893"/>
        <v>0</v>
      </c>
      <c r="CA89" s="48"/>
      <c r="CB89" s="53">
        <f t="shared" si="894"/>
        <v>0</v>
      </c>
      <c r="CC89" s="48"/>
      <c r="CD89" s="53">
        <f t="shared" si="895"/>
        <v>0</v>
      </c>
      <c r="CE89" s="48"/>
      <c r="CF89" s="53">
        <f t="shared" si="896"/>
        <v>0</v>
      </c>
      <c r="CG89" s="48"/>
      <c r="CH89" s="53">
        <f t="shared" si="897"/>
        <v>0</v>
      </c>
      <c r="CI89" s="48"/>
      <c r="CJ89" s="53">
        <f t="shared" si="898"/>
        <v>0</v>
      </c>
      <c r="CK89" s="48"/>
      <c r="CL89" s="53">
        <f t="shared" si="899"/>
        <v>0</v>
      </c>
      <c r="CM89" s="48"/>
      <c r="CN89" s="53">
        <f t="shared" si="900"/>
        <v>0</v>
      </c>
      <c r="CO89" s="48"/>
      <c r="CP89" s="53">
        <f t="shared" si="901"/>
        <v>0</v>
      </c>
      <c r="CQ89" s="48"/>
      <c r="CR89" s="53">
        <f t="shared" si="902"/>
        <v>0</v>
      </c>
      <c r="CS89" s="48"/>
      <c r="CT89" s="53">
        <f t="shared" si="903"/>
        <v>0</v>
      </c>
      <c r="CU89" s="48"/>
      <c r="CV89" s="53">
        <f t="shared" si="904"/>
        <v>0</v>
      </c>
      <c r="CW89" s="48"/>
      <c r="CX89" s="53">
        <f t="shared" si="854"/>
        <v>0</v>
      </c>
      <c r="CY89" s="43"/>
      <c r="CZ89" s="50">
        <f t="shared" si="855"/>
        <v>0</v>
      </c>
      <c r="DA89" s="50">
        <f t="shared" si="856"/>
        <v>0</v>
      </c>
      <c r="DB89" s="1"/>
      <c r="DC89" s="850"/>
      <c r="DD89" s="850">
        <f t="shared" si="905"/>
        <v>0</v>
      </c>
      <c r="DE89" s="851">
        <f t="shared" si="906"/>
        <v>0</v>
      </c>
      <c r="DF89" s="851">
        <f t="shared" si="857"/>
        <v>0</v>
      </c>
      <c r="DG89" s="850"/>
      <c r="DH89" s="850"/>
      <c r="DI89" s="851"/>
      <c r="DJ89" s="851"/>
    </row>
    <row r="90" spans="1:114" s="3" customFormat="1" x14ac:dyDescent="0.2">
      <c r="A90" s="46" t="s">
        <v>182</v>
      </c>
      <c r="B90" s="46" t="s">
        <v>183</v>
      </c>
      <c r="C90" s="46" t="s">
        <v>7</v>
      </c>
      <c r="D90" s="46">
        <v>118</v>
      </c>
      <c r="E90" s="4"/>
      <c r="F90" s="53">
        <f t="shared" si="858"/>
        <v>0</v>
      </c>
      <c r="G90" s="4"/>
      <c r="H90" s="53">
        <f t="shared" si="859"/>
        <v>0</v>
      </c>
      <c r="I90" s="4"/>
      <c r="J90" s="53">
        <f t="shared" ref="J90:J91" si="908">SUM(I90*$D90)</f>
        <v>0</v>
      </c>
      <c r="K90" s="4"/>
      <c r="L90" s="53">
        <f t="shared" si="861"/>
        <v>0</v>
      </c>
      <c r="M90" s="4"/>
      <c r="N90" s="53">
        <f t="shared" si="862"/>
        <v>0</v>
      </c>
      <c r="O90" s="4"/>
      <c r="P90" s="53">
        <f t="shared" si="863"/>
        <v>0</v>
      </c>
      <c r="Q90" s="4"/>
      <c r="R90" s="53">
        <f t="shared" si="864"/>
        <v>0</v>
      </c>
      <c r="S90" s="4"/>
      <c r="T90" s="53">
        <f t="shared" si="865"/>
        <v>0</v>
      </c>
      <c r="U90" s="4"/>
      <c r="V90" s="53">
        <f t="shared" si="866"/>
        <v>0</v>
      </c>
      <c r="W90" s="4"/>
      <c r="X90" s="53">
        <f t="shared" si="867"/>
        <v>0</v>
      </c>
      <c r="Y90" s="4"/>
      <c r="Z90" s="53"/>
      <c r="AA90" s="4"/>
      <c r="AB90" s="872">
        <f t="shared" si="868"/>
        <v>0</v>
      </c>
      <c r="AC90" s="877"/>
      <c r="AD90" s="53">
        <f t="shared" si="869"/>
        <v>0</v>
      </c>
      <c r="AE90" s="4"/>
      <c r="AF90" s="53">
        <f t="shared" si="870"/>
        <v>0</v>
      </c>
      <c r="AG90" s="48"/>
      <c r="AH90" s="53">
        <f t="shared" si="871"/>
        <v>0</v>
      </c>
      <c r="AI90" s="48"/>
      <c r="AJ90" s="53">
        <f t="shared" si="872"/>
        <v>0</v>
      </c>
      <c r="AK90" s="48"/>
      <c r="AL90" s="53">
        <f t="shared" si="873"/>
        <v>0</v>
      </c>
      <c r="AM90" s="48"/>
      <c r="AN90" s="53">
        <f t="shared" si="874"/>
        <v>0</v>
      </c>
      <c r="AO90" s="48"/>
      <c r="AP90" s="53">
        <f t="shared" si="875"/>
        <v>0</v>
      </c>
      <c r="AQ90" s="48"/>
      <c r="AR90" s="53">
        <f t="shared" si="876"/>
        <v>0</v>
      </c>
      <c r="AS90" s="48"/>
      <c r="AT90" s="53">
        <f t="shared" si="877"/>
        <v>0</v>
      </c>
      <c r="AU90" s="48"/>
      <c r="AV90" s="53">
        <f t="shared" si="878"/>
        <v>0</v>
      </c>
      <c r="AW90" s="48"/>
      <c r="AX90" s="53">
        <f t="shared" si="879"/>
        <v>0</v>
      </c>
      <c r="AY90" s="48"/>
      <c r="AZ90" s="872">
        <f t="shared" si="880"/>
        <v>0</v>
      </c>
      <c r="BA90" s="877"/>
      <c r="BB90" s="53">
        <f t="shared" si="881"/>
        <v>0</v>
      </c>
      <c r="BC90" s="48"/>
      <c r="BD90" s="53">
        <f t="shared" si="882"/>
        <v>0</v>
      </c>
      <c r="BE90" s="48"/>
      <c r="BF90" s="53">
        <f t="shared" si="883"/>
        <v>0</v>
      </c>
      <c r="BG90" s="48"/>
      <c r="BH90" s="53">
        <f t="shared" si="884"/>
        <v>0</v>
      </c>
      <c r="BI90" s="48"/>
      <c r="BJ90" s="53">
        <f t="shared" si="885"/>
        <v>0</v>
      </c>
      <c r="BK90" s="48"/>
      <c r="BL90" s="53">
        <f t="shared" si="886"/>
        <v>0</v>
      </c>
      <c r="BM90" s="48"/>
      <c r="BN90" s="53">
        <f t="shared" si="887"/>
        <v>0</v>
      </c>
      <c r="BO90" s="48"/>
      <c r="BP90" s="53">
        <f t="shared" si="888"/>
        <v>0</v>
      </c>
      <c r="BQ90" s="48"/>
      <c r="BR90" s="53">
        <f t="shared" si="889"/>
        <v>0</v>
      </c>
      <c r="BS90" s="48"/>
      <c r="BT90" s="53">
        <f t="shared" si="890"/>
        <v>0</v>
      </c>
      <c r="BU90" s="48"/>
      <c r="BV90" s="53">
        <f t="shared" si="891"/>
        <v>0</v>
      </c>
      <c r="BW90" s="48"/>
      <c r="BX90" s="53">
        <f t="shared" si="892"/>
        <v>0</v>
      </c>
      <c r="BY90" s="48"/>
      <c r="BZ90" s="53">
        <f t="shared" si="893"/>
        <v>0</v>
      </c>
      <c r="CA90" s="48"/>
      <c r="CB90" s="53">
        <f t="shared" si="894"/>
        <v>0</v>
      </c>
      <c r="CC90" s="48"/>
      <c r="CD90" s="53">
        <f t="shared" si="895"/>
        <v>0</v>
      </c>
      <c r="CE90" s="48"/>
      <c r="CF90" s="53">
        <f t="shared" si="896"/>
        <v>0</v>
      </c>
      <c r="CG90" s="48"/>
      <c r="CH90" s="53">
        <f t="shared" si="897"/>
        <v>0</v>
      </c>
      <c r="CI90" s="48"/>
      <c r="CJ90" s="53">
        <f t="shared" si="898"/>
        <v>0</v>
      </c>
      <c r="CK90" s="48"/>
      <c r="CL90" s="53">
        <f t="shared" si="899"/>
        <v>0</v>
      </c>
      <c r="CM90" s="48"/>
      <c r="CN90" s="53">
        <f t="shared" si="900"/>
        <v>0</v>
      </c>
      <c r="CO90" s="48"/>
      <c r="CP90" s="53">
        <f t="shared" si="901"/>
        <v>0</v>
      </c>
      <c r="CQ90" s="48"/>
      <c r="CR90" s="53">
        <f t="shared" si="902"/>
        <v>0</v>
      </c>
      <c r="CS90" s="48"/>
      <c r="CT90" s="53">
        <f t="shared" si="903"/>
        <v>0</v>
      </c>
      <c r="CU90" s="48"/>
      <c r="CV90" s="53">
        <f t="shared" si="904"/>
        <v>0</v>
      </c>
      <c r="CW90" s="48"/>
      <c r="CX90" s="53">
        <f t="shared" si="854"/>
        <v>0</v>
      </c>
      <c r="CY90" s="43"/>
      <c r="CZ90" s="50">
        <f t="shared" si="855"/>
        <v>0</v>
      </c>
      <c r="DA90" s="50">
        <f t="shared" si="856"/>
        <v>0</v>
      </c>
      <c r="DB90" s="1"/>
      <c r="DC90" s="850"/>
      <c r="DD90" s="850">
        <f t="shared" si="905"/>
        <v>0</v>
      </c>
      <c r="DE90" s="851">
        <f t="shared" si="906"/>
        <v>0</v>
      </c>
      <c r="DF90" s="851">
        <f t="shared" si="857"/>
        <v>0</v>
      </c>
      <c r="DG90" s="850"/>
      <c r="DH90" s="850"/>
      <c r="DI90" s="851"/>
      <c r="DJ90" s="851"/>
    </row>
    <row r="91" spans="1:114" s="3" customFormat="1" x14ac:dyDescent="0.2">
      <c r="A91" s="46" t="s">
        <v>120</v>
      </c>
      <c r="B91" s="46" t="s">
        <v>279</v>
      </c>
      <c r="C91" s="46" t="s">
        <v>7</v>
      </c>
      <c r="D91" s="46">
        <v>118</v>
      </c>
      <c r="E91" s="4"/>
      <c r="F91" s="53">
        <f t="shared" ref="F91" si="909">SUM(E91*$D91)</f>
        <v>0</v>
      </c>
      <c r="G91" s="4"/>
      <c r="H91" s="53">
        <f t="shared" si="859"/>
        <v>0</v>
      </c>
      <c r="I91" s="4"/>
      <c r="J91" s="53">
        <f t="shared" si="908"/>
        <v>0</v>
      </c>
      <c r="K91" s="4"/>
      <c r="L91" s="53">
        <f t="shared" si="861"/>
        <v>0</v>
      </c>
      <c r="M91" s="4"/>
      <c r="N91" s="53">
        <f t="shared" si="862"/>
        <v>0</v>
      </c>
      <c r="O91" s="4"/>
      <c r="P91" s="53">
        <f t="shared" si="863"/>
        <v>0</v>
      </c>
      <c r="Q91" s="4"/>
      <c r="R91" s="53">
        <f t="shared" si="864"/>
        <v>0</v>
      </c>
      <c r="S91" s="4"/>
      <c r="T91" s="53">
        <f t="shared" si="865"/>
        <v>0</v>
      </c>
      <c r="U91" s="4"/>
      <c r="V91" s="53">
        <f t="shared" si="866"/>
        <v>0</v>
      </c>
      <c r="W91" s="4"/>
      <c r="X91" s="53">
        <f t="shared" si="867"/>
        <v>0</v>
      </c>
      <c r="Y91" s="4"/>
      <c r="Z91" s="53"/>
      <c r="AA91" s="4"/>
      <c r="AB91" s="872">
        <f t="shared" si="868"/>
        <v>0</v>
      </c>
      <c r="AC91" s="877"/>
      <c r="AD91" s="53">
        <f t="shared" si="869"/>
        <v>0</v>
      </c>
      <c r="AE91" s="4"/>
      <c r="AF91" s="53">
        <f t="shared" si="870"/>
        <v>0</v>
      </c>
      <c r="AG91" s="48"/>
      <c r="AH91" s="53">
        <f t="shared" si="871"/>
        <v>0</v>
      </c>
      <c r="AI91" s="48"/>
      <c r="AJ91" s="53">
        <f t="shared" si="872"/>
        <v>0</v>
      </c>
      <c r="AK91" s="48"/>
      <c r="AL91" s="53">
        <f t="shared" si="873"/>
        <v>0</v>
      </c>
      <c r="AM91" s="48"/>
      <c r="AN91" s="53">
        <f t="shared" si="874"/>
        <v>0</v>
      </c>
      <c r="AO91" s="48"/>
      <c r="AP91" s="53">
        <f t="shared" si="875"/>
        <v>0</v>
      </c>
      <c r="AQ91" s="48"/>
      <c r="AR91" s="53">
        <f t="shared" si="876"/>
        <v>0</v>
      </c>
      <c r="AS91" s="48"/>
      <c r="AT91" s="53">
        <f t="shared" si="877"/>
        <v>0</v>
      </c>
      <c r="AU91" s="48"/>
      <c r="AV91" s="53">
        <f t="shared" si="878"/>
        <v>0</v>
      </c>
      <c r="AW91" s="48"/>
      <c r="AX91" s="53">
        <f t="shared" si="879"/>
        <v>0</v>
      </c>
      <c r="AY91" s="48"/>
      <c r="AZ91" s="872">
        <f t="shared" si="880"/>
        <v>0</v>
      </c>
      <c r="BA91" s="877">
        <v>4</v>
      </c>
      <c r="BB91" s="53">
        <f t="shared" si="881"/>
        <v>472</v>
      </c>
      <c r="BC91" s="48">
        <v>0.75</v>
      </c>
      <c r="BD91" s="53">
        <f t="shared" si="882"/>
        <v>88.5</v>
      </c>
      <c r="BE91" s="48"/>
      <c r="BF91" s="53">
        <f t="shared" si="883"/>
        <v>0</v>
      </c>
      <c r="BG91" s="48">
        <v>1</v>
      </c>
      <c r="BH91" s="53">
        <f t="shared" si="884"/>
        <v>118</v>
      </c>
      <c r="BI91" s="48"/>
      <c r="BJ91" s="53">
        <f t="shared" si="885"/>
        <v>0</v>
      </c>
      <c r="BK91" s="48">
        <v>1</v>
      </c>
      <c r="BL91" s="53">
        <f t="shared" si="886"/>
        <v>118</v>
      </c>
      <c r="BM91" s="48"/>
      <c r="BN91" s="53">
        <f t="shared" si="887"/>
        <v>0</v>
      </c>
      <c r="BO91" s="48">
        <v>0.25</v>
      </c>
      <c r="BP91" s="53">
        <f t="shared" si="888"/>
        <v>29.5</v>
      </c>
      <c r="BQ91" s="48">
        <v>3.25</v>
      </c>
      <c r="BR91" s="53">
        <f t="shared" si="889"/>
        <v>383.5</v>
      </c>
      <c r="BS91" s="48"/>
      <c r="BT91" s="53">
        <f t="shared" si="890"/>
        <v>0</v>
      </c>
      <c r="BU91" s="48">
        <v>5.5</v>
      </c>
      <c r="BV91" s="53">
        <f t="shared" si="891"/>
        <v>649</v>
      </c>
      <c r="BW91" s="48">
        <f>12.25+3</f>
        <v>15.25</v>
      </c>
      <c r="BX91" s="53">
        <f t="shared" si="892"/>
        <v>1799.5</v>
      </c>
      <c r="BY91" s="48"/>
      <c r="BZ91" s="53">
        <f t="shared" ref="BZ91" si="910">SUM(BY91*$D91)</f>
        <v>0</v>
      </c>
      <c r="CA91" s="48"/>
      <c r="CB91" s="53">
        <f t="shared" ref="CB91" si="911">SUM(CA91*$D91)</f>
        <v>0</v>
      </c>
      <c r="CC91" s="48"/>
      <c r="CD91" s="53">
        <f t="shared" ref="CD91" si="912">SUM(CC91*$D91)</f>
        <v>0</v>
      </c>
      <c r="CE91" s="48"/>
      <c r="CF91" s="53">
        <f t="shared" ref="CF91" si="913">SUM(CE91*$D91)</f>
        <v>0</v>
      </c>
      <c r="CG91" s="48"/>
      <c r="CH91" s="53">
        <f t="shared" ref="CH91" si="914">SUM(CG91*$D91)</f>
        <v>0</v>
      </c>
      <c r="CI91" s="48"/>
      <c r="CJ91" s="53">
        <f t="shared" ref="CJ91" si="915">SUM(CI91*$D91)</f>
        <v>0</v>
      </c>
      <c r="CK91" s="48"/>
      <c r="CL91" s="53">
        <f t="shared" ref="CL91" si="916">SUM(CK91*$D91)</f>
        <v>0</v>
      </c>
      <c r="CM91" s="48"/>
      <c r="CN91" s="53">
        <f t="shared" ref="CN91" si="917">SUM(CM91*$D91)</f>
        <v>0</v>
      </c>
      <c r="CO91" s="48"/>
      <c r="CP91" s="53">
        <f t="shared" ref="CP91" si="918">SUM(CO91*$D91)</f>
        <v>0</v>
      </c>
      <c r="CQ91" s="48"/>
      <c r="CR91" s="53">
        <f t="shared" ref="CR91" si="919">SUM(CQ91*$D91)</f>
        <v>0</v>
      </c>
      <c r="CS91" s="48"/>
      <c r="CT91" s="53">
        <f t="shared" ref="CT91" si="920">SUM(CS91*$D91)</f>
        <v>0</v>
      </c>
      <c r="CU91" s="48"/>
      <c r="CV91" s="53">
        <f t="shared" ref="CV91" si="921">SUM(CU91*$D91)</f>
        <v>0</v>
      </c>
      <c r="CW91" s="48"/>
      <c r="CX91" s="53">
        <f t="shared" ref="CX91" si="922">SUM(CW91*$D91)</f>
        <v>0</v>
      </c>
      <c r="CY91" s="43"/>
      <c r="CZ91" s="50">
        <f t="shared" si="855"/>
        <v>31</v>
      </c>
      <c r="DA91" s="50">
        <f t="shared" si="856"/>
        <v>3658</v>
      </c>
      <c r="DB91" s="1"/>
      <c r="DC91" s="850"/>
      <c r="DD91" s="850">
        <f t="shared" si="905"/>
        <v>0</v>
      </c>
      <c r="DE91" s="851">
        <f t="shared" si="906"/>
        <v>15.25</v>
      </c>
      <c r="DF91" s="851">
        <f t="shared" si="857"/>
        <v>1799.5</v>
      </c>
      <c r="DG91" s="850"/>
      <c r="DH91" s="850"/>
      <c r="DI91" s="851"/>
      <c r="DJ91" s="851"/>
    </row>
    <row r="92" spans="1:114" s="3" customFormat="1" x14ac:dyDescent="0.2">
      <c r="A92" s="46" t="s">
        <v>184</v>
      </c>
      <c r="B92" s="46" t="s">
        <v>185</v>
      </c>
      <c r="C92" s="46" t="s">
        <v>7</v>
      </c>
      <c r="D92" s="46">
        <v>118</v>
      </c>
      <c r="E92" s="4"/>
      <c r="F92" s="53">
        <f t="shared" si="858"/>
        <v>0</v>
      </c>
      <c r="G92" s="4"/>
      <c r="H92" s="53">
        <f t="shared" si="859"/>
        <v>0</v>
      </c>
      <c r="I92" s="4"/>
      <c r="J92" s="53">
        <f t="shared" ref="J92:J94" si="923">SUM(I92*$D92)</f>
        <v>0</v>
      </c>
      <c r="K92" s="4"/>
      <c r="L92" s="53">
        <f t="shared" si="861"/>
        <v>0</v>
      </c>
      <c r="M92" s="4"/>
      <c r="N92" s="53">
        <f t="shared" si="862"/>
        <v>0</v>
      </c>
      <c r="O92" s="4"/>
      <c r="P92" s="53">
        <f t="shared" si="863"/>
        <v>0</v>
      </c>
      <c r="Q92" s="4"/>
      <c r="R92" s="53">
        <f t="shared" si="864"/>
        <v>0</v>
      </c>
      <c r="S92" s="4"/>
      <c r="T92" s="53">
        <f t="shared" si="865"/>
        <v>0</v>
      </c>
      <c r="U92" s="4"/>
      <c r="V92" s="53">
        <f t="shared" si="866"/>
        <v>0</v>
      </c>
      <c r="W92" s="4"/>
      <c r="X92" s="53">
        <f t="shared" si="867"/>
        <v>0</v>
      </c>
      <c r="Y92" s="4"/>
      <c r="Z92" s="53"/>
      <c r="AA92" s="4"/>
      <c r="AB92" s="872">
        <f t="shared" si="868"/>
        <v>0</v>
      </c>
      <c r="AC92" s="877"/>
      <c r="AD92" s="53">
        <f t="shared" si="869"/>
        <v>0</v>
      </c>
      <c r="AE92" s="4"/>
      <c r="AF92" s="53">
        <f t="shared" si="870"/>
        <v>0</v>
      </c>
      <c r="AG92" s="48"/>
      <c r="AH92" s="53">
        <f t="shared" si="871"/>
        <v>0</v>
      </c>
      <c r="AI92" s="48"/>
      <c r="AJ92" s="53">
        <f t="shared" si="872"/>
        <v>0</v>
      </c>
      <c r="AK92" s="48"/>
      <c r="AL92" s="53">
        <f t="shared" si="873"/>
        <v>0</v>
      </c>
      <c r="AM92" s="48"/>
      <c r="AN92" s="53">
        <f t="shared" si="874"/>
        <v>0</v>
      </c>
      <c r="AO92" s="48"/>
      <c r="AP92" s="53">
        <f t="shared" si="875"/>
        <v>0</v>
      </c>
      <c r="AQ92" s="48"/>
      <c r="AR92" s="53">
        <f t="shared" si="876"/>
        <v>0</v>
      </c>
      <c r="AS92" s="48"/>
      <c r="AT92" s="53">
        <f t="shared" si="877"/>
        <v>0</v>
      </c>
      <c r="AU92" s="48"/>
      <c r="AV92" s="53">
        <f t="shared" si="878"/>
        <v>0</v>
      </c>
      <c r="AW92" s="48"/>
      <c r="AX92" s="53">
        <f t="shared" si="879"/>
        <v>0</v>
      </c>
      <c r="AY92" s="48"/>
      <c r="AZ92" s="872">
        <f t="shared" si="880"/>
        <v>0</v>
      </c>
      <c r="BA92" s="877"/>
      <c r="BB92" s="53">
        <f t="shared" si="881"/>
        <v>0</v>
      </c>
      <c r="BC92" s="48"/>
      <c r="BD92" s="53">
        <f t="shared" si="882"/>
        <v>0</v>
      </c>
      <c r="BE92" s="48"/>
      <c r="BF92" s="53">
        <f t="shared" si="883"/>
        <v>0</v>
      </c>
      <c r="BG92" s="48"/>
      <c r="BH92" s="53">
        <f t="shared" si="884"/>
        <v>0</v>
      </c>
      <c r="BI92" s="48"/>
      <c r="BJ92" s="53">
        <f t="shared" si="885"/>
        <v>0</v>
      </c>
      <c r="BK92" s="48"/>
      <c r="BL92" s="53">
        <f t="shared" si="886"/>
        <v>0</v>
      </c>
      <c r="BM92" s="48"/>
      <c r="BN92" s="53">
        <f t="shared" si="887"/>
        <v>0</v>
      </c>
      <c r="BO92" s="48"/>
      <c r="BP92" s="53">
        <f t="shared" si="888"/>
        <v>0</v>
      </c>
      <c r="BQ92" s="48"/>
      <c r="BR92" s="53">
        <f t="shared" si="889"/>
        <v>0</v>
      </c>
      <c r="BS92" s="48"/>
      <c r="BT92" s="53">
        <f t="shared" si="890"/>
        <v>0</v>
      </c>
      <c r="BU92" s="48"/>
      <c r="BV92" s="53">
        <f t="shared" si="891"/>
        <v>0</v>
      </c>
      <c r="BW92" s="48"/>
      <c r="BX92" s="53">
        <f t="shared" si="892"/>
        <v>0</v>
      </c>
      <c r="BY92" s="48"/>
      <c r="BZ92" s="53">
        <f t="shared" si="893"/>
        <v>0</v>
      </c>
      <c r="CA92" s="48"/>
      <c r="CB92" s="53">
        <f t="shared" si="894"/>
        <v>0</v>
      </c>
      <c r="CC92" s="48"/>
      <c r="CD92" s="53">
        <f t="shared" si="895"/>
        <v>0</v>
      </c>
      <c r="CE92" s="48"/>
      <c r="CF92" s="53">
        <f t="shared" si="896"/>
        <v>0</v>
      </c>
      <c r="CG92" s="48"/>
      <c r="CH92" s="53">
        <f t="shared" si="897"/>
        <v>0</v>
      </c>
      <c r="CI92" s="48"/>
      <c r="CJ92" s="53">
        <f t="shared" si="898"/>
        <v>0</v>
      </c>
      <c r="CK92" s="48"/>
      <c r="CL92" s="53">
        <f t="shared" si="899"/>
        <v>0</v>
      </c>
      <c r="CM92" s="48"/>
      <c r="CN92" s="53">
        <f t="shared" si="900"/>
        <v>0</v>
      </c>
      <c r="CO92" s="48"/>
      <c r="CP92" s="53">
        <f t="shared" si="901"/>
        <v>0</v>
      </c>
      <c r="CQ92" s="48"/>
      <c r="CR92" s="53">
        <f t="shared" si="902"/>
        <v>0</v>
      </c>
      <c r="CS92" s="48"/>
      <c r="CT92" s="53">
        <f t="shared" si="903"/>
        <v>0</v>
      </c>
      <c r="CU92" s="48"/>
      <c r="CV92" s="53">
        <f t="shared" si="904"/>
        <v>0</v>
      </c>
      <c r="CW92" s="48"/>
      <c r="CX92" s="53">
        <f t="shared" si="854"/>
        <v>0</v>
      </c>
      <c r="CY92" s="43"/>
      <c r="CZ92" s="50">
        <f t="shared" si="855"/>
        <v>0</v>
      </c>
      <c r="DA92" s="50">
        <f t="shared" si="856"/>
        <v>0</v>
      </c>
      <c r="DB92" s="1"/>
      <c r="DC92" s="850"/>
      <c r="DD92" s="850">
        <f t="shared" si="905"/>
        <v>0</v>
      </c>
      <c r="DE92" s="851">
        <f t="shared" si="906"/>
        <v>0</v>
      </c>
      <c r="DF92" s="851">
        <f t="shared" si="857"/>
        <v>0</v>
      </c>
      <c r="DG92" s="850"/>
      <c r="DH92" s="850"/>
      <c r="DI92" s="851"/>
      <c r="DJ92" s="851"/>
    </row>
    <row r="93" spans="1:114" s="3" customFormat="1" x14ac:dyDescent="0.2">
      <c r="A93" s="46" t="s">
        <v>246</v>
      </c>
      <c r="B93" s="46" t="s">
        <v>247</v>
      </c>
      <c r="C93" s="46" t="s">
        <v>7</v>
      </c>
      <c r="D93" s="46">
        <v>118</v>
      </c>
      <c r="E93" s="4"/>
      <c r="F93" s="53">
        <f t="shared" ref="F93:F94" si="924">SUM(E93*$D93)</f>
        <v>0</v>
      </c>
      <c r="G93" s="4"/>
      <c r="H93" s="53">
        <f t="shared" ref="H93:H94" si="925">SUM(G93*$D93)</f>
        <v>0</v>
      </c>
      <c r="I93" s="4"/>
      <c r="J93" s="53">
        <f t="shared" si="923"/>
        <v>0</v>
      </c>
      <c r="K93" s="4"/>
      <c r="L93" s="53">
        <f t="shared" ref="L93:L94" si="926">SUM(K93*$D93)</f>
        <v>0</v>
      </c>
      <c r="M93" s="4"/>
      <c r="N93" s="53">
        <f t="shared" ref="N93:N94" si="927">SUM(M93*$D93)</f>
        <v>0</v>
      </c>
      <c r="O93" s="4"/>
      <c r="P93" s="53">
        <f t="shared" si="863"/>
        <v>0</v>
      </c>
      <c r="Q93" s="4"/>
      <c r="R93" s="53">
        <f t="shared" ref="R93:R94" si="928">SUM(Q93*$D93)</f>
        <v>0</v>
      </c>
      <c r="S93" s="4"/>
      <c r="T93" s="53">
        <f t="shared" ref="T93:T94" si="929">SUM(S93*$D93)</f>
        <v>0</v>
      </c>
      <c r="U93" s="4"/>
      <c r="V93" s="53">
        <f t="shared" ref="V93:V94" si="930">SUM(U93*$D93)</f>
        <v>0</v>
      </c>
      <c r="W93" s="4"/>
      <c r="X93" s="53">
        <f t="shared" ref="X93:X94" si="931">SUM(W93*$D93)</f>
        <v>0</v>
      </c>
      <c r="Y93" s="4"/>
      <c r="Z93" s="53"/>
      <c r="AA93" s="4"/>
      <c r="AB93" s="872">
        <f t="shared" ref="AB93:AB94" si="932">SUM(AA93*$D93)</f>
        <v>0</v>
      </c>
      <c r="AC93" s="877"/>
      <c r="AD93" s="53">
        <f t="shared" ref="AD93:AD94" si="933">SUM(AC93*$D93)</f>
        <v>0</v>
      </c>
      <c r="AE93" s="4">
        <v>2</v>
      </c>
      <c r="AF93" s="53">
        <f t="shared" ref="AF93:AF94" si="934">SUM(AE93*$D93)</f>
        <v>236</v>
      </c>
      <c r="AG93" s="48"/>
      <c r="AH93" s="53">
        <f t="shared" ref="AH93:AH94" si="935">SUM(AG93*$D93)</f>
        <v>0</v>
      </c>
      <c r="AI93" s="48"/>
      <c r="AJ93" s="53">
        <f t="shared" ref="AJ93:AJ94" si="936">SUM(AI93*$D93)</f>
        <v>0</v>
      </c>
      <c r="AK93" s="48"/>
      <c r="AL93" s="53">
        <f t="shared" ref="AL93:AL94" si="937">SUM(AK93*$D93)</f>
        <v>0</v>
      </c>
      <c r="AM93" s="48"/>
      <c r="AN93" s="53">
        <f t="shared" ref="AN93:AN94" si="938">SUM(AM93*$D93)</f>
        <v>0</v>
      </c>
      <c r="AO93" s="48"/>
      <c r="AP93" s="53">
        <f t="shared" ref="AP93:AP94" si="939">SUM(AO93*$D93)</f>
        <v>0</v>
      </c>
      <c r="AQ93" s="48"/>
      <c r="AR93" s="53">
        <f t="shared" ref="AR93:AR94" si="940">SUM(AQ93*$D93)</f>
        <v>0</v>
      </c>
      <c r="AS93" s="48"/>
      <c r="AT93" s="53">
        <f t="shared" ref="AT93:AT94" si="941">SUM(AS93*$D93)</f>
        <v>0</v>
      </c>
      <c r="AU93" s="48"/>
      <c r="AV93" s="53">
        <f t="shared" ref="AV93:AV94" si="942">SUM(AU93*$D93)</f>
        <v>0</v>
      </c>
      <c r="AW93" s="48"/>
      <c r="AX93" s="53">
        <f t="shared" ref="AX93:AX94" si="943">SUM(AW93*$D93)</f>
        <v>0</v>
      </c>
      <c r="AY93" s="48"/>
      <c r="AZ93" s="872">
        <f t="shared" ref="AZ93:AZ94" si="944">SUM(AY93*$D93)</f>
        <v>0</v>
      </c>
      <c r="BA93" s="877"/>
      <c r="BB93" s="53">
        <f t="shared" si="881"/>
        <v>0</v>
      </c>
      <c r="BC93" s="48"/>
      <c r="BD93" s="53">
        <f t="shared" si="882"/>
        <v>0</v>
      </c>
      <c r="BE93" s="48"/>
      <c r="BF93" s="53">
        <f t="shared" si="883"/>
        <v>0</v>
      </c>
      <c r="BG93" s="48"/>
      <c r="BH93" s="53">
        <f t="shared" si="884"/>
        <v>0</v>
      </c>
      <c r="BI93" s="48"/>
      <c r="BJ93" s="53">
        <f t="shared" si="885"/>
        <v>0</v>
      </c>
      <c r="BK93" s="48"/>
      <c r="BL93" s="53">
        <f t="shared" si="886"/>
        <v>0</v>
      </c>
      <c r="BM93" s="48"/>
      <c r="BN93" s="53">
        <f t="shared" si="887"/>
        <v>0</v>
      </c>
      <c r="BO93" s="48"/>
      <c r="BP93" s="53">
        <f t="shared" si="888"/>
        <v>0</v>
      </c>
      <c r="BQ93" s="48"/>
      <c r="BR93" s="53">
        <f t="shared" si="889"/>
        <v>0</v>
      </c>
      <c r="BS93" s="48"/>
      <c r="BT93" s="53">
        <f t="shared" si="890"/>
        <v>0</v>
      </c>
      <c r="BU93" s="48"/>
      <c r="BV93" s="53">
        <f t="shared" si="891"/>
        <v>0</v>
      </c>
      <c r="BW93" s="48"/>
      <c r="BX93" s="53">
        <f t="shared" si="892"/>
        <v>0</v>
      </c>
      <c r="BY93" s="48"/>
      <c r="BZ93" s="53">
        <f t="shared" si="893"/>
        <v>0</v>
      </c>
      <c r="CA93" s="48"/>
      <c r="CB93" s="53">
        <f t="shared" si="894"/>
        <v>0</v>
      </c>
      <c r="CC93" s="48"/>
      <c r="CD93" s="53">
        <f t="shared" si="895"/>
        <v>0</v>
      </c>
      <c r="CE93" s="48"/>
      <c r="CF93" s="53">
        <f t="shared" si="896"/>
        <v>0</v>
      </c>
      <c r="CG93" s="48"/>
      <c r="CH93" s="53">
        <f t="shared" si="897"/>
        <v>0</v>
      </c>
      <c r="CI93" s="48"/>
      <c r="CJ93" s="53">
        <f t="shared" si="898"/>
        <v>0</v>
      </c>
      <c r="CK93" s="48"/>
      <c r="CL93" s="53">
        <f t="shared" si="899"/>
        <v>0</v>
      </c>
      <c r="CM93" s="48"/>
      <c r="CN93" s="53">
        <f t="shared" si="900"/>
        <v>0</v>
      </c>
      <c r="CO93" s="48"/>
      <c r="CP93" s="53">
        <f t="shared" si="901"/>
        <v>0</v>
      </c>
      <c r="CQ93" s="48"/>
      <c r="CR93" s="53">
        <f t="shared" si="902"/>
        <v>0</v>
      </c>
      <c r="CS93" s="48"/>
      <c r="CT93" s="53">
        <f t="shared" si="903"/>
        <v>0</v>
      </c>
      <c r="CU93" s="48"/>
      <c r="CV93" s="53">
        <f t="shared" si="904"/>
        <v>0</v>
      </c>
      <c r="CW93" s="48"/>
      <c r="CX93" s="53">
        <f t="shared" si="854"/>
        <v>0</v>
      </c>
      <c r="CY93" s="43"/>
      <c r="CZ93" s="50">
        <f t="shared" si="855"/>
        <v>2</v>
      </c>
      <c r="DA93" s="50">
        <f t="shared" si="856"/>
        <v>236</v>
      </c>
      <c r="DB93" s="1"/>
      <c r="DC93" s="850"/>
      <c r="DD93" s="850">
        <f t="shared" si="905"/>
        <v>0</v>
      </c>
      <c r="DE93" s="851">
        <f t="shared" si="906"/>
        <v>0</v>
      </c>
      <c r="DF93" s="851">
        <f t="shared" si="857"/>
        <v>0</v>
      </c>
      <c r="DG93" s="850"/>
      <c r="DH93" s="850"/>
      <c r="DI93" s="851"/>
      <c r="DJ93" s="851"/>
    </row>
    <row r="94" spans="1:114" s="3" customFormat="1" x14ac:dyDescent="0.2">
      <c r="A94" s="46" t="s">
        <v>295</v>
      </c>
      <c r="B94" s="46" t="s">
        <v>162</v>
      </c>
      <c r="C94" s="46" t="s">
        <v>7</v>
      </c>
      <c r="D94" s="46">
        <v>118</v>
      </c>
      <c r="E94" s="4"/>
      <c r="F94" s="53">
        <f t="shared" si="924"/>
        <v>0</v>
      </c>
      <c r="G94" s="4"/>
      <c r="H94" s="53">
        <f t="shared" si="925"/>
        <v>0</v>
      </c>
      <c r="I94" s="4"/>
      <c r="J94" s="53">
        <f t="shared" si="923"/>
        <v>0</v>
      </c>
      <c r="K94" s="4"/>
      <c r="L94" s="53">
        <f t="shared" si="926"/>
        <v>0</v>
      </c>
      <c r="M94" s="4"/>
      <c r="N94" s="53">
        <f t="shared" si="927"/>
        <v>0</v>
      </c>
      <c r="O94" s="4"/>
      <c r="P94" s="53">
        <f t="shared" si="863"/>
        <v>0</v>
      </c>
      <c r="Q94" s="4"/>
      <c r="R94" s="53">
        <f t="shared" si="928"/>
        <v>0</v>
      </c>
      <c r="S94" s="4"/>
      <c r="T94" s="53">
        <f t="shared" si="929"/>
        <v>0</v>
      </c>
      <c r="U94" s="4"/>
      <c r="V94" s="53">
        <f t="shared" si="930"/>
        <v>0</v>
      </c>
      <c r="W94" s="4"/>
      <c r="X94" s="53">
        <f t="shared" si="931"/>
        <v>0</v>
      </c>
      <c r="Y94" s="4"/>
      <c r="Z94" s="53"/>
      <c r="AA94" s="4"/>
      <c r="AB94" s="872">
        <f t="shared" si="932"/>
        <v>0</v>
      </c>
      <c r="AC94" s="877"/>
      <c r="AD94" s="53">
        <f t="shared" si="933"/>
        <v>0</v>
      </c>
      <c r="AE94" s="4"/>
      <c r="AF94" s="53">
        <f t="shared" si="934"/>
        <v>0</v>
      </c>
      <c r="AG94" s="48"/>
      <c r="AH94" s="53">
        <f t="shared" si="935"/>
        <v>0</v>
      </c>
      <c r="AI94" s="48"/>
      <c r="AJ94" s="53">
        <f t="shared" si="936"/>
        <v>0</v>
      </c>
      <c r="AK94" s="48"/>
      <c r="AL94" s="53">
        <f t="shared" si="937"/>
        <v>0</v>
      </c>
      <c r="AM94" s="48"/>
      <c r="AN94" s="53">
        <f t="shared" si="938"/>
        <v>0</v>
      </c>
      <c r="AO94" s="48"/>
      <c r="AP94" s="53">
        <f t="shared" si="939"/>
        <v>0</v>
      </c>
      <c r="AQ94" s="48"/>
      <c r="AR94" s="53">
        <f t="shared" si="940"/>
        <v>0</v>
      </c>
      <c r="AS94" s="48"/>
      <c r="AT94" s="53">
        <f t="shared" si="941"/>
        <v>0</v>
      </c>
      <c r="AU94" s="48"/>
      <c r="AV94" s="53">
        <f t="shared" si="942"/>
        <v>0</v>
      </c>
      <c r="AW94" s="48"/>
      <c r="AX94" s="53">
        <f t="shared" si="943"/>
        <v>0</v>
      </c>
      <c r="AY94" s="48"/>
      <c r="AZ94" s="872">
        <f t="shared" si="944"/>
        <v>0</v>
      </c>
      <c r="BA94" s="877"/>
      <c r="BB94" s="53">
        <f t="shared" si="881"/>
        <v>0</v>
      </c>
      <c r="BC94" s="48"/>
      <c r="BD94" s="53">
        <f t="shared" si="882"/>
        <v>0</v>
      </c>
      <c r="BE94" s="48"/>
      <c r="BF94" s="53">
        <f t="shared" si="883"/>
        <v>0</v>
      </c>
      <c r="BG94" s="48"/>
      <c r="BH94" s="53">
        <f t="shared" si="884"/>
        <v>0</v>
      </c>
      <c r="BI94" s="48"/>
      <c r="BJ94" s="53">
        <f t="shared" si="885"/>
        <v>0</v>
      </c>
      <c r="BK94" s="48"/>
      <c r="BL94" s="53">
        <f t="shared" si="886"/>
        <v>0</v>
      </c>
      <c r="BM94" s="48"/>
      <c r="BN94" s="53">
        <f t="shared" si="887"/>
        <v>0</v>
      </c>
      <c r="BO94" s="48"/>
      <c r="BP94" s="53">
        <f t="shared" si="888"/>
        <v>0</v>
      </c>
      <c r="BQ94" s="48"/>
      <c r="BR94" s="53">
        <f t="shared" si="889"/>
        <v>0</v>
      </c>
      <c r="BS94" s="48"/>
      <c r="BT94" s="53">
        <f t="shared" si="890"/>
        <v>0</v>
      </c>
      <c r="BU94" s="48"/>
      <c r="BV94" s="53">
        <f t="shared" si="891"/>
        <v>0</v>
      </c>
      <c r="BW94" s="48"/>
      <c r="BX94" s="53">
        <f t="shared" si="892"/>
        <v>0</v>
      </c>
      <c r="BY94" s="48"/>
      <c r="BZ94" s="53">
        <f t="shared" si="893"/>
        <v>0</v>
      </c>
      <c r="CA94" s="48"/>
      <c r="CB94" s="53">
        <f t="shared" si="894"/>
        <v>0</v>
      </c>
      <c r="CC94" s="48"/>
      <c r="CD94" s="53">
        <f t="shared" si="895"/>
        <v>0</v>
      </c>
      <c r="CE94" s="48"/>
      <c r="CF94" s="53">
        <f t="shared" si="896"/>
        <v>0</v>
      </c>
      <c r="CG94" s="48"/>
      <c r="CH94" s="53">
        <f t="shared" si="897"/>
        <v>0</v>
      </c>
      <c r="CI94" s="48"/>
      <c r="CJ94" s="53">
        <f t="shared" si="898"/>
        <v>0</v>
      </c>
      <c r="CK94" s="48"/>
      <c r="CL94" s="53">
        <f t="shared" si="899"/>
        <v>0</v>
      </c>
      <c r="CM94" s="48"/>
      <c r="CN94" s="53">
        <f t="shared" si="900"/>
        <v>0</v>
      </c>
      <c r="CO94" s="48"/>
      <c r="CP94" s="53">
        <f t="shared" si="901"/>
        <v>0</v>
      </c>
      <c r="CQ94" s="48"/>
      <c r="CR94" s="53">
        <f t="shared" si="902"/>
        <v>0</v>
      </c>
      <c r="CS94" s="48"/>
      <c r="CT94" s="53">
        <f t="shared" si="903"/>
        <v>0</v>
      </c>
      <c r="CU94" s="48"/>
      <c r="CV94" s="53">
        <f t="shared" si="904"/>
        <v>0</v>
      </c>
      <c r="CW94" s="48"/>
      <c r="CX94" s="53">
        <f t="shared" ref="CX94" si="945">SUM(CW94*$D94)</f>
        <v>0</v>
      </c>
      <c r="CY94" s="43"/>
      <c r="CZ94" s="50">
        <f t="shared" si="855"/>
        <v>0</v>
      </c>
      <c r="DA94" s="50">
        <f t="shared" si="856"/>
        <v>0</v>
      </c>
      <c r="DB94" s="1"/>
      <c r="DC94" s="850"/>
      <c r="DD94" s="850">
        <f t="shared" si="905"/>
        <v>0</v>
      </c>
      <c r="DE94" s="851">
        <f t="shared" si="906"/>
        <v>0</v>
      </c>
      <c r="DF94" s="851">
        <f t="shared" si="857"/>
        <v>0</v>
      </c>
      <c r="DG94" s="850"/>
      <c r="DH94" s="850"/>
      <c r="DI94" s="851"/>
      <c r="DJ94" s="851"/>
    </row>
    <row r="95" spans="1:114" s="3" customFormat="1" x14ac:dyDescent="0.2">
      <c r="A95" s="46" t="s">
        <v>107</v>
      </c>
      <c r="B95" s="46" t="s">
        <v>108</v>
      </c>
      <c r="C95" s="46" t="s">
        <v>7</v>
      </c>
      <c r="D95" s="46">
        <v>118</v>
      </c>
      <c r="E95" s="4"/>
      <c r="F95" s="53">
        <f t="shared" si="858"/>
        <v>0</v>
      </c>
      <c r="G95" s="4"/>
      <c r="H95" s="53">
        <f t="shared" si="859"/>
        <v>0</v>
      </c>
      <c r="I95" s="4"/>
      <c r="J95" s="53">
        <f t="shared" ref="J95" si="946">SUM(I95*$D95)</f>
        <v>0</v>
      </c>
      <c r="K95" s="4"/>
      <c r="L95" s="53">
        <f t="shared" si="861"/>
        <v>0</v>
      </c>
      <c r="M95" s="4"/>
      <c r="N95" s="53">
        <f t="shared" si="862"/>
        <v>0</v>
      </c>
      <c r="O95" s="4"/>
      <c r="P95" s="53">
        <f t="shared" si="863"/>
        <v>0</v>
      </c>
      <c r="Q95" s="4"/>
      <c r="R95" s="53">
        <f t="shared" si="864"/>
        <v>0</v>
      </c>
      <c r="S95" s="4"/>
      <c r="T95" s="53">
        <f t="shared" si="865"/>
        <v>0</v>
      </c>
      <c r="U95" s="4"/>
      <c r="V95" s="53">
        <f t="shared" si="866"/>
        <v>0</v>
      </c>
      <c r="W95" s="4">
        <v>19.5</v>
      </c>
      <c r="X95" s="53">
        <f t="shared" si="867"/>
        <v>2301</v>
      </c>
      <c r="Y95" s="4"/>
      <c r="Z95" s="53"/>
      <c r="AA95" s="4"/>
      <c r="AB95" s="872">
        <f t="shared" si="868"/>
        <v>0</v>
      </c>
      <c r="AC95" s="877">
        <v>2.5</v>
      </c>
      <c r="AD95" s="53">
        <f t="shared" si="869"/>
        <v>295</v>
      </c>
      <c r="AE95" s="4"/>
      <c r="AF95" s="53">
        <f t="shared" si="870"/>
        <v>0</v>
      </c>
      <c r="AG95" s="48">
        <v>4.5</v>
      </c>
      <c r="AH95" s="53">
        <f t="shared" si="871"/>
        <v>531</v>
      </c>
      <c r="AI95" s="48">
        <v>6.5</v>
      </c>
      <c r="AJ95" s="53">
        <f t="shared" si="872"/>
        <v>767</v>
      </c>
      <c r="AK95" s="48">
        <v>16.5</v>
      </c>
      <c r="AL95" s="53">
        <f t="shared" si="873"/>
        <v>1947</v>
      </c>
      <c r="AM95" s="48">
        <v>10</v>
      </c>
      <c r="AN95" s="53">
        <f t="shared" si="874"/>
        <v>1180</v>
      </c>
      <c r="AO95" s="48">
        <v>1</v>
      </c>
      <c r="AP95" s="53">
        <f t="shared" si="875"/>
        <v>118</v>
      </c>
      <c r="AQ95" s="48">
        <v>1.5</v>
      </c>
      <c r="AR95" s="53">
        <f t="shared" si="876"/>
        <v>177</v>
      </c>
      <c r="AS95" s="48"/>
      <c r="AT95" s="53">
        <f t="shared" si="877"/>
        <v>0</v>
      </c>
      <c r="AU95" s="48"/>
      <c r="AV95" s="53">
        <f t="shared" si="878"/>
        <v>0</v>
      </c>
      <c r="AW95" s="48"/>
      <c r="AX95" s="53">
        <f t="shared" si="879"/>
        <v>0</v>
      </c>
      <c r="AY95" s="48"/>
      <c r="AZ95" s="872">
        <f t="shared" si="880"/>
        <v>0</v>
      </c>
      <c r="BA95" s="877"/>
      <c r="BB95" s="53">
        <f t="shared" si="881"/>
        <v>0</v>
      </c>
      <c r="BC95" s="48"/>
      <c r="BD95" s="53">
        <f t="shared" si="882"/>
        <v>0</v>
      </c>
      <c r="BE95" s="48"/>
      <c r="BF95" s="53">
        <f t="shared" si="883"/>
        <v>0</v>
      </c>
      <c r="BG95" s="48"/>
      <c r="BH95" s="53">
        <f t="shared" si="884"/>
        <v>0</v>
      </c>
      <c r="BI95" s="48"/>
      <c r="BJ95" s="53">
        <f t="shared" si="885"/>
        <v>0</v>
      </c>
      <c r="BK95" s="48"/>
      <c r="BL95" s="53">
        <f t="shared" si="886"/>
        <v>0</v>
      </c>
      <c r="BM95" s="48"/>
      <c r="BN95" s="53">
        <f t="shared" si="887"/>
        <v>0</v>
      </c>
      <c r="BO95" s="48"/>
      <c r="BP95" s="53">
        <f t="shared" si="888"/>
        <v>0</v>
      </c>
      <c r="BQ95" s="48"/>
      <c r="BR95" s="53">
        <f t="shared" si="889"/>
        <v>0</v>
      </c>
      <c r="BS95" s="48"/>
      <c r="BT95" s="53">
        <f t="shared" si="890"/>
        <v>0</v>
      </c>
      <c r="BU95" s="48"/>
      <c r="BV95" s="53">
        <f t="shared" si="891"/>
        <v>0</v>
      </c>
      <c r="BW95" s="48"/>
      <c r="BX95" s="53">
        <f t="shared" si="892"/>
        <v>0</v>
      </c>
      <c r="BY95" s="48"/>
      <c r="BZ95" s="53">
        <f t="shared" si="893"/>
        <v>0</v>
      </c>
      <c r="CA95" s="48"/>
      <c r="CB95" s="53">
        <f t="shared" si="894"/>
        <v>0</v>
      </c>
      <c r="CC95" s="48"/>
      <c r="CD95" s="53">
        <f t="shared" si="895"/>
        <v>0</v>
      </c>
      <c r="CE95" s="48"/>
      <c r="CF95" s="53">
        <f t="shared" si="896"/>
        <v>0</v>
      </c>
      <c r="CG95" s="48"/>
      <c r="CH95" s="53">
        <f t="shared" si="897"/>
        <v>0</v>
      </c>
      <c r="CI95" s="48"/>
      <c r="CJ95" s="53">
        <f t="shared" si="898"/>
        <v>0</v>
      </c>
      <c r="CK95" s="48"/>
      <c r="CL95" s="53">
        <f t="shared" si="899"/>
        <v>0</v>
      </c>
      <c r="CM95" s="48"/>
      <c r="CN95" s="53">
        <f t="shared" si="900"/>
        <v>0</v>
      </c>
      <c r="CO95" s="48"/>
      <c r="CP95" s="53">
        <f t="shared" si="901"/>
        <v>0</v>
      </c>
      <c r="CQ95" s="48"/>
      <c r="CR95" s="53">
        <f t="shared" si="902"/>
        <v>0</v>
      </c>
      <c r="CS95" s="48"/>
      <c r="CT95" s="53">
        <f t="shared" si="903"/>
        <v>0</v>
      </c>
      <c r="CU95" s="48"/>
      <c r="CV95" s="53">
        <f t="shared" si="904"/>
        <v>0</v>
      </c>
      <c r="CW95" s="48"/>
      <c r="CX95" s="53">
        <f t="shared" si="854"/>
        <v>0</v>
      </c>
      <c r="CY95" s="43"/>
      <c r="CZ95" s="50">
        <f t="shared" si="855"/>
        <v>62</v>
      </c>
      <c r="DA95" s="50">
        <f t="shared" si="856"/>
        <v>7316</v>
      </c>
      <c r="DB95" s="1"/>
      <c r="DC95" s="850"/>
      <c r="DD95" s="850">
        <f t="shared" si="905"/>
        <v>0</v>
      </c>
      <c r="DE95" s="851">
        <f t="shared" si="906"/>
        <v>0</v>
      </c>
      <c r="DF95" s="851">
        <f t="shared" si="857"/>
        <v>0</v>
      </c>
      <c r="DG95" s="850"/>
      <c r="DH95" s="850"/>
      <c r="DI95" s="851"/>
      <c r="DJ95" s="851"/>
    </row>
    <row r="96" spans="1:114" s="3" customFormat="1" x14ac:dyDescent="0.2">
      <c r="A96" s="46" t="s">
        <v>129</v>
      </c>
      <c r="B96" s="46" t="s">
        <v>123</v>
      </c>
      <c r="C96" s="46" t="s">
        <v>7</v>
      </c>
      <c r="D96" s="46">
        <v>118</v>
      </c>
      <c r="E96" s="4"/>
      <c r="F96" s="53">
        <f t="shared" ref="F96:F120" si="947">SUM(E96*$D96)</f>
        <v>0</v>
      </c>
      <c r="G96" s="4"/>
      <c r="H96" s="53">
        <f t="shared" ref="H96:H120" si="948">SUM(G96*$D96)</f>
        <v>0</v>
      </c>
      <c r="I96" s="4"/>
      <c r="J96" s="53">
        <f t="shared" ref="J96:J120" si="949">SUM(I96*$D96)</f>
        <v>0</v>
      </c>
      <c r="K96" s="4"/>
      <c r="L96" s="53">
        <f t="shared" ref="L96:L120" si="950">SUM(K96*$D96)</f>
        <v>0</v>
      </c>
      <c r="M96" s="4"/>
      <c r="N96" s="53">
        <f t="shared" ref="N96:N120" si="951">SUM(M96*$D96)</f>
        <v>0</v>
      </c>
      <c r="O96" s="4"/>
      <c r="P96" s="53">
        <f t="shared" ref="P96:P120" si="952">SUM(O96*$D96)</f>
        <v>0</v>
      </c>
      <c r="Q96" s="4"/>
      <c r="R96" s="53">
        <f t="shared" ref="R96:R120" si="953">SUM(Q96*$D96)</f>
        <v>0</v>
      </c>
      <c r="S96" s="4"/>
      <c r="T96" s="53">
        <f t="shared" ref="T96:T120" si="954">SUM(S96*$D96)</f>
        <v>0</v>
      </c>
      <c r="U96" s="4"/>
      <c r="V96" s="53">
        <f t="shared" ref="V96:V120" si="955">SUM(U96*$D96)</f>
        <v>0</v>
      </c>
      <c r="W96" s="4"/>
      <c r="X96" s="53">
        <f t="shared" ref="X96:X120" si="956">SUM(W96*$D96)</f>
        <v>0</v>
      </c>
      <c r="Y96" s="4"/>
      <c r="Z96" s="53"/>
      <c r="AA96" s="198">
        <v>0.5</v>
      </c>
      <c r="AB96" s="872">
        <f t="shared" ref="AB96:AB120" si="957">SUM(AA96*$D96)</f>
        <v>59</v>
      </c>
      <c r="AC96" s="877"/>
      <c r="AD96" s="53">
        <f t="shared" ref="AD96:AD120" si="958">SUM(AC96*$D96)</f>
        <v>0</v>
      </c>
      <c r="AE96" s="4">
        <v>15</v>
      </c>
      <c r="AF96" s="53">
        <f t="shared" ref="AF96:AF120" si="959">SUM(AE96*$D96)</f>
        <v>1770</v>
      </c>
      <c r="AG96" s="48"/>
      <c r="AH96" s="53">
        <f t="shared" ref="AH96:AH120" si="960">SUM(AG96*$D96)</f>
        <v>0</v>
      </c>
      <c r="AI96" s="48"/>
      <c r="AJ96" s="53">
        <f t="shared" ref="AJ96:AJ120" si="961">SUM(AI96*$D96)</f>
        <v>0</v>
      </c>
      <c r="AK96" s="48"/>
      <c r="AL96" s="53">
        <f t="shared" ref="AL96:AL120" si="962">SUM(AK96*$D96)</f>
        <v>0</v>
      </c>
      <c r="AM96" s="48"/>
      <c r="AN96" s="53">
        <f t="shared" ref="AN96:AN120" si="963">SUM(AM96*$D96)</f>
        <v>0</v>
      </c>
      <c r="AO96" s="48"/>
      <c r="AP96" s="53">
        <f t="shared" ref="AP96:AP120" si="964">SUM(AO96*$D96)</f>
        <v>0</v>
      </c>
      <c r="AQ96" s="48"/>
      <c r="AR96" s="53">
        <f t="shared" ref="AR96:AR120" si="965">SUM(AQ96*$D96)</f>
        <v>0</v>
      </c>
      <c r="AS96" s="48"/>
      <c r="AT96" s="53">
        <f t="shared" ref="AT96:AT120" si="966">SUM(AS96*$D96)</f>
        <v>0</v>
      </c>
      <c r="AU96" s="48"/>
      <c r="AV96" s="53">
        <f t="shared" ref="AV96:AV120" si="967">SUM(AU96*$D96)</f>
        <v>0</v>
      </c>
      <c r="AW96" s="48"/>
      <c r="AX96" s="53">
        <f t="shared" ref="AX96:AX120" si="968">SUM(AW96*$D96)</f>
        <v>0</v>
      </c>
      <c r="AY96" s="48"/>
      <c r="AZ96" s="872">
        <f t="shared" ref="AZ96:AZ120" si="969">SUM(AY96*$D96)</f>
        <v>0</v>
      </c>
      <c r="BA96" s="877"/>
      <c r="BB96" s="53">
        <f t="shared" ref="BB96:BB120" si="970">SUM(BA96*$D96)</f>
        <v>0</v>
      </c>
      <c r="BC96" s="48"/>
      <c r="BD96" s="53">
        <f t="shared" ref="BD96:BD120" si="971">SUM(BC96*$D96)</f>
        <v>0</v>
      </c>
      <c r="BE96" s="48"/>
      <c r="BF96" s="53">
        <f t="shared" ref="BF96:BF120" si="972">SUM(BE96*$D96)</f>
        <v>0</v>
      </c>
      <c r="BG96" s="48"/>
      <c r="BH96" s="53">
        <f t="shared" ref="BH96:BH120" si="973">SUM(BG96*$D96)</f>
        <v>0</v>
      </c>
      <c r="BI96" s="48"/>
      <c r="BJ96" s="53">
        <f t="shared" ref="BJ96:BJ120" si="974">SUM(BI96*$D96)</f>
        <v>0</v>
      </c>
      <c r="BK96" s="48"/>
      <c r="BL96" s="53">
        <f t="shared" ref="BL96:BL120" si="975">SUM(BK96*$D96)</f>
        <v>0</v>
      </c>
      <c r="BM96" s="48"/>
      <c r="BN96" s="53">
        <f t="shared" ref="BN96:BN120" si="976">SUM(BM96*$D96)</f>
        <v>0</v>
      </c>
      <c r="BO96" s="48"/>
      <c r="BP96" s="53">
        <f t="shared" ref="BP96:BP120" si="977">SUM(BO96*$D96)</f>
        <v>0</v>
      </c>
      <c r="BQ96" s="48"/>
      <c r="BR96" s="53">
        <f t="shared" ref="BR96:BR120" si="978">SUM(BQ96*$D96)</f>
        <v>0</v>
      </c>
      <c r="BS96" s="48"/>
      <c r="BT96" s="53">
        <f t="shared" ref="BT96:BT120" si="979">SUM(BS96*$D96)</f>
        <v>0</v>
      </c>
      <c r="BU96" s="48"/>
      <c r="BV96" s="53">
        <f t="shared" ref="BV96:BV120" si="980">SUM(BU96*$D96)</f>
        <v>0</v>
      </c>
      <c r="BW96" s="48"/>
      <c r="BX96" s="53">
        <f t="shared" ref="BX96:BX120" si="981">SUM(BW96*$D96)</f>
        <v>0</v>
      </c>
      <c r="BY96" s="48"/>
      <c r="BZ96" s="53">
        <f t="shared" si="893"/>
        <v>0</v>
      </c>
      <c r="CA96" s="48"/>
      <c r="CB96" s="53">
        <f t="shared" si="894"/>
        <v>0</v>
      </c>
      <c r="CC96" s="48"/>
      <c r="CD96" s="53">
        <f t="shared" si="895"/>
        <v>0</v>
      </c>
      <c r="CE96" s="48"/>
      <c r="CF96" s="53">
        <f t="shared" si="896"/>
        <v>0</v>
      </c>
      <c r="CG96" s="48"/>
      <c r="CH96" s="53">
        <f t="shared" si="897"/>
        <v>0</v>
      </c>
      <c r="CI96" s="48"/>
      <c r="CJ96" s="53">
        <f t="shared" si="898"/>
        <v>0</v>
      </c>
      <c r="CK96" s="48"/>
      <c r="CL96" s="53">
        <f t="shared" si="899"/>
        <v>0</v>
      </c>
      <c r="CM96" s="48"/>
      <c r="CN96" s="53">
        <f t="shared" si="900"/>
        <v>0</v>
      </c>
      <c r="CO96" s="48"/>
      <c r="CP96" s="53">
        <f t="shared" si="901"/>
        <v>0</v>
      </c>
      <c r="CQ96" s="48"/>
      <c r="CR96" s="53">
        <f t="shared" si="902"/>
        <v>0</v>
      </c>
      <c r="CS96" s="48"/>
      <c r="CT96" s="53">
        <f t="shared" si="903"/>
        <v>0</v>
      </c>
      <c r="CU96" s="48"/>
      <c r="CV96" s="53">
        <f t="shared" si="904"/>
        <v>0</v>
      </c>
      <c r="CW96" s="48"/>
      <c r="CX96" s="53">
        <f t="shared" si="854"/>
        <v>0</v>
      </c>
      <c r="CY96" s="43"/>
      <c r="CZ96" s="50">
        <f t="shared" si="855"/>
        <v>15.5</v>
      </c>
      <c r="DA96" s="50">
        <f t="shared" si="856"/>
        <v>1829</v>
      </c>
      <c r="DB96" s="1"/>
      <c r="DC96" s="850"/>
      <c r="DD96" s="850">
        <f t="shared" si="905"/>
        <v>0</v>
      </c>
      <c r="DE96" s="851">
        <f t="shared" si="906"/>
        <v>0</v>
      </c>
      <c r="DF96" s="851">
        <f t="shared" si="857"/>
        <v>0</v>
      </c>
      <c r="DG96" s="850"/>
      <c r="DH96" s="850"/>
      <c r="DI96" s="851"/>
      <c r="DJ96" s="851"/>
    </row>
    <row r="97" spans="1:114" s="3" customFormat="1" x14ac:dyDescent="0.2">
      <c r="A97" s="46" t="s">
        <v>429</v>
      </c>
      <c r="B97" s="46" t="s">
        <v>87</v>
      </c>
      <c r="C97" s="46" t="s">
        <v>7</v>
      </c>
      <c r="D97" s="46">
        <v>118</v>
      </c>
      <c r="E97" s="4"/>
      <c r="F97" s="53">
        <f t="shared" si="947"/>
        <v>0</v>
      </c>
      <c r="G97" s="4"/>
      <c r="H97" s="53">
        <f t="shared" si="948"/>
        <v>0</v>
      </c>
      <c r="I97" s="4"/>
      <c r="J97" s="53">
        <f t="shared" si="949"/>
        <v>0</v>
      </c>
      <c r="K97" s="4"/>
      <c r="L97" s="53">
        <f t="shared" si="950"/>
        <v>0</v>
      </c>
      <c r="M97" s="4"/>
      <c r="N97" s="53">
        <f t="shared" si="951"/>
        <v>0</v>
      </c>
      <c r="O97" s="4"/>
      <c r="P97" s="53">
        <f t="shared" si="952"/>
        <v>0</v>
      </c>
      <c r="Q97" s="4"/>
      <c r="R97" s="53">
        <f t="shared" si="953"/>
        <v>0</v>
      </c>
      <c r="S97" s="4"/>
      <c r="T97" s="53">
        <f t="shared" si="954"/>
        <v>0</v>
      </c>
      <c r="U97" s="4"/>
      <c r="V97" s="53">
        <f t="shared" si="955"/>
        <v>0</v>
      </c>
      <c r="W97" s="4"/>
      <c r="X97" s="53">
        <f t="shared" si="956"/>
        <v>0</v>
      </c>
      <c r="Y97" s="4"/>
      <c r="Z97" s="53"/>
      <c r="AA97" s="4"/>
      <c r="AB97" s="872">
        <f t="shared" si="957"/>
        <v>0</v>
      </c>
      <c r="AC97" s="903"/>
      <c r="AD97" s="53">
        <f t="shared" si="958"/>
        <v>0</v>
      </c>
      <c r="AE97" s="4"/>
      <c r="AF97" s="53">
        <f t="shared" si="959"/>
        <v>0</v>
      </c>
      <c r="AG97" s="4"/>
      <c r="AH97" s="53">
        <f t="shared" si="960"/>
        <v>0</v>
      </c>
      <c r="AI97" s="4"/>
      <c r="AJ97" s="53">
        <f t="shared" si="961"/>
        <v>0</v>
      </c>
      <c r="AK97" s="4"/>
      <c r="AL97" s="53">
        <f t="shared" si="962"/>
        <v>0</v>
      </c>
      <c r="AM97" s="4"/>
      <c r="AN97" s="53">
        <f t="shared" si="963"/>
        <v>0</v>
      </c>
      <c r="AO97" s="4"/>
      <c r="AP97" s="53">
        <f t="shared" si="964"/>
        <v>0</v>
      </c>
      <c r="AQ97" s="4"/>
      <c r="AR97" s="53">
        <f t="shared" si="965"/>
        <v>0</v>
      </c>
      <c r="AS97" s="4"/>
      <c r="AT97" s="53">
        <f t="shared" si="966"/>
        <v>0</v>
      </c>
      <c r="AU97" s="4"/>
      <c r="AV97" s="53">
        <f t="shared" si="967"/>
        <v>0</v>
      </c>
      <c r="AW97" s="4"/>
      <c r="AX97" s="53">
        <f t="shared" si="968"/>
        <v>0</v>
      </c>
      <c r="AY97" s="4"/>
      <c r="AZ97" s="872">
        <f t="shared" si="969"/>
        <v>0</v>
      </c>
      <c r="BA97" s="903"/>
      <c r="BB97" s="53">
        <f t="shared" si="970"/>
        <v>0</v>
      </c>
      <c r="BC97" s="4"/>
      <c r="BD97" s="53">
        <f t="shared" si="971"/>
        <v>0</v>
      </c>
      <c r="BE97" s="4"/>
      <c r="BF97" s="53">
        <f t="shared" si="972"/>
        <v>0</v>
      </c>
      <c r="BG97" s="4"/>
      <c r="BH97" s="53">
        <f t="shared" si="973"/>
        <v>0</v>
      </c>
      <c r="BI97" s="4"/>
      <c r="BJ97" s="53">
        <f t="shared" si="974"/>
        <v>0</v>
      </c>
      <c r="BK97" s="4"/>
      <c r="BL97" s="53">
        <f t="shared" si="975"/>
        <v>0</v>
      </c>
      <c r="BM97" s="4"/>
      <c r="BN97" s="53">
        <f t="shared" si="976"/>
        <v>0</v>
      </c>
      <c r="BO97" s="4"/>
      <c r="BP97" s="53">
        <f t="shared" si="977"/>
        <v>0</v>
      </c>
      <c r="BQ97" s="4">
        <v>3</v>
      </c>
      <c r="BR97" s="53">
        <f t="shared" si="978"/>
        <v>354</v>
      </c>
      <c r="BS97" s="4"/>
      <c r="BT97" s="53">
        <f t="shared" si="979"/>
        <v>0</v>
      </c>
      <c r="BU97" s="4"/>
      <c r="BV97" s="53">
        <f t="shared" si="980"/>
        <v>0</v>
      </c>
      <c r="BW97" s="4"/>
      <c r="BX97" s="53">
        <f t="shared" si="981"/>
        <v>0</v>
      </c>
      <c r="BY97" s="4"/>
      <c r="BZ97" s="53">
        <f t="shared" si="893"/>
        <v>0</v>
      </c>
      <c r="CA97" s="4"/>
      <c r="CB97" s="53">
        <f t="shared" si="894"/>
        <v>0</v>
      </c>
      <c r="CC97" s="4"/>
      <c r="CD97" s="53">
        <f t="shared" si="895"/>
        <v>0</v>
      </c>
      <c r="CE97" s="4"/>
      <c r="CF97" s="53">
        <f t="shared" si="896"/>
        <v>0</v>
      </c>
      <c r="CG97" s="4"/>
      <c r="CH97" s="53">
        <f t="shared" si="897"/>
        <v>0</v>
      </c>
      <c r="CI97" s="4"/>
      <c r="CJ97" s="53">
        <f t="shared" si="898"/>
        <v>0</v>
      </c>
      <c r="CK97" s="4"/>
      <c r="CL97" s="53">
        <f t="shared" si="899"/>
        <v>0</v>
      </c>
      <c r="CM97" s="4"/>
      <c r="CN97" s="53">
        <f t="shared" si="900"/>
        <v>0</v>
      </c>
      <c r="CO97" s="4"/>
      <c r="CP97" s="53">
        <f t="shared" si="901"/>
        <v>0</v>
      </c>
      <c r="CQ97" s="4"/>
      <c r="CR97" s="53">
        <f t="shared" si="902"/>
        <v>0</v>
      </c>
      <c r="CS97" s="4"/>
      <c r="CT97" s="53">
        <f t="shared" si="903"/>
        <v>0</v>
      </c>
      <c r="CU97" s="4"/>
      <c r="CV97" s="53">
        <f t="shared" si="904"/>
        <v>0</v>
      </c>
      <c r="CW97" s="4"/>
      <c r="CX97" s="53">
        <f t="shared" ref="CX97:CX120" si="982">SUM(CW97*$D97)</f>
        <v>0</v>
      </c>
      <c r="CY97" s="43"/>
      <c r="CZ97" s="50">
        <f t="shared" si="855"/>
        <v>3</v>
      </c>
      <c r="DA97" s="50">
        <f t="shared" si="856"/>
        <v>354</v>
      </c>
      <c r="DB97" s="1"/>
      <c r="DC97" s="850"/>
      <c r="DD97" s="850">
        <f t="shared" si="905"/>
        <v>0</v>
      </c>
      <c r="DE97" s="851">
        <f t="shared" si="906"/>
        <v>0</v>
      </c>
      <c r="DF97" s="851">
        <f t="shared" si="857"/>
        <v>0</v>
      </c>
      <c r="DG97" s="850"/>
      <c r="DH97" s="850"/>
      <c r="DI97" s="851"/>
      <c r="DJ97" s="851"/>
    </row>
    <row r="98" spans="1:114" s="3" customFormat="1" x14ac:dyDescent="0.2">
      <c r="A98" s="46"/>
      <c r="B98" s="46"/>
      <c r="C98" s="46"/>
      <c r="D98" s="46"/>
      <c r="E98" s="4"/>
      <c r="F98" s="53">
        <f t="shared" ref="F98" si="983">SUM(E98*$D98)</f>
        <v>0</v>
      </c>
      <c r="G98" s="4"/>
      <c r="H98" s="53">
        <f t="shared" si="948"/>
        <v>0</v>
      </c>
      <c r="I98" s="4"/>
      <c r="J98" s="53">
        <f t="shared" si="949"/>
        <v>0</v>
      </c>
      <c r="K98" s="4"/>
      <c r="L98" s="53">
        <f t="shared" si="950"/>
        <v>0</v>
      </c>
      <c r="M98" s="4"/>
      <c r="N98" s="53">
        <f t="shared" si="951"/>
        <v>0</v>
      </c>
      <c r="O98" s="4"/>
      <c r="P98" s="53">
        <f t="shared" si="952"/>
        <v>0</v>
      </c>
      <c r="Q98" s="4"/>
      <c r="R98" s="53">
        <f t="shared" si="953"/>
        <v>0</v>
      </c>
      <c r="S98" s="4"/>
      <c r="T98" s="53">
        <f t="shared" si="954"/>
        <v>0</v>
      </c>
      <c r="U98" s="4"/>
      <c r="V98" s="53">
        <f t="shared" si="955"/>
        <v>0</v>
      </c>
      <c r="W98" s="4"/>
      <c r="X98" s="53">
        <f t="shared" si="956"/>
        <v>0</v>
      </c>
      <c r="Y98" s="4"/>
      <c r="Z98" s="53"/>
      <c r="AA98" s="4"/>
      <c r="AB98" s="872">
        <f t="shared" si="957"/>
        <v>0</v>
      </c>
      <c r="AC98" s="877"/>
      <c r="AD98" s="53">
        <f t="shared" si="958"/>
        <v>0</v>
      </c>
      <c r="AE98" s="4"/>
      <c r="AF98" s="53">
        <f t="shared" si="959"/>
        <v>0</v>
      </c>
      <c r="AG98" s="48"/>
      <c r="AH98" s="53">
        <f t="shared" si="960"/>
        <v>0</v>
      </c>
      <c r="AI98" s="48"/>
      <c r="AJ98" s="53">
        <f t="shared" si="961"/>
        <v>0</v>
      </c>
      <c r="AK98" s="48"/>
      <c r="AL98" s="53">
        <f t="shared" si="962"/>
        <v>0</v>
      </c>
      <c r="AM98" s="48"/>
      <c r="AN98" s="53">
        <f t="shared" si="963"/>
        <v>0</v>
      </c>
      <c r="AO98" s="48"/>
      <c r="AP98" s="53">
        <f t="shared" si="964"/>
        <v>0</v>
      </c>
      <c r="AQ98" s="48"/>
      <c r="AR98" s="53">
        <f t="shared" si="965"/>
        <v>0</v>
      </c>
      <c r="AS98" s="48"/>
      <c r="AT98" s="53">
        <f t="shared" si="966"/>
        <v>0</v>
      </c>
      <c r="AU98" s="48"/>
      <c r="AV98" s="53">
        <f t="shared" si="967"/>
        <v>0</v>
      </c>
      <c r="AW98" s="48"/>
      <c r="AX98" s="53">
        <f t="shared" si="968"/>
        <v>0</v>
      </c>
      <c r="AY98" s="48"/>
      <c r="AZ98" s="872">
        <f t="shared" si="969"/>
        <v>0</v>
      </c>
      <c r="BA98" s="877"/>
      <c r="BB98" s="53">
        <f t="shared" si="970"/>
        <v>0</v>
      </c>
      <c r="BC98" s="48"/>
      <c r="BD98" s="53">
        <f t="shared" si="971"/>
        <v>0</v>
      </c>
      <c r="BE98" s="48"/>
      <c r="BF98" s="53">
        <f t="shared" si="972"/>
        <v>0</v>
      </c>
      <c r="BG98" s="48"/>
      <c r="BH98" s="53">
        <f t="shared" si="973"/>
        <v>0</v>
      </c>
      <c r="BI98" s="48"/>
      <c r="BJ98" s="53">
        <f t="shared" si="974"/>
        <v>0</v>
      </c>
      <c r="BK98" s="48"/>
      <c r="BL98" s="53">
        <f t="shared" si="975"/>
        <v>0</v>
      </c>
      <c r="BM98" s="48"/>
      <c r="BN98" s="53">
        <f t="shared" si="976"/>
        <v>0</v>
      </c>
      <c r="BO98" s="48"/>
      <c r="BP98" s="53">
        <f t="shared" si="977"/>
        <v>0</v>
      </c>
      <c r="BQ98" s="48"/>
      <c r="BR98" s="53">
        <f t="shared" si="978"/>
        <v>0</v>
      </c>
      <c r="BS98" s="48"/>
      <c r="BT98" s="53">
        <f t="shared" si="979"/>
        <v>0</v>
      </c>
      <c r="BU98" s="48"/>
      <c r="BV98" s="53">
        <f t="shared" si="980"/>
        <v>0</v>
      </c>
      <c r="BW98" s="48"/>
      <c r="BX98" s="53">
        <f t="shared" si="981"/>
        <v>0</v>
      </c>
      <c r="BY98" s="48"/>
      <c r="BZ98" s="53">
        <f t="shared" ref="BZ98" si="984">SUM(BY98*$D98)</f>
        <v>0</v>
      </c>
      <c r="CA98" s="48"/>
      <c r="CB98" s="53">
        <f t="shared" ref="CB98" si="985">SUM(CA98*$D98)</f>
        <v>0</v>
      </c>
      <c r="CC98" s="48"/>
      <c r="CD98" s="53">
        <f t="shared" ref="CD98" si="986">SUM(CC98*$D98)</f>
        <v>0</v>
      </c>
      <c r="CE98" s="48"/>
      <c r="CF98" s="53">
        <f t="shared" ref="CF98" si="987">SUM(CE98*$D98)</f>
        <v>0</v>
      </c>
      <c r="CG98" s="48"/>
      <c r="CH98" s="53">
        <f t="shared" ref="CH98" si="988">SUM(CG98*$D98)</f>
        <v>0</v>
      </c>
      <c r="CI98" s="48"/>
      <c r="CJ98" s="53">
        <f t="shared" ref="CJ98" si="989">SUM(CI98*$D98)</f>
        <v>0</v>
      </c>
      <c r="CK98" s="48"/>
      <c r="CL98" s="53">
        <f t="shared" ref="CL98" si="990">SUM(CK98*$D98)</f>
        <v>0</v>
      </c>
      <c r="CM98" s="48"/>
      <c r="CN98" s="53">
        <f t="shared" ref="CN98" si="991">SUM(CM98*$D98)</f>
        <v>0</v>
      </c>
      <c r="CO98" s="48"/>
      <c r="CP98" s="53">
        <f t="shared" ref="CP98" si="992">SUM(CO98*$D98)</f>
        <v>0</v>
      </c>
      <c r="CQ98" s="48"/>
      <c r="CR98" s="53">
        <f t="shared" ref="CR98" si="993">SUM(CQ98*$D98)</f>
        <v>0</v>
      </c>
      <c r="CS98" s="48"/>
      <c r="CT98" s="53">
        <f t="shared" ref="CT98" si="994">SUM(CS98*$D98)</f>
        <v>0</v>
      </c>
      <c r="CU98" s="48"/>
      <c r="CV98" s="53">
        <f t="shared" ref="CV98" si="995">SUM(CU98*$D98)</f>
        <v>0</v>
      </c>
      <c r="CW98" s="48"/>
      <c r="CX98" s="53">
        <f t="shared" ref="CX98" si="996">SUM(CW98*$D98)</f>
        <v>0</v>
      </c>
      <c r="CY98" s="43"/>
      <c r="CZ98" s="50">
        <f t="shared" ref="CZ98" si="997">SUM(E98+G98+I98+K98+M98+O98+Q98+S98+U98+W98+Y98+AA98+AC98+AE98+AG98+AI98+AK98+AM98+AO98+AQ98+AS98+AU98+AW98+AY98+BA98+BC98+BE98+BG98+BI98+BK98+BM98+BO98+BQ98+BS98+BU98+BW98+CW98+BY98+CA98+CC98+CE98+CG98+CI98+CK98+CM98+CO98+CQ98+CS98+CU98)</f>
        <v>0</v>
      </c>
      <c r="DA98" s="50">
        <f t="shared" ref="DA98" si="998">ROUND(CZ98*D98*2,1)/2</f>
        <v>0</v>
      </c>
      <c r="DB98" s="1"/>
      <c r="DC98" s="850"/>
      <c r="DD98" s="850">
        <f t="shared" si="905"/>
        <v>0</v>
      </c>
      <c r="DE98" s="851">
        <f t="shared" ref="DE98" si="999">DC98+BW98</f>
        <v>0</v>
      </c>
      <c r="DF98" s="851">
        <f t="shared" ref="DF98" si="1000">DE98*D98</f>
        <v>0</v>
      </c>
      <c r="DG98" s="850"/>
      <c r="DH98" s="850"/>
      <c r="DI98" s="851"/>
      <c r="DJ98" s="851"/>
    </row>
    <row r="99" spans="1:114" s="232" customFormat="1" x14ac:dyDescent="0.2">
      <c r="A99" s="222" t="s">
        <v>85</v>
      </c>
      <c r="B99" s="222" t="s">
        <v>82</v>
      </c>
      <c r="C99" s="222" t="s">
        <v>3</v>
      </c>
      <c r="D99" s="222">
        <v>100</v>
      </c>
      <c r="E99" s="226"/>
      <c r="F99" s="227">
        <f t="shared" si="947"/>
        <v>0</v>
      </c>
      <c r="G99" s="226"/>
      <c r="H99" s="227">
        <f t="shared" si="948"/>
        <v>0</v>
      </c>
      <c r="I99" s="226"/>
      <c r="J99" s="227">
        <f t="shared" si="949"/>
        <v>0</v>
      </c>
      <c r="K99" s="226"/>
      <c r="L99" s="227">
        <f t="shared" si="950"/>
        <v>0</v>
      </c>
      <c r="M99" s="226"/>
      <c r="N99" s="227">
        <f t="shared" si="951"/>
        <v>0</v>
      </c>
      <c r="O99" s="226"/>
      <c r="P99" s="227">
        <f t="shared" si="952"/>
        <v>0</v>
      </c>
      <c r="Q99" s="226"/>
      <c r="R99" s="227">
        <f t="shared" si="953"/>
        <v>0</v>
      </c>
      <c r="S99" s="226"/>
      <c r="T99" s="227">
        <f t="shared" si="954"/>
        <v>0</v>
      </c>
      <c r="U99" s="226"/>
      <c r="V99" s="227">
        <f t="shared" si="955"/>
        <v>0</v>
      </c>
      <c r="W99" s="226">
        <v>0.5</v>
      </c>
      <c r="X99" s="227">
        <f t="shared" si="956"/>
        <v>50</v>
      </c>
      <c r="Y99" s="226"/>
      <c r="Z99" s="227"/>
      <c r="AA99" s="226"/>
      <c r="AB99" s="873">
        <f t="shared" si="957"/>
        <v>0</v>
      </c>
      <c r="AC99" s="904"/>
      <c r="AD99" s="227">
        <f t="shared" si="958"/>
        <v>0</v>
      </c>
      <c r="AE99" s="226"/>
      <c r="AF99" s="227">
        <f t="shared" si="959"/>
        <v>0</v>
      </c>
      <c r="AG99" s="226"/>
      <c r="AH99" s="227">
        <f t="shared" si="960"/>
        <v>0</v>
      </c>
      <c r="AI99" s="226"/>
      <c r="AJ99" s="227">
        <f t="shared" si="961"/>
        <v>0</v>
      </c>
      <c r="AK99" s="226"/>
      <c r="AL99" s="227">
        <f t="shared" si="962"/>
        <v>0</v>
      </c>
      <c r="AM99" s="226"/>
      <c r="AN99" s="227">
        <f t="shared" si="963"/>
        <v>0</v>
      </c>
      <c r="AO99" s="226"/>
      <c r="AP99" s="227">
        <f t="shared" si="964"/>
        <v>0</v>
      </c>
      <c r="AQ99" s="226"/>
      <c r="AR99" s="227">
        <f t="shared" si="965"/>
        <v>0</v>
      </c>
      <c r="AS99" s="226"/>
      <c r="AT99" s="227">
        <f t="shared" si="966"/>
        <v>0</v>
      </c>
      <c r="AU99" s="226"/>
      <c r="AV99" s="227">
        <f t="shared" si="967"/>
        <v>0</v>
      </c>
      <c r="AW99" s="226"/>
      <c r="AX99" s="227">
        <f t="shared" si="968"/>
        <v>0</v>
      </c>
      <c r="AY99" s="226"/>
      <c r="AZ99" s="873">
        <f t="shared" si="969"/>
        <v>0</v>
      </c>
      <c r="BA99" s="904"/>
      <c r="BB99" s="227">
        <f t="shared" si="970"/>
        <v>0</v>
      </c>
      <c r="BC99" s="226"/>
      <c r="BD99" s="227">
        <f t="shared" si="971"/>
        <v>0</v>
      </c>
      <c r="BE99" s="226"/>
      <c r="BF99" s="227">
        <f t="shared" si="972"/>
        <v>0</v>
      </c>
      <c r="BG99" s="226"/>
      <c r="BH99" s="227">
        <f t="shared" si="973"/>
        <v>0</v>
      </c>
      <c r="BI99" s="226"/>
      <c r="BJ99" s="227">
        <f t="shared" si="974"/>
        <v>0</v>
      </c>
      <c r="BK99" s="226"/>
      <c r="BL99" s="227">
        <f t="shared" si="975"/>
        <v>0</v>
      </c>
      <c r="BM99" s="226"/>
      <c r="BN99" s="227">
        <f t="shared" si="976"/>
        <v>0</v>
      </c>
      <c r="BO99" s="226"/>
      <c r="BP99" s="227">
        <f t="shared" si="977"/>
        <v>0</v>
      </c>
      <c r="BQ99" s="226"/>
      <c r="BR99" s="227">
        <f t="shared" si="978"/>
        <v>0</v>
      </c>
      <c r="BS99" s="226"/>
      <c r="BT99" s="227">
        <f t="shared" si="979"/>
        <v>0</v>
      </c>
      <c r="BU99" s="226"/>
      <c r="BV99" s="227">
        <f t="shared" si="980"/>
        <v>0</v>
      </c>
      <c r="BW99" s="226"/>
      <c r="BX99" s="227">
        <f t="shared" si="981"/>
        <v>0</v>
      </c>
      <c r="BY99" s="226"/>
      <c r="BZ99" s="227">
        <f t="shared" si="893"/>
        <v>0</v>
      </c>
      <c r="CA99" s="226"/>
      <c r="CB99" s="227">
        <f t="shared" si="894"/>
        <v>0</v>
      </c>
      <c r="CC99" s="226"/>
      <c r="CD99" s="227">
        <f t="shared" si="895"/>
        <v>0</v>
      </c>
      <c r="CE99" s="226"/>
      <c r="CF99" s="227">
        <f t="shared" si="896"/>
        <v>0</v>
      </c>
      <c r="CG99" s="226"/>
      <c r="CH99" s="227">
        <f t="shared" si="897"/>
        <v>0</v>
      </c>
      <c r="CI99" s="226"/>
      <c r="CJ99" s="227">
        <f t="shared" si="898"/>
        <v>0</v>
      </c>
      <c r="CK99" s="226"/>
      <c r="CL99" s="227">
        <f t="shared" si="899"/>
        <v>0</v>
      </c>
      <c r="CM99" s="226"/>
      <c r="CN99" s="227">
        <f t="shared" si="900"/>
        <v>0</v>
      </c>
      <c r="CO99" s="226"/>
      <c r="CP99" s="227">
        <f t="shared" si="901"/>
        <v>0</v>
      </c>
      <c r="CQ99" s="226"/>
      <c r="CR99" s="227">
        <f t="shared" si="902"/>
        <v>0</v>
      </c>
      <c r="CS99" s="226"/>
      <c r="CT99" s="227">
        <f t="shared" si="903"/>
        <v>0</v>
      </c>
      <c r="CU99" s="226"/>
      <c r="CV99" s="227">
        <f t="shared" si="904"/>
        <v>0</v>
      </c>
      <c r="CW99" s="226"/>
      <c r="CX99" s="227">
        <f t="shared" si="982"/>
        <v>0</v>
      </c>
      <c r="CY99" s="229"/>
      <c r="CZ99" s="230">
        <f t="shared" si="855"/>
        <v>0.5</v>
      </c>
      <c r="DA99" s="230">
        <f t="shared" si="856"/>
        <v>50</v>
      </c>
      <c r="DB99" s="231"/>
      <c r="DC99" s="850"/>
      <c r="DD99" s="850">
        <f t="shared" si="905"/>
        <v>0</v>
      </c>
      <c r="DE99" s="851">
        <f t="shared" si="906"/>
        <v>0</v>
      </c>
      <c r="DF99" s="851">
        <f t="shared" si="857"/>
        <v>0</v>
      </c>
      <c r="DG99" s="853"/>
      <c r="DH99" s="853"/>
      <c r="DI99" s="851"/>
      <c r="DJ99" s="851"/>
    </row>
    <row r="100" spans="1:114" s="232" customFormat="1" x14ac:dyDescent="0.2">
      <c r="A100" s="222" t="s">
        <v>283</v>
      </c>
      <c r="B100" s="222" t="s">
        <v>104</v>
      </c>
      <c r="C100" s="222" t="s">
        <v>3</v>
      </c>
      <c r="D100" s="222">
        <v>100</v>
      </c>
      <c r="E100" s="226"/>
      <c r="F100" s="227">
        <f t="shared" si="947"/>
        <v>0</v>
      </c>
      <c r="G100" s="226"/>
      <c r="H100" s="227">
        <f t="shared" si="948"/>
        <v>0</v>
      </c>
      <c r="I100" s="226"/>
      <c r="J100" s="227">
        <f t="shared" si="949"/>
        <v>0</v>
      </c>
      <c r="K100" s="226"/>
      <c r="L100" s="227">
        <f t="shared" si="950"/>
        <v>0</v>
      </c>
      <c r="M100" s="226"/>
      <c r="N100" s="227">
        <f t="shared" si="951"/>
        <v>0</v>
      </c>
      <c r="O100" s="226"/>
      <c r="P100" s="227">
        <f t="shared" si="952"/>
        <v>0</v>
      </c>
      <c r="Q100" s="226"/>
      <c r="R100" s="227">
        <f t="shared" si="953"/>
        <v>0</v>
      </c>
      <c r="S100" s="226"/>
      <c r="T100" s="227">
        <f t="shared" si="954"/>
        <v>0</v>
      </c>
      <c r="U100" s="226"/>
      <c r="V100" s="227">
        <f t="shared" si="955"/>
        <v>0</v>
      </c>
      <c r="W100" s="226"/>
      <c r="X100" s="227">
        <f t="shared" si="956"/>
        <v>0</v>
      </c>
      <c r="Y100" s="226"/>
      <c r="Z100" s="227"/>
      <c r="AA100" s="226"/>
      <c r="AB100" s="873">
        <f t="shared" si="957"/>
        <v>0</v>
      </c>
      <c r="AC100" s="904"/>
      <c r="AD100" s="227">
        <f t="shared" si="958"/>
        <v>0</v>
      </c>
      <c r="AE100" s="226">
        <v>15.5</v>
      </c>
      <c r="AF100" s="227">
        <f t="shared" si="959"/>
        <v>1550</v>
      </c>
      <c r="AG100" s="226">
        <v>3</v>
      </c>
      <c r="AH100" s="227">
        <f t="shared" si="960"/>
        <v>300</v>
      </c>
      <c r="AI100" s="226"/>
      <c r="AJ100" s="227">
        <f t="shared" si="961"/>
        <v>0</v>
      </c>
      <c r="AK100" s="226"/>
      <c r="AL100" s="227">
        <f t="shared" si="962"/>
        <v>0</v>
      </c>
      <c r="AM100" s="226"/>
      <c r="AN100" s="227">
        <f t="shared" si="963"/>
        <v>0</v>
      </c>
      <c r="AO100" s="226"/>
      <c r="AP100" s="227">
        <f t="shared" si="964"/>
        <v>0</v>
      </c>
      <c r="AQ100" s="226"/>
      <c r="AR100" s="227">
        <f t="shared" si="965"/>
        <v>0</v>
      </c>
      <c r="AS100" s="226"/>
      <c r="AT100" s="227">
        <f t="shared" si="966"/>
        <v>0</v>
      </c>
      <c r="AU100" s="226"/>
      <c r="AV100" s="227">
        <f t="shared" si="967"/>
        <v>0</v>
      </c>
      <c r="AW100" s="226"/>
      <c r="AX100" s="227">
        <f t="shared" si="968"/>
        <v>0</v>
      </c>
      <c r="AY100" s="226"/>
      <c r="AZ100" s="873">
        <f t="shared" si="969"/>
        <v>0</v>
      </c>
      <c r="BA100" s="904"/>
      <c r="BB100" s="227">
        <f t="shared" si="970"/>
        <v>0</v>
      </c>
      <c r="BC100" s="226"/>
      <c r="BD100" s="227">
        <f t="shared" si="971"/>
        <v>0</v>
      </c>
      <c r="BE100" s="226"/>
      <c r="BF100" s="227">
        <f t="shared" si="972"/>
        <v>0</v>
      </c>
      <c r="BG100" s="226"/>
      <c r="BH100" s="227">
        <f t="shared" si="973"/>
        <v>0</v>
      </c>
      <c r="BI100" s="226"/>
      <c r="BJ100" s="227">
        <f t="shared" si="974"/>
        <v>0</v>
      </c>
      <c r="BK100" s="226"/>
      <c r="BL100" s="227">
        <f t="shared" si="975"/>
        <v>0</v>
      </c>
      <c r="BM100" s="226"/>
      <c r="BN100" s="227">
        <f t="shared" si="976"/>
        <v>0</v>
      </c>
      <c r="BO100" s="226"/>
      <c r="BP100" s="227">
        <f t="shared" si="977"/>
        <v>0</v>
      </c>
      <c r="BQ100" s="226"/>
      <c r="BR100" s="227">
        <f t="shared" si="978"/>
        <v>0</v>
      </c>
      <c r="BS100" s="226"/>
      <c r="BT100" s="227">
        <f t="shared" si="979"/>
        <v>0</v>
      </c>
      <c r="BU100" s="226"/>
      <c r="BV100" s="227">
        <f t="shared" si="980"/>
        <v>0</v>
      </c>
      <c r="BW100" s="226"/>
      <c r="BX100" s="227">
        <f t="shared" si="981"/>
        <v>0</v>
      </c>
      <c r="BY100" s="226"/>
      <c r="BZ100" s="227">
        <f t="shared" si="893"/>
        <v>0</v>
      </c>
      <c r="CA100" s="226"/>
      <c r="CB100" s="227">
        <f t="shared" si="894"/>
        <v>0</v>
      </c>
      <c r="CC100" s="226"/>
      <c r="CD100" s="227">
        <f t="shared" si="895"/>
        <v>0</v>
      </c>
      <c r="CE100" s="226"/>
      <c r="CF100" s="227">
        <f t="shared" si="896"/>
        <v>0</v>
      </c>
      <c r="CG100" s="226"/>
      <c r="CH100" s="227">
        <f t="shared" si="897"/>
        <v>0</v>
      </c>
      <c r="CI100" s="226"/>
      <c r="CJ100" s="227">
        <f t="shared" si="898"/>
        <v>0</v>
      </c>
      <c r="CK100" s="226"/>
      <c r="CL100" s="227">
        <f t="shared" si="899"/>
        <v>0</v>
      </c>
      <c r="CM100" s="226"/>
      <c r="CN100" s="227">
        <f t="shared" si="900"/>
        <v>0</v>
      </c>
      <c r="CO100" s="226"/>
      <c r="CP100" s="227">
        <f t="shared" si="901"/>
        <v>0</v>
      </c>
      <c r="CQ100" s="226"/>
      <c r="CR100" s="227">
        <f t="shared" si="902"/>
        <v>0</v>
      </c>
      <c r="CS100" s="226"/>
      <c r="CT100" s="227">
        <f t="shared" si="903"/>
        <v>0</v>
      </c>
      <c r="CU100" s="226"/>
      <c r="CV100" s="227">
        <f t="shared" si="904"/>
        <v>0</v>
      </c>
      <c r="CW100" s="226"/>
      <c r="CX100" s="227">
        <f t="shared" si="982"/>
        <v>0</v>
      </c>
      <c r="CY100" s="229"/>
      <c r="CZ100" s="230">
        <f t="shared" si="855"/>
        <v>18.5</v>
      </c>
      <c r="DA100" s="230">
        <f t="shared" si="856"/>
        <v>1850</v>
      </c>
      <c r="DB100" s="231"/>
      <c r="DC100" s="850"/>
      <c r="DD100" s="850">
        <f t="shared" si="905"/>
        <v>0</v>
      </c>
      <c r="DE100" s="851">
        <f t="shared" si="906"/>
        <v>0</v>
      </c>
      <c r="DF100" s="851">
        <f t="shared" si="857"/>
        <v>0</v>
      </c>
      <c r="DG100" s="853"/>
      <c r="DH100" s="853"/>
      <c r="DI100" s="851"/>
      <c r="DJ100" s="851"/>
    </row>
    <row r="101" spans="1:114" s="3" customFormat="1" x14ac:dyDescent="0.2">
      <c r="A101" s="46" t="s">
        <v>124</v>
      </c>
      <c r="B101" s="46" t="s">
        <v>89</v>
      </c>
      <c r="C101" s="46" t="s">
        <v>3</v>
      </c>
      <c r="D101" s="46">
        <v>100</v>
      </c>
      <c r="E101" s="4"/>
      <c r="F101" s="53">
        <f t="shared" si="947"/>
        <v>0</v>
      </c>
      <c r="G101" s="4"/>
      <c r="H101" s="53">
        <f t="shared" si="948"/>
        <v>0</v>
      </c>
      <c r="I101" s="4"/>
      <c r="J101" s="53">
        <f t="shared" si="949"/>
        <v>0</v>
      </c>
      <c r="K101" s="4"/>
      <c r="L101" s="53">
        <f t="shared" si="950"/>
        <v>0</v>
      </c>
      <c r="M101" s="4"/>
      <c r="N101" s="53">
        <f t="shared" si="951"/>
        <v>0</v>
      </c>
      <c r="O101" s="4"/>
      <c r="P101" s="53">
        <f t="shared" si="952"/>
        <v>0</v>
      </c>
      <c r="Q101" s="4"/>
      <c r="R101" s="53">
        <f t="shared" si="953"/>
        <v>0</v>
      </c>
      <c r="S101" s="4"/>
      <c r="T101" s="53">
        <f t="shared" si="954"/>
        <v>0</v>
      </c>
      <c r="U101" s="4"/>
      <c r="V101" s="53">
        <f t="shared" si="955"/>
        <v>0</v>
      </c>
      <c r="W101" s="4"/>
      <c r="X101" s="53">
        <f t="shared" si="956"/>
        <v>0</v>
      </c>
      <c r="Y101" s="4"/>
      <c r="Z101" s="53"/>
      <c r="AA101" s="4"/>
      <c r="AB101" s="872">
        <f t="shared" si="957"/>
        <v>0</v>
      </c>
      <c r="AC101" s="903"/>
      <c r="AD101" s="53">
        <f t="shared" si="958"/>
        <v>0</v>
      </c>
      <c r="AE101" s="4"/>
      <c r="AF101" s="53">
        <f t="shared" si="959"/>
        <v>0</v>
      </c>
      <c r="AG101" s="4"/>
      <c r="AH101" s="53">
        <f t="shared" si="960"/>
        <v>0</v>
      </c>
      <c r="AI101" s="4"/>
      <c r="AJ101" s="53">
        <f t="shared" si="961"/>
        <v>0</v>
      </c>
      <c r="AK101" s="4"/>
      <c r="AL101" s="53">
        <f t="shared" si="962"/>
        <v>0</v>
      </c>
      <c r="AM101" s="4"/>
      <c r="AN101" s="53">
        <f t="shared" si="963"/>
        <v>0</v>
      </c>
      <c r="AO101" s="4"/>
      <c r="AP101" s="53">
        <f t="shared" si="964"/>
        <v>0</v>
      </c>
      <c r="AQ101" s="4">
        <v>3.25</v>
      </c>
      <c r="AR101" s="53">
        <f t="shared" si="965"/>
        <v>325</v>
      </c>
      <c r="AS101" s="4"/>
      <c r="AT101" s="53">
        <f t="shared" si="966"/>
        <v>0</v>
      </c>
      <c r="AU101" s="4"/>
      <c r="AV101" s="53">
        <f t="shared" si="967"/>
        <v>0</v>
      </c>
      <c r="AW101" s="4">
        <v>0.5</v>
      </c>
      <c r="AX101" s="53">
        <f t="shared" si="968"/>
        <v>50</v>
      </c>
      <c r="AY101" s="4"/>
      <c r="AZ101" s="872">
        <f t="shared" si="969"/>
        <v>0</v>
      </c>
      <c r="BA101" s="903"/>
      <c r="BB101" s="53">
        <f t="shared" si="970"/>
        <v>0</v>
      </c>
      <c r="BC101" s="4"/>
      <c r="BD101" s="53">
        <f t="shared" si="971"/>
        <v>0</v>
      </c>
      <c r="BE101" s="4"/>
      <c r="BF101" s="53">
        <f t="shared" si="972"/>
        <v>0</v>
      </c>
      <c r="BG101" s="4"/>
      <c r="BH101" s="53">
        <f t="shared" si="973"/>
        <v>0</v>
      </c>
      <c r="BI101" s="4"/>
      <c r="BJ101" s="53">
        <f t="shared" si="974"/>
        <v>0</v>
      </c>
      <c r="BK101" s="4"/>
      <c r="BL101" s="53">
        <f t="shared" si="975"/>
        <v>0</v>
      </c>
      <c r="BM101" s="4"/>
      <c r="BN101" s="53">
        <f t="shared" si="976"/>
        <v>0</v>
      </c>
      <c r="BO101" s="4"/>
      <c r="BP101" s="53">
        <f t="shared" si="977"/>
        <v>0</v>
      </c>
      <c r="BQ101" s="4"/>
      <c r="BR101" s="53">
        <f t="shared" si="978"/>
        <v>0</v>
      </c>
      <c r="BS101" s="4"/>
      <c r="BT101" s="53">
        <f t="shared" si="979"/>
        <v>0</v>
      </c>
      <c r="BU101" s="4"/>
      <c r="BV101" s="53">
        <f t="shared" si="980"/>
        <v>0</v>
      </c>
      <c r="BW101" s="4"/>
      <c r="BX101" s="53">
        <f t="shared" si="981"/>
        <v>0</v>
      </c>
      <c r="BY101" s="4"/>
      <c r="BZ101" s="53">
        <f t="shared" si="893"/>
        <v>0</v>
      </c>
      <c r="CA101" s="4"/>
      <c r="CB101" s="53">
        <f t="shared" si="894"/>
        <v>0</v>
      </c>
      <c r="CC101" s="4"/>
      <c r="CD101" s="53">
        <f t="shared" si="895"/>
        <v>0</v>
      </c>
      <c r="CE101" s="4"/>
      <c r="CF101" s="53">
        <f t="shared" si="896"/>
        <v>0</v>
      </c>
      <c r="CG101" s="4"/>
      <c r="CH101" s="53">
        <f t="shared" si="897"/>
        <v>0</v>
      </c>
      <c r="CI101" s="4"/>
      <c r="CJ101" s="53">
        <f t="shared" si="898"/>
        <v>0</v>
      </c>
      <c r="CK101" s="4"/>
      <c r="CL101" s="53">
        <f t="shared" si="899"/>
        <v>0</v>
      </c>
      <c r="CM101" s="4"/>
      <c r="CN101" s="53">
        <f t="shared" si="900"/>
        <v>0</v>
      </c>
      <c r="CO101" s="4"/>
      <c r="CP101" s="53">
        <f t="shared" si="901"/>
        <v>0</v>
      </c>
      <c r="CQ101" s="4"/>
      <c r="CR101" s="53">
        <f t="shared" si="902"/>
        <v>0</v>
      </c>
      <c r="CS101" s="4"/>
      <c r="CT101" s="53">
        <f t="shared" si="903"/>
        <v>0</v>
      </c>
      <c r="CU101" s="4"/>
      <c r="CV101" s="53">
        <f t="shared" si="904"/>
        <v>0</v>
      </c>
      <c r="CW101" s="4"/>
      <c r="CX101" s="53">
        <f t="shared" si="982"/>
        <v>0</v>
      </c>
      <c r="CY101" s="43"/>
      <c r="CZ101" s="50">
        <f t="shared" si="855"/>
        <v>3.75</v>
      </c>
      <c r="DA101" s="50">
        <f t="shared" si="856"/>
        <v>375</v>
      </c>
      <c r="DB101" s="1"/>
      <c r="DC101" s="850"/>
      <c r="DD101" s="850">
        <f t="shared" si="905"/>
        <v>0</v>
      </c>
      <c r="DE101" s="851">
        <f t="shared" si="906"/>
        <v>0</v>
      </c>
      <c r="DF101" s="851">
        <f t="shared" si="857"/>
        <v>0</v>
      </c>
      <c r="DG101" s="850"/>
      <c r="DH101" s="850"/>
      <c r="DI101" s="851"/>
      <c r="DJ101" s="851"/>
    </row>
    <row r="102" spans="1:114" s="3" customFormat="1" x14ac:dyDescent="0.2">
      <c r="A102" s="46" t="s">
        <v>231</v>
      </c>
      <c r="B102" s="46" t="s">
        <v>82</v>
      </c>
      <c r="C102" s="46" t="s">
        <v>3</v>
      </c>
      <c r="D102" s="46">
        <v>100</v>
      </c>
      <c r="E102" s="4"/>
      <c r="F102" s="53">
        <f t="shared" si="947"/>
        <v>0</v>
      </c>
      <c r="G102" s="4"/>
      <c r="H102" s="53">
        <f t="shared" si="948"/>
        <v>0</v>
      </c>
      <c r="I102" s="4"/>
      <c r="J102" s="53">
        <f t="shared" si="949"/>
        <v>0</v>
      </c>
      <c r="K102" s="4"/>
      <c r="L102" s="53">
        <f t="shared" si="950"/>
        <v>0</v>
      </c>
      <c r="M102" s="4"/>
      <c r="N102" s="53">
        <f t="shared" si="951"/>
        <v>0</v>
      </c>
      <c r="O102" s="4"/>
      <c r="P102" s="53">
        <f t="shared" si="952"/>
        <v>0</v>
      </c>
      <c r="Q102" s="4"/>
      <c r="R102" s="53">
        <f t="shared" si="953"/>
        <v>0</v>
      </c>
      <c r="S102" s="4"/>
      <c r="T102" s="53">
        <f t="shared" si="954"/>
        <v>0</v>
      </c>
      <c r="U102" s="4"/>
      <c r="V102" s="53">
        <f t="shared" si="955"/>
        <v>0</v>
      </c>
      <c r="W102" s="4"/>
      <c r="X102" s="53">
        <f t="shared" si="956"/>
        <v>0</v>
      </c>
      <c r="Y102" s="4"/>
      <c r="Z102" s="53"/>
      <c r="AA102" s="4"/>
      <c r="AB102" s="872">
        <f t="shared" si="957"/>
        <v>0</v>
      </c>
      <c r="AC102" s="903">
        <v>11.75</v>
      </c>
      <c r="AD102" s="53">
        <f t="shared" si="958"/>
        <v>1175</v>
      </c>
      <c r="AE102" s="4">
        <v>48</v>
      </c>
      <c r="AF102" s="53">
        <f t="shared" si="959"/>
        <v>4800</v>
      </c>
      <c r="AG102" s="4"/>
      <c r="AH102" s="53">
        <f t="shared" si="960"/>
        <v>0</v>
      </c>
      <c r="AI102" s="4"/>
      <c r="AJ102" s="53">
        <f t="shared" si="961"/>
        <v>0</v>
      </c>
      <c r="AK102" s="4"/>
      <c r="AL102" s="53">
        <f t="shared" si="962"/>
        <v>0</v>
      </c>
      <c r="AM102" s="4"/>
      <c r="AN102" s="53">
        <f t="shared" si="963"/>
        <v>0</v>
      </c>
      <c r="AO102" s="4"/>
      <c r="AP102" s="53">
        <f t="shared" si="964"/>
        <v>0</v>
      </c>
      <c r="AQ102" s="4"/>
      <c r="AR102" s="53">
        <f t="shared" si="965"/>
        <v>0</v>
      </c>
      <c r="AS102" s="4"/>
      <c r="AT102" s="53">
        <f t="shared" si="966"/>
        <v>0</v>
      </c>
      <c r="AU102" s="4"/>
      <c r="AV102" s="53">
        <f t="shared" si="967"/>
        <v>0</v>
      </c>
      <c r="AW102" s="4"/>
      <c r="AX102" s="53">
        <f t="shared" si="968"/>
        <v>0</v>
      </c>
      <c r="AY102" s="4"/>
      <c r="AZ102" s="872">
        <f t="shared" si="969"/>
        <v>0</v>
      </c>
      <c r="BA102" s="903"/>
      <c r="BB102" s="53">
        <f t="shared" si="970"/>
        <v>0</v>
      </c>
      <c r="BC102" s="4"/>
      <c r="BD102" s="53">
        <f t="shared" si="971"/>
        <v>0</v>
      </c>
      <c r="BE102" s="4"/>
      <c r="BF102" s="53">
        <f t="shared" si="972"/>
        <v>0</v>
      </c>
      <c r="BG102" s="4"/>
      <c r="BH102" s="53">
        <f t="shared" si="973"/>
        <v>0</v>
      </c>
      <c r="BI102" s="4"/>
      <c r="BJ102" s="53">
        <f t="shared" si="974"/>
        <v>0</v>
      </c>
      <c r="BK102" s="4"/>
      <c r="BL102" s="53">
        <f t="shared" si="975"/>
        <v>0</v>
      </c>
      <c r="BM102" s="4"/>
      <c r="BN102" s="53">
        <f t="shared" si="976"/>
        <v>0</v>
      </c>
      <c r="BO102" s="4"/>
      <c r="BP102" s="53">
        <f t="shared" si="977"/>
        <v>0</v>
      </c>
      <c r="BQ102" s="4"/>
      <c r="BR102" s="53">
        <f t="shared" si="978"/>
        <v>0</v>
      </c>
      <c r="BS102" s="4"/>
      <c r="BT102" s="53">
        <f t="shared" si="979"/>
        <v>0</v>
      </c>
      <c r="BU102" s="4"/>
      <c r="BV102" s="53">
        <f t="shared" si="980"/>
        <v>0</v>
      </c>
      <c r="BW102" s="4"/>
      <c r="BX102" s="53">
        <f t="shared" si="981"/>
        <v>0</v>
      </c>
      <c r="BY102" s="4"/>
      <c r="BZ102" s="53">
        <f t="shared" si="893"/>
        <v>0</v>
      </c>
      <c r="CA102" s="4"/>
      <c r="CB102" s="53">
        <f t="shared" si="894"/>
        <v>0</v>
      </c>
      <c r="CC102" s="4"/>
      <c r="CD102" s="53">
        <f t="shared" si="895"/>
        <v>0</v>
      </c>
      <c r="CE102" s="4"/>
      <c r="CF102" s="53">
        <f t="shared" si="896"/>
        <v>0</v>
      </c>
      <c r="CG102" s="4"/>
      <c r="CH102" s="53">
        <f t="shared" si="897"/>
        <v>0</v>
      </c>
      <c r="CI102" s="4"/>
      <c r="CJ102" s="53">
        <f t="shared" si="898"/>
        <v>0</v>
      </c>
      <c r="CK102" s="4"/>
      <c r="CL102" s="53">
        <f t="shared" si="899"/>
        <v>0</v>
      </c>
      <c r="CM102" s="4"/>
      <c r="CN102" s="53">
        <f t="shared" si="900"/>
        <v>0</v>
      </c>
      <c r="CO102" s="4"/>
      <c r="CP102" s="53">
        <f t="shared" si="901"/>
        <v>0</v>
      </c>
      <c r="CQ102" s="4"/>
      <c r="CR102" s="53">
        <f t="shared" si="902"/>
        <v>0</v>
      </c>
      <c r="CS102" s="4"/>
      <c r="CT102" s="53">
        <f t="shared" si="903"/>
        <v>0</v>
      </c>
      <c r="CU102" s="4"/>
      <c r="CV102" s="53">
        <f t="shared" si="904"/>
        <v>0</v>
      </c>
      <c r="CW102" s="4"/>
      <c r="CX102" s="53">
        <f t="shared" si="982"/>
        <v>0</v>
      </c>
      <c r="CY102" s="43"/>
      <c r="CZ102" s="50">
        <f t="shared" si="855"/>
        <v>59.75</v>
      </c>
      <c r="DA102" s="50">
        <f t="shared" si="856"/>
        <v>5975</v>
      </c>
      <c r="DB102" s="1"/>
      <c r="DC102" s="850"/>
      <c r="DD102" s="850">
        <f t="shared" si="905"/>
        <v>0</v>
      </c>
      <c r="DE102" s="851">
        <f t="shared" si="906"/>
        <v>0</v>
      </c>
      <c r="DF102" s="851">
        <f t="shared" si="857"/>
        <v>0</v>
      </c>
      <c r="DG102" s="850"/>
      <c r="DH102" s="850"/>
      <c r="DI102" s="851"/>
      <c r="DJ102" s="851"/>
    </row>
    <row r="103" spans="1:114" s="3" customFormat="1" x14ac:dyDescent="0.2">
      <c r="A103" s="46" t="s">
        <v>304</v>
      </c>
      <c r="B103" s="46" t="s">
        <v>305</v>
      </c>
      <c r="C103" s="46" t="s">
        <v>3</v>
      </c>
      <c r="D103" s="46">
        <v>100</v>
      </c>
      <c r="E103" s="4"/>
      <c r="F103" s="53">
        <f t="shared" si="947"/>
        <v>0</v>
      </c>
      <c r="G103" s="4"/>
      <c r="H103" s="53">
        <f t="shared" si="948"/>
        <v>0</v>
      </c>
      <c r="I103" s="4"/>
      <c r="J103" s="53">
        <f t="shared" si="949"/>
        <v>0</v>
      </c>
      <c r="K103" s="4"/>
      <c r="L103" s="53">
        <f t="shared" si="950"/>
        <v>0</v>
      </c>
      <c r="M103" s="4"/>
      <c r="N103" s="53">
        <f t="shared" si="951"/>
        <v>0</v>
      </c>
      <c r="O103" s="4"/>
      <c r="P103" s="53">
        <f t="shared" si="952"/>
        <v>0</v>
      </c>
      <c r="Q103" s="4"/>
      <c r="R103" s="53">
        <f t="shared" si="953"/>
        <v>0</v>
      </c>
      <c r="S103" s="4"/>
      <c r="T103" s="53">
        <f t="shared" si="954"/>
        <v>0</v>
      </c>
      <c r="U103" s="4"/>
      <c r="V103" s="53">
        <f t="shared" si="955"/>
        <v>0</v>
      </c>
      <c r="W103" s="4"/>
      <c r="X103" s="53">
        <f t="shared" si="956"/>
        <v>0</v>
      </c>
      <c r="Y103" s="4"/>
      <c r="Z103" s="53"/>
      <c r="AA103" s="4"/>
      <c r="AB103" s="872">
        <f t="shared" si="957"/>
        <v>0</v>
      </c>
      <c r="AC103" s="903"/>
      <c r="AD103" s="53">
        <f t="shared" si="958"/>
        <v>0</v>
      </c>
      <c r="AE103" s="4"/>
      <c r="AF103" s="53">
        <f t="shared" si="959"/>
        <v>0</v>
      </c>
      <c r="AG103" s="4"/>
      <c r="AH103" s="53">
        <f t="shared" si="960"/>
        <v>0</v>
      </c>
      <c r="AI103" s="4"/>
      <c r="AJ103" s="53">
        <f t="shared" si="961"/>
        <v>0</v>
      </c>
      <c r="AK103" s="4"/>
      <c r="AL103" s="53">
        <f t="shared" si="962"/>
        <v>0</v>
      </c>
      <c r="AM103" s="4"/>
      <c r="AN103" s="53">
        <f t="shared" si="963"/>
        <v>0</v>
      </c>
      <c r="AO103" s="4"/>
      <c r="AP103" s="53">
        <f t="shared" si="964"/>
        <v>0</v>
      </c>
      <c r="AQ103" s="4"/>
      <c r="AR103" s="53">
        <f t="shared" si="965"/>
        <v>0</v>
      </c>
      <c r="AS103" s="4"/>
      <c r="AT103" s="53">
        <f t="shared" si="966"/>
        <v>0</v>
      </c>
      <c r="AU103" s="4"/>
      <c r="AV103" s="53">
        <f t="shared" si="967"/>
        <v>0</v>
      </c>
      <c r="AW103" s="4"/>
      <c r="AX103" s="53">
        <f t="shared" si="968"/>
        <v>0</v>
      </c>
      <c r="AY103" s="4"/>
      <c r="AZ103" s="872">
        <f t="shared" si="969"/>
        <v>0</v>
      </c>
      <c r="BA103" s="903"/>
      <c r="BB103" s="53">
        <f t="shared" si="970"/>
        <v>0</v>
      </c>
      <c r="BC103" s="4"/>
      <c r="BD103" s="53">
        <f t="shared" si="971"/>
        <v>0</v>
      </c>
      <c r="BE103" s="4"/>
      <c r="BF103" s="53">
        <f t="shared" si="972"/>
        <v>0</v>
      </c>
      <c r="BG103" s="4"/>
      <c r="BH103" s="53">
        <f t="shared" si="973"/>
        <v>0</v>
      </c>
      <c r="BI103" s="4"/>
      <c r="BJ103" s="53">
        <f t="shared" si="974"/>
        <v>0</v>
      </c>
      <c r="BK103" s="4"/>
      <c r="BL103" s="53">
        <f t="shared" si="975"/>
        <v>0</v>
      </c>
      <c r="BM103" s="4"/>
      <c r="BN103" s="53">
        <f t="shared" si="976"/>
        <v>0</v>
      </c>
      <c r="BO103" s="4"/>
      <c r="BP103" s="53">
        <f t="shared" si="977"/>
        <v>0</v>
      </c>
      <c r="BQ103" s="4"/>
      <c r="BR103" s="53">
        <f t="shared" si="978"/>
        <v>0</v>
      </c>
      <c r="BS103" s="4"/>
      <c r="BT103" s="53">
        <f t="shared" si="979"/>
        <v>0</v>
      </c>
      <c r="BU103" s="4"/>
      <c r="BV103" s="53">
        <f t="shared" si="980"/>
        <v>0</v>
      </c>
      <c r="BW103" s="4"/>
      <c r="BX103" s="53">
        <f t="shared" si="981"/>
        <v>0</v>
      </c>
      <c r="BY103" s="4"/>
      <c r="BZ103" s="53">
        <f t="shared" si="893"/>
        <v>0</v>
      </c>
      <c r="CA103" s="4"/>
      <c r="CB103" s="53">
        <f t="shared" si="894"/>
        <v>0</v>
      </c>
      <c r="CC103" s="4"/>
      <c r="CD103" s="53">
        <f t="shared" si="895"/>
        <v>0</v>
      </c>
      <c r="CE103" s="4"/>
      <c r="CF103" s="53">
        <f t="shared" si="896"/>
        <v>0</v>
      </c>
      <c r="CG103" s="4"/>
      <c r="CH103" s="53">
        <f t="shared" si="897"/>
        <v>0</v>
      </c>
      <c r="CI103" s="4"/>
      <c r="CJ103" s="53">
        <f t="shared" si="898"/>
        <v>0</v>
      </c>
      <c r="CK103" s="4"/>
      <c r="CL103" s="53">
        <f t="shared" si="899"/>
        <v>0</v>
      </c>
      <c r="CM103" s="4"/>
      <c r="CN103" s="53">
        <f t="shared" si="900"/>
        <v>0</v>
      </c>
      <c r="CO103" s="4"/>
      <c r="CP103" s="53">
        <f t="shared" si="901"/>
        <v>0</v>
      </c>
      <c r="CQ103" s="4"/>
      <c r="CR103" s="53">
        <f t="shared" si="902"/>
        <v>0</v>
      </c>
      <c r="CS103" s="4"/>
      <c r="CT103" s="53">
        <f t="shared" si="903"/>
        <v>0</v>
      </c>
      <c r="CU103" s="4"/>
      <c r="CV103" s="53">
        <f t="shared" si="904"/>
        <v>0</v>
      </c>
      <c r="CW103" s="4"/>
      <c r="CX103" s="53">
        <f t="shared" ref="CX103" si="1001">SUM(CW103*$D103)</f>
        <v>0</v>
      </c>
      <c r="CY103" s="43"/>
      <c r="CZ103" s="50">
        <f t="shared" si="855"/>
        <v>0</v>
      </c>
      <c r="DA103" s="50">
        <f t="shared" si="856"/>
        <v>0</v>
      </c>
      <c r="DB103" s="1"/>
      <c r="DC103" s="850"/>
      <c r="DD103" s="850">
        <f t="shared" si="905"/>
        <v>0</v>
      </c>
      <c r="DE103" s="851">
        <f t="shared" si="906"/>
        <v>0</v>
      </c>
      <c r="DF103" s="851">
        <f t="shared" si="857"/>
        <v>0</v>
      </c>
      <c r="DG103" s="850"/>
      <c r="DH103" s="850"/>
      <c r="DI103" s="851"/>
      <c r="DJ103" s="851"/>
    </row>
    <row r="104" spans="1:114" s="3" customFormat="1" x14ac:dyDescent="0.2">
      <c r="A104" s="46" t="s">
        <v>284</v>
      </c>
      <c r="B104" s="46" t="s">
        <v>285</v>
      </c>
      <c r="C104" s="46" t="s">
        <v>3</v>
      </c>
      <c r="D104" s="46">
        <v>100</v>
      </c>
      <c r="E104" s="4"/>
      <c r="F104" s="53">
        <f t="shared" si="947"/>
        <v>0</v>
      </c>
      <c r="G104" s="4"/>
      <c r="H104" s="53">
        <f t="shared" si="948"/>
        <v>0</v>
      </c>
      <c r="I104" s="4"/>
      <c r="J104" s="53">
        <f t="shared" si="949"/>
        <v>0</v>
      </c>
      <c r="K104" s="4"/>
      <c r="L104" s="53">
        <f t="shared" si="950"/>
        <v>0</v>
      </c>
      <c r="M104" s="4"/>
      <c r="N104" s="53">
        <f t="shared" si="951"/>
        <v>0</v>
      </c>
      <c r="O104" s="4"/>
      <c r="P104" s="53">
        <f t="shared" si="952"/>
        <v>0</v>
      </c>
      <c r="Q104" s="4"/>
      <c r="R104" s="53">
        <f t="shared" si="953"/>
        <v>0</v>
      </c>
      <c r="S104" s="4"/>
      <c r="T104" s="53">
        <f t="shared" si="954"/>
        <v>0</v>
      </c>
      <c r="U104" s="4"/>
      <c r="V104" s="53">
        <f t="shared" si="955"/>
        <v>0</v>
      </c>
      <c r="W104" s="4"/>
      <c r="X104" s="53">
        <f t="shared" si="956"/>
        <v>0</v>
      </c>
      <c r="Y104" s="4"/>
      <c r="Z104" s="53"/>
      <c r="AA104" s="4"/>
      <c r="AB104" s="872">
        <f t="shared" si="957"/>
        <v>0</v>
      </c>
      <c r="AC104" s="903"/>
      <c r="AD104" s="53">
        <f t="shared" si="958"/>
        <v>0</v>
      </c>
      <c r="AE104" s="4">
        <v>1</v>
      </c>
      <c r="AF104" s="53">
        <f t="shared" si="959"/>
        <v>100</v>
      </c>
      <c r="AG104" s="4"/>
      <c r="AH104" s="53">
        <f t="shared" si="960"/>
        <v>0</v>
      </c>
      <c r="AI104" s="4"/>
      <c r="AJ104" s="53">
        <f t="shared" si="961"/>
        <v>0</v>
      </c>
      <c r="AK104" s="4"/>
      <c r="AL104" s="53">
        <f t="shared" si="962"/>
        <v>0</v>
      </c>
      <c r="AM104" s="4"/>
      <c r="AN104" s="53">
        <f t="shared" si="963"/>
        <v>0</v>
      </c>
      <c r="AO104" s="4"/>
      <c r="AP104" s="53">
        <f t="shared" si="964"/>
        <v>0</v>
      </c>
      <c r="AQ104" s="4"/>
      <c r="AR104" s="53">
        <f t="shared" si="965"/>
        <v>0</v>
      </c>
      <c r="AS104" s="4"/>
      <c r="AT104" s="53">
        <f t="shared" si="966"/>
        <v>0</v>
      </c>
      <c r="AU104" s="4"/>
      <c r="AV104" s="53">
        <f t="shared" si="967"/>
        <v>0</v>
      </c>
      <c r="AW104" s="4"/>
      <c r="AX104" s="53">
        <f t="shared" si="968"/>
        <v>0</v>
      </c>
      <c r="AY104" s="4"/>
      <c r="AZ104" s="872">
        <f t="shared" si="969"/>
        <v>0</v>
      </c>
      <c r="BA104" s="903"/>
      <c r="BB104" s="53">
        <f t="shared" si="970"/>
        <v>0</v>
      </c>
      <c r="BC104" s="4"/>
      <c r="BD104" s="53">
        <f t="shared" si="971"/>
        <v>0</v>
      </c>
      <c r="BE104" s="4"/>
      <c r="BF104" s="53">
        <f t="shared" si="972"/>
        <v>0</v>
      </c>
      <c r="BG104" s="4"/>
      <c r="BH104" s="53">
        <f t="shared" si="973"/>
        <v>0</v>
      </c>
      <c r="BI104" s="4"/>
      <c r="BJ104" s="53">
        <f t="shared" si="974"/>
        <v>0</v>
      </c>
      <c r="BK104" s="4"/>
      <c r="BL104" s="53">
        <f t="shared" si="975"/>
        <v>0</v>
      </c>
      <c r="BM104" s="4"/>
      <c r="BN104" s="53">
        <f t="shared" si="976"/>
        <v>0</v>
      </c>
      <c r="BO104" s="4"/>
      <c r="BP104" s="53">
        <f t="shared" si="977"/>
        <v>0</v>
      </c>
      <c r="BQ104" s="4"/>
      <c r="BR104" s="53">
        <f t="shared" si="978"/>
        <v>0</v>
      </c>
      <c r="BS104" s="4"/>
      <c r="BT104" s="53">
        <f t="shared" si="979"/>
        <v>0</v>
      </c>
      <c r="BU104" s="4"/>
      <c r="BV104" s="53">
        <f t="shared" si="980"/>
        <v>0</v>
      </c>
      <c r="BW104" s="4"/>
      <c r="BX104" s="53">
        <f t="shared" si="981"/>
        <v>0</v>
      </c>
      <c r="BY104" s="4"/>
      <c r="BZ104" s="53">
        <f t="shared" si="893"/>
        <v>0</v>
      </c>
      <c r="CA104" s="4"/>
      <c r="CB104" s="53">
        <f t="shared" si="894"/>
        <v>0</v>
      </c>
      <c r="CC104" s="4"/>
      <c r="CD104" s="53">
        <f t="shared" si="895"/>
        <v>0</v>
      </c>
      <c r="CE104" s="4"/>
      <c r="CF104" s="53">
        <f t="shared" si="896"/>
        <v>0</v>
      </c>
      <c r="CG104" s="4"/>
      <c r="CH104" s="53">
        <f t="shared" si="897"/>
        <v>0</v>
      </c>
      <c r="CI104" s="4"/>
      <c r="CJ104" s="53">
        <f t="shared" si="898"/>
        <v>0</v>
      </c>
      <c r="CK104" s="4"/>
      <c r="CL104" s="53">
        <f t="shared" si="899"/>
        <v>0</v>
      </c>
      <c r="CM104" s="4"/>
      <c r="CN104" s="53">
        <f t="shared" si="900"/>
        <v>0</v>
      </c>
      <c r="CO104" s="4"/>
      <c r="CP104" s="53">
        <f t="shared" si="901"/>
        <v>0</v>
      </c>
      <c r="CQ104" s="4"/>
      <c r="CR104" s="53">
        <f t="shared" si="902"/>
        <v>0</v>
      </c>
      <c r="CS104" s="4"/>
      <c r="CT104" s="53">
        <f t="shared" si="903"/>
        <v>0</v>
      </c>
      <c r="CU104" s="4"/>
      <c r="CV104" s="53">
        <f t="shared" si="904"/>
        <v>0</v>
      </c>
      <c r="CW104" s="4"/>
      <c r="CX104" s="53">
        <f t="shared" si="982"/>
        <v>0</v>
      </c>
      <c r="CY104" s="43"/>
      <c r="CZ104" s="50">
        <f t="shared" si="855"/>
        <v>1</v>
      </c>
      <c r="DA104" s="50">
        <f t="shared" si="856"/>
        <v>100</v>
      </c>
      <c r="DB104" s="1"/>
      <c r="DC104" s="850"/>
      <c r="DD104" s="850">
        <f t="shared" si="905"/>
        <v>0</v>
      </c>
      <c r="DE104" s="851">
        <f t="shared" si="906"/>
        <v>0</v>
      </c>
      <c r="DF104" s="851">
        <f t="shared" si="857"/>
        <v>0</v>
      </c>
      <c r="DG104" s="850"/>
      <c r="DH104" s="850"/>
      <c r="DI104" s="851"/>
      <c r="DJ104" s="851"/>
    </row>
    <row r="105" spans="1:114" s="3" customFormat="1" x14ac:dyDescent="0.2">
      <c r="A105" s="46" t="s">
        <v>313</v>
      </c>
      <c r="B105" s="46" t="s">
        <v>314</v>
      </c>
      <c r="C105" s="46" t="s">
        <v>3</v>
      </c>
      <c r="D105" s="46">
        <v>100</v>
      </c>
      <c r="E105" s="4"/>
      <c r="F105" s="53">
        <f t="shared" si="947"/>
        <v>0</v>
      </c>
      <c r="G105" s="4"/>
      <c r="H105" s="53">
        <f t="shared" si="948"/>
        <v>0</v>
      </c>
      <c r="I105" s="4"/>
      <c r="J105" s="53">
        <f t="shared" si="949"/>
        <v>0</v>
      </c>
      <c r="K105" s="4"/>
      <c r="L105" s="53">
        <f t="shared" si="950"/>
        <v>0</v>
      </c>
      <c r="M105" s="4"/>
      <c r="N105" s="53">
        <f t="shared" si="951"/>
        <v>0</v>
      </c>
      <c r="O105" s="4"/>
      <c r="P105" s="53">
        <f t="shared" si="952"/>
        <v>0</v>
      </c>
      <c r="Q105" s="4"/>
      <c r="R105" s="53">
        <f t="shared" si="953"/>
        <v>0</v>
      </c>
      <c r="S105" s="4"/>
      <c r="T105" s="53">
        <f t="shared" si="954"/>
        <v>0</v>
      </c>
      <c r="U105" s="4"/>
      <c r="V105" s="53">
        <f t="shared" si="955"/>
        <v>0</v>
      </c>
      <c r="W105" s="4"/>
      <c r="X105" s="53">
        <f t="shared" si="956"/>
        <v>0</v>
      </c>
      <c r="Y105" s="4"/>
      <c r="Z105" s="53"/>
      <c r="AA105" s="4"/>
      <c r="AB105" s="872">
        <f t="shared" si="957"/>
        <v>0</v>
      </c>
      <c r="AC105" s="903"/>
      <c r="AD105" s="53">
        <f t="shared" si="958"/>
        <v>0</v>
      </c>
      <c r="AE105" s="4"/>
      <c r="AF105" s="53">
        <f t="shared" si="959"/>
        <v>0</v>
      </c>
      <c r="AG105" s="4"/>
      <c r="AH105" s="53">
        <f t="shared" si="960"/>
        <v>0</v>
      </c>
      <c r="AI105" s="4"/>
      <c r="AJ105" s="53">
        <f t="shared" si="961"/>
        <v>0</v>
      </c>
      <c r="AK105" s="4"/>
      <c r="AL105" s="53">
        <f t="shared" si="962"/>
        <v>0</v>
      </c>
      <c r="AM105" s="4"/>
      <c r="AN105" s="53">
        <f t="shared" si="963"/>
        <v>0</v>
      </c>
      <c r="AO105" s="4"/>
      <c r="AP105" s="53">
        <f t="shared" si="964"/>
        <v>0</v>
      </c>
      <c r="AQ105" s="4"/>
      <c r="AR105" s="53">
        <f t="shared" si="965"/>
        <v>0</v>
      </c>
      <c r="AS105" s="4"/>
      <c r="AT105" s="53">
        <f t="shared" si="966"/>
        <v>0</v>
      </c>
      <c r="AU105" s="4">
        <v>8.5</v>
      </c>
      <c r="AV105" s="53">
        <f t="shared" si="967"/>
        <v>850</v>
      </c>
      <c r="AW105" s="4">
        <v>49.5</v>
      </c>
      <c r="AX105" s="53">
        <f t="shared" si="968"/>
        <v>4950</v>
      </c>
      <c r="AY105" s="4">
        <v>2.25</v>
      </c>
      <c r="AZ105" s="872">
        <f t="shared" si="969"/>
        <v>225</v>
      </c>
      <c r="BA105" s="903">
        <v>8.5</v>
      </c>
      <c r="BB105" s="53">
        <f t="shared" si="970"/>
        <v>850</v>
      </c>
      <c r="BC105" s="4">
        <v>0.25</v>
      </c>
      <c r="BD105" s="53">
        <f t="shared" si="971"/>
        <v>25</v>
      </c>
      <c r="BE105" s="4"/>
      <c r="BF105" s="53">
        <f t="shared" si="972"/>
        <v>0</v>
      </c>
      <c r="BG105" s="4"/>
      <c r="BH105" s="53">
        <f t="shared" si="973"/>
        <v>0</v>
      </c>
      <c r="BI105" s="4"/>
      <c r="BJ105" s="53">
        <f t="shared" si="974"/>
        <v>0</v>
      </c>
      <c r="BK105" s="4">
        <v>20.25</v>
      </c>
      <c r="BL105" s="53">
        <f t="shared" si="975"/>
        <v>2025</v>
      </c>
      <c r="BM105" s="4">
        <v>20.25</v>
      </c>
      <c r="BN105" s="53">
        <f t="shared" si="976"/>
        <v>2025</v>
      </c>
      <c r="BO105" s="4">
        <v>5</v>
      </c>
      <c r="BP105" s="53">
        <f t="shared" si="977"/>
        <v>500</v>
      </c>
      <c r="BQ105" s="4"/>
      <c r="BR105" s="53">
        <f t="shared" si="978"/>
        <v>0</v>
      </c>
      <c r="BS105" s="4"/>
      <c r="BT105" s="53">
        <f t="shared" si="979"/>
        <v>0</v>
      </c>
      <c r="BU105" s="4"/>
      <c r="BV105" s="53">
        <f t="shared" si="980"/>
        <v>0</v>
      </c>
      <c r="BW105" s="4">
        <v>6.25</v>
      </c>
      <c r="BX105" s="53">
        <f t="shared" si="981"/>
        <v>625</v>
      </c>
      <c r="BY105" s="4"/>
      <c r="BZ105" s="53">
        <f t="shared" si="893"/>
        <v>0</v>
      </c>
      <c r="CA105" s="4"/>
      <c r="CB105" s="53">
        <f t="shared" si="894"/>
        <v>0</v>
      </c>
      <c r="CC105" s="4"/>
      <c r="CD105" s="53">
        <f t="shared" si="895"/>
        <v>0</v>
      </c>
      <c r="CE105" s="4"/>
      <c r="CF105" s="53">
        <f t="shared" si="896"/>
        <v>0</v>
      </c>
      <c r="CG105" s="4"/>
      <c r="CH105" s="53">
        <f t="shared" si="897"/>
        <v>0</v>
      </c>
      <c r="CI105" s="4"/>
      <c r="CJ105" s="53">
        <f t="shared" si="898"/>
        <v>0</v>
      </c>
      <c r="CK105" s="4"/>
      <c r="CL105" s="53">
        <f t="shared" si="899"/>
        <v>0</v>
      </c>
      <c r="CM105" s="4"/>
      <c r="CN105" s="53">
        <f t="shared" si="900"/>
        <v>0</v>
      </c>
      <c r="CO105" s="4"/>
      <c r="CP105" s="53">
        <f t="shared" si="901"/>
        <v>0</v>
      </c>
      <c r="CQ105" s="4"/>
      <c r="CR105" s="53">
        <f t="shared" si="902"/>
        <v>0</v>
      </c>
      <c r="CS105" s="4"/>
      <c r="CT105" s="53">
        <f t="shared" si="903"/>
        <v>0</v>
      </c>
      <c r="CU105" s="4"/>
      <c r="CV105" s="53">
        <f t="shared" si="904"/>
        <v>0</v>
      </c>
      <c r="CW105" s="4"/>
      <c r="CX105" s="53">
        <f t="shared" ref="CX105" si="1002">SUM(CW105*$D105)</f>
        <v>0</v>
      </c>
      <c r="CY105" s="43"/>
      <c r="CZ105" s="50">
        <f t="shared" si="855"/>
        <v>120.75</v>
      </c>
      <c r="DA105" s="50">
        <f t="shared" si="856"/>
        <v>12075</v>
      </c>
      <c r="DB105" s="1"/>
      <c r="DC105" s="850"/>
      <c r="DD105" s="850">
        <f t="shared" si="905"/>
        <v>0</v>
      </c>
      <c r="DE105" s="851">
        <f t="shared" si="906"/>
        <v>6.25</v>
      </c>
      <c r="DF105" s="851">
        <f t="shared" si="857"/>
        <v>625</v>
      </c>
      <c r="DG105" s="850"/>
      <c r="DH105" s="850"/>
      <c r="DI105" s="851"/>
      <c r="DJ105" s="851"/>
    </row>
    <row r="106" spans="1:114" s="3" customFormat="1" x14ac:dyDescent="0.2">
      <c r="A106" s="46" t="s">
        <v>226</v>
      </c>
      <c r="B106" s="46" t="s">
        <v>205</v>
      </c>
      <c r="C106" s="46" t="s">
        <v>3</v>
      </c>
      <c r="D106" s="46">
        <v>100</v>
      </c>
      <c r="E106" s="4"/>
      <c r="F106" s="53">
        <f t="shared" si="947"/>
        <v>0</v>
      </c>
      <c r="G106" s="4"/>
      <c r="H106" s="53">
        <f t="shared" si="948"/>
        <v>0</v>
      </c>
      <c r="I106" s="4"/>
      <c r="J106" s="53">
        <f t="shared" si="949"/>
        <v>0</v>
      </c>
      <c r="K106" s="4"/>
      <c r="L106" s="53">
        <f t="shared" si="950"/>
        <v>0</v>
      </c>
      <c r="M106" s="4"/>
      <c r="N106" s="53">
        <f t="shared" si="951"/>
        <v>0</v>
      </c>
      <c r="O106" s="4"/>
      <c r="P106" s="53">
        <f t="shared" si="952"/>
        <v>0</v>
      </c>
      <c r="Q106" s="4"/>
      <c r="R106" s="53">
        <f t="shared" si="953"/>
        <v>0</v>
      </c>
      <c r="S106" s="4"/>
      <c r="T106" s="53">
        <f t="shared" si="954"/>
        <v>0</v>
      </c>
      <c r="U106" s="4"/>
      <c r="V106" s="53">
        <f t="shared" si="955"/>
        <v>0</v>
      </c>
      <c r="W106" s="4"/>
      <c r="X106" s="53">
        <f t="shared" si="956"/>
        <v>0</v>
      </c>
      <c r="Y106" s="4"/>
      <c r="Z106" s="53"/>
      <c r="AA106" s="4"/>
      <c r="AB106" s="872">
        <f t="shared" si="957"/>
        <v>0</v>
      </c>
      <c r="AC106" s="903"/>
      <c r="AD106" s="53">
        <f t="shared" si="958"/>
        <v>0</v>
      </c>
      <c r="AE106" s="4"/>
      <c r="AF106" s="53">
        <f t="shared" si="959"/>
        <v>0</v>
      </c>
      <c r="AG106" s="4"/>
      <c r="AH106" s="53">
        <f t="shared" si="960"/>
        <v>0</v>
      </c>
      <c r="AI106" s="4"/>
      <c r="AJ106" s="53">
        <f t="shared" si="961"/>
        <v>0</v>
      </c>
      <c r="AK106" s="4"/>
      <c r="AL106" s="53">
        <f t="shared" si="962"/>
        <v>0</v>
      </c>
      <c r="AM106" s="4"/>
      <c r="AN106" s="53">
        <f t="shared" si="963"/>
        <v>0</v>
      </c>
      <c r="AO106" s="4"/>
      <c r="AP106" s="53">
        <f t="shared" si="964"/>
        <v>0</v>
      </c>
      <c r="AQ106" s="4"/>
      <c r="AR106" s="53">
        <f t="shared" si="965"/>
        <v>0</v>
      </c>
      <c r="AS106" s="4"/>
      <c r="AT106" s="53">
        <f t="shared" si="966"/>
        <v>0</v>
      </c>
      <c r="AU106" s="4"/>
      <c r="AV106" s="53">
        <f t="shared" si="967"/>
        <v>0</v>
      </c>
      <c r="AW106" s="4"/>
      <c r="AX106" s="53">
        <f t="shared" si="968"/>
        <v>0</v>
      </c>
      <c r="AY106" s="4"/>
      <c r="AZ106" s="872">
        <f t="shared" si="969"/>
        <v>0</v>
      </c>
      <c r="BA106" s="903"/>
      <c r="BB106" s="53">
        <f t="shared" si="970"/>
        <v>0</v>
      </c>
      <c r="BC106" s="4"/>
      <c r="BD106" s="53">
        <f t="shared" si="971"/>
        <v>0</v>
      </c>
      <c r="BE106" s="4"/>
      <c r="BF106" s="53">
        <f t="shared" si="972"/>
        <v>0</v>
      </c>
      <c r="BG106" s="4"/>
      <c r="BH106" s="53">
        <f t="shared" si="973"/>
        <v>0</v>
      </c>
      <c r="BI106" s="4"/>
      <c r="BJ106" s="53">
        <f t="shared" si="974"/>
        <v>0</v>
      </c>
      <c r="BK106" s="4"/>
      <c r="BL106" s="53">
        <f t="shared" si="975"/>
        <v>0</v>
      </c>
      <c r="BM106" s="4"/>
      <c r="BN106" s="53">
        <f t="shared" si="976"/>
        <v>0</v>
      </c>
      <c r="BO106" s="4"/>
      <c r="BP106" s="53">
        <f t="shared" si="977"/>
        <v>0</v>
      </c>
      <c r="BQ106" s="4"/>
      <c r="BR106" s="53">
        <f t="shared" si="978"/>
        <v>0</v>
      </c>
      <c r="BS106" s="4"/>
      <c r="BT106" s="53">
        <f t="shared" si="979"/>
        <v>0</v>
      </c>
      <c r="BU106" s="4"/>
      <c r="BV106" s="53">
        <f t="shared" si="980"/>
        <v>0</v>
      </c>
      <c r="BW106" s="4"/>
      <c r="BX106" s="53">
        <f t="shared" si="981"/>
        <v>0</v>
      </c>
      <c r="BY106" s="4"/>
      <c r="BZ106" s="53">
        <f t="shared" si="893"/>
        <v>0</v>
      </c>
      <c r="CA106" s="4"/>
      <c r="CB106" s="53">
        <f t="shared" si="894"/>
        <v>0</v>
      </c>
      <c r="CC106" s="4"/>
      <c r="CD106" s="53">
        <f t="shared" si="895"/>
        <v>0</v>
      </c>
      <c r="CE106" s="4"/>
      <c r="CF106" s="53">
        <f t="shared" si="896"/>
        <v>0</v>
      </c>
      <c r="CG106" s="4"/>
      <c r="CH106" s="53">
        <f t="shared" si="897"/>
        <v>0</v>
      </c>
      <c r="CI106" s="4"/>
      <c r="CJ106" s="53">
        <f t="shared" si="898"/>
        <v>0</v>
      </c>
      <c r="CK106" s="4"/>
      <c r="CL106" s="53">
        <f t="shared" si="899"/>
        <v>0</v>
      </c>
      <c r="CM106" s="4"/>
      <c r="CN106" s="53">
        <f t="shared" si="900"/>
        <v>0</v>
      </c>
      <c r="CO106" s="4"/>
      <c r="CP106" s="53">
        <f t="shared" si="901"/>
        <v>0</v>
      </c>
      <c r="CQ106" s="4"/>
      <c r="CR106" s="53">
        <f t="shared" si="902"/>
        <v>0</v>
      </c>
      <c r="CS106" s="4"/>
      <c r="CT106" s="53">
        <f t="shared" si="903"/>
        <v>0</v>
      </c>
      <c r="CU106" s="4"/>
      <c r="CV106" s="53">
        <f t="shared" si="904"/>
        <v>0</v>
      </c>
      <c r="CW106" s="4"/>
      <c r="CX106" s="53">
        <f t="shared" si="982"/>
        <v>0</v>
      </c>
      <c r="CY106" s="43"/>
      <c r="CZ106" s="50">
        <f t="shared" si="855"/>
        <v>0</v>
      </c>
      <c r="DA106" s="50">
        <f t="shared" si="856"/>
        <v>0</v>
      </c>
      <c r="DB106" s="1"/>
      <c r="DC106" s="850"/>
      <c r="DD106" s="850">
        <f t="shared" si="905"/>
        <v>0</v>
      </c>
      <c r="DE106" s="851">
        <f t="shared" si="906"/>
        <v>0</v>
      </c>
      <c r="DF106" s="851">
        <f t="shared" si="857"/>
        <v>0</v>
      </c>
      <c r="DG106" s="850"/>
      <c r="DH106" s="850"/>
      <c r="DI106" s="851"/>
      <c r="DJ106" s="851"/>
    </row>
    <row r="107" spans="1:114" s="862" customFormat="1" x14ac:dyDescent="0.2">
      <c r="A107" s="857" t="s">
        <v>120</v>
      </c>
      <c r="B107" s="857" t="s">
        <v>279</v>
      </c>
      <c r="C107" s="857" t="s">
        <v>3</v>
      </c>
      <c r="D107" s="857">
        <v>100</v>
      </c>
      <c r="E107" s="858"/>
      <c r="F107" s="859">
        <f t="shared" si="947"/>
        <v>0</v>
      </c>
      <c r="G107" s="858"/>
      <c r="H107" s="859">
        <f t="shared" si="948"/>
        <v>0</v>
      </c>
      <c r="I107" s="858"/>
      <c r="J107" s="859">
        <f t="shared" si="949"/>
        <v>0</v>
      </c>
      <c r="K107" s="858"/>
      <c r="L107" s="859">
        <f t="shared" si="950"/>
        <v>0</v>
      </c>
      <c r="M107" s="858"/>
      <c r="N107" s="859">
        <f t="shared" si="951"/>
        <v>0</v>
      </c>
      <c r="O107" s="858"/>
      <c r="P107" s="859">
        <f t="shared" si="952"/>
        <v>0</v>
      </c>
      <c r="Q107" s="858"/>
      <c r="R107" s="859">
        <f t="shared" si="953"/>
        <v>0</v>
      </c>
      <c r="S107" s="858"/>
      <c r="T107" s="859">
        <f t="shared" si="954"/>
        <v>0</v>
      </c>
      <c r="U107" s="858"/>
      <c r="V107" s="859">
        <f t="shared" si="955"/>
        <v>0</v>
      </c>
      <c r="W107" s="858"/>
      <c r="X107" s="859">
        <f t="shared" si="956"/>
        <v>0</v>
      </c>
      <c r="Y107" s="858"/>
      <c r="Z107" s="859"/>
      <c r="AA107" s="858"/>
      <c r="AB107" s="874">
        <f t="shared" si="957"/>
        <v>0</v>
      </c>
      <c r="AC107" s="905"/>
      <c r="AD107" s="859">
        <f t="shared" si="958"/>
        <v>0</v>
      </c>
      <c r="AE107" s="858"/>
      <c r="AF107" s="859">
        <f t="shared" si="959"/>
        <v>0</v>
      </c>
      <c r="AG107" s="858">
        <v>41.75</v>
      </c>
      <c r="AH107" s="859">
        <f t="shared" si="960"/>
        <v>4175</v>
      </c>
      <c r="AI107" s="858">
        <v>30</v>
      </c>
      <c r="AJ107" s="859">
        <f t="shared" si="961"/>
        <v>3000</v>
      </c>
      <c r="AK107" s="858">
        <v>33</v>
      </c>
      <c r="AL107" s="859">
        <f t="shared" si="962"/>
        <v>3300</v>
      </c>
      <c r="AM107" s="858">
        <v>31</v>
      </c>
      <c r="AN107" s="859">
        <f t="shared" si="963"/>
        <v>3100</v>
      </c>
      <c r="AO107" s="858">
        <v>26</v>
      </c>
      <c r="AP107" s="859">
        <f t="shared" si="964"/>
        <v>2600</v>
      </c>
      <c r="AQ107" s="858">
        <v>9.25</v>
      </c>
      <c r="AR107" s="859">
        <f t="shared" si="965"/>
        <v>925</v>
      </c>
      <c r="AS107" s="858">
        <v>8.75</v>
      </c>
      <c r="AT107" s="859">
        <f t="shared" si="966"/>
        <v>875</v>
      </c>
      <c r="AU107" s="858">
        <v>7.25</v>
      </c>
      <c r="AV107" s="859">
        <f t="shared" si="967"/>
        <v>725</v>
      </c>
      <c r="AW107" s="858">
        <v>7.75</v>
      </c>
      <c r="AX107" s="859">
        <f t="shared" si="968"/>
        <v>775</v>
      </c>
      <c r="AY107" s="858">
        <v>3.75</v>
      </c>
      <c r="AZ107" s="874">
        <f t="shared" si="969"/>
        <v>375</v>
      </c>
      <c r="BA107" s="905"/>
      <c r="BB107" s="859">
        <f t="shared" si="970"/>
        <v>0</v>
      </c>
      <c r="BC107" s="858"/>
      <c r="BD107" s="859">
        <f t="shared" si="971"/>
        <v>0</v>
      </c>
      <c r="BE107" s="858"/>
      <c r="BF107" s="859">
        <f t="shared" si="972"/>
        <v>0</v>
      </c>
      <c r="BG107" s="858"/>
      <c r="BH107" s="859">
        <f t="shared" si="973"/>
        <v>0</v>
      </c>
      <c r="BI107" s="858"/>
      <c r="BJ107" s="859">
        <f t="shared" si="974"/>
        <v>0</v>
      </c>
      <c r="BK107" s="858"/>
      <c r="BL107" s="859">
        <f t="shared" si="975"/>
        <v>0</v>
      </c>
      <c r="BM107" s="858"/>
      <c r="BN107" s="859">
        <f t="shared" si="976"/>
        <v>0</v>
      </c>
      <c r="BO107" s="858"/>
      <c r="BP107" s="859">
        <f t="shared" si="977"/>
        <v>0</v>
      </c>
      <c r="BQ107" s="858"/>
      <c r="BR107" s="859">
        <f t="shared" si="978"/>
        <v>0</v>
      </c>
      <c r="BS107" s="858"/>
      <c r="BT107" s="859">
        <f t="shared" si="979"/>
        <v>0</v>
      </c>
      <c r="BU107" s="858"/>
      <c r="BV107" s="859">
        <f t="shared" si="980"/>
        <v>0</v>
      </c>
      <c r="BW107" s="858"/>
      <c r="BX107" s="859">
        <f t="shared" si="981"/>
        <v>0</v>
      </c>
      <c r="BY107" s="858"/>
      <c r="BZ107" s="859">
        <f t="shared" si="893"/>
        <v>0</v>
      </c>
      <c r="CA107" s="858"/>
      <c r="CB107" s="859">
        <f t="shared" si="894"/>
        <v>0</v>
      </c>
      <c r="CC107" s="858"/>
      <c r="CD107" s="859">
        <f t="shared" si="895"/>
        <v>0</v>
      </c>
      <c r="CE107" s="858"/>
      <c r="CF107" s="859">
        <f t="shared" si="896"/>
        <v>0</v>
      </c>
      <c r="CG107" s="858"/>
      <c r="CH107" s="859">
        <f t="shared" si="897"/>
        <v>0</v>
      </c>
      <c r="CI107" s="858"/>
      <c r="CJ107" s="859">
        <f t="shared" si="898"/>
        <v>0</v>
      </c>
      <c r="CK107" s="858"/>
      <c r="CL107" s="859">
        <f t="shared" si="899"/>
        <v>0</v>
      </c>
      <c r="CM107" s="858"/>
      <c r="CN107" s="859">
        <f t="shared" si="900"/>
        <v>0</v>
      </c>
      <c r="CO107" s="858"/>
      <c r="CP107" s="859">
        <f t="shared" si="901"/>
        <v>0</v>
      </c>
      <c r="CQ107" s="858"/>
      <c r="CR107" s="859">
        <f t="shared" si="902"/>
        <v>0</v>
      </c>
      <c r="CS107" s="858"/>
      <c r="CT107" s="859">
        <f t="shared" si="903"/>
        <v>0</v>
      </c>
      <c r="CU107" s="858"/>
      <c r="CV107" s="859">
        <f t="shared" si="904"/>
        <v>0</v>
      </c>
      <c r="CW107" s="858"/>
      <c r="CX107" s="859">
        <f t="shared" si="982"/>
        <v>0</v>
      </c>
      <c r="CY107" s="858"/>
      <c r="CZ107" s="861">
        <f t="shared" si="855"/>
        <v>198.5</v>
      </c>
      <c r="DA107" s="861">
        <f t="shared" si="856"/>
        <v>19850</v>
      </c>
      <c r="DC107" s="850"/>
      <c r="DD107" s="850">
        <f t="shared" si="905"/>
        <v>0</v>
      </c>
      <c r="DE107" s="851">
        <f t="shared" si="906"/>
        <v>0</v>
      </c>
      <c r="DF107" s="851">
        <f t="shared" si="857"/>
        <v>0</v>
      </c>
      <c r="DG107" s="863"/>
      <c r="DH107" s="863"/>
      <c r="DI107" s="863"/>
      <c r="DJ107" s="863"/>
    </row>
    <row r="108" spans="1:114" s="3" customFormat="1" x14ac:dyDescent="0.2">
      <c r="A108" s="222" t="s">
        <v>120</v>
      </c>
      <c r="B108" s="222" t="s">
        <v>121</v>
      </c>
      <c r="C108" s="222" t="s">
        <v>3</v>
      </c>
      <c r="D108" s="222">
        <v>100</v>
      </c>
      <c r="E108" s="226"/>
      <c r="F108" s="227">
        <f t="shared" si="947"/>
        <v>0</v>
      </c>
      <c r="G108" s="226"/>
      <c r="H108" s="227">
        <f t="shared" si="948"/>
        <v>0</v>
      </c>
      <c r="I108" s="226"/>
      <c r="J108" s="227">
        <f t="shared" si="949"/>
        <v>0</v>
      </c>
      <c r="K108" s="226"/>
      <c r="L108" s="227">
        <f t="shared" si="950"/>
        <v>0</v>
      </c>
      <c r="M108" s="226"/>
      <c r="N108" s="227">
        <f t="shared" si="951"/>
        <v>0</v>
      </c>
      <c r="O108" s="226"/>
      <c r="P108" s="227">
        <f t="shared" si="952"/>
        <v>0</v>
      </c>
      <c r="Q108" s="226"/>
      <c r="R108" s="227">
        <f t="shared" si="953"/>
        <v>0</v>
      </c>
      <c r="S108" s="226"/>
      <c r="T108" s="227">
        <f t="shared" si="954"/>
        <v>0</v>
      </c>
      <c r="U108" s="226"/>
      <c r="V108" s="227">
        <f t="shared" si="955"/>
        <v>0</v>
      </c>
      <c r="W108" s="226"/>
      <c r="X108" s="227">
        <f t="shared" si="956"/>
        <v>0</v>
      </c>
      <c r="Y108" s="226"/>
      <c r="Z108" s="227"/>
      <c r="AA108" s="226"/>
      <c r="AB108" s="873">
        <f t="shared" si="957"/>
        <v>0</v>
      </c>
      <c r="AC108" s="904">
        <v>1.5</v>
      </c>
      <c r="AD108" s="227">
        <f t="shared" si="958"/>
        <v>150</v>
      </c>
      <c r="AE108" s="226">
        <v>23.75</v>
      </c>
      <c r="AF108" s="227">
        <f t="shared" si="959"/>
        <v>2375</v>
      </c>
      <c r="AG108" s="226"/>
      <c r="AH108" s="227">
        <f t="shared" si="960"/>
        <v>0</v>
      </c>
      <c r="AI108" s="226"/>
      <c r="AJ108" s="227">
        <f t="shared" si="961"/>
        <v>0</v>
      </c>
      <c r="AK108" s="226"/>
      <c r="AL108" s="227">
        <f t="shared" si="962"/>
        <v>0</v>
      </c>
      <c r="AM108" s="226"/>
      <c r="AN108" s="227">
        <f t="shared" si="963"/>
        <v>0</v>
      </c>
      <c r="AO108" s="226"/>
      <c r="AP108" s="227">
        <f t="shared" si="964"/>
        <v>0</v>
      </c>
      <c r="AQ108" s="226"/>
      <c r="AR108" s="227">
        <f t="shared" si="965"/>
        <v>0</v>
      </c>
      <c r="AS108" s="226"/>
      <c r="AT108" s="227">
        <f t="shared" si="966"/>
        <v>0</v>
      </c>
      <c r="AU108" s="226"/>
      <c r="AV108" s="227">
        <f t="shared" si="967"/>
        <v>0</v>
      </c>
      <c r="AW108" s="226"/>
      <c r="AX108" s="227">
        <f t="shared" si="968"/>
        <v>0</v>
      </c>
      <c r="AY108" s="226"/>
      <c r="AZ108" s="873">
        <f t="shared" si="969"/>
        <v>0</v>
      </c>
      <c r="BA108" s="904"/>
      <c r="BB108" s="227">
        <f t="shared" si="970"/>
        <v>0</v>
      </c>
      <c r="BC108" s="226"/>
      <c r="BD108" s="227">
        <f t="shared" si="971"/>
        <v>0</v>
      </c>
      <c r="BE108" s="226"/>
      <c r="BF108" s="227">
        <f t="shared" si="972"/>
        <v>0</v>
      </c>
      <c r="BG108" s="226"/>
      <c r="BH108" s="227">
        <f t="shared" si="973"/>
        <v>0</v>
      </c>
      <c r="BI108" s="226"/>
      <c r="BJ108" s="227">
        <f t="shared" si="974"/>
        <v>0</v>
      </c>
      <c r="BK108" s="226"/>
      <c r="BL108" s="227">
        <f t="shared" si="975"/>
        <v>0</v>
      </c>
      <c r="BM108" s="226"/>
      <c r="BN108" s="227">
        <f t="shared" si="976"/>
        <v>0</v>
      </c>
      <c r="BO108" s="226"/>
      <c r="BP108" s="227">
        <f t="shared" si="977"/>
        <v>0</v>
      </c>
      <c r="BQ108" s="226"/>
      <c r="BR108" s="227">
        <f t="shared" si="978"/>
        <v>0</v>
      </c>
      <c r="BS108" s="226"/>
      <c r="BT108" s="227">
        <f t="shared" si="979"/>
        <v>0</v>
      </c>
      <c r="BU108" s="226"/>
      <c r="BV108" s="227">
        <f t="shared" si="980"/>
        <v>0</v>
      </c>
      <c r="BW108" s="226"/>
      <c r="BX108" s="227">
        <f t="shared" si="981"/>
        <v>0</v>
      </c>
      <c r="BY108" s="226"/>
      <c r="BZ108" s="227">
        <f t="shared" si="893"/>
        <v>0</v>
      </c>
      <c r="CA108" s="226"/>
      <c r="CB108" s="227">
        <f t="shared" si="894"/>
        <v>0</v>
      </c>
      <c r="CC108" s="226"/>
      <c r="CD108" s="227">
        <f t="shared" si="895"/>
        <v>0</v>
      </c>
      <c r="CE108" s="226"/>
      <c r="CF108" s="227">
        <f t="shared" si="896"/>
        <v>0</v>
      </c>
      <c r="CG108" s="226"/>
      <c r="CH108" s="227">
        <f t="shared" si="897"/>
        <v>0</v>
      </c>
      <c r="CI108" s="226"/>
      <c r="CJ108" s="227">
        <f t="shared" si="898"/>
        <v>0</v>
      </c>
      <c r="CK108" s="226"/>
      <c r="CL108" s="227">
        <f t="shared" si="899"/>
        <v>0</v>
      </c>
      <c r="CM108" s="226"/>
      <c r="CN108" s="227">
        <f t="shared" si="900"/>
        <v>0</v>
      </c>
      <c r="CO108" s="226"/>
      <c r="CP108" s="227">
        <f t="shared" si="901"/>
        <v>0</v>
      </c>
      <c r="CQ108" s="226"/>
      <c r="CR108" s="227">
        <f t="shared" si="902"/>
        <v>0</v>
      </c>
      <c r="CS108" s="226"/>
      <c r="CT108" s="227">
        <f t="shared" si="903"/>
        <v>0</v>
      </c>
      <c r="CU108" s="226"/>
      <c r="CV108" s="227">
        <f t="shared" si="904"/>
        <v>0</v>
      </c>
      <c r="CW108" s="226"/>
      <c r="CX108" s="227">
        <f t="shared" si="982"/>
        <v>0</v>
      </c>
      <c r="CY108" s="229"/>
      <c r="CZ108" s="230">
        <f t="shared" si="855"/>
        <v>25.25</v>
      </c>
      <c r="DA108" s="230">
        <f t="shared" si="856"/>
        <v>2525</v>
      </c>
      <c r="DB108" s="231"/>
      <c r="DC108" s="850"/>
      <c r="DD108" s="850">
        <f t="shared" si="905"/>
        <v>0</v>
      </c>
      <c r="DE108" s="851">
        <f t="shared" si="906"/>
        <v>0</v>
      </c>
      <c r="DF108" s="851">
        <f t="shared" si="857"/>
        <v>0</v>
      </c>
      <c r="DG108" s="853"/>
      <c r="DH108" s="853"/>
      <c r="DI108" s="851"/>
      <c r="DJ108" s="851"/>
    </row>
    <row r="109" spans="1:114" s="3" customFormat="1" x14ac:dyDescent="0.2">
      <c r="A109" s="46" t="s">
        <v>254</v>
      </c>
      <c r="B109" s="46" t="s">
        <v>255</v>
      </c>
      <c r="C109" s="46" t="s">
        <v>3</v>
      </c>
      <c r="D109" s="46">
        <v>100</v>
      </c>
      <c r="E109" s="4"/>
      <c r="F109" s="53">
        <f t="shared" si="947"/>
        <v>0</v>
      </c>
      <c r="G109" s="4"/>
      <c r="H109" s="53">
        <f t="shared" si="948"/>
        <v>0</v>
      </c>
      <c r="I109" s="4"/>
      <c r="J109" s="53">
        <f t="shared" si="949"/>
        <v>0</v>
      </c>
      <c r="K109" s="4"/>
      <c r="L109" s="53">
        <f t="shared" si="950"/>
        <v>0</v>
      </c>
      <c r="M109" s="4"/>
      <c r="N109" s="53">
        <f t="shared" si="951"/>
        <v>0</v>
      </c>
      <c r="O109" s="4"/>
      <c r="P109" s="53">
        <f t="shared" si="952"/>
        <v>0</v>
      </c>
      <c r="Q109" s="4"/>
      <c r="R109" s="53">
        <f t="shared" si="953"/>
        <v>0</v>
      </c>
      <c r="S109" s="4"/>
      <c r="T109" s="53">
        <f t="shared" si="954"/>
        <v>0</v>
      </c>
      <c r="U109" s="4"/>
      <c r="V109" s="53">
        <f t="shared" si="955"/>
        <v>0</v>
      </c>
      <c r="W109" s="4"/>
      <c r="X109" s="53">
        <f t="shared" si="956"/>
        <v>0</v>
      </c>
      <c r="Y109" s="4"/>
      <c r="Z109" s="53"/>
      <c r="AA109" s="4"/>
      <c r="AB109" s="872">
        <f t="shared" si="957"/>
        <v>0</v>
      </c>
      <c r="AC109" s="903"/>
      <c r="AD109" s="53">
        <f t="shared" si="958"/>
        <v>0</v>
      </c>
      <c r="AE109" s="4"/>
      <c r="AF109" s="53">
        <f t="shared" si="959"/>
        <v>0</v>
      </c>
      <c r="AG109" s="4"/>
      <c r="AH109" s="53">
        <f t="shared" si="960"/>
        <v>0</v>
      </c>
      <c r="AI109" s="4"/>
      <c r="AJ109" s="53">
        <f t="shared" si="961"/>
        <v>0</v>
      </c>
      <c r="AK109" s="4"/>
      <c r="AL109" s="53">
        <f t="shared" si="962"/>
        <v>0</v>
      </c>
      <c r="AM109" s="4"/>
      <c r="AN109" s="53">
        <f t="shared" si="963"/>
        <v>0</v>
      </c>
      <c r="AO109" s="4"/>
      <c r="AP109" s="53">
        <f t="shared" si="964"/>
        <v>0</v>
      </c>
      <c r="AQ109" s="4"/>
      <c r="AR109" s="53">
        <f t="shared" si="965"/>
        <v>0</v>
      </c>
      <c r="AS109" s="4"/>
      <c r="AT109" s="53">
        <f t="shared" si="966"/>
        <v>0</v>
      </c>
      <c r="AU109" s="4"/>
      <c r="AV109" s="53">
        <f t="shared" si="967"/>
        <v>0</v>
      </c>
      <c r="AW109" s="4"/>
      <c r="AX109" s="53">
        <f t="shared" si="968"/>
        <v>0</v>
      </c>
      <c r="AY109" s="4"/>
      <c r="AZ109" s="872">
        <f t="shared" si="969"/>
        <v>0</v>
      </c>
      <c r="BA109" s="903"/>
      <c r="BB109" s="53">
        <f t="shared" si="970"/>
        <v>0</v>
      </c>
      <c r="BC109" s="4"/>
      <c r="BD109" s="53">
        <f t="shared" si="971"/>
        <v>0</v>
      </c>
      <c r="BE109" s="4"/>
      <c r="BF109" s="53">
        <f t="shared" si="972"/>
        <v>0</v>
      </c>
      <c r="BG109" s="4"/>
      <c r="BH109" s="53">
        <f t="shared" si="973"/>
        <v>0</v>
      </c>
      <c r="BI109" s="4"/>
      <c r="BJ109" s="53">
        <f t="shared" si="974"/>
        <v>0</v>
      </c>
      <c r="BK109" s="4"/>
      <c r="BL109" s="53">
        <f t="shared" si="975"/>
        <v>0</v>
      </c>
      <c r="BM109" s="4"/>
      <c r="BN109" s="53">
        <f t="shared" si="976"/>
        <v>0</v>
      </c>
      <c r="BO109" s="4"/>
      <c r="BP109" s="53">
        <f t="shared" si="977"/>
        <v>0</v>
      </c>
      <c r="BQ109" s="4"/>
      <c r="BR109" s="53">
        <f t="shared" si="978"/>
        <v>0</v>
      </c>
      <c r="BS109" s="4"/>
      <c r="BT109" s="53">
        <f t="shared" si="979"/>
        <v>0</v>
      </c>
      <c r="BU109" s="4"/>
      <c r="BV109" s="53">
        <f t="shared" si="980"/>
        <v>0</v>
      </c>
      <c r="BW109" s="4"/>
      <c r="BX109" s="53">
        <f t="shared" si="981"/>
        <v>0</v>
      </c>
      <c r="BY109" s="4"/>
      <c r="BZ109" s="53">
        <f t="shared" si="893"/>
        <v>0</v>
      </c>
      <c r="CA109" s="4"/>
      <c r="CB109" s="53">
        <f t="shared" si="894"/>
        <v>0</v>
      </c>
      <c r="CC109" s="4"/>
      <c r="CD109" s="53">
        <f t="shared" si="895"/>
        <v>0</v>
      </c>
      <c r="CE109" s="4"/>
      <c r="CF109" s="53">
        <f t="shared" si="896"/>
        <v>0</v>
      </c>
      <c r="CG109" s="4"/>
      <c r="CH109" s="53">
        <f t="shared" si="897"/>
        <v>0</v>
      </c>
      <c r="CI109" s="4"/>
      <c r="CJ109" s="53">
        <f t="shared" si="898"/>
        <v>0</v>
      </c>
      <c r="CK109" s="4"/>
      <c r="CL109" s="53">
        <f t="shared" si="899"/>
        <v>0</v>
      </c>
      <c r="CM109" s="4"/>
      <c r="CN109" s="53">
        <f t="shared" si="900"/>
        <v>0</v>
      </c>
      <c r="CO109" s="4"/>
      <c r="CP109" s="53">
        <f t="shared" si="901"/>
        <v>0</v>
      </c>
      <c r="CQ109" s="4"/>
      <c r="CR109" s="53">
        <f t="shared" si="902"/>
        <v>0</v>
      </c>
      <c r="CS109" s="4"/>
      <c r="CT109" s="53">
        <f t="shared" si="903"/>
        <v>0</v>
      </c>
      <c r="CU109" s="4"/>
      <c r="CV109" s="53">
        <f t="shared" si="904"/>
        <v>0</v>
      </c>
      <c r="CW109" s="4"/>
      <c r="CX109" s="53">
        <f t="shared" si="982"/>
        <v>0</v>
      </c>
      <c r="CY109" s="43"/>
      <c r="CZ109" s="50">
        <f t="shared" si="855"/>
        <v>0</v>
      </c>
      <c r="DA109" s="50">
        <f t="shared" si="856"/>
        <v>0</v>
      </c>
      <c r="DB109" s="1"/>
      <c r="DC109" s="850"/>
      <c r="DD109" s="850">
        <f t="shared" si="905"/>
        <v>0</v>
      </c>
      <c r="DE109" s="851">
        <f t="shared" si="906"/>
        <v>0</v>
      </c>
      <c r="DF109" s="851">
        <f t="shared" si="857"/>
        <v>0</v>
      </c>
      <c r="DG109" s="850"/>
      <c r="DH109" s="850"/>
      <c r="DI109" s="851"/>
      <c r="DJ109" s="851"/>
    </row>
    <row r="110" spans="1:114" s="3" customFormat="1" x14ac:dyDescent="0.2">
      <c r="A110" s="222" t="s">
        <v>252</v>
      </c>
      <c r="B110" s="222" t="s">
        <v>253</v>
      </c>
      <c r="C110" s="222" t="s">
        <v>3</v>
      </c>
      <c r="D110" s="222">
        <v>100</v>
      </c>
      <c r="E110" s="226"/>
      <c r="F110" s="227">
        <f t="shared" si="947"/>
        <v>0</v>
      </c>
      <c r="G110" s="226"/>
      <c r="H110" s="227">
        <f t="shared" si="948"/>
        <v>0</v>
      </c>
      <c r="I110" s="226"/>
      <c r="J110" s="227">
        <f t="shared" si="949"/>
        <v>0</v>
      </c>
      <c r="K110" s="226"/>
      <c r="L110" s="227">
        <f t="shared" si="950"/>
        <v>0</v>
      </c>
      <c r="M110" s="226"/>
      <c r="N110" s="227">
        <f t="shared" si="951"/>
        <v>0</v>
      </c>
      <c r="O110" s="226"/>
      <c r="P110" s="227">
        <f t="shared" si="952"/>
        <v>0</v>
      </c>
      <c r="Q110" s="226"/>
      <c r="R110" s="227">
        <f t="shared" si="953"/>
        <v>0</v>
      </c>
      <c r="S110" s="226"/>
      <c r="T110" s="227">
        <f t="shared" si="954"/>
        <v>0</v>
      </c>
      <c r="U110" s="226"/>
      <c r="V110" s="227">
        <f t="shared" si="955"/>
        <v>0</v>
      </c>
      <c r="W110" s="226"/>
      <c r="X110" s="227">
        <f t="shared" si="956"/>
        <v>0</v>
      </c>
      <c r="Y110" s="226"/>
      <c r="Z110" s="227"/>
      <c r="AA110" s="226">
        <f>6.75+10</f>
        <v>16.75</v>
      </c>
      <c r="AB110" s="873">
        <f t="shared" si="957"/>
        <v>1675</v>
      </c>
      <c r="AC110" s="904">
        <v>77.25</v>
      </c>
      <c r="AD110" s="227">
        <f t="shared" si="958"/>
        <v>7725</v>
      </c>
      <c r="AE110" s="226">
        <v>28</v>
      </c>
      <c r="AF110" s="227">
        <f t="shared" si="959"/>
        <v>2800</v>
      </c>
      <c r="AG110" s="226">
        <v>60</v>
      </c>
      <c r="AH110" s="227">
        <f t="shared" si="960"/>
        <v>6000</v>
      </c>
      <c r="AI110" s="226"/>
      <c r="AJ110" s="227">
        <f t="shared" si="961"/>
        <v>0</v>
      </c>
      <c r="AK110" s="226"/>
      <c r="AL110" s="227">
        <f t="shared" si="962"/>
        <v>0</v>
      </c>
      <c r="AM110" s="226"/>
      <c r="AN110" s="227">
        <f t="shared" si="963"/>
        <v>0</v>
      </c>
      <c r="AO110" s="226"/>
      <c r="AP110" s="227">
        <f t="shared" si="964"/>
        <v>0</v>
      </c>
      <c r="AQ110" s="226"/>
      <c r="AR110" s="227">
        <f t="shared" si="965"/>
        <v>0</v>
      </c>
      <c r="AS110" s="226"/>
      <c r="AT110" s="227">
        <f t="shared" si="966"/>
        <v>0</v>
      </c>
      <c r="AU110" s="226"/>
      <c r="AV110" s="227">
        <f t="shared" si="967"/>
        <v>0</v>
      </c>
      <c r="AW110" s="226"/>
      <c r="AX110" s="227">
        <f t="shared" si="968"/>
        <v>0</v>
      </c>
      <c r="AY110" s="226"/>
      <c r="AZ110" s="873">
        <f t="shared" si="969"/>
        <v>0</v>
      </c>
      <c r="BA110" s="904"/>
      <c r="BB110" s="227">
        <f t="shared" si="970"/>
        <v>0</v>
      </c>
      <c r="BC110" s="226"/>
      <c r="BD110" s="227">
        <f t="shared" si="971"/>
        <v>0</v>
      </c>
      <c r="BE110" s="226"/>
      <c r="BF110" s="227">
        <f t="shared" si="972"/>
        <v>0</v>
      </c>
      <c r="BG110" s="226"/>
      <c r="BH110" s="227">
        <f t="shared" si="973"/>
        <v>0</v>
      </c>
      <c r="BI110" s="226"/>
      <c r="BJ110" s="227">
        <f t="shared" si="974"/>
        <v>0</v>
      </c>
      <c r="BK110" s="226"/>
      <c r="BL110" s="227">
        <f t="shared" si="975"/>
        <v>0</v>
      </c>
      <c r="BM110" s="226"/>
      <c r="BN110" s="227">
        <f t="shared" si="976"/>
        <v>0</v>
      </c>
      <c r="BO110" s="226"/>
      <c r="BP110" s="227">
        <f t="shared" si="977"/>
        <v>0</v>
      </c>
      <c r="BQ110" s="226"/>
      <c r="BR110" s="227">
        <f t="shared" si="978"/>
        <v>0</v>
      </c>
      <c r="BS110" s="226"/>
      <c r="BT110" s="227">
        <f t="shared" si="979"/>
        <v>0</v>
      </c>
      <c r="BU110" s="226"/>
      <c r="BV110" s="227">
        <f t="shared" si="980"/>
        <v>0</v>
      </c>
      <c r="BW110" s="226"/>
      <c r="BX110" s="227">
        <f t="shared" si="981"/>
        <v>0</v>
      </c>
      <c r="BY110" s="226"/>
      <c r="BZ110" s="227">
        <f t="shared" si="893"/>
        <v>0</v>
      </c>
      <c r="CA110" s="226"/>
      <c r="CB110" s="227">
        <f t="shared" si="894"/>
        <v>0</v>
      </c>
      <c r="CC110" s="226"/>
      <c r="CD110" s="227">
        <f t="shared" si="895"/>
        <v>0</v>
      </c>
      <c r="CE110" s="226"/>
      <c r="CF110" s="227">
        <f t="shared" si="896"/>
        <v>0</v>
      </c>
      <c r="CG110" s="226"/>
      <c r="CH110" s="227">
        <f t="shared" si="897"/>
        <v>0</v>
      </c>
      <c r="CI110" s="226"/>
      <c r="CJ110" s="227">
        <f t="shared" si="898"/>
        <v>0</v>
      </c>
      <c r="CK110" s="226"/>
      <c r="CL110" s="227">
        <f t="shared" si="899"/>
        <v>0</v>
      </c>
      <c r="CM110" s="226"/>
      <c r="CN110" s="227">
        <f t="shared" si="900"/>
        <v>0</v>
      </c>
      <c r="CO110" s="226"/>
      <c r="CP110" s="227">
        <f t="shared" si="901"/>
        <v>0</v>
      </c>
      <c r="CQ110" s="226"/>
      <c r="CR110" s="227">
        <f t="shared" si="902"/>
        <v>0</v>
      </c>
      <c r="CS110" s="226"/>
      <c r="CT110" s="227">
        <f t="shared" si="903"/>
        <v>0</v>
      </c>
      <c r="CU110" s="226"/>
      <c r="CV110" s="227">
        <f t="shared" si="904"/>
        <v>0</v>
      </c>
      <c r="CW110" s="226"/>
      <c r="CX110" s="227">
        <f t="shared" si="982"/>
        <v>0</v>
      </c>
      <c r="CY110" s="229"/>
      <c r="CZ110" s="230">
        <f t="shared" si="855"/>
        <v>182</v>
      </c>
      <c r="DA110" s="230">
        <f t="shared" si="856"/>
        <v>18200</v>
      </c>
      <c r="DB110" s="231"/>
      <c r="DC110" s="850"/>
      <c r="DD110" s="850">
        <f t="shared" si="905"/>
        <v>0</v>
      </c>
      <c r="DE110" s="851">
        <f t="shared" si="906"/>
        <v>0</v>
      </c>
      <c r="DF110" s="851">
        <f t="shared" si="857"/>
        <v>0</v>
      </c>
      <c r="DG110" s="853"/>
      <c r="DH110" s="853"/>
      <c r="DI110" s="851"/>
      <c r="DJ110" s="851"/>
    </row>
    <row r="111" spans="1:114" s="3" customFormat="1" x14ac:dyDescent="0.2">
      <c r="A111" s="46" t="s">
        <v>177</v>
      </c>
      <c r="B111" s="46" t="s">
        <v>95</v>
      </c>
      <c r="C111" s="46" t="s">
        <v>3</v>
      </c>
      <c r="D111" s="46">
        <v>100</v>
      </c>
      <c r="E111" s="4"/>
      <c r="F111" s="53">
        <f t="shared" si="947"/>
        <v>0</v>
      </c>
      <c r="G111" s="4"/>
      <c r="H111" s="53">
        <f t="shared" si="948"/>
        <v>0</v>
      </c>
      <c r="I111" s="4"/>
      <c r="J111" s="53">
        <f t="shared" si="949"/>
        <v>0</v>
      </c>
      <c r="K111" s="4"/>
      <c r="L111" s="53">
        <f t="shared" si="950"/>
        <v>0</v>
      </c>
      <c r="M111" s="4"/>
      <c r="N111" s="53">
        <f t="shared" si="951"/>
        <v>0</v>
      </c>
      <c r="O111" s="4"/>
      <c r="P111" s="53">
        <f t="shared" si="952"/>
        <v>0</v>
      </c>
      <c r="Q111" s="4"/>
      <c r="R111" s="53">
        <f t="shared" si="953"/>
        <v>0</v>
      </c>
      <c r="S111" s="4"/>
      <c r="T111" s="53">
        <f t="shared" si="954"/>
        <v>0</v>
      </c>
      <c r="U111" s="4"/>
      <c r="V111" s="53">
        <f t="shared" si="955"/>
        <v>0</v>
      </c>
      <c r="W111" s="4"/>
      <c r="X111" s="53">
        <f t="shared" si="956"/>
        <v>0</v>
      </c>
      <c r="Y111" s="4"/>
      <c r="Z111" s="53"/>
      <c r="AA111" s="4"/>
      <c r="AB111" s="872">
        <f t="shared" si="957"/>
        <v>0</v>
      </c>
      <c r="AC111" s="903"/>
      <c r="AD111" s="53">
        <f t="shared" si="958"/>
        <v>0</v>
      </c>
      <c r="AE111" s="4">
        <v>0.25</v>
      </c>
      <c r="AF111" s="53">
        <f t="shared" si="959"/>
        <v>25</v>
      </c>
      <c r="AG111" s="4"/>
      <c r="AH111" s="53">
        <f t="shared" si="960"/>
        <v>0</v>
      </c>
      <c r="AI111" s="4"/>
      <c r="AJ111" s="53">
        <f t="shared" si="961"/>
        <v>0</v>
      </c>
      <c r="AK111" s="4"/>
      <c r="AL111" s="53">
        <f t="shared" si="962"/>
        <v>0</v>
      </c>
      <c r="AM111" s="4"/>
      <c r="AN111" s="53">
        <f t="shared" si="963"/>
        <v>0</v>
      </c>
      <c r="AO111" s="4"/>
      <c r="AP111" s="53">
        <f t="shared" si="964"/>
        <v>0</v>
      </c>
      <c r="AQ111" s="4"/>
      <c r="AR111" s="53">
        <f t="shared" si="965"/>
        <v>0</v>
      </c>
      <c r="AS111" s="4"/>
      <c r="AT111" s="53">
        <f t="shared" si="966"/>
        <v>0</v>
      </c>
      <c r="AU111" s="4"/>
      <c r="AV111" s="53">
        <f t="shared" si="967"/>
        <v>0</v>
      </c>
      <c r="AW111" s="4"/>
      <c r="AX111" s="53">
        <f t="shared" si="968"/>
        <v>0</v>
      </c>
      <c r="AY111" s="4"/>
      <c r="AZ111" s="872">
        <f t="shared" si="969"/>
        <v>0</v>
      </c>
      <c r="BA111" s="903"/>
      <c r="BB111" s="53">
        <f t="shared" si="970"/>
        <v>0</v>
      </c>
      <c r="BC111" s="4"/>
      <c r="BD111" s="53">
        <f t="shared" si="971"/>
        <v>0</v>
      </c>
      <c r="BE111" s="4"/>
      <c r="BF111" s="53">
        <f t="shared" si="972"/>
        <v>0</v>
      </c>
      <c r="BG111" s="4"/>
      <c r="BH111" s="53">
        <f t="shared" si="973"/>
        <v>0</v>
      </c>
      <c r="BI111" s="4"/>
      <c r="BJ111" s="53">
        <f t="shared" si="974"/>
        <v>0</v>
      </c>
      <c r="BK111" s="4"/>
      <c r="BL111" s="53">
        <f t="shared" si="975"/>
        <v>0</v>
      </c>
      <c r="BM111" s="4"/>
      <c r="BN111" s="53">
        <f t="shared" si="976"/>
        <v>0</v>
      </c>
      <c r="BO111" s="4"/>
      <c r="BP111" s="53">
        <f t="shared" si="977"/>
        <v>0</v>
      </c>
      <c r="BQ111" s="4"/>
      <c r="BR111" s="53">
        <f t="shared" si="978"/>
        <v>0</v>
      </c>
      <c r="BS111" s="4"/>
      <c r="BT111" s="53">
        <f t="shared" si="979"/>
        <v>0</v>
      </c>
      <c r="BU111" s="4"/>
      <c r="BV111" s="53">
        <f t="shared" si="980"/>
        <v>0</v>
      </c>
      <c r="BW111" s="4"/>
      <c r="BX111" s="53">
        <f t="shared" si="981"/>
        <v>0</v>
      </c>
      <c r="BY111" s="4"/>
      <c r="BZ111" s="53">
        <f t="shared" si="893"/>
        <v>0</v>
      </c>
      <c r="CA111" s="4"/>
      <c r="CB111" s="53">
        <f t="shared" si="894"/>
        <v>0</v>
      </c>
      <c r="CC111" s="4"/>
      <c r="CD111" s="53">
        <f t="shared" si="895"/>
        <v>0</v>
      </c>
      <c r="CE111" s="4"/>
      <c r="CF111" s="53">
        <f t="shared" si="896"/>
        <v>0</v>
      </c>
      <c r="CG111" s="4"/>
      <c r="CH111" s="53">
        <f t="shared" si="897"/>
        <v>0</v>
      </c>
      <c r="CI111" s="4"/>
      <c r="CJ111" s="53">
        <f t="shared" si="898"/>
        <v>0</v>
      </c>
      <c r="CK111" s="4"/>
      <c r="CL111" s="53">
        <f t="shared" si="899"/>
        <v>0</v>
      </c>
      <c r="CM111" s="4"/>
      <c r="CN111" s="53">
        <f t="shared" si="900"/>
        <v>0</v>
      </c>
      <c r="CO111" s="4"/>
      <c r="CP111" s="53">
        <f t="shared" si="901"/>
        <v>0</v>
      </c>
      <c r="CQ111" s="4"/>
      <c r="CR111" s="53">
        <f t="shared" si="902"/>
        <v>0</v>
      </c>
      <c r="CS111" s="4"/>
      <c r="CT111" s="53">
        <f t="shared" si="903"/>
        <v>0</v>
      </c>
      <c r="CU111" s="4"/>
      <c r="CV111" s="53">
        <f t="shared" si="904"/>
        <v>0</v>
      </c>
      <c r="CW111" s="4"/>
      <c r="CX111" s="53">
        <f t="shared" si="982"/>
        <v>0</v>
      </c>
      <c r="CY111" s="43"/>
      <c r="CZ111" s="50">
        <f t="shared" si="855"/>
        <v>0.25</v>
      </c>
      <c r="DA111" s="50">
        <f t="shared" si="856"/>
        <v>25</v>
      </c>
      <c r="DB111" s="1"/>
      <c r="DC111" s="850"/>
      <c r="DD111" s="850">
        <f t="shared" si="905"/>
        <v>0</v>
      </c>
      <c r="DE111" s="851">
        <f t="shared" si="906"/>
        <v>0</v>
      </c>
      <c r="DF111" s="851">
        <f t="shared" si="857"/>
        <v>0</v>
      </c>
      <c r="DG111" s="850"/>
      <c r="DH111" s="850"/>
      <c r="DI111" s="851"/>
      <c r="DJ111" s="851"/>
    </row>
    <row r="112" spans="1:114" s="232" customFormat="1" x14ac:dyDescent="0.2">
      <c r="A112" s="46" t="s">
        <v>119</v>
      </c>
      <c r="B112" s="46" t="s">
        <v>84</v>
      </c>
      <c r="C112" s="46" t="s">
        <v>3</v>
      </c>
      <c r="D112" s="46">
        <v>100</v>
      </c>
      <c r="E112" s="4"/>
      <c r="F112" s="53">
        <f t="shared" si="947"/>
        <v>0</v>
      </c>
      <c r="G112" s="4"/>
      <c r="H112" s="53">
        <f t="shared" si="948"/>
        <v>0</v>
      </c>
      <c r="I112" s="4"/>
      <c r="J112" s="53">
        <f t="shared" si="949"/>
        <v>0</v>
      </c>
      <c r="K112" s="4"/>
      <c r="L112" s="53">
        <f t="shared" si="950"/>
        <v>0</v>
      </c>
      <c r="M112" s="4"/>
      <c r="N112" s="53">
        <f t="shared" si="951"/>
        <v>0</v>
      </c>
      <c r="O112" s="4"/>
      <c r="P112" s="53">
        <f t="shared" si="952"/>
        <v>0</v>
      </c>
      <c r="Q112" s="4"/>
      <c r="R112" s="53">
        <f t="shared" si="953"/>
        <v>0</v>
      </c>
      <c r="S112" s="4"/>
      <c r="T112" s="53">
        <f t="shared" si="954"/>
        <v>0</v>
      </c>
      <c r="U112" s="4"/>
      <c r="V112" s="53">
        <f t="shared" si="955"/>
        <v>0</v>
      </c>
      <c r="W112" s="4"/>
      <c r="X112" s="53">
        <f t="shared" si="956"/>
        <v>0</v>
      </c>
      <c r="Y112" s="4"/>
      <c r="Z112" s="53"/>
      <c r="AA112" s="4"/>
      <c r="AB112" s="872">
        <f t="shared" si="957"/>
        <v>0</v>
      </c>
      <c r="AC112" s="903"/>
      <c r="AD112" s="53">
        <f t="shared" si="958"/>
        <v>0</v>
      </c>
      <c r="AE112" s="4"/>
      <c r="AF112" s="53">
        <f t="shared" si="959"/>
        <v>0</v>
      </c>
      <c r="AG112" s="4"/>
      <c r="AH112" s="53">
        <f t="shared" si="960"/>
        <v>0</v>
      </c>
      <c r="AI112" s="4"/>
      <c r="AJ112" s="53">
        <f t="shared" si="961"/>
        <v>0</v>
      </c>
      <c r="AK112" s="4"/>
      <c r="AL112" s="53">
        <f t="shared" si="962"/>
        <v>0</v>
      </c>
      <c r="AM112" s="4"/>
      <c r="AN112" s="53">
        <f t="shared" si="963"/>
        <v>0</v>
      </c>
      <c r="AO112" s="4"/>
      <c r="AP112" s="53">
        <f t="shared" si="964"/>
        <v>0</v>
      </c>
      <c r="AQ112" s="4"/>
      <c r="AR112" s="53">
        <f t="shared" si="965"/>
        <v>0</v>
      </c>
      <c r="AS112" s="4"/>
      <c r="AT112" s="53">
        <f t="shared" si="966"/>
        <v>0</v>
      </c>
      <c r="AU112" s="4"/>
      <c r="AV112" s="53">
        <f t="shared" si="967"/>
        <v>0</v>
      </c>
      <c r="AW112" s="4"/>
      <c r="AX112" s="53">
        <f t="shared" si="968"/>
        <v>0</v>
      </c>
      <c r="AY112" s="4"/>
      <c r="AZ112" s="872">
        <f t="shared" si="969"/>
        <v>0</v>
      </c>
      <c r="BA112" s="903"/>
      <c r="BB112" s="53">
        <f t="shared" si="970"/>
        <v>0</v>
      </c>
      <c r="BC112" s="4"/>
      <c r="BD112" s="53">
        <f t="shared" si="971"/>
        <v>0</v>
      </c>
      <c r="BE112" s="4"/>
      <c r="BF112" s="53">
        <f t="shared" si="972"/>
        <v>0</v>
      </c>
      <c r="BG112" s="4"/>
      <c r="BH112" s="53">
        <f t="shared" si="973"/>
        <v>0</v>
      </c>
      <c r="BI112" s="4"/>
      <c r="BJ112" s="53">
        <f t="shared" si="974"/>
        <v>0</v>
      </c>
      <c r="BK112" s="4"/>
      <c r="BL112" s="53">
        <f t="shared" si="975"/>
        <v>0</v>
      </c>
      <c r="BM112" s="4"/>
      <c r="BN112" s="53">
        <f t="shared" si="976"/>
        <v>0</v>
      </c>
      <c r="BO112" s="4"/>
      <c r="BP112" s="53">
        <f t="shared" si="977"/>
        <v>0</v>
      </c>
      <c r="BQ112" s="4"/>
      <c r="BR112" s="53">
        <f t="shared" si="978"/>
        <v>0</v>
      </c>
      <c r="BS112" s="4"/>
      <c r="BT112" s="53">
        <f t="shared" si="979"/>
        <v>0</v>
      </c>
      <c r="BU112" s="4"/>
      <c r="BV112" s="53">
        <f t="shared" si="980"/>
        <v>0</v>
      </c>
      <c r="BW112" s="4"/>
      <c r="BX112" s="53">
        <f t="shared" si="981"/>
        <v>0</v>
      </c>
      <c r="BY112" s="4"/>
      <c r="BZ112" s="53">
        <f t="shared" si="893"/>
        <v>0</v>
      </c>
      <c r="CA112" s="4"/>
      <c r="CB112" s="53">
        <f t="shared" si="894"/>
        <v>0</v>
      </c>
      <c r="CC112" s="4"/>
      <c r="CD112" s="53">
        <f t="shared" si="895"/>
        <v>0</v>
      </c>
      <c r="CE112" s="4"/>
      <c r="CF112" s="53">
        <f t="shared" si="896"/>
        <v>0</v>
      </c>
      <c r="CG112" s="4"/>
      <c r="CH112" s="53">
        <f t="shared" si="897"/>
        <v>0</v>
      </c>
      <c r="CI112" s="4"/>
      <c r="CJ112" s="53">
        <f t="shared" si="898"/>
        <v>0</v>
      </c>
      <c r="CK112" s="4"/>
      <c r="CL112" s="53">
        <f t="shared" si="899"/>
        <v>0</v>
      </c>
      <c r="CM112" s="4"/>
      <c r="CN112" s="53">
        <f t="shared" si="900"/>
        <v>0</v>
      </c>
      <c r="CO112" s="4"/>
      <c r="CP112" s="53">
        <f t="shared" si="901"/>
        <v>0</v>
      </c>
      <c r="CQ112" s="4"/>
      <c r="CR112" s="53">
        <f t="shared" si="902"/>
        <v>0</v>
      </c>
      <c r="CS112" s="4"/>
      <c r="CT112" s="53">
        <f t="shared" si="903"/>
        <v>0</v>
      </c>
      <c r="CU112" s="4"/>
      <c r="CV112" s="53">
        <f t="shared" si="904"/>
        <v>0</v>
      </c>
      <c r="CW112" s="4"/>
      <c r="CX112" s="53">
        <f t="shared" si="982"/>
        <v>0</v>
      </c>
      <c r="CY112" s="43"/>
      <c r="CZ112" s="50">
        <f t="shared" si="855"/>
        <v>0</v>
      </c>
      <c r="DA112" s="50">
        <f t="shared" si="856"/>
        <v>0</v>
      </c>
      <c r="DB112" s="1"/>
      <c r="DC112" s="850"/>
      <c r="DD112" s="850">
        <f t="shared" si="905"/>
        <v>0</v>
      </c>
      <c r="DE112" s="851">
        <f t="shared" si="906"/>
        <v>0</v>
      </c>
      <c r="DF112" s="851">
        <f t="shared" si="857"/>
        <v>0</v>
      </c>
      <c r="DG112" s="850"/>
      <c r="DH112" s="850"/>
      <c r="DI112" s="851"/>
      <c r="DJ112" s="851"/>
    </row>
    <row r="113" spans="1:114" s="232" customFormat="1" x14ac:dyDescent="0.2">
      <c r="A113" s="222" t="s">
        <v>251</v>
      </c>
      <c r="B113" s="222" t="s">
        <v>82</v>
      </c>
      <c r="C113" s="222" t="s">
        <v>3</v>
      </c>
      <c r="D113" s="222">
        <v>100</v>
      </c>
      <c r="E113" s="226"/>
      <c r="F113" s="227">
        <f t="shared" si="947"/>
        <v>0</v>
      </c>
      <c r="G113" s="226"/>
      <c r="H113" s="227">
        <f t="shared" si="948"/>
        <v>0</v>
      </c>
      <c r="I113" s="226"/>
      <c r="J113" s="227">
        <f t="shared" si="949"/>
        <v>0</v>
      </c>
      <c r="K113" s="226"/>
      <c r="L113" s="227">
        <f t="shared" si="950"/>
        <v>0</v>
      </c>
      <c r="M113" s="226"/>
      <c r="N113" s="227">
        <f t="shared" si="951"/>
        <v>0</v>
      </c>
      <c r="O113" s="226"/>
      <c r="P113" s="227">
        <f t="shared" si="952"/>
        <v>0</v>
      </c>
      <c r="Q113" s="226"/>
      <c r="R113" s="227">
        <f t="shared" si="953"/>
        <v>0</v>
      </c>
      <c r="S113" s="226"/>
      <c r="T113" s="227">
        <f t="shared" si="954"/>
        <v>0</v>
      </c>
      <c r="U113" s="226"/>
      <c r="V113" s="227">
        <f t="shared" si="955"/>
        <v>0</v>
      </c>
      <c r="W113" s="226"/>
      <c r="X113" s="227">
        <f t="shared" si="956"/>
        <v>0</v>
      </c>
      <c r="Y113" s="226"/>
      <c r="Z113" s="227"/>
      <c r="AA113" s="226"/>
      <c r="AB113" s="873">
        <f t="shared" si="957"/>
        <v>0</v>
      </c>
      <c r="AC113" s="904"/>
      <c r="AD113" s="227">
        <f t="shared" si="958"/>
        <v>0</v>
      </c>
      <c r="AE113" s="226"/>
      <c r="AF113" s="227">
        <f t="shared" si="959"/>
        <v>0</v>
      </c>
      <c r="AG113" s="226">
        <v>2.5</v>
      </c>
      <c r="AH113" s="227">
        <f t="shared" si="960"/>
        <v>250</v>
      </c>
      <c r="AI113" s="226"/>
      <c r="AJ113" s="227">
        <f t="shared" si="961"/>
        <v>0</v>
      </c>
      <c r="AK113" s="226"/>
      <c r="AL113" s="227">
        <f t="shared" si="962"/>
        <v>0</v>
      </c>
      <c r="AM113" s="226"/>
      <c r="AN113" s="227">
        <f t="shared" si="963"/>
        <v>0</v>
      </c>
      <c r="AO113" s="226"/>
      <c r="AP113" s="227">
        <f t="shared" si="964"/>
        <v>0</v>
      </c>
      <c r="AQ113" s="226"/>
      <c r="AR113" s="227">
        <f t="shared" si="965"/>
        <v>0</v>
      </c>
      <c r="AS113" s="226"/>
      <c r="AT113" s="227">
        <f t="shared" si="966"/>
        <v>0</v>
      </c>
      <c r="AU113" s="226"/>
      <c r="AV113" s="227">
        <f t="shared" si="967"/>
        <v>0</v>
      </c>
      <c r="AW113" s="226"/>
      <c r="AX113" s="227">
        <f t="shared" si="968"/>
        <v>0</v>
      </c>
      <c r="AY113" s="226"/>
      <c r="AZ113" s="873">
        <f t="shared" si="969"/>
        <v>0</v>
      </c>
      <c r="BA113" s="904"/>
      <c r="BB113" s="227">
        <f t="shared" si="970"/>
        <v>0</v>
      </c>
      <c r="BC113" s="226"/>
      <c r="BD113" s="227">
        <f t="shared" si="971"/>
        <v>0</v>
      </c>
      <c r="BE113" s="226"/>
      <c r="BF113" s="227">
        <f t="shared" si="972"/>
        <v>0</v>
      </c>
      <c r="BG113" s="226"/>
      <c r="BH113" s="227">
        <f t="shared" si="973"/>
        <v>0</v>
      </c>
      <c r="BI113" s="226"/>
      <c r="BJ113" s="227">
        <f t="shared" si="974"/>
        <v>0</v>
      </c>
      <c r="BK113" s="226"/>
      <c r="BL113" s="227">
        <f t="shared" si="975"/>
        <v>0</v>
      </c>
      <c r="BM113" s="226"/>
      <c r="BN113" s="227">
        <f t="shared" si="976"/>
        <v>0</v>
      </c>
      <c r="BO113" s="226"/>
      <c r="BP113" s="227">
        <f t="shared" si="977"/>
        <v>0</v>
      </c>
      <c r="BQ113" s="226"/>
      <c r="BR113" s="227">
        <f t="shared" si="978"/>
        <v>0</v>
      </c>
      <c r="BS113" s="226"/>
      <c r="BT113" s="227">
        <f t="shared" si="979"/>
        <v>0</v>
      </c>
      <c r="BU113" s="226"/>
      <c r="BV113" s="227">
        <f t="shared" si="980"/>
        <v>0</v>
      </c>
      <c r="BW113" s="226"/>
      <c r="BX113" s="227">
        <f t="shared" si="981"/>
        <v>0</v>
      </c>
      <c r="BY113" s="226"/>
      <c r="BZ113" s="227">
        <f t="shared" si="893"/>
        <v>0</v>
      </c>
      <c r="CA113" s="226"/>
      <c r="CB113" s="227">
        <f t="shared" si="894"/>
        <v>0</v>
      </c>
      <c r="CC113" s="226"/>
      <c r="CD113" s="227">
        <f t="shared" si="895"/>
        <v>0</v>
      </c>
      <c r="CE113" s="226"/>
      <c r="CF113" s="227">
        <f t="shared" si="896"/>
        <v>0</v>
      </c>
      <c r="CG113" s="226"/>
      <c r="CH113" s="227">
        <f t="shared" si="897"/>
        <v>0</v>
      </c>
      <c r="CI113" s="226"/>
      <c r="CJ113" s="227">
        <f t="shared" si="898"/>
        <v>0</v>
      </c>
      <c r="CK113" s="226"/>
      <c r="CL113" s="227">
        <f t="shared" si="899"/>
        <v>0</v>
      </c>
      <c r="CM113" s="226"/>
      <c r="CN113" s="227">
        <f t="shared" si="900"/>
        <v>0</v>
      </c>
      <c r="CO113" s="226"/>
      <c r="CP113" s="227">
        <f t="shared" si="901"/>
        <v>0</v>
      </c>
      <c r="CQ113" s="226"/>
      <c r="CR113" s="227">
        <f t="shared" si="902"/>
        <v>0</v>
      </c>
      <c r="CS113" s="226"/>
      <c r="CT113" s="227">
        <f t="shared" si="903"/>
        <v>0</v>
      </c>
      <c r="CU113" s="226"/>
      <c r="CV113" s="227">
        <f t="shared" si="904"/>
        <v>0</v>
      </c>
      <c r="CW113" s="226"/>
      <c r="CX113" s="227">
        <f t="shared" si="982"/>
        <v>0</v>
      </c>
      <c r="CY113" s="229"/>
      <c r="CZ113" s="230">
        <f t="shared" si="855"/>
        <v>2.5</v>
      </c>
      <c r="DA113" s="230">
        <f t="shared" si="856"/>
        <v>250</v>
      </c>
      <c r="DB113" s="231"/>
      <c r="DC113" s="850"/>
      <c r="DD113" s="850">
        <f t="shared" si="905"/>
        <v>0</v>
      </c>
      <c r="DE113" s="851">
        <f t="shared" si="906"/>
        <v>0</v>
      </c>
      <c r="DF113" s="851">
        <f t="shared" si="857"/>
        <v>0</v>
      </c>
      <c r="DG113" s="853"/>
      <c r="DH113" s="853"/>
      <c r="DI113" s="851"/>
      <c r="DJ113" s="851"/>
    </row>
    <row r="114" spans="1:114" s="3" customFormat="1" x14ac:dyDescent="0.2">
      <c r="A114" s="46" t="s">
        <v>293</v>
      </c>
      <c r="B114" s="46" t="s">
        <v>294</v>
      </c>
      <c r="C114" s="46" t="s">
        <v>3</v>
      </c>
      <c r="D114" s="46">
        <v>100</v>
      </c>
      <c r="E114" s="4"/>
      <c r="F114" s="53">
        <f t="shared" si="947"/>
        <v>0</v>
      </c>
      <c r="G114" s="4"/>
      <c r="H114" s="53">
        <f t="shared" si="948"/>
        <v>0</v>
      </c>
      <c r="I114" s="4"/>
      <c r="J114" s="53">
        <f t="shared" si="949"/>
        <v>0</v>
      </c>
      <c r="K114" s="4"/>
      <c r="L114" s="53">
        <f t="shared" si="950"/>
        <v>0</v>
      </c>
      <c r="M114" s="4"/>
      <c r="N114" s="53">
        <f t="shared" si="951"/>
        <v>0</v>
      </c>
      <c r="O114" s="4"/>
      <c r="P114" s="53">
        <f t="shared" si="952"/>
        <v>0</v>
      </c>
      <c r="Q114" s="4"/>
      <c r="R114" s="53">
        <f t="shared" si="953"/>
        <v>0</v>
      </c>
      <c r="S114" s="4"/>
      <c r="T114" s="53">
        <f t="shared" si="954"/>
        <v>0</v>
      </c>
      <c r="U114" s="4"/>
      <c r="V114" s="53">
        <f t="shared" si="955"/>
        <v>0</v>
      </c>
      <c r="W114" s="4"/>
      <c r="X114" s="53">
        <f t="shared" si="956"/>
        <v>0</v>
      </c>
      <c r="Y114" s="4"/>
      <c r="Z114" s="53"/>
      <c r="AA114" s="4"/>
      <c r="AB114" s="872">
        <f t="shared" si="957"/>
        <v>0</v>
      </c>
      <c r="AC114" s="903"/>
      <c r="AD114" s="53">
        <f t="shared" si="958"/>
        <v>0</v>
      </c>
      <c r="AE114" s="4"/>
      <c r="AF114" s="53">
        <f t="shared" si="959"/>
        <v>0</v>
      </c>
      <c r="AG114" s="4">
        <v>39.75</v>
      </c>
      <c r="AH114" s="53">
        <f t="shared" si="960"/>
        <v>3975</v>
      </c>
      <c r="AI114" s="4">
        <v>1</v>
      </c>
      <c r="AJ114" s="53">
        <f t="shared" si="961"/>
        <v>100</v>
      </c>
      <c r="AK114" s="4">
        <v>17.5</v>
      </c>
      <c r="AL114" s="53">
        <f t="shared" si="962"/>
        <v>1750</v>
      </c>
      <c r="AM114" s="4"/>
      <c r="AN114" s="53">
        <f t="shared" si="963"/>
        <v>0</v>
      </c>
      <c r="AO114" s="4">
        <v>1</v>
      </c>
      <c r="AP114" s="53">
        <f t="shared" si="964"/>
        <v>100</v>
      </c>
      <c r="AQ114" s="4">
        <v>7</v>
      </c>
      <c r="AR114" s="53">
        <f t="shared" si="965"/>
        <v>700</v>
      </c>
      <c r="AS114" s="4">
        <v>1.5</v>
      </c>
      <c r="AT114" s="53">
        <f t="shared" si="966"/>
        <v>150</v>
      </c>
      <c r="AU114" s="4">
        <v>4</v>
      </c>
      <c r="AV114" s="53">
        <f t="shared" si="967"/>
        <v>400</v>
      </c>
      <c r="AW114" s="4"/>
      <c r="AX114" s="53">
        <f t="shared" si="968"/>
        <v>0</v>
      </c>
      <c r="AY114" s="4"/>
      <c r="AZ114" s="872">
        <f t="shared" si="969"/>
        <v>0</v>
      </c>
      <c r="BA114" s="903"/>
      <c r="BB114" s="53">
        <f t="shared" si="970"/>
        <v>0</v>
      </c>
      <c r="BC114" s="4"/>
      <c r="BD114" s="53">
        <f t="shared" si="971"/>
        <v>0</v>
      </c>
      <c r="BE114" s="4"/>
      <c r="BF114" s="53">
        <f t="shared" si="972"/>
        <v>0</v>
      </c>
      <c r="BG114" s="4"/>
      <c r="BH114" s="53">
        <f t="shared" si="973"/>
        <v>0</v>
      </c>
      <c r="BI114" s="4"/>
      <c r="BJ114" s="53">
        <f t="shared" si="974"/>
        <v>0</v>
      </c>
      <c r="BK114" s="4"/>
      <c r="BL114" s="53">
        <f t="shared" si="975"/>
        <v>0</v>
      </c>
      <c r="BM114" s="4"/>
      <c r="BN114" s="53">
        <f t="shared" si="976"/>
        <v>0</v>
      </c>
      <c r="BO114" s="4"/>
      <c r="BP114" s="53">
        <f t="shared" si="977"/>
        <v>0</v>
      </c>
      <c r="BQ114" s="4"/>
      <c r="BR114" s="53">
        <f t="shared" si="978"/>
        <v>0</v>
      </c>
      <c r="BS114" s="4"/>
      <c r="BT114" s="53">
        <f t="shared" si="979"/>
        <v>0</v>
      </c>
      <c r="BU114" s="4"/>
      <c r="BV114" s="53">
        <f t="shared" si="980"/>
        <v>0</v>
      </c>
      <c r="BW114" s="4"/>
      <c r="BX114" s="53">
        <f t="shared" si="981"/>
        <v>0</v>
      </c>
      <c r="BY114" s="4"/>
      <c r="BZ114" s="53">
        <f t="shared" si="893"/>
        <v>0</v>
      </c>
      <c r="CA114" s="4"/>
      <c r="CB114" s="53">
        <f t="shared" si="894"/>
        <v>0</v>
      </c>
      <c r="CC114" s="4"/>
      <c r="CD114" s="53">
        <f t="shared" si="895"/>
        <v>0</v>
      </c>
      <c r="CE114" s="4"/>
      <c r="CF114" s="53">
        <f t="shared" si="896"/>
        <v>0</v>
      </c>
      <c r="CG114" s="4"/>
      <c r="CH114" s="53">
        <f t="shared" si="897"/>
        <v>0</v>
      </c>
      <c r="CI114" s="4"/>
      <c r="CJ114" s="53">
        <f t="shared" si="898"/>
        <v>0</v>
      </c>
      <c r="CK114" s="4"/>
      <c r="CL114" s="53">
        <f t="shared" si="899"/>
        <v>0</v>
      </c>
      <c r="CM114" s="4"/>
      <c r="CN114" s="53">
        <f t="shared" si="900"/>
        <v>0</v>
      </c>
      <c r="CO114" s="4"/>
      <c r="CP114" s="53">
        <f t="shared" si="901"/>
        <v>0</v>
      </c>
      <c r="CQ114" s="4"/>
      <c r="CR114" s="53">
        <f t="shared" si="902"/>
        <v>0</v>
      </c>
      <c r="CS114" s="4"/>
      <c r="CT114" s="53">
        <f t="shared" si="903"/>
        <v>0</v>
      </c>
      <c r="CU114" s="4"/>
      <c r="CV114" s="53">
        <f t="shared" si="904"/>
        <v>0</v>
      </c>
      <c r="CW114" s="4"/>
      <c r="CX114" s="53">
        <f t="shared" si="982"/>
        <v>0</v>
      </c>
      <c r="CY114" s="43"/>
      <c r="CZ114" s="50">
        <f t="shared" si="855"/>
        <v>71.75</v>
      </c>
      <c r="DA114" s="50">
        <f t="shared" si="856"/>
        <v>7175</v>
      </c>
      <c r="DB114" s="1"/>
      <c r="DC114" s="850"/>
      <c r="DD114" s="850">
        <f t="shared" si="905"/>
        <v>0</v>
      </c>
      <c r="DE114" s="851">
        <f t="shared" si="906"/>
        <v>0</v>
      </c>
      <c r="DF114" s="851">
        <f t="shared" si="857"/>
        <v>0</v>
      </c>
      <c r="DG114" s="850"/>
      <c r="DH114" s="850"/>
      <c r="DI114" s="851"/>
      <c r="DJ114" s="851"/>
    </row>
    <row r="115" spans="1:114" s="3" customFormat="1" x14ac:dyDescent="0.2">
      <c r="A115" s="46" t="s">
        <v>229</v>
      </c>
      <c r="B115" s="46" t="s">
        <v>230</v>
      </c>
      <c r="C115" s="46" t="s">
        <v>3</v>
      </c>
      <c r="D115" s="46">
        <v>100</v>
      </c>
      <c r="E115" s="4"/>
      <c r="F115" s="53">
        <f t="shared" si="947"/>
        <v>0</v>
      </c>
      <c r="G115" s="4"/>
      <c r="H115" s="53">
        <f t="shared" si="948"/>
        <v>0</v>
      </c>
      <c r="I115" s="4"/>
      <c r="J115" s="53">
        <f t="shared" si="949"/>
        <v>0</v>
      </c>
      <c r="K115" s="4"/>
      <c r="L115" s="53">
        <f t="shared" si="950"/>
        <v>0</v>
      </c>
      <c r="M115" s="4"/>
      <c r="N115" s="53">
        <f t="shared" si="951"/>
        <v>0</v>
      </c>
      <c r="O115" s="4"/>
      <c r="P115" s="53">
        <f t="shared" si="952"/>
        <v>0</v>
      </c>
      <c r="Q115" s="4"/>
      <c r="R115" s="53">
        <f t="shared" si="953"/>
        <v>0</v>
      </c>
      <c r="S115" s="4"/>
      <c r="T115" s="53">
        <f t="shared" si="954"/>
        <v>0</v>
      </c>
      <c r="U115" s="4"/>
      <c r="V115" s="53">
        <f t="shared" si="955"/>
        <v>0</v>
      </c>
      <c r="W115" s="4">
        <v>108.25</v>
      </c>
      <c r="X115" s="53">
        <f t="shared" si="956"/>
        <v>10825</v>
      </c>
      <c r="Y115" s="4"/>
      <c r="Z115" s="53"/>
      <c r="AA115" s="4">
        <v>0.5</v>
      </c>
      <c r="AB115" s="872">
        <f t="shared" si="957"/>
        <v>50</v>
      </c>
      <c r="AC115" s="903">
        <v>3.5</v>
      </c>
      <c r="AD115" s="53">
        <f t="shared" si="958"/>
        <v>350</v>
      </c>
      <c r="AE115" s="4">
        <v>3.5</v>
      </c>
      <c r="AF115" s="53">
        <f t="shared" si="959"/>
        <v>350</v>
      </c>
      <c r="AG115" s="4">
        <v>0.5</v>
      </c>
      <c r="AH115" s="53">
        <f t="shared" si="960"/>
        <v>50</v>
      </c>
      <c r="AI115" s="4">
        <v>0.5</v>
      </c>
      <c r="AJ115" s="53">
        <f t="shared" si="961"/>
        <v>50</v>
      </c>
      <c r="AK115" s="4">
        <v>0.5</v>
      </c>
      <c r="AL115" s="53">
        <f t="shared" si="962"/>
        <v>50</v>
      </c>
      <c r="AM115" s="4"/>
      <c r="AN115" s="53">
        <f t="shared" si="963"/>
        <v>0</v>
      </c>
      <c r="AO115" s="4"/>
      <c r="AP115" s="53">
        <f t="shared" si="964"/>
        <v>0</v>
      </c>
      <c r="AQ115" s="4">
        <v>0.75</v>
      </c>
      <c r="AR115" s="53">
        <f t="shared" si="965"/>
        <v>75</v>
      </c>
      <c r="AS115" s="4">
        <v>0.5</v>
      </c>
      <c r="AT115" s="53">
        <f t="shared" si="966"/>
        <v>50</v>
      </c>
      <c r="AU115" s="4"/>
      <c r="AV115" s="53">
        <f t="shared" si="967"/>
        <v>0</v>
      </c>
      <c r="AW115" s="4"/>
      <c r="AX115" s="53">
        <f t="shared" si="968"/>
        <v>0</v>
      </c>
      <c r="AY115" s="4"/>
      <c r="AZ115" s="872">
        <f t="shared" si="969"/>
        <v>0</v>
      </c>
      <c r="BA115" s="903"/>
      <c r="BB115" s="53">
        <f t="shared" si="970"/>
        <v>0</v>
      </c>
      <c r="BC115" s="4"/>
      <c r="BD115" s="53">
        <f t="shared" si="971"/>
        <v>0</v>
      </c>
      <c r="BE115" s="4">
        <v>0.5</v>
      </c>
      <c r="BF115" s="53">
        <f t="shared" si="972"/>
        <v>50</v>
      </c>
      <c r="BG115" s="4"/>
      <c r="BH115" s="53">
        <f t="shared" si="973"/>
        <v>0</v>
      </c>
      <c r="BI115" s="4"/>
      <c r="BJ115" s="53">
        <f t="shared" si="974"/>
        <v>0</v>
      </c>
      <c r="BK115" s="4"/>
      <c r="BL115" s="53">
        <f t="shared" si="975"/>
        <v>0</v>
      </c>
      <c r="BM115" s="4"/>
      <c r="BN115" s="53">
        <f t="shared" si="976"/>
        <v>0</v>
      </c>
      <c r="BO115" s="4"/>
      <c r="BP115" s="53">
        <f t="shared" si="977"/>
        <v>0</v>
      </c>
      <c r="BQ115" s="4"/>
      <c r="BR115" s="53">
        <f t="shared" si="978"/>
        <v>0</v>
      </c>
      <c r="BS115" s="4"/>
      <c r="BT115" s="53">
        <f t="shared" si="979"/>
        <v>0</v>
      </c>
      <c r="BU115" s="4"/>
      <c r="BV115" s="53">
        <f t="shared" si="980"/>
        <v>0</v>
      </c>
      <c r="BW115" s="4"/>
      <c r="BX115" s="53">
        <f t="shared" si="981"/>
        <v>0</v>
      </c>
      <c r="BY115" s="4"/>
      <c r="BZ115" s="53">
        <f t="shared" si="893"/>
        <v>0</v>
      </c>
      <c r="CA115" s="4"/>
      <c r="CB115" s="53">
        <f t="shared" si="894"/>
        <v>0</v>
      </c>
      <c r="CC115" s="4"/>
      <c r="CD115" s="53">
        <f t="shared" si="895"/>
        <v>0</v>
      </c>
      <c r="CE115" s="4"/>
      <c r="CF115" s="53">
        <f t="shared" si="896"/>
        <v>0</v>
      </c>
      <c r="CG115" s="4"/>
      <c r="CH115" s="53">
        <f t="shared" si="897"/>
        <v>0</v>
      </c>
      <c r="CI115" s="4"/>
      <c r="CJ115" s="53">
        <f t="shared" si="898"/>
        <v>0</v>
      </c>
      <c r="CK115" s="4"/>
      <c r="CL115" s="53">
        <f t="shared" si="899"/>
        <v>0</v>
      </c>
      <c r="CM115" s="4"/>
      <c r="CN115" s="53">
        <f t="shared" si="900"/>
        <v>0</v>
      </c>
      <c r="CO115" s="4"/>
      <c r="CP115" s="53">
        <f t="shared" si="901"/>
        <v>0</v>
      </c>
      <c r="CQ115" s="4"/>
      <c r="CR115" s="53">
        <f t="shared" si="902"/>
        <v>0</v>
      </c>
      <c r="CS115" s="4"/>
      <c r="CT115" s="53">
        <f t="shared" si="903"/>
        <v>0</v>
      </c>
      <c r="CU115" s="4"/>
      <c r="CV115" s="53">
        <f t="shared" si="904"/>
        <v>0</v>
      </c>
      <c r="CW115" s="4"/>
      <c r="CX115" s="53">
        <f t="shared" si="982"/>
        <v>0</v>
      </c>
      <c r="CY115" s="43"/>
      <c r="CZ115" s="50">
        <f t="shared" si="855"/>
        <v>119</v>
      </c>
      <c r="DA115" s="50">
        <f t="shared" si="856"/>
        <v>11900</v>
      </c>
      <c r="DB115" s="1"/>
      <c r="DC115" s="850"/>
      <c r="DD115" s="850">
        <f t="shared" si="905"/>
        <v>0</v>
      </c>
      <c r="DE115" s="851">
        <f t="shared" si="906"/>
        <v>0</v>
      </c>
      <c r="DF115" s="851">
        <f t="shared" si="857"/>
        <v>0</v>
      </c>
      <c r="DG115" s="850"/>
      <c r="DH115" s="850"/>
      <c r="DI115" s="851"/>
      <c r="DJ115" s="851"/>
    </row>
    <row r="116" spans="1:114" s="3" customFormat="1" x14ac:dyDescent="0.2">
      <c r="A116" s="46" t="s">
        <v>286</v>
      </c>
      <c r="B116" s="46" t="s">
        <v>287</v>
      </c>
      <c r="C116" s="46" t="s">
        <v>3</v>
      </c>
      <c r="D116" s="46">
        <v>100</v>
      </c>
      <c r="E116" s="4"/>
      <c r="F116" s="53">
        <f t="shared" si="947"/>
        <v>0</v>
      </c>
      <c r="G116" s="4"/>
      <c r="H116" s="53">
        <f t="shared" si="948"/>
        <v>0</v>
      </c>
      <c r="I116" s="4"/>
      <c r="J116" s="53">
        <f t="shared" si="949"/>
        <v>0</v>
      </c>
      <c r="K116" s="4"/>
      <c r="L116" s="53">
        <f t="shared" si="950"/>
        <v>0</v>
      </c>
      <c r="M116" s="4"/>
      <c r="N116" s="53">
        <f t="shared" si="951"/>
        <v>0</v>
      </c>
      <c r="O116" s="4"/>
      <c r="P116" s="53">
        <f t="shared" si="952"/>
        <v>0</v>
      </c>
      <c r="Q116" s="4"/>
      <c r="R116" s="53">
        <f t="shared" si="953"/>
        <v>0</v>
      </c>
      <c r="S116" s="4"/>
      <c r="T116" s="53">
        <f t="shared" si="954"/>
        <v>0</v>
      </c>
      <c r="U116" s="4"/>
      <c r="V116" s="53">
        <f t="shared" si="955"/>
        <v>0</v>
      </c>
      <c r="W116" s="4"/>
      <c r="X116" s="53">
        <f t="shared" si="956"/>
        <v>0</v>
      </c>
      <c r="Y116" s="4"/>
      <c r="Z116" s="53"/>
      <c r="AA116" s="4"/>
      <c r="AB116" s="872">
        <f t="shared" si="957"/>
        <v>0</v>
      </c>
      <c r="AC116" s="903"/>
      <c r="AD116" s="53">
        <f t="shared" si="958"/>
        <v>0</v>
      </c>
      <c r="AE116" s="4">
        <v>2.5</v>
      </c>
      <c r="AF116" s="53">
        <f t="shared" si="959"/>
        <v>250</v>
      </c>
      <c r="AG116" s="4"/>
      <c r="AH116" s="53">
        <f t="shared" si="960"/>
        <v>0</v>
      </c>
      <c r="AI116" s="4"/>
      <c r="AJ116" s="53">
        <f t="shared" si="961"/>
        <v>0</v>
      </c>
      <c r="AK116" s="4"/>
      <c r="AL116" s="53">
        <f t="shared" si="962"/>
        <v>0</v>
      </c>
      <c r="AM116" s="4"/>
      <c r="AN116" s="53">
        <f t="shared" si="963"/>
        <v>0</v>
      </c>
      <c r="AO116" s="4"/>
      <c r="AP116" s="53">
        <f t="shared" si="964"/>
        <v>0</v>
      </c>
      <c r="AQ116" s="4"/>
      <c r="AR116" s="53">
        <f t="shared" si="965"/>
        <v>0</v>
      </c>
      <c r="AS116" s="4"/>
      <c r="AT116" s="53">
        <f t="shared" si="966"/>
        <v>0</v>
      </c>
      <c r="AU116" s="4"/>
      <c r="AV116" s="53">
        <f t="shared" si="967"/>
        <v>0</v>
      </c>
      <c r="AW116" s="4"/>
      <c r="AX116" s="53">
        <f t="shared" si="968"/>
        <v>0</v>
      </c>
      <c r="AY116" s="4"/>
      <c r="AZ116" s="872">
        <f t="shared" si="969"/>
        <v>0</v>
      </c>
      <c r="BA116" s="903"/>
      <c r="BB116" s="53">
        <f t="shared" si="970"/>
        <v>0</v>
      </c>
      <c r="BC116" s="4"/>
      <c r="BD116" s="53">
        <f t="shared" si="971"/>
        <v>0</v>
      </c>
      <c r="BE116" s="4"/>
      <c r="BF116" s="53">
        <f t="shared" si="972"/>
        <v>0</v>
      </c>
      <c r="BG116" s="4"/>
      <c r="BH116" s="53">
        <f t="shared" si="973"/>
        <v>0</v>
      </c>
      <c r="BI116" s="4"/>
      <c r="BJ116" s="53">
        <f t="shared" si="974"/>
        <v>0</v>
      </c>
      <c r="BK116" s="4"/>
      <c r="BL116" s="53">
        <f t="shared" si="975"/>
        <v>0</v>
      </c>
      <c r="BM116" s="4"/>
      <c r="BN116" s="53">
        <f t="shared" si="976"/>
        <v>0</v>
      </c>
      <c r="BO116" s="4"/>
      <c r="BP116" s="53">
        <f t="shared" si="977"/>
        <v>0</v>
      </c>
      <c r="BQ116" s="4"/>
      <c r="BR116" s="53">
        <f t="shared" si="978"/>
        <v>0</v>
      </c>
      <c r="BS116" s="4"/>
      <c r="BT116" s="53">
        <f t="shared" si="979"/>
        <v>0</v>
      </c>
      <c r="BU116" s="4"/>
      <c r="BV116" s="53">
        <f t="shared" si="980"/>
        <v>0</v>
      </c>
      <c r="BW116" s="4"/>
      <c r="BX116" s="53">
        <f t="shared" si="981"/>
        <v>0</v>
      </c>
      <c r="BY116" s="4"/>
      <c r="BZ116" s="53">
        <f t="shared" si="893"/>
        <v>0</v>
      </c>
      <c r="CA116" s="4"/>
      <c r="CB116" s="53">
        <f t="shared" si="894"/>
        <v>0</v>
      </c>
      <c r="CC116" s="4"/>
      <c r="CD116" s="53">
        <f t="shared" si="895"/>
        <v>0</v>
      </c>
      <c r="CE116" s="4"/>
      <c r="CF116" s="53">
        <f t="shared" si="896"/>
        <v>0</v>
      </c>
      <c r="CG116" s="4"/>
      <c r="CH116" s="53">
        <f t="shared" si="897"/>
        <v>0</v>
      </c>
      <c r="CI116" s="4"/>
      <c r="CJ116" s="53">
        <f t="shared" si="898"/>
        <v>0</v>
      </c>
      <c r="CK116" s="4"/>
      <c r="CL116" s="53">
        <f t="shared" si="899"/>
        <v>0</v>
      </c>
      <c r="CM116" s="4"/>
      <c r="CN116" s="53">
        <f t="shared" si="900"/>
        <v>0</v>
      </c>
      <c r="CO116" s="4"/>
      <c r="CP116" s="53">
        <f t="shared" si="901"/>
        <v>0</v>
      </c>
      <c r="CQ116" s="4"/>
      <c r="CR116" s="53">
        <f t="shared" si="902"/>
        <v>0</v>
      </c>
      <c r="CS116" s="4"/>
      <c r="CT116" s="53">
        <f t="shared" si="903"/>
        <v>0</v>
      </c>
      <c r="CU116" s="4"/>
      <c r="CV116" s="53">
        <f t="shared" si="904"/>
        <v>0</v>
      </c>
      <c r="CW116" s="4"/>
      <c r="CX116" s="53">
        <f t="shared" si="982"/>
        <v>0</v>
      </c>
      <c r="CY116" s="43"/>
      <c r="CZ116" s="50">
        <f t="shared" si="855"/>
        <v>2.5</v>
      </c>
      <c r="DA116" s="50">
        <f t="shared" si="856"/>
        <v>250</v>
      </c>
      <c r="DB116" s="1"/>
      <c r="DC116" s="850"/>
      <c r="DD116" s="850">
        <f t="shared" si="905"/>
        <v>0</v>
      </c>
      <c r="DE116" s="851">
        <f t="shared" si="906"/>
        <v>0</v>
      </c>
      <c r="DF116" s="851">
        <f t="shared" si="857"/>
        <v>0</v>
      </c>
      <c r="DG116" s="850"/>
      <c r="DH116" s="850"/>
      <c r="DI116" s="851"/>
      <c r="DJ116" s="851"/>
    </row>
    <row r="117" spans="1:114" s="3" customFormat="1" x14ac:dyDescent="0.2">
      <c r="A117" s="46" t="s">
        <v>281</v>
      </c>
      <c r="B117" s="46" t="s">
        <v>282</v>
      </c>
      <c r="C117" s="46" t="s">
        <v>3</v>
      </c>
      <c r="D117" s="46">
        <v>100</v>
      </c>
      <c r="E117" s="4"/>
      <c r="F117" s="53">
        <f t="shared" si="947"/>
        <v>0</v>
      </c>
      <c r="G117" s="4"/>
      <c r="H117" s="53">
        <f t="shared" si="948"/>
        <v>0</v>
      </c>
      <c r="I117" s="4"/>
      <c r="J117" s="53">
        <f t="shared" si="949"/>
        <v>0</v>
      </c>
      <c r="K117" s="4"/>
      <c r="L117" s="53">
        <f t="shared" si="950"/>
        <v>0</v>
      </c>
      <c r="M117" s="4"/>
      <c r="N117" s="53">
        <f t="shared" si="951"/>
        <v>0</v>
      </c>
      <c r="O117" s="4"/>
      <c r="P117" s="53">
        <f t="shared" si="952"/>
        <v>0</v>
      </c>
      <c r="Q117" s="4"/>
      <c r="R117" s="53">
        <f t="shared" si="953"/>
        <v>0</v>
      </c>
      <c r="S117" s="4"/>
      <c r="T117" s="53">
        <f t="shared" si="954"/>
        <v>0</v>
      </c>
      <c r="U117" s="4"/>
      <c r="V117" s="53">
        <f t="shared" si="955"/>
        <v>0</v>
      </c>
      <c r="W117" s="4"/>
      <c r="X117" s="53">
        <f t="shared" si="956"/>
        <v>0</v>
      </c>
      <c r="Y117" s="4"/>
      <c r="Z117" s="53"/>
      <c r="AA117" s="4"/>
      <c r="AB117" s="872">
        <f t="shared" si="957"/>
        <v>0</v>
      </c>
      <c r="AC117" s="903"/>
      <c r="AD117" s="53">
        <f t="shared" si="958"/>
        <v>0</v>
      </c>
      <c r="AE117" s="4">
        <v>56.25</v>
      </c>
      <c r="AF117" s="53">
        <f t="shared" si="959"/>
        <v>5625</v>
      </c>
      <c r="AG117" s="4">
        <v>59.5</v>
      </c>
      <c r="AH117" s="53">
        <f t="shared" si="960"/>
        <v>5950</v>
      </c>
      <c r="AI117" s="4">
        <v>106</v>
      </c>
      <c r="AJ117" s="53">
        <f t="shared" si="961"/>
        <v>10600</v>
      </c>
      <c r="AK117" s="4">
        <v>91.5</v>
      </c>
      <c r="AL117" s="53">
        <f t="shared" si="962"/>
        <v>9150</v>
      </c>
      <c r="AM117" s="4">
        <v>78.5</v>
      </c>
      <c r="AN117" s="53">
        <f t="shared" si="963"/>
        <v>7850</v>
      </c>
      <c r="AO117" s="4">
        <v>106.5</v>
      </c>
      <c r="AP117" s="53">
        <f t="shared" si="964"/>
        <v>10650</v>
      </c>
      <c r="AQ117" s="4">
        <v>35.25</v>
      </c>
      <c r="AR117" s="53">
        <f t="shared" si="965"/>
        <v>3525</v>
      </c>
      <c r="AS117" s="4"/>
      <c r="AT117" s="53">
        <f t="shared" si="966"/>
        <v>0</v>
      </c>
      <c r="AU117" s="4"/>
      <c r="AV117" s="53">
        <f t="shared" si="967"/>
        <v>0</v>
      </c>
      <c r="AW117" s="4">
        <v>8.5</v>
      </c>
      <c r="AX117" s="53">
        <f t="shared" si="968"/>
        <v>850</v>
      </c>
      <c r="AY117" s="4"/>
      <c r="AZ117" s="872">
        <f t="shared" si="969"/>
        <v>0</v>
      </c>
      <c r="BA117" s="903"/>
      <c r="BB117" s="53">
        <f t="shared" si="970"/>
        <v>0</v>
      </c>
      <c r="BC117" s="4"/>
      <c r="BD117" s="53">
        <f t="shared" si="971"/>
        <v>0</v>
      </c>
      <c r="BE117" s="4"/>
      <c r="BF117" s="53">
        <f t="shared" si="972"/>
        <v>0</v>
      </c>
      <c r="BG117" s="4"/>
      <c r="BH117" s="53">
        <f t="shared" si="973"/>
        <v>0</v>
      </c>
      <c r="BI117" s="4"/>
      <c r="BJ117" s="53">
        <f t="shared" si="974"/>
        <v>0</v>
      </c>
      <c r="BK117" s="4"/>
      <c r="BL117" s="53">
        <f t="shared" si="975"/>
        <v>0</v>
      </c>
      <c r="BM117" s="4"/>
      <c r="BN117" s="53">
        <f t="shared" si="976"/>
        <v>0</v>
      </c>
      <c r="BO117" s="4"/>
      <c r="BP117" s="53">
        <f t="shared" si="977"/>
        <v>0</v>
      </c>
      <c r="BQ117" s="4"/>
      <c r="BR117" s="53">
        <f t="shared" si="978"/>
        <v>0</v>
      </c>
      <c r="BS117" s="4"/>
      <c r="BT117" s="53">
        <f t="shared" si="979"/>
        <v>0</v>
      </c>
      <c r="BU117" s="4"/>
      <c r="BV117" s="53">
        <f t="shared" si="980"/>
        <v>0</v>
      </c>
      <c r="BW117" s="4"/>
      <c r="BX117" s="53">
        <f t="shared" si="981"/>
        <v>0</v>
      </c>
      <c r="BY117" s="4"/>
      <c r="BZ117" s="53">
        <f t="shared" si="893"/>
        <v>0</v>
      </c>
      <c r="CA117" s="4"/>
      <c r="CB117" s="53">
        <f t="shared" si="894"/>
        <v>0</v>
      </c>
      <c r="CC117" s="4"/>
      <c r="CD117" s="53">
        <f t="shared" si="895"/>
        <v>0</v>
      </c>
      <c r="CE117" s="4"/>
      <c r="CF117" s="53">
        <f t="shared" si="896"/>
        <v>0</v>
      </c>
      <c r="CG117" s="4"/>
      <c r="CH117" s="53">
        <f t="shared" si="897"/>
        <v>0</v>
      </c>
      <c r="CI117" s="4"/>
      <c r="CJ117" s="53">
        <f t="shared" si="898"/>
        <v>0</v>
      </c>
      <c r="CK117" s="4"/>
      <c r="CL117" s="53">
        <f t="shared" si="899"/>
        <v>0</v>
      </c>
      <c r="CM117" s="4"/>
      <c r="CN117" s="53">
        <f t="shared" si="900"/>
        <v>0</v>
      </c>
      <c r="CO117" s="4"/>
      <c r="CP117" s="53">
        <f t="shared" si="901"/>
        <v>0</v>
      </c>
      <c r="CQ117" s="4"/>
      <c r="CR117" s="53">
        <f t="shared" si="902"/>
        <v>0</v>
      </c>
      <c r="CS117" s="4"/>
      <c r="CT117" s="53">
        <f t="shared" si="903"/>
        <v>0</v>
      </c>
      <c r="CU117" s="4"/>
      <c r="CV117" s="53">
        <f t="shared" si="904"/>
        <v>0</v>
      </c>
      <c r="CW117" s="4"/>
      <c r="CX117" s="53">
        <f t="shared" si="982"/>
        <v>0</v>
      </c>
      <c r="CY117" s="43"/>
      <c r="CZ117" s="50">
        <f t="shared" ref="CZ117:CZ137" si="1003">SUM(E117+G117+I117+K117+M117+O117+Q117+S117+U117+W117+Y117+AA117+AC117+AE117+AG117+AI117+AK117+AM117+AO117+AQ117+AS117+AU117+AW117+AY117+BA117+BC117+BE117+BG117+BI117+BK117+BM117+BO117+BQ117+BS117+BU117+BW117+CW117+BY117+CA117+CC117+CE117+CG117+CI117+CK117+CM117+CO117+CQ117+CS117+CU117)</f>
        <v>542</v>
      </c>
      <c r="DA117" s="50">
        <f t="shared" ref="DA117:DA140" si="1004">ROUND(CZ117*D117*2,1)/2</f>
        <v>54200</v>
      </c>
      <c r="DB117" s="1"/>
      <c r="DC117" s="850"/>
      <c r="DD117" s="850">
        <f t="shared" si="905"/>
        <v>0</v>
      </c>
      <c r="DE117" s="851">
        <f t="shared" si="906"/>
        <v>0</v>
      </c>
      <c r="DF117" s="851">
        <f t="shared" ref="DF117:DF140" si="1005">DE117*D117</f>
        <v>0</v>
      </c>
      <c r="DG117" s="850"/>
      <c r="DH117" s="850"/>
      <c r="DI117" s="851"/>
      <c r="DJ117" s="851"/>
    </row>
    <row r="118" spans="1:114" s="3" customFormat="1" x14ac:dyDescent="0.2">
      <c r="A118" s="46" t="s">
        <v>266</v>
      </c>
      <c r="B118" s="46" t="s">
        <v>267</v>
      </c>
      <c r="C118" s="46" t="s">
        <v>3</v>
      </c>
      <c r="D118" s="46">
        <v>100</v>
      </c>
      <c r="E118" s="4"/>
      <c r="F118" s="53">
        <f t="shared" si="947"/>
        <v>0</v>
      </c>
      <c r="G118" s="4"/>
      <c r="H118" s="53">
        <f t="shared" si="948"/>
        <v>0</v>
      </c>
      <c r="I118" s="4"/>
      <c r="J118" s="53">
        <f t="shared" si="949"/>
        <v>0</v>
      </c>
      <c r="K118" s="4"/>
      <c r="L118" s="53">
        <f t="shared" si="950"/>
        <v>0</v>
      </c>
      <c r="M118" s="4"/>
      <c r="N118" s="53">
        <f t="shared" si="951"/>
        <v>0</v>
      </c>
      <c r="O118" s="4"/>
      <c r="P118" s="53">
        <f t="shared" si="952"/>
        <v>0</v>
      </c>
      <c r="Q118" s="4"/>
      <c r="R118" s="53">
        <f t="shared" si="953"/>
        <v>0</v>
      </c>
      <c r="S118" s="4"/>
      <c r="T118" s="53">
        <f t="shared" si="954"/>
        <v>0</v>
      </c>
      <c r="U118" s="4"/>
      <c r="V118" s="53">
        <f t="shared" si="955"/>
        <v>0</v>
      </c>
      <c r="W118" s="4"/>
      <c r="X118" s="53">
        <f t="shared" si="956"/>
        <v>0</v>
      </c>
      <c r="Y118" s="4"/>
      <c r="Z118" s="53"/>
      <c r="AA118" s="4"/>
      <c r="AB118" s="872">
        <f t="shared" si="957"/>
        <v>0</v>
      </c>
      <c r="AC118" s="903">
        <v>26.25</v>
      </c>
      <c r="AD118" s="53">
        <f t="shared" si="958"/>
        <v>2625</v>
      </c>
      <c r="AE118" s="4">
        <v>40.75</v>
      </c>
      <c r="AF118" s="53">
        <f t="shared" si="959"/>
        <v>4075</v>
      </c>
      <c r="AG118" s="4">
        <v>46.5</v>
      </c>
      <c r="AH118" s="53">
        <f t="shared" si="960"/>
        <v>4650</v>
      </c>
      <c r="AI118" s="4">
        <v>24.5</v>
      </c>
      <c r="AJ118" s="53">
        <f t="shared" si="961"/>
        <v>2450</v>
      </c>
      <c r="AK118" s="4">
        <v>40.5</v>
      </c>
      <c r="AL118" s="53">
        <f t="shared" si="962"/>
        <v>4050</v>
      </c>
      <c r="AM118" s="4">
        <v>26.5</v>
      </c>
      <c r="AN118" s="53">
        <f t="shared" si="963"/>
        <v>2650</v>
      </c>
      <c r="AO118" s="4">
        <v>32.75</v>
      </c>
      <c r="AP118" s="53">
        <f t="shared" si="964"/>
        <v>3275</v>
      </c>
      <c r="AQ118" s="4">
        <v>23.5</v>
      </c>
      <c r="AR118" s="53">
        <f t="shared" si="965"/>
        <v>2350</v>
      </c>
      <c r="AS118" s="4">
        <v>2.75</v>
      </c>
      <c r="AT118" s="53">
        <f t="shared" si="966"/>
        <v>275</v>
      </c>
      <c r="AU118" s="4">
        <v>0.25</v>
      </c>
      <c r="AV118" s="53">
        <f t="shared" si="967"/>
        <v>25</v>
      </c>
      <c r="AW118" s="4">
        <v>1</v>
      </c>
      <c r="AX118" s="53">
        <f t="shared" si="968"/>
        <v>100</v>
      </c>
      <c r="AY118" s="4"/>
      <c r="AZ118" s="872">
        <f t="shared" si="969"/>
        <v>0</v>
      </c>
      <c r="BA118" s="903"/>
      <c r="BB118" s="53">
        <f t="shared" si="970"/>
        <v>0</v>
      </c>
      <c r="BC118" s="4"/>
      <c r="BD118" s="53">
        <f t="shared" si="971"/>
        <v>0</v>
      </c>
      <c r="BE118" s="4"/>
      <c r="BF118" s="53">
        <f t="shared" si="972"/>
        <v>0</v>
      </c>
      <c r="BG118" s="4"/>
      <c r="BH118" s="53">
        <f t="shared" si="973"/>
        <v>0</v>
      </c>
      <c r="BI118" s="4"/>
      <c r="BJ118" s="53">
        <f t="shared" si="974"/>
        <v>0</v>
      </c>
      <c r="BK118" s="4"/>
      <c r="BL118" s="53">
        <f t="shared" si="975"/>
        <v>0</v>
      </c>
      <c r="BM118" s="4"/>
      <c r="BN118" s="53">
        <f t="shared" si="976"/>
        <v>0</v>
      </c>
      <c r="BO118" s="4"/>
      <c r="BP118" s="53">
        <f t="shared" si="977"/>
        <v>0</v>
      </c>
      <c r="BQ118" s="4"/>
      <c r="BR118" s="53">
        <f t="shared" si="978"/>
        <v>0</v>
      </c>
      <c r="BS118" s="4"/>
      <c r="BT118" s="53">
        <f t="shared" si="979"/>
        <v>0</v>
      </c>
      <c r="BU118" s="4"/>
      <c r="BV118" s="53">
        <f t="shared" si="980"/>
        <v>0</v>
      </c>
      <c r="BW118" s="4"/>
      <c r="BX118" s="53">
        <f t="shared" si="981"/>
        <v>0</v>
      </c>
      <c r="BY118" s="4"/>
      <c r="BZ118" s="53">
        <f t="shared" si="893"/>
        <v>0</v>
      </c>
      <c r="CA118" s="4"/>
      <c r="CB118" s="53">
        <f t="shared" si="894"/>
        <v>0</v>
      </c>
      <c r="CC118" s="4"/>
      <c r="CD118" s="53">
        <f t="shared" si="895"/>
        <v>0</v>
      </c>
      <c r="CE118" s="4"/>
      <c r="CF118" s="53">
        <f t="shared" si="896"/>
        <v>0</v>
      </c>
      <c r="CG118" s="4"/>
      <c r="CH118" s="53">
        <f t="shared" si="897"/>
        <v>0</v>
      </c>
      <c r="CI118" s="4"/>
      <c r="CJ118" s="53">
        <f t="shared" si="898"/>
        <v>0</v>
      </c>
      <c r="CK118" s="4"/>
      <c r="CL118" s="53">
        <f t="shared" si="899"/>
        <v>0</v>
      </c>
      <c r="CM118" s="4"/>
      <c r="CN118" s="53">
        <f t="shared" si="900"/>
        <v>0</v>
      </c>
      <c r="CO118" s="4"/>
      <c r="CP118" s="53">
        <f t="shared" si="901"/>
        <v>0</v>
      </c>
      <c r="CQ118" s="4"/>
      <c r="CR118" s="53">
        <f t="shared" si="902"/>
        <v>0</v>
      </c>
      <c r="CS118" s="4"/>
      <c r="CT118" s="53">
        <f t="shared" si="903"/>
        <v>0</v>
      </c>
      <c r="CU118" s="4"/>
      <c r="CV118" s="53">
        <f t="shared" si="904"/>
        <v>0</v>
      </c>
      <c r="CW118" s="4"/>
      <c r="CX118" s="53">
        <f t="shared" si="982"/>
        <v>0</v>
      </c>
      <c r="CY118" s="43"/>
      <c r="CZ118" s="50">
        <f t="shared" si="1003"/>
        <v>265.25</v>
      </c>
      <c r="DA118" s="50">
        <f t="shared" si="1004"/>
        <v>26525</v>
      </c>
      <c r="DB118" s="1"/>
      <c r="DC118" s="850"/>
      <c r="DD118" s="850">
        <f t="shared" si="905"/>
        <v>0</v>
      </c>
      <c r="DE118" s="851">
        <f t="shared" si="906"/>
        <v>0</v>
      </c>
      <c r="DF118" s="851">
        <f t="shared" si="1005"/>
        <v>0</v>
      </c>
      <c r="DG118" s="850"/>
      <c r="DH118" s="850"/>
      <c r="DI118" s="851"/>
      <c r="DJ118" s="851"/>
    </row>
    <row r="119" spans="1:114" s="3" customFormat="1" x14ac:dyDescent="0.2">
      <c r="A119" s="46" t="s">
        <v>307</v>
      </c>
      <c r="B119" s="46" t="s">
        <v>308</v>
      </c>
      <c r="C119" s="46" t="s">
        <v>3</v>
      </c>
      <c r="D119" s="46">
        <v>100</v>
      </c>
      <c r="E119" s="4"/>
      <c r="F119" s="53">
        <f t="shared" si="947"/>
        <v>0</v>
      </c>
      <c r="G119" s="4"/>
      <c r="H119" s="53">
        <f t="shared" si="948"/>
        <v>0</v>
      </c>
      <c r="I119" s="4"/>
      <c r="J119" s="53">
        <f t="shared" si="949"/>
        <v>0</v>
      </c>
      <c r="K119" s="4"/>
      <c r="L119" s="53">
        <f t="shared" si="950"/>
        <v>0</v>
      </c>
      <c r="M119" s="4"/>
      <c r="N119" s="53">
        <f t="shared" si="951"/>
        <v>0</v>
      </c>
      <c r="O119" s="4"/>
      <c r="P119" s="53">
        <f t="shared" si="952"/>
        <v>0</v>
      </c>
      <c r="Q119" s="4"/>
      <c r="R119" s="53">
        <f t="shared" si="953"/>
        <v>0</v>
      </c>
      <c r="S119" s="4"/>
      <c r="T119" s="53">
        <f t="shared" si="954"/>
        <v>0</v>
      </c>
      <c r="U119" s="4"/>
      <c r="V119" s="53">
        <f t="shared" si="955"/>
        <v>0</v>
      </c>
      <c r="W119" s="4"/>
      <c r="X119" s="53">
        <f t="shared" si="956"/>
        <v>0</v>
      </c>
      <c r="Y119" s="4"/>
      <c r="Z119" s="53"/>
      <c r="AA119" s="4"/>
      <c r="AB119" s="872">
        <f t="shared" si="957"/>
        <v>0</v>
      </c>
      <c r="AC119" s="903"/>
      <c r="AD119" s="53">
        <f t="shared" si="958"/>
        <v>0</v>
      </c>
      <c r="AE119" s="4"/>
      <c r="AF119" s="53">
        <f t="shared" si="959"/>
        <v>0</v>
      </c>
      <c r="AG119" s="4"/>
      <c r="AH119" s="53">
        <f t="shared" si="960"/>
        <v>0</v>
      </c>
      <c r="AI119" s="4"/>
      <c r="AJ119" s="53">
        <f t="shared" si="961"/>
        <v>0</v>
      </c>
      <c r="AK119" s="4"/>
      <c r="AL119" s="53">
        <f t="shared" si="962"/>
        <v>0</v>
      </c>
      <c r="AM119" s="4"/>
      <c r="AN119" s="53">
        <f t="shared" si="963"/>
        <v>0</v>
      </c>
      <c r="AO119" s="4"/>
      <c r="AP119" s="53">
        <f t="shared" si="964"/>
        <v>0</v>
      </c>
      <c r="AQ119" s="4">
        <v>26.5</v>
      </c>
      <c r="AR119" s="53">
        <f t="shared" si="965"/>
        <v>2650</v>
      </c>
      <c r="AS119" s="4">
        <v>0.5</v>
      </c>
      <c r="AT119" s="53">
        <f t="shared" si="966"/>
        <v>50</v>
      </c>
      <c r="AU119" s="4"/>
      <c r="AV119" s="53">
        <f t="shared" si="967"/>
        <v>0</v>
      </c>
      <c r="AW119" s="4"/>
      <c r="AX119" s="53">
        <f t="shared" si="968"/>
        <v>0</v>
      </c>
      <c r="AY119" s="4"/>
      <c r="AZ119" s="872">
        <f t="shared" si="969"/>
        <v>0</v>
      </c>
      <c r="BA119" s="903"/>
      <c r="BB119" s="53">
        <f t="shared" si="970"/>
        <v>0</v>
      </c>
      <c r="BC119" s="4"/>
      <c r="BD119" s="53">
        <f t="shared" si="971"/>
        <v>0</v>
      </c>
      <c r="BE119" s="4"/>
      <c r="BF119" s="53">
        <f t="shared" si="972"/>
        <v>0</v>
      </c>
      <c r="BG119" s="4"/>
      <c r="BH119" s="53">
        <f t="shared" si="973"/>
        <v>0</v>
      </c>
      <c r="BI119" s="4"/>
      <c r="BJ119" s="53">
        <f t="shared" si="974"/>
        <v>0</v>
      </c>
      <c r="BK119" s="4"/>
      <c r="BL119" s="53">
        <f t="shared" si="975"/>
        <v>0</v>
      </c>
      <c r="BM119" s="4"/>
      <c r="BN119" s="53">
        <f t="shared" si="976"/>
        <v>0</v>
      </c>
      <c r="BO119" s="4"/>
      <c r="BP119" s="53">
        <f t="shared" si="977"/>
        <v>0</v>
      </c>
      <c r="BQ119" s="4"/>
      <c r="BR119" s="53">
        <f t="shared" si="978"/>
        <v>0</v>
      </c>
      <c r="BS119" s="4"/>
      <c r="BT119" s="53">
        <f t="shared" si="979"/>
        <v>0</v>
      </c>
      <c r="BU119" s="4"/>
      <c r="BV119" s="53">
        <f t="shared" si="980"/>
        <v>0</v>
      </c>
      <c r="BW119" s="4"/>
      <c r="BX119" s="53">
        <f t="shared" si="981"/>
        <v>0</v>
      </c>
      <c r="BY119" s="4"/>
      <c r="BZ119" s="53">
        <f t="shared" si="893"/>
        <v>0</v>
      </c>
      <c r="CA119" s="4"/>
      <c r="CB119" s="53">
        <f t="shared" si="894"/>
        <v>0</v>
      </c>
      <c r="CC119" s="4"/>
      <c r="CD119" s="53">
        <f t="shared" si="895"/>
        <v>0</v>
      </c>
      <c r="CE119" s="4"/>
      <c r="CF119" s="53">
        <f t="shared" si="896"/>
        <v>0</v>
      </c>
      <c r="CG119" s="4"/>
      <c r="CH119" s="53">
        <f t="shared" si="897"/>
        <v>0</v>
      </c>
      <c r="CI119" s="4"/>
      <c r="CJ119" s="53">
        <f t="shared" si="898"/>
        <v>0</v>
      </c>
      <c r="CK119" s="4"/>
      <c r="CL119" s="53">
        <f t="shared" si="899"/>
        <v>0</v>
      </c>
      <c r="CM119" s="4"/>
      <c r="CN119" s="53">
        <f t="shared" si="900"/>
        <v>0</v>
      </c>
      <c r="CO119" s="4"/>
      <c r="CP119" s="53">
        <f t="shared" si="901"/>
        <v>0</v>
      </c>
      <c r="CQ119" s="4"/>
      <c r="CR119" s="53">
        <f t="shared" si="902"/>
        <v>0</v>
      </c>
      <c r="CS119" s="4"/>
      <c r="CT119" s="53">
        <f t="shared" si="903"/>
        <v>0</v>
      </c>
      <c r="CU119" s="4"/>
      <c r="CV119" s="53">
        <f t="shared" si="904"/>
        <v>0</v>
      </c>
      <c r="CW119" s="4"/>
      <c r="CX119" s="53">
        <f t="shared" ref="CX119" si="1006">SUM(CW119*$D119)</f>
        <v>0</v>
      </c>
      <c r="CY119" s="43"/>
      <c r="CZ119" s="50">
        <f t="shared" si="1003"/>
        <v>27</v>
      </c>
      <c r="DA119" s="50">
        <f t="shared" si="1004"/>
        <v>2700</v>
      </c>
      <c r="DB119" s="1"/>
      <c r="DC119" s="850"/>
      <c r="DD119" s="850">
        <f t="shared" si="905"/>
        <v>0</v>
      </c>
      <c r="DE119" s="851">
        <f t="shared" si="906"/>
        <v>0</v>
      </c>
      <c r="DF119" s="851">
        <f t="shared" si="1005"/>
        <v>0</v>
      </c>
      <c r="DG119" s="850"/>
      <c r="DH119" s="850"/>
      <c r="DI119" s="851"/>
      <c r="DJ119" s="851"/>
    </row>
    <row r="120" spans="1:114" s="3" customFormat="1" x14ac:dyDescent="0.2">
      <c r="A120" s="46" t="s">
        <v>235</v>
      </c>
      <c r="B120" s="46" t="s">
        <v>121</v>
      </c>
      <c r="C120" s="46" t="s">
        <v>3</v>
      </c>
      <c r="D120" s="46">
        <v>100</v>
      </c>
      <c r="E120" s="4"/>
      <c r="F120" s="53">
        <f t="shared" si="947"/>
        <v>0</v>
      </c>
      <c r="G120" s="4"/>
      <c r="H120" s="53">
        <f t="shared" si="948"/>
        <v>0</v>
      </c>
      <c r="I120" s="4"/>
      <c r="J120" s="53">
        <f t="shared" si="949"/>
        <v>0</v>
      </c>
      <c r="K120" s="4"/>
      <c r="L120" s="53">
        <f t="shared" si="950"/>
        <v>0</v>
      </c>
      <c r="M120" s="4"/>
      <c r="N120" s="53">
        <f t="shared" si="951"/>
        <v>0</v>
      </c>
      <c r="O120" s="4"/>
      <c r="P120" s="53">
        <f t="shared" si="952"/>
        <v>0</v>
      </c>
      <c r="Q120" s="4"/>
      <c r="R120" s="53">
        <f t="shared" si="953"/>
        <v>0</v>
      </c>
      <c r="S120" s="4"/>
      <c r="T120" s="53">
        <f t="shared" si="954"/>
        <v>0</v>
      </c>
      <c r="U120" s="4"/>
      <c r="V120" s="53">
        <f t="shared" si="955"/>
        <v>0</v>
      </c>
      <c r="W120" s="4">
        <v>0.25</v>
      </c>
      <c r="X120" s="53">
        <f t="shared" si="956"/>
        <v>25</v>
      </c>
      <c r="Y120" s="4"/>
      <c r="Z120" s="53"/>
      <c r="AA120" s="4">
        <v>0</v>
      </c>
      <c r="AB120" s="872">
        <f t="shared" si="957"/>
        <v>0</v>
      </c>
      <c r="AC120" s="903"/>
      <c r="AD120" s="53">
        <f t="shared" si="958"/>
        <v>0</v>
      </c>
      <c r="AE120" s="4">
        <v>0.5</v>
      </c>
      <c r="AF120" s="53">
        <f t="shared" si="959"/>
        <v>50</v>
      </c>
      <c r="AG120" s="4"/>
      <c r="AH120" s="53">
        <f t="shared" si="960"/>
        <v>0</v>
      </c>
      <c r="AI120" s="4"/>
      <c r="AJ120" s="53">
        <f t="shared" si="961"/>
        <v>0</v>
      </c>
      <c r="AK120" s="4"/>
      <c r="AL120" s="53">
        <f t="shared" si="962"/>
        <v>0</v>
      </c>
      <c r="AM120" s="4"/>
      <c r="AN120" s="53">
        <f t="shared" si="963"/>
        <v>0</v>
      </c>
      <c r="AO120" s="4"/>
      <c r="AP120" s="53">
        <f t="shared" si="964"/>
        <v>0</v>
      </c>
      <c r="AQ120" s="4"/>
      <c r="AR120" s="53">
        <f t="shared" si="965"/>
        <v>0</v>
      </c>
      <c r="AS120" s="4"/>
      <c r="AT120" s="53">
        <f t="shared" si="966"/>
        <v>0</v>
      </c>
      <c r="AU120" s="4"/>
      <c r="AV120" s="53">
        <f t="shared" si="967"/>
        <v>0</v>
      </c>
      <c r="AW120" s="4"/>
      <c r="AX120" s="53">
        <f t="shared" si="968"/>
        <v>0</v>
      </c>
      <c r="AY120" s="4"/>
      <c r="AZ120" s="872">
        <f t="shared" si="969"/>
        <v>0</v>
      </c>
      <c r="BA120" s="903"/>
      <c r="BB120" s="53">
        <f t="shared" si="970"/>
        <v>0</v>
      </c>
      <c r="BC120" s="4"/>
      <c r="BD120" s="53">
        <f t="shared" si="971"/>
        <v>0</v>
      </c>
      <c r="BE120" s="4"/>
      <c r="BF120" s="53">
        <f t="shared" si="972"/>
        <v>0</v>
      </c>
      <c r="BG120" s="4"/>
      <c r="BH120" s="53">
        <f t="shared" si="973"/>
        <v>0</v>
      </c>
      <c r="BI120" s="4"/>
      <c r="BJ120" s="53">
        <f t="shared" si="974"/>
        <v>0</v>
      </c>
      <c r="BK120" s="4">
        <v>0.75</v>
      </c>
      <c r="BL120" s="53">
        <f t="shared" si="975"/>
        <v>75</v>
      </c>
      <c r="BM120" s="4">
        <v>0.5</v>
      </c>
      <c r="BN120" s="53">
        <f t="shared" si="976"/>
        <v>50</v>
      </c>
      <c r="BO120" s="4"/>
      <c r="BP120" s="53">
        <f t="shared" si="977"/>
        <v>0</v>
      </c>
      <c r="BQ120" s="4"/>
      <c r="BR120" s="53">
        <f t="shared" si="978"/>
        <v>0</v>
      </c>
      <c r="BS120" s="4"/>
      <c r="BT120" s="53">
        <f t="shared" si="979"/>
        <v>0</v>
      </c>
      <c r="BU120" s="4"/>
      <c r="BV120" s="53">
        <f t="shared" si="980"/>
        <v>0</v>
      </c>
      <c r="BW120" s="4"/>
      <c r="BX120" s="53">
        <f t="shared" si="981"/>
        <v>0</v>
      </c>
      <c r="BY120" s="4"/>
      <c r="BZ120" s="53">
        <f t="shared" si="893"/>
        <v>0</v>
      </c>
      <c r="CA120" s="4"/>
      <c r="CB120" s="53">
        <f t="shared" si="894"/>
        <v>0</v>
      </c>
      <c r="CC120" s="4"/>
      <c r="CD120" s="53">
        <f t="shared" si="895"/>
        <v>0</v>
      </c>
      <c r="CE120" s="4"/>
      <c r="CF120" s="53">
        <f t="shared" si="896"/>
        <v>0</v>
      </c>
      <c r="CG120" s="4"/>
      <c r="CH120" s="53">
        <f t="shared" si="897"/>
        <v>0</v>
      </c>
      <c r="CI120" s="4"/>
      <c r="CJ120" s="53">
        <f t="shared" si="898"/>
        <v>0</v>
      </c>
      <c r="CK120" s="4"/>
      <c r="CL120" s="53">
        <f t="shared" si="899"/>
        <v>0</v>
      </c>
      <c r="CM120" s="4"/>
      <c r="CN120" s="53">
        <f t="shared" si="900"/>
        <v>0</v>
      </c>
      <c r="CO120" s="4"/>
      <c r="CP120" s="53">
        <f t="shared" si="901"/>
        <v>0</v>
      </c>
      <c r="CQ120" s="4"/>
      <c r="CR120" s="53">
        <f t="shared" si="902"/>
        <v>0</v>
      </c>
      <c r="CS120" s="4"/>
      <c r="CT120" s="53">
        <f t="shared" si="903"/>
        <v>0</v>
      </c>
      <c r="CU120" s="4"/>
      <c r="CV120" s="53">
        <f t="shared" si="904"/>
        <v>0</v>
      </c>
      <c r="CW120" s="4"/>
      <c r="CX120" s="53">
        <f t="shared" si="982"/>
        <v>0</v>
      </c>
      <c r="CY120" s="43"/>
      <c r="CZ120" s="50">
        <f t="shared" si="1003"/>
        <v>2</v>
      </c>
      <c r="DA120" s="50">
        <f t="shared" si="1004"/>
        <v>200</v>
      </c>
      <c r="DB120" s="1"/>
      <c r="DC120" s="850"/>
      <c r="DD120" s="850">
        <f t="shared" si="905"/>
        <v>0</v>
      </c>
      <c r="DE120" s="851">
        <f t="shared" si="906"/>
        <v>0</v>
      </c>
      <c r="DF120" s="851">
        <f t="shared" si="1005"/>
        <v>0</v>
      </c>
      <c r="DG120" s="850"/>
      <c r="DH120" s="850"/>
      <c r="DI120" s="851"/>
      <c r="DJ120" s="851"/>
    </row>
    <row r="121" spans="1:114" s="3" customFormat="1" x14ac:dyDescent="0.2">
      <c r="A121" s="46" t="s">
        <v>440</v>
      </c>
      <c r="B121" s="46" t="s">
        <v>441</v>
      </c>
      <c r="C121" s="46" t="s">
        <v>3</v>
      </c>
      <c r="D121" s="46">
        <v>100</v>
      </c>
      <c r="E121" s="4"/>
      <c r="F121" s="53">
        <f t="shared" si="858"/>
        <v>0</v>
      </c>
      <c r="G121" s="4"/>
      <c r="H121" s="53">
        <f t="shared" ref="H121:H140" si="1007">SUM(G121*$D121)</f>
        <v>0</v>
      </c>
      <c r="I121" s="4"/>
      <c r="J121" s="53">
        <f t="shared" ref="J121:J123" si="1008">SUM(I121*$D121)</f>
        <v>0</v>
      </c>
      <c r="K121" s="4"/>
      <c r="L121" s="53">
        <f t="shared" ref="L121:L140" si="1009">SUM(K121*$D121)</f>
        <v>0</v>
      </c>
      <c r="M121" s="4"/>
      <c r="N121" s="53">
        <f t="shared" ref="N121:N140" si="1010">SUM(M121*$D121)</f>
        <v>0</v>
      </c>
      <c r="O121" s="4"/>
      <c r="P121" s="53">
        <f t="shared" si="863"/>
        <v>0</v>
      </c>
      <c r="Q121" s="4"/>
      <c r="R121" s="53">
        <f t="shared" ref="R121:R140" si="1011">SUM(Q121*$D121)</f>
        <v>0</v>
      </c>
      <c r="S121" s="4"/>
      <c r="T121" s="53">
        <f t="shared" ref="T121:T140" si="1012">SUM(S121*$D121)</f>
        <v>0</v>
      </c>
      <c r="U121" s="4"/>
      <c r="V121" s="53">
        <f t="shared" ref="V121:V140" si="1013">SUM(U121*$D121)</f>
        <v>0</v>
      </c>
      <c r="W121" s="4"/>
      <c r="X121" s="53">
        <f t="shared" ref="X121:X140" si="1014">SUM(W121*$D121)</f>
        <v>0</v>
      </c>
      <c r="Y121" s="4"/>
      <c r="Z121" s="53"/>
      <c r="AA121" s="4"/>
      <c r="AB121" s="872">
        <f t="shared" ref="AB121:AB140" si="1015">SUM(AA121*$D121)</f>
        <v>0</v>
      </c>
      <c r="AC121" s="903"/>
      <c r="AD121" s="53">
        <f t="shared" ref="AD121:AD140" si="1016">SUM(AC121*$D121)</f>
        <v>0</v>
      </c>
      <c r="AE121" s="4"/>
      <c r="AF121" s="53">
        <f t="shared" ref="AF121:AF140" si="1017">SUM(AE121*$D121)</f>
        <v>0</v>
      </c>
      <c r="AG121" s="4"/>
      <c r="AH121" s="53">
        <f t="shared" ref="AH121:AH140" si="1018">SUM(AG121*$D121)</f>
        <v>0</v>
      </c>
      <c r="AI121" s="4"/>
      <c r="AJ121" s="53">
        <f t="shared" ref="AJ121:AJ140" si="1019">SUM(AI121*$D121)</f>
        <v>0</v>
      </c>
      <c r="AK121" s="4"/>
      <c r="AL121" s="53">
        <f t="shared" ref="AL121:AL140" si="1020">SUM(AK121*$D121)</f>
        <v>0</v>
      </c>
      <c r="AM121" s="4"/>
      <c r="AN121" s="53">
        <f t="shared" ref="AN121:AN140" si="1021">SUM(AM121*$D121)</f>
        <v>0</v>
      </c>
      <c r="AO121" s="4"/>
      <c r="AP121" s="53">
        <f t="shared" ref="AP121:AP140" si="1022">SUM(AO121*$D121)</f>
        <v>0</v>
      </c>
      <c r="AQ121" s="4"/>
      <c r="AR121" s="53">
        <f t="shared" ref="AR121:AR140" si="1023">SUM(AQ121*$D121)</f>
        <v>0</v>
      </c>
      <c r="AS121" s="4"/>
      <c r="AT121" s="53">
        <f t="shared" ref="AT121:AT140" si="1024">SUM(AS121*$D121)</f>
        <v>0</v>
      </c>
      <c r="AU121" s="4"/>
      <c r="AV121" s="53">
        <f t="shared" ref="AV121:AV140" si="1025">SUM(AU121*$D121)</f>
        <v>0</v>
      </c>
      <c r="AW121" s="4"/>
      <c r="AX121" s="53">
        <f t="shared" ref="AX121:AX140" si="1026">SUM(AW121*$D121)</f>
        <v>0</v>
      </c>
      <c r="AY121" s="4"/>
      <c r="AZ121" s="872">
        <f t="shared" ref="AZ121:AZ140" si="1027">SUM(AY121*$D121)</f>
        <v>0</v>
      </c>
      <c r="BA121" s="903"/>
      <c r="BB121" s="53">
        <f t="shared" ref="BB121:BB140" si="1028">SUM(BA121*$D121)</f>
        <v>0</v>
      </c>
      <c r="BC121" s="4"/>
      <c r="BD121" s="53">
        <f t="shared" ref="BD121:BD140" si="1029">SUM(BC121*$D121)</f>
        <v>0</v>
      </c>
      <c r="BE121" s="4"/>
      <c r="BF121" s="53">
        <f t="shared" ref="BF121:BF140" si="1030">SUM(BE121*$D121)</f>
        <v>0</v>
      </c>
      <c r="BG121" s="4"/>
      <c r="BH121" s="53">
        <f t="shared" ref="BH121:BH140" si="1031">SUM(BG121*$D121)</f>
        <v>0</v>
      </c>
      <c r="BI121" s="4"/>
      <c r="BJ121" s="53">
        <f t="shared" ref="BJ121:BJ140" si="1032">SUM(BI121*$D121)</f>
        <v>0</v>
      </c>
      <c r="BK121" s="4"/>
      <c r="BL121" s="53">
        <f t="shared" ref="BL121:BL140" si="1033">SUM(BK121*$D121)</f>
        <v>0</v>
      </c>
      <c r="BM121" s="4"/>
      <c r="BN121" s="53">
        <f t="shared" ref="BN121:BN140" si="1034">SUM(BM121*$D121)</f>
        <v>0</v>
      </c>
      <c r="BO121" s="4"/>
      <c r="BP121" s="53">
        <f t="shared" ref="BP121:BP140" si="1035">SUM(BO121*$D121)</f>
        <v>0</v>
      </c>
      <c r="BQ121" s="4"/>
      <c r="BR121" s="53">
        <f t="shared" ref="BR121:BR140" si="1036">SUM(BQ121*$D121)</f>
        <v>0</v>
      </c>
      <c r="BS121" s="4">
        <v>11</v>
      </c>
      <c r="BT121" s="53">
        <f t="shared" ref="BT121:BT140" si="1037">SUM(BS121*$D121)</f>
        <v>1100</v>
      </c>
      <c r="BU121" s="4">
        <v>2.75</v>
      </c>
      <c r="BV121" s="53">
        <f t="shared" ref="BV121:BV140" si="1038">SUM(BU121*$D121)</f>
        <v>275</v>
      </c>
      <c r="BW121" s="4"/>
      <c r="BX121" s="53">
        <f t="shared" ref="BX121:BX140" si="1039">SUM(BW121*$D121)</f>
        <v>0</v>
      </c>
      <c r="BY121" s="4"/>
      <c r="BZ121" s="53">
        <f t="shared" si="893"/>
        <v>0</v>
      </c>
      <c r="CA121" s="4"/>
      <c r="CB121" s="53">
        <f t="shared" si="894"/>
        <v>0</v>
      </c>
      <c r="CC121" s="4"/>
      <c r="CD121" s="53">
        <f t="shared" si="895"/>
        <v>0</v>
      </c>
      <c r="CE121" s="4"/>
      <c r="CF121" s="53">
        <f t="shared" si="896"/>
        <v>0</v>
      </c>
      <c r="CG121" s="4"/>
      <c r="CH121" s="53">
        <f t="shared" si="897"/>
        <v>0</v>
      </c>
      <c r="CI121" s="4"/>
      <c r="CJ121" s="53">
        <f t="shared" si="898"/>
        <v>0</v>
      </c>
      <c r="CK121" s="4"/>
      <c r="CL121" s="53">
        <f t="shared" si="899"/>
        <v>0</v>
      </c>
      <c r="CM121" s="4"/>
      <c r="CN121" s="53">
        <f t="shared" si="900"/>
        <v>0</v>
      </c>
      <c r="CO121" s="4"/>
      <c r="CP121" s="53">
        <f t="shared" si="901"/>
        <v>0</v>
      </c>
      <c r="CQ121" s="4"/>
      <c r="CR121" s="53">
        <f t="shared" si="902"/>
        <v>0</v>
      </c>
      <c r="CS121" s="4"/>
      <c r="CT121" s="53">
        <f t="shared" si="903"/>
        <v>0</v>
      </c>
      <c r="CU121" s="4"/>
      <c r="CV121" s="53">
        <f t="shared" si="904"/>
        <v>0</v>
      </c>
      <c r="CW121" s="4"/>
      <c r="CX121" s="53">
        <f t="shared" si="854"/>
        <v>0</v>
      </c>
      <c r="CY121" s="43"/>
      <c r="CZ121" s="50">
        <f t="shared" si="1003"/>
        <v>13.75</v>
      </c>
      <c r="DA121" s="50">
        <f t="shared" si="1004"/>
        <v>1375</v>
      </c>
      <c r="DB121" s="1"/>
      <c r="DC121" s="850"/>
      <c r="DD121" s="850">
        <f t="shared" si="905"/>
        <v>0</v>
      </c>
      <c r="DE121" s="851">
        <f t="shared" si="906"/>
        <v>0</v>
      </c>
      <c r="DF121" s="851">
        <f t="shared" si="1005"/>
        <v>0</v>
      </c>
      <c r="DG121" s="850"/>
      <c r="DH121" s="850"/>
      <c r="DI121" s="851"/>
      <c r="DJ121" s="851"/>
    </row>
    <row r="122" spans="1:114" s="3" customFormat="1" x14ac:dyDescent="0.2">
      <c r="A122" s="46"/>
      <c r="B122" s="46"/>
      <c r="C122" s="46"/>
      <c r="D122" s="46"/>
      <c r="E122" s="4"/>
      <c r="F122" s="53"/>
      <c r="G122" s="4"/>
      <c r="H122" s="53"/>
      <c r="I122" s="4"/>
      <c r="J122" s="53"/>
      <c r="K122" s="4"/>
      <c r="L122" s="53"/>
      <c r="M122" s="4"/>
      <c r="N122" s="53"/>
      <c r="O122" s="4"/>
      <c r="P122" s="53"/>
      <c r="Q122" s="4"/>
      <c r="R122" s="53"/>
      <c r="S122" s="4"/>
      <c r="T122" s="53"/>
      <c r="U122" s="4"/>
      <c r="V122" s="53"/>
      <c r="W122" s="4"/>
      <c r="X122" s="53"/>
      <c r="Y122" s="4"/>
      <c r="Z122" s="53"/>
      <c r="AA122" s="4"/>
      <c r="AB122" s="872"/>
      <c r="AC122" s="903"/>
      <c r="AD122" s="53"/>
      <c r="AE122" s="4"/>
      <c r="AF122" s="53"/>
      <c r="AG122" s="4"/>
      <c r="AH122" s="53"/>
      <c r="AI122" s="4"/>
      <c r="AJ122" s="53"/>
      <c r="AK122" s="4"/>
      <c r="AL122" s="53"/>
      <c r="AM122" s="4"/>
      <c r="AN122" s="53"/>
      <c r="AO122" s="4"/>
      <c r="AP122" s="53"/>
      <c r="AQ122" s="4"/>
      <c r="AR122" s="53"/>
      <c r="AS122" s="4"/>
      <c r="AT122" s="53"/>
      <c r="AU122" s="4"/>
      <c r="AV122" s="53"/>
      <c r="AW122" s="4"/>
      <c r="AX122" s="53"/>
      <c r="AY122" s="4"/>
      <c r="AZ122" s="872"/>
      <c r="BA122" s="903"/>
      <c r="BB122" s="53"/>
      <c r="BC122" s="4"/>
      <c r="BD122" s="53"/>
      <c r="BE122" s="4"/>
      <c r="BF122" s="53"/>
      <c r="BG122" s="4"/>
      <c r="BH122" s="53"/>
      <c r="BI122" s="4"/>
      <c r="BJ122" s="53"/>
      <c r="BK122" s="4"/>
      <c r="BL122" s="53"/>
      <c r="BM122" s="4"/>
      <c r="BN122" s="53"/>
      <c r="BO122" s="4"/>
      <c r="BP122" s="53"/>
      <c r="BQ122" s="4"/>
      <c r="BR122" s="53"/>
      <c r="BS122" s="4"/>
      <c r="BT122" s="53"/>
      <c r="BU122" s="4"/>
      <c r="BV122" s="53"/>
      <c r="BW122" s="4"/>
      <c r="BX122" s="53"/>
      <c r="BY122" s="4"/>
      <c r="BZ122" s="53"/>
      <c r="CA122" s="4"/>
      <c r="CB122" s="53"/>
      <c r="CC122" s="4"/>
      <c r="CD122" s="53"/>
      <c r="CE122" s="4"/>
      <c r="CF122" s="53"/>
      <c r="CG122" s="4"/>
      <c r="CH122" s="53"/>
      <c r="CI122" s="4"/>
      <c r="CJ122" s="53"/>
      <c r="CK122" s="4"/>
      <c r="CL122" s="53"/>
      <c r="CM122" s="4"/>
      <c r="CN122" s="53"/>
      <c r="CO122" s="4"/>
      <c r="CP122" s="53"/>
      <c r="CQ122" s="4"/>
      <c r="CR122" s="53"/>
      <c r="CS122" s="4"/>
      <c r="CT122" s="53"/>
      <c r="CU122" s="4"/>
      <c r="CV122" s="53"/>
      <c r="CW122" s="4"/>
      <c r="CX122" s="53"/>
      <c r="CY122" s="43"/>
      <c r="CZ122" s="50"/>
      <c r="DA122" s="50"/>
      <c r="DB122" s="1"/>
      <c r="DC122" s="850"/>
      <c r="DD122" s="850">
        <f t="shared" si="905"/>
        <v>0</v>
      </c>
      <c r="DE122" s="851"/>
      <c r="DF122" s="851"/>
      <c r="DG122" s="850"/>
      <c r="DH122" s="850"/>
      <c r="DI122" s="851"/>
      <c r="DJ122" s="851"/>
    </row>
    <row r="123" spans="1:114" s="3" customFormat="1" x14ac:dyDescent="0.2">
      <c r="A123" s="46" t="s">
        <v>277</v>
      </c>
      <c r="B123" s="46" t="s">
        <v>253</v>
      </c>
      <c r="C123" s="46" t="s">
        <v>8</v>
      </c>
      <c r="D123" s="46">
        <v>75</v>
      </c>
      <c r="E123" s="4"/>
      <c r="F123" s="53">
        <f t="shared" ref="F123" si="1040">SUM(E123*$D123)</f>
        <v>0</v>
      </c>
      <c r="G123" s="4"/>
      <c r="H123" s="53">
        <f t="shared" ref="H123" si="1041">SUM(G123*$D123)</f>
        <v>0</v>
      </c>
      <c r="I123" s="4"/>
      <c r="J123" s="53">
        <f t="shared" si="1008"/>
        <v>0</v>
      </c>
      <c r="K123" s="4"/>
      <c r="L123" s="53">
        <f t="shared" ref="L123" si="1042">SUM(K123*$D123)</f>
        <v>0</v>
      </c>
      <c r="M123" s="4"/>
      <c r="N123" s="53">
        <f t="shared" ref="N123" si="1043">SUM(M123*$D123)</f>
        <v>0</v>
      </c>
      <c r="O123" s="4"/>
      <c r="P123" s="53">
        <f t="shared" ref="P123" si="1044">SUM(O123*$D123)</f>
        <v>0</v>
      </c>
      <c r="Q123" s="4"/>
      <c r="R123" s="53">
        <f t="shared" ref="R123" si="1045">SUM(Q123*$D123)</f>
        <v>0</v>
      </c>
      <c r="S123" s="4"/>
      <c r="T123" s="53">
        <f t="shared" ref="T123" si="1046">SUM(S123*$D123)</f>
        <v>0</v>
      </c>
      <c r="U123" s="4"/>
      <c r="V123" s="53">
        <f t="shared" ref="V123" si="1047">SUM(U123*$D123)</f>
        <v>0</v>
      </c>
      <c r="W123" s="4"/>
      <c r="X123" s="53">
        <f t="shared" ref="X123" si="1048">SUM(W123*$D123)</f>
        <v>0</v>
      </c>
      <c r="Y123" s="4"/>
      <c r="Z123" s="53"/>
      <c r="AA123" s="4"/>
      <c r="AB123" s="872">
        <f t="shared" ref="AB123" si="1049">SUM(AA123*$D123)</f>
        <v>0</v>
      </c>
      <c r="AC123" s="903"/>
      <c r="AD123" s="53">
        <f t="shared" ref="AD123" si="1050">SUM(AC123*$D123)</f>
        <v>0</v>
      </c>
      <c r="AE123" s="4"/>
      <c r="AF123" s="53">
        <f t="shared" ref="AF123" si="1051">SUM(AE123*$D123)</f>
        <v>0</v>
      </c>
      <c r="AG123" s="4"/>
      <c r="AH123" s="53">
        <f t="shared" ref="AH123" si="1052">SUM(AG123*$D123)</f>
        <v>0</v>
      </c>
      <c r="AI123" s="4"/>
      <c r="AJ123" s="53">
        <f t="shared" ref="AJ123" si="1053">SUM(AI123*$D123)</f>
        <v>0</v>
      </c>
      <c r="AK123" s="4"/>
      <c r="AL123" s="53">
        <f t="shared" ref="AL123" si="1054">SUM(AK123*$D123)</f>
        <v>0</v>
      </c>
      <c r="AM123" s="4"/>
      <c r="AN123" s="53">
        <f t="shared" ref="AN123" si="1055">SUM(AM123*$D123)</f>
        <v>0</v>
      </c>
      <c r="AO123" s="4"/>
      <c r="AP123" s="53">
        <f t="shared" ref="AP123" si="1056">SUM(AO123*$D123)</f>
        <v>0</v>
      </c>
      <c r="AQ123" s="4">
        <v>0.5</v>
      </c>
      <c r="AR123" s="53">
        <f t="shared" ref="AR123" si="1057">SUM(AQ123*$D123)</f>
        <v>37.5</v>
      </c>
      <c r="AS123" s="4"/>
      <c r="AT123" s="53">
        <f t="shared" ref="AT123" si="1058">SUM(AS123*$D123)</f>
        <v>0</v>
      </c>
      <c r="AU123" s="4"/>
      <c r="AV123" s="53">
        <f t="shared" ref="AV123" si="1059">SUM(AU123*$D123)</f>
        <v>0</v>
      </c>
      <c r="AW123" s="4"/>
      <c r="AX123" s="53">
        <f t="shared" ref="AX123" si="1060">SUM(AW123*$D123)</f>
        <v>0</v>
      </c>
      <c r="AY123" s="4"/>
      <c r="AZ123" s="872">
        <f t="shared" ref="AZ123" si="1061">SUM(AY123*$D123)</f>
        <v>0</v>
      </c>
      <c r="BA123" s="903"/>
      <c r="BB123" s="53">
        <f t="shared" ref="BB123" si="1062">SUM(BA123*$D123)</f>
        <v>0</v>
      </c>
      <c r="BC123" s="4">
        <v>1</v>
      </c>
      <c r="BD123" s="53">
        <f t="shared" ref="BD123" si="1063">SUM(BC123*$D123)</f>
        <v>75</v>
      </c>
      <c r="BE123" s="4"/>
      <c r="BF123" s="53">
        <f t="shared" ref="BF123" si="1064">SUM(BE123*$D123)</f>
        <v>0</v>
      </c>
      <c r="BG123" s="4"/>
      <c r="BH123" s="53">
        <f t="shared" ref="BH123" si="1065">SUM(BG123*$D123)</f>
        <v>0</v>
      </c>
      <c r="BI123" s="4"/>
      <c r="BJ123" s="53">
        <f t="shared" ref="BJ123" si="1066">SUM(BI123*$D123)</f>
        <v>0</v>
      </c>
      <c r="BK123" s="4">
        <v>3</v>
      </c>
      <c r="BL123" s="53">
        <f t="shared" ref="BL123" si="1067">SUM(BK123*$D123)</f>
        <v>225</v>
      </c>
      <c r="BM123" s="4"/>
      <c r="BN123" s="53">
        <f t="shared" ref="BN123" si="1068">SUM(BM123*$D123)</f>
        <v>0</v>
      </c>
      <c r="BO123" s="4"/>
      <c r="BP123" s="53">
        <f t="shared" ref="BP123" si="1069">SUM(BO123*$D123)</f>
        <v>0</v>
      </c>
      <c r="BQ123" s="4"/>
      <c r="BR123" s="53">
        <f t="shared" ref="BR123" si="1070">SUM(BQ123*$D123)</f>
        <v>0</v>
      </c>
      <c r="BS123" s="4"/>
      <c r="BT123" s="53">
        <f t="shared" ref="BT123" si="1071">SUM(BS123*$D123)</f>
        <v>0</v>
      </c>
      <c r="BU123" s="4"/>
      <c r="BV123" s="53">
        <f t="shared" ref="BV123" si="1072">SUM(BU123*$D123)</f>
        <v>0</v>
      </c>
      <c r="BW123" s="4"/>
      <c r="BX123" s="53">
        <f t="shared" ref="BX123" si="1073">SUM(BW123*$D123)</f>
        <v>0</v>
      </c>
      <c r="BY123" s="4"/>
      <c r="BZ123" s="53">
        <f t="shared" si="893"/>
        <v>0</v>
      </c>
      <c r="CA123" s="4"/>
      <c r="CB123" s="53">
        <f t="shared" si="894"/>
        <v>0</v>
      </c>
      <c r="CC123" s="4"/>
      <c r="CD123" s="53">
        <f t="shared" si="895"/>
        <v>0</v>
      </c>
      <c r="CE123" s="4"/>
      <c r="CF123" s="53">
        <f t="shared" si="896"/>
        <v>0</v>
      </c>
      <c r="CG123" s="4"/>
      <c r="CH123" s="53">
        <f t="shared" si="897"/>
        <v>0</v>
      </c>
      <c r="CI123" s="4"/>
      <c r="CJ123" s="53">
        <f t="shared" si="898"/>
        <v>0</v>
      </c>
      <c r="CK123" s="4"/>
      <c r="CL123" s="53">
        <f t="shared" si="899"/>
        <v>0</v>
      </c>
      <c r="CM123" s="4"/>
      <c r="CN123" s="53">
        <f t="shared" si="900"/>
        <v>0</v>
      </c>
      <c r="CO123" s="4"/>
      <c r="CP123" s="53">
        <f t="shared" si="901"/>
        <v>0</v>
      </c>
      <c r="CQ123" s="4"/>
      <c r="CR123" s="53">
        <f t="shared" si="902"/>
        <v>0</v>
      </c>
      <c r="CS123" s="4"/>
      <c r="CT123" s="53">
        <f t="shared" si="903"/>
        <v>0</v>
      </c>
      <c r="CU123" s="4"/>
      <c r="CV123" s="53">
        <f t="shared" si="904"/>
        <v>0</v>
      </c>
      <c r="CW123" s="4"/>
      <c r="CX123" s="53">
        <f t="shared" ref="CX123" si="1074">SUM(CW123*$D123)</f>
        <v>0</v>
      </c>
      <c r="CY123" s="43"/>
      <c r="CZ123" s="50">
        <f t="shared" si="1003"/>
        <v>4.5</v>
      </c>
      <c r="DA123" s="50">
        <f t="shared" si="1004"/>
        <v>337.5</v>
      </c>
      <c r="DB123" s="1"/>
      <c r="DC123" s="850"/>
      <c r="DD123" s="850">
        <f t="shared" si="905"/>
        <v>0</v>
      </c>
      <c r="DE123" s="851">
        <f t="shared" si="906"/>
        <v>0</v>
      </c>
      <c r="DF123" s="851">
        <f t="shared" si="1005"/>
        <v>0</v>
      </c>
      <c r="DG123" s="850"/>
      <c r="DH123" s="850"/>
      <c r="DI123" s="851"/>
      <c r="DJ123" s="851"/>
    </row>
    <row r="124" spans="1:114" s="3" customFormat="1" x14ac:dyDescent="0.2">
      <c r="A124" s="46" t="s">
        <v>158</v>
      </c>
      <c r="B124" s="46" t="s">
        <v>82</v>
      </c>
      <c r="C124" s="46" t="s">
        <v>8</v>
      </c>
      <c r="D124" s="46">
        <v>75</v>
      </c>
      <c r="E124" s="4"/>
      <c r="F124" s="53">
        <f>SUM(E124*$D124)</f>
        <v>0</v>
      </c>
      <c r="G124" s="4"/>
      <c r="H124" s="53">
        <f>SUM(G124*$D124)</f>
        <v>0</v>
      </c>
      <c r="I124" s="4"/>
      <c r="J124" s="53">
        <f>SUM(I124*$D124)</f>
        <v>0</v>
      </c>
      <c r="K124" s="4"/>
      <c r="L124" s="53">
        <f>SUM(K124*$D124)</f>
        <v>0</v>
      </c>
      <c r="M124" s="4"/>
      <c r="N124" s="53">
        <f>SUM(M124*$D124)</f>
        <v>0</v>
      </c>
      <c r="O124" s="4"/>
      <c r="P124" s="53">
        <f>SUM(O124*$D124)</f>
        <v>0</v>
      </c>
      <c r="Q124" s="4"/>
      <c r="R124" s="53">
        <f>SUM(Q124*$D124)</f>
        <v>0</v>
      </c>
      <c r="S124" s="4"/>
      <c r="T124" s="53">
        <f>SUM(S124*$D124)</f>
        <v>0</v>
      </c>
      <c r="U124" s="4"/>
      <c r="V124" s="53">
        <f>SUM(U124*$D124)</f>
        <v>0</v>
      </c>
      <c r="W124" s="4"/>
      <c r="X124" s="53">
        <f>SUM(W124*$D124)</f>
        <v>0</v>
      </c>
      <c r="Y124" s="4"/>
      <c r="Z124" s="53"/>
      <c r="AA124" s="4"/>
      <c r="AB124" s="872">
        <f>SUM(AA124*$D124)</f>
        <v>0</v>
      </c>
      <c r="AC124" s="903"/>
      <c r="AD124" s="53">
        <f>SUM(AC124*$D124)</f>
        <v>0</v>
      </c>
      <c r="AE124" s="4"/>
      <c r="AF124" s="53">
        <f>SUM(AE124*$D124)</f>
        <v>0</v>
      </c>
      <c r="AG124" s="4"/>
      <c r="AH124" s="53">
        <f>SUM(AG124*$D124)</f>
        <v>0</v>
      </c>
      <c r="AI124" s="4"/>
      <c r="AJ124" s="53">
        <f>SUM(AI124*$D124)</f>
        <v>0</v>
      </c>
      <c r="AK124" s="4"/>
      <c r="AL124" s="53">
        <f>SUM(AK124*$D124)</f>
        <v>0</v>
      </c>
      <c r="AM124" s="4"/>
      <c r="AN124" s="53">
        <f>SUM(AM124*$D124)</f>
        <v>0</v>
      </c>
      <c r="AO124" s="4"/>
      <c r="AP124" s="53">
        <f>SUM(AO124*$D124)</f>
        <v>0</v>
      </c>
      <c r="AQ124" s="4"/>
      <c r="AR124" s="53">
        <f>SUM(AQ124*$D124)</f>
        <v>0</v>
      </c>
      <c r="AS124" s="4"/>
      <c r="AT124" s="53">
        <f>SUM(AS124*$D124)</f>
        <v>0</v>
      </c>
      <c r="AU124" s="4"/>
      <c r="AV124" s="53">
        <f>SUM(AU124*$D124)</f>
        <v>0</v>
      </c>
      <c r="AW124" s="4"/>
      <c r="AX124" s="53">
        <f>SUM(AW124*$D124)</f>
        <v>0</v>
      </c>
      <c r="AY124" s="4"/>
      <c r="AZ124" s="872">
        <f>SUM(AY124*$D124)</f>
        <v>0</v>
      </c>
      <c r="BA124" s="903"/>
      <c r="BB124" s="53">
        <f>SUM(BA124*$D124)</f>
        <v>0</v>
      </c>
      <c r="BC124" s="4"/>
      <c r="BD124" s="53">
        <f>SUM(BC124*$D124)</f>
        <v>0</v>
      </c>
      <c r="BE124" s="4"/>
      <c r="BF124" s="53">
        <f>SUM(BE124*$D124)</f>
        <v>0</v>
      </c>
      <c r="BG124" s="4"/>
      <c r="BH124" s="53">
        <f>SUM(BG124*$D124)</f>
        <v>0</v>
      </c>
      <c r="BI124" s="4"/>
      <c r="BJ124" s="53">
        <f>SUM(BI124*$D124)</f>
        <v>0</v>
      </c>
      <c r="BK124" s="4"/>
      <c r="BL124" s="53">
        <f>SUM(BK124*$D124)</f>
        <v>0</v>
      </c>
      <c r="BM124" s="4"/>
      <c r="BN124" s="53">
        <f>SUM(BM124*$D124)</f>
        <v>0</v>
      </c>
      <c r="BO124" s="4"/>
      <c r="BP124" s="53">
        <f>SUM(BO124*$D124)</f>
        <v>0</v>
      </c>
      <c r="BQ124" s="4"/>
      <c r="BR124" s="53">
        <f>SUM(BQ124*$D124)</f>
        <v>0</v>
      </c>
      <c r="BS124" s="4">
        <v>3.5</v>
      </c>
      <c r="BT124" s="53">
        <f>SUM(BS124*$D124)</f>
        <v>262.5</v>
      </c>
      <c r="BU124" s="4"/>
      <c r="BV124" s="53">
        <f>SUM(BU124*$D124)</f>
        <v>0</v>
      </c>
      <c r="BW124" s="4"/>
      <c r="BX124" s="53">
        <f>SUM(BW124*$D124)</f>
        <v>0</v>
      </c>
      <c r="BY124" s="4"/>
      <c r="BZ124" s="53">
        <f>SUM(BY124*$D124)</f>
        <v>0</v>
      </c>
      <c r="CA124" s="4"/>
      <c r="CB124" s="53">
        <f>SUM(CA124*$D124)</f>
        <v>0</v>
      </c>
      <c r="CC124" s="4"/>
      <c r="CD124" s="53">
        <f>SUM(CC124*$D124)</f>
        <v>0</v>
      </c>
      <c r="CE124" s="4"/>
      <c r="CF124" s="53">
        <f>SUM(CE124*$D124)</f>
        <v>0</v>
      </c>
      <c r="CG124" s="4"/>
      <c r="CH124" s="53">
        <f>SUM(CG124*$D124)</f>
        <v>0</v>
      </c>
      <c r="CI124" s="4"/>
      <c r="CJ124" s="53">
        <f>SUM(CI124*$D124)</f>
        <v>0</v>
      </c>
      <c r="CK124" s="4"/>
      <c r="CL124" s="53">
        <f>SUM(CK124*$D124)</f>
        <v>0</v>
      </c>
      <c r="CM124" s="4"/>
      <c r="CN124" s="53">
        <f>SUM(CM124*$D124)</f>
        <v>0</v>
      </c>
      <c r="CO124" s="4"/>
      <c r="CP124" s="53">
        <f>SUM(CO124*$D124)</f>
        <v>0</v>
      </c>
      <c r="CQ124" s="4"/>
      <c r="CR124" s="53">
        <f>SUM(CQ124*$D124)</f>
        <v>0</v>
      </c>
      <c r="CS124" s="4"/>
      <c r="CT124" s="53">
        <f>SUM(CS124*$D124)</f>
        <v>0</v>
      </c>
      <c r="CU124" s="4"/>
      <c r="CV124" s="53">
        <f>SUM(CU124*$D124)</f>
        <v>0</v>
      </c>
      <c r="CW124" s="4"/>
      <c r="CX124" s="53">
        <f>SUM(CW124*$D124)</f>
        <v>0</v>
      </c>
      <c r="CY124" s="43"/>
      <c r="CZ124" s="50">
        <f t="shared" si="1003"/>
        <v>3.5</v>
      </c>
      <c r="DA124" s="50">
        <f t="shared" si="1004"/>
        <v>262.5</v>
      </c>
      <c r="DB124" s="1"/>
      <c r="DC124" s="850"/>
      <c r="DD124" s="850">
        <f t="shared" si="905"/>
        <v>0</v>
      </c>
      <c r="DE124" s="851">
        <f t="shared" si="906"/>
        <v>0</v>
      </c>
      <c r="DF124" s="851">
        <f t="shared" si="1005"/>
        <v>0</v>
      </c>
      <c r="DG124" s="850"/>
      <c r="DH124" s="850"/>
      <c r="DI124" s="851"/>
      <c r="DJ124" s="851"/>
    </row>
    <row r="125" spans="1:114" s="862" customFormat="1" x14ac:dyDescent="0.2">
      <c r="A125" s="857" t="s">
        <v>291</v>
      </c>
      <c r="B125" s="857" t="s">
        <v>312</v>
      </c>
      <c r="C125" s="857" t="s">
        <v>8</v>
      </c>
      <c r="D125" s="857">
        <v>75</v>
      </c>
      <c r="E125" s="858"/>
      <c r="F125" s="859">
        <f t="shared" ref="F125" si="1075">SUM(E125*$D125)</f>
        <v>0</v>
      </c>
      <c r="G125" s="858"/>
      <c r="H125" s="859">
        <f t="shared" ref="H125" si="1076">SUM(G125*$D125)</f>
        <v>0</v>
      </c>
      <c r="I125" s="858"/>
      <c r="J125" s="859">
        <f t="shared" ref="J125" si="1077">SUM(I125*$D125)</f>
        <v>0</v>
      </c>
      <c r="K125" s="858"/>
      <c r="L125" s="859">
        <f t="shared" ref="L125" si="1078">SUM(K125*$D125)</f>
        <v>0</v>
      </c>
      <c r="M125" s="858"/>
      <c r="N125" s="859">
        <f t="shared" ref="N125" si="1079">SUM(M125*$D125)</f>
        <v>0</v>
      </c>
      <c r="O125" s="858"/>
      <c r="P125" s="859">
        <f t="shared" ref="P125" si="1080">SUM(O125*$D125)</f>
        <v>0</v>
      </c>
      <c r="Q125" s="858"/>
      <c r="R125" s="859">
        <f t="shared" ref="R125" si="1081">SUM(Q125*$D125)</f>
        <v>0</v>
      </c>
      <c r="S125" s="858"/>
      <c r="T125" s="859">
        <f t="shared" ref="T125" si="1082">SUM(S125*$D125)</f>
        <v>0</v>
      </c>
      <c r="U125" s="858"/>
      <c r="V125" s="859">
        <f t="shared" ref="V125" si="1083">SUM(U125*$D125)</f>
        <v>0</v>
      </c>
      <c r="W125" s="858"/>
      <c r="X125" s="859">
        <f t="shared" ref="X125" si="1084">SUM(W125*$D125)</f>
        <v>0</v>
      </c>
      <c r="Y125" s="858"/>
      <c r="Z125" s="859"/>
      <c r="AA125" s="858"/>
      <c r="AB125" s="874">
        <f t="shared" ref="AB125" si="1085">SUM(AA125*$D125)</f>
        <v>0</v>
      </c>
      <c r="AC125" s="882"/>
      <c r="AD125" s="859">
        <f t="shared" ref="AD125" si="1086">SUM(AC125*$D125)</f>
        <v>0</v>
      </c>
      <c r="AE125" s="858"/>
      <c r="AF125" s="859">
        <f t="shared" ref="AF125" si="1087">SUM(AE125*$D125)</f>
        <v>0</v>
      </c>
      <c r="AG125" s="860"/>
      <c r="AH125" s="859">
        <f t="shared" ref="AH125" si="1088">SUM(AG125*$D125)</f>
        <v>0</v>
      </c>
      <c r="AI125" s="860"/>
      <c r="AJ125" s="859">
        <f t="shared" ref="AJ125" si="1089">SUM(AI125*$D125)</f>
        <v>0</v>
      </c>
      <c r="AK125" s="860"/>
      <c r="AL125" s="859">
        <f t="shared" ref="AL125" si="1090">SUM(AK125*$D125)</f>
        <v>0</v>
      </c>
      <c r="AM125" s="860"/>
      <c r="AN125" s="859">
        <f t="shared" ref="AN125" si="1091">SUM(AM125*$D125)</f>
        <v>0</v>
      </c>
      <c r="AO125" s="860"/>
      <c r="AP125" s="859">
        <f t="shared" ref="AP125" si="1092">SUM(AO125*$D125)</f>
        <v>0</v>
      </c>
      <c r="AQ125" s="860"/>
      <c r="AR125" s="859">
        <f t="shared" ref="AR125" si="1093">SUM(AQ125*$D125)</f>
        <v>0</v>
      </c>
      <c r="AS125" s="860">
        <v>6</v>
      </c>
      <c r="AT125" s="859">
        <f t="shared" ref="AT125" si="1094">SUM(AS125*$D125)</f>
        <v>450</v>
      </c>
      <c r="AU125" s="860"/>
      <c r="AV125" s="859">
        <f t="shared" ref="AV125" si="1095">SUM(AU125*$D125)</f>
        <v>0</v>
      </c>
      <c r="AW125" s="860"/>
      <c r="AX125" s="859">
        <f t="shared" ref="AX125" si="1096">SUM(AW125*$D125)</f>
        <v>0</v>
      </c>
      <c r="AY125" s="860"/>
      <c r="AZ125" s="874">
        <f t="shared" ref="AZ125" si="1097">SUM(AY125*$D125)</f>
        <v>0</v>
      </c>
      <c r="BA125" s="882"/>
      <c r="BB125" s="859">
        <f t="shared" ref="BB125" si="1098">SUM(BA125*$D125)</f>
        <v>0</v>
      </c>
      <c r="BC125" s="860"/>
      <c r="BD125" s="859">
        <f t="shared" ref="BD125" si="1099">SUM(BC125*$D125)</f>
        <v>0</v>
      </c>
      <c r="BE125" s="860"/>
      <c r="BF125" s="859">
        <f t="shared" ref="BF125" si="1100">SUM(BE125*$D125)</f>
        <v>0</v>
      </c>
      <c r="BG125" s="860"/>
      <c r="BH125" s="859">
        <f t="shared" ref="BH125" si="1101">SUM(BG125*$D125)</f>
        <v>0</v>
      </c>
      <c r="BI125" s="860"/>
      <c r="BJ125" s="859">
        <f t="shared" ref="BJ125" si="1102">SUM(BI125*$D125)</f>
        <v>0</v>
      </c>
      <c r="BK125" s="860"/>
      <c r="BL125" s="859">
        <f t="shared" ref="BL125" si="1103">SUM(BK125*$D125)</f>
        <v>0</v>
      </c>
      <c r="BM125" s="860"/>
      <c r="BN125" s="859">
        <f t="shared" ref="BN125" si="1104">SUM(BM125*$D125)</f>
        <v>0</v>
      </c>
      <c r="BO125" s="860"/>
      <c r="BP125" s="859">
        <f t="shared" ref="BP125" si="1105">SUM(BO125*$D125)</f>
        <v>0</v>
      </c>
      <c r="BQ125" s="860"/>
      <c r="BR125" s="859">
        <f t="shared" ref="BR125" si="1106">SUM(BQ125*$D125)</f>
        <v>0</v>
      </c>
      <c r="BS125" s="860"/>
      <c r="BT125" s="859">
        <f t="shared" ref="BT125" si="1107">SUM(BS125*$D125)</f>
        <v>0</v>
      </c>
      <c r="BU125" s="860"/>
      <c r="BV125" s="859">
        <f t="shared" ref="BV125" si="1108">SUM(BU125*$D125)</f>
        <v>0</v>
      </c>
      <c r="BW125" s="860"/>
      <c r="BX125" s="859">
        <f t="shared" ref="BX125" si="1109">SUM(BW125*$D125)</f>
        <v>0</v>
      </c>
      <c r="BY125" s="860"/>
      <c r="BZ125" s="859">
        <f t="shared" ref="BZ125" si="1110">SUM(BY125*$D125)</f>
        <v>0</v>
      </c>
      <c r="CA125" s="860"/>
      <c r="CB125" s="859">
        <f t="shared" ref="CB125" si="1111">SUM(CA125*$D125)</f>
        <v>0</v>
      </c>
      <c r="CC125" s="860"/>
      <c r="CD125" s="859">
        <f t="shared" ref="CD125" si="1112">SUM(CC125*$D125)</f>
        <v>0</v>
      </c>
      <c r="CE125" s="860"/>
      <c r="CF125" s="859">
        <f t="shared" ref="CF125" si="1113">SUM(CE125*$D125)</f>
        <v>0</v>
      </c>
      <c r="CG125" s="860"/>
      <c r="CH125" s="859">
        <f t="shared" ref="CH125" si="1114">SUM(CG125*$D125)</f>
        <v>0</v>
      </c>
      <c r="CI125" s="860"/>
      <c r="CJ125" s="859">
        <f t="shared" ref="CJ125" si="1115">SUM(CI125*$D125)</f>
        <v>0</v>
      </c>
      <c r="CK125" s="860"/>
      <c r="CL125" s="859">
        <f t="shared" ref="CL125" si="1116">SUM(CK125*$D125)</f>
        <v>0</v>
      </c>
      <c r="CM125" s="860"/>
      <c r="CN125" s="859">
        <f t="shared" ref="CN125" si="1117">SUM(CM125*$D125)</f>
        <v>0</v>
      </c>
      <c r="CO125" s="860"/>
      <c r="CP125" s="859">
        <f t="shared" ref="CP125" si="1118">SUM(CO125*$D125)</f>
        <v>0</v>
      </c>
      <c r="CQ125" s="860"/>
      <c r="CR125" s="859">
        <f t="shared" ref="CR125" si="1119">SUM(CQ125*$D125)</f>
        <v>0</v>
      </c>
      <c r="CS125" s="860"/>
      <c r="CT125" s="859">
        <f t="shared" ref="CT125" si="1120">SUM(CS125*$D125)</f>
        <v>0</v>
      </c>
      <c r="CU125" s="860"/>
      <c r="CV125" s="859">
        <f t="shared" ref="CV125" si="1121">SUM(CU125*$D125)</f>
        <v>0</v>
      </c>
      <c r="CW125" s="860"/>
      <c r="CX125" s="859">
        <f t="shared" ref="CX125" si="1122">SUM(CW125*$D125)</f>
        <v>0</v>
      </c>
      <c r="CY125" s="858"/>
      <c r="CZ125" s="861">
        <f t="shared" si="1003"/>
        <v>6</v>
      </c>
      <c r="DA125" s="861">
        <f t="shared" si="1004"/>
        <v>450</v>
      </c>
      <c r="DC125" s="850"/>
      <c r="DD125" s="850">
        <f t="shared" si="905"/>
        <v>0</v>
      </c>
      <c r="DE125" s="851">
        <f t="shared" si="906"/>
        <v>0</v>
      </c>
      <c r="DF125" s="851">
        <f t="shared" si="1005"/>
        <v>0</v>
      </c>
      <c r="DG125" s="863"/>
      <c r="DH125" s="863"/>
      <c r="DI125" s="863"/>
      <c r="DJ125" s="863"/>
    </row>
    <row r="126" spans="1:114" s="3" customFormat="1" x14ac:dyDescent="0.2">
      <c r="A126" s="46" t="s">
        <v>268</v>
      </c>
      <c r="B126" s="46" t="s">
        <v>225</v>
      </c>
      <c r="C126" s="46" t="s">
        <v>8</v>
      </c>
      <c r="D126" s="46">
        <v>75</v>
      </c>
      <c r="E126" s="4"/>
      <c r="F126" s="53">
        <f>SUM(E126*$D126)</f>
        <v>0</v>
      </c>
      <c r="G126" s="4"/>
      <c r="H126" s="53">
        <f>SUM(G126*$D126)</f>
        <v>0</v>
      </c>
      <c r="I126" s="4"/>
      <c r="J126" s="53">
        <f>SUM(I126*$D126)</f>
        <v>0</v>
      </c>
      <c r="K126" s="4"/>
      <c r="L126" s="53">
        <f>SUM(K126*$D126)</f>
        <v>0</v>
      </c>
      <c r="M126" s="4"/>
      <c r="N126" s="53">
        <f>SUM(M126*$D126)</f>
        <v>0</v>
      </c>
      <c r="O126" s="4"/>
      <c r="P126" s="53">
        <f>SUM(O126*$D126)</f>
        <v>0</v>
      </c>
      <c r="Q126" s="4"/>
      <c r="R126" s="53">
        <f>SUM(Q126*$D126)</f>
        <v>0</v>
      </c>
      <c r="S126" s="4"/>
      <c r="T126" s="53">
        <f>SUM(S126*$D126)</f>
        <v>0</v>
      </c>
      <c r="U126" s="4"/>
      <c r="V126" s="53">
        <f>SUM(U126*$D126)</f>
        <v>0</v>
      </c>
      <c r="W126" s="4"/>
      <c r="X126" s="53">
        <f>SUM(W126*$D126)</f>
        <v>0</v>
      </c>
      <c r="Y126" s="4"/>
      <c r="Z126" s="53"/>
      <c r="AA126" s="4"/>
      <c r="AB126" s="872">
        <f>SUM(AA126*$D126)</f>
        <v>0</v>
      </c>
      <c r="AC126" s="877">
        <v>33</v>
      </c>
      <c r="AD126" s="53">
        <f>SUM(AC126*$D126)</f>
        <v>2475</v>
      </c>
      <c r="AE126" s="4">
        <v>94.5</v>
      </c>
      <c r="AF126" s="53">
        <f>SUM(AE126*$D126)</f>
        <v>7087.5</v>
      </c>
      <c r="AG126" s="48">
        <v>108.5</v>
      </c>
      <c r="AH126" s="53">
        <f>SUM(AG126*$D126)</f>
        <v>8137.5</v>
      </c>
      <c r="AI126" s="48">
        <v>81</v>
      </c>
      <c r="AJ126" s="53">
        <f>SUM(AI126*$D126)</f>
        <v>6075</v>
      </c>
      <c r="AK126" s="48">
        <v>66</v>
      </c>
      <c r="AL126" s="53">
        <f>SUM(AK126*$D126)</f>
        <v>4950</v>
      </c>
      <c r="AM126" s="48">
        <v>27.5</v>
      </c>
      <c r="AN126" s="53">
        <f>SUM(AM126*$D126)</f>
        <v>2062.5</v>
      </c>
      <c r="AO126" s="48">
        <v>30.5</v>
      </c>
      <c r="AP126" s="53">
        <f>SUM(AO126*$D126)</f>
        <v>2287.5</v>
      </c>
      <c r="AQ126" s="48">
        <v>80.5</v>
      </c>
      <c r="AR126" s="53">
        <f>SUM(AQ126*$D126)</f>
        <v>6037.5</v>
      </c>
      <c r="AS126" s="48">
        <v>9</v>
      </c>
      <c r="AT126" s="53">
        <f>SUM(AS126*$D126)</f>
        <v>675</v>
      </c>
      <c r="AU126" s="48">
        <v>40</v>
      </c>
      <c r="AV126" s="53">
        <f>SUM(AU126*$D126)</f>
        <v>3000</v>
      </c>
      <c r="AW126" s="48"/>
      <c r="AX126" s="53">
        <f>SUM(AW126*$D126)</f>
        <v>0</v>
      </c>
      <c r="AY126" s="48"/>
      <c r="AZ126" s="872">
        <f>SUM(AY126*$D126)</f>
        <v>0</v>
      </c>
      <c r="BA126" s="877"/>
      <c r="BB126" s="53">
        <f>SUM(BA126*$D126)</f>
        <v>0</v>
      </c>
      <c r="BC126" s="48"/>
      <c r="BD126" s="53">
        <f>SUM(BC126*$D126)</f>
        <v>0</v>
      </c>
      <c r="BE126" s="48"/>
      <c r="BF126" s="53">
        <f>SUM(BE126*$D126)</f>
        <v>0</v>
      </c>
      <c r="BG126" s="48">
        <v>18.5</v>
      </c>
      <c r="BH126" s="53">
        <f>SUM(BG126*$D126)</f>
        <v>1387.5</v>
      </c>
      <c r="BI126" s="48">
        <v>11</v>
      </c>
      <c r="BJ126" s="53">
        <f>SUM(BI126*$D126)</f>
        <v>825</v>
      </c>
      <c r="BK126" s="48">
        <v>0.5</v>
      </c>
      <c r="BL126" s="53">
        <f>SUM(BK126*$D126)</f>
        <v>37.5</v>
      </c>
      <c r="BM126" s="48"/>
      <c r="BN126" s="53">
        <f>SUM(BM126*$D126)</f>
        <v>0</v>
      </c>
      <c r="BO126" s="48">
        <v>47.5</v>
      </c>
      <c r="BP126" s="53">
        <f>SUM(BO126*$D126)</f>
        <v>3562.5</v>
      </c>
      <c r="BQ126" s="48"/>
      <c r="BR126" s="53">
        <f>SUM(BQ126*$D126)</f>
        <v>0</v>
      </c>
      <c r="BS126" s="48"/>
      <c r="BT126" s="53">
        <f>SUM(BS126*$D126)</f>
        <v>0</v>
      </c>
      <c r="BU126" s="48"/>
      <c r="BV126" s="53">
        <f>SUM(BU126*$D126)</f>
        <v>0</v>
      </c>
      <c r="BW126" s="48"/>
      <c r="BX126" s="53">
        <f>SUM(BW126*$D126)</f>
        <v>0</v>
      </c>
      <c r="BY126" s="48"/>
      <c r="BZ126" s="53">
        <f>SUM(BY126*$D126)</f>
        <v>0</v>
      </c>
      <c r="CA126" s="48"/>
      <c r="CB126" s="53">
        <f>SUM(CA126*$D126)</f>
        <v>0</v>
      </c>
      <c r="CC126" s="48"/>
      <c r="CD126" s="53">
        <f>SUM(CC126*$D126)</f>
        <v>0</v>
      </c>
      <c r="CE126" s="48"/>
      <c r="CF126" s="53">
        <f>SUM(CE126*$D126)</f>
        <v>0</v>
      </c>
      <c r="CG126" s="48"/>
      <c r="CH126" s="53">
        <f>SUM(CG126*$D126)</f>
        <v>0</v>
      </c>
      <c r="CI126" s="48"/>
      <c r="CJ126" s="53">
        <f>SUM(CI126*$D126)</f>
        <v>0</v>
      </c>
      <c r="CK126" s="48"/>
      <c r="CL126" s="53">
        <f>SUM(CK126*$D126)</f>
        <v>0</v>
      </c>
      <c r="CM126" s="48"/>
      <c r="CN126" s="53">
        <f>SUM(CM126*$D126)</f>
        <v>0</v>
      </c>
      <c r="CO126" s="48"/>
      <c r="CP126" s="53">
        <f>SUM(CO126*$D126)</f>
        <v>0</v>
      </c>
      <c r="CQ126" s="48"/>
      <c r="CR126" s="53">
        <f>SUM(CQ126*$D126)</f>
        <v>0</v>
      </c>
      <c r="CS126" s="48"/>
      <c r="CT126" s="53">
        <f>SUM(CS126*$D126)</f>
        <v>0</v>
      </c>
      <c r="CU126" s="48"/>
      <c r="CV126" s="53">
        <f>SUM(CU126*$D126)</f>
        <v>0</v>
      </c>
      <c r="CW126" s="48"/>
      <c r="CX126" s="53">
        <f>SUM(CW126*$D126)</f>
        <v>0</v>
      </c>
      <c r="CY126" s="43"/>
      <c r="CZ126" s="50">
        <f t="shared" si="1003"/>
        <v>648</v>
      </c>
      <c r="DA126" s="50">
        <f t="shared" si="1004"/>
        <v>48600</v>
      </c>
      <c r="DB126" s="1"/>
      <c r="DC126" s="850"/>
      <c r="DD126" s="850">
        <f t="shared" si="905"/>
        <v>0</v>
      </c>
      <c r="DE126" s="851">
        <f t="shared" si="906"/>
        <v>0</v>
      </c>
      <c r="DF126" s="851">
        <f t="shared" si="1005"/>
        <v>0</v>
      </c>
      <c r="DG126" s="850"/>
      <c r="DH126" s="850"/>
      <c r="DI126" s="851"/>
      <c r="DJ126" s="851"/>
    </row>
    <row r="127" spans="1:114" s="3" customFormat="1" x14ac:dyDescent="0.2">
      <c r="A127" s="46" t="s">
        <v>206</v>
      </c>
      <c r="B127" s="46" t="s">
        <v>207</v>
      </c>
      <c r="C127" s="46" t="s">
        <v>8</v>
      </c>
      <c r="D127" s="46">
        <v>75</v>
      </c>
      <c r="E127" s="4"/>
      <c r="F127" s="53">
        <f>SUM(E127*$D127)</f>
        <v>0</v>
      </c>
      <c r="G127" s="4"/>
      <c r="H127" s="53">
        <f>SUM(G127*$D127)</f>
        <v>0</v>
      </c>
      <c r="I127" s="4"/>
      <c r="J127" s="53">
        <f>SUM(I127*$D127)</f>
        <v>0</v>
      </c>
      <c r="K127" s="4"/>
      <c r="L127" s="53">
        <f>SUM(K127*$D127)</f>
        <v>0</v>
      </c>
      <c r="M127" s="4"/>
      <c r="N127" s="53">
        <f>SUM(M127*$D127)</f>
        <v>0</v>
      </c>
      <c r="O127" s="4"/>
      <c r="P127" s="53">
        <f>SUM(O127*$D127)</f>
        <v>0</v>
      </c>
      <c r="Q127" s="4"/>
      <c r="R127" s="53">
        <f>SUM(Q127*$D127)</f>
        <v>0</v>
      </c>
      <c r="S127" s="4"/>
      <c r="T127" s="53">
        <f>SUM(S127*$D127)</f>
        <v>0</v>
      </c>
      <c r="U127" s="4"/>
      <c r="V127" s="53">
        <f>SUM(U127*$D127)</f>
        <v>0</v>
      </c>
      <c r="W127" s="4">
        <v>4.5</v>
      </c>
      <c r="X127" s="53">
        <f>SUM(W127*$D127)</f>
        <v>337.5</v>
      </c>
      <c r="Y127" s="4"/>
      <c r="Z127" s="53"/>
      <c r="AA127" s="4"/>
      <c r="AB127" s="872">
        <f>SUM(AA127*$D127)</f>
        <v>0</v>
      </c>
      <c r="AC127" s="877"/>
      <c r="AD127" s="53">
        <f>SUM(AC127*$D127)</f>
        <v>0</v>
      </c>
      <c r="AE127" s="4"/>
      <c r="AF127" s="53">
        <f>SUM(AE127*$D127)</f>
        <v>0</v>
      </c>
      <c r="AG127" s="48"/>
      <c r="AH127" s="53">
        <f>SUM(AG127*$D127)</f>
        <v>0</v>
      </c>
      <c r="AI127" s="48">
        <v>13.5</v>
      </c>
      <c r="AJ127" s="53">
        <f>SUM(AI127*$D127)</f>
        <v>1012.5</v>
      </c>
      <c r="AK127" s="48"/>
      <c r="AL127" s="53">
        <f>SUM(AK127*$D127)</f>
        <v>0</v>
      </c>
      <c r="AM127" s="48"/>
      <c r="AN127" s="53">
        <f>SUM(AM127*$D127)</f>
        <v>0</v>
      </c>
      <c r="AO127" s="48"/>
      <c r="AP127" s="53">
        <f>SUM(AO127*$D127)</f>
        <v>0</v>
      </c>
      <c r="AQ127" s="48"/>
      <c r="AR127" s="53">
        <f>SUM(AQ127*$D127)</f>
        <v>0</v>
      </c>
      <c r="AS127" s="48"/>
      <c r="AT127" s="53">
        <f>SUM(AS127*$D127)</f>
        <v>0</v>
      </c>
      <c r="AU127" s="48"/>
      <c r="AV127" s="53">
        <f>SUM(AU127*$D127)</f>
        <v>0</v>
      </c>
      <c r="AW127" s="48"/>
      <c r="AX127" s="53">
        <f>SUM(AW127*$D127)</f>
        <v>0</v>
      </c>
      <c r="AY127" s="48">
        <v>2.5</v>
      </c>
      <c r="AZ127" s="872">
        <f>SUM(AY127*$D127)</f>
        <v>187.5</v>
      </c>
      <c r="BA127" s="877"/>
      <c r="BB127" s="53">
        <f>SUM(BA127*$D127)</f>
        <v>0</v>
      </c>
      <c r="BC127" s="48"/>
      <c r="BD127" s="53">
        <f>SUM(BC127*$D127)</f>
        <v>0</v>
      </c>
      <c r="BE127" s="48"/>
      <c r="BF127" s="53">
        <f>SUM(BE127*$D127)</f>
        <v>0</v>
      </c>
      <c r="BG127" s="48"/>
      <c r="BH127" s="53">
        <f>SUM(BG127*$D127)</f>
        <v>0</v>
      </c>
      <c r="BI127" s="48"/>
      <c r="BJ127" s="53">
        <f>SUM(BI127*$D127)</f>
        <v>0</v>
      </c>
      <c r="BK127" s="48"/>
      <c r="BL127" s="53">
        <f>SUM(BK127*$D127)</f>
        <v>0</v>
      </c>
      <c r="BM127" s="48"/>
      <c r="BN127" s="53">
        <f>SUM(BM127*$D127)</f>
        <v>0</v>
      </c>
      <c r="BO127" s="48"/>
      <c r="BP127" s="53">
        <f>SUM(BO127*$D127)</f>
        <v>0</v>
      </c>
      <c r="BQ127" s="48"/>
      <c r="BR127" s="53">
        <f>SUM(BQ127*$D127)</f>
        <v>0</v>
      </c>
      <c r="BS127" s="48"/>
      <c r="BT127" s="53">
        <f>SUM(BS127*$D127)</f>
        <v>0</v>
      </c>
      <c r="BU127" s="48"/>
      <c r="BV127" s="53">
        <f>SUM(BU127*$D127)</f>
        <v>0</v>
      </c>
      <c r="BW127" s="48"/>
      <c r="BX127" s="53">
        <f>SUM(BW127*$D127)</f>
        <v>0</v>
      </c>
      <c r="BY127" s="48"/>
      <c r="BZ127" s="53">
        <f>SUM(BY127*$D127)</f>
        <v>0</v>
      </c>
      <c r="CA127" s="48"/>
      <c r="CB127" s="53">
        <f>SUM(CA127*$D127)</f>
        <v>0</v>
      </c>
      <c r="CC127" s="48"/>
      <c r="CD127" s="53">
        <f>SUM(CC127*$D127)</f>
        <v>0</v>
      </c>
      <c r="CE127" s="48"/>
      <c r="CF127" s="53">
        <f>SUM(CE127*$D127)</f>
        <v>0</v>
      </c>
      <c r="CG127" s="48"/>
      <c r="CH127" s="53">
        <f>SUM(CG127*$D127)</f>
        <v>0</v>
      </c>
      <c r="CI127" s="48"/>
      <c r="CJ127" s="53">
        <f>SUM(CI127*$D127)</f>
        <v>0</v>
      </c>
      <c r="CK127" s="48"/>
      <c r="CL127" s="53">
        <f>SUM(CK127*$D127)</f>
        <v>0</v>
      </c>
      <c r="CM127" s="48"/>
      <c r="CN127" s="53">
        <f>SUM(CM127*$D127)</f>
        <v>0</v>
      </c>
      <c r="CO127" s="48"/>
      <c r="CP127" s="53">
        <f>SUM(CO127*$D127)</f>
        <v>0</v>
      </c>
      <c r="CQ127" s="48"/>
      <c r="CR127" s="53">
        <f>SUM(CQ127*$D127)</f>
        <v>0</v>
      </c>
      <c r="CS127" s="48"/>
      <c r="CT127" s="53">
        <f>SUM(CS127*$D127)</f>
        <v>0</v>
      </c>
      <c r="CU127" s="48"/>
      <c r="CV127" s="53">
        <f>SUM(CU127*$D127)</f>
        <v>0</v>
      </c>
      <c r="CW127" s="48"/>
      <c r="CX127" s="53">
        <f>SUM(CW127*$D127)</f>
        <v>0</v>
      </c>
      <c r="CY127" s="43"/>
      <c r="CZ127" s="50">
        <f t="shared" si="1003"/>
        <v>20.5</v>
      </c>
      <c r="DA127" s="50">
        <f t="shared" si="1004"/>
        <v>1537.5</v>
      </c>
      <c r="DB127" s="1"/>
      <c r="DC127" s="850"/>
      <c r="DD127" s="850">
        <f t="shared" si="905"/>
        <v>0</v>
      </c>
      <c r="DE127" s="851">
        <f t="shared" si="906"/>
        <v>0</v>
      </c>
      <c r="DF127" s="851">
        <f t="shared" si="1005"/>
        <v>0</v>
      </c>
      <c r="DG127" s="850"/>
      <c r="DH127" s="850"/>
      <c r="DI127" s="851"/>
      <c r="DJ127" s="851"/>
    </row>
    <row r="128" spans="1:114" s="3" customFormat="1" x14ac:dyDescent="0.2">
      <c r="A128" s="46" t="s">
        <v>280</v>
      </c>
      <c r="B128" s="46" t="s">
        <v>187</v>
      </c>
      <c r="C128" s="46" t="s">
        <v>8</v>
      </c>
      <c r="D128" s="46">
        <v>75</v>
      </c>
      <c r="E128" s="4"/>
      <c r="F128" s="53">
        <f>SUM(E128*$D128)</f>
        <v>0</v>
      </c>
      <c r="G128" s="4"/>
      <c r="H128" s="53">
        <f>SUM(G128*$D128)</f>
        <v>0</v>
      </c>
      <c r="I128" s="4"/>
      <c r="J128" s="53">
        <f>SUM(I128*$D128)</f>
        <v>0</v>
      </c>
      <c r="K128" s="4"/>
      <c r="L128" s="53">
        <f>SUM(K128*$D128)</f>
        <v>0</v>
      </c>
      <c r="M128" s="4"/>
      <c r="N128" s="53">
        <f>SUM(M128*$D128)</f>
        <v>0</v>
      </c>
      <c r="O128" s="4"/>
      <c r="P128" s="53">
        <f>SUM(O128*$D128)</f>
        <v>0</v>
      </c>
      <c r="Q128" s="4"/>
      <c r="R128" s="53">
        <f>SUM(Q128*$D128)</f>
        <v>0</v>
      </c>
      <c r="S128" s="4"/>
      <c r="T128" s="53">
        <f>SUM(S128*$D128)</f>
        <v>0</v>
      </c>
      <c r="U128" s="4"/>
      <c r="V128" s="53">
        <f>SUM(U128*$D128)</f>
        <v>0</v>
      </c>
      <c r="W128" s="4"/>
      <c r="X128" s="53">
        <f>SUM(W128*$D128)</f>
        <v>0</v>
      </c>
      <c r="Y128" s="4"/>
      <c r="Z128" s="53"/>
      <c r="AA128" s="4"/>
      <c r="AB128" s="872">
        <f>SUM(AA128*$D128)</f>
        <v>0</v>
      </c>
      <c r="AC128" s="877"/>
      <c r="AD128" s="53">
        <f>SUM(AC128*$D128)</f>
        <v>0</v>
      </c>
      <c r="AE128" s="4">
        <v>39</v>
      </c>
      <c r="AF128" s="53">
        <f>SUM(AE128*$D128)</f>
        <v>2925</v>
      </c>
      <c r="AG128" s="48"/>
      <c r="AH128" s="53">
        <f>SUM(AG128*$D128)</f>
        <v>0</v>
      </c>
      <c r="AI128" s="48"/>
      <c r="AJ128" s="53">
        <f>SUM(AI128*$D128)</f>
        <v>0</v>
      </c>
      <c r="AK128" s="48"/>
      <c r="AL128" s="53">
        <f>SUM(AK128*$D128)</f>
        <v>0</v>
      </c>
      <c r="AM128" s="48"/>
      <c r="AN128" s="53">
        <f>SUM(AM128*$D128)</f>
        <v>0</v>
      </c>
      <c r="AO128" s="48"/>
      <c r="AP128" s="53">
        <f>SUM(AO128*$D128)</f>
        <v>0</v>
      </c>
      <c r="AQ128" s="48"/>
      <c r="AR128" s="53">
        <f>SUM(AQ128*$D128)</f>
        <v>0</v>
      </c>
      <c r="AS128" s="48"/>
      <c r="AT128" s="53">
        <f>SUM(AS128*$D128)</f>
        <v>0</v>
      </c>
      <c r="AU128" s="48"/>
      <c r="AV128" s="53">
        <f>SUM(AU128*$D128)</f>
        <v>0</v>
      </c>
      <c r="AW128" s="48"/>
      <c r="AX128" s="53">
        <f>SUM(AW128*$D128)</f>
        <v>0</v>
      </c>
      <c r="AY128" s="48"/>
      <c r="AZ128" s="872">
        <f>SUM(AY128*$D128)</f>
        <v>0</v>
      </c>
      <c r="BA128" s="877"/>
      <c r="BB128" s="53">
        <f>SUM(BA128*$D128)</f>
        <v>0</v>
      </c>
      <c r="BC128" s="48"/>
      <c r="BD128" s="53">
        <f>SUM(BC128*$D128)</f>
        <v>0</v>
      </c>
      <c r="BE128" s="48"/>
      <c r="BF128" s="53">
        <f>SUM(BE128*$D128)</f>
        <v>0</v>
      </c>
      <c r="BG128" s="48"/>
      <c r="BH128" s="53">
        <f>SUM(BG128*$D128)</f>
        <v>0</v>
      </c>
      <c r="BI128" s="48"/>
      <c r="BJ128" s="53">
        <f>SUM(BI128*$D128)</f>
        <v>0</v>
      </c>
      <c r="BK128" s="48"/>
      <c r="BL128" s="53">
        <f>SUM(BK128*$D128)</f>
        <v>0</v>
      </c>
      <c r="BM128" s="48"/>
      <c r="BN128" s="53">
        <f>SUM(BM128*$D128)</f>
        <v>0</v>
      </c>
      <c r="BO128" s="48"/>
      <c r="BP128" s="53">
        <f>SUM(BO128*$D128)</f>
        <v>0</v>
      </c>
      <c r="BQ128" s="48"/>
      <c r="BR128" s="53">
        <f>SUM(BQ128*$D128)</f>
        <v>0</v>
      </c>
      <c r="BS128" s="48"/>
      <c r="BT128" s="53">
        <f>SUM(BS128*$D128)</f>
        <v>0</v>
      </c>
      <c r="BU128" s="48"/>
      <c r="BV128" s="53">
        <f>SUM(BU128*$D128)</f>
        <v>0</v>
      </c>
      <c r="BW128" s="48"/>
      <c r="BX128" s="53">
        <f>SUM(BW128*$D128)</f>
        <v>0</v>
      </c>
      <c r="BY128" s="48"/>
      <c r="BZ128" s="53">
        <f>SUM(BY128*$D128)</f>
        <v>0</v>
      </c>
      <c r="CA128" s="48"/>
      <c r="CB128" s="53">
        <f>SUM(CA128*$D128)</f>
        <v>0</v>
      </c>
      <c r="CC128" s="48"/>
      <c r="CD128" s="53">
        <f>SUM(CC128*$D128)</f>
        <v>0</v>
      </c>
      <c r="CE128" s="48"/>
      <c r="CF128" s="53">
        <f>SUM(CE128*$D128)</f>
        <v>0</v>
      </c>
      <c r="CG128" s="48"/>
      <c r="CH128" s="53">
        <f>SUM(CG128*$D128)</f>
        <v>0</v>
      </c>
      <c r="CI128" s="48"/>
      <c r="CJ128" s="53">
        <f>SUM(CI128*$D128)</f>
        <v>0</v>
      </c>
      <c r="CK128" s="48"/>
      <c r="CL128" s="53">
        <f>SUM(CK128*$D128)</f>
        <v>0</v>
      </c>
      <c r="CM128" s="48"/>
      <c r="CN128" s="53">
        <f>SUM(CM128*$D128)</f>
        <v>0</v>
      </c>
      <c r="CO128" s="48"/>
      <c r="CP128" s="53">
        <f>SUM(CO128*$D128)</f>
        <v>0</v>
      </c>
      <c r="CQ128" s="48"/>
      <c r="CR128" s="53">
        <f>SUM(CQ128*$D128)</f>
        <v>0</v>
      </c>
      <c r="CS128" s="48"/>
      <c r="CT128" s="53">
        <f>SUM(CS128*$D128)</f>
        <v>0</v>
      </c>
      <c r="CU128" s="48"/>
      <c r="CV128" s="53">
        <f>SUM(CU128*$D128)</f>
        <v>0</v>
      </c>
      <c r="CW128" s="48"/>
      <c r="CX128" s="53">
        <f>SUM(CW128*$D128)</f>
        <v>0</v>
      </c>
      <c r="CY128" s="43"/>
      <c r="CZ128" s="50">
        <f t="shared" si="1003"/>
        <v>39</v>
      </c>
      <c r="DA128" s="50">
        <f t="shared" si="1004"/>
        <v>2925</v>
      </c>
      <c r="DB128" s="1"/>
      <c r="DC128" s="850"/>
      <c r="DD128" s="850">
        <f t="shared" si="905"/>
        <v>0</v>
      </c>
      <c r="DE128" s="851">
        <f t="shared" si="906"/>
        <v>0</v>
      </c>
      <c r="DF128" s="851">
        <f t="shared" si="1005"/>
        <v>0</v>
      </c>
      <c r="DG128" s="850"/>
      <c r="DH128" s="850"/>
      <c r="DI128" s="851"/>
      <c r="DJ128" s="851"/>
    </row>
    <row r="129" spans="1:114" s="862" customFormat="1" x14ac:dyDescent="0.2">
      <c r="A129" s="857" t="s">
        <v>125</v>
      </c>
      <c r="B129" s="857" t="s">
        <v>126</v>
      </c>
      <c r="C129" s="857" t="s">
        <v>8</v>
      </c>
      <c r="D129" s="857">
        <v>75</v>
      </c>
      <c r="E129" s="858"/>
      <c r="F129" s="859">
        <f>SUM(E129*$D129)</f>
        <v>0</v>
      </c>
      <c r="G129" s="858"/>
      <c r="H129" s="859">
        <f>SUM(G129*$D129)</f>
        <v>0</v>
      </c>
      <c r="I129" s="858"/>
      <c r="J129" s="859">
        <f>SUM(I129*$D129)</f>
        <v>0</v>
      </c>
      <c r="K129" s="858"/>
      <c r="L129" s="859">
        <f>SUM(K129*$D129)</f>
        <v>0</v>
      </c>
      <c r="M129" s="858"/>
      <c r="N129" s="859">
        <f>SUM(M129*$D129)</f>
        <v>0</v>
      </c>
      <c r="O129" s="858"/>
      <c r="P129" s="859">
        <f>SUM(O129*$D129)</f>
        <v>0</v>
      </c>
      <c r="Q129" s="858"/>
      <c r="R129" s="859">
        <f>SUM(Q129*$D129)</f>
        <v>0</v>
      </c>
      <c r="S129" s="858"/>
      <c r="T129" s="859">
        <f>SUM(S129*$D129)</f>
        <v>0</v>
      </c>
      <c r="U129" s="858"/>
      <c r="V129" s="859">
        <f>SUM(U129*$D129)</f>
        <v>0</v>
      </c>
      <c r="W129" s="858"/>
      <c r="X129" s="859">
        <f>SUM(W129*$D129)</f>
        <v>0</v>
      </c>
      <c r="Y129" s="858"/>
      <c r="Z129" s="859"/>
      <c r="AA129" s="858">
        <v>0.75</v>
      </c>
      <c r="AB129" s="874">
        <f>SUM(AA129*$D129)</f>
        <v>56.25</v>
      </c>
      <c r="AC129" s="882">
        <v>0.75</v>
      </c>
      <c r="AD129" s="859">
        <f>SUM(AC129*$D129)</f>
        <v>56.25</v>
      </c>
      <c r="AE129" s="858"/>
      <c r="AF129" s="859">
        <f>SUM(AE129*$D129)</f>
        <v>0</v>
      </c>
      <c r="AG129" s="860">
        <v>0.75</v>
      </c>
      <c r="AH129" s="859">
        <f>SUM(AG129*$D129)</f>
        <v>56.25</v>
      </c>
      <c r="AI129" s="860">
        <v>0.5</v>
      </c>
      <c r="AJ129" s="859">
        <f>SUM(AI129*$D129)</f>
        <v>37.5</v>
      </c>
      <c r="AK129" s="860">
        <v>2.25</v>
      </c>
      <c r="AL129" s="859">
        <f>SUM(AK129*$D129)</f>
        <v>168.75</v>
      </c>
      <c r="AM129" s="860">
        <v>1.5</v>
      </c>
      <c r="AN129" s="859">
        <f>SUM(AM129*$D129)</f>
        <v>112.5</v>
      </c>
      <c r="AO129" s="860">
        <v>1.5</v>
      </c>
      <c r="AP129" s="859">
        <f>SUM(AO129*$D129)</f>
        <v>112.5</v>
      </c>
      <c r="AQ129" s="860">
        <v>0.75</v>
      </c>
      <c r="AR129" s="859">
        <f>SUM(AQ129*$D129)</f>
        <v>56.25</v>
      </c>
      <c r="AS129" s="860"/>
      <c r="AT129" s="859">
        <f>SUM(AS129*$D129)</f>
        <v>0</v>
      </c>
      <c r="AU129" s="860"/>
      <c r="AV129" s="859">
        <f>SUM(AU129*$D129)</f>
        <v>0</v>
      </c>
      <c r="AW129" s="860"/>
      <c r="AX129" s="859">
        <f>SUM(AW129*$D129)</f>
        <v>0</v>
      </c>
      <c r="AY129" s="860"/>
      <c r="AZ129" s="874">
        <f>SUM(AY129*$D129)</f>
        <v>0</v>
      </c>
      <c r="BA129" s="882"/>
      <c r="BB129" s="859">
        <f>SUM(BA129*$D129)</f>
        <v>0</v>
      </c>
      <c r="BC129" s="860"/>
      <c r="BD129" s="859">
        <f>SUM(BC129*$D129)</f>
        <v>0</v>
      </c>
      <c r="BE129" s="860"/>
      <c r="BF129" s="859">
        <f>SUM(BE129*$D129)</f>
        <v>0</v>
      </c>
      <c r="BG129" s="860"/>
      <c r="BH129" s="859">
        <f>SUM(BG129*$D129)</f>
        <v>0</v>
      </c>
      <c r="BI129" s="860"/>
      <c r="BJ129" s="859">
        <f>SUM(BI129*$D129)</f>
        <v>0</v>
      </c>
      <c r="BK129" s="860"/>
      <c r="BL129" s="859">
        <f>SUM(BK129*$D129)</f>
        <v>0</v>
      </c>
      <c r="BM129" s="860"/>
      <c r="BN129" s="859">
        <f>SUM(BM129*$D129)</f>
        <v>0</v>
      </c>
      <c r="BO129" s="860"/>
      <c r="BP129" s="859">
        <f>SUM(BO129*$D129)</f>
        <v>0</v>
      </c>
      <c r="BQ129" s="860"/>
      <c r="BR129" s="859">
        <f>SUM(BQ129*$D129)</f>
        <v>0</v>
      </c>
      <c r="BS129" s="860"/>
      <c r="BT129" s="859">
        <f>SUM(BS129*$D129)</f>
        <v>0</v>
      </c>
      <c r="BU129" s="860"/>
      <c r="BV129" s="859">
        <f>SUM(BU129*$D129)</f>
        <v>0</v>
      </c>
      <c r="BW129" s="860"/>
      <c r="BX129" s="859">
        <f>SUM(BW129*$D129)</f>
        <v>0</v>
      </c>
      <c r="BY129" s="860"/>
      <c r="BZ129" s="859">
        <f>SUM(BY129*$D129)</f>
        <v>0</v>
      </c>
      <c r="CA129" s="860"/>
      <c r="CB129" s="859">
        <f>SUM(CA129*$D129)</f>
        <v>0</v>
      </c>
      <c r="CC129" s="860"/>
      <c r="CD129" s="859">
        <f>SUM(CC129*$D129)</f>
        <v>0</v>
      </c>
      <c r="CE129" s="860"/>
      <c r="CF129" s="859">
        <f>SUM(CE129*$D129)</f>
        <v>0</v>
      </c>
      <c r="CG129" s="860"/>
      <c r="CH129" s="859">
        <f>SUM(CG129*$D129)</f>
        <v>0</v>
      </c>
      <c r="CI129" s="860"/>
      <c r="CJ129" s="859">
        <f>SUM(CI129*$D129)</f>
        <v>0</v>
      </c>
      <c r="CK129" s="860"/>
      <c r="CL129" s="859">
        <f>SUM(CK129*$D129)</f>
        <v>0</v>
      </c>
      <c r="CM129" s="860"/>
      <c r="CN129" s="859">
        <f>SUM(CM129*$D129)</f>
        <v>0</v>
      </c>
      <c r="CO129" s="860"/>
      <c r="CP129" s="859">
        <f>SUM(CO129*$D129)</f>
        <v>0</v>
      </c>
      <c r="CQ129" s="860"/>
      <c r="CR129" s="859">
        <f>SUM(CQ129*$D129)</f>
        <v>0</v>
      </c>
      <c r="CS129" s="860"/>
      <c r="CT129" s="859">
        <f>SUM(CS129*$D129)</f>
        <v>0</v>
      </c>
      <c r="CU129" s="860"/>
      <c r="CV129" s="859">
        <f>SUM(CU129*$D129)</f>
        <v>0</v>
      </c>
      <c r="CW129" s="860"/>
      <c r="CX129" s="859">
        <f>SUM(CW129*$D129)</f>
        <v>0</v>
      </c>
      <c r="CY129" s="858"/>
      <c r="CZ129" s="861">
        <f t="shared" si="1003"/>
        <v>8.75</v>
      </c>
      <c r="DA129" s="861">
        <f t="shared" si="1004"/>
        <v>656.25</v>
      </c>
      <c r="DC129" s="850"/>
      <c r="DD129" s="850">
        <f t="shared" si="905"/>
        <v>0</v>
      </c>
      <c r="DE129" s="851">
        <f t="shared" si="906"/>
        <v>0</v>
      </c>
      <c r="DF129" s="851">
        <f t="shared" si="1005"/>
        <v>0</v>
      </c>
      <c r="DG129" s="863"/>
      <c r="DH129" s="863"/>
      <c r="DI129" s="863"/>
      <c r="DJ129" s="863"/>
    </row>
    <row r="130" spans="1:114" s="3" customFormat="1" x14ac:dyDescent="0.2">
      <c r="A130" s="46" t="s">
        <v>442</v>
      </c>
      <c r="B130" s="46" t="s">
        <v>193</v>
      </c>
      <c r="C130" s="46" t="s">
        <v>8</v>
      </c>
      <c r="D130" s="46">
        <v>75</v>
      </c>
      <c r="E130" s="4"/>
      <c r="F130" s="53">
        <f t="shared" si="858"/>
        <v>0</v>
      </c>
      <c r="G130" s="4"/>
      <c r="H130" s="53">
        <f t="shared" si="1007"/>
        <v>0</v>
      </c>
      <c r="I130" s="4"/>
      <c r="J130" s="53">
        <f t="shared" ref="J130:J133" si="1123">SUM(I130*$D130)</f>
        <v>0</v>
      </c>
      <c r="K130" s="4"/>
      <c r="L130" s="53">
        <f t="shared" si="1009"/>
        <v>0</v>
      </c>
      <c r="M130" s="4"/>
      <c r="N130" s="53">
        <f t="shared" si="1010"/>
        <v>0</v>
      </c>
      <c r="O130" s="4"/>
      <c r="P130" s="53">
        <f t="shared" si="863"/>
        <v>0</v>
      </c>
      <c r="Q130" s="4"/>
      <c r="R130" s="53">
        <f t="shared" si="1011"/>
        <v>0</v>
      </c>
      <c r="S130" s="4"/>
      <c r="T130" s="53">
        <f t="shared" si="1012"/>
        <v>0</v>
      </c>
      <c r="U130" s="4"/>
      <c r="V130" s="53">
        <f t="shared" si="1013"/>
        <v>0</v>
      </c>
      <c r="W130" s="4"/>
      <c r="X130" s="53">
        <f t="shared" si="1014"/>
        <v>0</v>
      </c>
      <c r="Y130" s="4"/>
      <c r="Z130" s="53"/>
      <c r="AA130" s="4"/>
      <c r="AB130" s="872">
        <f t="shared" si="1015"/>
        <v>0</v>
      </c>
      <c r="AC130" s="877"/>
      <c r="AD130" s="53">
        <f t="shared" si="1016"/>
        <v>0</v>
      </c>
      <c r="AE130" s="4"/>
      <c r="AF130" s="53">
        <f t="shared" si="1017"/>
        <v>0</v>
      </c>
      <c r="AG130" s="48"/>
      <c r="AH130" s="53">
        <f t="shared" si="1018"/>
        <v>0</v>
      </c>
      <c r="AI130" s="48"/>
      <c r="AJ130" s="53">
        <f t="shared" si="1019"/>
        <v>0</v>
      </c>
      <c r="AK130" s="48"/>
      <c r="AL130" s="53">
        <f t="shared" si="1020"/>
        <v>0</v>
      </c>
      <c r="AM130" s="48"/>
      <c r="AN130" s="53">
        <f t="shared" si="1021"/>
        <v>0</v>
      </c>
      <c r="AO130" s="48"/>
      <c r="AP130" s="53">
        <f t="shared" si="1022"/>
        <v>0</v>
      </c>
      <c r="AQ130" s="48"/>
      <c r="AR130" s="53">
        <f t="shared" si="1023"/>
        <v>0</v>
      </c>
      <c r="AS130" s="48"/>
      <c r="AT130" s="53">
        <f t="shared" si="1024"/>
        <v>0</v>
      </c>
      <c r="AU130" s="48"/>
      <c r="AV130" s="53">
        <f t="shared" si="1025"/>
        <v>0</v>
      </c>
      <c r="AW130" s="48"/>
      <c r="AX130" s="53">
        <f t="shared" si="1026"/>
        <v>0</v>
      </c>
      <c r="AY130" s="48"/>
      <c r="AZ130" s="872">
        <f t="shared" si="1027"/>
        <v>0</v>
      </c>
      <c r="BA130" s="877"/>
      <c r="BB130" s="53">
        <f t="shared" si="1028"/>
        <v>0</v>
      </c>
      <c r="BC130" s="48"/>
      <c r="BD130" s="53">
        <f t="shared" si="1029"/>
        <v>0</v>
      </c>
      <c r="BE130" s="48"/>
      <c r="BF130" s="53">
        <f t="shared" si="1030"/>
        <v>0</v>
      </c>
      <c r="BG130" s="48"/>
      <c r="BH130" s="53">
        <f t="shared" si="1031"/>
        <v>0</v>
      </c>
      <c r="BI130" s="48"/>
      <c r="BJ130" s="53">
        <f t="shared" si="1032"/>
        <v>0</v>
      </c>
      <c r="BK130" s="48"/>
      <c r="BL130" s="53">
        <f t="shared" si="1033"/>
        <v>0</v>
      </c>
      <c r="BM130" s="48"/>
      <c r="BN130" s="53">
        <f t="shared" si="1034"/>
        <v>0</v>
      </c>
      <c r="BO130" s="48"/>
      <c r="BP130" s="53">
        <f t="shared" si="1035"/>
        <v>0</v>
      </c>
      <c r="BQ130" s="48">
        <v>9.5</v>
      </c>
      <c r="BR130" s="53">
        <f t="shared" si="1036"/>
        <v>712.5</v>
      </c>
      <c r="BS130" s="48"/>
      <c r="BT130" s="53">
        <f t="shared" si="1037"/>
        <v>0</v>
      </c>
      <c r="BU130" s="48"/>
      <c r="BV130" s="53">
        <f t="shared" si="1038"/>
        <v>0</v>
      </c>
      <c r="BW130" s="48"/>
      <c r="BX130" s="53">
        <f t="shared" si="1039"/>
        <v>0</v>
      </c>
      <c r="BY130" s="48"/>
      <c r="BZ130" s="53">
        <f t="shared" ref="BZ130:BZ140" si="1124">SUM(BY130*$D130)</f>
        <v>0</v>
      </c>
      <c r="CA130" s="48"/>
      <c r="CB130" s="53">
        <f t="shared" ref="CB130:CB140" si="1125">SUM(CA130*$D130)</f>
        <v>0</v>
      </c>
      <c r="CC130" s="48"/>
      <c r="CD130" s="53">
        <f t="shared" ref="CD130:CD140" si="1126">SUM(CC130*$D130)</f>
        <v>0</v>
      </c>
      <c r="CE130" s="48"/>
      <c r="CF130" s="53">
        <f t="shared" ref="CF130:CF140" si="1127">SUM(CE130*$D130)</f>
        <v>0</v>
      </c>
      <c r="CG130" s="48"/>
      <c r="CH130" s="53">
        <f t="shared" ref="CH130:CH140" si="1128">SUM(CG130*$D130)</f>
        <v>0</v>
      </c>
      <c r="CI130" s="48"/>
      <c r="CJ130" s="53">
        <f t="shared" ref="CJ130:CJ140" si="1129">SUM(CI130*$D130)</f>
        <v>0</v>
      </c>
      <c r="CK130" s="48"/>
      <c r="CL130" s="53">
        <f t="shared" ref="CL130:CL140" si="1130">SUM(CK130*$D130)</f>
        <v>0</v>
      </c>
      <c r="CM130" s="48"/>
      <c r="CN130" s="53">
        <f t="shared" ref="CN130:CN140" si="1131">SUM(CM130*$D130)</f>
        <v>0</v>
      </c>
      <c r="CO130" s="48"/>
      <c r="CP130" s="53">
        <f t="shared" ref="CP130:CP140" si="1132">SUM(CO130*$D130)</f>
        <v>0</v>
      </c>
      <c r="CQ130" s="48"/>
      <c r="CR130" s="53">
        <f t="shared" ref="CR130:CR140" si="1133">SUM(CQ130*$D130)</f>
        <v>0</v>
      </c>
      <c r="CS130" s="48"/>
      <c r="CT130" s="53">
        <f t="shared" ref="CT130:CT140" si="1134">SUM(CS130*$D130)</f>
        <v>0</v>
      </c>
      <c r="CU130" s="48"/>
      <c r="CV130" s="53">
        <f t="shared" ref="CV130:CV140" si="1135">SUM(CU130*$D130)</f>
        <v>0</v>
      </c>
      <c r="CW130" s="48"/>
      <c r="CX130" s="53">
        <f t="shared" si="854"/>
        <v>0</v>
      </c>
      <c r="CY130" s="43"/>
      <c r="CZ130" s="50">
        <f t="shared" si="1003"/>
        <v>9.5</v>
      </c>
      <c r="DA130" s="50">
        <f t="shared" si="1004"/>
        <v>712.5</v>
      </c>
      <c r="DB130" s="1"/>
      <c r="DC130" s="850"/>
      <c r="DD130" s="850">
        <f t="shared" si="905"/>
        <v>0</v>
      </c>
      <c r="DE130" s="851">
        <f t="shared" si="906"/>
        <v>0</v>
      </c>
      <c r="DF130" s="851">
        <f t="shared" si="1005"/>
        <v>0</v>
      </c>
      <c r="DG130" s="850"/>
      <c r="DH130" s="850"/>
      <c r="DI130" s="851"/>
      <c r="DJ130" s="851"/>
    </row>
    <row r="131" spans="1:114" s="3" customFormat="1" x14ac:dyDescent="0.2">
      <c r="A131" s="46"/>
      <c r="B131" s="46"/>
      <c r="C131" s="46"/>
      <c r="D131" s="46"/>
      <c r="E131" s="4"/>
      <c r="F131" s="53"/>
      <c r="G131" s="4"/>
      <c r="H131" s="53"/>
      <c r="I131" s="4"/>
      <c r="J131" s="53"/>
      <c r="K131" s="4"/>
      <c r="L131" s="53"/>
      <c r="M131" s="4"/>
      <c r="N131" s="53"/>
      <c r="O131" s="4"/>
      <c r="P131" s="53"/>
      <c r="Q131" s="4"/>
      <c r="R131" s="53"/>
      <c r="S131" s="4"/>
      <c r="T131" s="53"/>
      <c r="U131" s="4"/>
      <c r="V131" s="53"/>
      <c r="W131" s="4"/>
      <c r="X131" s="53"/>
      <c r="Y131" s="4"/>
      <c r="Z131" s="53"/>
      <c r="AA131" s="4"/>
      <c r="AB131" s="872"/>
      <c r="AC131" s="877"/>
      <c r="AD131" s="53"/>
      <c r="AE131" s="4"/>
      <c r="AF131" s="53"/>
      <c r="AG131" s="48"/>
      <c r="AH131" s="53"/>
      <c r="AI131" s="48"/>
      <c r="AJ131" s="53"/>
      <c r="AK131" s="48"/>
      <c r="AL131" s="53"/>
      <c r="AM131" s="48"/>
      <c r="AN131" s="53"/>
      <c r="AO131" s="48"/>
      <c r="AP131" s="53"/>
      <c r="AQ131" s="48"/>
      <c r="AR131" s="53"/>
      <c r="AS131" s="48"/>
      <c r="AT131" s="53"/>
      <c r="AU131" s="48"/>
      <c r="AV131" s="53"/>
      <c r="AW131" s="48"/>
      <c r="AX131" s="53"/>
      <c r="AY131" s="48"/>
      <c r="AZ131" s="872"/>
      <c r="BA131" s="877"/>
      <c r="BB131" s="53"/>
      <c r="BC131" s="48"/>
      <c r="BD131" s="53"/>
      <c r="BE131" s="48"/>
      <c r="BF131" s="53"/>
      <c r="BG131" s="48"/>
      <c r="BH131" s="53"/>
      <c r="BI131" s="48"/>
      <c r="BJ131" s="53"/>
      <c r="BK131" s="48"/>
      <c r="BL131" s="53"/>
      <c r="BM131" s="48"/>
      <c r="BN131" s="53"/>
      <c r="BO131" s="48"/>
      <c r="BP131" s="53"/>
      <c r="BQ131" s="48"/>
      <c r="BR131" s="53"/>
      <c r="BS131" s="48"/>
      <c r="BT131" s="53"/>
      <c r="BU131" s="48"/>
      <c r="BV131" s="53"/>
      <c r="BW131" s="48"/>
      <c r="BX131" s="53"/>
      <c r="BY131" s="48"/>
      <c r="BZ131" s="53"/>
      <c r="CA131" s="48"/>
      <c r="CB131" s="53"/>
      <c r="CC131" s="48"/>
      <c r="CD131" s="53"/>
      <c r="CE131" s="48"/>
      <c r="CF131" s="53"/>
      <c r="CG131" s="48"/>
      <c r="CH131" s="53"/>
      <c r="CI131" s="48"/>
      <c r="CJ131" s="53"/>
      <c r="CK131" s="48"/>
      <c r="CL131" s="53"/>
      <c r="CM131" s="48"/>
      <c r="CN131" s="53"/>
      <c r="CO131" s="48"/>
      <c r="CP131" s="53"/>
      <c r="CQ131" s="48"/>
      <c r="CR131" s="53"/>
      <c r="CS131" s="48"/>
      <c r="CT131" s="53"/>
      <c r="CU131" s="48"/>
      <c r="CV131" s="53"/>
      <c r="CW131" s="48"/>
      <c r="CX131" s="53"/>
      <c r="CY131" s="43"/>
      <c r="CZ131" s="50"/>
      <c r="DA131" s="50"/>
      <c r="DB131" s="1"/>
      <c r="DC131" s="850"/>
      <c r="DD131" s="850">
        <f t="shared" si="905"/>
        <v>0</v>
      </c>
      <c r="DE131" s="851"/>
      <c r="DF131" s="851"/>
      <c r="DG131" s="850"/>
      <c r="DH131" s="850"/>
      <c r="DI131" s="851"/>
      <c r="DJ131" s="851"/>
    </row>
    <row r="132" spans="1:114" s="3" customFormat="1" x14ac:dyDescent="0.2">
      <c r="A132" s="46" t="s">
        <v>426</v>
      </c>
      <c r="B132" s="46" t="s">
        <v>427</v>
      </c>
      <c r="C132" s="46" t="s">
        <v>9</v>
      </c>
      <c r="D132" s="46">
        <v>60</v>
      </c>
      <c r="E132" s="4"/>
      <c r="F132" s="53">
        <f t="shared" ref="F132" si="1136">SUM(E132*$D132)</f>
        <v>0</v>
      </c>
      <c r="G132" s="4"/>
      <c r="H132" s="53">
        <f t="shared" ref="H132" si="1137">SUM(G132*$D132)</f>
        <v>0</v>
      </c>
      <c r="I132" s="4"/>
      <c r="J132" s="53">
        <f t="shared" ref="J132" si="1138">SUM(I132*$D132)</f>
        <v>0</v>
      </c>
      <c r="K132" s="4"/>
      <c r="L132" s="53">
        <f t="shared" ref="L132" si="1139">SUM(K132*$D132)</f>
        <v>0</v>
      </c>
      <c r="M132" s="4"/>
      <c r="N132" s="53">
        <f t="shared" ref="N132" si="1140">SUM(M132*$D132)</f>
        <v>0</v>
      </c>
      <c r="O132" s="4"/>
      <c r="P132" s="53">
        <f t="shared" ref="P132" si="1141">SUM(O132*$D132)</f>
        <v>0</v>
      </c>
      <c r="Q132" s="4"/>
      <c r="R132" s="53">
        <f t="shared" ref="R132" si="1142">SUM(Q132*$D132)</f>
        <v>0</v>
      </c>
      <c r="S132" s="4"/>
      <c r="T132" s="53">
        <f t="shared" ref="T132" si="1143">SUM(S132*$D132)</f>
        <v>0</v>
      </c>
      <c r="U132" s="4"/>
      <c r="V132" s="53">
        <f t="shared" ref="V132" si="1144">SUM(U132*$D132)</f>
        <v>0</v>
      </c>
      <c r="W132" s="4"/>
      <c r="X132" s="53">
        <f t="shared" ref="X132" si="1145">SUM(W132*$D132)</f>
        <v>0</v>
      </c>
      <c r="Y132" s="4"/>
      <c r="Z132" s="53"/>
      <c r="AA132" s="4"/>
      <c r="AB132" s="872">
        <f t="shared" ref="AB132" si="1146">SUM(AA132*$D132)</f>
        <v>0</v>
      </c>
      <c r="AC132" s="877"/>
      <c r="AD132" s="53">
        <f t="shared" ref="AD132" si="1147">SUM(AC132*$D132)</f>
        <v>0</v>
      </c>
      <c r="AE132" s="4"/>
      <c r="AF132" s="53">
        <f t="shared" ref="AF132" si="1148">SUM(AE132*$D132)</f>
        <v>0</v>
      </c>
      <c r="AG132" s="48"/>
      <c r="AH132" s="53">
        <f t="shared" ref="AH132" si="1149">SUM(AG132*$D132)</f>
        <v>0</v>
      </c>
      <c r="AI132" s="48"/>
      <c r="AJ132" s="53">
        <f t="shared" ref="AJ132" si="1150">SUM(AI132*$D132)</f>
        <v>0</v>
      </c>
      <c r="AK132" s="48"/>
      <c r="AL132" s="53">
        <f t="shared" ref="AL132" si="1151">SUM(AK132*$D132)</f>
        <v>0</v>
      </c>
      <c r="AM132" s="48"/>
      <c r="AN132" s="53">
        <f t="shared" ref="AN132" si="1152">SUM(AM132*$D132)</f>
        <v>0</v>
      </c>
      <c r="AO132" s="48"/>
      <c r="AP132" s="53">
        <f t="shared" ref="AP132" si="1153">SUM(AO132*$D132)</f>
        <v>0</v>
      </c>
      <c r="AQ132" s="48"/>
      <c r="AR132" s="53">
        <f t="shared" ref="AR132" si="1154">SUM(AQ132*$D132)</f>
        <v>0</v>
      </c>
      <c r="AS132" s="48"/>
      <c r="AT132" s="53">
        <f t="shared" ref="AT132" si="1155">SUM(AS132*$D132)</f>
        <v>0</v>
      </c>
      <c r="AU132" s="48"/>
      <c r="AV132" s="53">
        <f t="shared" ref="AV132" si="1156">SUM(AU132*$D132)</f>
        <v>0</v>
      </c>
      <c r="AW132" s="48"/>
      <c r="AX132" s="53">
        <f t="shared" ref="AX132" si="1157">SUM(AW132*$D132)</f>
        <v>0</v>
      </c>
      <c r="AY132" s="48"/>
      <c r="AZ132" s="872">
        <f t="shared" ref="AZ132" si="1158">SUM(AY132*$D132)</f>
        <v>0</v>
      </c>
      <c r="BA132" s="877"/>
      <c r="BB132" s="53">
        <f t="shared" ref="BB132" si="1159">SUM(BA132*$D132)</f>
        <v>0</v>
      </c>
      <c r="BC132" s="48"/>
      <c r="BD132" s="53">
        <f t="shared" ref="BD132" si="1160">SUM(BC132*$D132)</f>
        <v>0</v>
      </c>
      <c r="BE132" s="48"/>
      <c r="BF132" s="53">
        <f t="shared" ref="BF132" si="1161">SUM(BE132*$D132)</f>
        <v>0</v>
      </c>
      <c r="BG132" s="48"/>
      <c r="BH132" s="53">
        <f t="shared" ref="BH132" si="1162">SUM(BG132*$D132)</f>
        <v>0</v>
      </c>
      <c r="BI132" s="48"/>
      <c r="BJ132" s="53">
        <f t="shared" ref="BJ132" si="1163">SUM(BI132*$D132)</f>
        <v>0</v>
      </c>
      <c r="BK132" s="48"/>
      <c r="BL132" s="53">
        <f t="shared" ref="BL132" si="1164">SUM(BK132*$D132)</f>
        <v>0</v>
      </c>
      <c r="BM132" s="48"/>
      <c r="BN132" s="53">
        <f t="shared" ref="BN132" si="1165">SUM(BM132*$D132)</f>
        <v>0</v>
      </c>
      <c r="BO132" s="48">
        <v>45</v>
      </c>
      <c r="BP132" s="53">
        <f t="shared" ref="BP132" si="1166">SUM(BO132*$D132)</f>
        <v>2700</v>
      </c>
      <c r="BQ132" s="48">
        <v>96.25</v>
      </c>
      <c r="BR132" s="53">
        <f t="shared" ref="BR132" si="1167">SUM(BQ132*$D132)</f>
        <v>5775</v>
      </c>
      <c r="BS132" s="48">
        <v>39.25</v>
      </c>
      <c r="BT132" s="53">
        <f t="shared" ref="BT132" si="1168">SUM(BS132*$D132)</f>
        <v>2355</v>
      </c>
      <c r="BU132" s="48">
        <v>65.75</v>
      </c>
      <c r="BV132" s="53">
        <f t="shared" ref="BV132" si="1169">SUM(BU132*$D132)</f>
        <v>3945</v>
      </c>
      <c r="BW132" s="48">
        <f>31.5+11.25</f>
        <v>42.75</v>
      </c>
      <c r="BX132" s="53">
        <f t="shared" ref="BX132" si="1170">SUM(BW132*$D132)</f>
        <v>2565</v>
      </c>
      <c r="BY132" s="48"/>
      <c r="BZ132" s="53">
        <f t="shared" ref="BZ132" si="1171">SUM(BY132*$D132)</f>
        <v>0</v>
      </c>
      <c r="CA132" s="48"/>
      <c r="CB132" s="53">
        <f t="shared" ref="CB132" si="1172">SUM(CA132*$D132)</f>
        <v>0</v>
      </c>
      <c r="CC132" s="48"/>
      <c r="CD132" s="53">
        <f t="shared" ref="CD132" si="1173">SUM(CC132*$D132)</f>
        <v>0</v>
      </c>
      <c r="CE132" s="48"/>
      <c r="CF132" s="53">
        <f t="shared" ref="CF132" si="1174">SUM(CE132*$D132)</f>
        <v>0</v>
      </c>
      <c r="CG132" s="48"/>
      <c r="CH132" s="53">
        <f t="shared" ref="CH132" si="1175">SUM(CG132*$D132)</f>
        <v>0</v>
      </c>
      <c r="CI132" s="48"/>
      <c r="CJ132" s="53">
        <f t="shared" ref="CJ132" si="1176">SUM(CI132*$D132)</f>
        <v>0</v>
      </c>
      <c r="CK132" s="48"/>
      <c r="CL132" s="53">
        <f t="shared" ref="CL132" si="1177">SUM(CK132*$D132)</f>
        <v>0</v>
      </c>
      <c r="CM132" s="48"/>
      <c r="CN132" s="53">
        <f t="shared" ref="CN132" si="1178">SUM(CM132*$D132)</f>
        <v>0</v>
      </c>
      <c r="CO132" s="48"/>
      <c r="CP132" s="53">
        <f t="shared" ref="CP132" si="1179">SUM(CO132*$D132)</f>
        <v>0</v>
      </c>
      <c r="CQ132" s="48"/>
      <c r="CR132" s="53">
        <f t="shared" ref="CR132" si="1180">SUM(CQ132*$D132)</f>
        <v>0</v>
      </c>
      <c r="CS132" s="48"/>
      <c r="CT132" s="53">
        <f t="shared" ref="CT132" si="1181">SUM(CS132*$D132)</f>
        <v>0</v>
      </c>
      <c r="CU132" s="48"/>
      <c r="CV132" s="53">
        <f t="shared" ref="CV132" si="1182">SUM(CU132*$D132)</f>
        <v>0</v>
      </c>
      <c r="CW132" s="48"/>
      <c r="CX132" s="53">
        <f t="shared" ref="CX132" si="1183">SUM(CW132*$D132)</f>
        <v>0</v>
      </c>
      <c r="CY132" s="43"/>
      <c r="CZ132" s="50">
        <f t="shared" si="1003"/>
        <v>289</v>
      </c>
      <c r="DA132" s="50">
        <f t="shared" si="1004"/>
        <v>17340</v>
      </c>
      <c r="DB132" s="1"/>
      <c r="DC132" s="850"/>
      <c r="DD132" s="850">
        <f t="shared" si="905"/>
        <v>0</v>
      </c>
      <c r="DE132" s="851">
        <f t="shared" si="906"/>
        <v>42.75</v>
      </c>
      <c r="DF132" s="851">
        <f t="shared" si="1005"/>
        <v>2565</v>
      </c>
      <c r="DG132" s="850"/>
      <c r="DH132" s="850"/>
      <c r="DI132" s="851"/>
      <c r="DJ132" s="851"/>
    </row>
    <row r="133" spans="1:114" s="862" customFormat="1" x14ac:dyDescent="0.2">
      <c r="A133" s="857" t="s">
        <v>291</v>
      </c>
      <c r="B133" s="857" t="s">
        <v>292</v>
      </c>
      <c r="C133" s="857" t="s">
        <v>9</v>
      </c>
      <c r="D133" s="857">
        <v>60</v>
      </c>
      <c r="E133" s="858"/>
      <c r="F133" s="859">
        <f t="shared" ref="F133" si="1184">SUM(E133*$D133)</f>
        <v>0</v>
      </c>
      <c r="G133" s="858"/>
      <c r="H133" s="859">
        <f t="shared" ref="H133" si="1185">SUM(G133*$D133)</f>
        <v>0</v>
      </c>
      <c r="I133" s="858"/>
      <c r="J133" s="859">
        <f t="shared" si="1123"/>
        <v>0</v>
      </c>
      <c r="K133" s="858"/>
      <c r="L133" s="859">
        <f t="shared" ref="L133" si="1186">SUM(K133*$D133)</f>
        <v>0</v>
      </c>
      <c r="M133" s="858"/>
      <c r="N133" s="859">
        <f t="shared" ref="N133" si="1187">SUM(M133*$D133)</f>
        <v>0</v>
      </c>
      <c r="O133" s="858"/>
      <c r="P133" s="859">
        <f t="shared" ref="P133" si="1188">SUM(O133*$D133)</f>
        <v>0</v>
      </c>
      <c r="Q133" s="858"/>
      <c r="R133" s="859">
        <f t="shared" ref="R133" si="1189">SUM(Q133*$D133)</f>
        <v>0</v>
      </c>
      <c r="S133" s="858"/>
      <c r="T133" s="859">
        <f t="shared" ref="T133" si="1190">SUM(S133*$D133)</f>
        <v>0</v>
      </c>
      <c r="U133" s="858"/>
      <c r="V133" s="859">
        <f t="shared" ref="V133" si="1191">SUM(U133*$D133)</f>
        <v>0</v>
      </c>
      <c r="W133" s="858"/>
      <c r="X133" s="859">
        <f t="shared" ref="X133" si="1192">SUM(W133*$D133)</f>
        <v>0</v>
      </c>
      <c r="Y133" s="858"/>
      <c r="Z133" s="859"/>
      <c r="AA133" s="858"/>
      <c r="AB133" s="874">
        <f t="shared" ref="AB133" si="1193">SUM(AA133*$D133)</f>
        <v>0</v>
      </c>
      <c r="AC133" s="882"/>
      <c r="AD133" s="859">
        <f t="shared" ref="AD133" si="1194">SUM(AC133*$D133)</f>
        <v>0</v>
      </c>
      <c r="AE133" s="858"/>
      <c r="AF133" s="859">
        <f t="shared" ref="AF133" si="1195">SUM(AE133*$D133)</f>
        <v>0</v>
      </c>
      <c r="AG133" s="860">
        <v>2</v>
      </c>
      <c r="AH133" s="859">
        <f t="shared" ref="AH133" si="1196">SUM(AG133*$D133)</f>
        <v>120</v>
      </c>
      <c r="AI133" s="860"/>
      <c r="AJ133" s="859">
        <f t="shared" ref="AJ133" si="1197">SUM(AI133*$D133)</f>
        <v>0</v>
      </c>
      <c r="AK133" s="860"/>
      <c r="AL133" s="859">
        <f t="shared" ref="AL133" si="1198">SUM(AK133*$D133)</f>
        <v>0</v>
      </c>
      <c r="AM133" s="860">
        <v>0.5</v>
      </c>
      <c r="AN133" s="859">
        <f t="shared" ref="AN133" si="1199">SUM(AM133*$D133)</f>
        <v>30</v>
      </c>
      <c r="AO133" s="860">
        <v>10.5</v>
      </c>
      <c r="AP133" s="859">
        <f t="shared" ref="AP133" si="1200">SUM(AO133*$D133)</f>
        <v>630</v>
      </c>
      <c r="AQ133" s="860"/>
      <c r="AR133" s="859">
        <f t="shared" ref="AR133" si="1201">SUM(AQ133*$D133)</f>
        <v>0</v>
      </c>
      <c r="AS133" s="860"/>
      <c r="AT133" s="859">
        <f t="shared" ref="AT133" si="1202">SUM(AS133*$D133)</f>
        <v>0</v>
      </c>
      <c r="AU133" s="860"/>
      <c r="AV133" s="859">
        <f t="shared" ref="AV133" si="1203">SUM(AU133*$D133)</f>
        <v>0</v>
      </c>
      <c r="AW133" s="860"/>
      <c r="AX133" s="859">
        <f t="shared" ref="AX133" si="1204">SUM(AW133*$D133)</f>
        <v>0</v>
      </c>
      <c r="AY133" s="860"/>
      <c r="AZ133" s="874">
        <f t="shared" ref="AZ133" si="1205">SUM(AY133*$D133)</f>
        <v>0</v>
      </c>
      <c r="BA133" s="882"/>
      <c r="BB133" s="859">
        <f t="shared" ref="BB133" si="1206">SUM(BA133*$D133)</f>
        <v>0</v>
      </c>
      <c r="BC133" s="860"/>
      <c r="BD133" s="859">
        <f t="shared" ref="BD133" si="1207">SUM(BC133*$D133)</f>
        <v>0</v>
      </c>
      <c r="BE133" s="860"/>
      <c r="BF133" s="859">
        <f t="shared" ref="BF133" si="1208">SUM(BE133*$D133)</f>
        <v>0</v>
      </c>
      <c r="BG133" s="860"/>
      <c r="BH133" s="859">
        <f t="shared" ref="BH133" si="1209">SUM(BG133*$D133)</f>
        <v>0</v>
      </c>
      <c r="BI133" s="860"/>
      <c r="BJ133" s="859">
        <f t="shared" ref="BJ133" si="1210">SUM(BI133*$D133)</f>
        <v>0</v>
      </c>
      <c r="BK133" s="860"/>
      <c r="BL133" s="859">
        <f t="shared" ref="BL133" si="1211">SUM(BK133*$D133)</f>
        <v>0</v>
      </c>
      <c r="BM133" s="860"/>
      <c r="BN133" s="859">
        <f t="shared" ref="BN133" si="1212">SUM(BM133*$D133)</f>
        <v>0</v>
      </c>
      <c r="BO133" s="860"/>
      <c r="BP133" s="859">
        <f t="shared" ref="BP133" si="1213">SUM(BO133*$D133)</f>
        <v>0</v>
      </c>
      <c r="BQ133" s="860"/>
      <c r="BR133" s="859">
        <f t="shared" ref="BR133" si="1214">SUM(BQ133*$D133)</f>
        <v>0</v>
      </c>
      <c r="BS133" s="860"/>
      <c r="BT133" s="859">
        <f t="shared" ref="BT133" si="1215">SUM(BS133*$D133)</f>
        <v>0</v>
      </c>
      <c r="BU133" s="860"/>
      <c r="BV133" s="859">
        <f t="shared" ref="BV133" si="1216">SUM(BU133*$D133)</f>
        <v>0</v>
      </c>
      <c r="BW133" s="860"/>
      <c r="BX133" s="859">
        <f t="shared" ref="BX133" si="1217">SUM(BW133*$D133)</f>
        <v>0</v>
      </c>
      <c r="BY133" s="860"/>
      <c r="BZ133" s="859">
        <f t="shared" si="1124"/>
        <v>0</v>
      </c>
      <c r="CA133" s="860"/>
      <c r="CB133" s="859">
        <f t="shared" si="1125"/>
        <v>0</v>
      </c>
      <c r="CC133" s="860"/>
      <c r="CD133" s="859">
        <f t="shared" si="1126"/>
        <v>0</v>
      </c>
      <c r="CE133" s="860"/>
      <c r="CF133" s="859">
        <f t="shared" si="1127"/>
        <v>0</v>
      </c>
      <c r="CG133" s="860"/>
      <c r="CH133" s="859">
        <f t="shared" si="1128"/>
        <v>0</v>
      </c>
      <c r="CI133" s="860"/>
      <c r="CJ133" s="859">
        <f t="shared" si="1129"/>
        <v>0</v>
      </c>
      <c r="CK133" s="860"/>
      <c r="CL133" s="859">
        <f t="shared" si="1130"/>
        <v>0</v>
      </c>
      <c r="CM133" s="860"/>
      <c r="CN133" s="859">
        <f t="shared" si="1131"/>
        <v>0</v>
      </c>
      <c r="CO133" s="860"/>
      <c r="CP133" s="859">
        <f t="shared" si="1132"/>
        <v>0</v>
      </c>
      <c r="CQ133" s="860"/>
      <c r="CR133" s="859">
        <f t="shared" si="1133"/>
        <v>0</v>
      </c>
      <c r="CS133" s="860"/>
      <c r="CT133" s="859">
        <f t="shared" si="1134"/>
        <v>0</v>
      </c>
      <c r="CU133" s="860"/>
      <c r="CV133" s="859">
        <f t="shared" si="1135"/>
        <v>0</v>
      </c>
      <c r="CW133" s="860"/>
      <c r="CX133" s="859">
        <f t="shared" ref="CX133" si="1218">SUM(CW133*$D133)</f>
        <v>0</v>
      </c>
      <c r="CY133" s="858"/>
      <c r="CZ133" s="861">
        <f t="shared" si="1003"/>
        <v>13</v>
      </c>
      <c r="DA133" s="861">
        <f t="shared" si="1004"/>
        <v>780</v>
      </c>
      <c r="DC133" s="850"/>
      <c r="DD133" s="850">
        <f t="shared" si="905"/>
        <v>0</v>
      </c>
      <c r="DE133" s="851">
        <f t="shared" si="906"/>
        <v>0</v>
      </c>
      <c r="DF133" s="851">
        <f t="shared" si="1005"/>
        <v>0</v>
      </c>
      <c r="DG133" s="863"/>
      <c r="DH133" s="863"/>
      <c r="DI133" s="863"/>
      <c r="DJ133" s="863"/>
    </row>
    <row r="134" spans="1:114" s="862" customFormat="1" x14ac:dyDescent="0.2">
      <c r="A134" s="857" t="s">
        <v>178</v>
      </c>
      <c r="B134" s="857" t="s">
        <v>179</v>
      </c>
      <c r="C134" s="857" t="s">
        <v>9</v>
      </c>
      <c r="D134" s="857">
        <v>60</v>
      </c>
      <c r="E134" s="858"/>
      <c r="F134" s="859">
        <f t="shared" si="858"/>
        <v>0</v>
      </c>
      <c r="G134" s="858"/>
      <c r="H134" s="859">
        <f t="shared" si="1007"/>
        <v>0</v>
      </c>
      <c r="I134" s="858"/>
      <c r="J134" s="859">
        <f t="shared" ref="J134" si="1219">SUM(I134*$D134)</f>
        <v>0</v>
      </c>
      <c r="K134" s="858"/>
      <c r="L134" s="859">
        <f t="shared" si="1009"/>
        <v>0</v>
      </c>
      <c r="M134" s="858"/>
      <c r="N134" s="859">
        <f t="shared" si="1010"/>
        <v>0</v>
      </c>
      <c r="O134" s="858"/>
      <c r="P134" s="859">
        <f t="shared" si="863"/>
        <v>0</v>
      </c>
      <c r="Q134" s="858"/>
      <c r="R134" s="859">
        <f t="shared" si="1011"/>
        <v>0</v>
      </c>
      <c r="S134" s="858"/>
      <c r="T134" s="859">
        <f t="shared" si="1012"/>
        <v>0</v>
      </c>
      <c r="U134" s="858"/>
      <c r="V134" s="859">
        <f t="shared" si="1013"/>
        <v>0</v>
      </c>
      <c r="W134" s="858"/>
      <c r="X134" s="859">
        <f t="shared" si="1014"/>
        <v>0</v>
      </c>
      <c r="Y134" s="858"/>
      <c r="Z134" s="859"/>
      <c r="AA134" s="858">
        <v>40.5</v>
      </c>
      <c r="AB134" s="874">
        <f t="shared" si="1015"/>
        <v>2430</v>
      </c>
      <c r="AC134" s="905">
        <v>95</v>
      </c>
      <c r="AD134" s="859">
        <f t="shared" si="1016"/>
        <v>5700</v>
      </c>
      <c r="AE134" s="858">
        <v>74</v>
      </c>
      <c r="AF134" s="859">
        <f t="shared" si="1017"/>
        <v>4440</v>
      </c>
      <c r="AG134" s="858">
        <v>123</v>
      </c>
      <c r="AH134" s="859">
        <f t="shared" si="1018"/>
        <v>7380</v>
      </c>
      <c r="AI134" s="858">
        <v>62.5</v>
      </c>
      <c r="AJ134" s="859">
        <f t="shared" si="1019"/>
        <v>3750</v>
      </c>
      <c r="AK134" s="858">
        <v>71.5</v>
      </c>
      <c r="AL134" s="859">
        <f t="shared" si="1020"/>
        <v>4290</v>
      </c>
      <c r="AM134" s="858">
        <v>4.5</v>
      </c>
      <c r="AN134" s="859">
        <f t="shared" si="1021"/>
        <v>270</v>
      </c>
      <c r="AO134" s="858">
        <v>6.5</v>
      </c>
      <c r="AP134" s="859">
        <f t="shared" si="1022"/>
        <v>390</v>
      </c>
      <c r="AQ134" s="858">
        <v>1.5</v>
      </c>
      <c r="AR134" s="859">
        <f t="shared" si="1023"/>
        <v>90</v>
      </c>
      <c r="AS134" s="858">
        <v>8</v>
      </c>
      <c r="AT134" s="859">
        <f t="shared" si="1024"/>
        <v>480</v>
      </c>
      <c r="AU134" s="858">
        <v>3.5</v>
      </c>
      <c r="AV134" s="859">
        <f t="shared" si="1025"/>
        <v>210</v>
      </c>
      <c r="AW134" s="858">
        <v>34</v>
      </c>
      <c r="AX134" s="859">
        <f t="shared" si="1026"/>
        <v>2040</v>
      </c>
      <c r="AY134" s="858">
        <v>23</v>
      </c>
      <c r="AZ134" s="874">
        <f t="shared" si="1027"/>
        <v>1380</v>
      </c>
      <c r="BA134" s="905">
        <v>29.5</v>
      </c>
      <c r="BB134" s="859">
        <f t="shared" si="1028"/>
        <v>1770</v>
      </c>
      <c r="BC134" s="858"/>
      <c r="BD134" s="859">
        <f t="shared" si="1029"/>
        <v>0</v>
      </c>
      <c r="BE134" s="858"/>
      <c r="BF134" s="859">
        <f t="shared" si="1030"/>
        <v>0</v>
      </c>
      <c r="BG134" s="858"/>
      <c r="BH134" s="859">
        <f t="shared" si="1031"/>
        <v>0</v>
      </c>
      <c r="BI134" s="858"/>
      <c r="BJ134" s="859">
        <f t="shared" si="1032"/>
        <v>0</v>
      </c>
      <c r="BK134" s="858"/>
      <c r="BL134" s="859">
        <f t="shared" si="1033"/>
        <v>0</v>
      </c>
      <c r="BM134" s="858"/>
      <c r="BN134" s="859">
        <f t="shared" si="1034"/>
        <v>0</v>
      </c>
      <c r="BO134" s="858"/>
      <c r="BP134" s="859">
        <f t="shared" si="1035"/>
        <v>0</v>
      </c>
      <c r="BQ134" s="858"/>
      <c r="BR134" s="859">
        <f t="shared" si="1036"/>
        <v>0</v>
      </c>
      <c r="BS134" s="858"/>
      <c r="BT134" s="859">
        <f t="shared" si="1037"/>
        <v>0</v>
      </c>
      <c r="BU134" s="858"/>
      <c r="BV134" s="859">
        <f t="shared" si="1038"/>
        <v>0</v>
      </c>
      <c r="BW134" s="858"/>
      <c r="BX134" s="859">
        <f t="shared" si="1039"/>
        <v>0</v>
      </c>
      <c r="BY134" s="858"/>
      <c r="BZ134" s="859">
        <f t="shared" si="1124"/>
        <v>0</v>
      </c>
      <c r="CA134" s="858"/>
      <c r="CB134" s="859">
        <f t="shared" si="1125"/>
        <v>0</v>
      </c>
      <c r="CC134" s="858"/>
      <c r="CD134" s="859">
        <f t="shared" si="1126"/>
        <v>0</v>
      </c>
      <c r="CE134" s="858"/>
      <c r="CF134" s="859">
        <f t="shared" si="1127"/>
        <v>0</v>
      </c>
      <c r="CG134" s="858"/>
      <c r="CH134" s="859">
        <f t="shared" si="1128"/>
        <v>0</v>
      </c>
      <c r="CI134" s="858"/>
      <c r="CJ134" s="859">
        <f t="shared" si="1129"/>
        <v>0</v>
      </c>
      <c r="CK134" s="858"/>
      <c r="CL134" s="859">
        <f t="shared" si="1130"/>
        <v>0</v>
      </c>
      <c r="CM134" s="858"/>
      <c r="CN134" s="859">
        <f t="shared" si="1131"/>
        <v>0</v>
      </c>
      <c r="CO134" s="858"/>
      <c r="CP134" s="859">
        <f t="shared" si="1132"/>
        <v>0</v>
      </c>
      <c r="CQ134" s="858"/>
      <c r="CR134" s="859">
        <f t="shared" si="1133"/>
        <v>0</v>
      </c>
      <c r="CS134" s="858"/>
      <c r="CT134" s="859">
        <f t="shared" si="1134"/>
        <v>0</v>
      </c>
      <c r="CU134" s="858"/>
      <c r="CV134" s="859">
        <f t="shared" si="1135"/>
        <v>0</v>
      </c>
      <c r="CW134" s="858"/>
      <c r="CX134" s="859">
        <f t="shared" si="854"/>
        <v>0</v>
      </c>
      <c r="CY134" s="858"/>
      <c r="CZ134" s="861">
        <f t="shared" si="1003"/>
        <v>577</v>
      </c>
      <c r="DA134" s="861">
        <f t="shared" si="1004"/>
        <v>34620</v>
      </c>
      <c r="DC134" s="850"/>
      <c r="DD134" s="850">
        <f t="shared" si="905"/>
        <v>0</v>
      </c>
      <c r="DE134" s="851">
        <f t="shared" si="906"/>
        <v>0</v>
      </c>
      <c r="DF134" s="851">
        <f t="shared" si="1005"/>
        <v>0</v>
      </c>
      <c r="DG134" s="863"/>
      <c r="DH134" s="863"/>
      <c r="DI134" s="863"/>
      <c r="DJ134" s="863"/>
    </row>
    <row r="135" spans="1:114" s="3" customFormat="1" x14ac:dyDescent="0.2">
      <c r="A135" s="46"/>
      <c r="B135" s="46"/>
      <c r="C135" s="46" t="s">
        <v>9</v>
      </c>
      <c r="D135" s="46">
        <v>60</v>
      </c>
      <c r="E135" s="4"/>
      <c r="F135" s="53">
        <f t="shared" si="858"/>
        <v>0</v>
      </c>
      <c r="G135" s="4"/>
      <c r="H135" s="53">
        <f t="shared" si="1007"/>
        <v>0</v>
      </c>
      <c r="I135" s="4"/>
      <c r="J135" s="53">
        <f t="shared" ref="J135" si="1220">SUM(I135*$D135)</f>
        <v>0</v>
      </c>
      <c r="K135" s="4"/>
      <c r="L135" s="53">
        <f t="shared" si="1009"/>
        <v>0</v>
      </c>
      <c r="M135" s="4"/>
      <c r="N135" s="53">
        <f t="shared" si="1010"/>
        <v>0</v>
      </c>
      <c r="O135" s="4"/>
      <c r="P135" s="53">
        <f t="shared" si="863"/>
        <v>0</v>
      </c>
      <c r="Q135" s="4"/>
      <c r="R135" s="53">
        <f t="shared" si="1011"/>
        <v>0</v>
      </c>
      <c r="S135" s="4"/>
      <c r="T135" s="53">
        <f t="shared" si="1012"/>
        <v>0</v>
      </c>
      <c r="U135" s="4"/>
      <c r="V135" s="53">
        <f t="shared" si="1013"/>
        <v>0</v>
      </c>
      <c r="W135" s="4"/>
      <c r="X135" s="53">
        <f t="shared" si="1014"/>
        <v>0</v>
      </c>
      <c r="Y135" s="4"/>
      <c r="Z135" s="53"/>
      <c r="AA135" s="4"/>
      <c r="AB135" s="872">
        <f t="shared" si="1015"/>
        <v>0</v>
      </c>
      <c r="AC135" s="877"/>
      <c r="AD135" s="53">
        <f t="shared" si="1016"/>
        <v>0</v>
      </c>
      <c r="AE135" s="4"/>
      <c r="AF135" s="53">
        <f t="shared" si="1017"/>
        <v>0</v>
      </c>
      <c r="AG135" s="48"/>
      <c r="AH135" s="53">
        <f t="shared" si="1018"/>
        <v>0</v>
      </c>
      <c r="AI135" s="48"/>
      <c r="AJ135" s="53">
        <f t="shared" si="1019"/>
        <v>0</v>
      </c>
      <c r="AK135" s="48"/>
      <c r="AL135" s="53">
        <f t="shared" si="1020"/>
        <v>0</v>
      </c>
      <c r="AM135" s="48"/>
      <c r="AN135" s="53">
        <f t="shared" si="1021"/>
        <v>0</v>
      </c>
      <c r="AO135" s="48"/>
      <c r="AP135" s="53">
        <f t="shared" si="1022"/>
        <v>0</v>
      </c>
      <c r="AQ135" s="48"/>
      <c r="AR135" s="53">
        <f t="shared" si="1023"/>
        <v>0</v>
      </c>
      <c r="AS135" s="48"/>
      <c r="AT135" s="53">
        <f t="shared" si="1024"/>
        <v>0</v>
      </c>
      <c r="AU135" s="48"/>
      <c r="AV135" s="53">
        <f t="shared" si="1025"/>
        <v>0</v>
      </c>
      <c r="AW135" s="48"/>
      <c r="AX135" s="53">
        <f t="shared" si="1026"/>
        <v>0</v>
      </c>
      <c r="AY135" s="48"/>
      <c r="AZ135" s="872">
        <f t="shared" si="1027"/>
        <v>0</v>
      </c>
      <c r="BA135" s="877"/>
      <c r="BB135" s="53">
        <f t="shared" si="1028"/>
        <v>0</v>
      </c>
      <c r="BC135" s="48"/>
      <c r="BD135" s="53">
        <f t="shared" si="1029"/>
        <v>0</v>
      </c>
      <c r="BE135" s="48"/>
      <c r="BF135" s="53">
        <f t="shared" si="1030"/>
        <v>0</v>
      </c>
      <c r="BG135" s="48"/>
      <c r="BH135" s="53">
        <f t="shared" si="1031"/>
        <v>0</v>
      </c>
      <c r="BI135" s="48"/>
      <c r="BJ135" s="53">
        <f t="shared" si="1032"/>
        <v>0</v>
      </c>
      <c r="BK135" s="48"/>
      <c r="BL135" s="53">
        <f t="shared" si="1033"/>
        <v>0</v>
      </c>
      <c r="BM135" s="48"/>
      <c r="BN135" s="53">
        <f t="shared" si="1034"/>
        <v>0</v>
      </c>
      <c r="BO135" s="48"/>
      <c r="BP135" s="53">
        <f t="shared" si="1035"/>
        <v>0</v>
      </c>
      <c r="BQ135" s="48"/>
      <c r="BR135" s="53">
        <f t="shared" si="1036"/>
        <v>0</v>
      </c>
      <c r="BS135" s="48"/>
      <c r="BT135" s="53">
        <f t="shared" si="1037"/>
        <v>0</v>
      </c>
      <c r="BU135" s="48"/>
      <c r="BV135" s="53">
        <f t="shared" si="1038"/>
        <v>0</v>
      </c>
      <c r="BW135" s="48"/>
      <c r="BX135" s="53">
        <f t="shared" si="1039"/>
        <v>0</v>
      </c>
      <c r="BY135" s="48"/>
      <c r="BZ135" s="53">
        <f t="shared" si="1124"/>
        <v>0</v>
      </c>
      <c r="CA135" s="48"/>
      <c r="CB135" s="53">
        <f t="shared" si="1125"/>
        <v>0</v>
      </c>
      <c r="CC135" s="48"/>
      <c r="CD135" s="53">
        <f t="shared" si="1126"/>
        <v>0</v>
      </c>
      <c r="CE135" s="48"/>
      <c r="CF135" s="53">
        <f t="shared" si="1127"/>
        <v>0</v>
      </c>
      <c r="CG135" s="48"/>
      <c r="CH135" s="53">
        <f t="shared" si="1128"/>
        <v>0</v>
      </c>
      <c r="CI135" s="48"/>
      <c r="CJ135" s="53">
        <f t="shared" si="1129"/>
        <v>0</v>
      </c>
      <c r="CK135" s="48"/>
      <c r="CL135" s="53">
        <f t="shared" si="1130"/>
        <v>0</v>
      </c>
      <c r="CM135" s="48"/>
      <c r="CN135" s="53">
        <f t="shared" si="1131"/>
        <v>0</v>
      </c>
      <c r="CO135" s="48"/>
      <c r="CP135" s="53">
        <f t="shared" si="1132"/>
        <v>0</v>
      </c>
      <c r="CQ135" s="48"/>
      <c r="CR135" s="53">
        <f t="shared" si="1133"/>
        <v>0</v>
      </c>
      <c r="CS135" s="48"/>
      <c r="CT135" s="53">
        <f t="shared" si="1134"/>
        <v>0</v>
      </c>
      <c r="CU135" s="48"/>
      <c r="CV135" s="53">
        <f t="shared" si="1135"/>
        <v>0</v>
      </c>
      <c r="CW135" s="48"/>
      <c r="CX135" s="53">
        <f t="shared" si="854"/>
        <v>0</v>
      </c>
      <c r="CY135" s="43"/>
      <c r="CZ135" s="50">
        <f t="shared" si="1003"/>
        <v>0</v>
      </c>
      <c r="DA135" s="50">
        <f t="shared" si="1004"/>
        <v>0</v>
      </c>
      <c r="DB135" s="1"/>
      <c r="DC135" s="850"/>
      <c r="DD135" s="850">
        <f t="shared" si="905"/>
        <v>0</v>
      </c>
      <c r="DE135" s="851">
        <f t="shared" si="906"/>
        <v>0</v>
      </c>
      <c r="DF135" s="851">
        <f t="shared" si="1005"/>
        <v>0</v>
      </c>
      <c r="DG135" s="850"/>
      <c r="DH135" s="850"/>
      <c r="DI135" s="851"/>
      <c r="DJ135" s="851"/>
    </row>
    <row r="136" spans="1:114" s="3" customFormat="1" x14ac:dyDescent="0.2">
      <c r="A136" s="46"/>
      <c r="B136" s="46"/>
      <c r="C136" s="46"/>
      <c r="D136" s="46"/>
      <c r="E136" s="4"/>
      <c r="F136" s="53"/>
      <c r="G136" s="4"/>
      <c r="H136" s="53"/>
      <c r="I136" s="4"/>
      <c r="J136" s="53"/>
      <c r="K136" s="4"/>
      <c r="L136" s="53"/>
      <c r="M136" s="4"/>
      <c r="N136" s="53"/>
      <c r="O136" s="4"/>
      <c r="P136" s="53"/>
      <c r="Q136" s="4"/>
      <c r="R136" s="53"/>
      <c r="S136" s="4"/>
      <c r="T136" s="53"/>
      <c r="U136" s="4"/>
      <c r="V136" s="53"/>
      <c r="W136" s="4"/>
      <c r="X136" s="53"/>
      <c r="Y136" s="4"/>
      <c r="Z136" s="53"/>
      <c r="AA136" s="4"/>
      <c r="AB136" s="872"/>
      <c r="AC136" s="877"/>
      <c r="AD136" s="53"/>
      <c r="AE136" s="4"/>
      <c r="AF136" s="53"/>
      <c r="AG136" s="48"/>
      <c r="AH136" s="53"/>
      <c r="AI136" s="48"/>
      <c r="AJ136" s="53"/>
      <c r="AK136" s="48"/>
      <c r="AL136" s="53"/>
      <c r="AM136" s="48"/>
      <c r="AN136" s="53"/>
      <c r="AO136" s="48"/>
      <c r="AP136" s="53"/>
      <c r="AQ136" s="48"/>
      <c r="AR136" s="53"/>
      <c r="AS136" s="48"/>
      <c r="AT136" s="53"/>
      <c r="AU136" s="48"/>
      <c r="AV136" s="53"/>
      <c r="AW136" s="48"/>
      <c r="AX136" s="53"/>
      <c r="AY136" s="48"/>
      <c r="AZ136" s="872"/>
      <c r="BA136" s="877"/>
      <c r="BB136" s="53"/>
      <c r="BC136" s="48"/>
      <c r="BD136" s="53"/>
      <c r="BE136" s="48"/>
      <c r="BF136" s="53"/>
      <c r="BG136" s="48"/>
      <c r="BH136" s="53"/>
      <c r="BI136" s="48"/>
      <c r="BJ136" s="53"/>
      <c r="BK136" s="48"/>
      <c r="BL136" s="53"/>
      <c r="BM136" s="48"/>
      <c r="BN136" s="53"/>
      <c r="BO136" s="48"/>
      <c r="BP136" s="53"/>
      <c r="BQ136" s="48"/>
      <c r="BR136" s="53"/>
      <c r="BS136" s="48"/>
      <c r="BT136" s="53"/>
      <c r="BU136" s="48"/>
      <c r="BV136" s="53"/>
      <c r="BW136" s="48"/>
      <c r="BX136" s="53"/>
      <c r="BY136" s="48"/>
      <c r="BZ136" s="53"/>
      <c r="CA136" s="48"/>
      <c r="CB136" s="53"/>
      <c r="CC136" s="48"/>
      <c r="CD136" s="53"/>
      <c r="CE136" s="48"/>
      <c r="CF136" s="53"/>
      <c r="CG136" s="48"/>
      <c r="CH136" s="53"/>
      <c r="CI136" s="48"/>
      <c r="CJ136" s="53"/>
      <c r="CK136" s="48"/>
      <c r="CL136" s="53"/>
      <c r="CM136" s="48"/>
      <c r="CN136" s="53"/>
      <c r="CO136" s="48"/>
      <c r="CP136" s="53"/>
      <c r="CQ136" s="48"/>
      <c r="CR136" s="53"/>
      <c r="CS136" s="48"/>
      <c r="CT136" s="53"/>
      <c r="CU136" s="48"/>
      <c r="CV136" s="53"/>
      <c r="CW136" s="48"/>
      <c r="CX136" s="53"/>
      <c r="CY136" s="43"/>
      <c r="CZ136" s="50"/>
      <c r="DA136" s="50"/>
      <c r="DB136" s="1"/>
      <c r="DC136" s="850"/>
      <c r="DD136" s="850">
        <f t="shared" si="905"/>
        <v>0</v>
      </c>
      <c r="DE136" s="851"/>
      <c r="DF136" s="851"/>
      <c r="DG136" s="850"/>
      <c r="DH136" s="850"/>
      <c r="DI136" s="851"/>
      <c r="DJ136" s="851"/>
    </row>
    <row r="137" spans="1:114" s="862" customFormat="1" x14ac:dyDescent="0.2">
      <c r="A137" s="857" t="s">
        <v>178</v>
      </c>
      <c r="B137" s="857" t="s">
        <v>179</v>
      </c>
      <c r="C137" s="857" t="s">
        <v>10</v>
      </c>
      <c r="D137" s="857">
        <v>35</v>
      </c>
      <c r="E137" s="858"/>
      <c r="F137" s="859">
        <f t="shared" si="858"/>
        <v>0</v>
      </c>
      <c r="G137" s="858"/>
      <c r="H137" s="859">
        <f t="shared" si="1007"/>
        <v>0</v>
      </c>
      <c r="I137" s="858"/>
      <c r="J137" s="859">
        <f t="shared" ref="J137:J138" si="1221">SUM(I137*$D137)</f>
        <v>0</v>
      </c>
      <c r="K137" s="858"/>
      <c r="L137" s="859">
        <f t="shared" si="1009"/>
        <v>0</v>
      </c>
      <c r="M137" s="864"/>
      <c r="N137" s="859">
        <f t="shared" si="1010"/>
        <v>0</v>
      </c>
      <c r="O137" s="858"/>
      <c r="P137" s="859">
        <f t="shared" si="863"/>
        <v>0</v>
      </c>
      <c r="Q137" s="858"/>
      <c r="R137" s="859">
        <f t="shared" si="1011"/>
        <v>0</v>
      </c>
      <c r="S137" s="858"/>
      <c r="T137" s="859">
        <f t="shared" si="1012"/>
        <v>0</v>
      </c>
      <c r="U137" s="858"/>
      <c r="V137" s="859">
        <f t="shared" si="1013"/>
        <v>0</v>
      </c>
      <c r="W137" s="858">
        <v>221.75</v>
      </c>
      <c r="X137" s="859">
        <f t="shared" si="1014"/>
        <v>7761.25</v>
      </c>
      <c r="Y137" s="858"/>
      <c r="Z137" s="859"/>
      <c r="AA137" s="858"/>
      <c r="AB137" s="874">
        <f t="shared" si="1015"/>
        <v>0</v>
      </c>
      <c r="AC137" s="882"/>
      <c r="AD137" s="859">
        <f t="shared" si="1016"/>
        <v>0</v>
      </c>
      <c r="AE137" s="858"/>
      <c r="AF137" s="859">
        <f t="shared" si="1017"/>
        <v>0</v>
      </c>
      <c r="AG137" s="860"/>
      <c r="AH137" s="859">
        <f t="shared" si="1018"/>
        <v>0</v>
      </c>
      <c r="AI137" s="860"/>
      <c r="AJ137" s="859">
        <f t="shared" si="1019"/>
        <v>0</v>
      </c>
      <c r="AK137" s="860"/>
      <c r="AL137" s="859">
        <f t="shared" si="1020"/>
        <v>0</v>
      </c>
      <c r="AM137" s="860"/>
      <c r="AN137" s="859">
        <f t="shared" si="1021"/>
        <v>0</v>
      </c>
      <c r="AO137" s="860"/>
      <c r="AP137" s="859">
        <f t="shared" si="1022"/>
        <v>0</v>
      </c>
      <c r="AQ137" s="860"/>
      <c r="AR137" s="859">
        <f t="shared" si="1023"/>
        <v>0</v>
      </c>
      <c r="AS137" s="860"/>
      <c r="AT137" s="859">
        <f t="shared" si="1024"/>
        <v>0</v>
      </c>
      <c r="AU137" s="860"/>
      <c r="AV137" s="859">
        <f t="shared" si="1025"/>
        <v>0</v>
      </c>
      <c r="AW137" s="860"/>
      <c r="AX137" s="859">
        <f t="shared" si="1026"/>
        <v>0</v>
      </c>
      <c r="AY137" s="860"/>
      <c r="AZ137" s="874">
        <f t="shared" si="1027"/>
        <v>0</v>
      </c>
      <c r="BA137" s="882"/>
      <c r="BB137" s="859">
        <f t="shared" si="1028"/>
        <v>0</v>
      </c>
      <c r="BC137" s="860"/>
      <c r="BD137" s="859">
        <f t="shared" si="1029"/>
        <v>0</v>
      </c>
      <c r="BE137" s="860"/>
      <c r="BF137" s="859">
        <f t="shared" si="1030"/>
        <v>0</v>
      </c>
      <c r="BG137" s="860"/>
      <c r="BH137" s="859">
        <f t="shared" si="1031"/>
        <v>0</v>
      </c>
      <c r="BI137" s="860"/>
      <c r="BJ137" s="859">
        <f t="shared" si="1032"/>
        <v>0</v>
      </c>
      <c r="BK137" s="860"/>
      <c r="BL137" s="859">
        <f t="shared" si="1033"/>
        <v>0</v>
      </c>
      <c r="BM137" s="860"/>
      <c r="BN137" s="859">
        <f t="shared" si="1034"/>
        <v>0</v>
      </c>
      <c r="BO137" s="860"/>
      <c r="BP137" s="859">
        <f t="shared" si="1035"/>
        <v>0</v>
      </c>
      <c r="BQ137" s="860"/>
      <c r="BR137" s="859">
        <f t="shared" si="1036"/>
        <v>0</v>
      </c>
      <c r="BS137" s="860"/>
      <c r="BT137" s="859">
        <f t="shared" si="1037"/>
        <v>0</v>
      </c>
      <c r="BU137" s="860"/>
      <c r="BV137" s="859">
        <f t="shared" si="1038"/>
        <v>0</v>
      </c>
      <c r="BW137" s="860"/>
      <c r="BX137" s="859">
        <f t="shared" si="1039"/>
        <v>0</v>
      </c>
      <c r="BY137" s="860"/>
      <c r="BZ137" s="859">
        <f t="shared" si="1124"/>
        <v>0</v>
      </c>
      <c r="CA137" s="860"/>
      <c r="CB137" s="859">
        <f t="shared" si="1125"/>
        <v>0</v>
      </c>
      <c r="CC137" s="860"/>
      <c r="CD137" s="859">
        <f t="shared" si="1126"/>
        <v>0</v>
      </c>
      <c r="CE137" s="860"/>
      <c r="CF137" s="859">
        <f t="shared" si="1127"/>
        <v>0</v>
      </c>
      <c r="CG137" s="860"/>
      <c r="CH137" s="859">
        <f t="shared" si="1128"/>
        <v>0</v>
      </c>
      <c r="CI137" s="860"/>
      <c r="CJ137" s="859">
        <f t="shared" si="1129"/>
        <v>0</v>
      </c>
      <c r="CK137" s="860"/>
      <c r="CL137" s="859">
        <f t="shared" si="1130"/>
        <v>0</v>
      </c>
      <c r="CM137" s="860"/>
      <c r="CN137" s="859">
        <f t="shared" si="1131"/>
        <v>0</v>
      </c>
      <c r="CO137" s="860"/>
      <c r="CP137" s="859">
        <f t="shared" si="1132"/>
        <v>0</v>
      </c>
      <c r="CQ137" s="860"/>
      <c r="CR137" s="859">
        <f t="shared" si="1133"/>
        <v>0</v>
      </c>
      <c r="CS137" s="860"/>
      <c r="CT137" s="859">
        <f t="shared" si="1134"/>
        <v>0</v>
      </c>
      <c r="CU137" s="860"/>
      <c r="CV137" s="859">
        <f t="shared" si="1135"/>
        <v>0</v>
      </c>
      <c r="CW137" s="860"/>
      <c r="CX137" s="859">
        <f t="shared" si="854"/>
        <v>0</v>
      </c>
      <c r="CY137" s="858"/>
      <c r="CZ137" s="861">
        <f t="shared" si="1003"/>
        <v>221.75</v>
      </c>
      <c r="DA137" s="861">
        <f t="shared" si="1004"/>
        <v>7761.25</v>
      </c>
      <c r="DC137" s="850"/>
      <c r="DD137" s="850">
        <f t="shared" si="905"/>
        <v>0</v>
      </c>
      <c r="DE137" s="851">
        <f t="shared" si="906"/>
        <v>0</v>
      </c>
      <c r="DF137" s="851">
        <f t="shared" si="1005"/>
        <v>0</v>
      </c>
      <c r="DG137" s="863"/>
      <c r="DH137" s="863"/>
      <c r="DI137" s="865"/>
      <c r="DJ137" s="865"/>
    </row>
    <row r="138" spans="1:114" s="3" customFormat="1" x14ac:dyDescent="0.2">
      <c r="A138" s="46" t="s">
        <v>192</v>
      </c>
      <c r="B138" s="46" t="s">
        <v>428</v>
      </c>
      <c r="C138" s="46" t="s">
        <v>10</v>
      </c>
      <c r="D138" s="46">
        <v>35</v>
      </c>
      <c r="E138" s="4"/>
      <c r="F138" s="53">
        <f t="shared" ref="F138" si="1222">SUM(E138*$D138)</f>
        <v>0</v>
      </c>
      <c r="G138" s="4"/>
      <c r="H138" s="53">
        <f t="shared" ref="H138" si="1223">SUM(G138*$D138)</f>
        <v>0</v>
      </c>
      <c r="I138" s="4"/>
      <c r="J138" s="53">
        <f t="shared" si="1221"/>
        <v>0</v>
      </c>
      <c r="K138" s="4"/>
      <c r="L138" s="53">
        <f t="shared" ref="L138" si="1224">SUM(K138*$D138)</f>
        <v>0</v>
      </c>
      <c r="M138" s="4"/>
      <c r="N138" s="53">
        <f t="shared" ref="N138" si="1225">SUM(M138*$D138)</f>
        <v>0</v>
      </c>
      <c r="O138" s="4"/>
      <c r="P138" s="53">
        <f t="shared" ref="P138" si="1226">SUM(O138*$D138)</f>
        <v>0</v>
      </c>
      <c r="Q138" s="4"/>
      <c r="R138" s="53">
        <f t="shared" ref="R138" si="1227">SUM(Q138*$D138)</f>
        <v>0</v>
      </c>
      <c r="S138" s="4"/>
      <c r="T138" s="53">
        <f t="shared" ref="T138" si="1228">SUM(S138*$D138)</f>
        <v>0</v>
      </c>
      <c r="U138" s="4"/>
      <c r="V138" s="53">
        <f t="shared" ref="V138" si="1229">SUM(U138*$D138)</f>
        <v>0</v>
      </c>
      <c r="W138" s="4"/>
      <c r="X138" s="53">
        <f t="shared" ref="X138" si="1230">SUM(W138*$D138)</f>
        <v>0</v>
      </c>
      <c r="Y138" s="4"/>
      <c r="Z138" s="53"/>
      <c r="AA138" s="4"/>
      <c r="AB138" s="872">
        <f t="shared" ref="AB138" si="1231">SUM(AA138*$D138)</f>
        <v>0</v>
      </c>
      <c r="AC138" s="877"/>
      <c r="AD138" s="53">
        <f t="shared" ref="AD138" si="1232">SUM(AC138*$D138)</f>
        <v>0</v>
      </c>
      <c r="AE138" s="48"/>
      <c r="AF138" s="53">
        <f t="shared" ref="AF138" si="1233">SUM(AE138*$D138)</f>
        <v>0</v>
      </c>
      <c r="AG138" s="48"/>
      <c r="AH138" s="53">
        <f t="shared" ref="AH138" si="1234">SUM(AG138*$D138)</f>
        <v>0</v>
      </c>
      <c r="AI138" s="48"/>
      <c r="AJ138" s="53">
        <f t="shared" ref="AJ138" si="1235">SUM(AI138*$D138)</f>
        <v>0</v>
      </c>
      <c r="AK138" s="48"/>
      <c r="AL138" s="53">
        <f t="shared" ref="AL138" si="1236">SUM(AK138*$D138)</f>
        <v>0</v>
      </c>
      <c r="AM138" s="48"/>
      <c r="AN138" s="53">
        <f t="shared" ref="AN138" si="1237">SUM(AM138*$D138)</f>
        <v>0</v>
      </c>
      <c r="AO138" s="48"/>
      <c r="AP138" s="53">
        <f t="shared" ref="AP138" si="1238">SUM(AO138*$D138)</f>
        <v>0</v>
      </c>
      <c r="AQ138" s="48"/>
      <c r="AR138" s="53">
        <f t="shared" ref="AR138" si="1239">SUM(AQ138*$D138)</f>
        <v>0</v>
      </c>
      <c r="AS138" s="48"/>
      <c r="AT138" s="53">
        <f t="shared" ref="AT138" si="1240">SUM(AS138*$D138)</f>
        <v>0</v>
      </c>
      <c r="AU138" s="48"/>
      <c r="AV138" s="53">
        <f t="shared" ref="AV138" si="1241">SUM(AU138*$D138)</f>
        <v>0</v>
      </c>
      <c r="AW138" s="48"/>
      <c r="AX138" s="53">
        <f t="shared" ref="AX138" si="1242">SUM(AW138*$D138)</f>
        <v>0</v>
      </c>
      <c r="AY138" s="48"/>
      <c r="AZ138" s="872">
        <f t="shared" ref="AZ138" si="1243">SUM(AY138*$D138)</f>
        <v>0</v>
      </c>
      <c r="BA138" s="877"/>
      <c r="BB138" s="53">
        <f t="shared" ref="BB138" si="1244">SUM(BA138*$D138)</f>
        <v>0</v>
      </c>
      <c r="BC138" s="48"/>
      <c r="BD138" s="53">
        <f t="shared" ref="BD138" si="1245">SUM(BC138*$D138)</f>
        <v>0</v>
      </c>
      <c r="BE138" s="48"/>
      <c r="BF138" s="53">
        <f t="shared" ref="BF138" si="1246">SUM(BE138*$D138)</f>
        <v>0</v>
      </c>
      <c r="BG138" s="48"/>
      <c r="BH138" s="53">
        <f t="shared" ref="BH138" si="1247">SUM(BG138*$D138)</f>
        <v>0</v>
      </c>
      <c r="BI138" s="48"/>
      <c r="BJ138" s="53">
        <f t="shared" ref="BJ138" si="1248">SUM(BI138*$D138)</f>
        <v>0</v>
      </c>
      <c r="BK138" s="48"/>
      <c r="BL138" s="53">
        <f t="shared" ref="BL138" si="1249">SUM(BK138*$D138)</f>
        <v>0</v>
      </c>
      <c r="BM138" s="48"/>
      <c r="BN138" s="53">
        <f t="shared" ref="BN138" si="1250">SUM(BM138*$D138)</f>
        <v>0</v>
      </c>
      <c r="BO138" s="48"/>
      <c r="BP138" s="53">
        <f t="shared" ref="BP138" si="1251">SUM(BO138*$D138)</f>
        <v>0</v>
      </c>
      <c r="BQ138" s="48"/>
      <c r="BR138" s="53">
        <f t="shared" ref="BR138" si="1252">SUM(BQ138*$D138)</f>
        <v>0</v>
      </c>
      <c r="BS138" s="48">
        <v>4</v>
      </c>
      <c r="BT138" s="53">
        <f t="shared" ref="BT138" si="1253">SUM(BS138*$D138)</f>
        <v>140</v>
      </c>
      <c r="BU138" s="48"/>
      <c r="BV138" s="53">
        <f t="shared" ref="BV138" si="1254">SUM(BU138*$D138)</f>
        <v>0</v>
      </c>
      <c r="BW138" s="48">
        <v>2.5</v>
      </c>
      <c r="BX138" s="53">
        <f t="shared" ref="BX138" si="1255">SUM(BW138*$D138)</f>
        <v>87.5</v>
      </c>
      <c r="BY138" s="48"/>
      <c r="BZ138" s="53">
        <f t="shared" ref="BZ138" si="1256">SUM(BY138*$D138)</f>
        <v>0</v>
      </c>
      <c r="CA138" s="48"/>
      <c r="CB138" s="53">
        <f t="shared" ref="CB138" si="1257">SUM(CA138*$D138)</f>
        <v>0</v>
      </c>
      <c r="CC138" s="48"/>
      <c r="CD138" s="53">
        <f t="shared" ref="CD138" si="1258">SUM(CC138*$D138)</f>
        <v>0</v>
      </c>
      <c r="CE138" s="48"/>
      <c r="CF138" s="53">
        <f t="shared" ref="CF138" si="1259">SUM(CE138*$D138)</f>
        <v>0</v>
      </c>
      <c r="CG138" s="48"/>
      <c r="CH138" s="53">
        <f t="shared" ref="CH138" si="1260">SUM(CG138*$D138)</f>
        <v>0</v>
      </c>
      <c r="CI138" s="48"/>
      <c r="CJ138" s="53">
        <f t="shared" ref="CJ138" si="1261">SUM(CI138*$D138)</f>
        <v>0</v>
      </c>
      <c r="CK138" s="48"/>
      <c r="CL138" s="53">
        <f t="shared" ref="CL138" si="1262">SUM(CK138*$D138)</f>
        <v>0</v>
      </c>
      <c r="CM138" s="48"/>
      <c r="CN138" s="53">
        <f t="shared" ref="CN138" si="1263">SUM(CM138*$D138)</f>
        <v>0</v>
      </c>
      <c r="CO138" s="48"/>
      <c r="CP138" s="53">
        <f t="shared" ref="CP138" si="1264">SUM(CO138*$D138)</f>
        <v>0</v>
      </c>
      <c r="CQ138" s="48"/>
      <c r="CR138" s="53">
        <f t="shared" ref="CR138" si="1265">SUM(CQ138*$D138)</f>
        <v>0</v>
      </c>
      <c r="CS138" s="48"/>
      <c r="CT138" s="53">
        <f t="shared" ref="CT138" si="1266">SUM(CS138*$D138)</f>
        <v>0</v>
      </c>
      <c r="CU138" s="48"/>
      <c r="CV138" s="53">
        <f t="shared" ref="CV138" si="1267">SUM(CU138*$D138)</f>
        <v>0</v>
      </c>
      <c r="CW138" s="48"/>
      <c r="CX138" s="53">
        <f t="shared" ref="CX138" si="1268">SUM(CW138*$D138)</f>
        <v>0</v>
      </c>
      <c r="CY138" s="43"/>
      <c r="CZ138" s="50">
        <f>SUM(E138+G138+I138+K138+M138+O138+Q138+S138+U138+W138+Y138+AA138+AC138+AE138+AG138+AI138+AK138+AM138+AO138+AQ138+AS138+AU138+AW138+AY138+BA138+BC138+BE138+BG138+BI138+BK138+BM138+BO138+BQ138+BS138+BU138+BW138+CW138)</f>
        <v>6.5</v>
      </c>
      <c r="DA138" s="50">
        <f t="shared" si="1004"/>
        <v>227.5</v>
      </c>
      <c r="DB138" s="1"/>
      <c r="DC138" s="850"/>
      <c r="DD138" s="850">
        <f t="shared" si="905"/>
        <v>0</v>
      </c>
      <c r="DE138" s="851">
        <f t="shared" si="906"/>
        <v>2.5</v>
      </c>
      <c r="DF138" s="851">
        <f t="shared" si="1005"/>
        <v>87.5</v>
      </c>
      <c r="DG138" s="850"/>
      <c r="DH138" s="850"/>
      <c r="DI138" s="851"/>
      <c r="DJ138" s="851"/>
    </row>
    <row r="139" spans="1:114" s="3" customFormat="1" x14ac:dyDescent="0.2">
      <c r="A139" s="46" t="s">
        <v>288</v>
      </c>
      <c r="B139" s="46" t="s">
        <v>289</v>
      </c>
      <c r="C139" s="46" t="s">
        <v>10</v>
      </c>
      <c r="D139" s="46">
        <v>35</v>
      </c>
      <c r="E139" s="4"/>
      <c r="F139" s="53">
        <f t="shared" si="858"/>
        <v>0</v>
      </c>
      <c r="G139" s="4"/>
      <c r="H139" s="53">
        <f t="shared" si="1007"/>
        <v>0</v>
      </c>
      <c r="I139" s="4"/>
      <c r="J139" s="53">
        <f t="shared" ref="J139" si="1269">SUM(I139*$D139)</f>
        <v>0</v>
      </c>
      <c r="K139" s="4"/>
      <c r="L139" s="53">
        <f t="shared" si="1009"/>
        <v>0</v>
      </c>
      <c r="M139" s="4"/>
      <c r="N139" s="53">
        <f t="shared" si="1010"/>
        <v>0</v>
      </c>
      <c r="O139" s="4"/>
      <c r="P139" s="53">
        <f t="shared" si="863"/>
        <v>0</v>
      </c>
      <c r="Q139" s="4"/>
      <c r="R139" s="53">
        <f t="shared" si="1011"/>
        <v>0</v>
      </c>
      <c r="S139" s="4"/>
      <c r="T139" s="53">
        <f t="shared" si="1012"/>
        <v>0</v>
      </c>
      <c r="U139" s="4"/>
      <c r="V139" s="53">
        <f t="shared" si="1013"/>
        <v>0</v>
      </c>
      <c r="W139" s="4"/>
      <c r="X139" s="53">
        <f t="shared" si="1014"/>
        <v>0</v>
      </c>
      <c r="Y139" s="4"/>
      <c r="Z139" s="53">
        <f t="shared" ref="Z139:Z140" si="1270">SUM(Y139*$D139)</f>
        <v>0</v>
      </c>
      <c r="AA139" s="4"/>
      <c r="AB139" s="872">
        <f t="shared" si="1015"/>
        <v>0</v>
      </c>
      <c r="AC139" s="877"/>
      <c r="AD139" s="53">
        <f t="shared" si="1016"/>
        <v>0</v>
      </c>
      <c r="AE139" s="48">
        <v>50.75</v>
      </c>
      <c r="AF139" s="53">
        <f t="shared" si="1017"/>
        <v>1776.25</v>
      </c>
      <c r="AG139" s="48"/>
      <c r="AH139" s="53">
        <f t="shared" si="1018"/>
        <v>0</v>
      </c>
      <c r="AI139" s="48"/>
      <c r="AJ139" s="53">
        <f t="shared" si="1019"/>
        <v>0</v>
      </c>
      <c r="AK139" s="48"/>
      <c r="AL139" s="53">
        <f t="shared" si="1020"/>
        <v>0</v>
      </c>
      <c r="AM139" s="48"/>
      <c r="AN139" s="53">
        <f t="shared" si="1021"/>
        <v>0</v>
      </c>
      <c r="AO139" s="48"/>
      <c r="AP139" s="53">
        <f t="shared" si="1022"/>
        <v>0</v>
      </c>
      <c r="AQ139" s="48"/>
      <c r="AR139" s="53">
        <f t="shared" si="1023"/>
        <v>0</v>
      </c>
      <c r="AS139" s="48"/>
      <c r="AT139" s="53">
        <f t="shared" si="1024"/>
        <v>0</v>
      </c>
      <c r="AU139" s="48"/>
      <c r="AV139" s="53">
        <f t="shared" si="1025"/>
        <v>0</v>
      </c>
      <c r="AW139" s="48"/>
      <c r="AX139" s="53">
        <f t="shared" si="1026"/>
        <v>0</v>
      </c>
      <c r="AY139" s="48"/>
      <c r="AZ139" s="872">
        <f t="shared" si="1027"/>
        <v>0</v>
      </c>
      <c r="BA139" s="877"/>
      <c r="BB139" s="53">
        <f t="shared" si="1028"/>
        <v>0</v>
      </c>
      <c r="BC139" s="48"/>
      <c r="BD139" s="53">
        <f t="shared" si="1029"/>
        <v>0</v>
      </c>
      <c r="BE139" s="48"/>
      <c r="BF139" s="53">
        <f t="shared" si="1030"/>
        <v>0</v>
      </c>
      <c r="BG139" s="48"/>
      <c r="BH139" s="53">
        <f t="shared" si="1031"/>
        <v>0</v>
      </c>
      <c r="BI139" s="48"/>
      <c r="BJ139" s="53">
        <f t="shared" si="1032"/>
        <v>0</v>
      </c>
      <c r="BK139" s="48"/>
      <c r="BL139" s="53">
        <f t="shared" si="1033"/>
        <v>0</v>
      </c>
      <c r="BM139" s="48"/>
      <c r="BN139" s="53">
        <f t="shared" si="1034"/>
        <v>0</v>
      </c>
      <c r="BO139" s="48"/>
      <c r="BP139" s="53">
        <f t="shared" si="1035"/>
        <v>0</v>
      </c>
      <c r="BQ139" s="48"/>
      <c r="BR139" s="53">
        <f t="shared" si="1036"/>
        <v>0</v>
      </c>
      <c r="BS139" s="48"/>
      <c r="BT139" s="53">
        <f t="shared" si="1037"/>
        <v>0</v>
      </c>
      <c r="BU139" s="48"/>
      <c r="BV139" s="53">
        <f t="shared" si="1038"/>
        <v>0</v>
      </c>
      <c r="BW139" s="48"/>
      <c r="BX139" s="53">
        <f t="shared" si="1039"/>
        <v>0</v>
      </c>
      <c r="BY139" s="48"/>
      <c r="BZ139" s="53">
        <f t="shared" si="1124"/>
        <v>0</v>
      </c>
      <c r="CA139" s="48"/>
      <c r="CB139" s="53">
        <f t="shared" si="1125"/>
        <v>0</v>
      </c>
      <c r="CC139" s="48"/>
      <c r="CD139" s="53">
        <f t="shared" si="1126"/>
        <v>0</v>
      </c>
      <c r="CE139" s="48"/>
      <c r="CF139" s="53">
        <f t="shared" si="1127"/>
        <v>0</v>
      </c>
      <c r="CG139" s="48"/>
      <c r="CH139" s="53">
        <f t="shared" si="1128"/>
        <v>0</v>
      </c>
      <c r="CI139" s="48"/>
      <c r="CJ139" s="53">
        <f t="shared" si="1129"/>
        <v>0</v>
      </c>
      <c r="CK139" s="48"/>
      <c r="CL139" s="53">
        <f t="shared" si="1130"/>
        <v>0</v>
      </c>
      <c r="CM139" s="48"/>
      <c r="CN139" s="53">
        <f t="shared" si="1131"/>
        <v>0</v>
      </c>
      <c r="CO139" s="48"/>
      <c r="CP139" s="53">
        <f t="shared" si="1132"/>
        <v>0</v>
      </c>
      <c r="CQ139" s="48"/>
      <c r="CR139" s="53">
        <f t="shared" si="1133"/>
        <v>0</v>
      </c>
      <c r="CS139" s="48"/>
      <c r="CT139" s="53">
        <f t="shared" si="1134"/>
        <v>0</v>
      </c>
      <c r="CU139" s="48"/>
      <c r="CV139" s="53">
        <f t="shared" si="1135"/>
        <v>0</v>
      </c>
      <c r="CW139" s="48"/>
      <c r="CX139" s="53">
        <f t="shared" si="854"/>
        <v>0</v>
      </c>
      <c r="CY139" s="43"/>
      <c r="CZ139" s="50">
        <f>SUM(E139+G139+I139+K139+M139+O139+Q139+S139+U139+W139+Y139+AA139+AC139+AE139+AG139+AI139+AK139+AM139+AO139+AQ139+AS139+AU139+AW139+AY139+BA139+BC139+BE139+BG139+BI139+BK139+BM139+BO139+BQ139+BS139+BU139+BW139+CW139+BY139+CA139+CC139+CE139+CG139+CI139+CK139+CM139+CO139+CQ139+CS139+CU139)</f>
        <v>50.75</v>
      </c>
      <c r="DA139" s="50">
        <f t="shared" si="1004"/>
        <v>1776.25</v>
      </c>
      <c r="DB139" s="1"/>
      <c r="DC139" s="850"/>
      <c r="DD139" s="850">
        <f t="shared" si="905"/>
        <v>0</v>
      </c>
      <c r="DE139" s="851">
        <f t="shared" si="906"/>
        <v>0</v>
      </c>
      <c r="DF139" s="851">
        <f t="shared" si="1005"/>
        <v>0</v>
      </c>
      <c r="DG139" s="850"/>
      <c r="DH139" s="850"/>
      <c r="DI139" s="851"/>
      <c r="DJ139" s="851"/>
    </row>
    <row r="140" spans="1:114" s="3" customFormat="1" x14ac:dyDescent="0.2">
      <c r="A140" s="46"/>
      <c r="B140" s="46"/>
      <c r="C140" s="46" t="s">
        <v>10</v>
      </c>
      <c r="D140" s="46">
        <v>35</v>
      </c>
      <c r="E140" s="4"/>
      <c r="F140" s="53">
        <f t="shared" si="858"/>
        <v>0</v>
      </c>
      <c r="G140" s="4"/>
      <c r="H140" s="53">
        <f t="shared" si="1007"/>
        <v>0</v>
      </c>
      <c r="I140" s="4"/>
      <c r="J140" s="53">
        <f t="shared" ref="J140" si="1271">SUM(I140*$D140)</f>
        <v>0</v>
      </c>
      <c r="K140" s="4"/>
      <c r="L140" s="53">
        <f t="shared" si="1009"/>
        <v>0</v>
      </c>
      <c r="M140" s="4"/>
      <c r="N140" s="53">
        <f t="shared" si="1010"/>
        <v>0</v>
      </c>
      <c r="O140" s="4"/>
      <c r="P140" s="53">
        <f t="shared" si="863"/>
        <v>0</v>
      </c>
      <c r="Q140" s="4"/>
      <c r="R140" s="53">
        <f t="shared" si="1011"/>
        <v>0</v>
      </c>
      <c r="S140" s="4"/>
      <c r="T140" s="53">
        <f t="shared" si="1012"/>
        <v>0</v>
      </c>
      <c r="U140" s="4"/>
      <c r="V140" s="53">
        <f t="shared" si="1013"/>
        <v>0</v>
      </c>
      <c r="W140" s="4"/>
      <c r="X140" s="53">
        <f t="shared" si="1014"/>
        <v>0</v>
      </c>
      <c r="Y140" s="4"/>
      <c r="Z140" s="53">
        <f t="shared" si="1270"/>
        <v>0</v>
      </c>
      <c r="AA140" s="4"/>
      <c r="AB140" s="872">
        <f t="shared" si="1015"/>
        <v>0</v>
      </c>
      <c r="AC140" s="877"/>
      <c r="AD140" s="53">
        <f t="shared" si="1016"/>
        <v>0</v>
      </c>
      <c r="AE140" s="48"/>
      <c r="AF140" s="53">
        <f t="shared" si="1017"/>
        <v>0</v>
      </c>
      <c r="AG140" s="48"/>
      <c r="AH140" s="53">
        <f t="shared" si="1018"/>
        <v>0</v>
      </c>
      <c r="AI140" s="48"/>
      <c r="AJ140" s="53">
        <f t="shared" si="1019"/>
        <v>0</v>
      </c>
      <c r="AK140" s="48"/>
      <c r="AL140" s="53">
        <f t="shared" si="1020"/>
        <v>0</v>
      </c>
      <c r="AM140" s="48"/>
      <c r="AN140" s="53">
        <f t="shared" si="1021"/>
        <v>0</v>
      </c>
      <c r="AO140" s="48"/>
      <c r="AP140" s="53">
        <f t="shared" si="1022"/>
        <v>0</v>
      </c>
      <c r="AQ140" s="48"/>
      <c r="AR140" s="53">
        <f t="shared" si="1023"/>
        <v>0</v>
      </c>
      <c r="AS140" s="48"/>
      <c r="AT140" s="53">
        <f t="shared" si="1024"/>
        <v>0</v>
      </c>
      <c r="AU140" s="48"/>
      <c r="AV140" s="53">
        <f t="shared" si="1025"/>
        <v>0</v>
      </c>
      <c r="AW140" s="48"/>
      <c r="AX140" s="53">
        <f t="shared" si="1026"/>
        <v>0</v>
      </c>
      <c r="AY140" s="48"/>
      <c r="AZ140" s="872">
        <f t="shared" si="1027"/>
        <v>0</v>
      </c>
      <c r="BA140" s="877"/>
      <c r="BB140" s="53">
        <f t="shared" si="1028"/>
        <v>0</v>
      </c>
      <c r="BC140" s="48"/>
      <c r="BD140" s="53">
        <f t="shared" si="1029"/>
        <v>0</v>
      </c>
      <c r="BE140" s="48"/>
      <c r="BF140" s="53">
        <f t="shared" si="1030"/>
        <v>0</v>
      </c>
      <c r="BG140" s="48"/>
      <c r="BH140" s="53">
        <f t="shared" si="1031"/>
        <v>0</v>
      </c>
      <c r="BI140" s="48"/>
      <c r="BJ140" s="53">
        <f t="shared" si="1032"/>
        <v>0</v>
      </c>
      <c r="BK140" s="48"/>
      <c r="BL140" s="53">
        <f t="shared" si="1033"/>
        <v>0</v>
      </c>
      <c r="BM140" s="48"/>
      <c r="BN140" s="53">
        <f t="shared" si="1034"/>
        <v>0</v>
      </c>
      <c r="BO140" s="48"/>
      <c r="BP140" s="53">
        <f t="shared" si="1035"/>
        <v>0</v>
      </c>
      <c r="BQ140" s="48"/>
      <c r="BR140" s="53">
        <f t="shared" si="1036"/>
        <v>0</v>
      </c>
      <c r="BS140" s="48"/>
      <c r="BT140" s="53">
        <f t="shared" si="1037"/>
        <v>0</v>
      </c>
      <c r="BU140" s="48"/>
      <c r="BV140" s="53">
        <f t="shared" si="1038"/>
        <v>0</v>
      </c>
      <c r="BW140" s="48"/>
      <c r="BX140" s="53">
        <f t="shared" si="1039"/>
        <v>0</v>
      </c>
      <c r="BY140" s="48"/>
      <c r="BZ140" s="53">
        <f t="shared" si="1124"/>
        <v>0</v>
      </c>
      <c r="CA140" s="48"/>
      <c r="CB140" s="53">
        <f t="shared" si="1125"/>
        <v>0</v>
      </c>
      <c r="CC140" s="48"/>
      <c r="CD140" s="53">
        <f t="shared" si="1126"/>
        <v>0</v>
      </c>
      <c r="CE140" s="48"/>
      <c r="CF140" s="53">
        <f t="shared" si="1127"/>
        <v>0</v>
      </c>
      <c r="CG140" s="48"/>
      <c r="CH140" s="53">
        <f t="shared" si="1128"/>
        <v>0</v>
      </c>
      <c r="CI140" s="48"/>
      <c r="CJ140" s="53">
        <f t="shared" si="1129"/>
        <v>0</v>
      </c>
      <c r="CK140" s="48"/>
      <c r="CL140" s="53">
        <f t="shared" si="1130"/>
        <v>0</v>
      </c>
      <c r="CM140" s="48"/>
      <c r="CN140" s="53">
        <f t="shared" si="1131"/>
        <v>0</v>
      </c>
      <c r="CO140" s="48"/>
      <c r="CP140" s="53">
        <f t="shared" si="1132"/>
        <v>0</v>
      </c>
      <c r="CQ140" s="48"/>
      <c r="CR140" s="53">
        <f t="shared" si="1133"/>
        <v>0</v>
      </c>
      <c r="CS140" s="48"/>
      <c r="CT140" s="53">
        <f t="shared" si="1134"/>
        <v>0</v>
      </c>
      <c r="CU140" s="48"/>
      <c r="CV140" s="53">
        <f t="shared" si="1135"/>
        <v>0</v>
      </c>
      <c r="CW140" s="48"/>
      <c r="CX140" s="53">
        <f t="shared" si="854"/>
        <v>0</v>
      </c>
      <c r="CY140" s="43"/>
      <c r="CZ140" s="50">
        <f>SUM(E140+G140+I140+K140+M140+O140+Q140+S140+U140+W140+Y140+AA140+AC140+AE140+AG140+AI140+AK140+AM140+AO140+AQ140+AS140+AU140+AW140+AY140+BA140+BC140+BE140+BG140+BI140+BK140+BM140+BO140+BQ140+BS140+BU140+BW140+CW140)</f>
        <v>0</v>
      </c>
      <c r="DA140" s="50">
        <f t="shared" si="1004"/>
        <v>0</v>
      </c>
      <c r="DB140" s="1"/>
      <c r="DC140" s="850"/>
      <c r="DD140" s="850">
        <f t="shared" si="905"/>
        <v>0</v>
      </c>
      <c r="DE140" s="851">
        <f t="shared" si="906"/>
        <v>0</v>
      </c>
      <c r="DF140" s="851">
        <f t="shared" si="1005"/>
        <v>0</v>
      </c>
      <c r="DG140" s="850"/>
      <c r="DH140" s="850"/>
      <c r="DI140" s="851"/>
      <c r="DJ140" s="851"/>
    </row>
    <row r="141" spans="1:114" x14ac:dyDescent="0.2">
      <c r="K141" s="867"/>
      <c r="AI141" s="867"/>
      <c r="BG141" s="867"/>
      <c r="CE141" s="867"/>
      <c r="CZ141" s="12"/>
      <c r="DA141" s="12"/>
      <c r="DC141" s="5"/>
      <c r="DD141" s="5">
        <f>SUM(DC141*AF141)</f>
        <v>0</v>
      </c>
      <c r="DE141" s="5">
        <f>DC141+AY141</f>
        <v>0</v>
      </c>
      <c r="DF141" s="5">
        <f>DE141*H141</f>
        <v>0</v>
      </c>
      <c r="DG141" s="5"/>
      <c r="DH141" s="5">
        <f t="shared" ref="DH141:DH142" si="1272">SUM(DG141*AJ141)</f>
        <v>0</v>
      </c>
      <c r="DI141" s="5">
        <f t="shared" ref="DI141:DI142" si="1273">DG141+BC141</f>
        <v>0</v>
      </c>
      <c r="DJ141" s="5">
        <f t="shared" ref="DJ141:DJ142" si="1274">DI141*L141</f>
        <v>0</v>
      </c>
    </row>
    <row r="142" spans="1:114" x14ac:dyDescent="0.2">
      <c r="AC142" s="884"/>
      <c r="AE142" s="868"/>
      <c r="AG142" s="868"/>
      <c r="AI142" s="868"/>
      <c r="AK142" s="868"/>
      <c r="AM142" s="868"/>
      <c r="AO142" s="868"/>
      <c r="AQ142" s="868"/>
      <c r="AS142" s="868"/>
      <c r="AU142" s="868"/>
      <c r="AW142" s="868"/>
      <c r="AY142" s="868"/>
      <c r="BA142" s="884"/>
      <c r="BC142" s="868"/>
      <c r="BE142" s="868"/>
      <c r="BG142" s="868"/>
      <c r="BI142" s="868"/>
      <c r="BK142" s="868"/>
      <c r="BM142" s="868"/>
      <c r="BO142" s="868"/>
      <c r="BQ142" s="868"/>
      <c r="BS142" s="868"/>
      <c r="BU142" s="868"/>
      <c r="BW142" s="868"/>
      <c r="BY142" s="868"/>
      <c r="CA142" s="868"/>
      <c r="CC142" s="868"/>
      <c r="CE142" s="868"/>
      <c r="CG142" s="868"/>
      <c r="CI142" s="868"/>
      <c r="CK142" s="868"/>
      <c r="CM142" s="868"/>
      <c r="CO142" s="868"/>
      <c r="CQ142" s="868"/>
      <c r="CS142" s="868"/>
      <c r="CU142" s="868"/>
      <c r="CW142" s="868"/>
      <c r="CZ142" s="12"/>
      <c r="DA142" s="12"/>
      <c r="DB142" s="52"/>
      <c r="DD142" s="5">
        <f>SUM(DC142*AF142)</f>
        <v>0</v>
      </c>
      <c r="DE142" s="5">
        <f>DC142+AY142</f>
        <v>0</v>
      </c>
      <c r="DF142" s="5">
        <f>DE142*H142</f>
        <v>0</v>
      </c>
      <c r="DH142" s="5">
        <f t="shared" si="1272"/>
        <v>0</v>
      </c>
      <c r="DI142" s="5">
        <f t="shared" si="1273"/>
        <v>0</v>
      </c>
      <c r="DJ142" s="5">
        <f t="shared" si="1274"/>
        <v>0</v>
      </c>
    </row>
    <row r="143" spans="1:114" s="10" customFormat="1" ht="24" x14ac:dyDescent="0.2">
      <c r="A143" s="54"/>
      <c r="B143" s="54" t="s">
        <v>60</v>
      </c>
      <c r="C143" s="54"/>
      <c r="D143" s="54"/>
      <c r="E143" s="54">
        <f t="shared" ref="E143:AW143" si="1275">SUM(E87:E140)</f>
        <v>0</v>
      </c>
      <c r="F143" s="199">
        <f t="shared" si="1275"/>
        <v>0</v>
      </c>
      <c r="G143" s="54">
        <f t="shared" si="1275"/>
        <v>0</v>
      </c>
      <c r="H143" s="199">
        <f t="shared" si="1275"/>
        <v>0</v>
      </c>
      <c r="I143" s="54">
        <f t="shared" si="1275"/>
        <v>0</v>
      </c>
      <c r="J143" s="199">
        <f t="shared" si="1275"/>
        <v>0</v>
      </c>
      <c r="K143" s="54">
        <f t="shared" si="1275"/>
        <v>0</v>
      </c>
      <c r="L143" s="199">
        <f t="shared" si="1275"/>
        <v>0</v>
      </c>
      <c r="M143" s="54">
        <f t="shared" si="1275"/>
        <v>0</v>
      </c>
      <c r="N143" s="126">
        <f t="shared" si="1275"/>
        <v>0</v>
      </c>
      <c r="O143" s="199">
        <f t="shared" si="1275"/>
        <v>0</v>
      </c>
      <c r="P143" s="199">
        <f t="shared" si="1275"/>
        <v>0</v>
      </c>
      <c r="Q143" s="199">
        <f t="shared" si="1275"/>
        <v>0</v>
      </c>
      <c r="R143" s="199">
        <f t="shared" si="1275"/>
        <v>0</v>
      </c>
      <c r="S143" s="199">
        <f t="shared" si="1275"/>
        <v>0</v>
      </c>
      <c r="T143" s="199">
        <f t="shared" si="1275"/>
        <v>0</v>
      </c>
      <c r="U143" s="199">
        <f t="shared" si="1275"/>
        <v>0</v>
      </c>
      <c r="V143" s="199">
        <f t="shared" si="1275"/>
        <v>0</v>
      </c>
      <c r="W143" s="199">
        <f t="shared" si="1275"/>
        <v>362.25</v>
      </c>
      <c r="X143" s="199">
        <f t="shared" si="1275"/>
        <v>22349.75</v>
      </c>
      <c r="Y143" s="199">
        <f t="shared" si="1275"/>
        <v>0</v>
      </c>
      <c r="Z143" s="199">
        <f t="shared" si="1275"/>
        <v>0</v>
      </c>
      <c r="AA143" s="199">
        <f t="shared" si="1275"/>
        <v>59</v>
      </c>
      <c r="AB143" s="199">
        <f t="shared" si="1275"/>
        <v>4270.25</v>
      </c>
      <c r="AC143" s="881">
        <f t="shared" si="1275"/>
        <v>251.5</v>
      </c>
      <c r="AD143" s="126">
        <f t="shared" si="1275"/>
        <v>20551.25</v>
      </c>
      <c r="AE143" s="54">
        <f t="shared" si="1275"/>
        <v>497.75</v>
      </c>
      <c r="AF143" s="126">
        <f t="shared" si="1275"/>
        <v>40584.75</v>
      </c>
      <c r="AG143" s="54">
        <f t="shared" si="1275"/>
        <v>494.75</v>
      </c>
      <c r="AH143" s="126">
        <f t="shared" si="1275"/>
        <v>41924.75</v>
      </c>
      <c r="AI143" s="54">
        <f t="shared" si="1275"/>
        <v>326</v>
      </c>
      <c r="AJ143" s="126">
        <f t="shared" si="1275"/>
        <v>27842</v>
      </c>
      <c r="AK143" s="54">
        <f t="shared" si="1275"/>
        <v>339.25</v>
      </c>
      <c r="AL143" s="126">
        <f t="shared" si="1275"/>
        <v>29655.75</v>
      </c>
      <c r="AM143" s="54">
        <f t="shared" si="1275"/>
        <v>180</v>
      </c>
      <c r="AN143" s="126">
        <f t="shared" si="1275"/>
        <v>17255</v>
      </c>
      <c r="AO143" s="54">
        <f t="shared" si="1275"/>
        <v>216.25</v>
      </c>
      <c r="AP143" s="126">
        <f t="shared" si="1275"/>
        <v>20163</v>
      </c>
      <c r="AQ143" s="54">
        <f t="shared" si="1275"/>
        <v>191.25</v>
      </c>
      <c r="AR143" s="234">
        <f t="shared" si="1275"/>
        <v>17088.25</v>
      </c>
      <c r="AS143" s="54">
        <f t="shared" si="1275"/>
        <v>37</v>
      </c>
      <c r="AT143" s="234">
        <f t="shared" si="1275"/>
        <v>3005</v>
      </c>
      <c r="AU143" s="54">
        <f t="shared" si="1275"/>
        <v>63.5</v>
      </c>
      <c r="AV143" s="234">
        <f t="shared" si="1275"/>
        <v>5210</v>
      </c>
      <c r="AW143" s="54">
        <f t="shared" si="1275"/>
        <v>101.25</v>
      </c>
      <c r="AX143" s="234">
        <f>SUM(AX87:AX140)-50</f>
        <v>8715</v>
      </c>
      <c r="AY143" s="54">
        <f t="shared" ref="AY143:CD143" si="1276">SUM(AY87:AY140)</f>
        <v>31.5</v>
      </c>
      <c r="AZ143" s="234">
        <f t="shared" si="1276"/>
        <v>2167.5</v>
      </c>
      <c r="BA143" s="881">
        <f t="shared" si="1276"/>
        <v>42</v>
      </c>
      <c r="BB143" s="54">
        <f t="shared" si="1276"/>
        <v>3092</v>
      </c>
      <c r="BC143" s="54">
        <f t="shared" si="1276"/>
        <v>2</v>
      </c>
      <c r="BD143" s="54">
        <f t="shared" si="1276"/>
        <v>188.5</v>
      </c>
      <c r="BE143" s="54">
        <f t="shared" si="1276"/>
        <v>0.5</v>
      </c>
      <c r="BF143" s="54">
        <f t="shared" si="1276"/>
        <v>50</v>
      </c>
      <c r="BG143" s="54">
        <f t="shared" si="1276"/>
        <v>19.5</v>
      </c>
      <c r="BH143" s="54">
        <f t="shared" si="1276"/>
        <v>1505.5</v>
      </c>
      <c r="BI143" s="54">
        <f t="shared" si="1276"/>
        <v>11</v>
      </c>
      <c r="BJ143" s="54">
        <f t="shared" si="1276"/>
        <v>825</v>
      </c>
      <c r="BK143" s="54">
        <f t="shared" si="1276"/>
        <v>25.5</v>
      </c>
      <c r="BL143" s="54">
        <f t="shared" si="1276"/>
        <v>2480.5</v>
      </c>
      <c r="BM143" s="54">
        <f t="shared" si="1276"/>
        <v>20.75</v>
      </c>
      <c r="BN143" s="54">
        <f t="shared" si="1276"/>
        <v>2075</v>
      </c>
      <c r="BO143" s="54">
        <f t="shared" si="1276"/>
        <v>97.75</v>
      </c>
      <c r="BP143" s="54">
        <f t="shared" si="1276"/>
        <v>6792</v>
      </c>
      <c r="BQ143" s="54">
        <f t="shared" si="1276"/>
        <v>112</v>
      </c>
      <c r="BR143" s="54">
        <f t="shared" si="1276"/>
        <v>7225</v>
      </c>
      <c r="BS143" s="54">
        <f t="shared" si="1276"/>
        <v>57.75</v>
      </c>
      <c r="BT143" s="54">
        <f t="shared" si="1276"/>
        <v>3857.5</v>
      </c>
      <c r="BU143" s="54">
        <f t="shared" si="1276"/>
        <v>74</v>
      </c>
      <c r="BV143" s="54">
        <f t="shared" si="1276"/>
        <v>4869</v>
      </c>
      <c r="BW143" s="54">
        <f t="shared" si="1276"/>
        <v>66.75</v>
      </c>
      <c r="BX143" s="54">
        <f t="shared" si="1276"/>
        <v>5077</v>
      </c>
      <c r="BY143" s="54">
        <f t="shared" si="1276"/>
        <v>0</v>
      </c>
      <c r="BZ143" s="54">
        <f t="shared" si="1276"/>
        <v>0</v>
      </c>
      <c r="CA143" s="54">
        <f t="shared" si="1276"/>
        <v>0</v>
      </c>
      <c r="CB143" s="54">
        <f t="shared" si="1276"/>
        <v>0</v>
      </c>
      <c r="CC143" s="54">
        <f t="shared" si="1276"/>
        <v>0</v>
      </c>
      <c r="CD143" s="54">
        <f t="shared" si="1276"/>
        <v>0</v>
      </c>
      <c r="CE143" s="54">
        <f t="shared" ref="CE143:CX143" si="1277">SUM(CE87:CE140)</f>
        <v>0</v>
      </c>
      <c r="CF143" s="54">
        <f t="shared" si="1277"/>
        <v>0</v>
      </c>
      <c r="CG143" s="54">
        <f t="shared" si="1277"/>
        <v>0</v>
      </c>
      <c r="CH143" s="54">
        <f t="shared" si="1277"/>
        <v>0</v>
      </c>
      <c r="CI143" s="54">
        <f t="shared" si="1277"/>
        <v>0</v>
      </c>
      <c r="CJ143" s="54">
        <f t="shared" si="1277"/>
        <v>0</v>
      </c>
      <c r="CK143" s="54">
        <f t="shared" si="1277"/>
        <v>0</v>
      </c>
      <c r="CL143" s="54">
        <f t="shared" si="1277"/>
        <v>0</v>
      </c>
      <c r="CM143" s="54">
        <f t="shared" si="1277"/>
        <v>0</v>
      </c>
      <c r="CN143" s="54">
        <f t="shared" si="1277"/>
        <v>0</v>
      </c>
      <c r="CO143" s="54">
        <f t="shared" si="1277"/>
        <v>0</v>
      </c>
      <c r="CP143" s="54">
        <f t="shared" si="1277"/>
        <v>0</v>
      </c>
      <c r="CQ143" s="54">
        <f t="shared" si="1277"/>
        <v>0</v>
      </c>
      <c r="CR143" s="54">
        <f t="shared" si="1277"/>
        <v>0</v>
      </c>
      <c r="CS143" s="54">
        <f t="shared" si="1277"/>
        <v>0</v>
      </c>
      <c r="CT143" s="54">
        <f t="shared" si="1277"/>
        <v>0</v>
      </c>
      <c r="CU143" s="54">
        <f t="shared" si="1277"/>
        <v>0</v>
      </c>
      <c r="CV143" s="54">
        <f t="shared" si="1277"/>
        <v>0</v>
      </c>
      <c r="CW143" s="54">
        <f t="shared" si="1277"/>
        <v>0</v>
      </c>
      <c r="CX143" s="234">
        <f t="shared" si="1277"/>
        <v>0</v>
      </c>
      <c r="CY143" s="54"/>
      <c r="CZ143" s="55">
        <f>SUM(CZ87:CZ140)</f>
        <v>3680.75</v>
      </c>
      <c r="DA143" s="55">
        <f>SUM(DA87:DA140)</f>
        <v>298869.25</v>
      </c>
      <c r="DB143" s="56" t="s">
        <v>60</v>
      </c>
      <c r="DC143" s="855">
        <f t="shared" ref="DC143:DJ143" si="1278">SUM(DC87:DC140)</f>
        <v>0</v>
      </c>
      <c r="DD143" s="855">
        <f t="shared" si="1278"/>
        <v>0</v>
      </c>
      <c r="DE143" s="855">
        <f t="shared" si="1278"/>
        <v>66.75</v>
      </c>
      <c r="DF143" s="855">
        <f t="shared" si="1278"/>
        <v>5077</v>
      </c>
      <c r="DG143" s="855">
        <f t="shared" si="1278"/>
        <v>0</v>
      </c>
      <c r="DH143" s="855">
        <f t="shared" si="1278"/>
        <v>0</v>
      </c>
      <c r="DI143" s="855">
        <f t="shared" si="1278"/>
        <v>0</v>
      </c>
      <c r="DJ143" s="855">
        <f t="shared" si="1278"/>
        <v>0</v>
      </c>
    </row>
    <row r="144" spans="1:114" x14ac:dyDescent="0.2">
      <c r="A144" s="54"/>
      <c r="B144" s="54" t="s">
        <v>61</v>
      </c>
      <c r="C144" s="54"/>
      <c r="D144" s="54"/>
      <c r="E144" s="925" t="e">
        <f>F143/E143</f>
        <v>#DIV/0!</v>
      </c>
      <c r="F144" s="925"/>
      <c r="G144" s="925" t="e">
        <f>H143/G143</f>
        <v>#DIV/0!</v>
      </c>
      <c r="H144" s="925"/>
      <c r="I144" s="925" t="e">
        <f>J143/I143</f>
        <v>#DIV/0!</v>
      </c>
      <c r="J144" s="925"/>
      <c r="K144" s="925" t="e">
        <f>L143/K143</f>
        <v>#DIV/0!</v>
      </c>
      <c r="L144" s="925"/>
      <c r="M144" s="925" t="e">
        <f>N143/M143</f>
        <v>#DIV/0!</v>
      </c>
      <c r="N144" s="925"/>
      <c r="O144" s="925" t="e">
        <f>P143/O143</f>
        <v>#DIV/0!</v>
      </c>
      <c r="P144" s="925"/>
      <c r="Q144" s="925" t="e">
        <f>R143/Q143</f>
        <v>#DIV/0!</v>
      </c>
      <c r="R144" s="925"/>
      <c r="S144" s="925" t="e">
        <f>T143/S143</f>
        <v>#DIV/0!</v>
      </c>
      <c r="T144" s="925"/>
      <c r="U144" s="925" t="e">
        <f>V143/U143</f>
        <v>#DIV/0!</v>
      </c>
      <c r="V144" s="925"/>
      <c r="W144" s="925">
        <f>X143/W143</f>
        <v>61.697032436162871</v>
      </c>
      <c r="X144" s="925"/>
      <c r="Y144" s="925" t="e">
        <f>Z143/Y143</f>
        <v>#DIV/0!</v>
      </c>
      <c r="Z144" s="925"/>
      <c r="AA144" s="925">
        <f>AB143/AA143</f>
        <v>72.377118644067792</v>
      </c>
      <c r="AB144" s="925"/>
      <c r="AC144" s="925">
        <f>AD143/AC143</f>
        <v>81.714711729622266</v>
      </c>
      <c r="AD144" s="925"/>
      <c r="AE144" s="925">
        <f>AF143/AE143</f>
        <v>81.536413862380712</v>
      </c>
      <c r="AF144" s="925"/>
      <c r="AG144" s="925">
        <f>AH143/AG143</f>
        <v>84.739262253663469</v>
      </c>
      <c r="AH144" s="925"/>
      <c r="AI144" s="925">
        <f>AJ143/AI143</f>
        <v>85.404907975460119</v>
      </c>
      <c r="AJ144" s="925"/>
      <c r="AK144" s="925">
        <f>AL143/AK143</f>
        <v>87.415622697126011</v>
      </c>
      <c r="AL144" s="925"/>
      <c r="AM144" s="925">
        <f>AN143/AM143</f>
        <v>95.861111111111114</v>
      </c>
      <c r="AN144" s="925"/>
      <c r="AO144" s="925">
        <f>AP143/AO143</f>
        <v>93.239306358381498</v>
      </c>
      <c r="AP144" s="925"/>
      <c r="AQ144" s="925">
        <f>AR143/AQ143</f>
        <v>89.35032679738562</v>
      </c>
      <c r="AR144" s="925"/>
      <c r="AS144" s="925">
        <f>AT143/AS143</f>
        <v>81.21621621621621</v>
      </c>
      <c r="AT144" s="925"/>
      <c r="AU144" s="925">
        <f>AV143/AU143</f>
        <v>82.047244094488192</v>
      </c>
      <c r="AV144" s="925"/>
      <c r="AW144" s="925">
        <f>AX143/AW143</f>
        <v>86.074074074074076</v>
      </c>
      <c r="AX144" s="925"/>
      <c r="AY144" s="925">
        <f>AZ143/AY143</f>
        <v>68.80952380952381</v>
      </c>
      <c r="AZ144" s="925"/>
      <c r="BA144" s="925">
        <f>BB143/BA143</f>
        <v>73.61904761904762</v>
      </c>
      <c r="BB144" s="925"/>
      <c r="BC144" s="925">
        <f>BD143/BC143</f>
        <v>94.25</v>
      </c>
      <c r="BD144" s="925"/>
      <c r="BE144" s="925">
        <f>BF143/BE143</f>
        <v>100</v>
      </c>
      <c r="BF144" s="925"/>
      <c r="BG144" s="925">
        <f>BH143/BG143</f>
        <v>77.205128205128204</v>
      </c>
      <c r="BH144" s="925"/>
      <c r="BI144" s="925">
        <f>BJ143/BI143</f>
        <v>75</v>
      </c>
      <c r="BJ144" s="925"/>
      <c r="BK144" s="925">
        <f>BL143/BK143</f>
        <v>97.274509803921575</v>
      </c>
      <c r="BL144" s="925"/>
      <c r="BM144" s="925">
        <f>BN143/BM143</f>
        <v>100</v>
      </c>
      <c r="BN144" s="925"/>
      <c r="BO144" s="925">
        <f>BP143/BO143</f>
        <v>69.483375959079282</v>
      </c>
      <c r="BP144" s="925"/>
      <c r="BQ144" s="925">
        <f>BR143/BQ143</f>
        <v>64.508928571428569</v>
      </c>
      <c r="BR144" s="925"/>
      <c r="BS144" s="925">
        <f>BT143/BS143</f>
        <v>66.796536796536799</v>
      </c>
      <c r="BT144" s="925"/>
      <c r="BU144" s="925">
        <f>BV143/BU143</f>
        <v>65.797297297297291</v>
      </c>
      <c r="BV144" s="925"/>
      <c r="BW144" s="925">
        <f>BX143/BW143</f>
        <v>76.059925093632955</v>
      </c>
      <c r="BX144" s="925"/>
      <c r="BY144" s="925" t="e">
        <f>BZ143/BY143</f>
        <v>#DIV/0!</v>
      </c>
      <c r="BZ144" s="925"/>
      <c r="CA144" s="925" t="e">
        <f>CB143/CA143</f>
        <v>#DIV/0!</v>
      </c>
      <c r="CB144" s="925"/>
      <c r="CC144" s="925" t="e">
        <f>CD143/CC143</f>
        <v>#DIV/0!</v>
      </c>
      <c r="CD144" s="925"/>
      <c r="CE144" s="925" t="e">
        <f>CF143/CE143</f>
        <v>#DIV/0!</v>
      </c>
      <c r="CF144" s="925"/>
      <c r="CG144" s="925" t="e">
        <f>CH143/CG143</f>
        <v>#DIV/0!</v>
      </c>
      <c r="CH144" s="925"/>
      <c r="CI144" s="925" t="e">
        <f>CJ143/CI143</f>
        <v>#DIV/0!</v>
      </c>
      <c r="CJ144" s="925"/>
      <c r="CK144" s="925" t="e">
        <f>CL143/CK143</f>
        <v>#DIV/0!</v>
      </c>
      <c r="CL144" s="925"/>
      <c r="CM144" s="925" t="e">
        <f>CN143/CM143</f>
        <v>#DIV/0!</v>
      </c>
      <c r="CN144" s="925"/>
      <c r="CO144" s="925" t="e">
        <f>CP143/CO143</f>
        <v>#DIV/0!</v>
      </c>
      <c r="CP144" s="925"/>
      <c r="CQ144" s="925" t="e">
        <f>CR143/CQ143</f>
        <v>#DIV/0!</v>
      </c>
      <c r="CR144" s="925"/>
      <c r="CS144" s="925" t="e">
        <f>CT143/CS143</f>
        <v>#DIV/0!</v>
      </c>
      <c r="CT144" s="925"/>
      <c r="CU144" s="925" t="e">
        <f>CV143/CU143</f>
        <v>#DIV/0!</v>
      </c>
      <c r="CV144" s="925"/>
      <c r="CW144" s="925" t="e">
        <f>CX143/CW143</f>
        <v>#DIV/0!</v>
      </c>
      <c r="CX144" s="925"/>
      <c r="CY144" s="59"/>
      <c r="CZ144" s="932">
        <f>DA143/CZ143</f>
        <v>81.197921619235217</v>
      </c>
      <c r="DA144" s="932"/>
      <c r="DB144" s="57" t="s">
        <v>62</v>
      </c>
      <c r="DC144" s="925"/>
      <c r="DD144" s="925"/>
      <c r="DE144" s="925"/>
      <c r="DF144" s="925"/>
      <c r="DG144" s="925"/>
      <c r="DH144" s="925"/>
      <c r="DI144" s="925"/>
      <c r="DJ144" s="925"/>
    </row>
    <row r="147" spans="1:114" ht="12.75" customHeight="1" x14ac:dyDescent="0.2">
      <c r="A147" s="38"/>
      <c r="B147" s="38"/>
      <c r="C147" s="39"/>
      <c r="D147" s="39"/>
      <c r="E147" s="933" t="str">
        <f>$E$3</f>
        <v>vor 2021</v>
      </c>
      <c r="F147" s="934"/>
      <c r="G147" s="934"/>
      <c r="H147" s="934"/>
      <c r="I147" s="934"/>
      <c r="J147" s="934"/>
      <c r="K147" s="934"/>
      <c r="L147" s="934"/>
      <c r="M147" s="934"/>
      <c r="N147" s="934"/>
      <c r="O147" s="934"/>
      <c r="P147" s="934"/>
      <c r="Q147" s="934"/>
      <c r="R147" s="934"/>
      <c r="S147" s="934"/>
      <c r="T147" s="934"/>
      <c r="U147" s="934"/>
      <c r="V147" s="934"/>
      <c r="W147" s="934"/>
      <c r="X147" s="934"/>
      <c r="Y147" s="934"/>
      <c r="Z147" s="934"/>
      <c r="AA147" s="934"/>
      <c r="AB147" s="935"/>
      <c r="AC147" s="926">
        <v>2021</v>
      </c>
      <c r="AD147" s="927"/>
      <c r="AE147" s="927"/>
      <c r="AF147" s="927"/>
      <c r="AG147" s="927"/>
      <c r="AH147" s="927"/>
      <c r="AI147" s="927"/>
      <c r="AJ147" s="927"/>
      <c r="AK147" s="927"/>
      <c r="AL147" s="927"/>
      <c r="AM147" s="927"/>
      <c r="AN147" s="927"/>
      <c r="AO147" s="927"/>
      <c r="AP147" s="927"/>
      <c r="AQ147" s="927"/>
      <c r="AR147" s="927"/>
      <c r="AS147" s="927"/>
      <c r="AT147" s="927"/>
      <c r="AU147" s="927"/>
      <c r="AV147" s="927"/>
      <c r="AW147" s="927"/>
      <c r="AX147" s="927"/>
      <c r="AY147" s="927"/>
      <c r="AZ147" s="928"/>
      <c r="BA147" s="926">
        <v>2022</v>
      </c>
      <c r="BB147" s="927"/>
      <c r="BC147" s="927"/>
      <c r="BD147" s="927"/>
      <c r="BE147" s="927"/>
      <c r="BF147" s="927"/>
      <c r="BG147" s="927"/>
      <c r="BH147" s="927"/>
      <c r="BI147" s="927"/>
      <c r="BJ147" s="927"/>
      <c r="BK147" s="927"/>
      <c r="BL147" s="927"/>
      <c r="BM147" s="927"/>
      <c r="BN147" s="927"/>
      <c r="BO147" s="927"/>
      <c r="BP147" s="927"/>
      <c r="BQ147" s="927"/>
      <c r="BR147" s="927"/>
      <c r="BS147" s="927"/>
      <c r="BT147" s="927"/>
      <c r="BU147" s="927"/>
      <c r="BV147" s="927"/>
      <c r="BW147" s="927"/>
      <c r="BX147" s="928"/>
      <c r="BY147" s="926">
        <f>BY3</f>
        <v>2023</v>
      </c>
      <c r="BZ147" s="927"/>
      <c r="CA147" s="927"/>
      <c r="CB147" s="927"/>
      <c r="CC147" s="927"/>
      <c r="CD147" s="927"/>
      <c r="CE147" s="927"/>
      <c r="CF147" s="927"/>
      <c r="CG147" s="927"/>
      <c r="CH147" s="927"/>
      <c r="CI147" s="927"/>
      <c r="CJ147" s="927"/>
      <c r="CK147" s="927"/>
      <c r="CL147" s="927"/>
      <c r="CM147" s="927"/>
      <c r="CN147" s="927"/>
      <c r="CO147" s="927"/>
      <c r="CP147" s="927"/>
      <c r="CQ147" s="927"/>
      <c r="CR147" s="927"/>
      <c r="CS147" s="927"/>
      <c r="CT147" s="927"/>
      <c r="CU147" s="927"/>
      <c r="CV147" s="928"/>
      <c r="CW147" s="51"/>
      <c r="CX147" s="51"/>
      <c r="CY147" s="51"/>
      <c r="CZ147" s="13"/>
      <c r="DA147" s="13"/>
    </row>
    <row r="148" spans="1:114" s="3" customFormat="1" ht="15.75" x14ac:dyDescent="0.25">
      <c r="A148" s="58"/>
      <c r="B148" s="58" t="str">
        <f>'Stundenverteilung INGE'!M5</f>
        <v>JS - K</v>
      </c>
      <c r="C148" s="939" t="str">
        <f>'Stundenverteilung INGE'!M7</f>
        <v>TP3</v>
      </c>
      <c r="D148" s="940"/>
      <c r="E148" s="936"/>
      <c r="F148" s="937"/>
      <c r="G148" s="937"/>
      <c r="H148" s="937"/>
      <c r="I148" s="937"/>
      <c r="J148" s="937"/>
      <c r="K148" s="937"/>
      <c r="L148" s="937"/>
      <c r="M148" s="937"/>
      <c r="N148" s="937"/>
      <c r="O148" s="937"/>
      <c r="P148" s="937"/>
      <c r="Q148" s="937"/>
      <c r="R148" s="937"/>
      <c r="S148" s="937"/>
      <c r="T148" s="937"/>
      <c r="U148" s="937"/>
      <c r="V148" s="937"/>
      <c r="W148" s="937"/>
      <c r="X148" s="937"/>
      <c r="Y148" s="937"/>
      <c r="Z148" s="937"/>
      <c r="AA148" s="937"/>
      <c r="AB148" s="938"/>
      <c r="AC148" s="929"/>
      <c r="AD148" s="930"/>
      <c r="AE148" s="930"/>
      <c r="AF148" s="930"/>
      <c r="AG148" s="930"/>
      <c r="AH148" s="930"/>
      <c r="AI148" s="930"/>
      <c r="AJ148" s="930"/>
      <c r="AK148" s="930"/>
      <c r="AL148" s="930"/>
      <c r="AM148" s="930"/>
      <c r="AN148" s="930"/>
      <c r="AO148" s="930"/>
      <c r="AP148" s="930"/>
      <c r="AQ148" s="930"/>
      <c r="AR148" s="930"/>
      <c r="AS148" s="930"/>
      <c r="AT148" s="930"/>
      <c r="AU148" s="930"/>
      <c r="AV148" s="930"/>
      <c r="AW148" s="930"/>
      <c r="AX148" s="930"/>
      <c r="AY148" s="930"/>
      <c r="AZ148" s="931"/>
      <c r="BA148" s="929"/>
      <c r="BB148" s="930"/>
      <c r="BC148" s="930"/>
      <c r="BD148" s="930"/>
      <c r="BE148" s="930"/>
      <c r="BF148" s="930"/>
      <c r="BG148" s="930"/>
      <c r="BH148" s="930"/>
      <c r="BI148" s="930"/>
      <c r="BJ148" s="930"/>
      <c r="BK148" s="930"/>
      <c r="BL148" s="930"/>
      <c r="BM148" s="930"/>
      <c r="BN148" s="930"/>
      <c r="BO148" s="930"/>
      <c r="BP148" s="930"/>
      <c r="BQ148" s="930"/>
      <c r="BR148" s="930"/>
      <c r="BS148" s="930"/>
      <c r="BT148" s="930"/>
      <c r="BU148" s="930"/>
      <c r="BV148" s="930"/>
      <c r="BW148" s="930"/>
      <c r="BX148" s="931"/>
      <c r="BY148" s="929"/>
      <c r="BZ148" s="930"/>
      <c r="CA148" s="930"/>
      <c r="CB148" s="930"/>
      <c r="CC148" s="930"/>
      <c r="CD148" s="930"/>
      <c r="CE148" s="930"/>
      <c r="CF148" s="930"/>
      <c r="CG148" s="930"/>
      <c r="CH148" s="930"/>
      <c r="CI148" s="930"/>
      <c r="CJ148" s="930"/>
      <c r="CK148" s="930"/>
      <c r="CL148" s="930"/>
      <c r="CM148" s="930"/>
      <c r="CN148" s="930"/>
      <c r="CO148" s="930"/>
      <c r="CP148" s="930"/>
      <c r="CQ148" s="930"/>
      <c r="CR148" s="930"/>
      <c r="CS148" s="930"/>
      <c r="CT148" s="930"/>
      <c r="CU148" s="930"/>
      <c r="CV148" s="931"/>
      <c r="CW148" s="51"/>
      <c r="CX148" s="51"/>
      <c r="CY148" s="51"/>
      <c r="CZ148" s="12"/>
      <c r="DA148" s="12"/>
      <c r="DB148" s="1"/>
      <c r="DC148" s="948">
        <f>DC85</f>
        <v>44896</v>
      </c>
      <c r="DD148" s="948"/>
      <c r="DE148" s="948"/>
      <c r="DF148" s="948"/>
      <c r="DG148" s="948" t="str">
        <f>DG85</f>
        <v>Leer</v>
      </c>
      <c r="DH148" s="948"/>
      <c r="DI148" s="948"/>
      <c r="DJ148" s="948"/>
    </row>
    <row r="149" spans="1:114" s="3" customFormat="1" ht="48" x14ac:dyDescent="0.2">
      <c r="A149" s="40" t="s">
        <v>0</v>
      </c>
      <c r="B149" s="40" t="s">
        <v>81</v>
      </c>
      <c r="C149" s="41" t="s">
        <v>1</v>
      </c>
      <c r="D149" s="41" t="s">
        <v>6</v>
      </c>
      <c r="E149" s="42" t="s">
        <v>13</v>
      </c>
      <c r="F149" s="42" t="s">
        <v>14</v>
      </c>
      <c r="G149" s="42" t="s">
        <v>15</v>
      </c>
      <c r="H149" s="42" t="s">
        <v>16</v>
      </c>
      <c r="I149" s="42" t="s">
        <v>17</v>
      </c>
      <c r="J149" s="42" t="s">
        <v>18</v>
      </c>
      <c r="K149" s="42" t="s">
        <v>19</v>
      </c>
      <c r="L149" s="42" t="s">
        <v>20</v>
      </c>
      <c r="M149" s="42" t="s">
        <v>21</v>
      </c>
      <c r="N149" s="42" t="s">
        <v>22</v>
      </c>
      <c r="O149" s="42" t="s">
        <v>23</v>
      </c>
      <c r="P149" s="42" t="s">
        <v>24</v>
      </c>
      <c r="Q149" s="42" t="s">
        <v>25</v>
      </c>
      <c r="R149" s="42" t="s">
        <v>26</v>
      </c>
      <c r="S149" s="42" t="s">
        <v>27</v>
      </c>
      <c r="T149" s="42" t="s">
        <v>28</v>
      </c>
      <c r="U149" s="42" t="str">
        <f t="shared" ref="U149:AB149" si="1279">U5</f>
        <v>2017
Std.</v>
      </c>
      <c r="V149" s="42" t="str">
        <f t="shared" si="1279"/>
        <v>2017
CHF</v>
      </c>
      <c r="W149" s="42" t="str">
        <f t="shared" si="1279"/>
        <v>2018
Std.</v>
      </c>
      <c r="X149" s="42" t="str">
        <f t="shared" si="1279"/>
        <v>2018
CHF</v>
      </c>
      <c r="Y149" s="42" t="str">
        <f t="shared" si="1279"/>
        <v>2019 
Std.</v>
      </c>
      <c r="Z149" s="42" t="str">
        <f t="shared" si="1279"/>
        <v>2019
CHF</v>
      </c>
      <c r="AA149" s="42" t="str">
        <f t="shared" si="1279"/>
        <v>2020
Std.</v>
      </c>
      <c r="AB149" s="887" t="str">
        <f t="shared" si="1279"/>
        <v>2020
CHF</v>
      </c>
      <c r="AC149" s="876" t="s">
        <v>13</v>
      </c>
      <c r="AD149" s="47" t="s">
        <v>14</v>
      </c>
      <c r="AE149" s="47" t="s">
        <v>15</v>
      </c>
      <c r="AF149" s="47" t="s">
        <v>16</v>
      </c>
      <c r="AG149" s="47" t="s">
        <v>17</v>
      </c>
      <c r="AH149" s="47" t="s">
        <v>18</v>
      </c>
      <c r="AI149" s="47" t="s">
        <v>19</v>
      </c>
      <c r="AJ149" s="47" t="s">
        <v>20</v>
      </c>
      <c r="AK149" s="47" t="s">
        <v>21</v>
      </c>
      <c r="AL149" s="47" t="s">
        <v>22</v>
      </c>
      <c r="AM149" s="47" t="s">
        <v>23</v>
      </c>
      <c r="AN149" s="47" t="s">
        <v>24</v>
      </c>
      <c r="AO149" s="47" t="s">
        <v>25</v>
      </c>
      <c r="AP149" s="47" t="s">
        <v>26</v>
      </c>
      <c r="AQ149" s="47" t="s">
        <v>27</v>
      </c>
      <c r="AR149" s="47" t="s">
        <v>28</v>
      </c>
      <c r="AS149" s="47" t="s">
        <v>29</v>
      </c>
      <c r="AT149" s="47" t="s">
        <v>30</v>
      </c>
      <c r="AU149" s="47" t="s">
        <v>31</v>
      </c>
      <c r="AV149" s="47" t="s">
        <v>32</v>
      </c>
      <c r="AW149" s="47" t="s">
        <v>33</v>
      </c>
      <c r="AX149" s="47" t="s">
        <v>36</v>
      </c>
      <c r="AY149" s="47" t="s">
        <v>34</v>
      </c>
      <c r="AZ149" s="871" t="s">
        <v>35</v>
      </c>
      <c r="BA149" s="876" t="s">
        <v>13</v>
      </c>
      <c r="BB149" s="47" t="s">
        <v>14</v>
      </c>
      <c r="BC149" s="47" t="s">
        <v>15</v>
      </c>
      <c r="BD149" s="47" t="s">
        <v>16</v>
      </c>
      <c r="BE149" s="47" t="s">
        <v>17</v>
      </c>
      <c r="BF149" s="47" t="s">
        <v>18</v>
      </c>
      <c r="BG149" s="47" t="s">
        <v>19</v>
      </c>
      <c r="BH149" s="47" t="s">
        <v>20</v>
      </c>
      <c r="BI149" s="47" t="s">
        <v>21</v>
      </c>
      <c r="BJ149" s="47" t="s">
        <v>22</v>
      </c>
      <c r="BK149" s="47" t="s">
        <v>23</v>
      </c>
      <c r="BL149" s="47" t="s">
        <v>24</v>
      </c>
      <c r="BM149" s="47" t="s">
        <v>25</v>
      </c>
      <c r="BN149" s="47" t="s">
        <v>26</v>
      </c>
      <c r="BO149" s="47" t="s">
        <v>27</v>
      </c>
      <c r="BP149" s="47" t="s">
        <v>28</v>
      </c>
      <c r="BQ149" s="47" t="s">
        <v>29</v>
      </c>
      <c r="BR149" s="47" t="s">
        <v>30</v>
      </c>
      <c r="BS149" s="47" t="s">
        <v>31</v>
      </c>
      <c r="BT149" s="47" t="s">
        <v>32</v>
      </c>
      <c r="BU149" s="47" t="s">
        <v>33</v>
      </c>
      <c r="BV149" s="47" t="s">
        <v>36</v>
      </c>
      <c r="BW149" s="47" t="s">
        <v>34</v>
      </c>
      <c r="BX149" s="47" t="s">
        <v>35</v>
      </c>
      <c r="BY149" s="47" t="s">
        <v>13</v>
      </c>
      <c r="BZ149" s="47" t="s">
        <v>14</v>
      </c>
      <c r="CA149" s="47" t="s">
        <v>15</v>
      </c>
      <c r="CB149" s="47" t="s">
        <v>16</v>
      </c>
      <c r="CC149" s="47" t="s">
        <v>17</v>
      </c>
      <c r="CD149" s="47" t="s">
        <v>18</v>
      </c>
      <c r="CE149" s="47" t="s">
        <v>19</v>
      </c>
      <c r="CF149" s="47" t="s">
        <v>20</v>
      </c>
      <c r="CG149" s="47" t="s">
        <v>21</v>
      </c>
      <c r="CH149" s="47" t="s">
        <v>22</v>
      </c>
      <c r="CI149" s="47" t="s">
        <v>23</v>
      </c>
      <c r="CJ149" s="47" t="s">
        <v>24</v>
      </c>
      <c r="CK149" s="47" t="s">
        <v>25</v>
      </c>
      <c r="CL149" s="47" t="s">
        <v>26</v>
      </c>
      <c r="CM149" s="47" t="s">
        <v>27</v>
      </c>
      <c r="CN149" s="47" t="s">
        <v>28</v>
      </c>
      <c r="CO149" s="47" t="s">
        <v>29</v>
      </c>
      <c r="CP149" s="47" t="s">
        <v>30</v>
      </c>
      <c r="CQ149" s="47" t="s">
        <v>31</v>
      </c>
      <c r="CR149" s="47" t="s">
        <v>32</v>
      </c>
      <c r="CS149" s="47" t="s">
        <v>33</v>
      </c>
      <c r="CT149" s="47" t="s">
        <v>36</v>
      </c>
      <c r="CU149" s="47" t="s">
        <v>34</v>
      </c>
      <c r="CV149" s="47" t="s">
        <v>35</v>
      </c>
      <c r="CW149" s="212" t="str">
        <f>CW5</f>
        <v>Leer
Std.</v>
      </c>
      <c r="CX149" s="47" t="str">
        <f>CX5</f>
        <v>Leer
CHF</v>
      </c>
      <c r="CY149" s="47"/>
      <c r="CZ149" s="49" t="s">
        <v>4</v>
      </c>
      <c r="DA149" s="49" t="s">
        <v>5</v>
      </c>
      <c r="DB149" s="1"/>
      <c r="DC149" s="848" t="s">
        <v>424</v>
      </c>
      <c r="DD149" s="848" t="s">
        <v>37</v>
      </c>
      <c r="DE149" s="849" t="s">
        <v>422</v>
      </c>
      <c r="DF149" s="849" t="s">
        <v>423</v>
      </c>
      <c r="DG149" s="848" t="s">
        <v>424</v>
      </c>
      <c r="DH149" s="848" t="s">
        <v>37</v>
      </c>
      <c r="DI149" s="849" t="s">
        <v>422</v>
      </c>
      <c r="DJ149" s="849" t="s">
        <v>423</v>
      </c>
    </row>
    <row r="150" spans="1:114" s="3" customFormat="1" x14ac:dyDescent="0.2">
      <c r="A150" s="46" t="s">
        <v>96</v>
      </c>
      <c r="B150" s="46" t="s">
        <v>97</v>
      </c>
      <c r="C150" s="46" t="s">
        <v>2</v>
      </c>
      <c r="D150" s="46">
        <v>140</v>
      </c>
      <c r="E150" s="4"/>
      <c r="F150" s="53">
        <f>SUM(E150*$D150)</f>
        <v>0</v>
      </c>
      <c r="G150" s="198"/>
      <c r="H150" s="53">
        <f>SUM(G150*$D150)</f>
        <v>0</v>
      </c>
      <c r="I150" s="4"/>
      <c r="J150" s="53">
        <f>SUM(I150*$D150)</f>
        <v>0</v>
      </c>
      <c r="K150" s="198"/>
      <c r="L150" s="53">
        <f>SUM(K150*$D150)</f>
        <v>0</v>
      </c>
      <c r="M150" s="198"/>
      <c r="N150" s="53">
        <f>SUM(M150*$D150)</f>
        <v>0</v>
      </c>
      <c r="O150" s="4"/>
      <c r="P150" s="53">
        <f>SUM(O150*$D150)</f>
        <v>0</v>
      </c>
      <c r="Q150" s="4"/>
      <c r="R150" s="53">
        <f>SUM(Q150*$D150)</f>
        <v>0</v>
      </c>
      <c r="S150" s="4"/>
      <c r="T150" s="53">
        <f>SUM(S150*$D150)</f>
        <v>0</v>
      </c>
      <c r="U150" s="4"/>
      <c r="V150" s="53">
        <f>SUM(U150*$D150)</f>
        <v>0</v>
      </c>
      <c r="W150" s="4">
        <v>35.25</v>
      </c>
      <c r="X150" s="53">
        <f>SUM(W150*$D150)</f>
        <v>4935</v>
      </c>
      <c r="Y150" s="4"/>
      <c r="Z150" s="53"/>
      <c r="AA150" s="198">
        <f>9.5+0.25+2</f>
        <v>11.75</v>
      </c>
      <c r="AB150" s="872">
        <f>SUM(AA150*$D150)</f>
        <v>1645</v>
      </c>
      <c r="AC150" s="877">
        <v>3.5</v>
      </c>
      <c r="AD150" s="53">
        <f>SUM(AC150*$D150)</f>
        <v>490</v>
      </c>
      <c r="AE150" s="48">
        <v>1</v>
      </c>
      <c r="AF150" s="53">
        <f>SUM(AE150*$D150)</f>
        <v>140</v>
      </c>
      <c r="AG150" s="48">
        <v>2.25</v>
      </c>
      <c r="AH150" s="53">
        <f>SUM(AG150*$D150)</f>
        <v>315</v>
      </c>
      <c r="AI150" s="48"/>
      <c r="AJ150" s="53">
        <f>SUM(AI150*$D150)</f>
        <v>0</v>
      </c>
      <c r="AK150" s="48">
        <v>0.5</v>
      </c>
      <c r="AL150" s="53">
        <f>SUM(AK150*$D150)</f>
        <v>70</v>
      </c>
      <c r="AM150" s="48">
        <v>11</v>
      </c>
      <c r="AN150" s="53">
        <f>SUM(AM150*$D150)</f>
        <v>1540</v>
      </c>
      <c r="AO150" s="48"/>
      <c r="AP150" s="53">
        <f>SUM(AO150*$D150)</f>
        <v>0</v>
      </c>
      <c r="AQ150" s="48"/>
      <c r="AR150" s="53">
        <f>SUM(AQ150*$D150)</f>
        <v>0</v>
      </c>
      <c r="AS150" s="198">
        <v>3</v>
      </c>
      <c r="AT150" s="53">
        <f>SUM(AS150*$D150)</f>
        <v>420</v>
      </c>
      <c r="AU150" s="48"/>
      <c r="AV150" s="53">
        <f>SUM(AU150*$D150)</f>
        <v>0</v>
      </c>
      <c r="AW150" s="48"/>
      <c r="AX150" s="53">
        <f>SUM(AW150*$D150)</f>
        <v>0</v>
      </c>
      <c r="AY150" s="48"/>
      <c r="AZ150" s="872">
        <f>SUM(AY150*$D150)</f>
        <v>0</v>
      </c>
      <c r="BA150" s="877"/>
      <c r="BB150" s="53">
        <f>SUM(BA150*$D150)</f>
        <v>0</v>
      </c>
      <c r="BC150" s="48">
        <v>2.5</v>
      </c>
      <c r="BD150" s="53">
        <f>SUM(BC150*$D150)</f>
        <v>350</v>
      </c>
      <c r="BE150" s="48">
        <v>4.5</v>
      </c>
      <c r="BF150" s="53">
        <f>SUM(BE150*$D150)</f>
        <v>630</v>
      </c>
      <c r="BG150" s="48">
        <v>4.5</v>
      </c>
      <c r="BH150" s="53">
        <f>SUM(BG150*$D150)</f>
        <v>630</v>
      </c>
      <c r="BI150" s="48"/>
      <c r="BJ150" s="53">
        <f>SUM(BI150*$D150)</f>
        <v>0</v>
      </c>
      <c r="BK150" s="48">
        <v>1.5</v>
      </c>
      <c r="BL150" s="53">
        <f>SUM(BK150*$D150)</f>
        <v>210</v>
      </c>
      <c r="BM150" s="48">
        <v>9</v>
      </c>
      <c r="BN150" s="53">
        <f>SUM(BM150*$D150)</f>
        <v>1260</v>
      </c>
      <c r="BO150" s="48">
        <v>9.5</v>
      </c>
      <c r="BP150" s="53">
        <f>SUM(BO150*$D150)</f>
        <v>1330</v>
      </c>
      <c r="BQ150" s="48">
        <v>6</v>
      </c>
      <c r="BR150" s="53">
        <f>SUM(BQ150*$D150)</f>
        <v>840</v>
      </c>
      <c r="BS150" s="48">
        <v>1.5</v>
      </c>
      <c r="BT150" s="53">
        <f>SUM(BS150*$D150)</f>
        <v>210</v>
      </c>
      <c r="BU150" s="48"/>
      <c r="BV150" s="53">
        <f>SUM(BU150*$D150)</f>
        <v>0</v>
      </c>
      <c r="BW150" s="48"/>
      <c r="BX150" s="53">
        <f>SUM(BW150*$D150)</f>
        <v>0</v>
      </c>
      <c r="BY150" s="48"/>
      <c r="BZ150" s="53">
        <f>SUM(BY150*$D150)</f>
        <v>0</v>
      </c>
      <c r="CA150" s="48"/>
      <c r="CB150" s="53">
        <f>SUM(CA150*$D150)</f>
        <v>0</v>
      </c>
      <c r="CC150" s="48"/>
      <c r="CD150" s="53">
        <f>SUM(CC150*$D150)</f>
        <v>0</v>
      </c>
      <c r="CE150" s="48"/>
      <c r="CF150" s="53">
        <f>SUM(CE150*$D150)</f>
        <v>0</v>
      </c>
      <c r="CG150" s="48"/>
      <c r="CH150" s="53">
        <f>SUM(CG150*$D150)</f>
        <v>0</v>
      </c>
      <c r="CI150" s="48"/>
      <c r="CJ150" s="53">
        <f>SUM(CI150*$D150)</f>
        <v>0</v>
      </c>
      <c r="CK150" s="48"/>
      <c r="CL150" s="53">
        <f>SUM(CK150*$D150)</f>
        <v>0</v>
      </c>
      <c r="CM150" s="48"/>
      <c r="CN150" s="53">
        <f>SUM(CM150*$D150)</f>
        <v>0</v>
      </c>
      <c r="CO150" s="48"/>
      <c r="CP150" s="53">
        <f>SUM(CO150*$D150)</f>
        <v>0</v>
      </c>
      <c r="CQ150" s="48"/>
      <c r="CR150" s="53">
        <f>SUM(CQ150*$D150)</f>
        <v>0</v>
      </c>
      <c r="CS150" s="48"/>
      <c r="CT150" s="53">
        <f>SUM(CS150*$D150)</f>
        <v>0</v>
      </c>
      <c r="CU150" s="48"/>
      <c r="CV150" s="53">
        <f>SUM(CU150*$D150)</f>
        <v>0</v>
      </c>
      <c r="CW150" s="48"/>
      <c r="CX150" s="53">
        <f t="shared" ref="CX150:CX185" si="1280">SUM(CW150*$D150)</f>
        <v>0</v>
      </c>
      <c r="CY150" s="43"/>
      <c r="CZ150" s="50">
        <f t="shared" ref="CZ150:CZ161" si="1281">SUM(E150+G150+I150+K150+M150+O150+Q150+S150+U150+W150+Y150+AA150+AC150+AE150+AG150+AI150+AK150+AM150+AO150+AQ150+AS150+AU150+AW150+AY150+BA150+BC150+BE150+BG150+BI150+BK150+BM150+BO150+BQ150+BS150+BU150+BW150+CW150+BY150+CA150+CC150+CE150+CG150+CI150+CK150+CM150+CO150+CQ150+CS150+CU150)</f>
        <v>107.25</v>
      </c>
      <c r="DA150" s="50">
        <f t="shared" ref="DA150:DA161" si="1282">ROUND(CZ150*D150*2,1)/2</f>
        <v>15015</v>
      </c>
      <c r="DB150" s="1"/>
      <c r="DC150" s="850"/>
      <c r="DD150" s="850">
        <f t="shared" ref="DD150:DD192" si="1283">DC150*D150</f>
        <v>0</v>
      </c>
      <c r="DE150" s="851">
        <f>DC150+BW150</f>
        <v>0</v>
      </c>
      <c r="DF150" s="851">
        <f t="shared" ref="DF150:DF161" si="1284">DE150*D150</f>
        <v>0</v>
      </c>
      <c r="DG150" s="850"/>
      <c r="DH150" s="850">
        <f t="shared" ref="DH150:DH192" si="1285">DG150*L150</f>
        <v>0</v>
      </c>
      <c r="DI150" s="851"/>
      <c r="DJ150" s="851">
        <f t="shared" ref="DJ150:DJ161" si="1286">DI150*L150</f>
        <v>0</v>
      </c>
    </row>
    <row r="151" spans="1:114" s="3" customFormat="1" x14ac:dyDescent="0.2">
      <c r="A151" s="46" t="s">
        <v>86</v>
      </c>
      <c r="B151" s="46" t="s">
        <v>87</v>
      </c>
      <c r="C151" s="46" t="s">
        <v>2</v>
      </c>
      <c r="D151" s="46">
        <v>140</v>
      </c>
      <c r="E151" s="4"/>
      <c r="F151" s="53">
        <f t="shared" ref="F151:F185" si="1287">SUM(E151*$D151)</f>
        <v>0</v>
      </c>
      <c r="G151" s="4"/>
      <c r="H151" s="53">
        <f t="shared" ref="H151:H152" si="1288">SUM(G151*$D151)</f>
        <v>0</v>
      </c>
      <c r="I151" s="4"/>
      <c r="J151" s="53">
        <f t="shared" ref="J151" si="1289">SUM(I151*$D151)</f>
        <v>0</v>
      </c>
      <c r="K151" s="4"/>
      <c r="L151" s="53">
        <f t="shared" ref="L151:L152" si="1290">SUM(K151*$D151)</f>
        <v>0</v>
      </c>
      <c r="M151" s="4"/>
      <c r="N151" s="53">
        <f t="shared" ref="N151:N152" si="1291">SUM(M151*$D151)</f>
        <v>0</v>
      </c>
      <c r="O151" s="4"/>
      <c r="P151" s="53">
        <f t="shared" ref="P151:P185" si="1292">SUM(O151*$D151)</f>
        <v>0</v>
      </c>
      <c r="Q151" s="4"/>
      <c r="R151" s="53">
        <f t="shared" ref="R151:R152" si="1293">SUM(Q151*$D151)</f>
        <v>0</v>
      </c>
      <c r="S151" s="4"/>
      <c r="T151" s="53">
        <f t="shared" ref="T151:T152" si="1294">SUM(S151*$D151)</f>
        <v>0</v>
      </c>
      <c r="U151" s="4"/>
      <c r="V151" s="53">
        <f t="shared" ref="V151:V152" si="1295">SUM(U151*$D151)</f>
        <v>0</v>
      </c>
      <c r="W151" s="4"/>
      <c r="X151" s="53">
        <f t="shared" ref="X151:X152" si="1296">SUM(W151*$D151)</f>
        <v>0</v>
      </c>
      <c r="Y151" s="4"/>
      <c r="Z151" s="53"/>
      <c r="AA151" s="4"/>
      <c r="AB151" s="872">
        <f t="shared" ref="AB151:AB152" si="1297">SUM(AA151*$D151)</f>
        <v>0</v>
      </c>
      <c r="AC151" s="877"/>
      <c r="AD151" s="53">
        <f t="shared" ref="AD151:AD152" si="1298">SUM(AC151*$D151)</f>
        <v>0</v>
      </c>
      <c r="AE151" s="48"/>
      <c r="AF151" s="53">
        <f t="shared" ref="AF151:AF152" si="1299">SUM(AE151*$D151)</f>
        <v>0</v>
      </c>
      <c r="AG151" s="48"/>
      <c r="AH151" s="53">
        <f t="shared" ref="AH151:AH152" si="1300">SUM(AG151*$D151)</f>
        <v>0</v>
      </c>
      <c r="AI151" s="48"/>
      <c r="AJ151" s="53">
        <f t="shared" ref="AJ151:AJ152" si="1301">SUM(AI151*$D151)</f>
        <v>0</v>
      </c>
      <c r="AK151" s="48"/>
      <c r="AL151" s="53">
        <f t="shared" ref="AL151:AL152" si="1302">SUM(AK151*$D151)</f>
        <v>0</v>
      </c>
      <c r="AM151" s="48"/>
      <c r="AN151" s="53">
        <f t="shared" ref="AN151:AN152" si="1303">SUM(AM151*$D151)</f>
        <v>0</v>
      </c>
      <c r="AO151" s="48"/>
      <c r="AP151" s="53">
        <f t="shared" ref="AP151:AP152" si="1304">SUM(AO151*$D151)</f>
        <v>0</v>
      </c>
      <c r="AQ151" s="48"/>
      <c r="AR151" s="53">
        <f t="shared" ref="AR151:AR152" si="1305">SUM(AQ151*$D151)</f>
        <v>0</v>
      </c>
      <c r="AS151" s="48"/>
      <c r="AT151" s="53">
        <f t="shared" ref="AT151:AT152" si="1306">SUM(AS151*$D151)</f>
        <v>0</v>
      </c>
      <c r="AU151" s="48"/>
      <c r="AV151" s="53">
        <f t="shared" ref="AV151:AV152" si="1307">SUM(AU151*$D151)</f>
        <v>0</v>
      </c>
      <c r="AW151" s="48"/>
      <c r="AX151" s="53">
        <f t="shared" ref="AX151:AX152" si="1308">SUM(AW151*$D151)</f>
        <v>0</v>
      </c>
      <c r="AY151" s="48"/>
      <c r="AZ151" s="872">
        <f t="shared" ref="AZ151:AZ152" si="1309">SUM(AY151*$D151)</f>
        <v>0</v>
      </c>
      <c r="BA151" s="877"/>
      <c r="BB151" s="53">
        <f t="shared" ref="BB151:BB164" si="1310">SUM(BA151*$D151)</f>
        <v>0</v>
      </c>
      <c r="BC151" s="48"/>
      <c r="BD151" s="53">
        <f t="shared" ref="BD151:BD164" si="1311">SUM(BC151*$D151)</f>
        <v>0</v>
      </c>
      <c r="BE151" s="48"/>
      <c r="BF151" s="53">
        <f t="shared" ref="BF151:BF164" si="1312">SUM(BE151*$D151)</f>
        <v>0</v>
      </c>
      <c r="BG151" s="48"/>
      <c r="BH151" s="53">
        <f t="shared" ref="BH151:BH164" si="1313">SUM(BG151*$D151)</f>
        <v>0</v>
      </c>
      <c r="BI151" s="48"/>
      <c r="BJ151" s="53">
        <f t="shared" ref="BJ151:BJ164" si="1314">SUM(BI151*$D151)</f>
        <v>0</v>
      </c>
      <c r="BK151" s="48"/>
      <c r="BL151" s="53">
        <f t="shared" ref="BL151:BL164" si="1315">SUM(BK151*$D151)</f>
        <v>0</v>
      </c>
      <c r="BM151" s="48"/>
      <c r="BN151" s="53">
        <f t="shared" ref="BN151:BN164" si="1316">SUM(BM151*$D151)</f>
        <v>0</v>
      </c>
      <c r="BO151" s="48"/>
      <c r="BP151" s="53">
        <f t="shared" ref="BP151:BP164" si="1317">SUM(BO151*$D151)</f>
        <v>0</v>
      </c>
      <c r="BQ151" s="48"/>
      <c r="BR151" s="53">
        <f t="shared" ref="BR151:BR164" si="1318">SUM(BQ151*$D151)</f>
        <v>0</v>
      </c>
      <c r="BS151" s="48"/>
      <c r="BT151" s="53">
        <f t="shared" ref="BT151:BT164" si="1319">SUM(BS151*$D151)</f>
        <v>0</v>
      </c>
      <c r="BU151" s="48"/>
      <c r="BV151" s="53">
        <f t="shared" ref="BV151:BV164" si="1320">SUM(BU151*$D151)</f>
        <v>0</v>
      </c>
      <c r="BW151" s="48"/>
      <c r="BX151" s="53">
        <f t="shared" ref="BX151:BX164" si="1321">SUM(BW151*$D151)</f>
        <v>0</v>
      </c>
      <c r="BY151" s="48"/>
      <c r="BZ151" s="53">
        <f t="shared" ref="BZ151:BZ164" si="1322">SUM(BY151*$D151)</f>
        <v>0</v>
      </c>
      <c r="CA151" s="48"/>
      <c r="CB151" s="53">
        <f t="shared" ref="CB151:CB164" si="1323">SUM(CA151*$D151)</f>
        <v>0</v>
      </c>
      <c r="CC151" s="48"/>
      <c r="CD151" s="53">
        <f t="shared" ref="CD151:CD164" si="1324">SUM(CC151*$D151)</f>
        <v>0</v>
      </c>
      <c r="CE151" s="48"/>
      <c r="CF151" s="53">
        <f t="shared" ref="CF151:CF164" si="1325">SUM(CE151*$D151)</f>
        <v>0</v>
      </c>
      <c r="CG151" s="48"/>
      <c r="CH151" s="53">
        <f t="shared" ref="CH151:CH164" si="1326">SUM(CG151*$D151)</f>
        <v>0</v>
      </c>
      <c r="CI151" s="48"/>
      <c r="CJ151" s="53">
        <f t="shared" ref="CJ151:CJ164" si="1327">SUM(CI151*$D151)</f>
        <v>0</v>
      </c>
      <c r="CK151" s="48"/>
      <c r="CL151" s="53">
        <f t="shared" ref="CL151:CL164" si="1328">SUM(CK151*$D151)</f>
        <v>0</v>
      </c>
      <c r="CM151" s="48"/>
      <c r="CN151" s="53">
        <f t="shared" ref="CN151:CN164" si="1329">SUM(CM151*$D151)</f>
        <v>0</v>
      </c>
      <c r="CO151" s="48"/>
      <c r="CP151" s="53">
        <f t="shared" ref="CP151:CP164" si="1330">SUM(CO151*$D151)</f>
        <v>0</v>
      </c>
      <c r="CQ151" s="48"/>
      <c r="CR151" s="53">
        <f t="shared" ref="CR151:CR164" si="1331">SUM(CQ151*$D151)</f>
        <v>0</v>
      </c>
      <c r="CS151" s="48"/>
      <c r="CT151" s="53">
        <f t="shared" ref="CT151:CT164" si="1332">SUM(CS151*$D151)</f>
        <v>0</v>
      </c>
      <c r="CU151" s="48"/>
      <c r="CV151" s="53">
        <f t="shared" ref="CV151:CV164" si="1333">SUM(CU151*$D151)</f>
        <v>0</v>
      </c>
      <c r="CW151" s="48"/>
      <c r="CX151" s="53">
        <f t="shared" si="1280"/>
        <v>0</v>
      </c>
      <c r="CY151" s="43"/>
      <c r="CZ151" s="50">
        <f t="shared" si="1281"/>
        <v>0</v>
      </c>
      <c r="DA151" s="50">
        <f t="shared" si="1282"/>
        <v>0</v>
      </c>
      <c r="DB151" s="1"/>
      <c r="DC151" s="850"/>
      <c r="DD151" s="850">
        <f t="shared" si="1283"/>
        <v>0</v>
      </c>
      <c r="DE151" s="851">
        <f t="shared" ref="DE151:DE192" si="1334">DC151+BW151</f>
        <v>0</v>
      </c>
      <c r="DF151" s="851">
        <f t="shared" si="1284"/>
        <v>0</v>
      </c>
      <c r="DG151" s="850"/>
      <c r="DH151" s="850">
        <f t="shared" si="1285"/>
        <v>0</v>
      </c>
      <c r="DI151" s="851"/>
      <c r="DJ151" s="851">
        <f t="shared" si="1286"/>
        <v>0</v>
      </c>
    </row>
    <row r="152" spans="1:114" s="3" customFormat="1" x14ac:dyDescent="0.2">
      <c r="A152" s="46"/>
      <c r="B152" s="46"/>
      <c r="C152" s="46"/>
      <c r="D152" s="46"/>
      <c r="E152" s="4"/>
      <c r="F152" s="53">
        <f t="shared" si="1287"/>
        <v>0</v>
      </c>
      <c r="G152" s="4"/>
      <c r="H152" s="53">
        <f t="shared" si="1288"/>
        <v>0</v>
      </c>
      <c r="I152" s="4"/>
      <c r="J152" s="53">
        <f t="shared" ref="J152" si="1335">SUM(I152*$D152)</f>
        <v>0</v>
      </c>
      <c r="K152" s="4"/>
      <c r="L152" s="53">
        <f t="shared" si="1290"/>
        <v>0</v>
      </c>
      <c r="M152" s="4"/>
      <c r="N152" s="53">
        <f t="shared" si="1291"/>
        <v>0</v>
      </c>
      <c r="O152" s="4"/>
      <c r="P152" s="53">
        <f t="shared" si="1292"/>
        <v>0</v>
      </c>
      <c r="Q152" s="4"/>
      <c r="R152" s="53">
        <f t="shared" si="1293"/>
        <v>0</v>
      </c>
      <c r="S152" s="4"/>
      <c r="T152" s="53">
        <f t="shared" si="1294"/>
        <v>0</v>
      </c>
      <c r="U152" s="4"/>
      <c r="V152" s="53">
        <f t="shared" si="1295"/>
        <v>0</v>
      </c>
      <c r="W152" s="4"/>
      <c r="X152" s="53">
        <f t="shared" si="1296"/>
        <v>0</v>
      </c>
      <c r="Y152" s="4"/>
      <c r="Z152" s="53"/>
      <c r="AA152" s="4"/>
      <c r="AB152" s="872">
        <f t="shared" si="1297"/>
        <v>0</v>
      </c>
      <c r="AC152" s="877"/>
      <c r="AD152" s="53">
        <f t="shared" si="1298"/>
        <v>0</v>
      </c>
      <c r="AE152" s="48"/>
      <c r="AF152" s="53">
        <f t="shared" si="1299"/>
        <v>0</v>
      </c>
      <c r="AG152" s="48"/>
      <c r="AH152" s="53">
        <f t="shared" si="1300"/>
        <v>0</v>
      </c>
      <c r="AI152" s="48"/>
      <c r="AJ152" s="53">
        <f t="shared" si="1301"/>
        <v>0</v>
      </c>
      <c r="AK152" s="48"/>
      <c r="AL152" s="53">
        <f t="shared" si="1302"/>
        <v>0</v>
      </c>
      <c r="AM152" s="48"/>
      <c r="AN152" s="53">
        <f t="shared" si="1303"/>
        <v>0</v>
      </c>
      <c r="AO152" s="48"/>
      <c r="AP152" s="53">
        <f t="shared" si="1304"/>
        <v>0</v>
      </c>
      <c r="AQ152" s="48"/>
      <c r="AR152" s="53">
        <f t="shared" si="1305"/>
        <v>0</v>
      </c>
      <c r="AS152" s="48"/>
      <c r="AT152" s="53">
        <f t="shared" si="1306"/>
        <v>0</v>
      </c>
      <c r="AU152" s="48"/>
      <c r="AV152" s="53">
        <f t="shared" si="1307"/>
        <v>0</v>
      </c>
      <c r="AW152" s="48"/>
      <c r="AX152" s="53">
        <f t="shared" si="1308"/>
        <v>0</v>
      </c>
      <c r="AY152" s="48"/>
      <c r="AZ152" s="872">
        <f t="shared" si="1309"/>
        <v>0</v>
      </c>
      <c r="BA152" s="877"/>
      <c r="BB152" s="53">
        <f t="shared" si="1310"/>
        <v>0</v>
      </c>
      <c r="BC152" s="48"/>
      <c r="BD152" s="53">
        <f t="shared" si="1311"/>
        <v>0</v>
      </c>
      <c r="BE152" s="48"/>
      <c r="BF152" s="53">
        <f t="shared" si="1312"/>
        <v>0</v>
      </c>
      <c r="BG152" s="48"/>
      <c r="BH152" s="53">
        <f t="shared" si="1313"/>
        <v>0</v>
      </c>
      <c r="BI152" s="48"/>
      <c r="BJ152" s="53">
        <f t="shared" si="1314"/>
        <v>0</v>
      </c>
      <c r="BK152" s="48"/>
      <c r="BL152" s="53">
        <f t="shared" si="1315"/>
        <v>0</v>
      </c>
      <c r="BM152" s="48"/>
      <c r="BN152" s="53">
        <f t="shared" si="1316"/>
        <v>0</v>
      </c>
      <c r="BO152" s="48"/>
      <c r="BP152" s="53">
        <f t="shared" si="1317"/>
        <v>0</v>
      </c>
      <c r="BQ152" s="48"/>
      <c r="BR152" s="53">
        <f t="shared" si="1318"/>
        <v>0</v>
      </c>
      <c r="BS152" s="48"/>
      <c r="BT152" s="53">
        <f t="shared" si="1319"/>
        <v>0</v>
      </c>
      <c r="BU152" s="48"/>
      <c r="BV152" s="53">
        <f t="shared" si="1320"/>
        <v>0</v>
      </c>
      <c r="BW152" s="48"/>
      <c r="BX152" s="53">
        <f t="shared" si="1321"/>
        <v>0</v>
      </c>
      <c r="BY152" s="48"/>
      <c r="BZ152" s="53">
        <f t="shared" si="1322"/>
        <v>0</v>
      </c>
      <c r="CA152" s="48"/>
      <c r="CB152" s="53">
        <f t="shared" si="1323"/>
        <v>0</v>
      </c>
      <c r="CC152" s="48"/>
      <c r="CD152" s="53">
        <f t="shared" si="1324"/>
        <v>0</v>
      </c>
      <c r="CE152" s="48"/>
      <c r="CF152" s="53">
        <f t="shared" si="1325"/>
        <v>0</v>
      </c>
      <c r="CG152" s="48"/>
      <c r="CH152" s="53">
        <f t="shared" si="1326"/>
        <v>0</v>
      </c>
      <c r="CI152" s="48"/>
      <c r="CJ152" s="53">
        <f t="shared" si="1327"/>
        <v>0</v>
      </c>
      <c r="CK152" s="48"/>
      <c r="CL152" s="53">
        <f t="shared" si="1328"/>
        <v>0</v>
      </c>
      <c r="CM152" s="48"/>
      <c r="CN152" s="53">
        <f t="shared" si="1329"/>
        <v>0</v>
      </c>
      <c r="CO152" s="48"/>
      <c r="CP152" s="53">
        <f t="shared" si="1330"/>
        <v>0</v>
      </c>
      <c r="CQ152" s="48"/>
      <c r="CR152" s="53">
        <f t="shared" si="1331"/>
        <v>0</v>
      </c>
      <c r="CS152" s="48"/>
      <c r="CT152" s="53">
        <f t="shared" si="1332"/>
        <v>0</v>
      </c>
      <c r="CU152" s="48"/>
      <c r="CV152" s="53">
        <f t="shared" si="1333"/>
        <v>0</v>
      </c>
      <c r="CW152" s="48"/>
      <c r="CX152" s="53">
        <f t="shared" si="1280"/>
        <v>0</v>
      </c>
      <c r="CY152" s="43"/>
      <c r="CZ152" s="50">
        <f t="shared" si="1281"/>
        <v>0</v>
      </c>
      <c r="DA152" s="50">
        <f t="shared" si="1282"/>
        <v>0</v>
      </c>
      <c r="DB152" s="1"/>
      <c r="DC152" s="850"/>
      <c r="DD152" s="850">
        <f t="shared" si="1283"/>
        <v>0</v>
      </c>
      <c r="DE152" s="851">
        <f t="shared" si="1334"/>
        <v>0</v>
      </c>
      <c r="DF152" s="851">
        <f t="shared" si="1284"/>
        <v>0</v>
      </c>
      <c r="DG152" s="850"/>
      <c r="DH152" s="850">
        <f t="shared" si="1285"/>
        <v>0</v>
      </c>
      <c r="DI152" s="851"/>
      <c r="DJ152" s="851">
        <f t="shared" si="1286"/>
        <v>0</v>
      </c>
    </row>
    <row r="153" spans="1:114" s="3" customFormat="1" x14ac:dyDescent="0.2">
      <c r="A153" s="46" t="s">
        <v>429</v>
      </c>
      <c r="B153" s="46" t="s">
        <v>87</v>
      </c>
      <c r="C153" s="46" t="s">
        <v>7</v>
      </c>
      <c r="D153" s="46">
        <v>118</v>
      </c>
      <c r="E153" s="4"/>
      <c r="F153" s="53">
        <f t="shared" ref="F153:F163" si="1336">SUM(E153*$D153)</f>
        <v>0</v>
      </c>
      <c r="G153" s="4"/>
      <c r="H153" s="53">
        <f t="shared" ref="H153:H163" si="1337">SUM(G153*$D153)</f>
        <v>0</v>
      </c>
      <c r="I153" s="4"/>
      <c r="J153" s="53">
        <f t="shared" ref="J153:J163" si="1338">SUM(I153*$D153)</f>
        <v>0</v>
      </c>
      <c r="K153" s="4"/>
      <c r="L153" s="53">
        <f t="shared" ref="L153:L163" si="1339">SUM(K153*$D153)</f>
        <v>0</v>
      </c>
      <c r="M153" s="4"/>
      <c r="N153" s="53">
        <f t="shared" ref="N153:N163" si="1340">SUM(M153*$D153)</f>
        <v>0</v>
      </c>
      <c r="O153" s="4"/>
      <c r="P153" s="53">
        <f t="shared" ref="P153:P163" si="1341">SUM(O153*$D153)</f>
        <v>0</v>
      </c>
      <c r="Q153" s="4"/>
      <c r="R153" s="53">
        <f t="shared" ref="R153:R163" si="1342">SUM(Q153*$D153)</f>
        <v>0</v>
      </c>
      <c r="S153" s="4"/>
      <c r="T153" s="53">
        <f t="shared" ref="T153:T163" si="1343">SUM(S153*$D153)</f>
        <v>0</v>
      </c>
      <c r="U153" s="4"/>
      <c r="V153" s="53">
        <f t="shared" ref="V153:V163" si="1344">SUM(U153*$D153)</f>
        <v>0</v>
      </c>
      <c r="W153" s="4"/>
      <c r="X153" s="53">
        <f t="shared" ref="X153:X163" si="1345">SUM(W153*$D153)</f>
        <v>0</v>
      </c>
      <c r="Y153" s="4"/>
      <c r="Z153" s="53"/>
      <c r="AA153" s="4"/>
      <c r="AB153" s="872">
        <f t="shared" ref="AB153:AB163" si="1346">SUM(AA153*$D153)</f>
        <v>0</v>
      </c>
      <c r="AC153" s="877"/>
      <c r="AD153" s="53">
        <f t="shared" ref="AD153:AD163" si="1347">SUM(AC153*$D153)</f>
        <v>0</v>
      </c>
      <c r="AE153" s="48"/>
      <c r="AF153" s="53">
        <f t="shared" ref="AF153:AF163" si="1348">SUM(AE153*$D153)</f>
        <v>0</v>
      </c>
      <c r="AG153" s="48"/>
      <c r="AH153" s="53">
        <f t="shared" ref="AH153:AH163" si="1349">SUM(AG153*$D153)</f>
        <v>0</v>
      </c>
      <c r="AI153" s="48"/>
      <c r="AJ153" s="53">
        <f t="shared" ref="AJ153:AJ163" si="1350">SUM(AI153*$D153)</f>
        <v>0</v>
      </c>
      <c r="AK153" s="48"/>
      <c r="AL153" s="53">
        <f t="shared" ref="AL153:AL163" si="1351">SUM(AK153*$D153)</f>
        <v>0</v>
      </c>
      <c r="AM153" s="48"/>
      <c r="AN153" s="53">
        <f t="shared" ref="AN153:AN163" si="1352">SUM(AM153*$D153)</f>
        <v>0</v>
      </c>
      <c r="AO153" s="48"/>
      <c r="AP153" s="53">
        <f t="shared" ref="AP153:AP163" si="1353">SUM(AO153*$D153)</f>
        <v>0</v>
      </c>
      <c r="AQ153" s="48"/>
      <c r="AR153" s="53">
        <f t="shared" ref="AR153:AR163" si="1354">SUM(AQ153*$D153)</f>
        <v>0</v>
      </c>
      <c r="AS153" s="48"/>
      <c r="AT153" s="53">
        <f t="shared" ref="AT153:AT163" si="1355">SUM(AS153*$D153)</f>
        <v>0</v>
      </c>
      <c r="AU153" s="48"/>
      <c r="AV153" s="53">
        <f t="shared" ref="AV153:AV163" si="1356">SUM(AU153*$D153)</f>
        <v>0</v>
      </c>
      <c r="AW153" s="48"/>
      <c r="AX153" s="53">
        <f t="shared" ref="AX153:AX163" si="1357">SUM(AW153*$D153)</f>
        <v>0</v>
      </c>
      <c r="AY153" s="48"/>
      <c r="AZ153" s="872">
        <f t="shared" ref="AZ153:AZ163" si="1358">SUM(AY153*$D153)</f>
        <v>0</v>
      </c>
      <c r="BA153" s="877"/>
      <c r="BB153" s="53">
        <f t="shared" ref="BB153:BB163" si="1359">SUM(BA153*$D153)</f>
        <v>0</v>
      </c>
      <c r="BC153" s="48"/>
      <c r="BD153" s="53">
        <f t="shared" ref="BD153:BD163" si="1360">SUM(BC153*$D153)</f>
        <v>0</v>
      </c>
      <c r="BE153" s="48"/>
      <c r="BF153" s="53">
        <f t="shared" ref="BF153:BF163" si="1361">SUM(BE153*$D153)</f>
        <v>0</v>
      </c>
      <c r="BG153" s="48"/>
      <c r="BH153" s="53">
        <f t="shared" ref="BH153:BH163" si="1362">SUM(BG153*$D153)</f>
        <v>0</v>
      </c>
      <c r="BI153" s="48"/>
      <c r="BJ153" s="53">
        <f t="shared" ref="BJ153:BJ163" si="1363">SUM(BI153*$D153)</f>
        <v>0</v>
      </c>
      <c r="BK153" s="48">
        <v>11</v>
      </c>
      <c r="BL153" s="53">
        <f t="shared" ref="BL153:BL163" si="1364">SUM(BK153*$D153)</f>
        <v>1298</v>
      </c>
      <c r="BM153" s="48">
        <v>108</v>
      </c>
      <c r="BN153" s="53">
        <f t="shared" ref="BN153:BN163" si="1365">SUM(BM153*$D153)</f>
        <v>12744</v>
      </c>
      <c r="BO153" s="48">
        <v>12</v>
      </c>
      <c r="BP153" s="53">
        <f t="shared" ref="BP153:BP163" si="1366">SUM(BO153*$D153)</f>
        <v>1416</v>
      </c>
      <c r="BQ153" s="48">
        <v>26.25</v>
      </c>
      <c r="BR153" s="53">
        <f t="shared" ref="BR153:BR163" si="1367">SUM(BQ153*$D153)</f>
        <v>3097.5</v>
      </c>
      <c r="BS153" s="48"/>
      <c r="BT153" s="53">
        <f t="shared" ref="BT153:BT163" si="1368">SUM(BS153*$D153)</f>
        <v>0</v>
      </c>
      <c r="BU153" s="48"/>
      <c r="BV153" s="53">
        <f t="shared" ref="BV153:BV163" si="1369">SUM(BU153*$D153)</f>
        <v>0</v>
      </c>
      <c r="BW153" s="48">
        <v>4.5</v>
      </c>
      <c r="BX153" s="53">
        <f t="shared" ref="BX153:BX163" si="1370">SUM(BW153*$D153)</f>
        <v>531</v>
      </c>
      <c r="BY153" s="48"/>
      <c r="BZ153" s="53">
        <f t="shared" ref="BZ153:BZ163" si="1371">SUM(BY153*$D153)</f>
        <v>0</v>
      </c>
      <c r="CA153" s="48"/>
      <c r="CB153" s="53">
        <f t="shared" ref="CB153:CB163" si="1372">SUM(CA153*$D153)</f>
        <v>0</v>
      </c>
      <c r="CC153" s="48"/>
      <c r="CD153" s="53">
        <f t="shared" ref="CD153:CD163" si="1373">SUM(CC153*$D153)</f>
        <v>0</v>
      </c>
      <c r="CE153" s="48"/>
      <c r="CF153" s="53">
        <f t="shared" ref="CF153:CF163" si="1374">SUM(CE153*$D153)</f>
        <v>0</v>
      </c>
      <c r="CG153" s="48"/>
      <c r="CH153" s="53">
        <f t="shared" ref="CH153:CH163" si="1375">SUM(CG153*$D153)</f>
        <v>0</v>
      </c>
      <c r="CI153" s="48"/>
      <c r="CJ153" s="53">
        <f t="shared" ref="CJ153:CJ163" si="1376">SUM(CI153*$D153)</f>
        <v>0</v>
      </c>
      <c r="CK153" s="48"/>
      <c r="CL153" s="53">
        <f t="shared" ref="CL153:CL163" si="1377">SUM(CK153*$D153)</f>
        <v>0</v>
      </c>
      <c r="CM153" s="48"/>
      <c r="CN153" s="53">
        <f t="shared" ref="CN153:CN163" si="1378">SUM(CM153*$D153)</f>
        <v>0</v>
      </c>
      <c r="CO153" s="48"/>
      <c r="CP153" s="53">
        <f t="shared" ref="CP153:CP163" si="1379">SUM(CO153*$D153)</f>
        <v>0</v>
      </c>
      <c r="CQ153" s="48"/>
      <c r="CR153" s="53">
        <f t="shared" ref="CR153:CR163" si="1380">SUM(CQ153*$D153)</f>
        <v>0</v>
      </c>
      <c r="CS153" s="48"/>
      <c r="CT153" s="53">
        <f t="shared" ref="CT153:CT163" si="1381">SUM(CS153*$D153)</f>
        <v>0</v>
      </c>
      <c r="CU153" s="48"/>
      <c r="CV153" s="53">
        <f t="shared" ref="CV153:CV163" si="1382">SUM(CU153*$D153)</f>
        <v>0</v>
      </c>
      <c r="CW153" s="48"/>
      <c r="CX153" s="53">
        <f t="shared" ref="CX153:CX163" si="1383">SUM(CW153*$D153)</f>
        <v>0</v>
      </c>
      <c r="CY153" s="43"/>
      <c r="CZ153" s="50">
        <f t="shared" si="1281"/>
        <v>161.75</v>
      </c>
      <c r="DA153" s="50">
        <f t="shared" si="1282"/>
        <v>19086.5</v>
      </c>
      <c r="DB153" s="1"/>
      <c r="DC153" s="850"/>
      <c r="DD153" s="850">
        <f t="shared" si="1283"/>
        <v>0</v>
      </c>
      <c r="DE153" s="851">
        <f t="shared" si="1334"/>
        <v>4.5</v>
      </c>
      <c r="DF153" s="851">
        <f t="shared" si="1284"/>
        <v>531</v>
      </c>
      <c r="DG153" s="850"/>
      <c r="DH153" s="850">
        <f t="shared" si="1285"/>
        <v>0</v>
      </c>
      <c r="DI153" s="851"/>
      <c r="DJ153" s="851">
        <f t="shared" si="1286"/>
        <v>0</v>
      </c>
    </row>
    <row r="154" spans="1:114" s="3" customFormat="1" x14ac:dyDescent="0.2">
      <c r="A154" s="46" t="s">
        <v>208</v>
      </c>
      <c r="B154" s="46" t="s">
        <v>209</v>
      </c>
      <c r="C154" s="46" t="s">
        <v>7</v>
      </c>
      <c r="D154" s="46">
        <v>118</v>
      </c>
      <c r="E154" s="4"/>
      <c r="F154" s="53">
        <f t="shared" si="1336"/>
        <v>0</v>
      </c>
      <c r="G154" s="4"/>
      <c r="H154" s="53">
        <f t="shared" si="1337"/>
        <v>0</v>
      </c>
      <c r="I154" s="4"/>
      <c r="J154" s="53">
        <f t="shared" si="1338"/>
        <v>0</v>
      </c>
      <c r="K154" s="4"/>
      <c r="L154" s="53">
        <f t="shared" si="1339"/>
        <v>0</v>
      </c>
      <c r="M154" s="4"/>
      <c r="N154" s="53">
        <f t="shared" si="1340"/>
        <v>0</v>
      </c>
      <c r="O154" s="4"/>
      <c r="P154" s="53">
        <f t="shared" si="1341"/>
        <v>0</v>
      </c>
      <c r="Q154" s="4"/>
      <c r="R154" s="53">
        <f t="shared" si="1342"/>
        <v>0</v>
      </c>
      <c r="S154" s="4"/>
      <c r="T154" s="53">
        <f t="shared" si="1343"/>
        <v>0</v>
      </c>
      <c r="U154" s="4"/>
      <c r="V154" s="53">
        <f t="shared" si="1344"/>
        <v>0</v>
      </c>
      <c r="W154" s="4"/>
      <c r="X154" s="53">
        <f t="shared" si="1345"/>
        <v>0</v>
      </c>
      <c r="Y154" s="4"/>
      <c r="Z154" s="53"/>
      <c r="AA154" s="4"/>
      <c r="AB154" s="872">
        <f t="shared" si="1346"/>
        <v>0</v>
      </c>
      <c r="AC154" s="877"/>
      <c r="AD154" s="53">
        <f t="shared" si="1347"/>
        <v>0</v>
      </c>
      <c r="AE154" s="48"/>
      <c r="AF154" s="53">
        <f t="shared" si="1348"/>
        <v>0</v>
      </c>
      <c r="AG154" s="48"/>
      <c r="AH154" s="53">
        <f t="shared" si="1349"/>
        <v>0</v>
      </c>
      <c r="AI154" s="48"/>
      <c r="AJ154" s="53">
        <f t="shared" si="1350"/>
        <v>0</v>
      </c>
      <c r="AK154" s="48"/>
      <c r="AL154" s="53">
        <f t="shared" si="1351"/>
        <v>0</v>
      </c>
      <c r="AM154" s="48"/>
      <c r="AN154" s="53">
        <f t="shared" si="1352"/>
        <v>0</v>
      </c>
      <c r="AO154" s="48"/>
      <c r="AP154" s="53">
        <f t="shared" si="1353"/>
        <v>0</v>
      </c>
      <c r="AQ154" s="48"/>
      <c r="AR154" s="53">
        <f t="shared" si="1354"/>
        <v>0</v>
      </c>
      <c r="AS154" s="48"/>
      <c r="AT154" s="53">
        <f t="shared" si="1355"/>
        <v>0</v>
      </c>
      <c r="AU154" s="48"/>
      <c r="AV154" s="53">
        <f t="shared" si="1356"/>
        <v>0</v>
      </c>
      <c r="AW154" s="48"/>
      <c r="AX154" s="53">
        <f t="shared" si="1357"/>
        <v>0</v>
      </c>
      <c r="AY154" s="48"/>
      <c r="AZ154" s="872">
        <f t="shared" si="1358"/>
        <v>0</v>
      </c>
      <c r="BA154" s="877"/>
      <c r="BB154" s="53">
        <f t="shared" si="1359"/>
        <v>0</v>
      </c>
      <c r="BC154" s="48"/>
      <c r="BD154" s="53">
        <f t="shared" si="1360"/>
        <v>0</v>
      </c>
      <c r="BE154" s="48"/>
      <c r="BF154" s="53">
        <f t="shared" si="1361"/>
        <v>0</v>
      </c>
      <c r="BG154" s="48"/>
      <c r="BH154" s="53">
        <f t="shared" si="1362"/>
        <v>0</v>
      </c>
      <c r="BI154" s="48"/>
      <c r="BJ154" s="53">
        <f t="shared" si="1363"/>
        <v>0</v>
      </c>
      <c r="BK154" s="48"/>
      <c r="BL154" s="53">
        <f t="shared" si="1364"/>
        <v>0</v>
      </c>
      <c r="BM154" s="48"/>
      <c r="BN154" s="53">
        <f t="shared" si="1365"/>
        <v>0</v>
      </c>
      <c r="BO154" s="48"/>
      <c r="BP154" s="53">
        <f t="shared" si="1366"/>
        <v>0</v>
      </c>
      <c r="BQ154" s="48"/>
      <c r="BR154" s="53">
        <f t="shared" si="1367"/>
        <v>0</v>
      </c>
      <c r="BS154" s="48"/>
      <c r="BT154" s="53">
        <f t="shared" si="1368"/>
        <v>0</v>
      </c>
      <c r="BU154" s="48"/>
      <c r="BV154" s="53">
        <f t="shared" si="1369"/>
        <v>0</v>
      </c>
      <c r="BW154" s="48"/>
      <c r="BX154" s="53">
        <f t="shared" si="1370"/>
        <v>0</v>
      </c>
      <c r="BY154" s="48"/>
      <c r="BZ154" s="53">
        <f t="shared" si="1371"/>
        <v>0</v>
      </c>
      <c r="CA154" s="48"/>
      <c r="CB154" s="53">
        <f t="shared" si="1372"/>
        <v>0</v>
      </c>
      <c r="CC154" s="48"/>
      <c r="CD154" s="53">
        <f t="shared" si="1373"/>
        <v>0</v>
      </c>
      <c r="CE154" s="48"/>
      <c r="CF154" s="53">
        <f t="shared" si="1374"/>
        <v>0</v>
      </c>
      <c r="CG154" s="48"/>
      <c r="CH154" s="53">
        <f t="shared" si="1375"/>
        <v>0</v>
      </c>
      <c r="CI154" s="48"/>
      <c r="CJ154" s="53">
        <f t="shared" si="1376"/>
        <v>0</v>
      </c>
      <c r="CK154" s="48"/>
      <c r="CL154" s="53">
        <f t="shared" si="1377"/>
        <v>0</v>
      </c>
      <c r="CM154" s="48"/>
      <c r="CN154" s="53">
        <f t="shared" si="1378"/>
        <v>0</v>
      </c>
      <c r="CO154" s="48"/>
      <c r="CP154" s="53">
        <f t="shared" si="1379"/>
        <v>0</v>
      </c>
      <c r="CQ154" s="48"/>
      <c r="CR154" s="53">
        <f t="shared" si="1380"/>
        <v>0</v>
      </c>
      <c r="CS154" s="48"/>
      <c r="CT154" s="53">
        <f t="shared" si="1381"/>
        <v>0</v>
      </c>
      <c r="CU154" s="48"/>
      <c r="CV154" s="53">
        <f t="shared" si="1382"/>
        <v>0</v>
      </c>
      <c r="CW154" s="48"/>
      <c r="CX154" s="53">
        <f t="shared" si="1383"/>
        <v>0</v>
      </c>
      <c r="CY154" s="43"/>
      <c r="CZ154" s="50">
        <f t="shared" si="1281"/>
        <v>0</v>
      </c>
      <c r="DA154" s="50">
        <f t="shared" si="1282"/>
        <v>0</v>
      </c>
      <c r="DB154" s="1"/>
      <c r="DC154" s="850"/>
      <c r="DD154" s="850">
        <f t="shared" si="1283"/>
        <v>0</v>
      </c>
      <c r="DE154" s="851">
        <f t="shared" si="1334"/>
        <v>0</v>
      </c>
      <c r="DF154" s="851">
        <f t="shared" si="1284"/>
        <v>0</v>
      </c>
      <c r="DG154" s="850"/>
      <c r="DH154" s="850">
        <f t="shared" si="1285"/>
        <v>0</v>
      </c>
      <c r="DI154" s="851"/>
      <c r="DJ154" s="851">
        <f t="shared" si="1286"/>
        <v>0</v>
      </c>
    </row>
    <row r="155" spans="1:114" s="3" customFormat="1" x14ac:dyDescent="0.2">
      <c r="A155" s="46" t="s">
        <v>184</v>
      </c>
      <c r="B155" s="46" t="s">
        <v>185</v>
      </c>
      <c r="C155" s="46" t="s">
        <v>7</v>
      </c>
      <c r="D155" s="46">
        <v>118</v>
      </c>
      <c r="E155" s="4"/>
      <c r="F155" s="53">
        <f t="shared" si="1336"/>
        <v>0</v>
      </c>
      <c r="G155" s="4"/>
      <c r="H155" s="53">
        <f t="shared" si="1337"/>
        <v>0</v>
      </c>
      <c r="I155" s="4"/>
      <c r="J155" s="53">
        <f t="shared" si="1338"/>
        <v>0</v>
      </c>
      <c r="K155" s="4"/>
      <c r="L155" s="53">
        <f t="shared" si="1339"/>
        <v>0</v>
      </c>
      <c r="M155" s="4"/>
      <c r="N155" s="53">
        <f t="shared" si="1340"/>
        <v>0</v>
      </c>
      <c r="O155" s="4"/>
      <c r="P155" s="53">
        <f t="shared" si="1341"/>
        <v>0</v>
      </c>
      <c r="Q155" s="4"/>
      <c r="R155" s="53">
        <f t="shared" si="1342"/>
        <v>0</v>
      </c>
      <c r="S155" s="4"/>
      <c r="T155" s="53">
        <f t="shared" si="1343"/>
        <v>0</v>
      </c>
      <c r="U155" s="4"/>
      <c r="V155" s="53">
        <f t="shared" si="1344"/>
        <v>0</v>
      </c>
      <c r="W155" s="4"/>
      <c r="X155" s="53">
        <f t="shared" si="1345"/>
        <v>0</v>
      </c>
      <c r="Y155" s="4"/>
      <c r="Z155" s="53"/>
      <c r="AA155" s="4"/>
      <c r="AB155" s="872">
        <f t="shared" si="1346"/>
        <v>0</v>
      </c>
      <c r="AC155" s="877"/>
      <c r="AD155" s="53">
        <f t="shared" si="1347"/>
        <v>0</v>
      </c>
      <c r="AE155" s="48"/>
      <c r="AF155" s="53">
        <f t="shared" si="1348"/>
        <v>0</v>
      </c>
      <c r="AG155" s="48"/>
      <c r="AH155" s="53">
        <f t="shared" si="1349"/>
        <v>0</v>
      </c>
      <c r="AI155" s="48"/>
      <c r="AJ155" s="53">
        <f t="shared" si="1350"/>
        <v>0</v>
      </c>
      <c r="AK155" s="48"/>
      <c r="AL155" s="53">
        <f t="shared" si="1351"/>
        <v>0</v>
      </c>
      <c r="AM155" s="48"/>
      <c r="AN155" s="53">
        <f t="shared" si="1352"/>
        <v>0</v>
      </c>
      <c r="AO155" s="48"/>
      <c r="AP155" s="53">
        <f t="shared" si="1353"/>
        <v>0</v>
      </c>
      <c r="AQ155" s="48"/>
      <c r="AR155" s="53">
        <f t="shared" si="1354"/>
        <v>0</v>
      </c>
      <c r="AS155" s="48"/>
      <c r="AT155" s="53">
        <f t="shared" si="1355"/>
        <v>0</v>
      </c>
      <c r="AU155" s="48"/>
      <c r="AV155" s="53">
        <f t="shared" si="1356"/>
        <v>0</v>
      </c>
      <c r="AW155" s="48"/>
      <c r="AX155" s="53">
        <f t="shared" si="1357"/>
        <v>0</v>
      </c>
      <c r="AY155" s="48"/>
      <c r="AZ155" s="872">
        <f t="shared" si="1358"/>
        <v>0</v>
      </c>
      <c r="BA155" s="877"/>
      <c r="BB155" s="53">
        <f t="shared" si="1359"/>
        <v>0</v>
      </c>
      <c r="BC155" s="48"/>
      <c r="BD155" s="53">
        <f t="shared" si="1360"/>
        <v>0</v>
      </c>
      <c r="BE155" s="48"/>
      <c r="BF155" s="53">
        <f t="shared" si="1361"/>
        <v>0</v>
      </c>
      <c r="BG155" s="48"/>
      <c r="BH155" s="53">
        <f t="shared" si="1362"/>
        <v>0</v>
      </c>
      <c r="BI155" s="48"/>
      <c r="BJ155" s="53">
        <f t="shared" si="1363"/>
        <v>0</v>
      </c>
      <c r="BK155" s="48"/>
      <c r="BL155" s="53">
        <f t="shared" si="1364"/>
        <v>0</v>
      </c>
      <c r="BM155" s="48"/>
      <c r="BN155" s="53">
        <f t="shared" si="1365"/>
        <v>0</v>
      </c>
      <c r="BO155" s="48"/>
      <c r="BP155" s="53">
        <f t="shared" si="1366"/>
        <v>0</v>
      </c>
      <c r="BQ155" s="48"/>
      <c r="BR155" s="53">
        <f t="shared" si="1367"/>
        <v>0</v>
      </c>
      <c r="BS155" s="48"/>
      <c r="BT155" s="53">
        <f t="shared" si="1368"/>
        <v>0</v>
      </c>
      <c r="BU155" s="48"/>
      <c r="BV155" s="53">
        <f t="shared" si="1369"/>
        <v>0</v>
      </c>
      <c r="BW155" s="48"/>
      <c r="BX155" s="53">
        <f t="shared" si="1370"/>
        <v>0</v>
      </c>
      <c r="BY155" s="48"/>
      <c r="BZ155" s="53">
        <f t="shared" si="1371"/>
        <v>0</v>
      </c>
      <c r="CA155" s="48"/>
      <c r="CB155" s="53">
        <f t="shared" si="1372"/>
        <v>0</v>
      </c>
      <c r="CC155" s="48"/>
      <c r="CD155" s="53">
        <f t="shared" si="1373"/>
        <v>0</v>
      </c>
      <c r="CE155" s="48"/>
      <c r="CF155" s="53">
        <f t="shared" si="1374"/>
        <v>0</v>
      </c>
      <c r="CG155" s="48"/>
      <c r="CH155" s="53">
        <f t="shared" si="1375"/>
        <v>0</v>
      </c>
      <c r="CI155" s="48"/>
      <c r="CJ155" s="53">
        <f t="shared" si="1376"/>
        <v>0</v>
      </c>
      <c r="CK155" s="48"/>
      <c r="CL155" s="53">
        <f t="shared" si="1377"/>
        <v>0</v>
      </c>
      <c r="CM155" s="48"/>
      <c r="CN155" s="53">
        <f t="shared" si="1378"/>
        <v>0</v>
      </c>
      <c r="CO155" s="48"/>
      <c r="CP155" s="53">
        <f t="shared" si="1379"/>
        <v>0</v>
      </c>
      <c r="CQ155" s="48"/>
      <c r="CR155" s="53">
        <f t="shared" si="1380"/>
        <v>0</v>
      </c>
      <c r="CS155" s="48"/>
      <c r="CT155" s="53">
        <f t="shared" si="1381"/>
        <v>0</v>
      </c>
      <c r="CU155" s="48"/>
      <c r="CV155" s="53">
        <f t="shared" si="1382"/>
        <v>0</v>
      </c>
      <c r="CW155" s="48"/>
      <c r="CX155" s="53">
        <f t="shared" si="1383"/>
        <v>0</v>
      </c>
      <c r="CY155" s="43"/>
      <c r="CZ155" s="50">
        <f t="shared" si="1281"/>
        <v>0</v>
      </c>
      <c r="DA155" s="50">
        <f t="shared" si="1282"/>
        <v>0</v>
      </c>
      <c r="DB155" s="1"/>
      <c r="DC155" s="850"/>
      <c r="DD155" s="850">
        <f t="shared" si="1283"/>
        <v>0</v>
      </c>
      <c r="DE155" s="851">
        <f t="shared" si="1334"/>
        <v>0</v>
      </c>
      <c r="DF155" s="851">
        <f t="shared" si="1284"/>
        <v>0</v>
      </c>
      <c r="DG155" s="850"/>
      <c r="DH155" s="850">
        <f t="shared" si="1285"/>
        <v>0</v>
      </c>
      <c r="DI155" s="851"/>
      <c r="DJ155" s="851">
        <f t="shared" si="1286"/>
        <v>0</v>
      </c>
    </row>
    <row r="156" spans="1:114" s="3" customFormat="1" x14ac:dyDescent="0.2">
      <c r="A156" s="46" t="s">
        <v>159</v>
      </c>
      <c r="B156" s="46" t="s">
        <v>160</v>
      </c>
      <c r="C156" s="46" t="s">
        <v>7</v>
      </c>
      <c r="D156" s="46">
        <v>118</v>
      </c>
      <c r="E156" s="4"/>
      <c r="F156" s="53">
        <f t="shared" si="1336"/>
        <v>0</v>
      </c>
      <c r="G156" s="4"/>
      <c r="H156" s="53">
        <f t="shared" si="1337"/>
        <v>0</v>
      </c>
      <c r="I156" s="4"/>
      <c r="J156" s="53">
        <f t="shared" si="1338"/>
        <v>0</v>
      </c>
      <c r="K156" s="4"/>
      <c r="L156" s="53">
        <f t="shared" si="1339"/>
        <v>0</v>
      </c>
      <c r="M156" s="4"/>
      <c r="N156" s="53">
        <f t="shared" si="1340"/>
        <v>0</v>
      </c>
      <c r="O156" s="4"/>
      <c r="P156" s="53">
        <f t="shared" si="1341"/>
        <v>0</v>
      </c>
      <c r="Q156" s="4"/>
      <c r="R156" s="53">
        <f t="shared" si="1342"/>
        <v>0</v>
      </c>
      <c r="S156" s="4"/>
      <c r="T156" s="53">
        <f t="shared" si="1343"/>
        <v>0</v>
      </c>
      <c r="U156" s="4"/>
      <c r="V156" s="53">
        <f t="shared" si="1344"/>
        <v>0</v>
      </c>
      <c r="W156" s="4"/>
      <c r="X156" s="53">
        <f t="shared" si="1345"/>
        <v>0</v>
      </c>
      <c r="Y156" s="4"/>
      <c r="Z156" s="53"/>
      <c r="AA156" s="4"/>
      <c r="AB156" s="872">
        <f t="shared" si="1346"/>
        <v>0</v>
      </c>
      <c r="AC156" s="877"/>
      <c r="AD156" s="53">
        <f t="shared" si="1347"/>
        <v>0</v>
      </c>
      <c r="AE156" s="48"/>
      <c r="AF156" s="53">
        <f t="shared" si="1348"/>
        <v>0</v>
      </c>
      <c r="AG156" s="48"/>
      <c r="AH156" s="53">
        <f t="shared" si="1349"/>
        <v>0</v>
      </c>
      <c r="AI156" s="48"/>
      <c r="AJ156" s="53">
        <f t="shared" si="1350"/>
        <v>0</v>
      </c>
      <c r="AK156" s="48"/>
      <c r="AL156" s="53">
        <f t="shared" si="1351"/>
        <v>0</v>
      </c>
      <c r="AM156" s="48"/>
      <c r="AN156" s="53">
        <f t="shared" si="1352"/>
        <v>0</v>
      </c>
      <c r="AO156" s="48"/>
      <c r="AP156" s="53">
        <f t="shared" si="1353"/>
        <v>0</v>
      </c>
      <c r="AQ156" s="48"/>
      <c r="AR156" s="53">
        <f t="shared" si="1354"/>
        <v>0</v>
      </c>
      <c r="AS156" s="48"/>
      <c r="AT156" s="53">
        <f t="shared" si="1355"/>
        <v>0</v>
      </c>
      <c r="AU156" s="48"/>
      <c r="AV156" s="53">
        <f t="shared" si="1356"/>
        <v>0</v>
      </c>
      <c r="AW156" s="48"/>
      <c r="AX156" s="53">
        <f t="shared" si="1357"/>
        <v>0</v>
      </c>
      <c r="AY156" s="48"/>
      <c r="AZ156" s="872">
        <f t="shared" si="1358"/>
        <v>0</v>
      </c>
      <c r="BA156" s="877"/>
      <c r="BB156" s="53">
        <f t="shared" si="1359"/>
        <v>0</v>
      </c>
      <c r="BC156" s="48"/>
      <c r="BD156" s="53">
        <f t="shared" si="1360"/>
        <v>0</v>
      </c>
      <c r="BE156" s="48"/>
      <c r="BF156" s="53">
        <f t="shared" si="1361"/>
        <v>0</v>
      </c>
      <c r="BG156" s="48"/>
      <c r="BH156" s="53">
        <f t="shared" si="1362"/>
        <v>0</v>
      </c>
      <c r="BI156" s="48"/>
      <c r="BJ156" s="53">
        <f t="shared" si="1363"/>
        <v>0</v>
      </c>
      <c r="BK156" s="48"/>
      <c r="BL156" s="53">
        <f t="shared" si="1364"/>
        <v>0</v>
      </c>
      <c r="BM156" s="48"/>
      <c r="BN156" s="53">
        <f t="shared" si="1365"/>
        <v>0</v>
      </c>
      <c r="BO156" s="48"/>
      <c r="BP156" s="53">
        <f t="shared" si="1366"/>
        <v>0</v>
      </c>
      <c r="BQ156" s="48"/>
      <c r="BR156" s="53">
        <f t="shared" si="1367"/>
        <v>0</v>
      </c>
      <c r="BS156" s="48"/>
      <c r="BT156" s="53">
        <f t="shared" si="1368"/>
        <v>0</v>
      </c>
      <c r="BU156" s="48"/>
      <c r="BV156" s="53">
        <f t="shared" si="1369"/>
        <v>0</v>
      </c>
      <c r="BW156" s="48"/>
      <c r="BX156" s="53">
        <f t="shared" si="1370"/>
        <v>0</v>
      </c>
      <c r="BY156" s="48"/>
      <c r="BZ156" s="53">
        <f t="shared" si="1371"/>
        <v>0</v>
      </c>
      <c r="CA156" s="48"/>
      <c r="CB156" s="53">
        <f t="shared" si="1372"/>
        <v>0</v>
      </c>
      <c r="CC156" s="48"/>
      <c r="CD156" s="53">
        <f t="shared" si="1373"/>
        <v>0</v>
      </c>
      <c r="CE156" s="48"/>
      <c r="CF156" s="53">
        <f t="shared" si="1374"/>
        <v>0</v>
      </c>
      <c r="CG156" s="48"/>
      <c r="CH156" s="53">
        <f t="shared" si="1375"/>
        <v>0</v>
      </c>
      <c r="CI156" s="48"/>
      <c r="CJ156" s="53">
        <f t="shared" si="1376"/>
        <v>0</v>
      </c>
      <c r="CK156" s="48"/>
      <c r="CL156" s="53">
        <f t="shared" si="1377"/>
        <v>0</v>
      </c>
      <c r="CM156" s="48"/>
      <c r="CN156" s="53">
        <f t="shared" si="1378"/>
        <v>0</v>
      </c>
      <c r="CO156" s="48"/>
      <c r="CP156" s="53">
        <f t="shared" si="1379"/>
        <v>0</v>
      </c>
      <c r="CQ156" s="48"/>
      <c r="CR156" s="53">
        <f t="shared" si="1380"/>
        <v>0</v>
      </c>
      <c r="CS156" s="48"/>
      <c r="CT156" s="53">
        <f t="shared" si="1381"/>
        <v>0</v>
      </c>
      <c r="CU156" s="48"/>
      <c r="CV156" s="53">
        <f t="shared" si="1382"/>
        <v>0</v>
      </c>
      <c r="CW156" s="48"/>
      <c r="CX156" s="53">
        <f t="shared" si="1383"/>
        <v>0</v>
      </c>
      <c r="CY156" s="43"/>
      <c r="CZ156" s="50">
        <f t="shared" si="1281"/>
        <v>0</v>
      </c>
      <c r="DA156" s="50">
        <f t="shared" si="1282"/>
        <v>0</v>
      </c>
      <c r="DB156" s="1"/>
      <c r="DC156" s="850"/>
      <c r="DD156" s="850">
        <f t="shared" si="1283"/>
        <v>0</v>
      </c>
      <c r="DE156" s="851">
        <f t="shared" si="1334"/>
        <v>0</v>
      </c>
      <c r="DF156" s="851">
        <f t="shared" si="1284"/>
        <v>0</v>
      </c>
      <c r="DG156" s="850"/>
      <c r="DH156" s="850">
        <f t="shared" si="1285"/>
        <v>0</v>
      </c>
      <c r="DI156" s="851"/>
      <c r="DJ156" s="851">
        <f t="shared" si="1286"/>
        <v>0</v>
      </c>
    </row>
    <row r="157" spans="1:114" s="3" customFormat="1" x14ac:dyDescent="0.2">
      <c r="A157" s="46" t="s">
        <v>295</v>
      </c>
      <c r="B157" s="46" t="s">
        <v>162</v>
      </c>
      <c r="C157" s="46" t="s">
        <v>7</v>
      </c>
      <c r="D157" s="46">
        <v>118</v>
      </c>
      <c r="E157" s="4"/>
      <c r="F157" s="53">
        <f t="shared" si="1336"/>
        <v>0</v>
      </c>
      <c r="G157" s="4"/>
      <c r="H157" s="53">
        <f t="shared" si="1337"/>
        <v>0</v>
      </c>
      <c r="I157" s="4"/>
      <c r="J157" s="53">
        <f t="shared" si="1338"/>
        <v>0</v>
      </c>
      <c r="K157" s="4"/>
      <c r="L157" s="53">
        <f t="shared" si="1339"/>
        <v>0</v>
      </c>
      <c r="M157" s="4"/>
      <c r="N157" s="53">
        <f t="shared" si="1340"/>
        <v>0</v>
      </c>
      <c r="O157" s="4"/>
      <c r="P157" s="53">
        <f t="shared" si="1341"/>
        <v>0</v>
      </c>
      <c r="Q157" s="4"/>
      <c r="R157" s="53">
        <f t="shared" si="1342"/>
        <v>0</v>
      </c>
      <c r="S157" s="4"/>
      <c r="T157" s="53">
        <f t="shared" si="1343"/>
        <v>0</v>
      </c>
      <c r="U157" s="4"/>
      <c r="V157" s="53">
        <f t="shared" si="1344"/>
        <v>0</v>
      </c>
      <c r="W157" s="4"/>
      <c r="X157" s="53">
        <f t="shared" si="1345"/>
        <v>0</v>
      </c>
      <c r="Y157" s="4"/>
      <c r="Z157" s="53"/>
      <c r="AA157" s="4"/>
      <c r="AB157" s="872">
        <f t="shared" si="1346"/>
        <v>0</v>
      </c>
      <c r="AC157" s="877"/>
      <c r="AD157" s="53">
        <f t="shared" si="1347"/>
        <v>0</v>
      </c>
      <c r="AE157" s="48"/>
      <c r="AF157" s="53">
        <f t="shared" si="1348"/>
        <v>0</v>
      </c>
      <c r="AG157" s="48"/>
      <c r="AH157" s="53">
        <f t="shared" si="1349"/>
        <v>0</v>
      </c>
      <c r="AI157" s="48"/>
      <c r="AJ157" s="53">
        <f t="shared" si="1350"/>
        <v>0</v>
      </c>
      <c r="AK157" s="48"/>
      <c r="AL157" s="53">
        <f t="shared" si="1351"/>
        <v>0</v>
      </c>
      <c r="AM157" s="48"/>
      <c r="AN157" s="53">
        <f t="shared" si="1352"/>
        <v>0</v>
      </c>
      <c r="AO157" s="48"/>
      <c r="AP157" s="53">
        <f t="shared" si="1353"/>
        <v>0</v>
      </c>
      <c r="AQ157" s="48"/>
      <c r="AR157" s="53">
        <f t="shared" si="1354"/>
        <v>0</v>
      </c>
      <c r="AS157" s="48"/>
      <c r="AT157" s="53">
        <f t="shared" si="1355"/>
        <v>0</v>
      </c>
      <c r="AU157" s="48"/>
      <c r="AV157" s="53">
        <f t="shared" si="1356"/>
        <v>0</v>
      </c>
      <c r="AW157" s="48"/>
      <c r="AX157" s="53">
        <f t="shared" si="1357"/>
        <v>0</v>
      </c>
      <c r="AY157" s="48"/>
      <c r="AZ157" s="872">
        <f t="shared" si="1358"/>
        <v>0</v>
      </c>
      <c r="BA157" s="877"/>
      <c r="BB157" s="53">
        <f t="shared" si="1359"/>
        <v>0</v>
      </c>
      <c r="BC157" s="48"/>
      <c r="BD157" s="53">
        <f t="shared" si="1360"/>
        <v>0</v>
      </c>
      <c r="BE157" s="48"/>
      <c r="BF157" s="53">
        <f t="shared" si="1361"/>
        <v>0</v>
      </c>
      <c r="BG157" s="48"/>
      <c r="BH157" s="53">
        <f t="shared" si="1362"/>
        <v>0</v>
      </c>
      <c r="BI157" s="48"/>
      <c r="BJ157" s="53">
        <f t="shared" si="1363"/>
        <v>0</v>
      </c>
      <c r="BK157" s="48"/>
      <c r="BL157" s="53">
        <f t="shared" si="1364"/>
        <v>0</v>
      </c>
      <c r="BM157" s="48"/>
      <c r="BN157" s="53">
        <f t="shared" si="1365"/>
        <v>0</v>
      </c>
      <c r="BO157" s="48"/>
      <c r="BP157" s="53">
        <f t="shared" si="1366"/>
        <v>0</v>
      </c>
      <c r="BQ157" s="48"/>
      <c r="BR157" s="53">
        <f t="shared" si="1367"/>
        <v>0</v>
      </c>
      <c r="BS157" s="48"/>
      <c r="BT157" s="53">
        <f t="shared" si="1368"/>
        <v>0</v>
      </c>
      <c r="BU157" s="48"/>
      <c r="BV157" s="53">
        <f t="shared" si="1369"/>
        <v>0</v>
      </c>
      <c r="BW157" s="48"/>
      <c r="BX157" s="53">
        <f t="shared" si="1370"/>
        <v>0</v>
      </c>
      <c r="BY157" s="48"/>
      <c r="BZ157" s="53">
        <f t="shared" si="1371"/>
        <v>0</v>
      </c>
      <c r="CA157" s="48"/>
      <c r="CB157" s="53">
        <f t="shared" si="1372"/>
        <v>0</v>
      </c>
      <c r="CC157" s="48"/>
      <c r="CD157" s="53">
        <f t="shared" si="1373"/>
        <v>0</v>
      </c>
      <c r="CE157" s="48"/>
      <c r="CF157" s="53">
        <f t="shared" si="1374"/>
        <v>0</v>
      </c>
      <c r="CG157" s="48"/>
      <c r="CH157" s="53">
        <f t="shared" si="1375"/>
        <v>0</v>
      </c>
      <c r="CI157" s="48"/>
      <c r="CJ157" s="53">
        <f t="shared" si="1376"/>
        <v>0</v>
      </c>
      <c r="CK157" s="48"/>
      <c r="CL157" s="53">
        <f t="shared" si="1377"/>
        <v>0</v>
      </c>
      <c r="CM157" s="48"/>
      <c r="CN157" s="53">
        <f t="shared" si="1378"/>
        <v>0</v>
      </c>
      <c r="CO157" s="48"/>
      <c r="CP157" s="53">
        <f t="shared" si="1379"/>
        <v>0</v>
      </c>
      <c r="CQ157" s="48"/>
      <c r="CR157" s="53">
        <f t="shared" si="1380"/>
        <v>0</v>
      </c>
      <c r="CS157" s="48"/>
      <c r="CT157" s="53">
        <f t="shared" si="1381"/>
        <v>0</v>
      </c>
      <c r="CU157" s="48"/>
      <c r="CV157" s="53">
        <f t="shared" si="1382"/>
        <v>0</v>
      </c>
      <c r="CW157" s="48"/>
      <c r="CX157" s="53">
        <f t="shared" si="1383"/>
        <v>0</v>
      </c>
      <c r="CY157" s="43"/>
      <c r="CZ157" s="50">
        <f t="shared" si="1281"/>
        <v>0</v>
      </c>
      <c r="DA157" s="50">
        <f t="shared" si="1282"/>
        <v>0</v>
      </c>
      <c r="DB157" s="1"/>
      <c r="DC157" s="850"/>
      <c r="DD157" s="850">
        <f t="shared" si="1283"/>
        <v>0</v>
      </c>
      <c r="DE157" s="851">
        <f t="shared" si="1334"/>
        <v>0</v>
      </c>
      <c r="DF157" s="851">
        <f t="shared" si="1284"/>
        <v>0</v>
      </c>
      <c r="DG157" s="850"/>
      <c r="DH157" s="850">
        <f t="shared" si="1285"/>
        <v>0</v>
      </c>
      <c r="DI157" s="851"/>
      <c r="DJ157" s="851">
        <f t="shared" si="1286"/>
        <v>0</v>
      </c>
    </row>
    <row r="158" spans="1:114" s="3" customFormat="1" x14ac:dyDescent="0.2">
      <c r="A158" s="46" t="s">
        <v>107</v>
      </c>
      <c r="B158" s="46" t="s">
        <v>108</v>
      </c>
      <c r="C158" s="46" t="s">
        <v>7</v>
      </c>
      <c r="D158" s="46">
        <v>118</v>
      </c>
      <c r="E158" s="4"/>
      <c r="F158" s="53">
        <f t="shared" si="1336"/>
        <v>0</v>
      </c>
      <c r="G158" s="198"/>
      <c r="H158" s="53">
        <f t="shared" si="1337"/>
        <v>0</v>
      </c>
      <c r="I158" s="4"/>
      <c r="J158" s="53">
        <f t="shared" si="1338"/>
        <v>0</v>
      </c>
      <c r="K158" s="4"/>
      <c r="L158" s="53">
        <f t="shared" si="1339"/>
        <v>0</v>
      </c>
      <c r="M158" s="198"/>
      <c r="N158" s="53">
        <f t="shared" si="1340"/>
        <v>0</v>
      </c>
      <c r="O158" s="4"/>
      <c r="P158" s="53">
        <f t="shared" si="1341"/>
        <v>0</v>
      </c>
      <c r="Q158" s="4"/>
      <c r="R158" s="53">
        <f t="shared" si="1342"/>
        <v>0</v>
      </c>
      <c r="S158" s="4"/>
      <c r="T158" s="53">
        <f t="shared" si="1343"/>
        <v>0</v>
      </c>
      <c r="U158" s="4"/>
      <c r="V158" s="53">
        <f t="shared" si="1344"/>
        <v>0</v>
      </c>
      <c r="W158" s="4">
        <v>76.25</v>
      </c>
      <c r="X158" s="53">
        <f t="shared" si="1345"/>
        <v>8997.5</v>
      </c>
      <c r="Y158" s="4"/>
      <c r="Z158" s="53"/>
      <c r="AA158" s="4"/>
      <c r="AB158" s="872">
        <f t="shared" si="1346"/>
        <v>0</v>
      </c>
      <c r="AC158" s="877">
        <v>7</v>
      </c>
      <c r="AD158" s="53">
        <f t="shared" si="1347"/>
        <v>826</v>
      </c>
      <c r="AE158" s="48">
        <v>10</v>
      </c>
      <c r="AF158" s="53">
        <f t="shared" si="1348"/>
        <v>1180</v>
      </c>
      <c r="AG158" s="48">
        <v>21</v>
      </c>
      <c r="AH158" s="53">
        <f t="shared" si="1349"/>
        <v>2478</v>
      </c>
      <c r="AI158" s="48">
        <v>11.5</v>
      </c>
      <c r="AJ158" s="53">
        <f t="shared" si="1350"/>
        <v>1357</v>
      </c>
      <c r="AK158" s="48"/>
      <c r="AL158" s="53">
        <f t="shared" si="1351"/>
        <v>0</v>
      </c>
      <c r="AM158" s="48"/>
      <c r="AN158" s="53">
        <f t="shared" si="1352"/>
        <v>0</v>
      </c>
      <c r="AO158" s="48"/>
      <c r="AP158" s="53">
        <f t="shared" si="1353"/>
        <v>0</v>
      </c>
      <c r="AQ158" s="48"/>
      <c r="AR158" s="53">
        <f t="shared" si="1354"/>
        <v>0</v>
      </c>
      <c r="AS158" s="198">
        <v>1.5</v>
      </c>
      <c r="AT158" s="53">
        <f t="shared" si="1355"/>
        <v>177</v>
      </c>
      <c r="AU158" s="48">
        <v>3</v>
      </c>
      <c r="AV158" s="53">
        <f t="shared" si="1356"/>
        <v>354</v>
      </c>
      <c r="AW158" s="48"/>
      <c r="AX158" s="53">
        <f t="shared" si="1357"/>
        <v>0</v>
      </c>
      <c r="AY158" s="48"/>
      <c r="AZ158" s="872">
        <f t="shared" si="1358"/>
        <v>0</v>
      </c>
      <c r="BA158" s="877"/>
      <c r="BB158" s="53">
        <f t="shared" si="1359"/>
        <v>0</v>
      </c>
      <c r="BC158" s="48">
        <v>7.5</v>
      </c>
      <c r="BD158" s="53">
        <f t="shared" si="1360"/>
        <v>885</v>
      </c>
      <c r="BE158" s="48">
        <v>2</v>
      </c>
      <c r="BF158" s="53">
        <f t="shared" si="1361"/>
        <v>236</v>
      </c>
      <c r="BG158" s="48"/>
      <c r="BH158" s="53">
        <f t="shared" si="1362"/>
        <v>0</v>
      </c>
      <c r="BI158" s="48"/>
      <c r="BJ158" s="53">
        <f t="shared" si="1363"/>
        <v>0</v>
      </c>
      <c r="BK158" s="48">
        <v>2</v>
      </c>
      <c r="BL158" s="53">
        <f t="shared" si="1364"/>
        <v>236</v>
      </c>
      <c r="BM158" s="48"/>
      <c r="BN158" s="53">
        <f t="shared" si="1365"/>
        <v>0</v>
      </c>
      <c r="BO158" s="48"/>
      <c r="BP158" s="53">
        <f t="shared" si="1366"/>
        <v>0</v>
      </c>
      <c r="BQ158" s="48"/>
      <c r="BR158" s="53">
        <f t="shared" si="1367"/>
        <v>0</v>
      </c>
      <c r="BS158" s="48"/>
      <c r="BT158" s="53">
        <f t="shared" si="1368"/>
        <v>0</v>
      </c>
      <c r="BU158" s="48">
        <v>6.5</v>
      </c>
      <c r="BV158" s="53">
        <f t="shared" si="1369"/>
        <v>767</v>
      </c>
      <c r="BW158" s="48">
        <v>10.75</v>
      </c>
      <c r="BX158" s="53">
        <f t="shared" si="1370"/>
        <v>1268.5</v>
      </c>
      <c r="BY158" s="48"/>
      <c r="BZ158" s="53">
        <f t="shared" si="1371"/>
        <v>0</v>
      </c>
      <c r="CA158" s="48"/>
      <c r="CB158" s="53">
        <f t="shared" si="1372"/>
        <v>0</v>
      </c>
      <c r="CC158" s="48"/>
      <c r="CD158" s="53">
        <f t="shared" si="1373"/>
        <v>0</v>
      </c>
      <c r="CE158" s="48"/>
      <c r="CF158" s="53">
        <f t="shared" si="1374"/>
        <v>0</v>
      </c>
      <c r="CG158" s="48"/>
      <c r="CH158" s="53">
        <f t="shared" si="1375"/>
        <v>0</v>
      </c>
      <c r="CI158" s="48"/>
      <c r="CJ158" s="53">
        <f t="shared" si="1376"/>
        <v>0</v>
      </c>
      <c r="CK158" s="48"/>
      <c r="CL158" s="53">
        <f t="shared" si="1377"/>
        <v>0</v>
      </c>
      <c r="CM158" s="48"/>
      <c r="CN158" s="53">
        <f t="shared" si="1378"/>
        <v>0</v>
      </c>
      <c r="CO158" s="48"/>
      <c r="CP158" s="53">
        <f t="shared" si="1379"/>
        <v>0</v>
      </c>
      <c r="CQ158" s="48"/>
      <c r="CR158" s="53">
        <f t="shared" si="1380"/>
        <v>0</v>
      </c>
      <c r="CS158" s="48"/>
      <c r="CT158" s="53">
        <f t="shared" si="1381"/>
        <v>0</v>
      </c>
      <c r="CU158" s="48"/>
      <c r="CV158" s="53">
        <f t="shared" si="1382"/>
        <v>0</v>
      </c>
      <c r="CW158" s="48"/>
      <c r="CX158" s="53">
        <f t="shared" si="1383"/>
        <v>0</v>
      </c>
      <c r="CY158" s="43"/>
      <c r="CZ158" s="50">
        <f t="shared" si="1281"/>
        <v>159</v>
      </c>
      <c r="DA158" s="50">
        <f t="shared" si="1282"/>
        <v>18762</v>
      </c>
      <c r="DB158" s="1"/>
      <c r="DC158" s="850"/>
      <c r="DD158" s="850">
        <f t="shared" si="1283"/>
        <v>0</v>
      </c>
      <c r="DE158" s="851">
        <f t="shared" si="1334"/>
        <v>10.75</v>
      </c>
      <c r="DF158" s="851">
        <f t="shared" si="1284"/>
        <v>1268.5</v>
      </c>
      <c r="DG158" s="850"/>
      <c r="DH158" s="850">
        <f t="shared" si="1285"/>
        <v>0</v>
      </c>
      <c r="DI158" s="851"/>
      <c r="DJ158" s="851">
        <f t="shared" si="1286"/>
        <v>0</v>
      </c>
    </row>
    <row r="159" spans="1:114" s="3" customFormat="1" x14ac:dyDescent="0.2">
      <c r="A159" s="46" t="s">
        <v>246</v>
      </c>
      <c r="B159" s="46" t="s">
        <v>247</v>
      </c>
      <c r="C159" s="46" t="s">
        <v>7</v>
      </c>
      <c r="D159" s="46">
        <v>118</v>
      </c>
      <c r="E159" s="4"/>
      <c r="F159" s="53">
        <f t="shared" si="1336"/>
        <v>0</v>
      </c>
      <c r="G159" s="4"/>
      <c r="H159" s="53">
        <f t="shared" si="1337"/>
        <v>0</v>
      </c>
      <c r="I159" s="4"/>
      <c r="J159" s="53">
        <f t="shared" si="1338"/>
        <v>0</v>
      </c>
      <c r="K159" s="4"/>
      <c r="L159" s="53">
        <f t="shared" si="1339"/>
        <v>0</v>
      </c>
      <c r="M159" s="4"/>
      <c r="N159" s="53">
        <f t="shared" si="1340"/>
        <v>0</v>
      </c>
      <c r="O159" s="4"/>
      <c r="P159" s="53">
        <f t="shared" si="1341"/>
        <v>0</v>
      </c>
      <c r="Q159" s="4"/>
      <c r="R159" s="53">
        <f t="shared" si="1342"/>
        <v>0</v>
      </c>
      <c r="S159" s="4"/>
      <c r="T159" s="53">
        <f t="shared" si="1343"/>
        <v>0</v>
      </c>
      <c r="U159" s="4"/>
      <c r="V159" s="53">
        <f t="shared" si="1344"/>
        <v>0</v>
      </c>
      <c r="W159" s="4"/>
      <c r="X159" s="53">
        <f t="shared" si="1345"/>
        <v>0</v>
      </c>
      <c r="Y159" s="4"/>
      <c r="Z159" s="53"/>
      <c r="AA159" s="4"/>
      <c r="AB159" s="872">
        <f t="shared" si="1346"/>
        <v>0</v>
      </c>
      <c r="AC159" s="877"/>
      <c r="AD159" s="53">
        <f t="shared" si="1347"/>
        <v>0</v>
      </c>
      <c r="AE159" s="48"/>
      <c r="AF159" s="53">
        <f t="shared" si="1348"/>
        <v>0</v>
      </c>
      <c r="AG159" s="48"/>
      <c r="AH159" s="53">
        <f t="shared" si="1349"/>
        <v>0</v>
      </c>
      <c r="AI159" s="48"/>
      <c r="AJ159" s="53">
        <f t="shared" si="1350"/>
        <v>0</v>
      </c>
      <c r="AK159" s="48"/>
      <c r="AL159" s="53">
        <f t="shared" si="1351"/>
        <v>0</v>
      </c>
      <c r="AM159" s="48"/>
      <c r="AN159" s="53">
        <f t="shared" si="1352"/>
        <v>0</v>
      </c>
      <c r="AO159" s="48"/>
      <c r="AP159" s="53">
        <f t="shared" si="1353"/>
        <v>0</v>
      </c>
      <c r="AQ159" s="48"/>
      <c r="AR159" s="53">
        <f t="shared" si="1354"/>
        <v>0</v>
      </c>
      <c r="AS159" s="48"/>
      <c r="AT159" s="53">
        <f t="shared" si="1355"/>
        <v>0</v>
      </c>
      <c r="AU159" s="48"/>
      <c r="AV159" s="53">
        <f t="shared" si="1356"/>
        <v>0</v>
      </c>
      <c r="AW159" s="48"/>
      <c r="AX159" s="53">
        <f t="shared" si="1357"/>
        <v>0</v>
      </c>
      <c r="AY159" s="48"/>
      <c r="AZ159" s="872">
        <f t="shared" si="1358"/>
        <v>0</v>
      </c>
      <c r="BA159" s="877"/>
      <c r="BB159" s="53">
        <f t="shared" si="1359"/>
        <v>0</v>
      </c>
      <c r="BC159" s="48"/>
      <c r="BD159" s="53">
        <f t="shared" si="1360"/>
        <v>0</v>
      </c>
      <c r="BE159" s="48"/>
      <c r="BF159" s="53">
        <f t="shared" si="1361"/>
        <v>0</v>
      </c>
      <c r="BG159" s="48"/>
      <c r="BH159" s="53">
        <f t="shared" si="1362"/>
        <v>0</v>
      </c>
      <c r="BI159" s="48"/>
      <c r="BJ159" s="53">
        <f t="shared" si="1363"/>
        <v>0</v>
      </c>
      <c r="BK159" s="48"/>
      <c r="BL159" s="53">
        <f t="shared" si="1364"/>
        <v>0</v>
      </c>
      <c r="BM159" s="48"/>
      <c r="BN159" s="53">
        <f t="shared" si="1365"/>
        <v>0</v>
      </c>
      <c r="BO159" s="48"/>
      <c r="BP159" s="53">
        <f t="shared" si="1366"/>
        <v>0</v>
      </c>
      <c r="BQ159" s="48"/>
      <c r="BR159" s="53">
        <f t="shared" si="1367"/>
        <v>0</v>
      </c>
      <c r="BS159" s="48"/>
      <c r="BT159" s="53">
        <f t="shared" si="1368"/>
        <v>0</v>
      </c>
      <c r="BU159" s="48"/>
      <c r="BV159" s="53">
        <f t="shared" si="1369"/>
        <v>0</v>
      </c>
      <c r="BW159" s="48"/>
      <c r="BX159" s="53">
        <f t="shared" si="1370"/>
        <v>0</v>
      </c>
      <c r="BY159" s="48"/>
      <c r="BZ159" s="53">
        <f t="shared" si="1371"/>
        <v>0</v>
      </c>
      <c r="CA159" s="48"/>
      <c r="CB159" s="53">
        <f t="shared" si="1372"/>
        <v>0</v>
      </c>
      <c r="CC159" s="48"/>
      <c r="CD159" s="53">
        <f t="shared" si="1373"/>
        <v>0</v>
      </c>
      <c r="CE159" s="48"/>
      <c r="CF159" s="53">
        <f t="shared" si="1374"/>
        <v>0</v>
      </c>
      <c r="CG159" s="48"/>
      <c r="CH159" s="53">
        <f t="shared" si="1375"/>
        <v>0</v>
      </c>
      <c r="CI159" s="48"/>
      <c r="CJ159" s="53">
        <f t="shared" si="1376"/>
        <v>0</v>
      </c>
      <c r="CK159" s="48"/>
      <c r="CL159" s="53">
        <f t="shared" si="1377"/>
        <v>0</v>
      </c>
      <c r="CM159" s="48"/>
      <c r="CN159" s="53">
        <f t="shared" si="1378"/>
        <v>0</v>
      </c>
      <c r="CO159" s="48"/>
      <c r="CP159" s="53">
        <f t="shared" si="1379"/>
        <v>0</v>
      </c>
      <c r="CQ159" s="48"/>
      <c r="CR159" s="53">
        <f t="shared" si="1380"/>
        <v>0</v>
      </c>
      <c r="CS159" s="48"/>
      <c r="CT159" s="53">
        <f t="shared" si="1381"/>
        <v>0</v>
      </c>
      <c r="CU159" s="48"/>
      <c r="CV159" s="53">
        <f t="shared" si="1382"/>
        <v>0</v>
      </c>
      <c r="CW159" s="48"/>
      <c r="CX159" s="53">
        <f t="shared" si="1383"/>
        <v>0</v>
      </c>
      <c r="CY159" s="43"/>
      <c r="CZ159" s="50">
        <f t="shared" si="1281"/>
        <v>0</v>
      </c>
      <c r="DA159" s="50">
        <f t="shared" si="1282"/>
        <v>0</v>
      </c>
      <c r="DB159" s="1"/>
      <c r="DC159" s="850"/>
      <c r="DD159" s="850">
        <f t="shared" si="1283"/>
        <v>0</v>
      </c>
      <c r="DE159" s="851">
        <f t="shared" si="1334"/>
        <v>0</v>
      </c>
      <c r="DF159" s="851">
        <f t="shared" si="1284"/>
        <v>0</v>
      </c>
      <c r="DG159" s="850"/>
      <c r="DH159" s="850">
        <f t="shared" si="1285"/>
        <v>0</v>
      </c>
      <c r="DI159" s="851"/>
      <c r="DJ159" s="851">
        <f t="shared" si="1286"/>
        <v>0</v>
      </c>
    </row>
    <row r="160" spans="1:114" s="3" customFormat="1" x14ac:dyDescent="0.2">
      <c r="A160" s="46" t="s">
        <v>182</v>
      </c>
      <c r="B160" s="46" t="s">
        <v>183</v>
      </c>
      <c r="C160" s="46" t="s">
        <v>7</v>
      </c>
      <c r="D160" s="46">
        <v>118</v>
      </c>
      <c r="E160" s="4"/>
      <c r="F160" s="53">
        <f t="shared" si="1336"/>
        <v>0</v>
      </c>
      <c r="G160" s="4"/>
      <c r="H160" s="53">
        <f t="shared" si="1337"/>
        <v>0</v>
      </c>
      <c r="I160" s="4"/>
      <c r="J160" s="53">
        <f t="shared" si="1338"/>
        <v>0</v>
      </c>
      <c r="K160" s="4"/>
      <c r="L160" s="53">
        <f t="shared" si="1339"/>
        <v>0</v>
      </c>
      <c r="M160" s="4"/>
      <c r="N160" s="53">
        <f t="shared" si="1340"/>
        <v>0</v>
      </c>
      <c r="O160" s="4"/>
      <c r="P160" s="53">
        <f t="shared" si="1341"/>
        <v>0</v>
      </c>
      <c r="Q160" s="4"/>
      <c r="R160" s="53">
        <f t="shared" si="1342"/>
        <v>0</v>
      </c>
      <c r="S160" s="4"/>
      <c r="T160" s="53">
        <f t="shared" si="1343"/>
        <v>0</v>
      </c>
      <c r="U160" s="4"/>
      <c r="V160" s="53">
        <f t="shared" si="1344"/>
        <v>0</v>
      </c>
      <c r="W160" s="4"/>
      <c r="X160" s="53">
        <f t="shared" si="1345"/>
        <v>0</v>
      </c>
      <c r="Y160" s="4"/>
      <c r="Z160" s="53"/>
      <c r="AA160" s="4"/>
      <c r="AB160" s="872">
        <f t="shared" si="1346"/>
        <v>0</v>
      </c>
      <c r="AC160" s="877"/>
      <c r="AD160" s="53">
        <f t="shared" si="1347"/>
        <v>0</v>
      </c>
      <c r="AE160" s="48"/>
      <c r="AF160" s="53">
        <f t="shared" si="1348"/>
        <v>0</v>
      </c>
      <c r="AG160" s="48"/>
      <c r="AH160" s="53">
        <f t="shared" si="1349"/>
        <v>0</v>
      </c>
      <c r="AI160" s="48"/>
      <c r="AJ160" s="53">
        <f t="shared" si="1350"/>
        <v>0</v>
      </c>
      <c r="AK160" s="48"/>
      <c r="AL160" s="53">
        <f t="shared" si="1351"/>
        <v>0</v>
      </c>
      <c r="AM160" s="48"/>
      <c r="AN160" s="53">
        <f t="shared" si="1352"/>
        <v>0</v>
      </c>
      <c r="AO160" s="48"/>
      <c r="AP160" s="53">
        <f t="shared" si="1353"/>
        <v>0</v>
      </c>
      <c r="AQ160" s="48"/>
      <c r="AR160" s="53">
        <f t="shared" si="1354"/>
        <v>0</v>
      </c>
      <c r="AS160" s="48"/>
      <c r="AT160" s="53">
        <f t="shared" si="1355"/>
        <v>0</v>
      </c>
      <c r="AU160" s="48"/>
      <c r="AV160" s="53">
        <f t="shared" si="1356"/>
        <v>0</v>
      </c>
      <c r="AW160" s="48"/>
      <c r="AX160" s="53">
        <f t="shared" si="1357"/>
        <v>0</v>
      </c>
      <c r="AY160" s="48"/>
      <c r="AZ160" s="872">
        <f t="shared" si="1358"/>
        <v>0</v>
      </c>
      <c r="BA160" s="877"/>
      <c r="BB160" s="53">
        <f t="shared" si="1359"/>
        <v>0</v>
      </c>
      <c r="BC160" s="48"/>
      <c r="BD160" s="53">
        <f t="shared" si="1360"/>
        <v>0</v>
      </c>
      <c r="BE160" s="48"/>
      <c r="BF160" s="53">
        <f t="shared" si="1361"/>
        <v>0</v>
      </c>
      <c r="BG160" s="48"/>
      <c r="BH160" s="53">
        <f t="shared" si="1362"/>
        <v>0</v>
      </c>
      <c r="BI160" s="48"/>
      <c r="BJ160" s="53">
        <f t="shared" si="1363"/>
        <v>0</v>
      </c>
      <c r="BK160" s="48"/>
      <c r="BL160" s="53">
        <f t="shared" si="1364"/>
        <v>0</v>
      </c>
      <c r="BM160" s="48"/>
      <c r="BN160" s="53">
        <f t="shared" si="1365"/>
        <v>0</v>
      </c>
      <c r="BO160" s="48"/>
      <c r="BP160" s="53">
        <f t="shared" si="1366"/>
        <v>0</v>
      </c>
      <c r="BQ160" s="48"/>
      <c r="BR160" s="53">
        <f t="shared" si="1367"/>
        <v>0</v>
      </c>
      <c r="BS160" s="48"/>
      <c r="BT160" s="53">
        <f t="shared" si="1368"/>
        <v>0</v>
      </c>
      <c r="BU160" s="48"/>
      <c r="BV160" s="53">
        <f t="shared" si="1369"/>
        <v>0</v>
      </c>
      <c r="BW160" s="48"/>
      <c r="BX160" s="53">
        <f t="shared" si="1370"/>
        <v>0</v>
      </c>
      <c r="BY160" s="48"/>
      <c r="BZ160" s="53">
        <f t="shared" si="1371"/>
        <v>0</v>
      </c>
      <c r="CA160" s="48"/>
      <c r="CB160" s="53">
        <f t="shared" si="1372"/>
        <v>0</v>
      </c>
      <c r="CC160" s="48"/>
      <c r="CD160" s="53">
        <f t="shared" si="1373"/>
        <v>0</v>
      </c>
      <c r="CE160" s="48"/>
      <c r="CF160" s="53">
        <f t="shared" si="1374"/>
        <v>0</v>
      </c>
      <c r="CG160" s="48"/>
      <c r="CH160" s="53">
        <f t="shared" si="1375"/>
        <v>0</v>
      </c>
      <c r="CI160" s="48"/>
      <c r="CJ160" s="53">
        <f t="shared" si="1376"/>
        <v>0</v>
      </c>
      <c r="CK160" s="48"/>
      <c r="CL160" s="53">
        <f t="shared" si="1377"/>
        <v>0</v>
      </c>
      <c r="CM160" s="48"/>
      <c r="CN160" s="53">
        <f t="shared" si="1378"/>
        <v>0</v>
      </c>
      <c r="CO160" s="48"/>
      <c r="CP160" s="53">
        <f t="shared" si="1379"/>
        <v>0</v>
      </c>
      <c r="CQ160" s="48"/>
      <c r="CR160" s="53">
        <f t="shared" si="1380"/>
        <v>0</v>
      </c>
      <c r="CS160" s="48"/>
      <c r="CT160" s="53">
        <f t="shared" si="1381"/>
        <v>0</v>
      </c>
      <c r="CU160" s="48"/>
      <c r="CV160" s="53">
        <f t="shared" si="1382"/>
        <v>0</v>
      </c>
      <c r="CW160" s="48"/>
      <c r="CX160" s="53">
        <f t="shared" si="1383"/>
        <v>0</v>
      </c>
      <c r="CY160" s="43"/>
      <c r="CZ160" s="50">
        <f t="shared" si="1281"/>
        <v>0</v>
      </c>
      <c r="DA160" s="50">
        <f t="shared" si="1282"/>
        <v>0</v>
      </c>
      <c r="DB160" s="1"/>
      <c r="DC160" s="850"/>
      <c r="DD160" s="850">
        <f t="shared" si="1283"/>
        <v>0</v>
      </c>
      <c r="DE160" s="851">
        <f t="shared" si="1334"/>
        <v>0</v>
      </c>
      <c r="DF160" s="851">
        <f t="shared" si="1284"/>
        <v>0</v>
      </c>
      <c r="DG160" s="850"/>
      <c r="DH160" s="850">
        <f t="shared" si="1285"/>
        <v>0</v>
      </c>
      <c r="DI160" s="851"/>
      <c r="DJ160" s="851">
        <f t="shared" si="1286"/>
        <v>0</v>
      </c>
    </row>
    <row r="161" spans="1:114" s="3" customFormat="1" x14ac:dyDescent="0.2">
      <c r="A161" s="46" t="s">
        <v>161</v>
      </c>
      <c r="B161" s="46" t="s">
        <v>162</v>
      </c>
      <c r="C161" s="46" t="s">
        <v>7</v>
      </c>
      <c r="D161" s="46">
        <v>118</v>
      </c>
      <c r="E161" s="4"/>
      <c r="F161" s="53">
        <f t="shared" si="1336"/>
        <v>0</v>
      </c>
      <c r="G161" s="4"/>
      <c r="H161" s="53">
        <f t="shared" si="1337"/>
        <v>0</v>
      </c>
      <c r="I161" s="4"/>
      <c r="J161" s="53">
        <f t="shared" si="1338"/>
        <v>0</v>
      </c>
      <c r="K161" s="4"/>
      <c r="L161" s="53">
        <f t="shared" si="1339"/>
        <v>0</v>
      </c>
      <c r="M161" s="4"/>
      <c r="N161" s="53">
        <f t="shared" si="1340"/>
        <v>0</v>
      </c>
      <c r="O161" s="4"/>
      <c r="P161" s="53">
        <f t="shared" si="1341"/>
        <v>0</v>
      </c>
      <c r="Q161" s="4"/>
      <c r="R161" s="53">
        <f t="shared" si="1342"/>
        <v>0</v>
      </c>
      <c r="S161" s="4"/>
      <c r="T161" s="53">
        <f t="shared" si="1343"/>
        <v>0</v>
      </c>
      <c r="U161" s="4"/>
      <c r="V161" s="53">
        <f t="shared" si="1344"/>
        <v>0</v>
      </c>
      <c r="W161" s="4"/>
      <c r="X161" s="53">
        <f t="shared" si="1345"/>
        <v>0</v>
      </c>
      <c r="Y161" s="4"/>
      <c r="Z161" s="53"/>
      <c r="AA161" s="4">
        <v>1</v>
      </c>
      <c r="AB161" s="872">
        <f t="shared" si="1346"/>
        <v>118</v>
      </c>
      <c r="AC161" s="877"/>
      <c r="AD161" s="53">
        <f t="shared" si="1347"/>
        <v>0</v>
      </c>
      <c r="AE161" s="48"/>
      <c r="AF161" s="53">
        <f t="shared" si="1348"/>
        <v>0</v>
      </c>
      <c r="AG161" s="48"/>
      <c r="AH161" s="53">
        <f t="shared" si="1349"/>
        <v>0</v>
      </c>
      <c r="AI161" s="48"/>
      <c r="AJ161" s="53">
        <f t="shared" si="1350"/>
        <v>0</v>
      </c>
      <c r="AK161" s="48"/>
      <c r="AL161" s="53">
        <f t="shared" si="1351"/>
        <v>0</v>
      </c>
      <c r="AM161" s="48"/>
      <c r="AN161" s="53">
        <f t="shared" si="1352"/>
        <v>0</v>
      </c>
      <c r="AO161" s="48"/>
      <c r="AP161" s="53">
        <f t="shared" si="1353"/>
        <v>0</v>
      </c>
      <c r="AQ161" s="48"/>
      <c r="AR161" s="53">
        <f t="shared" si="1354"/>
        <v>0</v>
      </c>
      <c r="AS161" s="48"/>
      <c r="AT161" s="53">
        <f t="shared" si="1355"/>
        <v>0</v>
      </c>
      <c r="AU161" s="48"/>
      <c r="AV161" s="53">
        <f t="shared" si="1356"/>
        <v>0</v>
      </c>
      <c r="AW161" s="48"/>
      <c r="AX161" s="53">
        <f t="shared" si="1357"/>
        <v>0</v>
      </c>
      <c r="AY161" s="48"/>
      <c r="AZ161" s="872">
        <f t="shared" si="1358"/>
        <v>0</v>
      </c>
      <c r="BA161" s="877"/>
      <c r="BB161" s="53">
        <f t="shared" si="1359"/>
        <v>0</v>
      </c>
      <c r="BC161" s="48"/>
      <c r="BD161" s="53">
        <f t="shared" si="1360"/>
        <v>0</v>
      </c>
      <c r="BE161" s="48"/>
      <c r="BF161" s="53">
        <f t="shared" si="1361"/>
        <v>0</v>
      </c>
      <c r="BG161" s="48"/>
      <c r="BH161" s="53">
        <f t="shared" si="1362"/>
        <v>0</v>
      </c>
      <c r="BI161" s="48"/>
      <c r="BJ161" s="53">
        <f t="shared" si="1363"/>
        <v>0</v>
      </c>
      <c r="BK161" s="48"/>
      <c r="BL161" s="53">
        <f t="shared" si="1364"/>
        <v>0</v>
      </c>
      <c r="BM161" s="48"/>
      <c r="BN161" s="53">
        <f t="shared" si="1365"/>
        <v>0</v>
      </c>
      <c r="BO161" s="48">
        <v>1.5</v>
      </c>
      <c r="BP161" s="53">
        <f t="shared" si="1366"/>
        <v>177</v>
      </c>
      <c r="BQ161" s="48"/>
      <c r="BR161" s="53">
        <f t="shared" si="1367"/>
        <v>0</v>
      </c>
      <c r="BS161" s="48"/>
      <c r="BT161" s="53">
        <f t="shared" si="1368"/>
        <v>0</v>
      </c>
      <c r="BU161" s="48"/>
      <c r="BV161" s="53">
        <f t="shared" si="1369"/>
        <v>0</v>
      </c>
      <c r="BW161" s="48"/>
      <c r="BX161" s="53">
        <f t="shared" si="1370"/>
        <v>0</v>
      </c>
      <c r="BY161" s="48"/>
      <c r="BZ161" s="53">
        <f t="shared" si="1371"/>
        <v>0</v>
      </c>
      <c r="CA161" s="48"/>
      <c r="CB161" s="53">
        <f t="shared" si="1372"/>
        <v>0</v>
      </c>
      <c r="CC161" s="48"/>
      <c r="CD161" s="53">
        <f t="shared" si="1373"/>
        <v>0</v>
      </c>
      <c r="CE161" s="48"/>
      <c r="CF161" s="53">
        <f t="shared" si="1374"/>
        <v>0</v>
      </c>
      <c r="CG161" s="48"/>
      <c r="CH161" s="53">
        <f t="shared" si="1375"/>
        <v>0</v>
      </c>
      <c r="CI161" s="48"/>
      <c r="CJ161" s="53">
        <f t="shared" si="1376"/>
        <v>0</v>
      </c>
      <c r="CK161" s="48"/>
      <c r="CL161" s="53">
        <f t="shared" si="1377"/>
        <v>0</v>
      </c>
      <c r="CM161" s="48"/>
      <c r="CN161" s="53">
        <f t="shared" si="1378"/>
        <v>0</v>
      </c>
      <c r="CO161" s="48"/>
      <c r="CP161" s="53">
        <f t="shared" si="1379"/>
        <v>0</v>
      </c>
      <c r="CQ161" s="48"/>
      <c r="CR161" s="53">
        <f t="shared" si="1380"/>
        <v>0</v>
      </c>
      <c r="CS161" s="48"/>
      <c r="CT161" s="53">
        <f t="shared" si="1381"/>
        <v>0</v>
      </c>
      <c r="CU161" s="48"/>
      <c r="CV161" s="53">
        <f t="shared" si="1382"/>
        <v>0</v>
      </c>
      <c r="CW161" s="48"/>
      <c r="CX161" s="53">
        <f t="shared" si="1383"/>
        <v>0</v>
      </c>
      <c r="CY161" s="43"/>
      <c r="CZ161" s="50">
        <f t="shared" si="1281"/>
        <v>2.5</v>
      </c>
      <c r="DA161" s="50">
        <f t="shared" si="1282"/>
        <v>295</v>
      </c>
      <c r="DB161" s="1"/>
      <c r="DC161" s="850"/>
      <c r="DD161" s="850">
        <f t="shared" si="1283"/>
        <v>0</v>
      </c>
      <c r="DE161" s="851">
        <f>DC161+BW161</f>
        <v>0</v>
      </c>
      <c r="DF161" s="851">
        <f t="shared" si="1284"/>
        <v>0</v>
      </c>
      <c r="DG161" s="850"/>
      <c r="DH161" s="850">
        <f t="shared" si="1285"/>
        <v>0</v>
      </c>
      <c r="DI161" s="851"/>
      <c r="DJ161" s="851">
        <f t="shared" si="1286"/>
        <v>0</v>
      </c>
    </row>
    <row r="162" spans="1:114" s="3" customFormat="1" x14ac:dyDescent="0.2">
      <c r="A162" s="46" t="s">
        <v>120</v>
      </c>
      <c r="B162" s="46" t="s">
        <v>279</v>
      </c>
      <c r="C162" s="46" t="s">
        <v>7</v>
      </c>
      <c r="D162" s="46">
        <v>118</v>
      </c>
      <c r="E162" s="4"/>
      <c r="F162" s="53">
        <f t="shared" si="1336"/>
        <v>0</v>
      </c>
      <c r="G162" s="4"/>
      <c r="H162" s="53">
        <f t="shared" si="1337"/>
        <v>0</v>
      </c>
      <c r="I162" s="4"/>
      <c r="J162" s="53">
        <f t="shared" si="1338"/>
        <v>0</v>
      </c>
      <c r="K162" s="4"/>
      <c r="L162" s="53">
        <f t="shared" si="1339"/>
        <v>0</v>
      </c>
      <c r="M162" s="4"/>
      <c r="N162" s="53">
        <f t="shared" si="1340"/>
        <v>0</v>
      </c>
      <c r="O162" s="4"/>
      <c r="P162" s="53">
        <f t="shared" si="1341"/>
        <v>0</v>
      </c>
      <c r="Q162" s="4"/>
      <c r="R162" s="53">
        <f t="shared" si="1342"/>
        <v>0</v>
      </c>
      <c r="S162" s="4"/>
      <c r="T162" s="53">
        <f t="shared" si="1343"/>
        <v>0</v>
      </c>
      <c r="U162" s="4"/>
      <c r="V162" s="53">
        <f t="shared" si="1344"/>
        <v>0</v>
      </c>
      <c r="W162" s="4"/>
      <c r="X162" s="53">
        <f t="shared" si="1345"/>
        <v>0</v>
      </c>
      <c r="Y162" s="4"/>
      <c r="Z162" s="53"/>
      <c r="AA162" s="4"/>
      <c r="AB162" s="872">
        <f t="shared" si="1346"/>
        <v>0</v>
      </c>
      <c r="AC162" s="903"/>
      <c r="AD162" s="53">
        <f t="shared" si="1347"/>
        <v>0</v>
      </c>
      <c r="AE162" s="4"/>
      <c r="AF162" s="53">
        <f t="shared" si="1348"/>
        <v>0</v>
      </c>
      <c r="AG162" s="4"/>
      <c r="AH162" s="53">
        <f t="shared" si="1349"/>
        <v>0</v>
      </c>
      <c r="AI162" s="4"/>
      <c r="AJ162" s="53">
        <f t="shared" si="1350"/>
        <v>0</v>
      </c>
      <c r="AK162" s="4"/>
      <c r="AL162" s="53">
        <f t="shared" si="1351"/>
        <v>0</v>
      </c>
      <c r="AM162" s="4"/>
      <c r="AN162" s="53">
        <f t="shared" si="1352"/>
        <v>0</v>
      </c>
      <c r="AO162" s="4"/>
      <c r="AP162" s="53">
        <f t="shared" si="1353"/>
        <v>0</v>
      </c>
      <c r="AQ162" s="4"/>
      <c r="AR162" s="53">
        <f t="shared" si="1354"/>
        <v>0</v>
      </c>
      <c r="AS162" s="4"/>
      <c r="AT162" s="53">
        <f t="shared" si="1355"/>
        <v>0</v>
      </c>
      <c r="AU162" s="4"/>
      <c r="AV162" s="53">
        <f t="shared" si="1356"/>
        <v>0</v>
      </c>
      <c r="AW162" s="4"/>
      <c r="AX162" s="53">
        <f t="shared" si="1357"/>
        <v>0</v>
      </c>
      <c r="AY162" s="4"/>
      <c r="AZ162" s="872">
        <f t="shared" si="1358"/>
        <v>0</v>
      </c>
      <c r="BA162" s="903"/>
      <c r="BB162" s="53">
        <f t="shared" si="1359"/>
        <v>0</v>
      </c>
      <c r="BC162" s="4"/>
      <c r="BD162" s="53">
        <f t="shared" si="1360"/>
        <v>0</v>
      </c>
      <c r="BE162" s="4"/>
      <c r="BF162" s="53">
        <f t="shared" si="1361"/>
        <v>0</v>
      </c>
      <c r="BG162" s="4"/>
      <c r="BH162" s="53">
        <f t="shared" si="1362"/>
        <v>0</v>
      </c>
      <c r="BI162" s="4"/>
      <c r="BJ162" s="53">
        <f t="shared" si="1363"/>
        <v>0</v>
      </c>
      <c r="BK162" s="4"/>
      <c r="BL162" s="53">
        <f t="shared" si="1364"/>
        <v>0</v>
      </c>
      <c r="BM162" s="4"/>
      <c r="BN162" s="53">
        <f t="shared" si="1365"/>
        <v>0</v>
      </c>
      <c r="BO162" s="4">
        <v>1</v>
      </c>
      <c r="BP162" s="53">
        <f t="shared" si="1366"/>
        <v>118</v>
      </c>
      <c r="BQ162" s="4"/>
      <c r="BR162" s="53">
        <f t="shared" si="1367"/>
        <v>0</v>
      </c>
      <c r="BS162" s="4">
        <v>1</v>
      </c>
      <c r="BT162" s="53">
        <f t="shared" si="1368"/>
        <v>118</v>
      </c>
      <c r="BU162" s="4">
        <v>1.25</v>
      </c>
      <c r="BV162" s="53">
        <f t="shared" si="1369"/>
        <v>147.5</v>
      </c>
      <c r="BW162" s="4"/>
      <c r="BX162" s="53">
        <f t="shared" si="1370"/>
        <v>0</v>
      </c>
      <c r="BY162" s="4"/>
      <c r="BZ162" s="53">
        <f t="shared" si="1371"/>
        <v>0</v>
      </c>
      <c r="CA162" s="4"/>
      <c r="CB162" s="53">
        <f t="shared" si="1372"/>
        <v>0</v>
      </c>
      <c r="CC162" s="4"/>
      <c r="CD162" s="53">
        <f t="shared" si="1373"/>
        <v>0</v>
      </c>
      <c r="CE162" s="4"/>
      <c r="CF162" s="53">
        <f t="shared" si="1374"/>
        <v>0</v>
      </c>
      <c r="CG162" s="4"/>
      <c r="CH162" s="53">
        <f t="shared" si="1375"/>
        <v>0</v>
      </c>
      <c r="CI162" s="4"/>
      <c r="CJ162" s="53">
        <f t="shared" si="1376"/>
        <v>0</v>
      </c>
      <c r="CK162" s="4"/>
      <c r="CL162" s="53">
        <f t="shared" si="1377"/>
        <v>0</v>
      </c>
      <c r="CM162" s="4"/>
      <c r="CN162" s="53">
        <f t="shared" si="1378"/>
        <v>0</v>
      </c>
      <c r="CO162" s="4"/>
      <c r="CP162" s="53">
        <f t="shared" si="1379"/>
        <v>0</v>
      </c>
      <c r="CQ162" s="4"/>
      <c r="CR162" s="53">
        <f t="shared" si="1380"/>
        <v>0</v>
      </c>
      <c r="CS162" s="4"/>
      <c r="CT162" s="53">
        <f t="shared" si="1381"/>
        <v>0</v>
      </c>
      <c r="CU162" s="4"/>
      <c r="CV162" s="53">
        <f t="shared" si="1382"/>
        <v>0</v>
      </c>
      <c r="CW162" s="4"/>
      <c r="CX162" s="53">
        <f t="shared" si="1383"/>
        <v>0</v>
      </c>
      <c r="CY162" s="43"/>
      <c r="CZ162" s="50"/>
      <c r="DA162" s="50"/>
      <c r="DB162" s="1"/>
      <c r="DC162" s="850"/>
      <c r="DD162" s="850">
        <f t="shared" si="1283"/>
        <v>0</v>
      </c>
      <c r="DE162" s="851"/>
      <c r="DF162" s="851"/>
      <c r="DG162" s="850"/>
      <c r="DH162" s="850">
        <f t="shared" si="1285"/>
        <v>0</v>
      </c>
      <c r="DI162" s="851"/>
      <c r="DJ162" s="851"/>
    </row>
    <row r="163" spans="1:114" s="3" customFormat="1" x14ac:dyDescent="0.2">
      <c r="A163" s="46" t="s">
        <v>129</v>
      </c>
      <c r="B163" s="46" t="s">
        <v>123</v>
      </c>
      <c r="C163" s="46" t="s">
        <v>7</v>
      </c>
      <c r="D163" s="46">
        <v>118</v>
      </c>
      <c r="E163" s="4"/>
      <c r="F163" s="53">
        <f t="shared" si="1336"/>
        <v>0</v>
      </c>
      <c r="G163" s="198"/>
      <c r="H163" s="53">
        <f t="shared" si="1337"/>
        <v>0</v>
      </c>
      <c r="I163" s="4"/>
      <c r="J163" s="53">
        <f t="shared" si="1338"/>
        <v>0</v>
      </c>
      <c r="K163" s="4"/>
      <c r="L163" s="53">
        <f t="shared" si="1339"/>
        <v>0</v>
      </c>
      <c r="M163" s="4"/>
      <c r="N163" s="53">
        <f t="shared" si="1340"/>
        <v>0</v>
      </c>
      <c r="O163" s="4"/>
      <c r="P163" s="53">
        <f t="shared" si="1341"/>
        <v>0</v>
      </c>
      <c r="Q163" s="4"/>
      <c r="R163" s="53">
        <f t="shared" si="1342"/>
        <v>0</v>
      </c>
      <c r="S163" s="4"/>
      <c r="T163" s="53">
        <f t="shared" si="1343"/>
        <v>0</v>
      </c>
      <c r="U163" s="4"/>
      <c r="V163" s="53">
        <f t="shared" si="1344"/>
        <v>0</v>
      </c>
      <c r="W163" s="4"/>
      <c r="X163" s="53">
        <f t="shared" si="1345"/>
        <v>0</v>
      </c>
      <c r="Y163" s="4"/>
      <c r="Z163" s="53"/>
      <c r="AA163" s="4"/>
      <c r="AB163" s="872">
        <f t="shared" si="1346"/>
        <v>0</v>
      </c>
      <c r="AC163" s="877"/>
      <c r="AD163" s="53">
        <f t="shared" si="1347"/>
        <v>0</v>
      </c>
      <c r="AE163" s="48"/>
      <c r="AF163" s="53">
        <f t="shared" si="1348"/>
        <v>0</v>
      </c>
      <c r="AG163" s="48"/>
      <c r="AH163" s="53">
        <f t="shared" si="1349"/>
        <v>0</v>
      </c>
      <c r="AI163" s="48"/>
      <c r="AJ163" s="53">
        <f t="shared" si="1350"/>
        <v>0</v>
      </c>
      <c r="AK163" s="48"/>
      <c r="AL163" s="53">
        <f t="shared" si="1351"/>
        <v>0</v>
      </c>
      <c r="AM163" s="48"/>
      <c r="AN163" s="53">
        <f t="shared" si="1352"/>
        <v>0</v>
      </c>
      <c r="AO163" s="48"/>
      <c r="AP163" s="53">
        <f t="shared" si="1353"/>
        <v>0</v>
      </c>
      <c r="AQ163" s="48"/>
      <c r="AR163" s="53">
        <f t="shared" si="1354"/>
        <v>0</v>
      </c>
      <c r="AS163" s="48"/>
      <c r="AT163" s="53">
        <f t="shared" si="1355"/>
        <v>0</v>
      </c>
      <c r="AU163" s="48"/>
      <c r="AV163" s="53">
        <f t="shared" si="1356"/>
        <v>0</v>
      </c>
      <c r="AW163" s="48"/>
      <c r="AX163" s="53">
        <f t="shared" si="1357"/>
        <v>0</v>
      </c>
      <c r="AY163" s="48"/>
      <c r="AZ163" s="872">
        <f t="shared" si="1358"/>
        <v>0</v>
      </c>
      <c r="BA163" s="877"/>
      <c r="BB163" s="53">
        <f t="shared" si="1359"/>
        <v>0</v>
      </c>
      <c r="BC163" s="48"/>
      <c r="BD163" s="53">
        <f t="shared" si="1360"/>
        <v>0</v>
      </c>
      <c r="BE163" s="48"/>
      <c r="BF163" s="53">
        <f t="shared" si="1361"/>
        <v>0</v>
      </c>
      <c r="BG163" s="48"/>
      <c r="BH163" s="53">
        <f t="shared" si="1362"/>
        <v>0</v>
      </c>
      <c r="BI163" s="48"/>
      <c r="BJ163" s="53">
        <f t="shared" si="1363"/>
        <v>0</v>
      </c>
      <c r="BK163" s="48"/>
      <c r="BL163" s="53">
        <f t="shared" si="1364"/>
        <v>0</v>
      </c>
      <c r="BM163" s="48"/>
      <c r="BN163" s="53">
        <f t="shared" si="1365"/>
        <v>0</v>
      </c>
      <c r="BO163" s="48"/>
      <c r="BP163" s="53">
        <f t="shared" si="1366"/>
        <v>0</v>
      </c>
      <c r="BQ163" s="48"/>
      <c r="BR163" s="53">
        <f t="shared" si="1367"/>
        <v>0</v>
      </c>
      <c r="BS163" s="48"/>
      <c r="BT163" s="53">
        <f t="shared" si="1368"/>
        <v>0</v>
      </c>
      <c r="BU163" s="48">
        <v>13</v>
      </c>
      <c r="BV163" s="53">
        <f t="shared" si="1369"/>
        <v>1534</v>
      </c>
      <c r="BW163" s="48">
        <v>14</v>
      </c>
      <c r="BX163" s="53">
        <f t="shared" si="1370"/>
        <v>1652</v>
      </c>
      <c r="BY163" s="48"/>
      <c r="BZ163" s="53">
        <f t="shared" si="1371"/>
        <v>0</v>
      </c>
      <c r="CA163" s="48"/>
      <c r="CB163" s="53">
        <f t="shared" si="1372"/>
        <v>0</v>
      </c>
      <c r="CC163" s="48"/>
      <c r="CD163" s="53">
        <f t="shared" si="1373"/>
        <v>0</v>
      </c>
      <c r="CE163" s="48"/>
      <c r="CF163" s="53">
        <f t="shared" si="1374"/>
        <v>0</v>
      </c>
      <c r="CG163" s="48"/>
      <c r="CH163" s="53">
        <f t="shared" si="1375"/>
        <v>0</v>
      </c>
      <c r="CI163" s="48"/>
      <c r="CJ163" s="53">
        <f t="shared" si="1376"/>
        <v>0</v>
      </c>
      <c r="CK163" s="48"/>
      <c r="CL163" s="53">
        <f t="shared" si="1377"/>
        <v>0</v>
      </c>
      <c r="CM163" s="48"/>
      <c r="CN163" s="53">
        <f t="shared" si="1378"/>
        <v>0</v>
      </c>
      <c r="CO163" s="48"/>
      <c r="CP163" s="53">
        <f t="shared" si="1379"/>
        <v>0</v>
      </c>
      <c r="CQ163" s="48"/>
      <c r="CR163" s="53">
        <f t="shared" si="1380"/>
        <v>0</v>
      </c>
      <c r="CS163" s="48"/>
      <c r="CT163" s="53">
        <f t="shared" si="1381"/>
        <v>0</v>
      </c>
      <c r="CU163" s="48"/>
      <c r="CV163" s="53">
        <f t="shared" si="1382"/>
        <v>0</v>
      </c>
      <c r="CW163" s="48"/>
      <c r="CX163" s="53">
        <f t="shared" si="1383"/>
        <v>0</v>
      </c>
      <c r="CY163" s="43"/>
      <c r="CZ163" s="50">
        <f t="shared" ref="CZ163:CZ192" si="1384">SUM(E163+G163+I163+K163+M163+O163+Q163+S163+U163+W163+Y163+AA163+AC163+AE163+AG163+AI163+AK163+AM163+AO163+AQ163+AS163+AU163+AW163+AY163+BA163+BC163+BE163+BG163+BI163+BK163+BM163+BO163+BQ163+BS163+BU163+BW163+CW163+BY163+CA163+CC163+CE163+CG163+CI163+CK163+CM163+CO163+CQ163+CS163+CU163)</f>
        <v>27</v>
      </c>
      <c r="DA163" s="50">
        <f t="shared" ref="DA163:DA192" si="1385">ROUND(CZ163*D163*2,1)/2</f>
        <v>3186</v>
      </c>
      <c r="DB163" s="1"/>
      <c r="DC163" s="850"/>
      <c r="DD163" s="850">
        <f t="shared" si="1283"/>
        <v>0</v>
      </c>
      <c r="DE163" s="851">
        <f t="shared" si="1334"/>
        <v>14</v>
      </c>
      <c r="DF163" s="851">
        <f t="shared" ref="DF163:DF192" si="1386">DE163*D163</f>
        <v>1652</v>
      </c>
      <c r="DG163" s="850"/>
      <c r="DH163" s="850">
        <f t="shared" si="1285"/>
        <v>0</v>
      </c>
      <c r="DI163" s="851"/>
      <c r="DJ163" s="851">
        <f t="shared" ref="DJ163:DJ192" si="1387">DI163*L163</f>
        <v>0</v>
      </c>
    </row>
    <row r="164" spans="1:114" s="3" customFormat="1" x14ac:dyDescent="0.2">
      <c r="A164" s="46"/>
      <c r="B164" s="46"/>
      <c r="C164" s="46"/>
      <c r="D164" s="46"/>
      <c r="E164" s="4"/>
      <c r="F164" s="53">
        <f t="shared" ref="F164" si="1388">SUM(E164*$D164)</f>
        <v>0</v>
      </c>
      <c r="G164" s="4"/>
      <c r="H164" s="53">
        <f t="shared" ref="H164" si="1389">SUM(G164*$D164)</f>
        <v>0</v>
      </c>
      <c r="I164" s="4"/>
      <c r="J164" s="53">
        <f t="shared" ref="J164" si="1390">SUM(I164*$D164)</f>
        <v>0</v>
      </c>
      <c r="K164" s="4"/>
      <c r="L164" s="53">
        <f t="shared" ref="L164" si="1391">SUM(K164*$D164)</f>
        <v>0</v>
      </c>
      <c r="M164" s="4"/>
      <c r="N164" s="53">
        <f t="shared" ref="N164" si="1392">SUM(M164*$D164)</f>
        <v>0</v>
      </c>
      <c r="O164" s="4"/>
      <c r="P164" s="53">
        <f t="shared" ref="P164" si="1393">SUM(O164*$D164)</f>
        <v>0</v>
      </c>
      <c r="Q164" s="4"/>
      <c r="R164" s="53">
        <f t="shared" ref="R164" si="1394">SUM(Q164*$D164)</f>
        <v>0</v>
      </c>
      <c r="S164" s="4"/>
      <c r="T164" s="53">
        <f t="shared" ref="T164" si="1395">SUM(S164*$D164)</f>
        <v>0</v>
      </c>
      <c r="U164" s="4"/>
      <c r="V164" s="53">
        <f t="shared" ref="V164" si="1396">SUM(U164*$D164)</f>
        <v>0</v>
      </c>
      <c r="W164" s="4"/>
      <c r="X164" s="53">
        <f t="shared" ref="X164" si="1397">SUM(W164*$D164)</f>
        <v>0</v>
      </c>
      <c r="Y164" s="4"/>
      <c r="Z164" s="53"/>
      <c r="AA164" s="4"/>
      <c r="AB164" s="872">
        <f t="shared" ref="AB164" si="1398">SUM(AA164*$D164)</f>
        <v>0</v>
      </c>
      <c r="AC164" s="877"/>
      <c r="AD164" s="53">
        <f t="shared" ref="AD164" si="1399">SUM(AC164*$D164)</f>
        <v>0</v>
      </c>
      <c r="AE164" s="48"/>
      <c r="AF164" s="53">
        <f t="shared" ref="AF164" si="1400">SUM(AE164*$D164)</f>
        <v>0</v>
      </c>
      <c r="AG164" s="48"/>
      <c r="AH164" s="53">
        <f t="shared" ref="AH164" si="1401">SUM(AG164*$D164)</f>
        <v>0</v>
      </c>
      <c r="AI164" s="48"/>
      <c r="AJ164" s="53">
        <f t="shared" ref="AJ164" si="1402">SUM(AI164*$D164)</f>
        <v>0</v>
      </c>
      <c r="AK164" s="48"/>
      <c r="AL164" s="53">
        <f t="shared" ref="AL164" si="1403">SUM(AK164*$D164)</f>
        <v>0</v>
      </c>
      <c r="AM164" s="48"/>
      <c r="AN164" s="53">
        <f t="shared" ref="AN164" si="1404">SUM(AM164*$D164)</f>
        <v>0</v>
      </c>
      <c r="AO164" s="48"/>
      <c r="AP164" s="53">
        <f t="shared" ref="AP164" si="1405">SUM(AO164*$D164)</f>
        <v>0</v>
      </c>
      <c r="AQ164" s="48"/>
      <c r="AR164" s="53">
        <f t="shared" ref="AR164" si="1406">SUM(AQ164*$D164)</f>
        <v>0</v>
      </c>
      <c r="AS164" s="48"/>
      <c r="AT164" s="53">
        <f t="shared" ref="AT164" si="1407">SUM(AS164*$D164)</f>
        <v>0</v>
      </c>
      <c r="AU164" s="48"/>
      <c r="AV164" s="53">
        <f t="shared" ref="AV164" si="1408">SUM(AU164*$D164)</f>
        <v>0</v>
      </c>
      <c r="AW164" s="48"/>
      <c r="AX164" s="53">
        <f t="shared" ref="AX164" si="1409">SUM(AW164*$D164)</f>
        <v>0</v>
      </c>
      <c r="AY164" s="48"/>
      <c r="AZ164" s="872">
        <f t="shared" ref="AZ164" si="1410">SUM(AY164*$D164)</f>
        <v>0</v>
      </c>
      <c r="BA164" s="877"/>
      <c r="BB164" s="53">
        <f t="shared" si="1310"/>
        <v>0</v>
      </c>
      <c r="BC164" s="48"/>
      <c r="BD164" s="53">
        <f t="shared" si="1311"/>
        <v>0</v>
      </c>
      <c r="BE164" s="48"/>
      <c r="BF164" s="53">
        <f t="shared" si="1312"/>
        <v>0</v>
      </c>
      <c r="BG164" s="48"/>
      <c r="BH164" s="53">
        <f t="shared" si="1313"/>
        <v>0</v>
      </c>
      <c r="BI164" s="48"/>
      <c r="BJ164" s="53">
        <f t="shared" si="1314"/>
        <v>0</v>
      </c>
      <c r="BK164" s="48"/>
      <c r="BL164" s="53">
        <f t="shared" si="1315"/>
        <v>0</v>
      </c>
      <c r="BM164" s="48"/>
      <c r="BN164" s="53">
        <f t="shared" si="1316"/>
        <v>0</v>
      </c>
      <c r="BO164" s="48"/>
      <c r="BP164" s="53">
        <f t="shared" si="1317"/>
        <v>0</v>
      </c>
      <c r="BQ164" s="48"/>
      <c r="BR164" s="53">
        <f t="shared" si="1318"/>
        <v>0</v>
      </c>
      <c r="BS164" s="48"/>
      <c r="BT164" s="53">
        <f t="shared" si="1319"/>
        <v>0</v>
      </c>
      <c r="BU164" s="48"/>
      <c r="BV164" s="53">
        <f t="shared" si="1320"/>
        <v>0</v>
      </c>
      <c r="BW164" s="48"/>
      <c r="BX164" s="53">
        <f t="shared" si="1321"/>
        <v>0</v>
      </c>
      <c r="BY164" s="48"/>
      <c r="BZ164" s="53">
        <f t="shared" si="1322"/>
        <v>0</v>
      </c>
      <c r="CA164" s="48"/>
      <c r="CB164" s="53">
        <f t="shared" si="1323"/>
        <v>0</v>
      </c>
      <c r="CC164" s="48"/>
      <c r="CD164" s="53">
        <f t="shared" si="1324"/>
        <v>0</v>
      </c>
      <c r="CE164" s="48"/>
      <c r="CF164" s="53">
        <f t="shared" si="1325"/>
        <v>0</v>
      </c>
      <c r="CG164" s="48"/>
      <c r="CH164" s="53">
        <f t="shared" si="1326"/>
        <v>0</v>
      </c>
      <c r="CI164" s="48"/>
      <c r="CJ164" s="53">
        <f t="shared" si="1327"/>
        <v>0</v>
      </c>
      <c r="CK164" s="48"/>
      <c r="CL164" s="53">
        <f t="shared" si="1328"/>
        <v>0</v>
      </c>
      <c r="CM164" s="48"/>
      <c r="CN164" s="53">
        <f t="shared" si="1329"/>
        <v>0</v>
      </c>
      <c r="CO164" s="48"/>
      <c r="CP164" s="53">
        <f t="shared" si="1330"/>
        <v>0</v>
      </c>
      <c r="CQ164" s="48"/>
      <c r="CR164" s="53">
        <f t="shared" si="1331"/>
        <v>0</v>
      </c>
      <c r="CS164" s="48"/>
      <c r="CT164" s="53">
        <f t="shared" si="1332"/>
        <v>0</v>
      </c>
      <c r="CU164" s="48"/>
      <c r="CV164" s="53">
        <f t="shared" si="1333"/>
        <v>0</v>
      </c>
      <c r="CW164" s="48"/>
      <c r="CX164" s="53">
        <f t="shared" si="1280"/>
        <v>0</v>
      </c>
      <c r="CY164" s="43"/>
      <c r="CZ164" s="50">
        <f t="shared" si="1384"/>
        <v>0</v>
      </c>
      <c r="DA164" s="50">
        <f t="shared" si="1385"/>
        <v>0</v>
      </c>
      <c r="DB164" s="1"/>
      <c r="DC164" s="850"/>
      <c r="DD164" s="850">
        <f t="shared" si="1283"/>
        <v>0</v>
      </c>
      <c r="DE164" s="851">
        <f t="shared" si="1334"/>
        <v>0</v>
      </c>
      <c r="DF164" s="851">
        <f t="shared" si="1386"/>
        <v>0</v>
      </c>
      <c r="DG164" s="850"/>
      <c r="DH164" s="850">
        <f t="shared" si="1285"/>
        <v>0</v>
      </c>
      <c r="DI164" s="851"/>
      <c r="DJ164" s="851">
        <f t="shared" si="1387"/>
        <v>0</v>
      </c>
    </row>
    <row r="165" spans="1:114" s="862" customFormat="1" x14ac:dyDescent="0.2">
      <c r="A165" s="857" t="s">
        <v>85</v>
      </c>
      <c r="B165" s="857" t="s">
        <v>82</v>
      </c>
      <c r="C165" s="857" t="s">
        <v>3</v>
      </c>
      <c r="D165" s="857">
        <v>100</v>
      </c>
      <c r="E165" s="858"/>
      <c r="F165" s="859">
        <f t="shared" ref="F165:F175" si="1411">SUM(E165*$D165)</f>
        <v>0</v>
      </c>
      <c r="G165" s="858"/>
      <c r="H165" s="859">
        <f t="shared" ref="H165:H175" si="1412">SUM(G165*$D165)</f>
        <v>0</v>
      </c>
      <c r="I165" s="858"/>
      <c r="J165" s="859">
        <f t="shared" ref="J165:J175" si="1413">SUM(I165*$D165)</f>
        <v>0</v>
      </c>
      <c r="K165" s="858"/>
      <c r="L165" s="859">
        <f t="shared" ref="L165:L175" si="1414">SUM(K165*$D165)</f>
        <v>0</v>
      </c>
      <c r="M165" s="858"/>
      <c r="N165" s="859">
        <f t="shared" ref="N165:N175" si="1415">SUM(M165*$D165)</f>
        <v>0</v>
      </c>
      <c r="O165" s="858"/>
      <c r="P165" s="859">
        <f t="shared" ref="P165:P175" si="1416">SUM(O165*$D165)</f>
        <v>0</v>
      </c>
      <c r="Q165" s="858"/>
      <c r="R165" s="859">
        <f t="shared" ref="R165:R175" si="1417">SUM(Q165*$D165)</f>
        <v>0</v>
      </c>
      <c r="S165" s="858"/>
      <c r="T165" s="859">
        <f t="shared" ref="T165:T175" si="1418">SUM(S165*$D165)</f>
        <v>0</v>
      </c>
      <c r="U165" s="858"/>
      <c r="V165" s="859">
        <f t="shared" ref="V165:V175" si="1419">SUM(U165*$D165)</f>
        <v>0</v>
      </c>
      <c r="W165" s="858"/>
      <c r="X165" s="859">
        <f t="shared" ref="X165:X175" si="1420">SUM(W165*$D165)</f>
        <v>0</v>
      </c>
      <c r="Y165" s="858"/>
      <c r="Z165" s="859"/>
      <c r="AA165" s="858"/>
      <c r="AB165" s="874">
        <f t="shared" ref="AB165:AB175" si="1421">SUM(AA165*$D165)</f>
        <v>0</v>
      </c>
      <c r="AC165" s="882"/>
      <c r="AD165" s="859">
        <f t="shared" ref="AD165:AD175" si="1422">SUM(AC165*$D165)</f>
        <v>0</v>
      </c>
      <c r="AE165" s="860"/>
      <c r="AF165" s="859">
        <f t="shared" ref="AF165:AF175" si="1423">SUM(AE165*$D165)</f>
        <v>0</v>
      </c>
      <c r="AG165" s="860"/>
      <c r="AH165" s="859">
        <f t="shared" ref="AH165:AH175" si="1424">SUM(AG165*$D165)</f>
        <v>0</v>
      </c>
      <c r="AI165" s="860"/>
      <c r="AJ165" s="859">
        <f t="shared" ref="AJ165:AJ175" si="1425">SUM(AI165*$D165)</f>
        <v>0</v>
      </c>
      <c r="AK165" s="860"/>
      <c r="AL165" s="859">
        <f t="shared" ref="AL165:AL175" si="1426">SUM(AK165*$D165)</f>
        <v>0</v>
      </c>
      <c r="AM165" s="860"/>
      <c r="AN165" s="859">
        <f t="shared" ref="AN165:AN175" si="1427">SUM(AM165*$D165)</f>
        <v>0</v>
      </c>
      <c r="AO165" s="860"/>
      <c r="AP165" s="859">
        <f t="shared" ref="AP165:AP175" si="1428">SUM(AO165*$D165)</f>
        <v>0</v>
      </c>
      <c r="AQ165" s="860"/>
      <c r="AR165" s="859">
        <f t="shared" ref="AR165:AR175" si="1429">SUM(AQ165*$D165)</f>
        <v>0</v>
      </c>
      <c r="AS165" s="860"/>
      <c r="AT165" s="859">
        <f t="shared" ref="AT165:AT175" si="1430">SUM(AS165*$D165)</f>
        <v>0</v>
      </c>
      <c r="AU165" s="860"/>
      <c r="AV165" s="859">
        <f t="shared" ref="AV165:AV175" si="1431">SUM(AU165*$D165)</f>
        <v>0</v>
      </c>
      <c r="AW165" s="860"/>
      <c r="AX165" s="859">
        <f t="shared" ref="AX165:AX175" si="1432">SUM(AW165*$D165)</f>
        <v>0</v>
      </c>
      <c r="AY165" s="860"/>
      <c r="AZ165" s="874">
        <f t="shared" ref="AZ165:AZ175" si="1433">SUM(AY165*$D165)</f>
        <v>0</v>
      </c>
      <c r="BA165" s="882"/>
      <c r="BB165" s="859">
        <f t="shared" ref="BB165:BB175" si="1434">SUM(BA165*$D165)</f>
        <v>0</v>
      </c>
      <c r="BC165" s="860"/>
      <c r="BD165" s="859">
        <f t="shared" ref="BD165:BD175" si="1435">SUM(BC165*$D165)</f>
        <v>0</v>
      </c>
      <c r="BE165" s="860"/>
      <c r="BF165" s="859">
        <f t="shared" ref="BF165:BF175" si="1436">SUM(BE165*$D165)</f>
        <v>0</v>
      </c>
      <c r="BG165" s="860"/>
      <c r="BH165" s="859">
        <f t="shared" ref="BH165:BH175" si="1437">SUM(BG165*$D165)</f>
        <v>0</v>
      </c>
      <c r="BI165" s="860"/>
      <c r="BJ165" s="859">
        <f t="shared" ref="BJ165:BJ175" si="1438">SUM(BI165*$D165)</f>
        <v>0</v>
      </c>
      <c r="BK165" s="860"/>
      <c r="BL165" s="859">
        <f t="shared" ref="BL165:BL175" si="1439">SUM(BK165*$D165)</f>
        <v>0</v>
      </c>
      <c r="BM165" s="860"/>
      <c r="BN165" s="859">
        <f t="shared" ref="BN165:BN175" si="1440">SUM(BM165*$D165)</f>
        <v>0</v>
      </c>
      <c r="BO165" s="860"/>
      <c r="BP165" s="859">
        <f t="shared" ref="BP165:BP175" si="1441">SUM(BO165*$D165)</f>
        <v>0</v>
      </c>
      <c r="BQ165" s="860"/>
      <c r="BR165" s="859">
        <f t="shared" ref="BR165:BR175" si="1442">SUM(BQ165*$D165)</f>
        <v>0</v>
      </c>
      <c r="BS165" s="860"/>
      <c r="BT165" s="859">
        <f t="shared" ref="BT165:BT175" si="1443">SUM(BS165*$D165)</f>
        <v>0</v>
      </c>
      <c r="BU165" s="860"/>
      <c r="BV165" s="859">
        <f t="shared" ref="BV165:BV175" si="1444">SUM(BU165*$D165)</f>
        <v>0</v>
      </c>
      <c r="BW165" s="860"/>
      <c r="BX165" s="859">
        <f t="shared" ref="BX165:BX175" si="1445">SUM(BW165*$D165)</f>
        <v>0</v>
      </c>
      <c r="BY165" s="860"/>
      <c r="BZ165" s="859">
        <f t="shared" ref="BZ165:BZ175" si="1446">SUM(BY165*$D165)</f>
        <v>0</v>
      </c>
      <c r="CA165" s="860"/>
      <c r="CB165" s="859">
        <f t="shared" ref="CB165:CB175" si="1447">SUM(CA165*$D165)</f>
        <v>0</v>
      </c>
      <c r="CC165" s="860"/>
      <c r="CD165" s="859">
        <f t="shared" ref="CD165:CD175" si="1448">SUM(CC165*$D165)</f>
        <v>0</v>
      </c>
      <c r="CE165" s="860"/>
      <c r="CF165" s="859">
        <f t="shared" ref="CF165:CF175" si="1449">SUM(CE165*$D165)</f>
        <v>0</v>
      </c>
      <c r="CG165" s="860"/>
      <c r="CH165" s="859">
        <f t="shared" ref="CH165:CH175" si="1450">SUM(CG165*$D165)</f>
        <v>0</v>
      </c>
      <c r="CI165" s="860"/>
      <c r="CJ165" s="859">
        <f t="shared" ref="CJ165:CJ175" si="1451">SUM(CI165*$D165)</f>
        <v>0</v>
      </c>
      <c r="CK165" s="860"/>
      <c r="CL165" s="859">
        <f t="shared" ref="CL165:CL175" si="1452">SUM(CK165*$D165)</f>
        <v>0</v>
      </c>
      <c r="CM165" s="860"/>
      <c r="CN165" s="859">
        <f t="shared" ref="CN165:CN175" si="1453">SUM(CM165*$D165)</f>
        <v>0</v>
      </c>
      <c r="CO165" s="860"/>
      <c r="CP165" s="859">
        <f t="shared" ref="CP165:CP175" si="1454">SUM(CO165*$D165)</f>
        <v>0</v>
      </c>
      <c r="CQ165" s="860"/>
      <c r="CR165" s="859">
        <f t="shared" ref="CR165:CR175" si="1455">SUM(CQ165*$D165)</f>
        <v>0</v>
      </c>
      <c r="CS165" s="860"/>
      <c r="CT165" s="859">
        <f t="shared" ref="CT165:CT175" si="1456">SUM(CS165*$D165)</f>
        <v>0</v>
      </c>
      <c r="CU165" s="860"/>
      <c r="CV165" s="859">
        <f t="shared" ref="CV165:CV175" si="1457">SUM(CU165*$D165)</f>
        <v>0</v>
      </c>
      <c r="CW165" s="860"/>
      <c r="CX165" s="859">
        <f t="shared" ref="CX165:CX175" si="1458">SUM(CW165*$D165)</f>
        <v>0</v>
      </c>
      <c r="CY165" s="858"/>
      <c r="CZ165" s="861">
        <f t="shared" si="1384"/>
        <v>0</v>
      </c>
      <c r="DA165" s="861">
        <f t="shared" si="1385"/>
        <v>0</v>
      </c>
      <c r="DC165" s="863"/>
      <c r="DD165" s="850">
        <f t="shared" si="1283"/>
        <v>0</v>
      </c>
      <c r="DE165" s="851">
        <f t="shared" si="1334"/>
        <v>0</v>
      </c>
      <c r="DF165" s="851">
        <f t="shared" si="1386"/>
        <v>0</v>
      </c>
      <c r="DG165" s="863"/>
      <c r="DH165" s="863">
        <f t="shared" si="1285"/>
        <v>0</v>
      </c>
      <c r="DI165" s="863"/>
      <c r="DJ165" s="863">
        <f t="shared" si="1387"/>
        <v>0</v>
      </c>
    </row>
    <row r="166" spans="1:114" s="3" customFormat="1" x14ac:dyDescent="0.2">
      <c r="A166" s="46" t="s">
        <v>124</v>
      </c>
      <c r="B166" s="46" t="s">
        <v>89</v>
      </c>
      <c r="C166" s="46" t="s">
        <v>3</v>
      </c>
      <c r="D166" s="46">
        <v>100</v>
      </c>
      <c r="E166" s="4"/>
      <c r="F166" s="53">
        <f t="shared" si="1411"/>
        <v>0</v>
      </c>
      <c r="G166" s="4"/>
      <c r="H166" s="53">
        <f t="shared" si="1412"/>
        <v>0</v>
      </c>
      <c r="I166" s="4"/>
      <c r="J166" s="53">
        <f t="shared" si="1413"/>
        <v>0</v>
      </c>
      <c r="K166" s="4"/>
      <c r="L166" s="53">
        <f t="shared" si="1414"/>
        <v>0</v>
      </c>
      <c r="M166" s="4"/>
      <c r="N166" s="53">
        <f t="shared" si="1415"/>
        <v>0</v>
      </c>
      <c r="O166" s="4"/>
      <c r="P166" s="53">
        <f t="shared" si="1416"/>
        <v>0</v>
      </c>
      <c r="Q166" s="4"/>
      <c r="R166" s="53">
        <f t="shared" si="1417"/>
        <v>0</v>
      </c>
      <c r="S166" s="4"/>
      <c r="T166" s="53">
        <f t="shared" si="1418"/>
        <v>0</v>
      </c>
      <c r="U166" s="4"/>
      <c r="V166" s="53">
        <f t="shared" si="1419"/>
        <v>0</v>
      </c>
      <c r="W166" s="4"/>
      <c r="X166" s="53">
        <f t="shared" si="1420"/>
        <v>0</v>
      </c>
      <c r="Y166" s="4"/>
      <c r="Z166" s="53"/>
      <c r="AA166" s="4"/>
      <c r="AB166" s="872">
        <f t="shared" si="1421"/>
        <v>0</v>
      </c>
      <c r="AC166" s="877"/>
      <c r="AD166" s="53">
        <f t="shared" si="1422"/>
        <v>0</v>
      </c>
      <c r="AE166" s="48"/>
      <c r="AF166" s="53">
        <f t="shared" si="1423"/>
        <v>0</v>
      </c>
      <c r="AG166" s="48"/>
      <c r="AH166" s="53">
        <f t="shared" si="1424"/>
        <v>0</v>
      </c>
      <c r="AI166" s="48"/>
      <c r="AJ166" s="53">
        <f t="shared" si="1425"/>
        <v>0</v>
      </c>
      <c r="AK166" s="48"/>
      <c r="AL166" s="53">
        <f t="shared" si="1426"/>
        <v>0</v>
      </c>
      <c r="AM166" s="48"/>
      <c r="AN166" s="53">
        <f t="shared" si="1427"/>
        <v>0</v>
      </c>
      <c r="AO166" s="48"/>
      <c r="AP166" s="53">
        <f t="shared" si="1428"/>
        <v>0</v>
      </c>
      <c r="AQ166" s="48"/>
      <c r="AR166" s="53">
        <f t="shared" si="1429"/>
        <v>0</v>
      </c>
      <c r="AS166" s="48"/>
      <c r="AT166" s="53">
        <f t="shared" si="1430"/>
        <v>0</v>
      </c>
      <c r="AU166" s="48"/>
      <c r="AV166" s="53">
        <f t="shared" si="1431"/>
        <v>0</v>
      </c>
      <c r="AW166" s="48"/>
      <c r="AX166" s="53">
        <f t="shared" si="1432"/>
        <v>0</v>
      </c>
      <c r="AY166" s="48"/>
      <c r="AZ166" s="872">
        <f t="shared" si="1433"/>
        <v>0</v>
      </c>
      <c r="BA166" s="877"/>
      <c r="BB166" s="53">
        <f t="shared" si="1434"/>
        <v>0</v>
      </c>
      <c r="BC166" s="48"/>
      <c r="BD166" s="53">
        <f t="shared" si="1435"/>
        <v>0</v>
      </c>
      <c r="BE166" s="48"/>
      <c r="BF166" s="53">
        <f t="shared" si="1436"/>
        <v>0</v>
      </c>
      <c r="BG166" s="48"/>
      <c r="BH166" s="53">
        <f t="shared" si="1437"/>
        <v>0</v>
      </c>
      <c r="BI166" s="48"/>
      <c r="BJ166" s="53">
        <f t="shared" si="1438"/>
        <v>0</v>
      </c>
      <c r="BK166" s="48"/>
      <c r="BL166" s="53">
        <f t="shared" si="1439"/>
        <v>0</v>
      </c>
      <c r="BM166" s="48"/>
      <c r="BN166" s="53">
        <f t="shared" si="1440"/>
        <v>0</v>
      </c>
      <c r="BO166" s="48"/>
      <c r="BP166" s="53">
        <f t="shared" si="1441"/>
        <v>0</v>
      </c>
      <c r="BQ166" s="48"/>
      <c r="BR166" s="53">
        <f t="shared" si="1442"/>
        <v>0</v>
      </c>
      <c r="BS166" s="48"/>
      <c r="BT166" s="53">
        <f t="shared" si="1443"/>
        <v>0</v>
      </c>
      <c r="BU166" s="48"/>
      <c r="BV166" s="53">
        <f t="shared" si="1444"/>
        <v>0</v>
      </c>
      <c r="BW166" s="48"/>
      <c r="BX166" s="53">
        <f t="shared" si="1445"/>
        <v>0</v>
      </c>
      <c r="BY166" s="48"/>
      <c r="BZ166" s="53">
        <f t="shared" si="1446"/>
        <v>0</v>
      </c>
      <c r="CA166" s="48"/>
      <c r="CB166" s="53">
        <f t="shared" si="1447"/>
        <v>0</v>
      </c>
      <c r="CC166" s="48"/>
      <c r="CD166" s="53">
        <f t="shared" si="1448"/>
        <v>0</v>
      </c>
      <c r="CE166" s="48"/>
      <c r="CF166" s="53">
        <f t="shared" si="1449"/>
        <v>0</v>
      </c>
      <c r="CG166" s="48"/>
      <c r="CH166" s="53">
        <f t="shared" si="1450"/>
        <v>0</v>
      </c>
      <c r="CI166" s="48"/>
      <c r="CJ166" s="53">
        <f t="shared" si="1451"/>
        <v>0</v>
      </c>
      <c r="CK166" s="48"/>
      <c r="CL166" s="53">
        <f t="shared" si="1452"/>
        <v>0</v>
      </c>
      <c r="CM166" s="48"/>
      <c r="CN166" s="53">
        <f t="shared" si="1453"/>
        <v>0</v>
      </c>
      <c r="CO166" s="48"/>
      <c r="CP166" s="53">
        <f t="shared" si="1454"/>
        <v>0</v>
      </c>
      <c r="CQ166" s="48"/>
      <c r="CR166" s="53">
        <f t="shared" si="1455"/>
        <v>0</v>
      </c>
      <c r="CS166" s="48"/>
      <c r="CT166" s="53">
        <f t="shared" si="1456"/>
        <v>0</v>
      </c>
      <c r="CU166" s="48"/>
      <c r="CV166" s="53">
        <f t="shared" si="1457"/>
        <v>0</v>
      </c>
      <c r="CW166" s="48"/>
      <c r="CX166" s="53">
        <f t="shared" si="1458"/>
        <v>0</v>
      </c>
      <c r="CY166" s="43"/>
      <c r="CZ166" s="50">
        <f t="shared" si="1384"/>
        <v>0</v>
      </c>
      <c r="DA166" s="50">
        <f t="shared" si="1385"/>
        <v>0</v>
      </c>
      <c r="DB166" s="1"/>
      <c r="DC166" s="850"/>
      <c r="DD166" s="850">
        <f t="shared" si="1283"/>
        <v>0</v>
      </c>
      <c r="DE166" s="851">
        <f t="shared" si="1334"/>
        <v>0</v>
      </c>
      <c r="DF166" s="851">
        <f t="shared" si="1386"/>
        <v>0</v>
      </c>
      <c r="DG166" s="850"/>
      <c r="DH166" s="850">
        <f t="shared" si="1285"/>
        <v>0</v>
      </c>
      <c r="DI166" s="851"/>
      <c r="DJ166" s="851">
        <f t="shared" si="1387"/>
        <v>0</v>
      </c>
    </row>
    <row r="167" spans="1:114" s="3" customFormat="1" x14ac:dyDescent="0.2">
      <c r="A167" s="46" t="s">
        <v>231</v>
      </c>
      <c r="B167" s="46" t="s">
        <v>82</v>
      </c>
      <c r="C167" s="46" t="s">
        <v>3</v>
      </c>
      <c r="D167" s="46">
        <v>100</v>
      </c>
      <c r="E167" s="4"/>
      <c r="F167" s="53">
        <f t="shared" si="1411"/>
        <v>0</v>
      </c>
      <c r="G167" s="4"/>
      <c r="H167" s="53">
        <f t="shared" si="1412"/>
        <v>0</v>
      </c>
      <c r="I167" s="4"/>
      <c r="J167" s="53">
        <f t="shared" si="1413"/>
        <v>0</v>
      </c>
      <c r="K167" s="4"/>
      <c r="L167" s="53">
        <f t="shared" si="1414"/>
        <v>0</v>
      </c>
      <c r="M167" s="198"/>
      <c r="N167" s="53">
        <f t="shared" si="1415"/>
        <v>0</v>
      </c>
      <c r="O167" s="4"/>
      <c r="P167" s="53">
        <f t="shared" si="1416"/>
        <v>0</v>
      </c>
      <c r="Q167" s="4"/>
      <c r="R167" s="53">
        <f t="shared" si="1417"/>
        <v>0</v>
      </c>
      <c r="S167" s="4"/>
      <c r="T167" s="53">
        <f t="shared" si="1418"/>
        <v>0</v>
      </c>
      <c r="U167" s="4"/>
      <c r="V167" s="53">
        <f t="shared" si="1419"/>
        <v>0</v>
      </c>
      <c r="W167" s="4">
        <v>3.25</v>
      </c>
      <c r="X167" s="53">
        <f t="shared" si="1420"/>
        <v>325</v>
      </c>
      <c r="Y167" s="4"/>
      <c r="Z167" s="53"/>
      <c r="AA167" s="4"/>
      <c r="AB167" s="872">
        <f t="shared" si="1421"/>
        <v>0</v>
      </c>
      <c r="AC167" s="877">
        <v>2.25</v>
      </c>
      <c r="AD167" s="53">
        <f t="shared" si="1422"/>
        <v>225</v>
      </c>
      <c r="AE167" s="48"/>
      <c r="AF167" s="53">
        <f t="shared" si="1423"/>
        <v>0</v>
      </c>
      <c r="AG167" s="48"/>
      <c r="AH167" s="53">
        <f t="shared" si="1424"/>
        <v>0</v>
      </c>
      <c r="AI167" s="48"/>
      <c r="AJ167" s="53">
        <f t="shared" si="1425"/>
        <v>0</v>
      </c>
      <c r="AK167" s="48"/>
      <c r="AL167" s="53">
        <f t="shared" si="1426"/>
        <v>0</v>
      </c>
      <c r="AM167" s="48"/>
      <c r="AN167" s="53">
        <f t="shared" si="1427"/>
        <v>0</v>
      </c>
      <c r="AO167" s="48"/>
      <c r="AP167" s="53">
        <f t="shared" si="1428"/>
        <v>0</v>
      </c>
      <c r="AQ167" s="48"/>
      <c r="AR167" s="53">
        <f t="shared" si="1429"/>
        <v>0</v>
      </c>
      <c r="AS167" s="48"/>
      <c r="AT167" s="53">
        <f t="shared" si="1430"/>
        <v>0</v>
      </c>
      <c r="AU167" s="48"/>
      <c r="AV167" s="53">
        <f t="shared" si="1431"/>
        <v>0</v>
      </c>
      <c r="AW167" s="48"/>
      <c r="AX167" s="53">
        <f t="shared" si="1432"/>
        <v>0</v>
      </c>
      <c r="AY167" s="48"/>
      <c r="AZ167" s="872">
        <f t="shared" si="1433"/>
        <v>0</v>
      </c>
      <c r="BA167" s="877"/>
      <c r="BB167" s="53">
        <f t="shared" si="1434"/>
        <v>0</v>
      </c>
      <c r="BC167" s="48"/>
      <c r="BD167" s="53">
        <f t="shared" si="1435"/>
        <v>0</v>
      </c>
      <c r="BE167" s="48"/>
      <c r="BF167" s="53">
        <f t="shared" si="1436"/>
        <v>0</v>
      </c>
      <c r="BG167" s="48"/>
      <c r="BH167" s="53">
        <f t="shared" si="1437"/>
        <v>0</v>
      </c>
      <c r="BI167" s="48"/>
      <c r="BJ167" s="53">
        <f t="shared" si="1438"/>
        <v>0</v>
      </c>
      <c r="BK167" s="48"/>
      <c r="BL167" s="53">
        <f t="shared" si="1439"/>
        <v>0</v>
      </c>
      <c r="BM167" s="48"/>
      <c r="BN167" s="53">
        <f t="shared" si="1440"/>
        <v>0</v>
      </c>
      <c r="BO167" s="48"/>
      <c r="BP167" s="53">
        <f t="shared" si="1441"/>
        <v>0</v>
      </c>
      <c r="BQ167" s="48"/>
      <c r="BR167" s="53">
        <f t="shared" si="1442"/>
        <v>0</v>
      </c>
      <c r="BS167" s="48"/>
      <c r="BT167" s="53">
        <f t="shared" si="1443"/>
        <v>0</v>
      </c>
      <c r="BU167" s="48"/>
      <c r="BV167" s="53">
        <f t="shared" si="1444"/>
        <v>0</v>
      </c>
      <c r="BW167" s="48"/>
      <c r="BX167" s="53">
        <f t="shared" si="1445"/>
        <v>0</v>
      </c>
      <c r="BY167" s="48"/>
      <c r="BZ167" s="53">
        <f t="shared" si="1446"/>
        <v>0</v>
      </c>
      <c r="CA167" s="48"/>
      <c r="CB167" s="53">
        <f t="shared" si="1447"/>
        <v>0</v>
      </c>
      <c r="CC167" s="48"/>
      <c r="CD167" s="53">
        <f t="shared" si="1448"/>
        <v>0</v>
      </c>
      <c r="CE167" s="48"/>
      <c r="CF167" s="53">
        <f t="shared" si="1449"/>
        <v>0</v>
      </c>
      <c r="CG167" s="48"/>
      <c r="CH167" s="53">
        <f t="shared" si="1450"/>
        <v>0</v>
      </c>
      <c r="CI167" s="48"/>
      <c r="CJ167" s="53">
        <f t="shared" si="1451"/>
        <v>0</v>
      </c>
      <c r="CK167" s="48"/>
      <c r="CL167" s="53">
        <f t="shared" si="1452"/>
        <v>0</v>
      </c>
      <c r="CM167" s="48"/>
      <c r="CN167" s="53">
        <f t="shared" si="1453"/>
        <v>0</v>
      </c>
      <c r="CO167" s="48"/>
      <c r="CP167" s="53">
        <f t="shared" si="1454"/>
        <v>0</v>
      </c>
      <c r="CQ167" s="48"/>
      <c r="CR167" s="53">
        <f t="shared" si="1455"/>
        <v>0</v>
      </c>
      <c r="CS167" s="48"/>
      <c r="CT167" s="53">
        <f t="shared" si="1456"/>
        <v>0</v>
      </c>
      <c r="CU167" s="48"/>
      <c r="CV167" s="53">
        <f t="shared" si="1457"/>
        <v>0</v>
      </c>
      <c r="CW167" s="48"/>
      <c r="CX167" s="53">
        <f t="shared" si="1458"/>
        <v>0</v>
      </c>
      <c r="CY167" s="43"/>
      <c r="CZ167" s="50">
        <f t="shared" si="1384"/>
        <v>5.5</v>
      </c>
      <c r="DA167" s="50">
        <f t="shared" si="1385"/>
        <v>550</v>
      </c>
      <c r="DB167" s="1"/>
      <c r="DC167" s="850"/>
      <c r="DD167" s="850">
        <f t="shared" si="1283"/>
        <v>0</v>
      </c>
      <c r="DE167" s="851">
        <f t="shared" si="1334"/>
        <v>0</v>
      </c>
      <c r="DF167" s="851">
        <f t="shared" si="1386"/>
        <v>0</v>
      </c>
      <c r="DG167" s="850"/>
      <c r="DH167" s="850">
        <f t="shared" si="1285"/>
        <v>0</v>
      </c>
      <c r="DI167" s="851"/>
      <c r="DJ167" s="851">
        <f t="shared" si="1387"/>
        <v>0</v>
      </c>
    </row>
    <row r="168" spans="1:114" s="862" customFormat="1" x14ac:dyDescent="0.2">
      <c r="A168" s="857" t="s">
        <v>120</v>
      </c>
      <c r="B168" s="857" t="s">
        <v>279</v>
      </c>
      <c r="C168" s="857" t="s">
        <v>3</v>
      </c>
      <c r="D168" s="857">
        <v>100</v>
      </c>
      <c r="E168" s="858"/>
      <c r="F168" s="859">
        <f t="shared" si="1411"/>
        <v>0</v>
      </c>
      <c r="G168" s="858"/>
      <c r="H168" s="859">
        <f t="shared" si="1412"/>
        <v>0</v>
      </c>
      <c r="I168" s="858"/>
      <c r="J168" s="859">
        <f t="shared" si="1413"/>
        <v>0</v>
      </c>
      <c r="K168" s="858"/>
      <c r="L168" s="859">
        <f t="shared" si="1414"/>
        <v>0</v>
      </c>
      <c r="M168" s="858"/>
      <c r="N168" s="859">
        <f t="shared" si="1415"/>
        <v>0</v>
      </c>
      <c r="O168" s="858"/>
      <c r="P168" s="859">
        <f t="shared" si="1416"/>
        <v>0</v>
      </c>
      <c r="Q168" s="858"/>
      <c r="R168" s="859">
        <f t="shared" si="1417"/>
        <v>0</v>
      </c>
      <c r="S168" s="858"/>
      <c r="T168" s="859">
        <f t="shared" si="1418"/>
        <v>0</v>
      </c>
      <c r="U168" s="858"/>
      <c r="V168" s="859">
        <f t="shared" si="1419"/>
        <v>0</v>
      </c>
      <c r="W168" s="858"/>
      <c r="X168" s="859">
        <f t="shared" si="1420"/>
        <v>0</v>
      </c>
      <c r="Y168" s="858"/>
      <c r="Z168" s="859"/>
      <c r="AA168" s="858"/>
      <c r="AB168" s="874">
        <f t="shared" si="1421"/>
        <v>0</v>
      </c>
      <c r="AC168" s="882"/>
      <c r="AD168" s="859">
        <f t="shared" si="1422"/>
        <v>0</v>
      </c>
      <c r="AE168" s="860"/>
      <c r="AF168" s="859">
        <f t="shared" si="1423"/>
        <v>0</v>
      </c>
      <c r="AG168" s="860"/>
      <c r="AH168" s="859">
        <f t="shared" si="1424"/>
        <v>0</v>
      </c>
      <c r="AI168" s="860"/>
      <c r="AJ168" s="859">
        <f t="shared" si="1425"/>
        <v>0</v>
      </c>
      <c r="AK168" s="860"/>
      <c r="AL168" s="859">
        <f t="shared" si="1426"/>
        <v>0</v>
      </c>
      <c r="AM168" s="860"/>
      <c r="AN168" s="859">
        <f t="shared" si="1427"/>
        <v>0</v>
      </c>
      <c r="AO168" s="860"/>
      <c r="AP168" s="859">
        <f t="shared" si="1428"/>
        <v>0</v>
      </c>
      <c r="AQ168" s="860"/>
      <c r="AR168" s="859">
        <f t="shared" si="1429"/>
        <v>0</v>
      </c>
      <c r="AS168" s="860"/>
      <c r="AT168" s="859">
        <f t="shared" si="1430"/>
        <v>0</v>
      </c>
      <c r="AU168" s="860"/>
      <c r="AV168" s="859">
        <f t="shared" si="1431"/>
        <v>0</v>
      </c>
      <c r="AW168" s="860"/>
      <c r="AX168" s="859">
        <f t="shared" si="1432"/>
        <v>0</v>
      </c>
      <c r="AY168" s="860"/>
      <c r="AZ168" s="874">
        <f t="shared" si="1433"/>
        <v>0</v>
      </c>
      <c r="BA168" s="882"/>
      <c r="BB168" s="859">
        <f t="shared" si="1434"/>
        <v>0</v>
      </c>
      <c r="BC168" s="860"/>
      <c r="BD168" s="859">
        <f t="shared" si="1435"/>
        <v>0</v>
      </c>
      <c r="BE168" s="860"/>
      <c r="BF168" s="859">
        <f t="shared" si="1436"/>
        <v>0</v>
      </c>
      <c r="BG168" s="860"/>
      <c r="BH168" s="859">
        <f t="shared" si="1437"/>
        <v>0</v>
      </c>
      <c r="BI168" s="860"/>
      <c r="BJ168" s="859">
        <f t="shared" si="1438"/>
        <v>0</v>
      </c>
      <c r="BK168" s="860"/>
      <c r="BL168" s="859">
        <f t="shared" si="1439"/>
        <v>0</v>
      </c>
      <c r="BM168" s="860"/>
      <c r="BN168" s="859">
        <f t="shared" si="1440"/>
        <v>0</v>
      </c>
      <c r="BO168" s="860"/>
      <c r="BP168" s="859">
        <f t="shared" si="1441"/>
        <v>0</v>
      </c>
      <c r="BQ168" s="860"/>
      <c r="BR168" s="859">
        <f t="shared" si="1442"/>
        <v>0</v>
      </c>
      <c r="BS168" s="860"/>
      <c r="BT168" s="859">
        <f t="shared" si="1443"/>
        <v>0</v>
      </c>
      <c r="BU168" s="860"/>
      <c r="BV168" s="859">
        <f t="shared" si="1444"/>
        <v>0</v>
      </c>
      <c r="BW168" s="860"/>
      <c r="BX168" s="859">
        <f t="shared" si="1445"/>
        <v>0</v>
      </c>
      <c r="BY168" s="860"/>
      <c r="BZ168" s="859">
        <f t="shared" si="1446"/>
        <v>0</v>
      </c>
      <c r="CA168" s="860"/>
      <c r="CB168" s="859">
        <f t="shared" si="1447"/>
        <v>0</v>
      </c>
      <c r="CC168" s="860"/>
      <c r="CD168" s="859">
        <f t="shared" si="1448"/>
        <v>0</v>
      </c>
      <c r="CE168" s="860"/>
      <c r="CF168" s="859">
        <f t="shared" si="1449"/>
        <v>0</v>
      </c>
      <c r="CG168" s="860"/>
      <c r="CH168" s="859">
        <f t="shared" si="1450"/>
        <v>0</v>
      </c>
      <c r="CI168" s="860"/>
      <c r="CJ168" s="859">
        <f t="shared" si="1451"/>
        <v>0</v>
      </c>
      <c r="CK168" s="860"/>
      <c r="CL168" s="859">
        <f t="shared" si="1452"/>
        <v>0</v>
      </c>
      <c r="CM168" s="860"/>
      <c r="CN168" s="859">
        <f t="shared" si="1453"/>
        <v>0</v>
      </c>
      <c r="CO168" s="860"/>
      <c r="CP168" s="859">
        <f t="shared" si="1454"/>
        <v>0</v>
      </c>
      <c r="CQ168" s="860"/>
      <c r="CR168" s="859">
        <f t="shared" si="1455"/>
        <v>0</v>
      </c>
      <c r="CS168" s="860"/>
      <c r="CT168" s="859">
        <f t="shared" si="1456"/>
        <v>0</v>
      </c>
      <c r="CU168" s="860"/>
      <c r="CV168" s="859">
        <f t="shared" si="1457"/>
        <v>0</v>
      </c>
      <c r="CW168" s="860"/>
      <c r="CX168" s="859">
        <f t="shared" si="1458"/>
        <v>0</v>
      </c>
      <c r="CY168" s="858"/>
      <c r="CZ168" s="861">
        <f t="shared" si="1384"/>
        <v>0</v>
      </c>
      <c r="DA168" s="861">
        <f t="shared" si="1385"/>
        <v>0</v>
      </c>
      <c r="DC168" s="863"/>
      <c r="DD168" s="850">
        <f t="shared" si="1283"/>
        <v>0</v>
      </c>
      <c r="DE168" s="851">
        <f t="shared" si="1334"/>
        <v>0</v>
      </c>
      <c r="DF168" s="851">
        <f t="shared" si="1386"/>
        <v>0</v>
      </c>
      <c r="DG168" s="863"/>
      <c r="DH168" s="863">
        <f t="shared" si="1285"/>
        <v>0</v>
      </c>
      <c r="DI168" s="863"/>
      <c r="DJ168" s="863">
        <f t="shared" si="1387"/>
        <v>0</v>
      </c>
    </row>
    <row r="169" spans="1:114" s="3" customFormat="1" x14ac:dyDescent="0.2">
      <c r="A169" s="46" t="s">
        <v>254</v>
      </c>
      <c r="B169" s="46" t="s">
        <v>255</v>
      </c>
      <c r="C169" s="46" t="s">
        <v>3</v>
      </c>
      <c r="D169" s="46">
        <v>100</v>
      </c>
      <c r="E169" s="4"/>
      <c r="F169" s="53">
        <f t="shared" si="1411"/>
        <v>0</v>
      </c>
      <c r="G169" s="4"/>
      <c r="H169" s="53">
        <f t="shared" si="1412"/>
        <v>0</v>
      </c>
      <c r="I169" s="4"/>
      <c r="J169" s="53">
        <f t="shared" si="1413"/>
        <v>0</v>
      </c>
      <c r="K169" s="4"/>
      <c r="L169" s="53">
        <f t="shared" si="1414"/>
        <v>0</v>
      </c>
      <c r="M169" s="4"/>
      <c r="N169" s="53">
        <f t="shared" si="1415"/>
        <v>0</v>
      </c>
      <c r="O169" s="4"/>
      <c r="P169" s="53">
        <f t="shared" si="1416"/>
        <v>0</v>
      </c>
      <c r="Q169" s="4"/>
      <c r="R169" s="53">
        <f t="shared" si="1417"/>
        <v>0</v>
      </c>
      <c r="S169" s="4"/>
      <c r="T169" s="53">
        <f t="shared" si="1418"/>
        <v>0</v>
      </c>
      <c r="U169" s="4"/>
      <c r="V169" s="53">
        <f t="shared" si="1419"/>
        <v>0</v>
      </c>
      <c r="W169" s="4"/>
      <c r="X169" s="53">
        <f t="shared" si="1420"/>
        <v>0</v>
      </c>
      <c r="Y169" s="4"/>
      <c r="Z169" s="53"/>
      <c r="AA169" s="4"/>
      <c r="AB169" s="872">
        <f t="shared" si="1421"/>
        <v>0</v>
      </c>
      <c r="AC169" s="877"/>
      <c r="AD169" s="53">
        <f t="shared" si="1422"/>
        <v>0</v>
      </c>
      <c r="AE169" s="48"/>
      <c r="AF169" s="53">
        <f t="shared" si="1423"/>
        <v>0</v>
      </c>
      <c r="AG169" s="48"/>
      <c r="AH169" s="53">
        <f t="shared" si="1424"/>
        <v>0</v>
      </c>
      <c r="AI169" s="48"/>
      <c r="AJ169" s="53">
        <f t="shared" si="1425"/>
        <v>0</v>
      </c>
      <c r="AK169" s="48"/>
      <c r="AL169" s="53">
        <f t="shared" si="1426"/>
        <v>0</v>
      </c>
      <c r="AM169" s="48"/>
      <c r="AN169" s="53">
        <f t="shared" si="1427"/>
        <v>0</v>
      </c>
      <c r="AO169" s="48"/>
      <c r="AP169" s="53">
        <f t="shared" si="1428"/>
        <v>0</v>
      </c>
      <c r="AQ169" s="48"/>
      <c r="AR169" s="53">
        <f t="shared" si="1429"/>
        <v>0</v>
      </c>
      <c r="AS169" s="48"/>
      <c r="AT169" s="53">
        <f t="shared" si="1430"/>
        <v>0</v>
      </c>
      <c r="AU169" s="48"/>
      <c r="AV169" s="53">
        <f t="shared" si="1431"/>
        <v>0</v>
      </c>
      <c r="AW169" s="48"/>
      <c r="AX169" s="53">
        <f t="shared" si="1432"/>
        <v>0</v>
      </c>
      <c r="AY169" s="48"/>
      <c r="AZ169" s="872">
        <f t="shared" si="1433"/>
        <v>0</v>
      </c>
      <c r="BA169" s="877"/>
      <c r="BB169" s="53">
        <f t="shared" si="1434"/>
        <v>0</v>
      </c>
      <c r="BC169" s="48"/>
      <c r="BD169" s="53">
        <f t="shared" si="1435"/>
        <v>0</v>
      </c>
      <c r="BE169" s="48"/>
      <c r="BF169" s="53">
        <f t="shared" si="1436"/>
        <v>0</v>
      </c>
      <c r="BG169" s="48"/>
      <c r="BH169" s="53">
        <f t="shared" si="1437"/>
        <v>0</v>
      </c>
      <c r="BI169" s="48"/>
      <c r="BJ169" s="53">
        <f t="shared" si="1438"/>
        <v>0</v>
      </c>
      <c r="BK169" s="48"/>
      <c r="BL169" s="53">
        <f t="shared" si="1439"/>
        <v>0</v>
      </c>
      <c r="BM169" s="48"/>
      <c r="BN169" s="53">
        <f t="shared" si="1440"/>
        <v>0</v>
      </c>
      <c r="BO169" s="48"/>
      <c r="BP169" s="53">
        <f t="shared" si="1441"/>
        <v>0</v>
      </c>
      <c r="BQ169" s="48"/>
      <c r="BR169" s="53">
        <f t="shared" si="1442"/>
        <v>0</v>
      </c>
      <c r="BS169" s="48"/>
      <c r="BT169" s="53">
        <f t="shared" si="1443"/>
        <v>0</v>
      </c>
      <c r="BU169" s="48"/>
      <c r="BV169" s="53">
        <f t="shared" si="1444"/>
        <v>0</v>
      </c>
      <c r="BW169" s="48"/>
      <c r="BX169" s="53">
        <f t="shared" si="1445"/>
        <v>0</v>
      </c>
      <c r="BY169" s="48"/>
      <c r="BZ169" s="53">
        <f t="shared" si="1446"/>
        <v>0</v>
      </c>
      <c r="CA169" s="48"/>
      <c r="CB169" s="53">
        <f t="shared" si="1447"/>
        <v>0</v>
      </c>
      <c r="CC169" s="48"/>
      <c r="CD169" s="53">
        <f t="shared" si="1448"/>
        <v>0</v>
      </c>
      <c r="CE169" s="48"/>
      <c r="CF169" s="53">
        <f t="shared" si="1449"/>
        <v>0</v>
      </c>
      <c r="CG169" s="48"/>
      <c r="CH169" s="53">
        <f t="shared" si="1450"/>
        <v>0</v>
      </c>
      <c r="CI169" s="48"/>
      <c r="CJ169" s="53">
        <f t="shared" si="1451"/>
        <v>0</v>
      </c>
      <c r="CK169" s="48"/>
      <c r="CL169" s="53">
        <f t="shared" si="1452"/>
        <v>0</v>
      </c>
      <c r="CM169" s="48"/>
      <c r="CN169" s="53">
        <f t="shared" si="1453"/>
        <v>0</v>
      </c>
      <c r="CO169" s="48"/>
      <c r="CP169" s="53">
        <f t="shared" si="1454"/>
        <v>0</v>
      </c>
      <c r="CQ169" s="48"/>
      <c r="CR169" s="53">
        <f t="shared" si="1455"/>
        <v>0</v>
      </c>
      <c r="CS169" s="48"/>
      <c r="CT169" s="53">
        <f t="shared" si="1456"/>
        <v>0</v>
      </c>
      <c r="CU169" s="48"/>
      <c r="CV169" s="53">
        <f t="shared" si="1457"/>
        <v>0</v>
      </c>
      <c r="CW169" s="48"/>
      <c r="CX169" s="53">
        <f t="shared" si="1458"/>
        <v>0</v>
      </c>
      <c r="CY169" s="43"/>
      <c r="CZ169" s="50">
        <f t="shared" si="1384"/>
        <v>0</v>
      </c>
      <c r="DA169" s="50">
        <f t="shared" si="1385"/>
        <v>0</v>
      </c>
      <c r="DB169" s="1"/>
      <c r="DC169" s="850"/>
      <c r="DD169" s="850">
        <f t="shared" si="1283"/>
        <v>0</v>
      </c>
      <c r="DE169" s="851">
        <f t="shared" si="1334"/>
        <v>0</v>
      </c>
      <c r="DF169" s="851">
        <f t="shared" si="1386"/>
        <v>0</v>
      </c>
      <c r="DG169" s="850"/>
      <c r="DH169" s="850">
        <f t="shared" si="1285"/>
        <v>0</v>
      </c>
      <c r="DI169" s="851"/>
      <c r="DJ169" s="851">
        <f t="shared" si="1387"/>
        <v>0</v>
      </c>
    </row>
    <row r="170" spans="1:114" s="862" customFormat="1" x14ac:dyDescent="0.2">
      <c r="A170" s="857" t="s">
        <v>252</v>
      </c>
      <c r="B170" s="857" t="s">
        <v>253</v>
      </c>
      <c r="C170" s="857" t="s">
        <v>3</v>
      </c>
      <c r="D170" s="857">
        <v>100</v>
      </c>
      <c r="E170" s="858"/>
      <c r="F170" s="859">
        <f t="shared" si="1411"/>
        <v>0</v>
      </c>
      <c r="G170" s="858"/>
      <c r="H170" s="859">
        <f t="shared" si="1412"/>
        <v>0</v>
      </c>
      <c r="I170" s="858"/>
      <c r="J170" s="859">
        <f t="shared" si="1413"/>
        <v>0</v>
      </c>
      <c r="K170" s="858"/>
      <c r="L170" s="859">
        <f t="shared" si="1414"/>
        <v>0</v>
      </c>
      <c r="M170" s="858"/>
      <c r="N170" s="859">
        <f t="shared" si="1415"/>
        <v>0</v>
      </c>
      <c r="O170" s="858"/>
      <c r="P170" s="859">
        <f t="shared" si="1416"/>
        <v>0</v>
      </c>
      <c r="Q170" s="858"/>
      <c r="R170" s="859">
        <f t="shared" si="1417"/>
        <v>0</v>
      </c>
      <c r="S170" s="858"/>
      <c r="T170" s="859">
        <f t="shared" si="1418"/>
        <v>0</v>
      </c>
      <c r="U170" s="858"/>
      <c r="V170" s="859">
        <f t="shared" si="1419"/>
        <v>0</v>
      </c>
      <c r="W170" s="858"/>
      <c r="X170" s="859">
        <f t="shared" si="1420"/>
        <v>0</v>
      </c>
      <c r="Y170" s="858"/>
      <c r="Z170" s="859"/>
      <c r="AA170" s="858"/>
      <c r="AB170" s="874">
        <f t="shared" si="1421"/>
        <v>0</v>
      </c>
      <c r="AC170" s="882"/>
      <c r="AD170" s="859">
        <f t="shared" si="1422"/>
        <v>0</v>
      </c>
      <c r="AE170" s="860"/>
      <c r="AF170" s="859">
        <f t="shared" si="1423"/>
        <v>0</v>
      </c>
      <c r="AG170" s="860"/>
      <c r="AH170" s="859">
        <f t="shared" si="1424"/>
        <v>0</v>
      </c>
      <c r="AI170" s="860"/>
      <c r="AJ170" s="859">
        <f t="shared" si="1425"/>
        <v>0</v>
      </c>
      <c r="AK170" s="860"/>
      <c r="AL170" s="859">
        <f t="shared" si="1426"/>
        <v>0</v>
      </c>
      <c r="AM170" s="860"/>
      <c r="AN170" s="859">
        <f t="shared" si="1427"/>
        <v>0</v>
      </c>
      <c r="AO170" s="860"/>
      <c r="AP170" s="859">
        <f t="shared" si="1428"/>
        <v>0</v>
      </c>
      <c r="AQ170" s="860"/>
      <c r="AR170" s="859">
        <f t="shared" si="1429"/>
        <v>0</v>
      </c>
      <c r="AS170" s="860"/>
      <c r="AT170" s="859">
        <f t="shared" si="1430"/>
        <v>0</v>
      </c>
      <c r="AU170" s="860"/>
      <c r="AV170" s="859">
        <f t="shared" si="1431"/>
        <v>0</v>
      </c>
      <c r="AW170" s="860"/>
      <c r="AX170" s="859">
        <f t="shared" si="1432"/>
        <v>0</v>
      </c>
      <c r="AY170" s="860"/>
      <c r="AZ170" s="874">
        <f t="shared" si="1433"/>
        <v>0</v>
      </c>
      <c r="BA170" s="882"/>
      <c r="BB170" s="859">
        <f t="shared" si="1434"/>
        <v>0</v>
      </c>
      <c r="BC170" s="860"/>
      <c r="BD170" s="859">
        <f t="shared" si="1435"/>
        <v>0</v>
      </c>
      <c r="BE170" s="860"/>
      <c r="BF170" s="859">
        <f t="shared" si="1436"/>
        <v>0</v>
      </c>
      <c r="BG170" s="860"/>
      <c r="BH170" s="859">
        <f t="shared" si="1437"/>
        <v>0</v>
      </c>
      <c r="BI170" s="860"/>
      <c r="BJ170" s="859">
        <f t="shared" si="1438"/>
        <v>0</v>
      </c>
      <c r="BK170" s="860"/>
      <c r="BL170" s="859">
        <f t="shared" si="1439"/>
        <v>0</v>
      </c>
      <c r="BM170" s="860"/>
      <c r="BN170" s="859">
        <f t="shared" si="1440"/>
        <v>0</v>
      </c>
      <c r="BO170" s="860"/>
      <c r="BP170" s="859">
        <f t="shared" si="1441"/>
        <v>0</v>
      </c>
      <c r="BQ170" s="860"/>
      <c r="BR170" s="859">
        <f t="shared" si="1442"/>
        <v>0</v>
      </c>
      <c r="BS170" s="860"/>
      <c r="BT170" s="859">
        <f t="shared" si="1443"/>
        <v>0</v>
      </c>
      <c r="BU170" s="860"/>
      <c r="BV170" s="859">
        <f t="shared" si="1444"/>
        <v>0</v>
      </c>
      <c r="BW170" s="860"/>
      <c r="BX170" s="859">
        <f t="shared" si="1445"/>
        <v>0</v>
      </c>
      <c r="BY170" s="860"/>
      <c r="BZ170" s="859">
        <f t="shared" si="1446"/>
        <v>0</v>
      </c>
      <c r="CA170" s="860"/>
      <c r="CB170" s="859">
        <f t="shared" si="1447"/>
        <v>0</v>
      </c>
      <c r="CC170" s="860"/>
      <c r="CD170" s="859">
        <f t="shared" si="1448"/>
        <v>0</v>
      </c>
      <c r="CE170" s="860"/>
      <c r="CF170" s="859">
        <f t="shared" si="1449"/>
        <v>0</v>
      </c>
      <c r="CG170" s="860"/>
      <c r="CH170" s="859">
        <f t="shared" si="1450"/>
        <v>0</v>
      </c>
      <c r="CI170" s="860"/>
      <c r="CJ170" s="859">
        <f t="shared" si="1451"/>
        <v>0</v>
      </c>
      <c r="CK170" s="860"/>
      <c r="CL170" s="859">
        <f t="shared" si="1452"/>
        <v>0</v>
      </c>
      <c r="CM170" s="860"/>
      <c r="CN170" s="859">
        <f t="shared" si="1453"/>
        <v>0</v>
      </c>
      <c r="CO170" s="860"/>
      <c r="CP170" s="859">
        <f t="shared" si="1454"/>
        <v>0</v>
      </c>
      <c r="CQ170" s="860"/>
      <c r="CR170" s="859">
        <f t="shared" si="1455"/>
        <v>0</v>
      </c>
      <c r="CS170" s="860"/>
      <c r="CT170" s="859">
        <f t="shared" si="1456"/>
        <v>0</v>
      </c>
      <c r="CU170" s="860"/>
      <c r="CV170" s="859">
        <f t="shared" si="1457"/>
        <v>0</v>
      </c>
      <c r="CW170" s="860"/>
      <c r="CX170" s="859">
        <f t="shared" si="1458"/>
        <v>0</v>
      </c>
      <c r="CY170" s="858"/>
      <c r="CZ170" s="861">
        <f t="shared" si="1384"/>
        <v>0</v>
      </c>
      <c r="DA170" s="861">
        <f t="shared" si="1385"/>
        <v>0</v>
      </c>
      <c r="DC170" s="863"/>
      <c r="DD170" s="850">
        <f t="shared" si="1283"/>
        <v>0</v>
      </c>
      <c r="DE170" s="851">
        <f t="shared" si="1334"/>
        <v>0</v>
      </c>
      <c r="DF170" s="851">
        <f t="shared" si="1386"/>
        <v>0</v>
      </c>
      <c r="DG170" s="863"/>
      <c r="DH170" s="865">
        <f t="shared" si="1285"/>
        <v>0</v>
      </c>
      <c r="DI170" s="865"/>
      <c r="DJ170" s="865">
        <f t="shared" si="1387"/>
        <v>0</v>
      </c>
    </row>
    <row r="171" spans="1:114" s="862" customFormat="1" x14ac:dyDescent="0.2">
      <c r="A171" s="857" t="s">
        <v>251</v>
      </c>
      <c r="B171" s="857" t="s">
        <v>82</v>
      </c>
      <c r="C171" s="857" t="s">
        <v>3</v>
      </c>
      <c r="D171" s="857">
        <v>100</v>
      </c>
      <c r="E171" s="858"/>
      <c r="F171" s="859">
        <f t="shared" si="1411"/>
        <v>0</v>
      </c>
      <c r="G171" s="858"/>
      <c r="H171" s="859">
        <f t="shared" si="1412"/>
        <v>0</v>
      </c>
      <c r="I171" s="858"/>
      <c r="J171" s="859">
        <f t="shared" si="1413"/>
        <v>0</v>
      </c>
      <c r="K171" s="858"/>
      <c r="L171" s="859">
        <f t="shared" si="1414"/>
        <v>0</v>
      </c>
      <c r="M171" s="858"/>
      <c r="N171" s="859">
        <f t="shared" si="1415"/>
        <v>0</v>
      </c>
      <c r="O171" s="858"/>
      <c r="P171" s="859">
        <f t="shared" si="1416"/>
        <v>0</v>
      </c>
      <c r="Q171" s="858"/>
      <c r="R171" s="859">
        <f t="shared" si="1417"/>
        <v>0</v>
      </c>
      <c r="S171" s="858"/>
      <c r="T171" s="859">
        <f t="shared" si="1418"/>
        <v>0</v>
      </c>
      <c r="U171" s="858"/>
      <c r="V171" s="859">
        <f t="shared" si="1419"/>
        <v>0</v>
      </c>
      <c r="W171" s="858"/>
      <c r="X171" s="859">
        <f t="shared" si="1420"/>
        <v>0</v>
      </c>
      <c r="Y171" s="858"/>
      <c r="Z171" s="859"/>
      <c r="AA171" s="858"/>
      <c r="AB171" s="874">
        <f t="shared" si="1421"/>
        <v>0</v>
      </c>
      <c r="AC171" s="882"/>
      <c r="AD171" s="859">
        <f t="shared" si="1422"/>
        <v>0</v>
      </c>
      <c r="AE171" s="860"/>
      <c r="AF171" s="859">
        <f t="shared" si="1423"/>
        <v>0</v>
      </c>
      <c r="AG171" s="860"/>
      <c r="AH171" s="859">
        <f t="shared" si="1424"/>
        <v>0</v>
      </c>
      <c r="AI171" s="860"/>
      <c r="AJ171" s="859">
        <f t="shared" si="1425"/>
        <v>0</v>
      </c>
      <c r="AK171" s="860"/>
      <c r="AL171" s="859">
        <f t="shared" si="1426"/>
        <v>0</v>
      </c>
      <c r="AM171" s="860"/>
      <c r="AN171" s="859">
        <f t="shared" si="1427"/>
        <v>0</v>
      </c>
      <c r="AO171" s="860"/>
      <c r="AP171" s="859">
        <f t="shared" si="1428"/>
        <v>0</v>
      </c>
      <c r="AQ171" s="860"/>
      <c r="AR171" s="859">
        <f t="shared" si="1429"/>
        <v>0</v>
      </c>
      <c r="AS171" s="860"/>
      <c r="AT171" s="859">
        <f t="shared" si="1430"/>
        <v>0</v>
      </c>
      <c r="AU171" s="860"/>
      <c r="AV171" s="859">
        <f t="shared" si="1431"/>
        <v>0</v>
      </c>
      <c r="AW171" s="860"/>
      <c r="AX171" s="859">
        <f t="shared" si="1432"/>
        <v>0</v>
      </c>
      <c r="AY171" s="860"/>
      <c r="AZ171" s="874">
        <f t="shared" si="1433"/>
        <v>0</v>
      </c>
      <c r="BA171" s="882"/>
      <c r="BB171" s="859">
        <f t="shared" si="1434"/>
        <v>0</v>
      </c>
      <c r="BC171" s="860"/>
      <c r="BD171" s="859">
        <f t="shared" si="1435"/>
        <v>0</v>
      </c>
      <c r="BE171" s="860"/>
      <c r="BF171" s="859">
        <f t="shared" si="1436"/>
        <v>0</v>
      </c>
      <c r="BG171" s="860"/>
      <c r="BH171" s="859">
        <f t="shared" si="1437"/>
        <v>0</v>
      </c>
      <c r="BI171" s="860"/>
      <c r="BJ171" s="859">
        <f t="shared" si="1438"/>
        <v>0</v>
      </c>
      <c r="BK171" s="860"/>
      <c r="BL171" s="859">
        <f t="shared" si="1439"/>
        <v>0</v>
      </c>
      <c r="BM171" s="860"/>
      <c r="BN171" s="859">
        <f t="shared" si="1440"/>
        <v>0</v>
      </c>
      <c r="BO171" s="860"/>
      <c r="BP171" s="859">
        <f t="shared" si="1441"/>
        <v>0</v>
      </c>
      <c r="BQ171" s="860"/>
      <c r="BR171" s="859">
        <f t="shared" si="1442"/>
        <v>0</v>
      </c>
      <c r="BS171" s="860"/>
      <c r="BT171" s="859">
        <f t="shared" si="1443"/>
        <v>0</v>
      </c>
      <c r="BU171" s="860"/>
      <c r="BV171" s="859">
        <f t="shared" si="1444"/>
        <v>0</v>
      </c>
      <c r="BW171" s="860"/>
      <c r="BX171" s="859">
        <f t="shared" si="1445"/>
        <v>0</v>
      </c>
      <c r="BY171" s="860"/>
      <c r="BZ171" s="859">
        <f t="shared" si="1446"/>
        <v>0</v>
      </c>
      <c r="CA171" s="860"/>
      <c r="CB171" s="859">
        <f t="shared" si="1447"/>
        <v>0</v>
      </c>
      <c r="CC171" s="860"/>
      <c r="CD171" s="859">
        <f t="shared" si="1448"/>
        <v>0</v>
      </c>
      <c r="CE171" s="860"/>
      <c r="CF171" s="859">
        <f t="shared" si="1449"/>
        <v>0</v>
      </c>
      <c r="CG171" s="860"/>
      <c r="CH171" s="859">
        <f t="shared" si="1450"/>
        <v>0</v>
      </c>
      <c r="CI171" s="860"/>
      <c r="CJ171" s="859">
        <f t="shared" si="1451"/>
        <v>0</v>
      </c>
      <c r="CK171" s="860"/>
      <c r="CL171" s="859">
        <f t="shared" si="1452"/>
        <v>0</v>
      </c>
      <c r="CM171" s="860"/>
      <c r="CN171" s="859">
        <f t="shared" si="1453"/>
        <v>0</v>
      </c>
      <c r="CO171" s="860"/>
      <c r="CP171" s="859">
        <f t="shared" si="1454"/>
        <v>0</v>
      </c>
      <c r="CQ171" s="860"/>
      <c r="CR171" s="859">
        <f t="shared" si="1455"/>
        <v>0</v>
      </c>
      <c r="CS171" s="860"/>
      <c r="CT171" s="859">
        <f t="shared" si="1456"/>
        <v>0</v>
      </c>
      <c r="CU171" s="860"/>
      <c r="CV171" s="859">
        <f t="shared" si="1457"/>
        <v>0</v>
      </c>
      <c r="CW171" s="860"/>
      <c r="CX171" s="859">
        <f t="shared" si="1458"/>
        <v>0</v>
      </c>
      <c r="CY171" s="858"/>
      <c r="CZ171" s="861">
        <f t="shared" si="1384"/>
        <v>0</v>
      </c>
      <c r="DA171" s="861">
        <f t="shared" si="1385"/>
        <v>0</v>
      </c>
      <c r="DC171" s="863"/>
      <c r="DD171" s="850">
        <f t="shared" si="1283"/>
        <v>0</v>
      </c>
      <c r="DE171" s="851">
        <f t="shared" si="1334"/>
        <v>0</v>
      </c>
      <c r="DF171" s="851">
        <f t="shared" si="1386"/>
        <v>0</v>
      </c>
      <c r="DG171" s="863"/>
      <c r="DH171" s="865">
        <f t="shared" si="1285"/>
        <v>0</v>
      </c>
      <c r="DI171" s="865"/>
      <c r="DJ171" s="865">
        <f t="shared" si="1387"/>
        <v>0</v>
      </c>
    </row>
    <row r="172" spans="1:114" s="3" customFormat="1" x14ac:dyDescent="0.2">
      <c r="A172" s="46" t="s">
        <v>229</v>
      </c>
      <c r="B172" s="46" t="s">
        <v>230</v>
      </c>
      <c r="C172" s="46" t="s">
        <v>3</v>
      </c>
      <c r="D172" s="46">
        <v>100</v>
      </c>
      <c r="E172" s="4"/>
      <c r="F172" s="53">
        <f t="shared" si="1411"/>
        <v>0</v>
      </c>
      <c r="G172" s="4"/>
      <c r="H172" s="53">
        <f t="shared" si="1412"/>
        <v>0</v>
      </c>
      <c r="I172" s="4"/>
      <c r="J172" s="53">
        <f t="shared" si="1413"/>
        <v>0</v>
      </c>
      <c r="K172" s="4"/>
      <c r="L172" s="53">
        <f t="shared" si="1414"/>
        <v>0</v>
      </c>
      <c r="M172" s="4"/>
      <c r="N172" s="53">
        <f t="shared" si="1415"/>
        <v>0</v>
      </c>
      <c r="O172" s="4"/>
      <c r="P172" s="53">
        <f t="shared" si="1416"/>
        <v>0</v>
      </c>
      <c r="Q172" s="4"/>
      <c r="R172" s="53">
        <f t="shared" si="1417"/>
        <v>0</v>
      </c>
      <c r="S172" s="4"/>
      <c r="T172" s="53">
        <f t="shared" si="1418"/>
        <v>0</v>
      </c>
      <c r="U172" s="4"/>
      <c r="V172" s="53">
        <f t="shared" si="1419"/>
        <v>0</v>
      </c>
      <c r="W172" s="4"/>
      <c r="X172" s="53">
        <f t="shared" si="1420"/>
        <v>0</v>
      </c>
      <c r="Y172" s="4"/>
      <c r="Z172" s="53"/>
      <c r="AA172" s="4"/>
      <c r="AB172" s="872">
        <f t="shared" si="1421"/>
        <v>0</v>
      </c>
      <c r="AC172" s="877"/>
      <c r="AD172" s="53">
        <f t="shared" si="1422"/>
        <v>0</v>
      </c>
      <c r="AE172" s="48"/>
      <c r="AF172" s="53">
        <f t="shared" si="1423"/>
        <v>0</v>
      </c>
      <c r="AG172" s="48"/>
      <c r="AH172" s="53">
        <f t="shared" si="1424"/>
        <v>0</v>
      </c>
      <c r="AI172" s="48"/>
      <c r="AJ172" s="53">
        <f t="shared" si="1425"/>
        <v>0</v>
      </c>
      <c r="AK172" s="48"/>
      <c r="AL172" s="53">
        <f t="shared" si="1426"/>
        <v>0</v>
      </c>
      <c r="AM172" s="48"/>
      <c r="AN172" s="53">
        <f t="shared" si="1427"/>
        <v>0</v>
      </c>
      <c r="AO172" s="48"/>
      <c r="AP172" s="53">
        <f t="shared" si="1428"/>
        <v>0</v>
      </c>
      <c r="AQ172" s="48"/>
      <c r="AR172" s="53">
        <f t="shared" si="1429"/>
        <v>0</v>
      </c>
      <c r="AS172" s="48"/>
      <c r="AT172" s="53">
        <f t="shared" si="1430"/>
        <v>0</v>
      </c>
      <c r="AU172" s="48"/>
      <c r="AV172" s="53">
        <f t="shared" si="1431"/>
        <v>0</v>
      </c>
      <c r="AW172" s="48"/>
      <c r="AX172" s="53">
        <f t="shared" si="1432"/>
        <v>0</v>
      </c>
      <c r="AY172" s="48"/>
      <c r="AZ172" s="872">
        <f t="shared" si="1433"/>
        <v>0</v>
      </c>
      <c r="BA172" s="877"/>
      <c r="BB172" s="53">
        <f t="shared" si="1434"/>
        <v>0</v>
      </c>
      <c r="BC172" s="48"/>
      <c r="BD172" s="53">
        <f t="shared" si="1435"/>
        <v>0</v>
      </c>
      <c r="BE172" s="48"/>
      <c r="BF172" s="53">
        <f t="shared" si="1436"/>
        <v>0</v>
      </c>
      <c r="BG172" s="48"/>
      <c r="BH172" s="53">
        <f t="shared" si="1437"/>
        <v>0</v>
      </c>
      <c r="BI172" s="48"/>
      <c r="BJ172" s="53">
        <f t="shared" si="1438"/>
        <v>0</v>
      </c>
      <c r="BK172" s="48"/>
      <c r="BL172" s="53">
        <f t="shared" si="1439"/>
        <v>0</v>
      </c>
      <c r="BM172" s="48"/>
      <c r="BN172" s="53">
        <f t="shared" si="1440"/>
        <v>0</v>
      </c>
      <c r="BO172" s="48"/>
      <c r="BP172" s="53">
        <f t="shared" si="1441"/>
        <v>0</v>
      </c>
      <c r="BQ172" s="48"/>
      <c r="BR172" s="53">
        <f t="shared" si="1442"/>
        <v>0</v>
      </c>
      <c r="BS172" s="48"/>
      <c r="BT172" s="53">
        <f t="shared" si="1443"/>
        <v>0</v>
      </c>
      <c r="BU172" s="48"/>
      <c r="BV172" s="53">
        <f t="shared" si="1444"/>
        <v>0</v>
      </c>
      <c r="BW172" s="48"/>
      <c r="BX172" s="53">
        <f t="shared" si="1445"/>
        <v>0</v>
      </c>
      <c r="BY172" s="48"/>
      <c r="BZ172" s="53">
        <f t="shared" si="1446"/>
        <v>0</v>
      </c>
      <c r="CA172" s="48"/>
      <c r="CB172" s="53">
        <f t="shared" si="1447"/>
        <v>0</v>
      </c>
      <c r="CC172" s="48"/>
      <c r="CD172" s="53">
        <f t="shared" si="1448"/>
        <v>0</v>
      </c>
      <c r="CE172" s="48"/>
      <c r="CF172" s="53">
        <f t="shared" si="1449"/>
        <v>0</v>
      </c>
      <c r="CG172" s="48"/>
      <c r="CH172" s="53">
        <f t="shared" si="1450"/>
        <v>0</v>
      </c>
      <c r="CI172" s="48"/>
      <c r="CJ172" s="53">
        <f t="shared" si="1451"/>
        <v>0</v>
      </c>
      <c r="CK172" s="48"/>
      <c r="CL172" s="53">
        <f t="shared" si="1452"/>
        <v>0</v>
      </c>
      <c r="CM172" s="48"/>
      <c r="CN172" s="53">
        <f t="shared" si="1453"/>
        <v>0</v>
      </c>
      <c r="CO172" s="48"/>
      <c r="CP172" s="53">
        <f t="shared" si="1454"/>
        <v>0</v>
      </c>
      <c r="CQ172" s="48"/>
      <c r="CR172" s="53">
        <f t="shared" si="1455"/>
        <v>0</v>
      </c>
      <c r="CS172" s="48"/>
      <c r="CT172" s="53">
        <f t="shared" si="1456"/>
        <v>0</v>
      </c>
      <c r="CU172" s="48"/>
      <c r="CV172" s="53">
        <f t="shared" si="1457"/>
        <v>0</v>
      </c>
      <c r="CW172" s="48"/>
      <c r="CX172" s="53">
        <f t="shared" si="1458"/>
        <v>0</v>
      </c>
      <c r="CY172" s="43"/>
      <c r="CZ172" s="50">
        <f t="shared" si="1384"/>
        <v>0</v>
      </c>
      <c r="DA172" s="50">
        <f t="shared" si="1385"/>
        <v>0</v>
      </c>
      <c r="DB172" s="1"/>
      <c r="DC172" s="850"/>
      <c r="DD172" s="850">
        <f t="shared" si="1283"/>
        <v>0</v>
      </c>
      <c r="DE172" s="851">
        <f t="shared" si="1334"/>
        <v>0</v>
      </c>
      <c r="DF172" s="851">
        <f t="shared" si="1386"/>
        <v>0</v>
      </c>
      <c r="DG172" s="850"/>
      <c r="DH172" s="850">
        <f t="shared" si="1285"/>
        <v>0</v>
      </c>
      <c r="DI172" s="851"/>
      <c r="DJ172" s="851">
        <f t="shared" si="1387"/>
        <v>0</v>
      </c>
    </row>
    <row r="173" spans="1:114" s="3" customFormat="1" x14ac:dyDescent="0.2">
      <c r="A173" s="46" t="s">
        <v>433</v>
      </c>
      <c r="B173" s="46" t="s">
        <v>287</v>
      </c>
      <c r="C173" s="46" t="s">
        <v>3</v>
      </c>
      <c r="D173" s="46">
        <v>100</v>
      </c>
      <c r="E173" s="4"/>
      <c r="F173" s="53">
        <f t="shared" si="1411"/>
        <v>0</v>
      </c>
      <c r="G173" s="4"/>
      <c r="H173" s="53">
        <f t="shared" si="1412"/>
        <v>0</v>
      </c>
      <c r="I173" s="4"/>
      <c r="J173" s="53">
        <f t="shared" si="1413"/>
        <v>0</v>
      </c>
      <c r="K173" s="4"/>
      <c r="L173" s="53">
        <f t="shared" si="1414"/>
        <v>0</v>
      </c>
      <c r="M173" s="4"/>
      <c r="N173" s="53">
        <f t="shared" si="1415"/>
        <v>0</v>
      </c>
      <c r="O173" s="4"/>
      <c r="P173" s="53">
        <f t="shared" si="1416"/>
        <v>0</v>
      </c>
      <c r="Q173" s="4"/>
      <c r="R173" s="53">
        <f t="shared" si="1417"/>
        <v>0</v>
      </c>
      <c r="S173" s="4"/>
      <c r="T173" s="53">
        <f t="shared" si="1418"/>
        <v>0</v>
      </c>
      <c r="U173" s="4"/>
      <c r="V173" s="53">
        <f t="shared" si="1419"/>
        <v>0</v>
      </c>
      <c r="W173" s="4"/>
      <c r="X173" s="53">
        <f t="shared" si="1420"/>
        <v>0</v>
      </c>
      <c r="Y173" s="4"/>
      <c r="Z173" s="53"/>
      <c r="AA173" s="4"/>
      <c r="AB173" s="872">
        <f t="shared" si="1421"/>
        <v>0</v>
      </c>
      <c r="AC173" s="877"/>
      <c r="AD173" s="53">
        <f t="shared" si="1422"/>
        <v>0</v>
      </c>
      <c r="AE173" s="48"/>
      <c r="AF173" s="53">
        <f t="shared" si="1423"/>
        <v>0</v>
      </c>
      <c r="AG173" s="48"/>
      <c r="AH173" s="53">
        <f t="shared" si="1424"/>
        <v>0</v>
      </c>
      <c r="AI173" s="48"/>
      <c r="AJ173" s="53">
        <f t="shared" si="1425"/>
        <v>0</v>
      </c>
      <c r="AK173" s="48"/>
      <c r="AL173" s="53">
        <f t="shared" si="1426"/>
        <v>0</v>
      </c>
      <c r="AM173" s="48"/>
      <c r="AN173" s="53">
        <f t="shared" si="1427"/>
        <v>0</v>
      </c>
      <c r="AO173" s="48"/>
      <c r="AP173" s="53">
        <f t="shared" si="1428"/>
        <v>0</v>
      </c>
      <c r="AQ173" s="48"/>
      <c r="AR173" s="53">
        <f t="shared" si="1429"/>
        <v>0</v>
      </c>
      <c r="AS173" s="48"/>
      <c r="AT173" s="53">
        <f t="shared" si="1430"/>
        <v>0</v>
      </c>
      <c r="AU173" s="48"/>
      <c r="AV173" s="53">
        <f t="shared" si="1431"/>
        <v>0</v>
      </c>
      <c r="AW173" s="48"/>
      <c r="AX173" s="53">
        <f t="shared" si="1432"/>
        <v>0</v>
      </c>
      <c r="AY173" s="48"/>
      <c r="AZ173" s="872">
        <f t="shared" si="1433"/>
        <v>0</v>
      </c>
      <c r="BA173" s="877"/>
      <c r="BB173" s="53">
        <f t="shared" si="1434"/>
        <v>0</v>
      </c>
      <c r="BC173" s="48"/>
      <c r="BD173" s="53">
        <f t="shared" si="1435"/>
        <v>0</v>
      </c>
      <c r="BE173" s="48"/>
      <c r="BF173" s="53">
        <f t="shared" si="1436"/>
        <v>0</v>
      </c>
      <c r="BG173" s="48"/>
      <c r="BH173" s="53">
        <f t="shared" si="1437"/>
        <v>0</v>
      </c>
      <c r="BI173" s="48"/>
      <c r="BJ173" s="53">
        <f t="shared" si="1438"/>
        <v>0</v>
      </c>
      <c r="BK173" s="48"/>
      <c r="BL173" s="53">
        <f t="shared" si="1439"/>
        <v>0</v>
      </c>
      <c r="BM173" s="48"/>
      <c r="BN173" s="53">
        <f t="shared" si="1440"/>
        <v>0</v>
      </c>
      <c r="BO173" s="48"/>
      <c r="BP173" s="53">
        <f t="shared" si="1441"/>
        <v>0</v>
      </c>
      <c r="BQ173" s="48"/>
      <c r="BR173" s="53">
        <f t="shared" si="1442"/>
        <v>0</v>
      </c>
      <c r="BS173" s="48"/>
      <c r="BT173" s="53">
        <f t="shared" si="1443"/>
        <v>0</v>
      </c>
      <c r="BU173" s="48"/>
      <c r="BV173" s="53">
        <f t="shared" si="1444"/>
        <v>0</v>
      </c>
      <c r="BW173" s="48">
        <v>5.5</v>
      </c>
      <c r="BX173" s="53">
        <f t="shared" si="1445"/>
        <v>550</v>
      </c>
      <c r="BY173" s="48"/>
      <c r="BZ173" s="53">
        <f t="shared" si="1446"/>
        <v>0</v>
      </c>
      <c r="CA173" s="48"/>
      <c r="CB173" s="53">
        <f t="shared" si="1447"/>
        <v>0</v>
      </c>
      <c r="CC173" s="48"/>
      <c r="CD173" s="53">
        <f t="shared" si="1448"/>
        <v>0</v>
      </c>
      <c r="CE173" s="48"/>
      <c r="CF173" s="53">
        <f t="shared" si="1449"/>
        <v>0</v>
      </c>
      <c r="CG173" s="48"/>
      <c r="CH173" s="53">
        <f t="shared" si="1450"/>
        <v>0</v>
      </c>
      <c r="CI173" s="48"/>
      <c r="CJ173" s="53">
        <f t="shared" si="1451"/>
        <v>0</v>
      </c>
      <c r="CK173" s="48"/>
      <c r="CL173" s="53">
        <f t="shared" si="1452"/>
        <v>0</v>
      </c>
      <c r="CM173" s="48"/>
      <c r="CN173" s="53">
        <f t="shared" si="1453"/>
        <v>0</v>
      </c>
      <c r="CO173" s="48"/>
      <c r="CP173" s="53">
        <f t="shared" si="1454"/>
        <v>0</v>
      </c>
      <c r="CQ173" s="48"/>
      <c r="CR173" s="53">
        <f t="shared" si="1455"/>
        <v>0</v>
      </c>
      <c r="CS173" s="48"/>
      <c r="CT173" s="53">
        <f t="shared" si="1456"/>
        <v>0</v>
      </c>
      <c r="CU173" s="48"/>
      <c r="CV173" s="53">
        <f t="shared" si="1457"/>
        <v>0</v>
      </c>
      <c r="CW173" s="48"/>
      <c r="CX173" s="53">
        <f t="shared" si="1458"/>
        <v>0</v>
      </c>
      <c r="CY173" s="43"/>
      <c r="CZ173" s="50">
        <f t="shared" si="1384"/>
        <v>5.5</v>
      </c>
      <c r="DA173" s="50">
        <f t="shared" si="1385"/>
        <v>550</v>
      </c>
      <c r="DB173" s="1"/>
      <c r="DC173" s="850"/>
      <c r="DD173" s="850">
        <f t="shared" si="1283"/>
        <v>0</v>
      </c>
      <c r="DE173" s="851">
        <f t="shared" si="1334"/>
        <v>5.5</v>
      </c>
      <c r="DF173" s="851">
        <f t="shared" si="1386"/>
        <v>550</v>
      </c>
      <c r="DG173" s="850"/>
      <c r="DH173" s="850">
        <f t="shared" si="1285"/>
        <v>0</v>
      </c>
      <c r="DI173" s="851"/>
      <c r="DJ173" s="851">
        <f t="shared" si="1387"/>
        <v>0</v>
      </c>
    </row>
    <row r="174" spans="1:114" s="3" customFormat="1" x14ac:dyDescent="0.2">
      <c r="A174" s="46" t="s">
        <v>432</v>
      </c>
      <c r="B174" s="46" t="s">
        <v>245</v>
      </c>
      <c r="C174" s="46" t="s">
        <v>3</v>
      </c>
      <c r="D174" s="46">
        <v>100</v>
      </c>
      <c r="E174" s="4"/>
      <c r="F174" s="53">
        <f t="shared" si="1411"/>
        <v>0</v>
      </c>
      <c r="G174" s="4"/>
      <c r="H174" s="53">
        <f t="shared" si="1412"/>
        <v>0</v>
      </c>
      <c r="I174" s="4"/>
      <c r="J174" s="53">
        <f t="shared" si="1413"/>
        <v>0</v>
      </c>
      <c r="K174" s="4"/>
      <c r="L174" s="53">
        <f t="shared" si="1414"/>
        <v>0</v>
      </c>
      <c r="M174" s="4"/>
      <c r="N174" s="53">
        <f t="shared" si="1415"/>
        <v>0</v>
      </c>
      <c r="O174" s="4"/>
      <c r="P174" s="53">
        <f t="shared" si="1416"/>
        <v>0</v>
      </c>
      <c r="Q174" s="4"/>
      <c r="R174" s="53">
        <f t="shared" si="1417"/>
        <v>0</v>
      </c>
      <c r="S174" s="4"/>
      <c r="T174" s="53">
        <f t="shared" si="1418"/>
        <v>0</v>
      </c>
      <c r="U174" s="4"/>
      <c r="V174" s="53">
        <f t="shared" si="1419"/>
        <v>0</v>
      </c>
      <c r="W174" s="4"/>
      <c r="X174" s="53">
        <f t="shared" si="1420"/>
        <v>0</v>
      </c>
      <c r="Y174" s="4"/>
      <c r="Z174" s="53"/>
      <c r="AA174" s="4"/>
      <c r="AB174" s="872">
        <f t="shared" si="1421"/>
        <v>0</v>
      </c>
      <c r="AC174" s="877"/>
      <c r="AD174" s="53">
        <f t="shared" si="1422"/>
        <v>0</v>
      </c>
      <c r="AE174" s="48"/>
      <c r="AF174" s="53">
        <f t="shared" si="1423"/>
        <v>0</v>
      </c>
      <c r="AG174" s="48"/>
      <c r="AH174" s="53">
        <f t="shared" si="1424"/>
        <v>0</v>
      </c>
      <c r="AI174" s="48"/>
      <c r="AJ174" s="53">
        <f t="shared" si="1425"/>
        <v>0</v>
      </c>
      <c r="AK174" s="48"/>
      <c r="AL174" s="53">
        <f t="shared" si="1426"/>
        <v>0</v>
      </c>
      <c r="AM174" s="48"/>
      <c r="AN174" s="53">
        <f t="shared" si="1427"/>
        <v>0</v>
      </c>
      <c r="AO174" s="48"/>
      <c r="AP174" s="53">
        <f t="shared" si="1428"/>
        <v>0</v>
      </c>
      <c r="AQ174" s="48"/>
      <c r="AR174" s="53">
        <f t="shared" si="1429"/>
        <v>0</v>
      </c>
      <c r="AS174" s="48"/>
      <c r="AT174" s="53">
        <f t="shared" si="1430"/>
        <v>0</v>
      </c>
      <c r="AU174" s="48"/>
      <c r="AV174" s="53">
        <f t="shared" si="1431"/>
        <v>0</v>
      </c>
      <c r="AW174" s="48"/>
      <c r="AX174" s="53">
        <f t="shared" si="1432"/>
        <v>0</v>
      </c>
      <c r="AY174" s="48"/>
      <c r="AZ174" s="872">
        <f t="shared" si="1433"/>
        <v>0</v>
      </c>
      <c r="BA174" s="877"/>
      <c r="BB174" s="53">
        <f t="shared" si="1434"/>
        <v>0</v>
      </c>
      <c r="BC174" s="48"/>
      <c r="BD174" s="53">
        <f t="shared" si="1435"/>
        <v>0</v>
      </c>
      <c r="BE174" s="48"/>
      <c r="BF174" s="53">
        <f t="shared" si="1436"/>
        <v>0</v>
      </c>
      <c r="BG174" s="48"/>
      <c r="BH174" s="53">
        <f t="shared" si="1437"/>
        <v>0</v>
      </c>
      <c r="BI174" s="48"/>
      <c r="BJ174" s="53">
        <f t="shared" si="1438"/>
        <v>0</v>
      </c>
      <c r="BK174" s="48"/>
      <c r="BL174" s="53">
        <f t="shared" si="1439"/>
        <v>0</v>
      </c>
      <c r="BM174" s="48"/>
      <c r="BN174" s="53">
        <f t="shared" si="1440"/>
        <v>0</v>
      </c>
      <c r="BO174" s="48"/>
      <c r="BP174" s="53">
        <f t="shared" si="1441"/>
        <v>0</v>
      </c>
      <c r="BQ174" s="48"/>
      <c r="BR174" s="53">
        <f t="shared" si="1442"/>
        <v>0</v>
      </c>
      <c r="BS174" s="48"/>
      <c r="BT174" s="53">
        <f t="shared" si="1443"/>
        <v>0</v>
      </c>
      <c r="BU174" s="48"/>
      <c r="BV174" s="53">
        <f t="shared" si="1444"/>
        <v>0</v>
      </c>
      <c r="BW174" s="48">
        <v>1</v>
      </c>
      <c r="BX174" s="53">
        <f t="shared" si="1445"/>
        <v>100</v>
      </c>
      <c r="BY174" s="48"/>
      <c r="BZ174" s="53">
        <f t="shared" si="1446"/>
        <v>0</v>
      </c>
      <c r="CA174" s="48"/>
      <c r="CB174" s="53">
        <f t="shared" si="1447"/>
        <v>0</v>
      </c>
      <c r="CC174" s="48"/>
      <c r="CD174" s="53">
        <f t="shared" si="1448"/>
        <v>0</v>
      </c>
      <c r="CE174" s="48"/>
      <c r="CF174" s="53">
        <f t="shared" si="1449"/>
        <v>0</v>
      </c>
      <c r="CG174" s="48"/>
      <c r="CH174" s="53">
        <f t="shared" si="1450"/>
        <v>0</v>
      </c>
      <c r="CI174" s="48"/>
      <c r="CJ174" s="53">
        <f t="shared" si="1451"/>
        <v>0</v>
      </c>
      <c r="CK174" s="48"/>
      <c r="CL174" s="53">
        <f t="shared" si="1452"/>
        <v>0</v>
      </c>
      <c r="CM174" s="48"/>
      <c r="CN174" s="53">
        <f t="shared" si="1453"/>
        <v>0</v>
      </c>
      <c r="CO174" s="48"/>
      <c r="CP174" s="53">
        <f t="shared" si="1454"/>
        <v>0</v>
      </c>
      <c r="CQ174" s="48"/>
      <c r="CR174" s="53">
        <f t="shared" si="1455"/>
        <v>0</v>
      </c>
      <c r="CS174" s="48"/>
      <c r="CT174" s="53">
        <f t="shared" si="1456"/>
        <v>0</v>
      </c>
      <c r="CU174" s="48"/>
      <c r="CV174" s="53">
        <f t="shared" si="1457"/>
        <v>0</v>
      </c>
      <c r="CW174" s="48"/>
      <c r="CX174" s="53">
        <f t="shared" si="1458"/>
        <v>0</v>
      </c>
      <c r="CY174" s="43"/>
      <c r="CZ174" s="50">
        <f t="shared" si="1384"/>
        <v>1</v>
      </c>
      <c r="DA174" s="50">
        <f t="shared" si="1385"/>
        <v>100</v>
      </c>
      <c r="DB174" s="1"/>
      <c r="DC174" s="850"/>
      <c r="DD174" s="850">
        <f t="shared" si="1283"/>
        <v>0</v>
      </c>
      <c r="DE174" s="851">
        <f t="shared" si="1334"/>
        <v>1</v>
      </c>
      <c r="DF174" s="851">
        <f t="shared" si="1386"/>
        <v>100</v>
      </c>
      <c r="DG174" s="850"/>
      <c r="DH174" s="850">
        <f t="shared" si="1285"/>
        <v>0</v>
      </c>
      <c r="DI174" s="851"/>
      <c r="DJ174" s="851">
        <f t="shared" si="1387"/>
        <v>0</v>
      </c>
    </row>
    <row r="175" spans="1:114" s="3" customFormat="1" x14ac:dyDescent="0.2">
      <c r="A175" s="46" t="s">
        <v>145</v>
      </c>
      <c r="B175" s="46" t="s">
        <v>169</v>
      </c>
      <c r="C175" s="46" t="s">
        <v>3</v>
      </c>
      <c r="D175" s="46">
        <v>100</v>
      </c>
      <c r="E175" s="4"/>
      <c r="F175" s="53">
        <f t="shared" si="1411"/>
        <v>0</v>
      </c>
      <c r="G175" s="4"/>
      <c r="H175" s="53">
        <f t="shared" si="1412"/>
        <v>0</v>
      </c>
      <c r="I175" s="4"/>
      <c r="J175" s="53">
        <f t="shared" si="1413"/>
        <v>0</v>
      </c>
      <c r="K175" s="198"/>
      <c r="L175" s="53">
        <f t="shared" si="1414"/>
        <v>0</v>
      </c>
      <c r="M175" s="4"/>
      <c r="N175" s="53">
        <f t="shared" si="1415"/>
        <v>0</v>
      </c>
      <c r="O175" s="4"/>
      <c r="P175" s="53">
        <f t="shared" si="1416"/>
        <v>0</v>
      </c>
      <c r="Q175" s="4"/>
      <c r="R175" s="53">
        <f t="shared" si="1417"/>
        <v>0</v>
      </c>
      <c r="S175" s="4"/>
      <c r="T175" s="53">
        <f t="shared" si="1418"/>
        <v>0</v>
      </c>
      <c r="U175" s="4"/>
      <c r="V175" s="53">
        <f t="shared" si="1419"/>
        <v>0</v>
      </c>
      <c r="W175" s="4"/>
      <c r="X175" s="53">
        <f t="shared" si="1420"/>
        <v>0</v>
      </c>
      <c r="Y175" s="4"/>
      <c r="Z175" s="53"/>
      <c r="AA175" s="4"/>
      <c r="AB175" s="872">
        <f t="shared" si="1421"/>
        <v>0</v>
      </c>
      <c r="AC175" s="877"/>
      <c r="AD175" s="53">
        <f t="shared" si="1422"/>
        <v>0</v>
      </c>
      <c r="AE175" s="48"/>
      <c r="AF175" s="53">
        <f t="shared" si="1423"/>
        <v>0</v>
      </c>
      <c r="AG175" s="48"/>
      <c r="AH175" s="53">
        <f t="shared" si="1424"/>
        <v>0</v>
      </c>
      <c r="AI175" s="48"/>
      <c r="AJ175" s="53">
        <f t="shared" si="1425"/>
        <v>0</v>
      </c>
      <c r="AK175" s="48"/>
      <c r="AL175" s="53">
        <f t="shared" si="1426"/>
        <v>0</v>
      </c>
      <c r="AM175" s="48"/>
      <c r="AN175" s="53">
        <f t="shared" si="1427"/>
        <v>0</v>
      </c>
      <c r="AO175" s="48"/>
      <c r="AP175" s="53">
        <f t="shared" si="1428"/>
        <v>0</v>
      </c>
      <c r="AQ175" s="48"/>
      <c r="AR175" s="53">
        <f t="shared" si="1429"/>
        <v>0</v>
      </c>
      <c r="AS175" s="48"/>
      <c r="AT175" s="53">
        <f t="shared" si="1430"/>
        <v>0</v>
      </c>
      <c r="AU175" s="48"/>
      <c r="AV175" s="53">
        <f t="shared" si="1431"/>
        <v>0</v>
      </c>
      <c r="AW175" s="48"/>
      <c r="AX175" s="53">
        <f t="shared" si="1432"/>
        <v>0</v>
      </c>
      <c r="AY175" s="48"/>
      <c r="AZ175" s="872">
        <f t="shared" si="1433"/>
        <v>0</v>
      </c>
      <c r="BA175" s="877"/>
      <c r="BB175" s="53">
        <f t="shared" si="1434"/>
        <v>0</v>
      </c>
      <c r="BC175" s="48"/>
      <c r="BD175" s="53">
        <f t="shared" si="1435"/>
        <v>0</v>
      </c>
      <c r="BE175" s="48"/>
      <c r="BF175" s="53">
        <f t="shared" si="1436"/>
        <v>0</v>
      </c>
      <c r="BG175" s="48"/>
      <c r="BH175" s="53">
        <f t="shared" si="1437"/>
        <v>0</v>
      </c>
      <c r="BI175" s="48"/>
      <c r="BJ175" s="53">
        <f t="shared" si="1438"/>
        <v>0</v>
      </c>
      <c r="BK175" s="48"/>
      <c r="BL175" s="53">
        <f t="shared" si="1439"/>
        <v>0</v>
      </c>
      <c r="BM175" s="48"/>
      <c r="BN175" s="53">
        <f t="shared" si="1440"/>
        <v>0</v>
      </c>
      <c r="BO175" s="48"/>
      <c r="BP175" s="53">
        <f t="shared" si="1441"/>
        <v>0</v>
      </c>
      <c r="BQ175" s="48"/>
      <c r="BR175" s="53">
        <f t="shared" si="1442"/>
        <v>0</v>
      </c>
      <c r="BS175" s="48"/>
      <c r="BT175" s="53">
        <f t="shared" si="1443"/>
        <v>0</v>
      </c>
      <c r="BU175" s="48"/>
      <c r="BV175" s="53">
        <f t="shared" si="1444"/>
        <v>0</v>
      </c>
      <c r="BW175" s="48"/>
      <c r="BX175" s="53">
        <f t="shared" si="1445"/>
        <v>0</v>
      </c>
      <c r="BY175" s="48"/>
      <c r="BZ175" s="53">
        <f t="shared" si="1446"/>
        <v>0</v>
      </c>
      <c r="CA175" s="48"/>
      <c r="CB175" s="53">
        <f t="shared" si="1447"/>
        <v>0</v>
      </c>
      <c r="CC175" s="48"/>
      <c r="CD175" s="53">
        <f t="shared" si="1448"/>
        <v>0</v>
      </c>
      <c r="CE175" s="48"/>
      <c r="CF175" s="53">
        <f t="shared" si="1449"/>
        <v>0</v>
      </c>
      <c r="CG175" s="48"/>
      <c r="CH175" s="53">
        <f t="shared" si="1450"/>
        <v>0</v>
      </c>
      <c r="CI175" s="48"/>
      <c r="CJ175" s="53">
        <f t="shared" si="1451"/>
        <v>0</v>
      </c>
      <c r="CK175" s="48"/>
      <c r="CL175" s="53">
        <f t="shared" si="1452"/>
        <v>0</v>
      </c>
      <c r="CM175" s="48"/>
      <c r="CN175" s="53">
        <f t="shared" si="1453"/>
        <v>0</v>
      </c>
      <c r="CO175" s="48"/>
      <c r="CP175" s="53">
        <f t="shared" si="1454"/>
        <v>0</v>
      </c>
      <c r="CQ175" s="48"/>
      <c r="CR175" s="53">
        <f t="shared" si="1455"/>
        <v>0</v>
      </c>
      <c r="CS175" s="48"/>
      <c r="CT175" s="53">
        <f t="shared" si="1456"/>
        <v>0</v>
      </c>
      <c r="CU175" s="48"/>
      <c r="CV175" s="53">
        <f t="shared" si="1457"/>
        <v>0</v>
      </c>
      <c r="CW175" s="48"/>
      <c r="CX175" s="53">
        <f t="shared" si="1458"/>
        <v>0</v>
      </c>
      <c r="CY175" s="43"/>
      <c r="CZ175" s="50">
        <f t="shared" si="1384"/>
        <v>0</v>
      </c>
      <c r="DA175" s="50">
        <f t="shared" si="1385"/>
        <v>0</v>
      </c>
      <c r="DB175" s="1"/>
      <c r="DC175" s="850"/>
      <c r="DD175" s="850">
        <f t="shared" si="1283"/>
        <v>0</v>
      </c>
      <c r="DE175" s="851">
        <f t="shared" si="1334"/>
        <v>0</v>
      </c>
      <c r="DF175" s="851">
        <f t="shared" si="1386"/>
        <v>0</v>
      </c>
      <c r="DG175" s="850"/>
      <c r="DH175" s="850">
        <f t="shared" si="1285"/>
        <v>0</v>
      </c>
      <c r="DI175" s="851"/>
      <c r="DJ175" s="851">
        <f t="shared" si="1387"/>
        <v>0</v>
      </c>
    </row>
    <row r="176" spans="1:114" s="3" customFormat="1" x14ac:dyDescent="0.2">
      <c r="A176" s="46" t="s">
        <v>182</v>
      </c>
      <c r="B176" s="46" t="s">
        <v>274</v>
      </c>
      <c r="C176" s="46" t="s">
        <v>3</v>
      </c>
      <c r="D176" s="46">
        <v>100</v>
      </c>
      <c r="E176" s="4"/>
      <c r="F176" s="53">
        <f t="shared" si="1287"/>
        <v>0</v>
      </c>
      <c r="G176" s="4"/>
      <c r="H176" s="53">
        <f t="shared" ref="H176:H185" si="1459">SUM(G176*$D176)</f>
        <v>0</v>
      </c>
      <c r="I176" s="4"/>
      <c r="J176" s="53">
        <f t="shared" ref="J176:J177" si="1460">SUM(I176*$D176)</f>
        <v>0</v>
      </c>
      <c r="K176" s="4"/>
      <c r="L176" s="53">
        <f t="shared" ref="L176:L185" si="1461">SUM(K176*$D176)</f>
        <v>0</v>
      </c>
      <c r="M176" s="4"/>
      <c r="N176" s="53">
        <f t="shared" ref="N176:N185" si="1462">SUM(M176*$D176)</f>
        <v>0</v>
      </c>
      <c r="O176" s="4"/>
      <c r="P176" s="53">
        <f t="shared" si="1292"/>
        <v>0</v>
      </c>
      <c r="Q176" s="4"/>
      <c r="R176" s="53">
        <f t="shared" ref="R176:R185" si="1463">SUM(Q176*$D176)</f>
        <v>0</v>
      </c>
      <c r="S176" s="4"/>
      <c r="T176" s="53">
        <f t="shared" ref="T176:T185" si="1464">SUM(S176*$D176)</f>
        <v>0</v>
      </c>
      <c r="U176" s="4"/>
      <c r="V176" s="53">
        <f t="shared" ref="V176:V185" si="1465">SUM(U176*$D176)</f>
        <v>0</v>
      </c>
      <c r="W176" s="4"/>
      <c r="X176" s="53">
        <f t="shared" ref="X176:X185" si="1466">SUM(W176*$D176)</f>
        <v>0</v>
      </c>
      <c r="Y176" s="4"/>
      <c r="Z176" s="53"/>
      <c r="AA176" s="4"/>
      <c r="AB176" s="872">
        <f t="shared" ref="AB176:AB185" si="1467">SUM(AA176*$D176)</f>
        <v>0</v>
      </c>
      <c r="AC176" s="877"/>
      <c r="AD176" s="53">
        <f t="shared" ref="AD176:AD185" si="1468">SUM(AC176*$D176)</f>
        <v>0</v>
      </c>
      <c r="AE176" s="48"/>
      <c r="AF176" s="53">
        <f t="shared" ref="AF176:AF185" si="1469">SUM(AE176*$D176)</f>
        <v>0</v>
      </c>
      <c r="AG176" s="48"/>
      <c r="AH176" s="53">
        <f t="shared" ref="AH176:AH185" si="1470">SUM(AG176*$D176)</f>
        <v>0</v>
      </c>
      <c r="AI176" s="48"/>
      <c r="AJ176" s="53">
        <f t="shared" ref="AJ176:AJ185" si="1471">SUM(AI176*$D176)</f>
        <v>0</v>
      </c>
      <c r="AK176" s="48"/>
      <c r="AL176" s="53">
        <f t="shared" ref="AL176:AL185" si="1472">SUM(AK176*$D176)</f>
        <v>0</v>
      </c>
      <c r="AM176" s="48"/>
      <c r="AN176" s="53">
        <f t="shared" ref="AN176:AN185" si="1473">SUM(AM176*$D176)</f>
        <v>0</v>
      </c>
      <c r="AO176" s="48"/>
      <c r="AP176" s="53">
        <f t="shared" ref="AP176:AP185" si="1474">SUM(AO176*$D176)</f>
        <v>0</v>
      </c>
      <c r="AQ176" s="48"/>
      <c r="AR176" s="53">
        <f t="shared" ref="AR176:AR185" si="1475">SUM(AQ176*$D176)</f>
        <v>0</v>
      </c>
      <c r="AS176" s="48"/>
      <c r="AT176" s="53">
        <f t="shared" ref="AT176:AT185" si="1476">SUM(AS176*$D176)</f>
        <v>0</v>
      </c>
      <c r="AU176" s="48"/>
      <c r="AV176" s="53">
        <f t="shared" ref="AV176:AV185" si="1477">SUM(AU176*$D176)</f>
        <v>0</v>
      </c>
      <c r="AW176" s="48"/>
      <c r="AX176" s="53">
        <f t="shared" ref="AX176:AX185" si="1478">SUM(AW176*$D176)</f>
        <v>0</v>
      </c>
      <c r="AY176" s="48"/>
      <c r="AZ176" s="872">
        <f t="shared" ref="AZ176:AZ185" si="1479">SUM(AY176*$D176)</f>
        <v>0</v>
      </c>
      <c r="BA176" s="877"/>
      <c r="BB176" s="53">
        <f t="shared" ref="BB176:BB185" si="1480">SUM(BA176*$D176)</f>
        <v>0</v>
      </c>
      <c r="BC176" s="48"/>
      <c r="BD176" s="53">
        <f t="shared" ref="BD176:BD185" si="1481">SUM(BC176*$D176)</f>
        <v>0</v>
      </c>
      <c r="BE176" s="48"/>
      <c r="BF176" s="53">
        <f t="shared" ref="BF176:BF185" si="1482">SUM(BE176*$D176)</f>
        <v>0</v>
      </c>
      <c r="BG176" s="48"/>
      <c r="BH176" s="53">
        <f t="shared" ref="BH176:BH185" si="1483">SUM(BG176*$D176)</f>
        <v>0</v>
      </c>
      <c r="BI176" s="48">
        <v>0.5</v>
      </c>
      <c r="BJ176" s="53">
        <f t="shared" ref="BJ176:BJ185" si="1484">SUM(BI176*$D176)</f>
        <v>50</v>
      </c>
      <c r="BK176" s="48"/>
      <c r="BL176" s="53">
        <f t="shared" ref="BL176:BL185" si="1485">SUM(BK176*$D176)</f>
        <v>0</v>
      </c>
      <c r="BM176" s="48"/>
      <c r="BN176" s="53">
        <f t="shared" ref="BN176:BN185" si="1486">SUM(BM176*$D176)</f>
        <v>0</v>
      </c>
      <c r="BO176" s="48"/>
      <c r="BP176" s="53">
        <f t="shared" ref="BP176:BP185" si="1487">SUM(BO176*$D176)</f>
        <v>0</v>
      </c>
      <c r="BQ176" s="48"/>
      <c r="BR176" s="53">
        <f t="shared" ref="BR176:BR185" si="1488">SUM(BQ176*$D176)</f>
        <v>0</v>
      </c>
      <c r="BS176" s="48">
        <v>3.5</v>
      </c>
      <c r="BT176" s="53">
        <f t="shared" ref="BT176:BT185" si="1489">SUM(BS176*$D176)</f>
        <v>350</v>
      </c>
      <c r="BU176" s="48">
        <v>2.5</v>
      </c>
      <c r="BV176" s="53">
        <f t="shared" ref="BV176:BV185" si="1490">SUM(BU176*$D176)</f>
        <v>250</v>
      </c>
      <c r="BW176" s="48"/>
      <c r="BX176" s="53">
        <f t="shared" ref="BX176:BX185" si="1491">SUM(BW176*$D176)</f>
        <v>0</v>
      </c>
      <c r="BY176" s="48"/>
      <c r="BZ176" s="53">
        <f t="shared" ref="BZ176:BZ177" si="1492">SUM(BY176*$D176)</f>
        <v>0</v>
      </c>
      <c r="CA176" s="48"/>
      <c r="CB176" s="53">
        <f t="shared" ref="CB176:CB177" si="1493">SUM(CA176*$D176)</f>
        <v>0</v>
      </c>
      <c r="CC176" s="48"/>
      <c r="CD176" s="53">
        <f t="shared" ref="CD176:CD177" si="1494">SUM(CC176*$D176)</f>
        <v>0</v>
      </c>
      <c r="CE176" s="48"/>
      <c r="CF176" s="53">
        <f t="shared" ref="CF176:CF177" si="1495">SUM(CE176*$D176)</f>
        <v>0</v>
      </c>
      <c r="CG176" s="48"/>
      <c r="CH176" s="53">
        <f t="shared" ref="CH176:CH177" si="1496">SUM(CG176*$D176)</f>
        <v>0</v>
      </c>
      <c r="CI176" s="48"/>
      <c r="CJ176" s="53">
        <f t="shared" ref="CJ176:CJ177" si="1497">SUM(CI176*$D176)</f>
        <v>0</v>
      </c>
      <c r="CK176" s="48"/>
      <c r="CL176" s="53">
        <f t="shared" ref="CL176:CL177" si="1498">SUM(CK176*$D176)</f>
        <v>0</v>
      </c>
      <c r="CM176" s="48"/>
      <c r="CN176" s="53">
        <f t="shared" ref="CN176:CN177" si="1499">SUM(CM176*$D176)</f>
        <v>0</v>
      </c>
      <c r="CO176" s="48"/>
      <c r="CP176" s="53">
        <f t="shared" ref="CP176:CP177" si="1500">SUM(CO176*$D176)</f>
        <v>0</v>
      </c>
      <c r="CQ176" s="48"/>
      <c r="CR176" s="53">
        <f t="shared" ref="CR176:CR177" si="1501">SUM(CQ176*$D176)</f>
        <v>0</v>
      </c>
      <c r="CS176" s="48"/>
      <c r="CT176" s="53">
        <f t="shared" ref="CT176:CT177" si="1502">SUM(CS176*$D176)</f>
        <v>0</v>
      </c>
      <c r="CU176" s="48"/>
      <c r="CV176" s="53">
        <f t="shared" ref="CV176:CV177" si="1503">SUM(CU176*$D176)</f>
        <v>0</v>
      </c>
      <c r="CW176" s="48"/>
      <c r="CX176" s="53">
        <f t="shared" si="1280"/>
        <v>0</v>
      </c>
      <c r="CY176" s="43"/>
      <c r="CZ176" s="50">
        <f t="shared" si="1384"/>
        <v>6.5</v>
      </c>
      <c r="DA176" s="50">
        <f t="shared" si="1385"/>
        <v>650</v>
      </c>
      <c r="DB176" s="1"/>
      <c r="DC176" s="850"/>
      <c r="DD176" s="850">
        <f t="shared" si="1283"/>
        <v>0</v>
      </c>
      <c r="DE176" s="851">
        <f t="shared" si="1334"/>
        <v>0</v>
      </c>
      <c r="DF176" s="851">
        <f t="shared" si="1386"/>
        <v>0</v>
      </c>
      <c r="DG176" s="850"/>
      <c r="DH176" s="850">
        <f t="shared" si="1285"/>
        <v>0</v>
      </c>
      <c r="DI176" s="851"/>
      <c r="DJ176" s="851">
        <f t="shared" si="1387"/>
        <v>0</v>
      </c>
    </row>
    <row r="177" spans="1:204" s="3" customFormat="1" x14ac:dyDescent="0.2">
      <c r="A177" s="46"/>
      <c r="B177" s="46"/>
      <c r="C177" s="46"/>
      <c r="D177" s="46"/>
      <c r="E177" s="4"/>
      <c r="F177" s="53">
        <f t="shared" si="1287"/>
        <v>0</v>
      </c>
      <c r="G177" s="4"/>
      <c r="H177" s="53">
        <f t="shared" si="1459"/>
        <v>0</v>
      </c>
      <c r="I177" s="4"/>
      <c r="J177" s="53">
        <f t="shared" si="1460"/>
        <v>0</v>
      </c>
      <c r="K177" s="4"/>
      <c r="L177" s="53">
        <f t="shared" si="1461"/>
        <v>0</v>
      </c>
      <c r="M177" s="4"/>
      <c r="N177" s="53">
        <f t="shared" si="1462"/>
        <v>0</v>
      </c>
      <c r="O177" s="4"/>
      <c r="P177" s="53">
        <f t="shared" si="1292"/>
        <v>0</v>
      </c>
      <c r="Q177" s="4"/>
      <c r="R177" s="53">
        <f t="shared" si="1463"/>
        <v>0</v>
      </c>
      <c r="S177" s="4"/>
      <c r="T177" s="53">
        <f t="shared" si="1464"/>
        <v>0</v>
      </c>
      <c r="U177" s="4"/>
      <c r="V177" s="53">
        <f t="shared" si="1465"/>
        <v>0</v>
      </c>
      <c r="W177" s="4"/>
      <c r="X177" s="53">
        <f t="shared" si="1466"/>
        <v>0</v>
      </c>
      <c r="Y177" s="4"/>
      <c r="Z177" s="53"/>
      <c r="AA177" s="4"/>
      <c r="AB177" s="872">
        <f t="shared" si="1467"/>
        <v>0</v>
      </c>
      <c r="AC177" s="877"/>
      <c r="AD177" s="53">
        <f t="shared" si="1468"/>
        <v>0</v>
      </c>
      <c r="AE177" s="48"/>
      <c r="AF177" s="53">
        <f t="shared" si="1469"/>
        <v>0</v>
      </c>
      <c r="AG177" s="48"/>
      <c r="AH177" s="53">
        <f t="shared" si="1470"/>
        <v>0</v>
      </c>
      <c r="AI177" s="48"/>
      <c r="AJ177" s="53">
        <f t="shared" si="1471"/>
        <v>0</v>
      </c>
      <c r="AK177" s="48"/>
      <c r="AL177" s="53">
        <f t="shared" si="1472"/>
        <v>0</v>
      </c>
      <c r="AM177" s="48"/>
      <c r="AN177" s="53">
        <f t="shared" si="1473"/>
        <v>0</v>
      </c>
      <c r="AO177" s="48"/>
      <c r="AP177" s="53">
        <f t="shared" si="1474"/>
        <v>0</v>
      </c>
      <c r="AQ177" s="48"/>
      <c r="AR177" s="53">
        <f t="shared" si="1475"/>
        <v>0</v>
      </c>
      <c r="AS177" s="48"/>
      <c r="AT177" s="53">
        <f t="shared" si="1476"/>
        <v>0</v>
      </c>
      <c r="AU177" s="48"/>
      <c r="AV177" s="53">
        <f t="shared" si="1477"/>
        <v>0</v>
      </c>
      <c r="AW177" s="48"/>
      <c r="AX177" s="53">
        <f t="shared" si="1478"/>
        <v>0</v>
      </c>
      <c r="AY177" s="48"/>
      <c r="AZ177" s="872">
        <f t="shared" si="1479"/>
        <v>0</v>
      </c>
      <c r="BA177" s="877"/>
      <c r="BB177" s="53">
        <f t="shared" si="1480"/>
        <v>0</v>
      </c>
      <c r="BC177" s="48"/>
      <c r="BD177" s="53">
        <f t="shared" si="1481"/>
        <v>0</v>
      </c>
      <c r="BE177" s="48"/>
      <c r="BF177" s="53">
        <f t="shared" si="1482"/>
        <v>0</v>
      </c>
      <c r="BG177" s="48"/>
      <c r="BH177" s="53">
        <f t="shared" si="1483"/>
        <v>0</v>
      </c>
      <c r="BI177" s="48"/>
      <c r="BJ177" s="53">
        <f t="shared" si="1484"/>
        <v>0</v>
      </c>
      <c r="BK177" s="48"/>
      <c r="BL177" s="53">
        <f t="shared" si="1485"/>
        <v>0</v>
      </c>
      <c r="BM177" s="48"/>
      <c r="BN177" s="53">
        <f t="shared" si="1486"/>
        <v>0</v>
      </c>
      <c r="BO177" s="48"/>
      <c r="BP177" s="53">
        <f t="shared" si="1487"/>
        <v>0</v>
      </c>
      <c r="BQ177" s="48"/>
      <c r="BR177" s="53">
        <f t="shared" si="1488"/>
        <v>0</v>
      </c>
      <c r="BS177" s="48"/>
      <c r="BT177" s="53">
        <f t="shared" si="1489"/>
        <v>0</v>
      </c>
      <c r="BU177" s="48"/>
      <c r="BV177" s="53">
        <f t="shared" si="1490"/>
        <v>0</v>
      </c>
      <c r="BW177" s="48"/>
      <c r="BX177" s="53">
        <f t="shared" si="1491"/>
        <v>0</v>
      </c>
      <c r="BY177" s="48"/>
      <c r="BZ177" s="53">
        <f t="shared" si="1492"/>
        <v>0</v>
      </c>
      <c r="CA177" s="48"/>
      <c r="CB177" s="53">
        <f t="shared" si="1493"/>
        <v>0</v>
      </c>
      <c r="CC177" s="48"/>
      <c r="CD177" s="53">
        <f t="shared" si="1494"/>
        <v>0</v>
      </c>
      <c r="CE177" s="48"/>
      <c r="CF177" s="53">
        <f t="shared" si="1495"/>
        <v>0</v>
      </c>
      <c r="CG177" s="48"/>
      <c r="CH177" s="53">
        <f t="shared" si="1496"/>
        <v>0</v>
      </c>
      <c r="CI177" s="48"/>
      <c r="CJ177" s="53">
        <f t="shared" si="1497"/>
        <v>0</v>
      </c>
      <c r="CK177" s="48"/>
      <c r="CL177" s="53">
        <f t="shared" si="1498"/>
        <v>0</v>
      </c>
      <c r="CM177" s="48"/>
      <c r="CN177" s="53">
        <f t="shared" si="1499"/>
        <v>0</v>
      </c>
      <c r="CO177" s="48"/>
      <c r="CP177" s="53">
        <f t="shared" si="1500"/>
        <v>0</v>
      </c>
      <c r="CQ177" s="48"/>
      <c r="CR177" s="53">
        <f t="shared" si="1501"/>
        <v>0</v>
      </c>
      <c r="CS177" s="48"/>
      <c r="CT177" s="53">
        <f t="shared" si="1502"/>
        <v>0</v>
      </c>
      <c r="CU177" s="48"/>
      <c r="CV177" s="53">
        <f t="shared" si="1503"/>
        <v>0</v>
      </c>
      <c r="CW177" s="48"/>
      <c r="CX177" s="53">
        <f t="shared" ref="CX177" si="1504">SUM(CW177*$D177)</f>
        <v>0</v>
      </c>
      <c r="CY177" s="43"/>
      <c r="CZ177" s="50">
        <f t="shared" ref="CZ177" si="1505">SUM(E177+G177+I177+K177+M177+O177+Q177+S177+U177+W177+Y177+AA177+AC177+AE177+AG177+AI177+AK177+AM177+AO177+AQ177+AS177+AU177+AW177+AY177+BA177+BC177+BE177+BG177+BI177+BK177+BM177+BO177+BQ177+BS177+BU177+BW177+CW177+BY177+CA177+CC177+CE177+CG177+CI177+CK177+CM177+CO177+CQ177+CS177+CU177)</f>
        <v>0</v>
      </c>
      <c r="DA177" s="50">
        <f t="shared" ref="DA177" si="1506">ROUND(CZ177*D177*2,1)/2</f>
        <v>0</v>
      </c>
      <c r="DB177" s="1"/>
      <c r="DC177" s="850"/>
      <c r="DD177" s="850">
        <f t="shared" ref="DD177" si="1507">DC177*D177</f>
        <v>0</v>
      </c>
      <c r="DE177" s="851">
        <f t="shared" ref="DE177" si="1508">DC177+BW177</f>
        <v>0</v>
      </c>
      <c r="DF177" s="851">
        <f t="shared" ref="DF177" si="1509">DE177*D177</f>
        <v>0</v>
      </c>
      <c r="DG177" s="850"/>
      <c r="DH177" s="850">
        <f t="shared" ref="DH177" si="1510">DG177*L177</f>
        <v>0</v>
      </c>
      <c r="DI177" s="851"/>
      <c r="DJ177" s="851">
        <f t="shared" ref="DJ177" si="1511">DI177*L177</f>
        <v>0</v>
      </c>
    </row>
    <row r="178" spans="1:204" s="3" customFormat="1" x14ac:dyDescent="0.2">
      <c r="A178" s="46" t="s">
        <v>277</v>
      </c>
      <c r="B178" s="46" t="s">
        <v>253</v>
      </c>
      <c r="C178" s="46" t="s">
        <v>8</v>
      </c>
      <c r="D178" s="46">
        <v>75</v>
      </c>
      <c r="E178" s="4"/>
      <c r="F178" s="53">
        <f>SUM(E178*$D178)</f>
        <v>0</v>
      </c>
      <c r="G178" s="4"/>
      <c r="H178" s="53">
        <f>SUM(G178*$D178)</f>
        <v>0</v>
      </c>
      <c r="I178" s="4"/>
      <c r="J178" s="53">
        <f>SUM(I178*$D178)</f>
        <v>0</v>
      </c>
      <c r="K178" s="4"/>
      <c r="L178" s="53">
        <f>SUM(K178*$D178)</f>
        <v>0</v>
      </c>
      <c r="M178" s="4"/>
      <c r="N178" s="53">
        <f>SUM(M178*$D178)</f>
        <v>0</v>
      </c>
      <c r="O178" s="4"/>
      <c r="P178" s="53">
        <f>SUM(O178*$D178)</f>
        <v>0</v>
      </c>
      <c r="Q178" s="4"/>
      <c r="R178" s="53">
        <f>SUM(Q178*$D178)</f>
        <v>0</v>
      </c>
      <c r="S178" s="4"/>
      <c r="T178" s="53">
        <f>SUM(S178*$D178)</f>
        <v>0</v>
      </c>
      <c r="U178" s="4"/>
      <c r="V178" s="53">
        <f>SUM(U178*$D178)</f>
        <v>0</v>
      </c>
      <c r="W178" s="4"/>
      <c r="X178" s="53">
        <f>SUM(W178*$D178)</f>
        <v>0</v>
      </c>
      <c r="Y178" s="4"/>
      <c r="Z178" s="53">
        <f>SUM(Y178*$D178)</f>
        <v>0</v>
      </c>
      <c r="AA178" s="4"/>
      <c r="AB178" s="872">
        <f>SUM(AA178*$D178)</f>
        <v>0</v>
      </c>
      <c r="AC178" s="877">
        <v>53.25</v>
      </c>
      <c r="AD178" s="53">
        <f>SUM(AC178*$D178)</f>
        <v>3993.75</v>
      </c>
      <c r="AE178" s="48">
        <v>84.25</v>
      </c>
      <c r="AF178" s="53">
        <f>SUM(AE178*$D178)</f>
        <v>6318.75</v>
      </c>
      <c r="AG178" s="48">
        <v>71.5</v>
      </c>
      <c r="AH178" s="53">
        <f>SUM(AG178*$D178)</f>
        <v>5362.5</v>
      </c>
      <c r="AI178" s="48">
        <v>32.75</v>
      </c>
      <c r="AJ178" s="53">
        <f>SUM(AI178*$D178)</f>
        <v>2456.25</v>
      </c>
      <c r="AK178" s="48"/>
      <c r="AL178" s="53">
        <f>SUM(AK178*$D178)</f>
        <v>0</v>
      </c>
      <c r="AM178" s="48"/>
      <c r="AN178" s="53">
        <f>SUM(AM178*$D178)</f>
        <v>0</v>
      </c>
      <c r="AO178" s="48"/>
      <c r="AP178" s="53">
        <f>SUM(AO178*$D178)</f>
        <v>0</v>
      </c>
      <c r="AQ178" s="48"/>
      <c r="AR178" s="53">
        <f>SUM(AQ178*$D178)</f>
        <v>0</v>
      </c>
      <c r="AS178" s="48"/>
      <c r="AT178" s="53">
        <f>SUM(AS178*$D178)</f>
        <v>0</v>
      </c>
      <c r="AU178" s="48"/>
      <c r="AV178" s="53">
        <f>SUM(AU178*$D178)</f>
        <v>0</v>
      </c>
      <c r="AW178" s="48"/>
      <c r="AX178" s="53">
        <f>SUM(AW178*$D178)</f>
        <v>0</v>
      </c>
      <c r="AY178" s="48"/>
      <c r="AZ178" s="872">
        <f>SUM(AY178*$D178)</f>
        <v>0</v>
      </c>
      <c r="BA178" s="877"/>
      <c r="BB178" s="53">
        <f>SUM(BA178*$D178)</f>
        <v>0</v>
      </c>
      <c r="BC178" s="48"/>
      <c r="BD178" s="53">
        <f>SUM(BC178*$D178)</f>
        <v>0</v>
      </c>
      <c r="BE178" s="48"/>
      <c r="BF178" s="53">
        <f>SUM(BE178*$D178)</f>
        <v>0</v>
      </c>
      <c r="BG178" s="48">
        <v>15.25</v>
      </c>
      <c r="BH178" s="53">
        <f>SUM(BG178*$D178)</f>
        <v>1143.75</v>
      </c>
      <c r="BI178" s="48"/>
      <c r="BJ178" s="53">
        <f>SUM(BI178*$D178)</f>
        <v>0</v>
      </c>
      <c r="BK178" s="48"/>
      <c r="BL178" s="53">
        <f>SUM(BK178*$D178)</f>
        <v>0</v>
      </c>
      <c r="BM178" s="48">
        <v>58</v>
      </c>
      <c r="BN178" s="53">
        <f>SUM(BM178*$D178)</f>
        <v>4350</v>
      </c>
      <c r="BO178" s="48">
        <v>80.5</v>
      </c>
      <c r="BP178" s="53">
        <f>SUM(BO178*$D178)</f>
        <v>6037.5</v>
      </c>
      <c r="BQ178" s="48">
        <v>3</v>
      </c>
      <c r="BR178" s="53">
        <f>SUM(BQ178*$D178)</f>
        <v>225</v>
      </c>
      <c r="BS178" s="48"/>
      <c r="BT178" s="53">
        <f>SUM(BS178*$D178)</f>
        <v>0</v>
      </c>
      <c r="BU178" s="48">
        <v>6.5</v>
      </c>
      <c r="BV178" s="53">
        <f>SUM(BU178*$D178)</f>
        <v>487.5</v>
      </c>
      <c r="BW178" s="48">
        <v>40.5</v>
      </c>
      <c r="BX178" s="53">
        <f>SUM(BW178*$D178)</f>
        <v>3037.5</v>
      </c>
      <c r="BY178" s="48"/>
      <c r="BZ178" s="53">
        <f>SUM(BY178*$D178)</f>
        <v>0</v>
      </c>
      <c r="CA178" s="48"/>
      <c r="CB178" s="53">
        <f>SUM(CA178*$D178)</f>
        <v>0</v>
      </c>
      <c r="CC178" s="48"/>
      <c r="CD178" s="53">
        <f>SUM(CC178*$D178)</f>
        <v>0</v>
      </c>
      <c r="CE178" s="48"/>
      <c r="CF178" s="53">
        <f>SUM(CE178*$D178)</f>
        <v>0</v>
      </c>
      <c r="CG178" s="48"/>
      <c r="CH178" s="53">
        <f>SUM(CG178*$D178)</f>
        <v>0</v>
      </c>
      <c r="CI178" s="48"/>
      <c r="CJ178" s="53">
        <f>SUM(CI178*$D178)</f>
        <v>0</v>
      </c>
      <c r="CK178" s="48"/>
      <c r="CL178" s="53">
        <f>SUM(CK178*$D178)</f>
        <v>0</v>
      </c>
      <c r="CM178" s="48"/>
      <c r="CN178" s="53">
        <f>SUM(CM178*$D178)</f>
        <v>0</v>
      </c>
      <c r="CO178" s="48"/>
      <c r="CP178" s="53">
        <f>SUM(CO178*$D178)</f>
        <v>0</v>
      </c>
      <c r="CQ178" s="48"/>
      <c r="CR178" s="53">
        <f>SUM(CQ178*$D178)</f>
        <v>0</v>
      </c>
      <c r="CS178" s="48"/>
      <c r="CT178" s="53">
        <f>SUM(CS178*$D178)</f>
        <v>0</v>
      </c>
      <c r="CU178" s="48"/>
      <c r="CV178" s="53">
        <f>SUM(CU178*$D178)</f>
        <v>0</v>
      </c>
      <c r="CW178" s="48"/>
      <c r="CX178" s="53">
        <f>SUM(CW178*$D178)</f>
        <v>0</v>
      </c>
      <c r="CY178" s="43"/>
      <c r="CZ178" s="50">
        <f t="shared" si="1384"/>
        <v>445.5</v>
      </c>
      <c r="DA178" s="50">
        <f t="shared" si="1385"/>
        <v>33412.5</v>
      </c>
      <c r="DB178" s="1"/>
      <c r="DC178" s="850"/>
      <c r="DD178" s="850">
        <f t="shared" si="1283"/>
        <v>0</v>
      </c>
      <c r="DE178" s="851">
        <f t="shared" si="1334"/>
        <v>40.5</v>
      </c>
      <c r="DF178" s="851">
        <f t="shared" si="1386"/>
        <v>3037.5</v>
      </c>
      <c r="DG178" s="850"/>
      <c r="DH178" s="850">
        <f t="shared" si="1285"/>
        <v>0</v>
      </c>
      <c r="DI178" s="851"/>
      <c r="DJ178" s="851">
        <f t="shared" si="1387"/>
        <v>0</v>
      </c>
    </row>
    <row r="179" spans="1:204" s="232" customFormat="1" x14ac:dyDescent="0.2">
      <c r="A179" s="46" t="s">
        <v>206</v>
      </c>
      <c r="B179" s="46" t="s">
        <v>207</v>
      </c>
      <c r="C179" s="46" t="s">
        <v>8</v>
      </c>
      <c r="D179" s="46">
        <v>75</v>
      </c>
      <c r="E179" s="4"/>
      <c r="F179" s="53">
        <f>SUM(E179*$D179)</f>
        <v>0</v>
      </c>
      <c r="G179" s="4"/>
      <c r="H179" s="53">
        <f>SUM(G179*$D179)</f>
        <v>0</v>
      </c>
      <c r="I179" s="4"/>
      <c r="J179" s="53">
        <f>SUM(I179*$D179)</f>
        <v>0</v>
      </c>
      <c r="K179" s="4"/>
      <c r="L179" s="53">
        <f>SUM(K179*$D179)</f>
        <v>0</v>
      </c>
      <c r="M179" s="4"/>
      <c r="N179" s="53">
        <f>SUM(M179*$D179)</f>
        <v>0</v>
      </c>
      <c r="O179" s="4"/>
      <c r="P179" s="53">
        <f>SUM(O179*$D179)</f>
        <v>0</v>
      </c>
      <c r="Q179" s="4"/>
      <c r="R179" s="53">
        <f>SUM(Q179*$D179)</f>
        <v>0</v>
      </c>
      <c r="S179" s="4"/>
      <c r="T179" s="53">
        <f>SUM(S179*$D179)</f>
        <v>0</v>
      </c>
      <c r="U179" s="4"/>
      <c r="V179" s="53">
        <f>SUM(U179*$D179)</f>
        <v>0</v>
      </c>
      <c r="W179" s="4"/>
      <c r="X179" s="53">
        <f>SUM(W179*$D179)</f>
        <v>0</v>
      </c>
      <c r="Y179" s="4"/>
      <c r="Z179" s="53">
        <f>SUM(Y179*$D179)</f>
        <v>0</v>
      </c>
      <c r="AA179" s="4"/>
      <c r="AB179" s="872">
        <f>SUM(AA179*$D179)</f>
        <v>0</v>
      </c>
      <c r="AC179" s="877"/>
      <c r="AD179" s="53">
        <f>SUM(AC179*$D179)</f>
        <v>0</v>
      </c>
      <c r="AE179" s="48"/>
      <c r="AF179" s="53">
        <f>SUM(AE179*$D179)</f>
        <v>0</v>
      </c>
      <c r="AG179" s="48"/>
      <c r="AH179" s="53">
        <f>SUM(AG179*$D179)</f>
        <v>0</v>
      </c>
      <c r="AI179" s="48"/>
      <c r="AJ179" s="53">
        <f>SUM(AI179*$D179)</f>
        <v>0</v>
      </c>
      <c r="AK179" s="48"/>
      <c r="AL179" s="53">
        <f>SUM(AK179*$D179)</f>
        <v>0</v>
      </c>
      <c r="AM179" s="48"/>
      <c r="AN179" s="53">
        <f>SUM(AM179*$D179)</f>
        <v>0</v>
      </c>
      <c r="AO179" s="48"/>
      <c r="AP179" s="53">
        <f>SUM(AO179*$D179)</f>
        <v>0</v>
      </c>
      <c r="AQ179" s="48"/>
      <c r="AR179" s="53">
        <f>SUM(AQ179*$D179)</f>
        <v>0</v>
      </c>
      <c r="AS179" s="48"/>
      <c r="AT179" s="53">
        <f>SUM(AS179*$D179)</f>
        <v>0</v>
      </c>
      <c r="AU179" s="48"/>
      <c r="AV179" s="53">
        <f>SUM(AU179*$D179)</f>
        <v>0</v>
      </c>
      <c r="AW179" s="48"/>
      <c r="AX179" s="53">
        <f>SUM(AW179*$D179)</f>
        <v>0</v>
      </c>
      <c r="AY179" s="48"/>
      <c r="AZ179" s="872">
        <f>SUM(AY179*$D179)</f>
        <v>0</v>
      </c>
      <c r="BA179" s="877"/>
      <c r="BB179" s="53">
        <f>SUM(BA179*$D179)</f>
        <v>0</v>
      </c>
      <c r="BC179" s="48"/>
      <c r="BD179" s="53">
        <f>SUM(BC179*$D179)</f>
        <v>0</v>
      </c>
      <c r="BE179" s="48"/>
      <c r="BF179" s="53">
        <f>SUM(BE179*$D179)</f>
        <v>0</v>
      </c>
      <c r="BG179" s="48"/>
      <c r="BH179" s="53">
        <f>SUM(BG179*$D179)</f>
        <v>0</v>
      </c>
      <c r="BI179" s="48"/>
      <c r="BJ179" s="53">
        <f>SUM(BI179*$D179)</f>
        <v>0</v>
      </c>
      <c r="BK179" s="48"/>
      <c r="BL179" s="53">
        <f>SUM(BK179*$D179)</f>
        <v>0</v>
      </c>
      <c r="BM179" s="48"/>
      <c r="BN179" s="53">
        <f>SUM(BM179*$D179)</f>
        <v>0</v>
      </c>
      <c r="BO179" s="48"/>
      <c r="BP179" s="53">
        <f>SUM(BO179*$D179)</f>
        <v>0</v>
      </c>
      <c r="BQ179" s="48"/>
      <c r="BR179" s="53">
        <f>SUM(BQ179*$D179)</f>
        <v>0</v>
      </c>
      <c r="BS179" s="48"/>
      <c r="BT179" s="53">
        <f>SUM(BS179*$D179)</f>
        <v>0</v>
      </c>
      <c r="BU179" s="48"/>
      <c r="BV179" s="53">
        <f>SUM(BU179*$D179)</f>
        <v>0</v>
      </c>
      <c r="BW179" s="48"/>
      <c r="BX179" s="53">
        <f>SUM(BW179*$D179)</f>
        <v>0</v>
      </c>
      <c r="BY179" s="48"/>
      <c r="BZ179" s="53">
        <f>SUM(BY179*$D179)</f>
        <v>0</v>
      </c>
      <c r="CA179" s="48"/>
      <c r="CB179" s="53">
        <f>SUM(CA179*$D179)</f>
        <v>0</v>
      </c>
      <c r="CC179" s="48"/>
      <c r="CD179" s="53">
        <f>SUM(CC179*$D179)</f>
        <v>0</v>
      </c>
      <c r="CE179" s="48"/>
      <c r="CF179" s="53">
        <f>SUM(CE179*$D179)</f>
        <v>0</v>
      </c>
      <c r="CG179" s="48"/>
      <c r="CH179" s="53">
        <f>SUM(CG179*$D179)</f>
        <v>0</v>
      </c>
      <c r="CI179" s="48"/>
      <c r="CJ179" s="53">
        <f>SUM(CI179*$D179)</f>
        <v>0</v>
      </c>
      <c r="CK179" s="48"/>
      <c r="CL179" s="53">
        <f>SUM(CK179*$D179)</f>
        <v>0</v>
      </c>
      <c r="CM179" s="48"/>
      <c r="CN179" s="53">
        <f>SUM(CM179*$D179)</f>
        <v>0</v>
      </c>
      <c r="CO179" s="48"/>
      <c r="CP179" s="53">
        <f>SUM(CO179*$D179)</f>
        <v>0</v>
      </c>
      <c r="CQ179" s="48"/>
      <c r="CR179" s="53">
        <f>SUM(CQ179*$D179)</f>
        <v>0</v>
      </c>
      <c r="CS179" s="48"/>
      <c r="CT179" s="53">
        <f>SUM(CS179*$D179)</f>
        <v>0</v>
      </c>
      <c r="CU179" s="48"/>
      <c r="CV179" s="53">
        <f>SUM(CU179*$D179)</f>
        <v>0</v>
      </c>
      <c r="CW179" s="48"/>
      <c r="CX179" s="53">
        <f>SUM(CW179*$D179)</f>
        <v>0</v>
      </c>
      <c r="CY179" s="43"/>
      <c r="CZ179" s="50">
        <f t="shared" si="1384"/>
        <v>0</v>
      </c>
      <c r="DA179" s="50">
        <f t="shared" si="1385"/>
        <v>0</v>
      </c>
      <c r="DB179" s="1"/>
      <c r="DC179" s="850"/>
      <c r="DD179" s="850">
        <f t="shared" si="1283"/>
        <v>0</v>
      </c>
      <c r="DE179" s="851">
        <f t="shared" si="1334"/>
        <v>0</v>
      </c>
      <c r="DF179" s="851">
        <f t="shared" si="1386"/>
        <v>0</v>
      </c>
      <c r="DG179" s="850"/>
      <c r="DH179" s="850">
        <f t="shared" si="1285"/>
        <v>0</v>
      </c>
      <c r="DI179" s="851"/>
      <c r="DJ179" s="851">
        <f t="shared" si="1387"/>
        <v>0</v>
      </c>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row>
    <row r="180" spans="1:204" s="862" customFormat="1" x14ac:dyDescent="0.2">
      <c r="A180" s="857" t="s">
        <v>125</v>
      </c>
      <c r="B180" s="857" t="s">
        <v>126</v>
      </c>
      <c r="C180" s="857" t="s">
        <v>8</v>
      </c>
      <c r="D180" s="857">
        <v>75</v>
      </c>
      <c r="E180" s="858"/>
      <c r="F180" s="859">
        <f>SUM(E180*$D180)</f>
        <v>0</v>
      </c>
      <c r="G180" s="858"/>
      <c r="H180" s="859">
        <f>SUM(G180*$D180)</f>
        <v>0</v>
      </c>
      <c r="I180" s="858"/>
      <c r="J180" s="859">
        <f>SUM(I180*$D180)</f>
        <v>0</v>
      </c>
      <c r="K180" s="858"/>
      <c r="L180" s="859">
        <f>SUM(K180*$D180)</f>
        <v>0</v>
      </c>
      <c r="M180" s="858"/>
      <c r="N180" s="859">
        <f>SUM(M180*$D180)</f>
        <v>0</v>
      </c>
      <c r="O180" s="858"/>
      <c r="P180" s="859">
        <f>SUM(O180*$D180)</f>
        <v>0</v>
      </c>
      <c r="Q180" s="858"/>
      <c r="R180" s="859">
        <f>SUM(Q180*$D180)</f>
        <v>0</v>
      </c>
      <c r="S180" s="858"/>
      <c r="T180" s="859">
        <f>SUM(S180*$D180)</f>
        <v>0</v>
      </c>
      <c r="U180" s="858"/>
      <c r="V180" s="859">
        <f>SUM(U180*$D180)</f>
        <v>0</v>
      </c>
      <c r="W180" s="858"/>
      <c r="X180" s="859">
        <f>SUM(W180*$D180)</f>
        <v>0</v>
      </c>
      <c r="Y180" s="858"/>
      <c r="Z180" s="859">
        <f>SUM(Y180*$D180)</f>
        <v>0</v>
      </c>
      <c r="AA180" s="858"/>
      <c r="AB180" s="874">
        <f>SUM(AA180*$D180)</f>
        <v>0</v>
      </c>
      <c r="AC180" s="882"/>
      <c r="AD180" s="859">
        <f>SUM(AC180*$D180)</f>
        <v>0</v>
      </c>
      <c r="AE180" s="860"/>
      <c r="AF180" s="859">
        <f>SUM(AE180*$D180)</f>
        <v>0</v>
      </c>
      <c r="AG180" s="860"/>
      <c r="AH180" s="859">
        <f>SUM(AG180*$D180)</f>
        <v>0</v>
      </c>
      <c r="AI180" s="860">
        <v>1</v>
      </c>
      <c r="AJ180" s="859">
        <f>SUM(AI180*$D180)</f>
        <v>75</v>
      </c>
      <c r="AK180" s="860"/>
      <c r="AL180" s="859">
        <f>SUM(AK180*$D180)</f>
        <v>0</v>
      </c>
      <c r="AM180" s="860"/>
      <c r="AN180" s="859">
        <f>SUM(AM180*$D180)</f>
        <v>0</v>
      </c>
      <c r="AO180" s="860"/>
      <c r="AP180" s="859">
        <f>SUM(AO180*$D180)</f>
        <v>0</v>
      </c>
      <c r="AQ180" s="860"/>
      <c r="AR180" s="859">
        <f>SUM(AQ180*$D180)</f>
        <v>0</v>
      </c>
      <c r="AS180" s="860"/>
      <c r="AT180" s="859">
        <f>SUM(AS180*$D180)</f>
        <v>0</v>
      </c>
      <c r="AU180" s="860"/>
      <c r="AV180" s="859">
        <f>SUM(AU180*$D180)</f>
        <v>0</v>
      </c>
      <c r="AW180" s="860"/>
      <c r="AX180" s="859">
        <f>SUM(AW180*$D180)</f>
        <v>0</v>
      </c>
      <c r="AY180" s="860"/>
      <c r="AZ180" s="874">
        <f>SUM(AY180*$D180)</f>
        <v>0</v>
      </c>
      <c r="BA180" s="882"/>
      <c r="BB180" s="859">
        <f>SUM(BA180*$D180)</f>
        <v>0</v>
      </c>
      <c r="BC180" s="860"/>
      <c r="BD180" s="859">
        <f>SUM(BC180*$D180)</f>
        <v>0</v>
      </c>
      <c r="BE180" s="860"/>
      <c r="BF180" s="859">
        <f>SUM(BE180*$D180)</f>
        <v>0</v>
      </c>
      <c r="BG180" s="860"/>
      <c r="BH180" s="859">
        <f>SUM(BG180*$D180)</f>
        <v>0</v>
      </c>
      <c r="BI180" s="860"/>
      <c r="BJ180" s="859">
        <f>SUM(BI180*$D180)</f>
        <v>0</v>
      </c>
      <c r="BK180" s="860"/>
      <c r="BL180" s="859">
        <f>SUM(BK180*$D180)</f>
        <v>0</v>
      </c>
      <c r="BM180" s="860"/>
      <c r="BN180" s="859">
        <f>SUM(BM180*$D180)</f>
        <v>0</v>
      </c>
      <c r="BO180" s="860"/>
      <c r="BP180" s="859">
        <f>SUM(BO180*$D180)</f>
        <v>0</v>
      </c>
      <c r="BQ180" s="860"/>
      <c r="BR180" s="859">
        <f>SUM(BQ180*$D180)</f>
        <v>0</v>
      </c>
      <c r="BS180" s="860"/>
      <c r="BT180" s="859">
        <f>SUM(BS180*$D180)</f>
        <v>0</v>
      </c>
      <c r="BU180" s="860"/>
      <c r="BV180" s="859">
        <f>SUM(BU180*$D180)</f>
        <v>0</v>
      </c>
      <c r="BW180" s="860"/>
      <c r="BX180" s="859">
        <f>SUM(BW180*$D180)</f>
        <v>0</v>
      </c>
      <c r="BY180" s="860"/>
      <c r="BZ180" s="859">
        <f>SUM(BY180*$D180)</f>
        <v>0</v>
      </c>
      <c r="CA180" s="860"/>
      <c r="CB180" s="859">
        <f>SUM(CA180*$D180)</f>
        <v>0</v>
      </c>
      <c r="CC180" s="860"/>
      <c r="CD180" s="859">
        <f>SUM(CC180*$D180)</f>
        <v>0</v>
      </c>
      <c r="CE180" s="860"/>
      <c r="CF180" s="859">
        <f>SUM(CE180*$D180)</f>
        <v>0</v>
      </c>
      <c r="CG180" s="860"/>
      <c r="CH180" s="859">
        <f>SUM(CG180*$D180)</f>
        <v>0</v>
      </c>
      <c r="CI180" s="860"/>
      <c r="CJ180" s="859">
        <f>SUM(CI180*$D180)</f>
        <v>0</v>
      </c>
      <c r="CK180" s="860"/>
      <c r="CL180" s="859">
        <f>SUM(CK180*$D180)</f>
        <v>0</v>
      </c>
      <c r="CM180" s="860"/>
      <c r="CN180" s="859">
        <f>SUM(CM180*$D180)</f>
        <v>0</v>
      </c>
      <c r="CO180" s="860"/>
      <c r="CP180" s="859">
        <f>SUM(CO180*$D180)</f>
        <v>0</v>
      </c>
      <c r="CQ180" s="860"/>
      <c r="CR180" s="859">
        <f>SUM(CQ180*$D180)</f>
        <v>0</v>
      </c>
      <c r="CS180" s="860"/>
      <c r="CT180" s="859">
        <f>SUM(CS180*$D180)</f>
        <v>0</v>
      </c>
      <c r="CU180" s="860"/>
      <c r="CV180" s="859">
        <f>SUM(CU180*$D180)</f>
        <v>0</v>
      </c>
      <c r="CW180" s="860"/>
      <c r="CX180" s="859">
        <f>SUM(CW180*$D180)</f>
        <v>0</v>
      </c>
      <c r="CY180" s="858"/>
      <c r="CZ180" s="861">
        <f t="shared" si="1384"/>
        <v>1</v>
      </c>
      <c r="DA180" s="861">
        <f t="shared" si="1385"/>
        <v>75</v>
      </c>
      <c r="DC180" s="863"/>
      <c r="DD180" s="850">
        <f t="shared" si="1283"/>
        <v>0</v>
      </c>
      <c r="DE180" s="851">
        <f t="shared" si="1334"/>
        <v>0</v>
      </c>
      <c r="DF180" s="851">
        <f t="shared" si="1386"/>
        <v>0</v>
      </c>
      <c r="DG180" s="863"/>
      <c r="DH180" s="863">
        <f t="shared" si="1285"/>
        <v>0</v>
      </c>
      <c r="DI180" s="863"/>
      <c r="DJ180" s="863">
        <f t="shared" si="1387"/>
        <v>0</v>
      </c>
    </row>
    <row r="181" spans="1:204" s="866" customFormat="1" x14ac:dyDescent="0.2">
      <c r="A181" s="857" t="s">
        <v>130</v>
      </c>
      <c r="B181" s="857" t="s">
        <v>131</v>
      </c>
      <c r="C181" s="857" t="s">
        <v>8</v>
      </c>
      <c r="D181" s="857">
        <v>75</v>
      </c>
      <c r="E181" s="858"/>
      <c r="F181" s="859">
        <f>SUM(E181*$D181)</f>
        <v>0</v>
      </c>
      <c r="G181" s="864"/>
      <c r="H181" s="859">
        <f>SUM(G181*$D181)</f>
        <v>0</v>
      </c>
      <c r="I181" s="858"/>
      <c r="J181" s="859">
        <f>SUM(I181*$D181)</f>
        <v>0</v>
      </c>
      <c r="K181" s="858"/>
      <c r="L181" s="859">
        <f>SUM(K181*$D181)</f>
        <v>0</v>
      </c>
      <c r="M181" s="858"/>
      <c r="N181" s="859">
        <f>SUM(M181*$D181)</f>
        <v>0</v>
      </c>
      <c r="O181" s="858"/>
      <c r="P181" s="859">
        <f>SUM(O181*$D181)</f>
        <v>0</v>
      </c>
      <c r="Q181" s="858"/>
      <c r="R181" s="859">
        <f>SUM(Q181*$D181)</f>
        <v>0</v>
      </c>
      <c r="S181" s="858"/>
      <c r="T181" s="859">
        <f>SUM(S181*$D181)</f>
        <v>0</v>
      </c>
      <c r="U181" s="858"/>
      <c r="V181" s="859">
        <f>SUM(U181*$D181)</f>
        <v>0</v>
      </c>
      <c r="W181" s="858"/>
      <c r="X181" s="859">
        <f>SUM(W181*$D181)</f>
        <v>0</v>
      </c>
      <c r="Y181" s="858"/>
      <c r="Z181" s="859">
        <f>SUM(Y181*$D181)</f>
        <v>0</v>
      </c>
      <c r="AA181" s="858"/>
      <c r="AB181" s="874">
        <f>SUM(AA181*$D181)</f>
        <v>0</v>
      </c>
      <c r="AC181" s="882"/>
      <c r="AD181" s="859">
        <f>SUM(AC181*$D181)</f>
        <v>0</v>
      </c>
      <c r="AE181" s="860"/>
      <c r="AF181" s="859">
        <f>SUM(AE181*$D181)</f>
        <v>0</v>
      </c>
      <c r="AG181" s="860"/>
      <c r="AH181" s="859">
        <f>SUM(AG181*$D181)</f>
        <v>0</v>
      </c>
      <c r="AI181" s="860"/>
      <c r="AJ181" s="859">
        <f>SUM(AI181*$D181)</f>
        <v>0</v>
      </c>
      <c r="AK181" s="860"/>
      <c r="AL181" s="859">
        <f>SUM(AK181*$D181)</f>
        <v>0</v>
      </c>
      <c r="AM181" s="860"/>
      <c r="AN181" s="859">
        <f>SUM(AM181*$D181)</f>
        <v>0</v>
      </c>
      <c r="AO181" s="860"/>
      <c r="AP181" s="859">
        <f>SUM(AO181*$D181)</f>
        <v>0</v>
      </c>
      <c r="AQ181" s="860"/>
      <c r="AR181" s="859">
        <f>SUM(AQ181*$D181)</f>
        <v>0</v>
      </c>
      <c r="AS181" s="860"/>
      <c r="AT181" s="859">
        <f>SUM(AS181*$D181)</f>
        <v>0</v>
      </c>
      <c r="AU181" s="860"/>
      <c r="AV181" s="859">
        <f>SUM(AU181*$D181)</f>
        <v>0</v>
      </c>
      <c r="AW181" s="860"/>
      <c r="AX181" s="859">
        <f>SUM(AW181*$D181)</f>
        <v>0</v>
      </c>
      <c r="AY181" s="860"/>
      <c r="AZ181" s="874">
        <f>SUM(AY181*$D181)</f>
        <v>0</v>
      </c>
      <c r="BA181" s="882"/>
      <c r="BB181" s="859">
        <f>SUM(BA181*$D181)</f>
        <v>0</v>
      </c>
      <c r="BC181" s="860"/>
      <c r="BD181" s="859">
        <f>SUM(BC181*$D181)</f>
        <v>0</v>
      </c>
      <c r="BE181" s="860"/>
      <c r="BF181" s="859">
        <f>SUM(BE181*$D181)</f>
        <v>0</v>
      </c>
      <c r="BG181" s="860"/>
      <c r="BH181" s="859">
        <f>SUM(BG181*$D181)</f>
        <v>0</v>
      </c>
      <c r="BI181" s="860"/>
      <c r="BJ181" s="859">
        <f>SUM(BI181*$D181)</f>
        <v>0</v>
      </c>
      <c r="BK181" s="860"/>
      <c r="BL181" s="859">
        <f>SUM(BK181*$D181)</f>
        <v>0</v>
      </c>
      <c r="BM181" s="860"/>
      <c r="BN181" s="859">
        <f>SUM(BM181*$D181)</f>
        <v>0</v>
      </c>
      <c r="BO181" s="860"/>
      <c r="BP181" s="859">
        <f>SUM(BO181*$D181)</f>
        <v>0</v>
      </c>
      <c r="BQ181" s="860"/>
      <c r="BR181" s="859">
        <f>SUM(BQ181*$D181)</f>
        <v>0</v>
      </c>
      <c r="BS181" s="860"/>
      <c r="BT181" s="859">
        <f>SUM(BS181*$D181)</f>
        <v>0</v>
      </c>
      <c r="BU181" s="860"/>
      <c r="BV181" s="859">
        <f>SUM(BU181*$D181)</f>
        <v>0</v>
      </c>
      <c r="BW181" s="860"/>
      <c r="BX181" s="859">
        <f>SUM(BW181*$D181)</f>
        <v>0</v>
      </c>
      <c r="BY181" s="860"/>
      <c r="BZ181" s="859">
        <f>SUM(BY181*$D181)</f>
        <v>0</v>
      </c>
      <c r="CA181" s="860"/>
      <c r="CB181" s="859">
        <f>SUM(CA181*$D181)</f>
        <v>0</v>
      </c>
      <c r="CC181" s="860"/>
      <c r="CD181" s="859">
        <f>SUM(CC181*$D181)</f>
        <v>0</v>
      </c>
      <c r="CE181" s="860"/>
      <c r="CF181" s="859">
        <f>SUM(CE181*$D181)</f>
        <v>0</v>
      </c>
      <c r="CG181" s="860"/>
      <c r="CH181" s="859">
        <f>SUM(CG181*$D181)</f>
        <v>0</v>
      </c>
      <c r="CI181" s="860"/>
      <c r="CJ181" s="859">
        <f>SUM(CI181*$D181)</f>
        <v>0</v>
      </c>
      <c r="CK181" s="860"/>
      <c r="CL181" s="859">
        <f>SUM(CK181*$D181)</f>
        <v>0</v>
      </c>
      <c r="CM181" s="860"/>
      <c r="CN181" s="859">
        <f>SUM(CM181*$D181)</f>
        <v>0</v>
      </c>
      <c r="CO181" s="860"/>
      <c r="CP181" s="859">
        <f>SUM(CO181*$D181)</f>
        <v>0</v>
      </c>
      <c r="CQ181" s="860"/>
      <c r="CR181" s="859">
        <f>SUM(CQ181*$D181)</f>
        <v>0</v>
      </c>
      <c r="CS181" s="860"/>
      <c r="CT181" s="859">
        <f>SUM(CS181*$D181)</f>
        <v>0</v>
      </c>
      <c r="CU181" s="860"/>
      <c r="CV181" s="859">
        <f>SUM(CU181*$D181)</f>
        <v>0</v>
      </c>
      <c r="CW181" s="860"/>
      <c r="CX181" s="859">
        <f>SUM(CW181*$D181)</f>
        <v>0</v>
      </c>
      <c r="CY181" s="858"/>
      <c r="CZ181" s="861">
        <f t="shared" si="1384"/>
        <v>0</v>
      </c>
      <c r="DA181" s="861">
        <f t="shared" si="1385"/>
        <v>0</v>
      </c>
      <c r="DB181" s="862"/>
      <c r="DC181" s="863"/>
      <c r="DD181" s="850">
        <f t="shared" si="1283"/>
        <v>0</v>
      </c>
      <c r="DE181" s="851">
        <f t="shared" si="1334"/>
        <v>0</v>
      </c>
      <c r="DF181" s="851">
        <f t="shared" si="1386"/>
        <v>0</v>
      </c>
      <c r="DG181" s="863"/>
      <c r="DH181" s="865">
        <f t="shared" si="1285"/>
        <v>0</v>
      </c>
      <c r="DI181" s="865"/>
      <c r="DJ181" s="865">
        <f t="shared" si="1387"/>
        <v>0</v>
      </c>
      <c r="DK181" s="862"/>
      <c r="DL181" s="862"/>
      <c r="DM181" s="862"/>
      <c r="DN181" s="862"/>
      <c r="DO181" s="862"/>
      <c r="DP181" s="862"/>
      <c r="DQ181" s="862"/>
      <c r="DR181" s="862"/>
      <c r="DS181" s="862"/>
      <c r="DT181" s="862"/>
      <c r="DU181" s="862"/>
      <c r="DV181" s="862"/>
      <c r="DW181" s="862"/>
      <c r="DX181" s="862"/>
      <c r="DY181" s="862"/>
      <c r="DZ181" s="862"/>
      <c r="EA181" s="862"/>
      <c r="EB181" s="862"/>
      <c r="EC181" s="862"/>
      <c r="ED181" s="862"/>
      <c r="EE181" s="862"/>
      <c r="EF181" s="862"/>
      <c r="EG181" s="862"/>
      <c r="EH181" s="862"/>
      <c r="EI181" s="862"/>
      <c r="EJ181" s="862"/>
      <c r="EK181" s="862"/>
      <c r="EL181" s="862"/>
      <c r="EM181" s="862"/>
      <c r="EN181" s="862"/>
      <c r="EO181" s="862"/>
      <c r="EP181" s="862"/>
      <c r="EQ181" s="862"/>
      <c r="ER181" s="862"/>
      <c r="ES181" s="862"/>
      <c r="ET181" s="862"/>
      <c r="EU181" s="862"/>
      <c r="EV181" s="862"/>
      <c r="EW181" s="862"/>
      <c r="EX181" s="862"/>
      <c r="EY181" s="862"/>
      <c r="EZ181" s="862"/>
      <c r="FA181" s="862"/>
      <c r="FB181" s="862"/>
      <c r="FC181" s="862"/>
      <c r="FD181" s="862"/>
      <c r="FE181" s="862"/>
      <c r="FF181" s="862"/>
      <c r="FG181" s="862"/>
      <c r="FH181" s="862"/>
      <c r="FI181" s="862"/>
      <c r="FJ181" s="862"/>
      <c r="FK181" s="862"/>
      <c r="FL181" s="862"/>
      <c r="FM181" s="862"/>
      <c r="FN181" s="862"/>
      <c r="FO181" s="862"/>
      <c r="FP181" s="862"/>
      <c r="FQ181" s="862"/>
      <c r="FR181" s="862"/>
      <c r="FS181" s="862"/>
      <c r="FT181" s="862"/>
      <c r="FU181" s="862"/>
      <c r="FV181" s="862"/>
      <c r="FW181" s="862"/>
      <c r="FX181" s="862"/>
      <c r="FY181" s="862"/>
      <c r="FZ181" s="862"/>
      <c r="GA181" s="862"/>
      <c r="GB181" s="862"/>
      <c r="GC181" s="862"/>
      <c r="GD181" s="862"/>
      <c r="GE181" s="862"/>
      <c r="GF181" s="862"/>
      <c r="GG181" s="862"/>
      <c r="GH181" s="862"/>
      <c r="GI181" s="862"/>
      <c r="GJ181" s="862"/>
      <c r="GK181" s="862"/>
      <c r="GL181" s="862"/>
      <c r="GM181" s="862"/>
      <c r="GN181" s="862"/>
      <c r="GO181" s="862"/>
      <c r="GP181" s="862"/>
      <c r="GQ181" s="862"/>
      <c r="GR181" s="862"/>
      <c r="GS181" s="862"/>
      <c r="GT181" s="862"/>
      <c r="GU181" s="862"/>
      <c r="GV181" s="862"/>
    </row>
    <row r="182" spans="1:204" s="3" customFormat="1" x14ac:dyDescent="0.2">
      <c r="A182" s="46" t="s">
        <v>280</v>
      </c>
      <c r="B182" s="46" t="s">
        <v>187</v>
      </c>
      <c r="C182" s="46" t="s">
        <v>8</v>
      </c>
      <c r="D182" s="46">
        <v>75</v>
      </c>
      <c r="E182" s="4"/>
      <c r="F182" s="53">
        <f t="shared" ref="F182" si="1512">SUM(E182*$D182)</f>
        <v>0</v>
      </c>
      <c r="G182" s="4"/>
      <c r="H182" s="53">
        <f t="shared" ref="H182" si="1513">SUM(G182*$D182)</f>
        <v>0</v>
      </c>
      <c r="I182" s="4"/>
      <c r="J182" s="53">
        <f t="shared" ref="J182" si="1514">SUM(I182*$D182)</f>
        <v>0</v>
      </c>
      <c r="K182" s="4"/>
      <c r="L182" s="53">
        <f t="shared" ref="L182" si="1515">SUM(K182*$D182)</f>
        <v>0</v>
      </c>
      <c r="M182" s="4"/>
      <c r="N182" s="53">
        <f t="shared" ref="N182" si="1516">SUM(M182*$D182)</f>
        <v>0</v>
      </c>
      <c r="O182" s="4"/>
      <c r="P182" s="53">
        <f t="shared" ref="P182" si="1517">SUM(O182*$D182)</f>
        <v>0</v>
      </c>
      <c r="Q182" s="4"/>
      <c r="R182" s="53">
        <f t="shared" ref="R182" si="1518">SUM(Q182*$D182)</f>
        <v>0</v>
      </c>
      <c r="S182" s="4"/>
      <c r="T182" s="53">
        <f t="shared" ref="T182" si="1519">SUM(S182*$D182)</f>
        <v>0</v>
      </c>
      <c r="U182" s="4"/>
      <c r="V182" s="53">
        <f t="shared" ref="V182" si="1520">SUM(U182*$D182)</f>
        <v>0</v>
      </c>
      <c r="W182" s="4"/>
      <c r="X182" s="53">
        <f t="shared" ref="X182" si="1521">SUM(W182*$D182)</f>
        <v>0</v>
      </c>
      <c r="Y182" s="4"/>
      <c r="Z182" s="53">
        <f t="shared" ref="Z182" si="1522">SUM(Y182*$D182)</f>
        <v>0</v>
      </c>
      <c r="AA182" s="4"/>
      <c r="AB182" s="872">
        <f t="shared" ref="AB182" si="1523">SUM(AA182*$D182)</f>
        <v>0</v>
      </c>
      <c r="AC182" s="877"/>
      <c r="AD182" s="53">
        <f t="shared" ref="AD182" si="1524">SUM(AC182*$D182)</f>
        <v>0</v>
      </c>
      <c r="AE182" s="48"/>
      <c r="AF182" s="53">
        <f t="shared" ref="AF182" si="1525">SUM(AE182*$D182)</f>
        <v>0</v>
      </c>
      <c r="AG182" s="48"/>
      <c r="AH182" s="53">
        <f t="shared" ref="AH182" si="1526">SUM(AG182*$D182)</f>
        <v>0</v>
      </c>
      <c r="AI182" s="48"/>
      <c r="AJ182" s="53">
        <f t="shared" ref="AJ182" si="1527">SUM(AI182*$D182)</f>
        <v>0</v>
      </c>
      <c r="AK182" s="48"/>
      <c r="AL182" s="53">
        <f t="shared" ref="AL182" si="1528">SUM(AK182*$D182)</f>
        <v>0</v>
      </c>
      <c r="AM182" s="48"/>
      <c r="AN182" s="53">
        <f t="shared" ref="AN182" si="1529">SUM(AM182*$D182)</f>
        <v>0</v>
      </c>
      <c r="AO182" s="48"/>
      <c r="AP182" s="53">
        <f t="shared" ref="AP182" si="1530">SUM(AO182*$D182)</f>
        <v>0</v>
      </c>
      <c r="AQ182" s="48"/>
      <c r="AR182" s="53">
        <f t="shared" ref="AR182" si="1531">SUM(AQ182*$D182)</f>
        <v>0</v>
      </c>
      <c r="AS182" s="48"/>
      <c r="AT182" s="53">
        <f t="shared" ref="AT182" si="1532">SUM(AS182*$D182)</f>
        <v>0</v>
      </c>
      <c r="AU182" s="48"/>
      <c r="AV182" s="53">
        <f t="shared" ref="AV182" si="1533">SUM(AU182*$D182)</f>
        <v>0</v>
      </c>
      <c r="AW182" s="48"/>
      <c r="AX182" s="53">
        <f t="shared" ref="AX182" si="1534">SUM(AW182*$D182)</f>
        <v>0</v>
      </c>
      <c r="AY182" s="48"/>
      <c r="AZ182" s="872">
        <f t="shared" ref="AZ182" si="1535">SUM(AY182*$D182)</f>
        <v>0</v>
      </c>
      <c r="BA182" s="877"/>
      <c r="BB182" s="53">
        <f t="shared" ref="BB182" si="1536">SUM(BA182*$D182)</f>
        <v>0</v>
      </c>
      <c r="BC182" s="48"/>
      <c r="BD182" s="53">
        <f t="shared" ref="BD182" si="1537">SUM(BC182*$D182)</f>
        <v>0</v>
      </c>
      <c r="BE182" s="48"/>
      <c r="BF182" s="53">
        <f t="shared" ref="BF182" si="1538">SUM(BE182*$D182)</f>
        <v>0</v>
      </c>
      <c r="BG182" s="48"/>
      <c r="BH182" s="53">
        <f t="shared" ref="BH182" si="1539">SUM(BG182*$D182)</f>
        <v>0</v>
      </c>
      <c r="BI182" s="48"/>
      <c r="BJ182" s="53">
        <f t="shared" ref="BJ182" si="1540">SUM(BI182*$D182)</f>
        <v>0</v>
      </c>
      <c r="BK182" s="48"/>
      <c r="BL182" s="53">
        <f t="shared" ref="BL182" si="1541">SUM(BK182*$D182)</f>
        <v>0</v>
      </c>
      <c r="BM182" s="48"/>
      <c r="BN182" s="53">
        <f t="shared" ref="BN182" si="1542">SUM(BM182*$D182)</f>
        <v>0</v>
      </c>
      <c r="BO182" s="48"/>
      <c r="BP182" s="53">
        <f t="shared" ref="BP182" si="1543">SUM(BO182*$D182)</f>
        <v>0</v>
      </c>
      <c r="BQ182" s="48"/>
      <c r="BR182" s="53">
        <f t="shared" ref="BR182" si="1544">SUM(BQ182*$D182)</f>
        <v>0</v>
      </c>
      <c r="BS182" s="48"/>
      <c r="BT182" s="53">
        <f t="shared" ref="BT182" si="1545">SUM(BS182*$D182)</f>
        <v>0</v>
      </c>
      <c r="BU182" s="48">
        <v>21</v>
      </c>
      <c r="BV182" s="53">
        <f t="shared" ref="BV182" si="1546">SUM(BU182*$D182)</f>
        <v>1575</v>
      </c>
      <c r="BW182" s="48">
        <v>82.5</v>
      </c>
      <c r="BX182" s="53">
        <f t="shared" ref="BX182" si="1547">SUM(BW182*$D182)</f>
        <v>6187.5</v>
      </c>
      <c r="BY182" s="48"/>
      <c r="BZ182" s="53">
        <f t="shared" ref="BZ182" si="1548">SUM(BY182*$D182)</f>
        <v>0</v>
      </c>
      <c r="CA182" s="48"/>
      <c r="CB182" s="53">
        <f t="shared" ref="CB182" si="1549">SUM(CA182*$D182)</f>
        <v>0</v>
      </c>
      <c r="CC182" s="48"/>
      <c r="CD182" s="53">
        <f t="shared" ref="CD182" si="1550">SUM(CC182*$D182)</f>
        <v>0</v>
      </c>
      <c r="CE182" s="48"/>
      <c r="CF182" s="53">
        <f t="shared" ref="CF182" si="1551">SUM(CE182*$D182)</f>
        <v>0</v>
      </c>
      <c r="CG182" s="48"/>
      <c r="CH182" s="53">
        <f t="shared" ref="CH182" si="1552">SUM(CG182*$D182)</f>
        <v>0</v>
      </c>
      <c r="CI182" s="48"/>
      <c r="CJ182" s="53">
        <f t="shared" ref="CJ182" si="1553">SUM(CI182*$D182)</f>
        <v>0</v>
      </c>
      <c r="CK182" s="48"/>
      <c r="CL182" s="53">
        <f t="shared" ref="CL182" si="1554">SUM(CK182*$D182)</f>
        <v>0</v>
      </c>
      <c r="CM182" s="48"/>
      <c r="CN182" s="53">
        <f t="shared" ref="CN182" si="1555">SUM(CM182*$D182)</f>
        <v>0</v>
      </c>
      <c r="CO182" s="48"/>
      <c r="CP182" s="53">
        <f t="shared" ref="CP182" si="1556">SUM(CO182*$D182)</f>
        <v>0</v>
      </c>
      <c r="CQ182" s="48"/>
      <c r="CR182" s="53">
        <f t="shared" ref="CR182" si="1557">SUM(CQ182*$D182)</f>
        <v>0</v>
      </c>
      <c r="CS182" s="48"/>
      <c r="CT182" s="53">
        <f t="shared" ref="CT182" si="1558">SUM(CS182*$D182)</f>
        <v>0</v>
      </c>
      <c r="CU182" s="48"/>
      <c r="CV182" s="53">
        <f t="shared" ref="CV182" si="1559">SUM(CU182*$D182)</f>
        <v>0</v>
      </c>
      <c r="CW182" s="48"/>
      <c r="CX182" s="53">
        <f t="shared" ref="CX182" si="1560">SUM(CW182*$D182)</f>
        <v>0</v>
      </c>
      <c r="CY182" s="43"/>
      <c r="CZ182" s="50">
        <f t="shared" si="1384"/>
        <v>103.5</v>
      </c>
      <c r="DA182" s="50">
        <f t="shared" si="1385"/>
        <v>7762.5</v>
      </c>
      <c r="DB182" s="1"/>
      <c r="DC182" s="850"/>
      <c r="DD182" s="850">
        <f t="shared" si="1283"/>
        <v>0</v>
      </c>
      <c r="DE182" s="851">
        <f t="shared" si="1334"/>
        <v>82.5</v>
      </c>
      <c r="DF182" s="851">
        <f t="shared" si="1386"/>
        <v>6187.5</v>
      </c>
      <c r="DG182" s="850"/>
      <c r="DH182" s="850">
        <f t="shared" si="1285"/>
        <v>0</v>
      </c>
      <c r="DI182" s="851"/>
      <c r="DJ182" s="851">
        <f t="shared" si="1387"/>
        <v>0</v>
      </c>
    </row>
    <row r="183" spans="1:204" s="3" customFormat="1" x14ac:dyDescent="0.2">
      <c r="A183" s="46"/>
      <c r="B183" s="46"/>
      <c r="C183" s="46" t="s">
        <v>8</v>
      </c>
      <c r="D183" s="46">
        <v>75</v>
      </c>
      <c r="E183" s="4"/>
      <c r="F183" s="53">
        <f t="shared" si="1287"/>
        <v>0</v>
      </c>
      <c r="G183" s="4"/>
      <c r="H183" s="53">
        <f t="shared" si="1459"/>
        <v>0</v>
      </c>
      <c r="I183" s="4"/>
      <c r="J183" s="53">
        <f t="shared" ref="J183:J184" si="1561">SUM(I183*$D183)</f>
        <v>0</v>
      </c>
      <c r="K183" s="4"/>
      <c r="L183" s="53">
        <f t="shared" si="1461"/>
        <v>0</v>
      </c>
      <c r="M183" s="4"/>
      <c r="N183" s="53">
        <f t="shared" si="1462"/>
        <v>0</v>
      </c>
      <c r="O183" s="4"/>
      <c r="P183" s="53">
        <f t="shared" si="1292"/>
        <v>0</v>
      </c>
      <c r="Q183" s="4"/>
      <c r="R183" s="53">
        <f t="shared" si="1463"/>
        <v>0</v>
      </c>
      <c r="S183" s="4"/>
      <c r="T183" s="53">
        <f t="shared" si="1464"/>
        <v>0</v>
      </c>
      <c r="U183" s="4"/>
      <c r="V183" s="53">
        <f t="shared" si="1465"/>
        <v>0</v>
      </c>
      <c r="W183" s="4"/>
      <c r="X183" s="53">
        <f t="shared" si="1466"/>
        <v>0</v>
      </c>
      <c r="Y183" s="4"/>
      <c r="Z183" s="53">
        <f t="shared" ref="Z183:Z185" si="1562">SUM(Y183*$D183)</f>
        <v>0</v>
      </c>
      <c r="AA183" s="4"/>
      <c r="AB183" s="872">
        <f t="shared" si="1467"/>
        <v>0</v>
      </c>
      <c r="AC183" s="877"/>
      <c r="AD183" s="53">
        <f t="shared" si="1468"/>
        <v>0</v>
      </c>
      <c r="AE183" s="48"/>
      <c r="AF183" s="53">
        <f t="shared" si="1469"/>
        <v>0</v>
      </c>
      <c r="AG183" s="48"/>
      <c r="AH183" s="53">
        <f t="shared" si="1470"/>
        <v>0</v>
      </c>
      <c r="AI183" s="48"/>
      <c r="AJ183" s="53">
        <f t="shared" si="1471"/>
        <v>0</v>
      </c>
      <c r="AK183" s="48"/>
      <c r="AL183" s="53">
        <f t="shared" si="1472"/>
        <v>0</v>
      </c>
      <c r="AM183" s="48"/>
      <c r="AN183" s="53">
        <f t="shared" si="1473"/>
        <v>0</v>
      </c>
      <c r="AO183" s="48"/>
      <c r="AP183" s="53">
        <f t="shared" si="1474"/>
        <v>0</v>
      </c>
      <c r="AQ183" s="48"/>
      <c r="AR183" s="53">
        <f t="shared" si="1475"/>
        <v>0</v>
      </c>
      <c r="AS183" s="48"/>
      <c r="AT183" s="53">
        <f t="shared" si="1476"/>
        <v>0</v>
      </c>
      <c r="AU183" s="48"/>
      <c r="AV183" s="53">
        <f t="shared" si="1477"/>
        <v>0</v>
      </c>
      <c r="AW183" s="48"/>
      <c r="AX183" s="53">
        <f t="shared" si="1478"/>
        <v>0</v>
      </c>
      <c r="AY183" s="48"/>
      <c r="AZ183" s="872">
        <f t="shared" si="1479"/>
        <v>0</v>
      </c>
      <c r="BA183" s="877"/>
      <c r="BB183" s="53">
        <f t="shared" si="1480"/>
        <v>0</v>
      </c>
      <c r="BC183" s="48"/>
      <c r="BD183" s="53">
        <f t="shared" si="1481"/>
        <v>0</v>
      </c>
      <c r="BE183" s="48"/>
      <c r="BF183" s="53">
        <f t="shared" si="1482"/>
        <v>0</v>
      </c>
      <c r="BG183" s="48"/>
      <c r="BH183" s="53">
        <f t="shared" si="1483"/>
        <v>0</v>
      </c>
      <c r="BI183" s="48"/>
      <c r="BJ183" s="53">
        <f t="shared" si="1484"/>
        <v>0</v>
      </c>
      <c r="BK183" s="48"/>
      <c r="BL183" s="53">
        <f t="shared" si="1485"/>
        <v>0</v>
      </c>
      <c r="BM183" s="48"/>
      <c r="BN183" s="53">
        <f t="shared" si="1486"/>
        <v>0</v>
      </c>
      <c r="BO183" s="48"/>
      <c r="BP183" s="53">
        <f t="shared" si="1487"/>
        <v>0</v>
      </c>
      <c r="BQ183" s="48"/>
      <c r="BR183" s="53">
        <f t="shared" si="1488"/>
        <v>0</v>
      </c>
      <c r="BS183" s="48"/>
      <c r="BT183" s="53">
        <f t="shared" si="1489"/>
        <v>0</v>
      </c>
      <c r="BU183" s="48"/>
      <c r="BV183" s="53">
        <f t="shared" si="1490"/>
        <v>0</v>
      </c>
      <c r="BW183" s="48"/>
      <c r="BX183" s="53">
        <f t="shared" si="1491"/>
        <v>0</v>
      </c>
      <c r="BY183" s="48"/>
      <c r="BZ183" s="53">
        <f t="shared" ref="BZ183:BZ185" si="1563">SUM(BY183*$D183)</f>
        <v>0</v>
      </c>
      <c r="CA183" s="48"/>
      <c r="CB183" s="53">
        <f t="shared" ref="CB183:CB185" si="1564">SUM(CA183*$D183)</f>
        <v>0</v>
      </c>
      <c r="CC183" s="48"/>
      <c r="CD183" s="53">
        <f t="shared" ref="CD183:CD185" si="1565">SUM(CC183*$D183)</f>
        <v>0</v>
      </c>
      <c r="CE183" s="48"/>
      <c r="CF183" s="53">
        <f t="shared" ref="CF183:CF185" si="1566">SUM(CE183*$D183)</f>
        <v>0</v>
      </c>
      <c r="CG183" s="48"/>
      <c r="CH183" s="53">
        <f t="shared" ref="CH183:CH185" si="1567">SUM(CG183*$D183)</f>
        <v>0</v>
      </c>
      <c r="CI183" s="48"/>
      <c r="CJ183" s="53">
        <f t="shared" ref="CJ183:CJ185" si="1568">SUM(CI183*$D183)</f>
        <v>0</v>
      </c>
      <c r="CK183" s="48"/>
      <c r="CL183" s="53">
        <f t="shared" ref="CL183:CL185" si="1569">SUM(CK183*$D183)</f>
        <v>0</v>
      </c>
      <c r="CM183" s="48"/>
      <c r="CN183" s="53">
        <f t="shared" ref="CN183:CN185" si="1570">SUM(CM183*$D183)</f>
        <v>0</v>
      </c>
      <c r="CO183" s="48"/>
      <c r="CP183" s="53">
        <f t="shared" ref="CP183:CP185" si="1571">SUM(CO183*$D183)</f>
        <v>0</v>
      </c>
      <c r="CQ183" s="48"/>
      <c r="CR183" s="53">
        <f t="shared" ref="CR183:CR185" si="1572">SUM(CQ183*$D183)</f>
        <v>0</v>
      </c>
      <c r="CS183" s="48"/>
      <c r="CT183" s="53">
        <f t="shared" ref="CT183:CT185" si="1573">SUM(CS183*$D183)</f>
        <v>0</v>
      </c>
      <c r="CU183" s="48"/>
      <c r="CV183" s="53">
        <f t="shared" ref="CV183:CV185" si="1574">SUM(CU183*$D183)</f>
        <v>0</v>
      </c>
      <c r="CW183" s="48"/>
      <c r="CX183" s="53">
        <f t="shared" si="1280"/>
        <v>0</v>
      </c>
      <c r="CY183" s="43"/>
      <c r="CZ183" s="50">
        <f t="shared" si="1384"/>
        <v>0</v>
      </c>
      <c r="DA183" s="50">
        <f t="shared" si="1385"/>
        <v>0</v>
      </c>
      <c r="DB183" s="1"/>
      <c r="DC183" s="850"/>
      <c r="DD183" s="850">
        <f t="shared" si="1283"/>
        <v>0</v>
      </c>
      <c r="DE183" s="851">
        <f t="shared" si="1334"/>
        <v>0</v>
      </c>
      <c r="DF183" s="851">
        <f t="shared" si="1386"/>
        <v>0</v>
      </c>
      <c r="DG183" s="850"/>
      <c r="DH183" s="850">
        <f t="shared" si="1285"/>
        <v>0</v>
      </c>
      <c r="DI183" s="851"/>
      <c r="DJ183" s="851">
        <f t="shared" si="1387"/>
        <v>0</v>
      </c>
    </row>
    <row r="184" spans="1:204" s="3" customFormat="1" x14ac:dyDescent="0.2">
      <c r="A184" s="46"/>
      <c r="B184" s="46"/>
      <c r="C184" s="46"/>
      <c r="D184" s="46"/>
      <c r="E184" s="4"/>
      <c r="F184" s="53">
        <f t="shared" ref="F184" si="1575">SUM(E184*$D184)</f>
        <v>0</v>
      </c>
      <c r="G184" s="4"/>
      <c r="H184" s="53">
        <f t="shared" ref="H184" si="1576">SUM(G184*$D184)</f>
        <v>0</v>
      </c>
      <c r="I184" s="4"/>
      <c r="J184" s="53">
        <f t="shared" si="1561"/>
        <v>0</v>
      </c>
      <c r="K184" s="4"/>
      <c r="L184" s="53">
        <f t="shared" ref="L184" si="1577">SUM(K184*$D184)</f>
        <v>0</v>
      </c>
      <c r="M184" s="4"/>
      <c r="N184" s="53">
        <f t="shared" ref="N184" si="1578">SUM(M184*$D184)</f>
        <v>0</v>
      </c>
      <c r="O184" s="4"/>
      <c r="P184" s="53">
        <f t="shared" ref="P184" si="1579">SUM(O184*$D184)</f>
        <v>0</v>
      </c>
      <c r="Q184" s="4"/>
      <c r="R184" s="53">
        <f t="shared" ref="R184" si="1580">SUM(Q184*$D184)</f>
        <v>0</v>
      </c>
      <c r="S184" s="4"/>
      <c r="T184" s="53">
        <f t="shared" ref="T184" si="1581">SUM(S184*$D184)</f>
        <v>0</v>
      </c>
      <c r="U184" s="4"/>
      <c r="V184" s="53">
        <f t="shared" ref="V184" si="1582">SUM(U184*$D184)</f>
        <v>0</v>
      </c>
      <c r="W184" s="4"/>
      <c r="X184" s="53">
        <f t="shared" ref="X184" si="1583">SUM(W184*$D184)</f>
        <v>0</v>
      </c>
      <c r="Y184" s="4"/>
      <c r="Z184" s="53"/>
      <c r="AA184" s="4"/>
      <c r="AB184" s="872">
        <f t="shared" ref="AB184" si="1584">SUM(AA184*$D184)</f>
        <v>0</v>
      </c>
      <c r="AC184" s="877"/>
      <c r="AD184" s="53">
        <f t="shared" ref="AD184" si="1585">SUM(AC184*$D184)</f>
        <v>0</v>
      </c>
      <c r="AE184" s="48"/>
      <c r="AF184" s="53">
        <f t="shared" ref="AF184" si="1586">SUM(AE184*$D184)</f>
        <v>0</v>
      </c>
      <c r="AG184" s="48"/>
      <c r="AH184" s="53">
        <f t="shared" ref="AH184" si="1587">SUM(AG184*$D184)</f>
        <v>0</v>
      </c>
      <c r="AI184" s="48"/>
      <c r="AJ184" s="53">
        <f t="shared" ref="AJ184" si="1588">SUM(AI184*$D184)</f>
        <v>0</v>
      </c>
      <c r="AK184" s="48"/>
      <c r="AL184" s="53">
        <f t="shared" ref="AL184" si="1589">SUM(AK184*$D184)</f>
        <v>0</v>
      </c>
      <c r="AM184" s="48"/>
      <c r="AN184" s="53">
        <f t="shared" ref="AN184" si="1590">SUM(AM184*$D184)</f>
        <v>0</v>
      </c>
      <c r="AO184" s="48"/>
      <c r="AP184" s="53">
        <f t="shared" ref="AP184" si="1591">SUM(AO184*$D184)</f>
        <v>0</v>
      </c>
      <c r="AQ184" s="48"/>
      <c r="AR184" s="53">
        <f t="shared" ref="AR184" si="1592">SUM(AQ184*$D184)</f>
        <v>0</v>
      </c>
      <c r="AS184" s="48"/>
      <c r="AT184" s="53">
        <f t="shared" ref="AT184" si="1593">SUM(AS184*$D184)</f>
        <v>0</v>
      </c>
      <c r="AU184" s="48"/>
      <c r="AV184" s="53">
        <f t="shared" ref="AV184" si="1594">SUM(AU184*$D184)</f>
        <v>0</v>
      </c>
      <c r="AW184" s="48"/>
      <c r="AX184" s="53">
        <f t="shared" ref="AX184" si="1595">SUM(AW184*$D184)</f>
        <v>0</v>
      </c>
      <c r="AY184" s="48"/>
      <c r="AZ184" s="872">
        <f t="shared" ref="AZ184" si="1596">SUM(AY184*$D184)</f>
        <v>0</v>
      </c>
      <c r="BA184" s="877"/>
      <c r="BB184" s="53">
        <f t="shared" ref="BB184" si="1597">SUM(BA184*$D184)</f>
        <v>0</v>
      </c>
      <c r="BC184" s="48"/>
      <c r="BD184" s="53">
        <f t="shared" ref="BD184" si="1598">SUM(BC184*$D184)</f>
        <v>0</v>
      </c>
      <c r="BE184" s="48"/>
      <c r="BF184" s="53">
        <f t="shared" ref="BF184" si="1599">SUM(BE184*$D184)</f>
        <v>0</v>
      </c>
      <c r="BG184" s="48"/>
      <c r="BH184" s="53">
        <f t="shared" ref="BH184" si="1600">SUM(BG184*$D184)</f>
        <v>0</v>
      </c>
      <c r="BI184" s="48"/>
      <c r="BJ184" s="53">
        <f t="shared" ref="BJ184" si="1601">SUM(BI184*$D184)</f>
        <v>0</v>
      </c>
      <c r="BK184" s="48"/>
      <c r="BL184" s="53">
        <f t="shared" ref="BL184" si="1602">SUM(BK184*$D184)</f>
        <v>0</v>
      </c>
      <c r="BM184" s="48"/>
      <c r="BN184" s="53">
        <f t="shared" ref="BN184" si="1603">SUM(BM184*$D184)</f>
        <v>0</v>
      </c>
      <c r="BO184" s="48"/>
      <c r="BP184" s="53">
        <f t="shared" ref="BP184" si="1604">SUM(BO184*$D184)</f>
        <v>0</v>
      </c>
      <c r="BQ184" s="48"/>
      <c r="BR184" s="53">
        <f t="shared" ref="BR184" si="1605">SUM(BQ184*$D184)</f>
        <v>0</v>
      </c>
      <c r="BS184" s="48"/>
      <c r="BT184" s="53">
        <f t="shared" ref="BT184" si="1606">SUM(BS184*$D184)</f>
        <v>0</v>
      </c>
      <c r="BU184" s="48"/>
      <c r="BV184" s="53">
        <f t="shared" ref="BV184" si="1607">SUM(BU184*$D184)</f>
        <v>0</v>
      </c>
      <c r="BW184" s="48"/>
      <c r="BX184" s="53">
        <f t="shared" ref="BX184" si="1608">SUM(BW184*$D184)</f>
        <v>0</v>
      </c>
      <c r="BY184" s="48"/>
      <c r="BZ184" s="53">
        <f t="shared" si="1563"/>
        <v>0</v>
      </c>
      <c r="CA184" s="48"/>
      <c r="CB184" s="53">
        <f t="shared" si="1564"/>
        <v>0</v>
      </c>
      <c r="CC184" s="48"/>
      <c r="CD184" s="53">
        <f t="shared" si="1565"/>
        <v>0</v>
      </c>
      <c r="CE184" s="48"/>
      <c r="CF184" s="53">
        <f t="shared" si="1566"/>
        <v>0</v>
      </c>
      <c r="CG184" s="48"/>
      <c r="CH184" s="53">
        <f t="shared" si="1567"/>
        <v>0</v>
      </c>
      <c r="CI184" s="48"/>
      <c r="CJ184" s="53">
        <f t="shared" si="1568"/>
        <v>0</v>
      </c>
      <c r="CK184" s="48"/>
      <c r="CL184" s="53">
        <f t="shared" si="1569"/>
        <v>0</v>
      </c>
      <c r="CM184" s="48"/>
      <c r="CN184" s="53">
        <f t="shared" si="1570"/>
        <v>0</v>
      </c>
      <c r="CO184" s="48"/>
      <c r="CP184" s="53">
        <f t="shared" si="1571"/>
        <v>0</v>
      </c>
      <c r="CQ184" s="48"/>
      <c r="CR184" s="53">
        <f t="shared" si="1572"/>
        <v>0</v>
      </c>
      <c r="CS184" s="48"/>
      <c r="CT184" s="53">
        <f t="shared" si="1573"/>
        <v>0</v>
      </c>
      <c r="CU184" s="48"/>
      <c r="CV184" s="53">
        <f t="shared" si="1574"/>
        <v>0</v>
      </c>
      <c r="CW184" s="48"/>
      <c r="CX184" s="53">
        <f t="shared" si="1280"/>
        <v>0</v>
      </c>
      <c r="CY184" s="43"/>
      <c r="CZ184" s="50">
        <f t="shared" si="1384"/>
        <v>0</v>
      </c>
      <c r="DA184" s="50">
        <f t="shared" si="1385"/>
        <v>0</v>
      </c>
      <c r="DB184" s="1"/>
      <c r="DC184" s="850"/>
      <c r="DD184" s="850">
        <f t="shared" si="1283"/>
        <v>0</v>
      </c>
      <c r="DE184" s="851">
        <f t="shared" si="1334"/>
        <v>0</v>
      </c>
      <c r="DF184" s="851">
        <f t="shared" si="1386"/>
        <v>0</v>
      </c>
      <c r="DG184" s="850"/>
      <c r="DH184" s="850">
        <f t="shared" si="1285"/>
        <v>0</v>
      </c>
      <c r="DI184" s="851"/>
      <c r="DJ184" s="851">
        <f t="shared" si="1387"/>
        <v>0</v>
      </c>
    </row>
    <row r="185" spans="1:204" s="862" customFormat="1" x14ac:dyDescent="0.2">
      <c r="A185" s="857" t="s">
        <v>178</v>
      </c>
      <c r="B185" s="857" t="s">
        <v>179</v>
      </c>
      <c r="C185" s="857" t="s">
        <v>9</v>
      </c>
      <c r="D185" s="857">
        <v>60</v>
      </c>
      <c r="E185" s="858"/>
      <c r="F185" s="859">
        <f t="shared" si="1287"/>
        <v>0</v>
      </c>
      <c r="G185" s="858"/>
      <c r="H185" s="859">
        <f t="shared" si="1459"/>
        <v>0</v>
      </c>
      <c r="I185" s="858"/>
      <c r="J185" s="859">
        <f t="shared" ref="J185:J186" si="1609">SUM(I185*$D185)</f>
        <v>0</v>
      </c>
      <c r="K185" s="858"/>
      <c r="L185" s="859">
        <f t="shared" si="1461"/>
        <v>0</v>
      </c>
      <c r="M185" s="858"/>
      <c r="N185" s="859">
        <f t="shared" si="1462"/>
        <v>0</v>
      </c>
      <c r="O185" s="858"/>
      <c r="P185" s="859">
        <f t="shared" si="1292"/>
        <v>0</v>
      </c>
      <c r="Q185" s="858"/>
      <c r="R185" s="859">
        <f t="shared" si="1463"/>
        <v>0</v>
      </c>
      <c r="S185" s="858"/>
      <c r="T185" s="859">
        <f t="shared" si="1464"/>
        <v>0</v>
      </c>
      <c r="U185" s="858"/>
      <c r="V185" s="859">
        <f t="shared" si="1465"/>
        <v>0</v>
      </c>
      <c r="W185" s="858"/>
      <c r="X185" s="859">
        <f t="shared" si="1466"/>
        <v>0</v>
      </c>
      <c r="Y185" s="858"/>
      <c r="Z185" s="859">
        <f t="shared" si="1562"/>
        <v>0</v>
      </c>
      <c r="AA185" s="858"/>
      <c r="AB185" s="874">
        <f t="shared" si="1467"/>
        <v>0</v>
      </c>
      <c r="AC185" s="882"/>
      <c r="AD185" s="859">
        <f t="shared" si="1468"/>
        <v>0</v>
      </c>
      <c r="AE185" s="860"/>
      <c r="AF185" s="859">
        <f t="shared" si="1469"/>
        <v>0</v>
      </c>
      <c r="AG185" s="860"/>
      <c r="AH185" s="859">
        <f t="shared" si="1470"/>
        <v>0</v>
      </c>
      <c r="AI185" s="860"/>
      <c r="AJ185" s="859">
        <f t="shared" si="1471"/>
        <v>0</v>
      </c>
      <c r="AK185" s="860"/>
      <c r="AL185" s="859">
        <f t="shared" si="1472"/>
        <v>0</v>
      </c>
      <c r="AM185" s="860"/>
      <c r="AN185" s="859">
        <f t="shared" si="1473"/>
        <v>0</v>
      </c>
      <c r="AO185" s="860"/>
      <c r="AP185" s="859">
        <f t="shared" si="1474"/>
        <v>0</v>
      </c>
      <c r="AQ185" s="860"/>
      <c r="AR185" s="859">
        <f t="shared" si="1475"/>
        <v>0</v>
      </c>
      <c r="AS185" s="860"/>
      <c r="AT185" s="859">
        <f t="shared" si="1476"/>
        <v>0</v>
      </c>
      <c r="AU185" s="860"/>
      <c r="AV185" s="859">
        <f t="shared" si="1477"/>
        <v>0</v>
      </c>
      <c r="AW185" s="860"/>
      <c r="AX185" s="859">
        <f t="shared" si="1478"/>
        <v>0</v>
      </c>
      <c r="AY185" s="860"/>
      <c r="AZ185" s="874">
        <f t="shared" si="1479"/>
        <v>0</v>
      </c>
      <c r="BA185" s="882"/>
      <c r="BB185" s="859">
        <f t="shared" si="1480"/>
        <v>0</v>
      </c>
      <c r="BC185" s="860"/>
      <c r="BD185" s="859">
        <f t="shared" si="1481"/>
        <v>0</v>
      </c>
      <c r="BE185" s="860"/>
      <c r="BF185" s="859">
        <f t="shared" si="1482"/>
        <v>0</v>
      </c>
      <c r="BG185" s="860"/>
      <c r="BH185" s="859">
        <f t="shared" si="1483"/>
        <v>0</v>
      </c>
      <c r="BI185" s="860"/>
      <c r="BJ185" s="859">
        <f t="shared" si="1484"/>
        <v>0</v>
      </c>
      <c r="BK185" s="860"/>
      <c r="BL185" s="859">
        <f t="shared" si="1485"/>
        <v>0</v>
      </c>
      <c r="BM185" s="860"/>
      <c r="BN185" s="859">
        <f t="shared" si="1486"/>
        <v>0</v>
      </c>
      <c r="BO185" s="860"/>
      <c r="BP185" s="859">
        <f t="shared" si="1487"/>
        <v>0</v>
      </c>
      <c r="BQ185" s="860"/>
      <c r="BR185" s="859">
        <f t="shared" si="1488"/>
        <v>0</v>
      </c>
      <c r="BS185" s="860"/>
      <c r="BT185" s="859">
        <f t="shared" si="1489"/>
        <v>0</v>
      </c>
      <c r="BU185" s="860"/>
      <c r="BV185" s="859">
        <f t="shared" si="1490"/>
        <v>0</v>
      </c>
      <c r="BW185" s="860"/>
      <c r="BX185" s="859">
        <f t="shared" si="1491"/>
        <v>0</v>
      </c>
      <c r="BY185" s="860"/>
      <c r="BZ185" s="859">
        <f t="shared" si="1563"/>
        <v>0</v>
      </c>
      <c r="CA185" s="860"/>
      <c r="CB185" s="859">
        <f t="shared" si="1564"/>
        <v>0</v>
      </c>
      <c r="CC185" s="860"/>
      <c r="CD185" s="859">
        <f t="shared" si="1565"/>
        <v>0</v>
      </c>
      <c r="CE185" s="860"/>
      <c r="CF185" s="859">
        <f t="shared" si="1566"/>
        <v>0</v>
      </c>
      <c r="CG185" s="860"/>
      <c r="CH185" s="859">
        <f t="shared" si="1567"/>
        <v>0</v>
      </c>
      <c r="CI185" s="860"/>
      <c r="CJ185" s="859">
        <f t="shared" si="1568"/>
        <v>0</v>
      </c>
      <c r="CK185" s="860"/>
      <c r="CL185" s="859">
        <f t="shared" si="1569"/>
        <v>0</v>
      </c>
      <c r="CM185" s="860"/>
      <c r="CN185" s="859">
        <f t="shared" si="1570"/>
        <v>0</v>
      </c>
      <c r="CO185" s="860"/>
      <c r="CP185" s="859">
        <f t="shared" si="1571"/>
        <v>0</v>
      </c>
      <c r="CQ185" s="860"/>
      <c r="CR185" s="859">
        <f t="shared" si="1572"/>
        <v>0</v>
      </c>
      <c r="CS185" s="860"/>
      <c r="CT185" s="859">
        <f t="shared" si="1573"/>
        <v>0</v>
      </c>
      <c r="CU185" s="860"/>
      <c r="CV185" s="859">
        <f t="shared" si="1574"/>
        <v>0</v>
      </c>
      <c r="CW185" s="860"/>
      <c r="CX185" s="859">
        <f t="shared" si="1280"/>
        <v>0</v>
      </c>
      <c r="CY185" s="858"/>
      <c r="CZ185" s="861">
        <f t="shared" si="1384"/>
        <v>0</v>
      </c>
      <c r="DA185" s="861">
        <f t="shared" si="1385"/>
        <v>0</v>
      </c>
      <c r="DC185" s="863"/>
      <c r="DD185" s="850">
        <f t="shared" si="1283"/>
        <v>0</v>
      </c>
      <c r="DE185" s="851">
        <f t="shared" si="1334"/>
        <v>0</v>
      </c>
      <c r="DF185" s="851">
        <f t="shared" si="1386"/>
        <v>0</v>
      </c>
      <c r="DG185" s="863"/>
      <c r="DH185" s="863">
        <f t="shared" si="1285"/>
        <v>0</v>
      </c>
      <c r="DI185" s="863"/>
      <c r="DJ185" s="863">
        <f t="shared" si="1387"/>
        <v>0</v>
      </c>
    </row>
    <row r="186" spans="1:204" s="3" customFormat="1" x14ac:dyDescent="0.2">
      <c r="A186" s="46"/>
      <c r="B186" s="46"/>
      <c r="C186" s="46" t="s">
        <v>9</v>
      </c>
      <c r="D186" s="46">
        <v>60</v>
      </c>
      <c r="E186" s="4"/>
      <c r="F186" s="53">
        <f t="shared" ref="F186" si="1610">SUM(E186*$D186)</f>
        <v>0</v>
      </c>
      <c r="G186" s="4"/>
      <c r="H186" s="53">
        <f t="shared" ref="H186" si="1611">SUM(G186*$D186)</f>
        <v>0</v>
      </c>
      <c r="I186" s="4"/>
      <c r="J186" s="53">
        <f t="shared" si="1609"/>
        <v>0</v>
      </c>
      <c r="K186" s="4"/>
      <c r="L186" s="53">
        <f t="shared" ref="L186" si="1612">SUM(K186*$D186)</f>
        <v>0</v>
      </c>
      <c r="M186" s="4"/>
      <c r="N186" s="53">
        <f t="shared" ref="N186" si="1613">SUM(M186*$D186)</f>
        <v>0</v>
      </c>
      <c r="O186" s="4"/>
      <c r="P186" s="53">
        <f t="shared" ref="P186" si="1614">SUM(O186*$D186)</f>
        <v>0</v>
      </c>
      <c r="Q186" s="4"/>
      <c r="R186" s="53">
        <f t="shared" ref="R186" si="1615">SUM(Q186*$D186)</f>
        <v>0</v>
      </c>
      <c r="S186" s="4"/>
      <c r="T186" s="53">
        <f t="shared" ref="T186" si="1616">SUM(S186*$D186)</f>
        <v>0</v>
      </c>
      <c r="U186" s="4"/>
      <c r="V186" s="53">
        <f t="shared" ref="V186" si="1617">SUM(U186*$D186)</f>
        <v>0</v>
      </c>
      <c r="W186" s="4"/>
      <c r="X186" s="53">
        <f t="shared" ref="X186" si="1618">SUM(W186*$D186)</f>
        <v>0</v>
      </c>
      <c r="Y186" s="4"/>
      <c r="Z186" s="53">
        <f t="shared" ref="Z186" si="1619">SUM(Y186*$D186)</f>
        <v>0</v>
      </c>
      <c r="AA186" s="4"/>
      <c r="AB186" s="872">
        <f t="shared" ref="AB186" si="1620">SUM(AA186*$D186)</f>
        <v>0</v>
      </c>
      <c r="AC186" s="877"/>
      <c r="AD186" s="53">
        <f t="shared" ref="AD186" si="1621">SUM(AC186*$D186)</f>
        <v>0</v>
      </c>
      <c r="AE186" s="48"/>
      <c r="AF186" s="53">
        <f t="shared" ref="AF186" si="1622">SUM(AE186*$D186)</f>
        <v>0</v>
      </c>
      <c r="AG186" s="48"/>
      <c r="AH186" s="53">
        <f t="shared" ref="AH186" si="1623">SUM(AG186*$D186)</f>
        <v>0</v>
      </c>
      <c r="AI186" s="48"/>
      <c r="AJ186" s="53">
        <f t="shared" ref="AJ186" si="1624">SUM(AI186*$D186)</f>
        <v>0</v>
      </c>
      <c r="AK186" s="48"/>
      <c r="AL186" s="53">
        <f t="shared" ref="AL186" si="1625">SUM(AK186*$D186)</f>
        <v>0</v>
      </c>
      <c r="AM186" s="48"/>
      <c r="AN186" s="53">
        <f t="shared" ref="AN186" si="1626">SUM(AM186*$D186)</f>
        <v>0</v>
      </c>
      <c r="AO186" s="48"/>
      <c r="AP186" s="53">
        <f t="shared" ref="AP186" si="1627">SUM(AO186*$D186)</f>
        <v>0</v>
      </c>
      <c r="AQ186" s="48"/>
      <c r="AR186" s="53">
        <f t="shared" ref="AR186" si="1628">SUM(AQ186*$D186)</f>
        <v>0</v>
      </c>
      <c r="AS186" s="48"/>
      <c r="AT186" s="53">
        <f t="shared" ref="AT186" si="1629">SUM(AS186*$D186)</f>
        <v>0</v>
      </c>
      <c r="AU186" s="48"/>
      <c r="AV186" s="53">
        <f t="shared" ref="AV186" si="1630">SUM(AU186*$D186)</f>
        <v>0</v>
      </c>
      <c r="AW186" s="48"/>
      <c r="AX186" s="53">
        <f t="shared" ref="AX186" si="1631">SUM(AW186*$D186)</f>
        <v>0</v>
      </c>
      <c r="AY186" s="48"/>
      <c r="AZ186" s="872">
        <f t="shared" ref="AZ186" si="1632">SUM(AY186*$D186)</f>
        <v>0</v>
      </c>
      <c r="BA186" s="877"/>
      <c r="BB186" s="53">
        <f t="shared" ref="BB186" si="1633">SUM(BA186*$D186)</f>
        <v>0</v>
      </c>
      <c r="BC186" s="48"/>
      <c r="BD186" s="53">
        <f t="shared" ref="BD186" si="1634">SUM(BC186*$D186)</f>
        <v>0</v>
      </c>
      <c r="BE186" s="48"/>
      <c r="BF186" s="53">
        <f t="shared" ref="BF186" si="1635">SUM(BE186*$D186)</f>
        <v>0</v>
      </c>
      <c r="BG186" s="48"/>
      <c r="BH186" s="53">
        <f t="shared" ref="BH186" si="1636">SUM(BG186*$D186)</f>
        <v>0</v>
      </c>
      <c r="BI186" s="48"/>
      <c r="BJ186" s="53">
        <f t="shared" ref="BJ186" si="1637">SUM(BI186*$D186)</f>
        <v>0</v>
      </c>
      <c r="BK186" s="48"/>
      <c r="BL186" s="53">
        <f t="shared" ref="BL186" si="1638">SUM(BK186*$D186)</f>
        <v>0</v>
      </c>
      <c r="BM186" s="48"/>
      <c r="BN186" s="53">
        <f t="shared" ref="BN186" si="1639">SUM(BM186*$D186)</f>
        <v>0</v>
      </c>
      <c r="BO186" s="48"/>
      <c r="BP186" s="53">
        <f t="shared" ref="BP186" si="1640">SUM(BO186*$D186)</f>
        <v>0</v>
      </c>
      <c r="BQ186" s="48"/>
      <c r="BR186" s="53">
        <f t="shared" ref="BR186" si="1641">SUM(BQ186*$D186)</f>
        <v>0</v>
      </c>
      <c r="BS186" s="48"/>
      <c r="BT186" s="53">
        <f t="shared" ref="BT186" si="1642">SUM(BS186*$D186)</f>
        <v>0</v>
      </c>
      <c r="BU186" s="48"/>
      <c r="BV186" s="53">
        <f t="shared" ref="BV186" si="1643">SUM(BU186*$D186)</f>
        <v>0</v>
      </c>
      <c r="BW186" s="48"/>
      <c r="BX186" s="53">
        <f t="shared" ref="BX186" si="1644">SUM(BW186*$D186)</f>
        <v>0</v>
      </c>
      <c r="BY186" s="48"/>
      <c r="BZ186" s="53">
        <f t="shared" ref="BZ186" si="1645">SUM(BY186*$D186)</f>
        <v>0</v>
      </c>
      <c r="CA186" s="48"/>
      <c r="CB186" s="53">
        <f t="shared" ref="CB186" si="1646">SUM(CA186*$D186)</f>
        <v>0</v>
      </c>
      <c r="CC186" s="48"/>
      <c r="CD186" s="53">
        <f t="shared" ref="CD186" si="1647">SUM(CC186*$D186)</f>
        <v>0</v>
      </c>
      <c r="CE186" s="48"/>
      <c r="CF186" s="53">
        <f t="shared" ref="CF186" si="1648">SUM(CE186*$D186)</f>
        <v>0</v>
      </c>
      <c r="CG186" s="48"/>
      <c r="CH186" s="53">
        <f t="shared" ref="CH186" si="1649">SUM(CG186*$D186)</f>
        <v>0</v>
      </c>
      <c r="CI186" s="48"/>
      <c r="CJ186" s="53">
        <f t="shared" ref="CJ186" si="1650">SUM(CI186*$D186)</f>
        <v>0</v>
      </c>
      <c r="CK186" s="48"/>
      <c r="CL186" s="53">
        <f t="shared" ref="CL186" si="1651">SUM(CK186*$D186)</f>
        <v>0</v>
      </c>
      <c r="CM186" s="48"/>
      <c r="CN186" s="53">
        <f t="shared" ref="CN186" si="1652">SUM(CM186*$D186)</f>
        <v>0</v>
      </c>
      <c r="CO186" s="48"/>
      <c r="CP186" s="53">
        <f t="shared" ref="CP186" si="1653">SUM(CO186*$D186)</f>
        <v>0</v>
      </c>
      <c r="CQ186" s="48"/>
      <c r="CR186" s="53">
        <f t="shared" ref="CR186" si="1654">SUM(CQ186*$D186)</f>
        <v>0</v>
      </c>
      <c r="CS186" s="48"/>
      <c r="CT186" s="53">
        <f t="shared" ref="CT186" si="1655">SUM(CS186*$D186)</f>
        <v>0</v>
      </c>
      <c r="CU186" s="48"/>
      <c r="CV186" s="53">
        <f t="shared" ref="CV186" si="1656">SUM(CU186*$D186)</f>
        <v>0</v>
      </c>
      <c r="CW186" s="48"/>
      <c r="CX186" s="53">
        <f t="shared" ref="CX186" si="1657">SUM(CW186*$D186)</f>
        <v>0</v>
      </c>
      <c r="CY186" s="43"/>
      <c r="CZ186" s="50">
        <f t="shared" si="1384"/>
        <v>0</v>
      </c>
      <c r="DA186" s="50">
        <f t="shared" si="1385"/>
        <v>0</v>
      </c>
      <c r="DB186" s="1"/>
      <c r="DC186" s="850"/>
      <c r="DD186" s="850">
        <f t="shared" si="1283"/>
        <v>0</v>
      </c>
      <c r="DE186" s="851">
        <f t="shared" si="1334"/>
        <v>0</v>
      </c>
      <c r="DF186" s="851">
        <f t="shared" si="1386"/>
        <v>0</v>
      </c>
      <c r="DG186" s="850"/>
      <c r="DH186" s="850">
        <f t="shared" si="1285"/>
        <v>0</v>
      </c>
      <c r="DI186" s="851"/>
      <c r="DJ186" s="851">
        <f t="shared" si="1387"/>
        <v>0</v>
      </c>
    </row>
    <row r="187" spans="1:204" s="3" customFormat="1" x14ac:dyDescent="0.2">
      <c r="A187" s="46"/>
      <c r="B187" s="46"/>
      <c r="C187" s="46"/>
      <c r="D187" s="46"/>
      <c r="E187" s="4"/>
      <c r="F187" s="53"/>
      <c r="G187" s="4"/>
      <c r="H187" s="53"/>
      <c r="I187" s="4"/>
      <c r="J187" s="53"/>
      <c r="K187" s="4"/>
      <c r="L187" s="53"/>
      <c r="M187" s="4"/>
      <c r="N187" s="53"/>
      <c r="O187" s="4"/>
      <c r="P187" s="53"/>
      <c r="Q187" s="4"/>
      <c r="R187" s="53"/>
      <c r="S187" s="4"/>
      <c r="T187" s="53"/>
      <c r="U187" s="4"/>
      <c r="V187" s="53"/>
      <c r="W187" s="4"/>
      <c r="X187" s="53"/>
      <c r="Y187" s="4"/>
      <c r="Z187" s="53"/>
      <c r="AA187" s="4"/>
      <c r="AB187" s="872"/>
      <c r="AC187" s="877"/>
      <c r="AD187" s="53"/>
      <c r="AE187" s="48"/>
      <c r="AF187" s="53"/>
      <c r="AG187" s="48"/>
      <c r="AH187" s="53"/>
      <c r="AI187" s="48"/>
      <c r="AJ187" s="53"/>
      <c r="AK187" s="48"/>
      <c r="AL187" s="53"/>
      <c r="AM187" s="48"/>
      <c r="AN187" s="53"/>
      <c r="AO187" s="48"/>
      <c r="AP187" s="53"/>
      <c r="AQ187" s="48"/>
      <c r="AR187" s="53"/>
      <c r="AS187" s="48"/>
      <c r="AT187" s="53"/>
      <c r="AU187" s="48"/>
      <c r="AV187" s="53"/>
      <c r="AW187" s="48"/>
      <c r="AX187" s="53"/>
      <c r="AY187" s="48"/>
      <c r="AZ187" s="872"/>
      <c r="BA187" s="877"/>
      <c r="BB187" s="53"/>
      <c r="BC187" s="48"/>
      <c r="BD187" s="53"/>
      <c r="BE187" s="48"/>
      <c r="BF187" s="53"/>
      <c r="BG187" s="48"/>
      <c r="BH187" s="53"/>
      <c r="BI187" s="48"/>
      <c r="BJ187" s="53"/>
      <c r="BK187" s="48"/>
      <c r="BL187" s="53"/>
      <c r="BM187" s="48"/>
      <c r="BN187" s="53"/>
      <c r="BO187" s="48"/>
      <c r="BP187" s="53"/>
      <c r="BQ187" s="48"/>
      <c r="BR187" s="53"/>
      <c r="BS187" s="48"/>
      <c r="BT187" s="53"/>
      <c r="BU187" s="48"/>
      <c r="BV187" s="53"/>
      <c r="BW187" s="48"/>
      <c r="BX187" s="53"/>
      <c r="BY187" s="48"/>
      <c r="BZ187" s="53"/>
      <c r="CA187" s="48"/>
      <c r="CB187" s="53"/>
      <c r="CC187" s="48"/>
      <c r="CD187" s="53"/>
      <c r="CE187" s="48"/>
      <c r="CF187" s="53"/>
      <c r="CG187" s="48"/>
      <c r="CH187" s="53"/>
      <c r="CI187" s="48"/>
      <c r="CJ187" s="53"/>
      <c r="CK187" s="48"/>
      <c r="CL187" s="53"/>
      <c r="CM187" s="48"/>
      <c r="CN187" s="53"/>
      <c r="CO187" s="48"/>
      <c r="CP187" s="53"/>
      <c r="CQ187" s="48"/>
      <c r="CR187" s="53"/>
      <c r="CS187" s="48"/>
      <c r="CT187" s="53"/>
      <c r="CU187" s="48"/>
      <c r="CV187" s="53"/>
      <c r="CW187" s="48"/>
      <c r="CX187" s="53"/>
      <c r="CY187" s="43"/>
      <c r="CZ187" s="50"/>
      <c r="DA187" s="50"/>
      <c r="DB187" s="1"/>
      <c r="DC187" s="850"/>
      <c r="DD187" s="850"/>
      <c r="DE187" s="851"/>
      <c r="DF187" s="851"/>
      <c r="DG187" s="850"/>
      <c r="DH187" s="850"/>
      <c r="DI187" s="851"/>
      <c r="DJ187" s="851"/>
    </row>
    <row r="188" spans="1:204" s="3" customFormat="1" x14ac:dyDescent="0.2">
      <c r="A188" s="46" t="s">
        <v>101</v>
      </c>
      <c r="B188" s="46" t="s">
        <v>102</v>
      </c>
      <c r="C188" s="46" t="s">
        <v>10</v>
      </c>
      <c r="D188" s="46">
        <v>35</v>
      </c>
      <c r="E188" s="4"/>
      <c r="F188" s="53">
        <f>SUM(E188*$D188)</f>
        <v>0</v>
      </c>
      <c r="G188" s="198"/>
      <c r="H188" s="53">
        <f>SUM(G188*$D188)</f>
        <v>0</v>
      </c>
      <c r="I188" s="4"/>
      <c r="J188" s="53">
        <f>SUM(I188*$D188)</f>
        <v>0</v>
      </c>
      <c r="K188" s="198"/>
      <c r="L188" s="53">
        <f>SUM(K188*$D188)</f>
        <v>0</v>
      </c>
      <c r="M188" s="4"/>
      <c r="N188" s="53">
        <f>SUM(M188*$D188)</f>
        <v>0</v>
      </c>
      <c r="O188" s="4"/>
      <c r="P188" s="53">
        <f>SUM(O188*$D188)</f>
        <v>0</v>
      </c>
      <c r="Q188" s="4"/>
      <c r="R188" s="53">
        <f>SUM(Q188*$D188)</f>
        <v>0</v>
      </c>
      <c r="S188" s="4"/>
      <c r="T188" s="53">
        <f>SUM(S188*$D188)</f>
        <v>0</v>
      </c>
      <c r="U188" s="4"/>
      <c r="V188" s="53">
        <f>SUM(U188*$D188)</f>
        <v>0</v>
      </c>
      <c r="W188" s="4"/>
      <c r="X188" s="53">
        <f>SUM(W188*$D188)</f>
        <v>0</v>
      </c>
      <c r="Y188" s="4"/>
      <c r="Z188" s="53">
        <f>SUM(Y188*$D188)</f>
        <v>0</v>
      </c>
      <c r="AA188" s="4"/>
      <c r="AB188" s="872">
        <f>SUM(AA188*$D188)</f>
        <v>0</v>
      </c>
      <c r="AC188" s="877"/>
      <c r="AD188" s="53">
        <f>SUM(AC188*$D188)</f>
        <v>0</v>
      </c>
      <c r="AE188" s="48"/>
      <c r="AF188" s="53">
        <f>SUM(AE188*$D188)</f>
        <v>0</v>
      </c>
      <c r="AG188" s="48"/>
      <c r="AH188" s="53">
        <f>SUM(AG188*$D188)</f>
        <v>0</v>
      </c>
      <c r="AI188" s="48"/>
      <c r="AJ188" s="53">
        <f>SUM(AI188*$D188)</f>
        <v>0</v>
      </c>
      <c r="AK188" s="48"/>
      <c r="AL188" s="53">
        <f>SUM(AK188*$D188)</f>
        <v>0</v>
      </c>
      <c r="AM188" s="48"/>
      <c r="AN188" s="53">
        <f>SUM(AM188*$D188)</f>
        <v>0</v>
      </c>
      <c r="AO188" s="48"/>
      <c r="AP188" s="53">
        <f>SUM(AO188*$D188)</f>
        <v>0</v>
      </c>
      <c r="AQ188" s="48"/>
      <c r="AR188" s="53">
        <f>SUM(AQ188*$D188)</f>
        <v>0</v>
      </c>
      <c r="AS188" s="48"/>
      <c r="AT188" s="53">
        <f>SUM(AS188*$D188)</f>
        <v>0</v>
      </c>
      <c r="AU188" s="48"/>
      <c r="AV188" s="53">
        <f>SUM(AU188*$D188)</f>
        <v>0</v>
      </c>
      <c r="AW188" s="48"/>
      <c r="AX188" s="53">
        <f>SUM(AW188*$D188)</f>
        <v>0</v>
      </c>
      <c r="AY188" s="48"/>
      <c r="AZ188" s="872">
        <f>SUM(AY188*$D188)</f>
        <v>0</v>
      </c>
      <c r="BA188" s="877"/>
      <c r="BB188" s="53">
        <f>SUM(BA188*$D188)</f>
        <v>0</v>
      </c>
      <c r="BC188" s="48"/>
      <c r="BD188" s="53">
        <f>SUM(BC188*$D188)</f>
        <v>0</v>
      </c>
      <c r="BE188" s="48"/>
      <c r="BF188" s="53">
        <f>SUM(BE188*$D188)</f>
        <v>0</v>
      </c>
      <c r="BG188" s="48"/>
      <c r="BH188" s="53">
        <f>SUM(BG188*$D188)</f>
        <v>0</v>
      </c>
      <c r="BI188" s="48"/>
      <c r="BJ188" s="53">
        <f>SUM(BI188*$D188)</f>
        <v>0</v>
      </c>
      <c r="BK188" s="48"/>
      <c r="BL188" s="53">
        <f>SUM(BK188*$D188)</f>
        <v>0</v>
      </c>
      <c r="BM188" s="48"/>
      <c r="BN188" s="53">
        <f>SUM(BM188*$D188)</f>
        <v>0</v>
      </c>
      <c r="BO188" s="48"/>
      <c r="BP188" s="53">
        <f>SUM(BO188*$D188)</f>
        <v>0</v>
      </c>
      <c r="BQ188" s="48"/>
      <c r="BR188" s="53">
        <f>SUM(BQ188*$D188)</f>
        <v>0</v>
      </c>
      <c r="BS188" s="48"/>
      <c r="BT188" s="53">
        <f>SUM(BS188*$D188)</f>
        <v>0</v>
      </c>
      <c r="BU188" s="48"/>
      <c r="BV188" s="53">
        <f>SUM(BU188*$D188)</f>
        <v>0</v>
      </c>
      <c r="BW188" s="48"/>
      <c r="BX188" s="53">
        <f>SUM(BW188*$D188)</f>
        <v>0</v>
      </c>
      <c r="BY188" s="48"/>
      <c r="BZ188" s="53">
        <f>SUM(BY188*$D188)</f>
        <v>0</v>
      </c>
      <c r="CA188" s="48"/>
      <c r="CB188" s="53">
        <f>SUM(CA188*$D188)</f>
        <v>0</v>
      </c>
      <c r="CC188" s="48"/>
      <c r="CD188" s="53">
        <f>SUM(CC188*$D188)</f>
        <v>0</v>
      </c>
      <c r="CE188" s="48"/>
      <c r="CF188" s="53">
        <f>SUM(CE188*$D188)</f>
        <v>0</v>
      </c>
      <c r="CG188" s="48"/>
      <c r="CH188" s="53">
        <f>SUM(CG188*$D188)</f>
        <v>0</v>
      </c>
      <c r="CI188" s="48"/>
      <c r="CJ188" s="53">
        <f>SUM(CI188*$D188)</f>
        <v>0</v>
      </c>
      <c r="CK188" s="48"/>
      <c r="CL188" s="53">
        <f>SUM(CK188*$D188)</f>
        <v>0</v>
      </c>
      <c r="CM188" s="48"/>
      <c r="CN188" s="53">
        <f>SUM(CM188*$D188)</f>
        <v>0</v>
      </c>
      <c r="CO188" s="48"/>
      <c r="CP188" s="53">
        <f>SUM(CO188*$D188)</f>
        <v>0</v>
      </c>
      <c r="CQ188" s="48"/>
      <c r="CR188" s="53">
        <f>SUM(CQ188*$D188)</f>
        <v>0</v>
      </c>
      <c r="CS188" s="48"/>
      <c r="CT188" s="53">
        <f>SUM(CS188*$D188)</f>
        <v>0</v>
      </c>
      <c r="CU188" s="48"/>
      <c r="CV188" s="53">
        <f>SUM(CU188*$D188)</f>
        <v>0</v>
      </c>
      <c r="CW188" s="48"/>
      <c r="CX188" s="53">
        <f>SUM(CW188*$D188)</f>
        <v>0</v>
      </c>
      <c r="CY188" s="43"/>
      <c r="CZ188" s="50">
        <f t="shared" si="1384"/>
        <v>0</v>
      </c>
      <c r="DA188" s="50">
        <f t="shared" si="1385"/>
        <v>0</v>
      </c>
      <c r="DB188" s="1"/>
      <c r="DC188" s="850"/>
      <c r="DD188" s="850">
        <f t="shared" si="1283"/>
        <v>0</v>
      </c>
      <c r="DE188" s="851">
        <f t="shared" si="1334"/>
        <v>0</v>
      </c>
      <c r="DF188" s="851">
        <f t="shared" si="1386"/>
        <v>0</v>
      </c>
      <c r="DG188" s="850"/>
      <c r="DH188" s="850">
        <f t="shared" si="1285"/>
        <v>0</v>
      </c>
      <c r="DI188" s="851"/>
      <c r="DJ188" s="851">
        <f t="shared" si="1387"/>
        <v>0</v>
      </c>
    </row>
    <row r="189" spans="1:204" s="3" customFormat="1" x14ac:dyDescent="0.2">
      <c r="A189" s="46" t="s">
        <v>236</v>
      </c>
      <c r="B189" s="46" t="s">
        <v>128</v>
      </c>
      <c r="C189" s="46" t="s">
        <v>10</v>
      </c>
      <c r="D189" s="46">
        <v>35</v>
      </c>
      <c r="E189" s="4"/>
      <c r="F189" s="53">
        <f>SUM(E189*$D189)</f>
        <v>0</v>
      </c>
      <c r="G189" s="4"/>
      <c r="H189" s="53">
        <f>SUM(G189*$D189)</f>
        <v>0</v>
      </c>
      <c r="I189" s="4"/>
      <c r="J189" s="53">
        <f>SUM(I189*$D189)</f>
        <v>0</v>
      </c>
      <c r="K189" s="4"/>
      <c r="L189" s="53">
        <f>SUM(K189*$D189)</f>
        <v>0</v>
      </c>
      <c r="M189" s="198"/>
      <c r="N189" s="53">
        <f>SUM(M189*$D189)</f>
        <v>0</v>
      </c>
      <c r="O189" s="4"/>
      <c r="P189" s="53">
        <f>SUM(O189*$D189)</f>
        <v>0</v>
      </c>
      <c r="Q189" s="4"/>
      <c r="R189" s="53">
        <f>SUM(Q189*$D189)</f>
        <v>0</v>
      </c>
      <c r="S189" s="4"/>
      <c r="T189" s="53">
        <f>SUM(S189*$D189)</f>
        <v>0</v>
      </c>
      <c r="U189" s="4"/>
      <c r="V189" s="53">
        <f>SUM(U189*$D189)</f>
        <v>0</v>
      </c>
      <c r="W189" s="4">
        <v>50</v>
      </c>
      <c r="X189" s="53">
        <f>SUM(W189*$D189)</f>
        <v>1750</v>
      </c>
      <c r="Y189" s="4"/>
      <c r="Z189" s="53">
        <f>SUM(Y189*$D189)</f>
        <v>0</v>
      </c>
      <c r="AA189" s="4"/>
      <c r="AB189" s="872">
        <f>SUM(AA189*$D189)</f>
        <v>0</v>
      </c>
      <c r="AC189" s="877"/>
      <c r="AD189" s="53">
        <f>SUM(AC189*$D189)</f>
        <v>0</v>
      </c>
      <c r="AE189" s="48"/>
      <c r="AF189" s="53">
        <f>SUM(AE189*$D189)</f>
        <v>0</v>
      </c>
      <c r="AG189" s="48"/>
      <c r="AH189" s="53">
        <f>SUM(AG189*$D189)</f>
        <v>0</v>
      </c>
      <c r="AI189" s="48"/>
      <c r="AJ189" s="53">
        <f>SUM(AI189*$D189)</f>
        <v>0</v>
      </c>
      <c r="AK189" s="48"/>
      <c r="AL189" s="53">
        <f>SUM(AK189*$D189)</f>
        <v>0</v>
      </c>
      <c r="AM189" s="48"/>
      <c r="AN189" s="53">
        <f>SUM(AM189*$D189)</f>
        <v>0</v>
      </c>
      <c r="AO189" s="48"/>
      <c r="AP189" s="53">
        <f>SUM(AO189*$D189)</f>
        <v>0</v>
      </c>
      <c r="AQ189" s="48"/>
      <c r="AR189" s="53">
        <f>SUM(AQ189*$D189)</f>
        <v>0</v>
      </c>
      <c r="AS189" s="48"/>
      <c r="AT189" s="53">
        <f>SUM(AS189*$D189)</f>
        <v>0</v>
      </c>
      <c r="AU189" s="48"/>
      <c r="AV189" s="53">
        <f>SUM(AU189*$D189)</f>
        <v>0</v>
      </c>
      <c r="AW189" s="48"/>
      <c r="AX189" s="53">
        <f>SUM(AW189*$D189)</f>
        <v>0</v>
      </c>
      <c r="AY189" s="48"/>
      <c r="AZ189" s="872">
        <f>SUM(AY189*$D189)</f>
        <v>0</v>
      </c>
      <c r="BA189" s="877"/>
      <c r="BB189" s="53">
        <f>SUM(BA189*$D189)</f>
        <v>0</v>
      </c>
      <c r="BC189" s="48">
        <v>8.5</v>
      </c>
      <c r="BD189" s="53">
        <f>SUM(BC189*$D189)</f>
        <v>297.5</v>
      </c>
      <c r="BE189" s="48">
        <v>4</v>
      </c>
      <c r="BF189" s="53">
        <f>SUM(BE189*$D189)</f>
        <v>140</v>
      </c>
      <c r="BG189" s="48"/>
      <c r="BH189" s="53">
        <f>SUM(BG189*$D189)</f>
        <v>0</v>
      </c>
      <c r="BI189" s="48"/>
      <c r="BJ189" s="53">
        <f>SUM(BI189*$D189)</f>
        <v>0</v>
      </c>
      <c r="BK189" s="48"/>
      <c r="BL189" s="53">
        <f>SUM(BK189*$D189)</f>
        <v>0</v>
      </c>
      <c r="BM189" s="48"/>
      <c r="BN189" s="53">
        <f>SUM(BM189*$D189)</f>
        <v>0</v>
      </c>
      <c r="BO189" s="48"/>
      <c r="BP189" s="53">
        <f>SUM(BO189*$D189)</f>
        <v>0</v>
      </c>
      <c r="BQ189" s="48"/>
      <c r="BR189" s="53">
        <f>SUM(BQ189*$D189)</f>
        <v>0</v>
      </c>
      <c r="BS189" s="48"/>
      <c r="BT189" s="53">
        <f>SUM(BS189*$D189)</f>
        <v>0</v>
      </c>
      <c r="BU189" s="48"/>
      <c r="BV189" s="53">
        <f>SUM(BU189*$D189)</f>
        <v>0</v>
      </c>
      <c r="BW189" s="48"/>
      <c r="BX189" s="53">
        <f>SUM(BW189*$D189)</f>
        <v>0</v>
      </c>
      <c r="BY189" s="48"/>
      <c r="BZ189" s="53">
        <f>SUM(BY189*$D189)</f>
        <v>0</v>
      </c>
      <c r="CA189" s="48"/>
      <c r="CB189" s="53">
        <f>SUM(CA189*$D189)</f>
        <v>0</v>
      </c>
      <c r="CC189" s="48"/>
      <c r="CD189" s="53">
        <f>SUM(CC189*$D189)</f>
        <v>0</v>
      </c>
      <c r="CE189" s="48"/>
      <c r="CF189" s="53">
        <f>SUM(CE189*$D189)</f>
        <v>0</v>
      </c>
      <c r="CG189" s="48"/>
      <c r="CH189" s="53">
        <f>SUM(CG189*$D189)</f>
        <v>0</v>
      </c>
      <c r="CI189" s="48"/>
      <c r="CJ189" s="53">
        <f>SUM(CI189*$D189)</f>
        <v>0</v>
      </c>
      <c r="CK189" s="48"/>
      <c r="CL189" s="53">
        <f>SUM(CK189*$D189)</f>
        <v>0</v>
      </c>
      <c r="CM189" s="48"/>
      <c r="CN189" s="53">
        <f>SUM(CM189*$D189)</f>
        <v>0</v>
      </c>
      <c r="CO189" s="48"/>
      <c r="CP189" s="53">
        <f>SUM(CO189*$D189)</f>
        <v>0</v>
      </c>
      <c r="CQ189" s="48"/>
      <c r="CR189" s="53">
        <f>SUM(CQ189*$D189)</f>
        <v>0</v>
      </c>
      <c r="CS189" s="48"/>
      <c r="CT189" s="53">
        <f>SUM(CS189*$D189)</f>
        <v>0</v>
      </c>
      <c r="CU189" s="48"/>
      <c r="CV189" s="53">
        <f>SUM(CU189*$D189)</f>
        <v>0</v>
      </c>
      <c r="CW189" s="48"/>
      <c r="CX189" s="53">
        <f>SUM(CW189*$D189)</f>
        <v>0</v>
      </c>
      <c r="CY189" s="43"/>
      <c r="CZ189" s="50">
        <f t="shared" si="1384"/>
        <v>62.5</v>
      </c>
      <c r="DA189" s="50">
        <f t="shared" si="1385"/>
        <v>2187.5</v>
      </c>
      <c r="DB189" s="1"/>
      <c r="DC189" s="850"/>
      <c r="DD189" s="850">
        <f t="shared" si="1283"/>
        <v>0</v>
      </c>
      <c r="DE189" s="851">
        <f t="shared" si="1334"/>
        <v>0</v>
      </c>
      <c r="DF189" s="851">
        <f t="shared" si="1386"/>
        <v>0</v>
      </c>
      <c r="DG189" s="850"/>
      <c r="DH189" s="850">
        <f t="shared" si="1285"/>
        <v>0</v>
      </c>
      <c r="DI189" s="851"/>
      <c r="DJ189" s="851">
        <f t="shared" si="1387"/>
        <v>0</v>
      </c>
    </row>
    <row r="190" spans="1:204" s="866" customFormat="1" x14ac:dyDescent="0.2">
      <c r="A190" s="857" t="s">
        <v>178</v>
      </c>
      <c r="B190" s="857" t="s">
        <v>179</v>
      </c>
      <c r="C190" s="857" t="s">
        <v>10</v>
      </c>
      <c r="D190" s="857">
        <v>35</v>
      </c>
      <c r="E190" s="858"/>
      <c r="F190" s="859">
        <f>SUM(E190*$D190)</f>
        <v>0</v>
      </c>
      <c r="G190" s="858"/>
      <c r="H190" s="859">
        <f>SUM(G190*$D190)</f>
        <v>0</v>
      </c>
      <c r="I190" s="858"/>
      <c r="J190" s="859">
        <f>SUM(I190*$D190)</f>
        <v>0</v>
      </c>
      <c r="K190" s="858"/>
      <c r="L190" s="859">
        <f>SUM(K190*$D190)</f>
        <v>0</v>
      </c>
      <c r="M190" s="858"/>
      <c r="N190" s="859">
        <f>SUM(M190*$D190)</f>
        <v>0</v>
      </c>
      <c r="O190" s="858"/>
      <c r="P190" s="859">
        <f>SUM(O190*$D190)</f>
        <v>0</v>
      </c>
      <c r="Q190" s="858"/>
      <c r="R190" s="859">
        <f>SUM(Q190*$D190)</f>
        <v>0</v>
      </c>
      <c r="S190" s="858"/>
      <c r="T190" s="859">
        <f>SUM(S190*$D190)</f>
        <v>0</v>
      </c>
      <c r="U190" s="858"/>
      <c r="V190" s="859">
        <f>SUM(U190*$D190)</f>
        <v>0</v>
      </c>
      <c r="W190" s="858"/>
      <c r="X190" s="859">
        <f>SUM(W190*$D190)</f>
        <v>0</v>
      </c>
      <c r="Y190" s="858"/>
      <c r="Z190" s="859">
        <f>SUM(Y190*$D190)</f>
        <v>0</v>
      </c>
      <c r="AA190" s="858"/>
      <c r="AB190" s="874">
        <f>SUM(AA190*$D190)</f>
        <v>0</v>
      </c>
      <c r="AC190" s="882"/>
      <c r="AD190" s="859">
        <f>SUM(AC190*$D190)</f>
        <v>0</v>
      </c>
      <c r="AE190" s="860"/>
      <c r="AF190" s="859">
        <f>SUM(AE190*$D190)</f>
        <v>0</v>
      </c>
      <c r="AG190" s="860"/>
      <c r="AH190" s="859">
        <f>SUM(AG190*$D190)</f>
        <v>0</v>
      </c>
      <c r="AI190" s="860"/>
      <c r="AJ190" s="859">
        <f>SUM(AI190*$D190)</f>
        <v>0</v>
      </c>
      <c r="AK190" s="860"/>
      <c r="AL190" s="859">
        <f>SUM(AK190*$D190)</f>
        <v>0</v>
      </c>
      <c r="AM190" s="860"/>
      <c r="AN190" s="859">
        <f>SUM(AM190*$D190)</f>
        <v>0</v>
      </c>
      <c r="AO190" s="860"/>
      <c r="AP190" s="859">
        <f>SUM(AO190*$D190)</f>
        <v>0</v>
      </c>
      <c r="AQ190" s="860"/>
      <c r="AR190" s="859">
        <f>SUM(AQ190*$D190)</f>
        <v>0</v>
      </c>
      <c r="AS190" s="860"/>
      <c r="AT190" s="859">
        <f>SUM(AS190*$D190)</f>
        <v>0</v>
      </c>
      <c r="AU190" s="860"/>
      <c r="AV190" s="859">
        <f>SUM(AU190*$D190)</f>
        <v>0</v>
      </c>
      <c r="AW190" s="860"/>
      <c r="AX190" s="859">
        <f>SUM(AW190*$D190)</f>
        <v>0</v>
      </c>
      <c r="AY190" s="860"/>
      <c r="AZ190" s="874">
        <f>SUM(AY190*$D190)</f>
        <v>0</v>
      </c>
      <c r="BA190" s="882"/>
      <c r="BB190" s="859">
        <f>SUM(BA190*$D190)</f>
        <v>0</v>
      </c>
      <c r="BC190" s="860"/>
      <c r="BD190" s="859">
        <f>SUM(BC190*$D190)</f>
        <v>0</v>
      </c>
      <c r="BE190" s="860"/>
      <c r="BF190" s="859">
        <f>SUM(BE190*$D190)</f>
        <v>0</v>
      </c>
      <c r="BG190" s="860"/>
      <c r="BH190" s="859">
        <f>SUM(BG190*$D190)</f>
        <v>0</v>
      </c>
      <c r="BI190" s="860"/>
      <c r="BJ190" s="859">
        <f>SUM(BI190*$D190)</f>
        <v>0</v>
      </c>
      <c r="BK190" s="860"/>
      <c r="BL190" s="859">
        <f>SUM(BK190*$D190)</f>
        <v>0</v>
      </c>
      <c r="BM190" s="860"/>
      <c r="BN190" s="859">
        <f>SUM(BM190*$D190)</f>
        <v>0</v>
      </c>
      <c r="BO190" s="860"/>
      <c r="BP190" s="859">
        <f>SUM(BO190*$D190)</f>
        <v>0</v>
      </c>
      <c r="BQ190" s="860"/>
      <c r="BR190" s="859">
        <f>SUM(BQ190*$D190)</f>
        <v>0</v>
      </c>
      <c r="BS190" s="860"/>
      <c r="BT190" s="859">
        <f>SUM(BS190*$D190)</f>
        <v>0</v>
      </c>
      <c r="BU190" s="860"/>
      <c r="BV190" s="859">
        <f>SUM(BU190*$D190)</f>
        <v>0</v>
      </c>
      <c r="BW190" s="860"/>
      <c r="BX190" s="859">
        <f>SUM(BW190*$D190)</f>
        <v>0</v>
      </c>
      <c r="BY190" s="860"/>
      <c r="BZ190" s="859">
        <f>SUM(BY190*$D190)</f>
        <v>0</v>
      </c>
      <c r="CA190" s="860"/>
      <c r="CB190" s="859">
        <f>SUM(CA190*$D190)</f>
        <v>0</v>
      </c>
      <c r="CC190" s="860"/>
      <c r="CD190" s="859">
        <f>SUM(CC190*$D190)</f>
        <v>0</v>
      </c>
      <c r="CE190" s="860"/>
      <c r="CF190" s="859">
        <f>SUM(CE190*$D190)</f>
        <v>0</v>
      </c>
      <c r="CG190" s="860"/>
      <c r="CH190" s="859">
        <f>SUM(CG190*$D190)</f>
        <v>0</v>
      </c>
      <c r="CI190" s="860"/>
      <c r="CJ190" s="859">
        <f>SUM(CI190*$D190)</f>
        <v>0</v>
      </c>
      <c r="CK190" s="860"/>
      <c r="CL190" s="859">
        <f>SUM(CK190*$D190)</f>
        <v>0</v>
      </c>
      <c r="CM190" s="860"/>
      <c r="CN190" s="859">
        <f>SUM(CM190*$D190)</f>
        <v>0</v>
      </c>
      <c r="CO190" s="860"/>
      <c r="CP190" s="859">
        <f>SUM(CO190*$D190)</f>
        <v>0</v>
      </c>
      <c r="CQ190" s="860"/>
      <c r="CR190" s="859">
        <f>SUM(CQ190*$D190)</f>
        <v>0</v>
      </c>
      <c r="CS190" s="860"/>
      <c r="CT190" s="859">
        <f>SUM(CS190*$D190)</f>
        <v>0</v>
      </c>
      <c r="CU190" s="860"/>
      <c r="CV190" s="859">
        <f>SUM(CU190*$D190)</f>
        <v>0</v>
      </c>
      <c r="CW190" s="860"/>
      <c r="CX190" s="859">
        <f>SUM(CW190*$D190)</f>
        <v>0</v>
      </c>
      <c r="CY190" s="858"/>
      <c r="CZ190" s="861">
        <f t="shared" si="1384"/>
        <v>0</v>
      </c>
      <c r="DA190" s="861">
        <f t="shared" si="1385"/>
        <v>0</v>
      </c>
      <c r="DB190" s="862"/>
      <c r="DC190" s="863"/>
      <c r="DD190" s="850">
        <f t="shared" si="1283"/>
        <v>0</v>
      </c>
      <c r="DE190" s="851">
        <f t="shared" si="1334"/>
        <v>0</v>
      </c>
      <c r="DF190" s="851">
        <f t="shared" si="1386"/>
        <v>0</v>
      </c>
      <c r="DG190" s="863"/>
      <c r="DH190" s="865">
        <f t="shared" si="1285"/>
        <v>0</v>
      </c>
      <c r="DI190" s="865"/>
      <c r="DJ190" s="865">
        <f t="shared" si="1387"/>
        <v>0</v>
      </c>
      <c r="DK190" s="862"/>
      <c r="DL190" s="862"/>
      <c r="DM190" s="862"/>
      <c r="DN190" s="862"/>
      <c r="DO190" s="862"/>
      <c r="DP190" s="862"/>
      <c r="DQ190" s="862"/>
      <c r="DR190" s="862"/>
      <c r="DS190" s="862"/>
      <c r="DT190" s="862"/>
      <c r="DU190" s="862"/>
      <c r="DV190" s="862"/>
      <c r="DW190" s="862"/>
      <c r="DX190" s="862"/>
      <c r="DY190" s="862"/>
      <c r="DZ190" s="862"/>
      <c r="EA190" s="862"/>
      <c r="EB190" s="862"/>
      <c r="EC190" s="862"/>
      <c r="ED190" s="862"/>
      <c r="EE190" s="862"/>
      <c r="EF190" s="862"/>
      <c r="EG190" s="862"/>
      <c r="EH190" s="862"/>
      <c r="EI190" s="862"/>
      <c r="EJ190" s="862"/>
      <c r="EK190" s="862"/>
      <c r="EL190" s="862"/>
      <c r="EM190" s="862"/>
      <c r="EN190" s="862"/>
      <c r="EO190" s="862"/>
      <c r="EP190" s="862"/>
      <c r="EQ190" s="862"/>
      <c r="ER190" s="862"/>
      <c r="ES190" s="862"/>
      <c r="ET190" s="862"/>
      <c r="EU190" s="862"/>
      <c r="EV190" s="862"/>
      <c r="EW190" s="862"/>
      <c r="EX190" s="862"/>
      <c r="EY190" s="862"/>
      <c r="EZ190" s="862"/>
      <c r="FA190" s="862"/>
      <c r="FB190" s="862"/>
      <c r="FC190" s="862"/>
      <c r="FD190" s="862"/>
      <c r="FE190" s="862"/>
      <c r="FF190" s="862"/>
      <c r="FG190" s="862"/>
      <c r="FH190" s="862"/>
      <c r="FI190" s="862"/>
      <c r="FJ190" s="862"/>
      <c r="FK190" s="862"/>
      <c r="FL190" s="862"/>
      <c r="FM190" s="862"/>
      <c r="FN190" s="862"/>
      <c r="FO190" s="862"/>
      <c r="FP190" s="862"/>
      <c r="FQ190" s="862"/>
      <c r="FR190" s="862"/>
      <c r="FS190" s="862"/>
      <c r="FT190" s="862"/>
      <c r="FU190" s="862"/>
      <c r="FV190" s="862"/>
      <c r="FW190" s="862"/>
      <c r="FX190" s="862"/>
      <c r="FY190" s="862"/>
      <c r="FZ190" s="862"/>
      <c r="GA190" s="862"/>
      <c r="GB190" s="862"/>
      <c r="GC190" s="862"/>
      <c r="GD190" s="862"/>
      <c r="GE190" s="862"/>
      <c r="GF190" s="862"/>
      <c r="GG190" s="862"/>
      <c r="GH190" s="862"/>
      <c r="GI190" s="862"/>
      <c r="GJ190" s="862"/>
      <c r="GK190" s="862"/>
      <c r="GL190" s="862"/>
      <c r="GM190" s="862"/>
      <c r="GN190" s="862"/>
      <c r="GO190" s="862"/>
      <c r="GP190" s="862"/>
      <c r="GQ190" s="862"/>
      <c r="GR190" s="862"/>
      <c r="GS190" s="862"/>
      <c r="GT190" s="862"/>
      <c r="GU190" s="862"/>
      <c r="GV190" s="862"/>
    </row>
    <row r="191" spans="1:204" s="232" customFormat="1" x14ac:dyDescent="0.2">
      <c r="A191" s="46" t="s">
        <v>430</v>
      </c>
      <c r="B191" s="46" t="s">
        <v>431</v>
      </c>
      <c r="C191" s="46" t="s">
        <v>10</v>
      </c>
      <c r="D191" s="46">
        <v>35</v>
      </c>
      <c r="E191" s="4"/>
      <c r="F191" s="53">
        <f>SUM(E191*$D191)</f>
        <v>0</v>
      </c>
      <c r="G191" s="4"/>
      <c r="H191" s="53">
        <f>SUM(G191*$D191)</f>
        <v>0</v>
      </c>
      <c r="I191" s="4"/>
      <c r="J191" s="53">
        <f>SUM(I191*$D191)</f>
        <v>0</v>
      </c>
      <c r="K191" s="4"/>
      <c r="L191" s="53">
        <f>SUM(K191*$D191)</f>
        <v>0</v>
      </c>
      <c r="M191" s="4"/>
      <c r="N191" s="53">
        <f>SUM(M191*$D191)</f>
        <v>0</v>
      </c>
      <c r="O191" s="4"/>
      <c r="P191" s="53">
        <f>SUM(O191*$D191)</f>
        <v>0</v>
      </c>
      <c r="Q191" s="4"/>
      <c r="R191" s="53">
        <f>SUM(Q191*$D191)</f>
        <v>0</v>
      </c>
      <c r="S191" s="4"/>
      <c r="T191" s="53">
        <f>SUM(S191*$D191)</f>
        <v>0</v>
      </c>
      <c r="U191" s="4"/>
      <c r="V191" s="53">
        <f>SUM(U191*$D191)</f>
        <v>0</v>
      </c>
      <c r="W191" s="4"/>
      <c r="X191" s="53">
        <f>SUM(W191*$D191)</f>
        <v>0</v>
      </c>
      <c r="Y191" s="4"/>
      <c r="Z191" s="53">
        <f>SUM(Y191*$D191)</f>
        <v>0</v>
      </c>
      <c r="AA191" s="4"/>
      <c r="AB191" s="872">
        <f>SUM(AA191*$D191)</f>
        <v>0</v>
      </c>
      <c r="AC191" s="877"/>
      <c r="AD191" s="53">
        <f>SUM(AC191*$D191)</f>
        <v>0</v>
      </c>
      <c r="AE191" s="48"/>
      <c r="AF191" s="53">
        <f>SUM(AE191*$D191)</f>
        <v>0</v>
      </c>
      <c r="AG191" s="48"/>
      <c r="AH191" s="53">
        <f>SUM(AG191*$D191)</f>
        <v>0</v>
      </c>
      <c r="AI191" s="48"/>
      <c r="AJ191" s="53">
        <f>SUM(AI191*$D191)</f>
        <v>0</v>
      </c>
      <c r="AK191" s="48"/>
      <c r="AL191" s="53">
        <f>SUM(AK191*$D191)</f>
        <v>0</v>
      </c>
      <c r="AM191" s="48"/>
      <c r="AN191" s="53">
        <f>SUM(AM191*$D191)</f>
        <v>0</v>
      </c>
      <c r="AO191" s="48"/>
      <c r="AP191" s="53">
        <f>SUM(AO191*$D191)</f>
        <v>0</v>
      </c>
      <c r="AQ191" s="48"/>
      <c r="AR191" s="53">
        <f>SUM(AQ191*$D191)</f>
        <v>0</v>
      </c>
      <c r="AS191" s="48"/>
      <c r="AT191" s="53">
        <f>SUM(AS191*$D191)</f>
        <v>0</v>
      </c>
      <c r="AU191" s="48"/>
      <c r="AV191" s="53">
        <f>SUM(AU191*$D191)</f>
        <v>0</v>
      </c>
      <c r="AW191" s="48"/>
      <c r="AX191" s="53">
        <f>SUM(AW191*$D191)</f>
        <v>0</v>
      </c>
      <c r="AY191" s="48"/>
      <c r="AZ191" s="872">
        <f>SUM(AY191*$D191)</f>
        <v>0</v>
      </c>
      <c r="BA191" s="877"/>
      <c r="BB191" s="53">
        <f>SUM(BA191*$D191)</f>
        <v>0</v>
      </c>
      <c r="BC191" s="48"/>
      <c r="BD191" s="53">
        <f>SUM(BC191*$D191)</f>
        <v>0</v>
      </c>
      <c r="BE191" s="48"/>
      <c r="BF191" s="53">
        <f>SUM(BE191*$D191)</f>
        <v>0</v>
      </c>
      <c r="BG191" s="48"/>
      <c r="BH191" s="53">
        <f>SUM(BG191*$D191)</f>
        <v>0</v>
      </c>
      <c r="BI191" s="48"/>
      <c r="BJ191" s="53">
        <f>SUM(BI191*$D191)</f>
        <v>0</v>
      </c>
      <c r="BK191" s="48"/>
      <c r="BL191" s="53">
        <f>SUM(BK191*$D191)</f>
        <v>0</v>
      </c>
      <c r="BM191" s="48"/>
      <c r="BN191" s="53">
        <f>SUM(BM191*$D191)</f>
        <v>0</v>
      </c>
      <c r="BO191" s="48"/>
      <c r="BP191" s="53">
        <f>SUM(BO191*$D191)</f>
        <v>0</v>
      </c>
      <c r="BQ191" s="48"/>
      <c r="BR191" s="53">
        <f>SUM(BQ191*$D191)</f>
        <v>0</v>
      </c>
      <c r="BS191" s="48"/>
      <c r="BT191" s="53">
        <f>SUM(BS191*$D191)</f>
        <v>0</v>
      </c>
      <c r="BU191" s="48">
        <v>18.5</v>
      </c>
      <c r="BV191" s="53">
        <f>SUM(BU191*$D191)</f>
        <v>647.5</v>
      </c>
      <c r="BW191" s="48">
        <v>27</v>
      </c>
      <c r="BX191" s="53">
        <f>SUM(BW191*$D191)</f>
        <v>945</v>
      </c>
      <c r="BY191" s="48"/>
      <c r="BZ191" s="53">
        <f>SUM(BY191*$D191)</f>
        <v>0</v>
      </c>
      <c r="CA191" s="48"/>
      <c r="CB191" s="53">
        <f>SUM(CA191*$D191)</f>
        <v>0</v>
      </c>
      <c r="CC191" s="48"/>
      <c r="CD191" s="53">
        <f>SUM(CC191*$D191)</f>
        <v>0</v>
      </c>
      <c r="CE191" s="48"/>
      <c r="CF191" s="53">
        <f>SUM(CE191*$D191)</f>
        <v>0</v>
      </c>
      <c r="CG191" s="48"/>
      <c r="CH191" s="53">
        <f>SUM(CG191*$D191)</f>
        <v>0</v>
      </c>
      <c r="CI191" s="48"/>
      <c r="CJ191" s="53">
        <f>SUM(CI191*$D191)</f>
        <v>0</v>
      </c>
      <c r="CK191" s="48"/>
      <c r="CL191" s="53">
        <f>SUM(CK191*$D191)</f>
        <v>0</v>
      </c>
      <c r="CM191" s="48"/>
      <c r="CN191" s="53">
        <f>SUM(CM191*$D191)</f>
        <v>0</v>
      </c>
      <c r="CO191" s="48"/>
      <c r="CP191" s="53">
        <f>SUM(CO191*$D191)</f>
        <v>0</v>
      </c>
      <c r="CQ191" s="48"/>
      <c r="CR191" s="53">
        <f>SUM(CQ191*$D191)</f>
        <v>0</v>
      </c>
      <c r="CS191" s="48"/>
      <c r="CT191" s="53">
        <f>SUM(CS191*$D191)</f>
        <v>0</v>
      </c>
      <c r="CU191" s="48"/>
      <c r="CV191" s="53">
        <f>SUM(CU191*$D191)</f>
        <v>0</v>
      </c>
      <c r="CW191" s="48"/>
      <c r="CX191" s="53">
        <f>SUM(CW191*$D191)</f>
        <v>0</v>
      </c>
      <c r="CY191" s="43"/>
      <c r="CZ191" s="50">
        <f t="shared" si="1384"/>
        <v>45.5</v>
      </c>
      <c r="DA191" s="50">
        <f t="shared" si="1385"/>
        <v>1592.5</v>
      </c>
      <c r="DB191" s="1"/>
      <c r="DC191" s="850"/>
      <c r="DD191" s="850">
        <f t="shared" si="1283"/>
        <v>0</v>
      </c>
      <c r="DE191" s="851">
        <f t="shared" si="1334"/>
        <v>27</v>
      </c>
      <c r="DF191" s="851">
        <f t="shared" si="1386"/>
        <v>945</v>
      </c>
      <c r="DG191" s="850"/>
      <c r="DH191" s="850">
        <f t="shared" si="1285"/>
        <v>0</v>
      </c>
      <c r="DI191" s="851"/>
      <c r="DJ191" s="851">
        <f t="shared" si="1387"/>
        <v>0</v>
      </c>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row>
    <row r="192" spans="1:204" s="3" customFormat="1" x14ac:dyDescent="0.2">
      <c r="A192" s="46" t="s">
        <v>132</v>
      </c>
      <c r="B192" s="46" t="s">
        <v>133</v>
      </c>
      <c r="C192" s="46" t="s">
        <v>10</v>
      </c>
      <c r="D192" s="46">
        <v>35</v>
      </c>
      <c r="E192" s="4"/>
      <c r="F192" s="53">
        <f>SUM(E192*$D192)</f>
        <v>0</v>
      </c>
      <c r="G192" s="198"/>
      <c r="H192" s="53">
        <f>SUM(G192*$D192)</f>
        <v>0</v>
      </c>
      <c r="I192" s="4"/>
      <c r="J192" s="53">
        <f>SUM(I192*$D192)</f>
        <v>0</v>
      </c>
      <c r="K192" s="198"/>
      <c r="L192" s="53">
        <f>SUM(K192*$D192)</f>
        <v>0</v>
      </c>
      <c r="M192" s="4"/>
      <c r="N192" s="53">
        <f>SUM(M192*$D192)</f>
        <v>0</v>
      </c>
      <c r="O192" s="4"/>
      <c r="P192" s="53">
        <f>SUM(O192*$D192)</f>
        <v>0</v>
      </c>
      <c r="Q192" s="4"/>
      <c r="R192" s="53">
        <f>SUM(Q192*$D192)</f>
        <v>0</v>
      </c>
      <c r="S192" s="4"/>
      <c r="T192" s="53">
        <f>SUM(S192*$D192)</f>
        <v>0</v>
      </c>
      <c r="U192" s="4"/>
      <c r="V192" s="53">
        <f>SUM(U192*$D192)</f>
        <v>0</v>
      </c>
      <c r="W192" s="4"/>
      <c r="X192" s="53">
        <f>SUM(W192*$D192)</f>
        <v>0</v>
      </c>
      <c r="Y192" s="4"/>
      <c r="Z192" s="53">
        <f>SUM(Y192*$D192)</f>
        <v>0</v>
      </c>
      <c r="AA192" s="4"/>
      <c r="AB192" s="872">
        <f>SUM(AA192*$D192)</f>
        <v>0</v>
      </c>
      <c r="AC192" s="877"/>
      <c r="AD192" s="53">
        <f>SUM(AC192*$D192)</f>
        <v>0</v>
      </c>
      <c r="AE192" s="48"/>
      <c r="AF192" s="53">
        <f>SUM(AE192*$D192)</f>
        <v>0</v>
      </c>
      <c r="AG192" s="48"/>
      <c r="AH192" s="53">
        <f>SUM(AG192*$D192)</f>
        <v>0</v>
      </c>
      <c r="AI192" s="48"/>
      <c r="AJ192" s="53">
        <f>SUM(AI192*$D192)</f>
        <v>0</v>
      </c>
      <c r="AK192" s="48"/>
      <c r="AL192" s="53">
        <f>SUM(AK192*$D192)</f>
        <v>0</v>
      </c>
      <c r="AM192" s="48"/>
      <c r="AN192" s="53">
        <f>SUM(AM192*$D192)</f>
        <v>0</v>
      </c>
      <c r="AO192" s="48"/>
      <c r="AP192" s="53">
        <f>SUM(AO192*$D192)</f>
        <v>0</v>
      </c>
      <c r="AQ192" s="48"/>
      <c r="AR192" s="53">
        <f>SUM(AQ192*$D192)</f>
        <v>0</v>
      </c>
      <c r="AS192" s="48"/>
      <c r="AT192" s="53">
        <f>SUM(AS192*$D192)</f>
        <v>0</v>
      </c>
      <c r="AU192" s="48"/>
      <c r="AV192" s="53">
        <f>SUM(AU192*$D192)</f>
        <v>0</v>
      </c>
      <c r="AW192" s="48"/>
      <c r="AX192" s="53">
        <f>SUM(AW192*$D192)</f>
        <v>0</v>
      </c>
      <c r="AY192" s="48"/>
      <c r="AZ192" s="872">
        <f>SUM(AY192*$D192)</f>
        <v>0</v>
      </c>
      <c r="BA192" s="877"/>
      <c r="BB192" s="53">
        <f>SUM(BA192*$D192)</f>
        <v>0</v>
      </c>
      <c r="BC192" s="48"/>
      <c r="BD192" s="53">
        <f>SUM(BC192*$D192)</f>
        <v>0</v>
      </c>
      <c r="BE192" s="48"/>
      <c r="BF192" s="53">
        <f>SUM(BE192*$D192)</f>
        <v>0</v>
      </c>
      <c r="BG192" s="48"/>
      <c r="BH192" s="53">
        <f>SUM(BG192*$D192)</f>
        <v>0</v>
      </c>
      <c r="BI192" s="48"/>
      <c r="BJ192" s="53">
        <f>SUM(BI192*$D192)</f>
        <v>0</v>
      </c>
      <c r="BK192" s="48"/>
      <c r="BL192" s="53">
        <f>SUM(BK192*$D192)</f>
        <v>0</v>
      </c>
      <c r="BM192" s="48"/>
      <c r="BN192" s="53">
        <f>SUM(BM192*$D192)</f>
        <v>0</v>
      </c>
      <c r="BO192" s="48"/>
      <c r="BP192" s="53">
        <f>SUM(BO192*$D192)</f>
        <v>0</v>
      </c>
      <c r="BQ192" s="48"/>
      <c r="BR192" s="53">
        <f>SUM(BQ192*$D192)</f>
        <v>0</v>
      </c>
      <c r="BS192" s="48"/>
      <c r="BT192" s="53">
        <f>SUM(BS192*$D192)</f>
        <v>0</v>
      </c>
      <c r="BU192" s="48"/>
      <c r="BV192" s="53">
        <f>SUM(BU192*$D192)</f>
        <v>0</v>
      </c>
      <c r="BW192" s="48"/>
      <c r="BX192" s="53">
        <f>SUM(BW192*$D192)</f>
        <v>0</v>
      </c>
      <c r="BY192" s="48"/>
      <c r="BZ192" s="53">
        <f>SUM(BY192*$D192)</f>
        <v>0</v>
      </c>
      <c r="CA192" s="48"/>
      <c r="CB192" s="53">
        <f>SUM(CA192*$D192)</f>
        <v>0</v>
      </c>
      <c r="CC192" s="48"/>
      <c r="CD192" s="53">
        <f>SUM(CC192*$D192)</f>
        <v>0</v>
      </c>
      <c r="CE192" s="48"/>
      <c r="CF192" s="53">
        <f>SUM(CE192*$D192)</f>
        <v>0</v>
      </c>
      <c r="CG192" s="48"/>
      <c r="CH192" s="53">
        <f>SUM(CG192*$D192)</f>
        <v>0</v>
      </c>
      <c r="CI192" s="48"/>
      <c r="CJ192" s="53">
        <f>SUM(CI192*$D192)</f>
        <v>0</v>
      </c>
      <c r="CK192" s="48"/>
      <c r="CL192" s="53">
        <f>SUM(CK192*$D192)</f>
        <v>0</v>
      </c>
      <c r="CM192" s="48"/>
      <c r="CN192" s="53">
        <f>SUM(CM192*$D192)</f>
        <v>0</v>
      </c>
      <c r="CO192" s="48"/>
      <c r="CP192" s="53">
        <f>SUM(CO192*$D192)</f>
        <v>0</v>
      </c>
      <c r="CQ192" s="48"/>
      <c r="CR192" s="53">
        <f>SUM(CQ192*$D192)</f>
        <v>0</v>
      </c>
      <c r="CS192" s="48"/>
      <c r="CT192" s="53">
        <f>SUM(CS192*$D192)</f>
        <v>0</v>
      </c>
      <c r="CU192" s="48"/>
      <c r="CV192" s="53">
        <f>SUM(CU192*$D192)</f>
        <v>0</v>
      </c>
      <c r="CW192" s="48"/>
      <c r="CX192" s="53">
        <f>SUM(CW192*$D192)</f>
        <v>0</v>
      </c>
      <c r="CY192" s="43"/>
      <c r="CZ192" s="50">
        <f t="shared" si="1384"/>
        <v>0</v>
      </c>
      <c r="DA192" s="50">
        <f t="shared" si="1385"/>
        <v>0</v>
      </c>
      <c r="DB192" s="1"/>
      <c r="DC192" s="850"/>
      <c r="DD192" s="850">
        <f t="shared" si="1283"/>
        <v>0</v>
      </c>
      <c r="DE192" s="851">
        <f t="shared" si="1334"/>
        <v>0</v>
      </c>
      <c r="DF192" s="851">
        <f t="shared" si="1386"/>
        <v>0</v>
      </c>
      <c r="DG192" s="850"/>
      <c r="DH192" s="850">
        <f t="shared" si="1285"/>
        <v>0</v>
      </c>
      <c r="DI192" s="851"/>
      <c r="DJ192" s="851">
        <f t="shared" si="1387"/>
        <v>0</v>
      </c>
    </row>
    <row r="193" spans="1:114" s="3" customFormat="1" x14ac:dyDescent="0.2">
      <c r="A193" s="14"/>
      <c r="B193" s="14"/>
      <c r="C193" s="14"/>
      <c r="D193" s="14"/>
      <c r="E193" s="14"/>
      <c r="F193" s="14"/>
      <c r="G193" s="14"/>
      <c r="H193" s="14"/>
      <c r="I193" s="14"/>
      <c r="J193" s="14"/>
      <c r="K193" s="44"/>
      <c r="L193" s="14"/>
      <c r="M193" s="14"/>
      <c r="N193" s="14"/>
      <c r="O193" s="14"/>
      <c r="P193" s="14"/>
      <c r="Q193" s="14"/>
      <c r="R193" s="14"/>
      <c r="S193" s="14"/>
      <c r="T193" s="14"/>
      <c r="U193" s="14"/>
      <c r="V193" s="14"/>
      <c r="W193" s="14"/>
      <c r="X193" s="14"/>
      <c r="Y193" s="14"/>
      <c r="Z193" s="14"/>
      <c r="AA193" s="14"/>
      <c r="AB193" s="14"/>
      <c r="AC193" s="879"/>
      <c r="AD193" s="14"/>
      <c r="AE193" s="14"/>
      <c r="AF193" s="14"/>
      <c r="AG193" s="14"/>
      <c r="AH193" s="14"/>
      <c r="AI193" s="44"/>
      <c r="AJ193" s="14"/>
      <c r="AK193" s="14"/>
      <c r="AL193" s="14"/>
      <c r="AM193" s="14"/>
      <c r="AN193" s="14"/>
      <c r="AO193" s="14"/>
      <c r="AP193" s="14"/>
      <c r="AQ193" s="14"/>
      <c r="AR193" s="14"/>
      <c r="AS193" s="14"/>
      <c r="AT193" s="14"/>
      <c r="AU193" s="14"/>
      <c r="AV193" s="14"/>
      <c r="AW193" s="14"/>
      <c r="AX193" s="14"/>
      <c r="AY193" s="14"/>
      <c r="AZ193" s="14"/>
      <c r="BA193" s="879"/>
      <c r="BB193" s="14"/>
      <c r="BC193" s="14"/>
      <c r="BD193" s="14"/>
      <c r="BE193" s="14"/>
      <c r="BF193" s="14"/>
      <c r="BG193" s="4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44"/>
      <c r="CF193" s="14"/>
      <c r="CG193" s="14"/>
      <c r="CH193" s="14"/>
      <c r="CI193" s="14"/>
      <c r="CJ193" s="14"/>
      <c r="CK193" s="14"/>
      <c r="CL193" s="14"/>
      <c r="CM193" s="14"/>
      <c r="CN193" s="14"/>
      <c r="CO193" s="14"/>
      <c r="CP193" s="14"/>
      <c r="CQ193" s="14"/>
      <c r="CR193" s="14"/>
      <c r="CS193" s="14"/>
      <c r="CT193" s="14"/>
      <c r="CU193" s="14"/>
      <c r="CV193" s="14"/>
      <c r="CW193" s="14"/>
      <c r="CX193" s="14"/>
      <c r="CY193" s="14"/>
      <c r="CZ193" s="13"/>
      <c r="DA193" s="13"/>
      <c r="DB193" s="1"/>
      <c r="DC193" s="1"/>
      <c r="DD193" s="1"/>
      <c r="DE193" s="1"/>
      <c r="DF193" s="1"/>
      <c r="DG193" s="1"/>
      <c r="DH193" s="1"/>
      <c r="DI193" s="1"/>
      <c r="DJ193" s="1"/>
    </row>
    <row r="194" spans="1:114" s="3" customFormat="1" x14ac:dyDescent="0.2">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880"/>
      <c r="AD194" s="14"/>
      <c r="AE194" s="45"/>
      <c r="AF194" s="14"/>
      <c r="AG194" s="45"/>
      <c r="AH194" s="14"/>
      <c r="AI194" s="45"/>
      <c r="AJ194" s="14"/>
      <c r="AK194" s="45"/>
      <c r="AL194" s="14"/>
      <c r="AM194" s="45"/>
      <c r="AN194" s="14"/>
      <c r="AO194" s="45"/>
      <c r="AP194" s="14"/>
      <c r="AQ194" s="45"/>
      <c r="AR194" s="14"/>
      <c r="AS194" s="45"/>
      <c r="AT194" s="14"/>
      <c r="AU194" s="45"/>
      <c r="AV194" s="14"/>
      <c r="AW194" s="45"/>
      <c r="AX194" s="14"/>
      <c r="AY194" s="45"/>
      <c r="AZ194" s="14"/>
      <c r="BA194" s="880"/>
      <c r="BB194" s="14"/>
      <c r="BC194" s="45"/>
      <c r="BD194" s="14"/>
      <c r="BE194" s="45"/>
      <c r="BF194" s="14"/>
      <c r="BG194" s="45"/>
      <c r="BH194" s="14"/>
      <c r="BI194" s="45"/>
      <c r="BJ194" s="14"/>
      <c r="BK194" s="45"/>
      <c r="BL194" s="14"/>
      <c r="BM194" s="45"/>
      <c r="BN194" s="14"/>
      <c r="BO194" s="45"/>
      <c r="BP194" s="14"/>
      <c r="BQ194" s="45"/>
      <c r="BR194" s="14"/>
      <c r="BS194" s="45"/>
      <c r="BT194" s="14"/>
      <c r="BU194" s="45"/>
      <c r="BV194" s="14"/>
      <c r="BW194" s="45"/>
      <c r="BX194" s="14"/>
      <c r="BY194" s="45"/>
      <c r="BZ194" s="14"/>
      <c r="CA194" s="45"/>
      <c r="CB194" s="14"/>
      <c r="CC194" s="45"/>
      <c r="CD194" s="14"/>
      <c r="CE194" s="45"/>
      <c r="CF194" s="14"/>
      <c r="CG194" s="45"/>
      <c r="CH194" s="14"/>
      <c r="CI194" s="45"/>
      <c r="CJ194" s="14"/>
      <c r="CK194" s="45"/>
      <c r="CL194" s="14"/>
      <c r="CM194" s="45"/>
      <c r="CN194" s="14"/>
      <c r="CO194" s="45"/>
      <c r="CP194" s="14"/>
      <c r="CQ194" s="45"/>
      <c r="CR194" s="14"/>
      <c r="CS194" s="45"/>
      <c r="CT194" s="14"/>
      <c r="CU194" s="45"/>
      <c r="CV194" s="14"/>
      <c r="CW194" s="45"/>
      <c r="CX194" s="14"/>
      <c r="CY194" s="14"/>
      <c r="CZ194" s="13"/>
      <c r="DA194" s="13"/>
      <c r="DB194" s="52"/>
      <c r="DC194" s="847"/>
      <c r="DD194" s="847"/>
      <c r="DE194" s="847"/>
      <c r="DF194" s="847"/>
      <c r="DG194" s="847"/>
      <c r="DH194" s="847"/>
      <c r="DI194" s="847"/>
      <c r="DJ194" s="847"/>
    </row>
    <row r="195" spans="1:114" s="10" customFormat="1" ht="24" x14ac:dyDescent="0.2">
      <c r="A195" s="54"/>
      <c r="B195" s="54" t="s">
        <v>60</v>
      </c>
      <c r="C195" s="54"/>
      <c r="D195" s="54"/>
      <c r="E195" s="54">
        <f t="shared" ref="E195:AJ195" si="1658">SUM(E150:E192)</f>
        <v>0</v>
      </c>
      <c r="F195" s="126">
        <f t="shared" si="1658"/>
        <v>0</v>
      </c>
      <c r="G195" s="54">
        <f t="shared" si="1658"/>
        <v>0</v>
      </c>
      <c r="H195" s="126">
        <f t="shared" si="1658"/>
        <v>0</v>
      </c>
      <c r="I195" s="54">
        <f t="shared" si="1658"/>
        <v>0</v>
      </c>
      <c r="J195" s="126">
        <f t="shared" si="1658"/>
        <v>0</v>
      </c>
      <c r="K195" s="54">
        <f t="shared" si="1658"/>
        <v>0</v>
      </c>
      <c r="L195" s="126">
        <f t="shared" si="1658"/>
        <v>0</v>
      </c>
      <c r="M195" s="54">
        <f t="shared" si="1658"/>
        <v>0</v>
      </c>
      <c r="N195" s="126">
        <f t="shared" si="1658"/>
        <v>0</v>
      </c>
      <c r="O195" s="54">
        <f t="shared" si="1658"/>
        <v>0</v>
      </c>
      <c r="P195" s="126">
        <f t="shared" si="1658"/>
        <v>0</v>
      </c>
      <c r="Q195" s="54">
        <f t="shared" si="1658"/>
        <v>0</v>
      </c>
      <c r="R195" s="54">
        <f t="shared" si="1658"/>
        <v>0</v>
      </c>
      <c r="S195" s="54">
        <f t="shared" si="1658"/>
        <v>0</v>
      </c>
      <c r="T195" s="126">
        <f t="shared" si="1658"/>
        <v>0</v>
      </c>
      <c r="U195" s="54">
        <f t="shared" si="1658"/>
        <v>0</v>
      </c>
      <c r="V195" s="126">
        <f t="shared" si="1658"/>
        <v>0</v>
      </c>
      <c r="W195" s="54">
        <f t="shared" si="1658"/>
        <v>164.75</v>
      </c>
      <c r="X195" s="126">
        <f t="shared" si="1658"/>
        <v>16007.5</v>
      </c>
      <c r="Y195" s="54">
        <f t="shared" si="1658"/>
        <v>0</v>
      </c>
      <c r="Z195" s="126">
        <f t="shared" si="1658"/>
        <v>0</v>
      </c>
      <c r="AA195" s="54">
        <f t="shared" si="1658"/>
        <v>12.75</v>
      </c>
      <c r="AB195" s="54">
        <f t="shared" si="1658"/>
        <v>1763</v>
      </c>
      <c r="AC195" s="881">
        <f t="shared" si="1658"/>
        <v>66</v>
      </c>
      <c r="AD195" s="126">
        <f t="shared" si="1658"/>
        <v>5534.75</v>
      </c>
      <c r="AE195" s="54">
        <f t="shared" si="1658"/>
        <v>95.25</v>
      </c>
      <c r="AF195" s="199">
        <f t="shared" si="1658"/>
        <v>7638.75</v>
      </c>
      <c r="AG195" s="54">
        <f t="shared" si="1658"/>
        <v>94.75</v>
      </c>
      <c r="AH195" s="199">
        <f t="shared" si="1658"/>
        <v>8155.5</v>
      </c>
      <c r="AI195" s="54">
        <f t="shared" si="1658"/>
        <v>45.25</v>
      </c>
      <c r="AJ195" s="199">
        <f t="shared" si="1658"/>
        <v>3888.25</v>
      </c>
      <c r="AK195" s="54">
        <f t="shared" ref="AK195:BP195" si="1659">SUM(AK150:AK192)</f>
        <v>0.5</v>
      </c>
      <c r="AL195" s="199">
        <f t="shared" si="1659"/>
        <v>70</v>
      </c>
      <c r="AM195" s="54">
        <f t="shared" si="1659"/>
        <v>11</v>
      </c>
      <c r="AN195" s="199">
        <f t="shared" si="1659"/>
        <v>1540</v>
      </c>
      <c r="AO195" s="54">
        <f t="shared" si="1659"/>
        <v>0</v>
      </c>
      <c r="AP195" s="199">
        <f t="shared" si="1659"/>
        <v>0</v>
      </c>
      <c r="AQ195" s="54">
        <f t="shared" si="1659"/>
        <v>0</v>
      </c>
      <c r="AR195" s="199">
        <f t="shared" si="1659"/>
        <v>0</v>
      </c>
      <c r="AS195" s="54">
        <f t="shared" si="1659"/>
        <v>4.5</v>
      </c>
      <c r="AT195" s="199">
        <f t="shared" si="1659"/>
        <v>597</v>
      </c>
      <c r="AU195" s="54">
        <f t="shared" si="1659"/>
        <v>3</v>
      </c>
      <c r="AV195" s="199">
        <f t="shared" si="1659"/>
        <v>354</v>
      </c>
      <c r="AW195" s="54">
        <f t="shared" si="1659"/>
        <v>0</v>
      </c>
      <c r="AX195" s="199">
        <f t="shared" si="1659"/>
        <v>0</v>
      </c>
      <c r="AY195" s="54">
        <f t="shared" si="1659"/>
        <v>0</v>
      </c>
      <c r="AZ195" s="199">
        <f t="shared" si="1659"/>
        <v>0</v>
      </c>
      <c r="BA195" s="881">
        <f t="shared" si="1659"/>
        <v>0</v>
      </c>
      <c r="BB195" s="54">
        <f t="shared" si="1659"/>
        <v>0</v>
      </c>
      <c r="BC195" s="54">
        <f t="shared" si="1659"/>
        <v>18.5</v>
      </c>
      <c r="BD195" s="54">
        <f t="shared" si="1659"/>
        <v>1532.5</v>
      </c>
      <c r="BE195" s="54">
        <f t="shared" si="1659"/>
        <v>10.5</v>
      </c>
      <c r="BF195" s="54">
        <f t="shared" si="1659"/>
        <v>1006</v>
      </c>
      <c r="BG195" s="54">
        <f t="shared" si="1659"/>
        <v>19.75</v>
      </c>
      <c r="BH195" s="54">
        <f t="shared" si="1659"/>
        <v>1773.75</v>
      </c>
      <c r="BI195" s="54">
        <f t="shared" si="1659"/>
        <v>0.5</v>
      </c>
      <c r="BJ195" s="54">
        <f t="shared" si="1659"/>
        <v>50</v>
      </c>
      <c r="BK195" s="54">
        <f t="shared" si="1659"/>
        <v>14.5</v>
      </c>
      <c r="BL195" s="54">
        <f t="shared" si="1659"/>
        <v>1744</v>
      </c>
      <c r="BM195" s="54">
        <f t="shared" si="1659"/>
        <v>175</v>
      </c>
      <c r="BN195" s="54">
        <f t="shared" si="1659"/>
        <v>18354</v>
      </c>
      <c r="BO195" s="54">
        <f t="shared" si="1659"/>
        <v>104.5</v>
      </c>
      <c r="BP195" s="54">
        <f t="shared" si="1659"/>
        <v>9078.5</v>
      </c>
      <c r="BQ195" s="54">
        <f t="shared" ref="BQ195:CX195" si="1660">SUM(BQ150:BQ192)</f>
        <v>35.25</v>
      </c>
      <c r="BR195" s="54">
        <f t="shared" si="1660"/>
        <v>4162.5</v>
      </c>
      <c r="BS195" s="54">
        <f t="shared" si="1660"/>
        <v>6</v>
      </c>
      <c r="BT195" s="126">
        <f t="shared" si="1660"/>
        <v>678</v>
      </c>
      <c r="BU195" s="54">
        <f t="shared" si="1660"/>
        <v>69.25</v>
      </c>
      <c r="BV195" s="54">
        <f t="shared" si="1660"/>
        <v>5408.5</v>
      </c>
      <c r="BW195" s="54">
        <f t="shared" si="1660"/>
        <v>185.75</v>
      </c>
      <c r="BX195" s="126">
        <f t="shared" si="1660"/>
        <v>14271.5</v>
      </c>
      <c r="BY195" s="54">
        <f t="shared" si="1660"/>
        <v>0</v>
      </c>
      <c r="BZ195" s="54">
        <f t="shared" si="1660"/>
        <v>0</v>
      </c>
      <c r="CA195" s="54">
        <f t="shared" si="1660"/>
        <v>0</v>
      </c>
      <c r="CB195" s="54">
        <f t="shared" si="1660"/>
        <v>0</v>
      </c>
      <c r="CC195" s="54">
        <f t="shared" si="1660"/>
        <v>0</v>
      </c>
      <c r="CD195" s="54">
        <f t="shared" si="1660"/>
        <v>0</v>
      </c>
      <c r="CE195" s="54">
        <f t="shared" si="1660"/>
        <v>0</v>
      </c>
      <c r="CF195" s="54">
        <f t="shared" si="1660"/>
        <v>0</v>
      </c>
      <c r="CG195" s="54">
        <f t="shared" si="1660"/>
        <v>0</v>
      </c>
      <c r="CH195" s="54">
        <f t="shared" si="1660"/>
        <v>0</v>
      </c>
      <c r="CI195" s="54">
        <f t="shared" si="1660"/>
        <v>0</v>
      </c>
      <c r="CJ195" s="54">
        <f t="shared" si="1660"/>
        <v>0</v>
      </c>
      <c r="CK195" s="54">
        <f t="shared" si="1660"/>
        <v>0</v>
      </c>
      <c r="CL195" s="54">
        <f t="shared" si="1660"/>
        <v>0</v>
      </c>
      <c r="CM195" s="54">
        <f t="shared" si="1660"/>
        <v>0</v>
      </c>
      <c r="CN195" s="54">
        <f t="shared" si="1660"/>
        <v>0</v>
      </c>
      <c r="CO195" s="54">
        <f t="shared" si="1660"/>
        <v>0</v>
      </c>
      <c r="CP195" s="54">
        <f t="shared" si="1660"/>
        <v>0</v>
      </c>
      <c r="CQ195" s="54">
        <f t="shared" si="1660"/>
        <v>0</v>
      </c>
      <c r="CR195" s="126">
        <f t="shared" si="1660"/>
        <v>0</v>
      </c>
      <c r="CS195" s="54">
        <f t="shared" si="1660"/>
        <v>0</v>
      </c>
      <c r="CT195" s="54">
        <f t="shared" si="1660"/>
        <v>0</v>
      </c>
      <c r="CU195" s="54">
        <f t="shared" si="1660"/>
        <v>0</v>
      </c>
      <c r="CV195" s="126">
        <f t="shared" si="1660"/>
        <v>0</v>
      </c>
      <c r="CW195" s="54">
        <f t="shared" si="1660"/>
        <v>0</v>
      </c>
      <c r="CX195" s="199">
        <f t="shared" si="1660"/>
        <v>0</v>
      </c>
      <c r="CY195" s="54"/>
      <c r="CZ195" s="55">
        <f>SUM(CZ150:CZ192)</f>
        <v>1134</v>
      </c>
      <c r="DA195" s="55">
        <f>SUM(DA150:DA192)</f>
        <v>103224.5</v>
      </c>
      <c r="DB195" s="56" t="s">
        <v>60</v>
      </c>
      <c r="DC195" s="855">
        <f t="shared" ref="DC195:DJ195" si="1661">SUM(DC150:DC194)</f>
        <v>0</v>
      </c>
      <c r="DD195" s="855">
        <f t="shared" si="1661"/>
        <v>0</v>
      </c>
      <c r="DE195" s="855">
        <f t="shared" si="1661"/>
        <v>185.75</v>
      </c>
      <c r="DF195" s="855">
        <f t="shared" si="1661"/>
        <v>14271.5</v>
      </c>
      <c r="DG195" s="855">
        <f t="shared" si="1661"/>
        <v>0</v>
      </c>
      <c r="DH195" s="855">
        <f t="shared" si="1661"/>
        <v>0</v>
      </c>
      <c r="DI195" s="855">
        <f t="shared" si="1661"/>
        <v>0</v>
      </c>
      <c r="DJ195" s="855">
        <f t="shared" si="1661"/>
        <v>0</v>
      </c>
    </row>
    <row r="196" spans="1:114" x14ac:dyDescent="0.2">
      <c r="A196" s="54"/>
      <c r="B196" s="54" t="s">
        <v>61</v>
      </c>
      <c r="C196" s="54"/>
      <c r="D196" s="54"/>
      <c r="E196" s="925" t="e">
        <f>F195/E195</f>
        <v>#DIV/0!</v>
      </c>
      <c r="F196" s="925"/>
      <c r="G196" s="925" t="e">
        <f>H195/G195</f>
        <v>#DIV/0!</v>
      </c>
      <c r="H196" s="925"/>
      <c r="I196" s="925" t="e">
        <f>J195/I195</f>
        <v>#DIV/0!</v>
      </c>
      <c r="J196" s="925"/>
      <c r="K196" s="925" t="e">
        <f>L195/K195</f>
        <v>#DIV/0!</v>
      </c>
      <c r="L196" s="925"/>
      <c r="M196" s="925" t="e">
        <f>N195/M195</f>
        <v>#DIV/0!</v>
      </c>
      <c r="N196" s="925"/>
      <c r="O196" s="925" t="e">
        <f>P195/O195</f>
        <v>#DIV/0!</v>
      </c>
      <c r="P196" s="925"/>
      <c r="Q196" s="925" t="e">
        <f>R195/Q195</f>
        <v>#DIV/0!</v>
      </c>
      <c r="R196" s="925"/>
      <c r="S196" s="925" t="e">
        <f>T195/S195</f>
        <v>#DIV/0!</v>
      </c>
      <c r="T196" s="925"/>
      <c r="U196" s="925" t="e">
        <f>V195/U195</f>
        <v>#DIV/0!</v>
      </c>
      <c r="V196" s="925"/>
      <c r="W196" s="925">
        <f>X195/W195</f>
        <v>97.162367223065246</v>
      </c>
      <c r="X196" s="925"/>
      <c r="Y196" s="925" t="e">
        <f>Z195/Y195</f>
        <v>#DIV/0!</v>
      </c>
      <c r="Z196" s="925"/>
      <c r="AA196" s="925">
        <f>AB195/AA195</f>
        <v>138.27450980392157</v>
      </c>
      <c r="AB196" s="925"/>
      <c r="AC196" s="925">
        <f>AD195/AC195</f>
        <v>83.859848484848484</v>
      </c>
      <c r="AD196" s="925"/>
      <c r="AE196" s="925">
        <f>AF195/AE195</f>
        <v>80.196850393700785</v>
      </c>
      <c r="AF196" s="925"/>
      <c r="AG196" s="925">
        <f>AH195/AG195</f>
        <v>86.073878627968341</v>
      </c>
      <c r="AH196" s="925"/>
      <c r="AI196" s="925">
        <f>AJ195/AI195</f>
        <v>85.928176795580114</v>
      </c>
      <c r="AJ196" s="925"/>
      <c r="AK196" s="925">
        <f>AL195/AK195</f>
        <v>140</v>
      </c>
      <c r="AL196" s="925"/>
      <c r="AM196" s="925">
        <f>AN195/AM195</f>
        <v>140</v>
      </c>
      <c r="AN196" s="925"/>
      <c r="AO196" s="925" t="e">
        <f>AP195/AO195</f>
        <v>#DIV/0!</v>
      </c>
      <c r="AP196" s="925"/>
      <c r="AQ196" s="925" t="e">
        <f>AR195/AQ195</f>
        <v>#DIV/0!</v>
      </c>
      <c r="AR196" s="925"/>
      <c r="AS196" s="925">
        <f>AT195/AS195</f>
        <v>132.66666666666666</v>
      </c>
      <c r="AT196" s="925"/>
      <c r="AU196" s="925">
        <f>AV195/AU195</f>
        <v>118</v>
      </c>
      <c r="AV196" s="925"/>
      <c r="AW196" s="925" t="e">
        <f>AX195/AW195</f>
        <v>#DIV/0!</v>
      </c>
      <c r="AX196" s="925"/>
      <c r="AY196" s="925" t="e">
        <f>AZ195/AY195</f>
        <v>#DIV/0!</v>
      </c>
      <c r="AZ196" s="925"/>
      <c r="BA196" s="925" t="e">
        <f>BB195/BA195</f>
        <v>#DIV/0!</v>
      </c>
      <c r="BB196" s="925"/>
      <c r="BC196" s="925">
        <f>BD195/BC195</f>
        <v>82.837837837837839</v>
      </c>
      <c r="BD196" s="925"/>
      <c r="BE196" s="925">
        <f>BF195/BE195</f>
        <v>95.80952380952381</v>
      </c>
      <c r="BF196" s="925"/>
      <c r="BG196" s="925">
        <f>BH195/BG195</f>
        <v>89.810126582278485</v>
      </c>
      <c r="BH196" s="925"/>
      <c r="BI196" s="925">
        <f>BJ195/BI195</f>
        <v>100</v>
      </c>
      <c r="BJ196" s="925"/>
      <c r="BK196" s="925">
        <f>BL195/BK195</f>
        <v>120.27586206896552</v>
      </c>
      <c r="BL196" s="925"/>
      <c r="BM196" s="925">
        <f>BN195/BM195</f>
        <v>104.88</v>
      </c>
      <c r="BN196" s="925"/>
      <c r="BO196" s="925">
        <f>BP195/BO195</f>
        <v>86.875598086124398</v>
      </c>
      <c r="BP196" s="925"/>
      <c r="BQ196" s="925">
        <f>BR195/BQ195</f>
        <v>118.08510638297872</v>
      </c>
      <c r="BR196" s="925"/>
      <c r="BS196" s="925">
        <f>BT195/BS195</f>
        <v>113</v>
      </c>
      <c r="BT196" s="925"/>
      <c r="BU196" s="925">
        <f>BV195/BU195</f>
        <v>78.101083032490976</v>
      </c>
      <c r="BV196" s="925"/>
      <c r="BW196" s="925">
        <f>BX195/BW195</f>
        <v>76.831763122476445</v>
      </c>
      <c r="BX196" s="925"/>
      <c r="BY196" s="925" t="e">
        <f>BZ195/BY195</f>
        <v>#DIV/0!</v>
      </c>
      <c r="BZ196" s="925"/>
      <c r="CA196" s="925" t="e">
        <f>CB195/CA195</f>
        <v>#DIV/0!</v>
      </c>
      <c r="CB196" s="925"/>
      <c r="CC196" s="925" t="e">
        <f>CD195/CC195</f>
        <v>#DIV/0!</v>
      </c>
      <c r="CD196" s="925"/>
      <c r="CE196" s="925" t="e">
        <f>CF195/CE195</f>
        <v>#DIV/0!</v>
      </c>
      <c r="CF196" s="925"/>
      <c r="CG196" s="925" t="e">
        <f>CH195/CG195</f>
        <v>#DIV/0!</v>
      </c>
      <c r="CH196" s="925"/>
      <c r="CI196" s="925" t="e">
        <f>CJ195/CI195</f>
        <v>#DIV/0!</v>
      </c>
      <c r="CJ196" s="925"/>
      <c r="CK196" s="925" t="e">
        <f>CL195/CK195</f>
        <v>#DIV/0!</v>
      </c>
      <c r="CL196" s="925"/>
      <c r="CM196" s="925" t="e">
        <f>CN195/CM195</f>
        <v>#DIV/0!</v>
      </c>
      <c r="CN196" s="925"/>
      <c r="CO196" s="925" t="e">
        <f>CP195/CO195</f>
        <v>#DIV/0!</v>
      </c>
      <c r="CP196" s="925"/>
      <c r="CQ196" s="925" t="e">
        <f>CR195/CQ195</f>
        <v>#DIV/0!</v>
      </c>
      <c r="CR196" s="925"/>
      <c r="CS196" s="925" t="e">
        <f>CT195/CS195</f>
        <v>#DIV/0!</v>
      </c>
      <c r="CT196" s="925"/>
      <c r="CU196" s="925" t="e">
        <f>CV195/CU195</f>
        <v>#DIV/0!</v>
      </c>
      <c r="CV196" s="925"/>
      <c r="CW196" s="925" t="e">
        <f>CX195/CW195</f>
        <v>#DIV/0!</v>
      </c>
      <c r="CX196" s="925"/>
      <c r="CY196" s="59"/>
      <c r="CZ196" s="932">
        <f>DA195/CZ195</f>
        <v>91.026895943562607</v>
      </c>
      <c r="DA196" s="932"/>
      <c r="DB196" s="57" t="s">
        <v>62</v>
      </c>
      <c r="DC196" s="925"/>
      <c r="DD196" s="925"/>
      <c r="DE196" s="925"/>
      <c r="DF196" s="925"/>
      <c r="DG196" s="925"/>
      <c r="DH196" s="925"/>
      <c r="DI196" s="925"/>
      <c r="DJ196" s="925"/>
    </row>
    <row r="199" spans="1:114" ht="12.75" customHeight="1" x14ac:dyDescent="0.2">
      <c r="A199" s="38"/>
      <c r="B199" s="38"/>
      <c r="C199" s="39"/>
      <c r="D199" s="39"/>
      <c r="E199" s="933" t="str">
        <f>$E$3</f>
        <v>vor 2021</v>
      </c>
      <c r="F199" s="934"/>
      <c r="G199" s="934"/>
      <c r="H199" s="934"/>
      <c r="I199" s="934"/>
      <c r="J199" s="934"/>
      <c r="K199" s="934"/>
      <c r="L199" s="934"/>
      <c r="M199" s="934"/>
      <c r="N199" s="934"/>
      <c r="O199" s="934"/>
      <c r="P199" s="934"/>
      <c r="Q199" s="934"/>
      <c r="R199" s="934"/>
      <c r="S199" s="934"/>
      <c r="T199" s="934"/>
      <c r="U199" s="934"/>
      <c r="V199" s="934"/>
      <c r="W199" s="934"/>
      <c r="X199" s="934"/>
      <c r="Y199" s="934"/>
      <c r="Z199" s="934"/>
      <c r="AA199" s="934"/>
      <c r="AB199" s="935"/>
      <c r="AC199" s="926">
        <v>2021</v>
      </c>
      <c r="AD199" s="927"/>
      <c r="AE199" s="927"/>
      <c r="AF199" s="927"/>
      <c r="AG199" s="927"/>
      <c r="AH199" s="927"/>
      <c r="AI199" s="927"/>
      <c r="AJ199" s="927"/>
      <c r="AK199" s="927"/>
      <c r="AL199" s="927"/>
      <c r="AM199" s="927"/>
      <c r="AN199" s="927"/>
      <c r="AO199" s="927"/>
      <c r="AP199" s="927"/>
      <c r="AQ199" s="927"/>
      <c r="AR199" s="927"/>
      <c r="AS199" s="927"/>
      <c r="AT199" s="927"/>
      <c r="AU199" s="927"/>
      <c r="AV199" s="927"/>
      <c r="AW199" s="927"/>
      <c r="AX199" s="927"/>
      <c r="AY199" s="927"/>
      <c r="AZ199" s="928"/>
      <c r="BA199" s="926">
        <v>2022</v>
      </c>
      <c r="BB199" s="927"/>
      <c r="BC199" s="927"/>
      <c r="BD199" s="927"/>
      <c r="BE199" s="927"/>
      <c r="BF199" s="927"/>
      <c r="BG199" s="927"/>
      <c r="BH199" s="927"/>
      <c r="BI199" s="927"/>
      <c r="BJ199" s="927"/>
      <c r="BK199" s="927"/>
      <c r="BL199" s="927"/>
      <c r="BM199" s="927"/>
      <c r="BN199" s="927"/>
      <c r="BO199" s="927"/>
      <c r="BP199" s="927"/>
      <c r="BQ199" s="927"/>
      <c r="BR199" s="927"/>
      <c r="BS199" s="927"/>
      <c r="BT199" s="927"/>
      <c r="BU199" s="927"/>
      <c r="BV199" s="927"/>
      <c r="BW199" s="927"/>
      <c r="BX199" s="928"/>
      <c r="BY199" s="926">
        <f>BY3</f>
        <v>2023</v>
      </c>
      <c r="BZ199" s="927"/>
      <c r="CA199" s="927"/>
      <c r="CB199" s="927"/>
      <c r="CC199" s="927"/>
      <c r="CD199" s="927"/>
      <c r="CE199" s="927"/>
      <c r="CF199" s="927"/>
      <c r="CG199" s="927"/>
      <c r="CH199" s="927"/>
      <c r="CI199" s="927"/>
      <c r="CJ199" s="927"/>
      <c r="CK199" s="927"/>
      <c r="CL199" s="927"/>
      <c r="CM199" s="927"/>
      <c r="CN199" s="927"/>
      <c r="CO199" s="927"/>
      <c r="CP199" s="927"/>
      <c r="CQ199" s="927"/>
      <c r="CR199" s="927"/>
      <c r="CS199" s="927"/>
      <c r="CT199" s="927"/>
      <c r="CU199" s="927"/>
      <c r="CV199" s="928"/>
      <c r="CW199" s="51"/>
      <c r="CX199" s="51"/>
      <c r="CY199" s="51"/>
      <c r="CZ199" s="13"/>
      <c r="DA199" s="13"/>
    </row>
    <row r="200" spans="1:114" s="3" customFormat="1" ht="15.75" x14ac:dyDescent="0.25">
      <c r="A200" s="58"/>
      <c r="B200" s="58" t="str">
        <f>'Stundenverteilung INGE'!N5</f>
        <v>JS - TG</v>
      </c>
      <c r="C200" s="939" t="str">
        <f>'Stundenverteilung INGE'!N7</f>
        <v>TP1</v>
      </c>
      <c r="D200" s="940"/>
      <c r="E200" s="936"/>
      <c r="F200" s="937"/>
      <c r="G200" s="937"/>
      <c r="H200" s="937"/>
      <c r="I200" s="937"/>
      <c r="J200" s="937"/>
      <c r="K200" s="937"/>
      <c r="L200" s="937"/>
      <c r="M200" s="937"/>
      <c r="N200" s="937"/>
      <c r="O200" s="937"/>
      <c r="P200" s="937"/>
      <c r="Q200" s="937"/>
      <c r="R200" s="937"/>
      <c r="S200" s="937"/>
      <c r="T200" s="937"/>
      <c r="U200" s="937"/>
      <c r="V200" s="937"/>
      <c r="W200" s="937"/>
      <c r="X200" s="937"/>
      <c r="Y200" s="937"/>
      <c r="Z200" s="937"/>
      <c r="AA200" s="937"/>
      <c r="AB200" s="938"/>
      <c r="AC200" s="929"/>
      <c r="AD200" s="930"/>
      <c r="AE200" s="930"/>
      <c r="AF200" s="930"/>
      <c r="AG200" s="930"/>
      <c r="AH200" s="930"/>
      <c r="AI200" s="930"/>
      <c r="AJ200" s="930"/>
      <c r="AK200" s="930"/>
      <c r="AL200" s="930"/>
      <c r="AM200" s="930"/>
      <c r="AN200" s="930"/>
      <c r="AO200" s="930"/>
      <c r="AP200" s="930"/>
      <c r="AQ200" s="930"/>
      <c r="AR200" s="930"/>
      <c r="AS200" s="930"/>
      <c r="AT200" s="930"/>
      <c r="AU200" s="930"/>
      <c r="AV200" s="930"/>
      <c r="AW200" s="930"/>
      <c r="AX200" s="930"/>
      <c r="AY200" s="930"/>
      <c r="AZ200" s="931"/>
      <c r="BA200" s="929"/>
      <c r="BB200" s="930"/>
      <c r="BC200" s="930"/>
      <c r="BD200" s="930"/>
      <c r="BE200" s="930"/>
      <c r="BF200" s="930"/>
      <c r="BG200" s="930"/>
      <c r="BH200" s="930"/>
      <c r="BI200" s="930"/>
      <c r="BJ200" s="930"/>
      <c r="BK200" s="930"/>
      <c r="BL200" s="930"/>
      <c r="BM200" s="930"/>
      <c r="BN200" s="930"/>
      <c r="BO200" s="930"/>
      <c r="BP200" s="930"/>
      <c r="BQ200" s="930"/>
      <c r="BR200" s="930"/>
      <c r="BS200" s="930"/>
      <c r="BT200" s="930"/>
      <c r="BU200" s="930"/>
      <c r="BV200" s="930"/>
      <c r="BW200" s="930"/>
      <c r="BX200" s="931"/>
      <c r="BY200" s="929"/>
      <c r="BZ200" s="930"/>
      <c r="CA200" s="930"/>
      <c r="CB200" s="930"/>
      <c r="CC200" s="930"/>
      <c r="CD200" s="930"/>
      <c r="CE200" s="930"/>
      <c r="CF200" s="930"/>
      <c r="CG200" s="930"/>
      <c r="CH200" s="930"/>
      <c r="CI200" s="930"/>
      <c r="CJ200" s="930"/>
      <c r="CK200" s="930"/>
      <c r="CL200" s="930"/>
      <c r="CM200" s="930"/>
      <c r="CN200" s="930"/>
      <c r="CO200" s="930"/>
      <c r="CP200" s="930"/>
      <c r="CQ200" s="930"/>
      <c r="CR200" s="930"/>
      <c r="CS200" s="930"/>
      <c r="CT200" s="930"/>
      <c r="CU200" s="930"/>
      <c r="CV200" s="931"/>
      <c r="CW200" s="51"/>
      <c r="CX200" s="51"/>
      <c r="CY200" s="51"/>
      <c r="CZ200" s="12"/>
      <c r="DA200" s="12"/>
      <c r="DB200" s="1"/>
      <c r="DC200" s="948">
        <f>DC148</f>
        <v>44896</v>
      </c>
      <c r="DD200" s="948"/>
      <c r="DE200" s="948"/>
      <c r="DF200" s="948"/>
      <c r="DG200" s="948" t="str">
        <f>DG85</f>
        <v>Leer</v>
      </c>
      <c r="DH200" s="948"/>
      <c r="DI200" s="948"/>
      <c r="DJ200" s="948"/>
    </row>
    <row r="201" spans="1:114" s="3" customFormat="1" ht="48" x14ac:dyDescent="0.2">
      <c r="A201" s="40" t="s">
        <v>0</v>
      </c>
      <c r="B201" s="40" t="s">
        <v>81</v>
      </c>
      <c r="C201" s="41" t="s">
        <v>1</v>
      </c>
      <c r="D201" s="41" t="s">
        <v>6</v>
      </c>
      <c r="E201" s="42" t="s">
        <v>13</v>
      </c>
      <c r="F201" s="42" t="s">
        <v>14</v>
      </c>
      <c r="G201" s="42" t="s">
        <v>15</v>
      </c>
      <c r="H201" s="42" t="s">
        <v>16</v>
      </c>
      <c r="I201" s="42" t="s">
        <v>17</v>
      </c>
      <c r="J201" s="42" t="s">
        <v>18</v>
      </c>
      <c r="K201" s="42" t="s">
        <v>19</v>
      </c>
      <c r="L201" s="42" t="s">
        <v>20</v>
      </c>
      <c r="M201" s="42" t="s">
        <v>21</v>
      </c>
      <c r="N201" s="42" t="s">
        <v>22</v>
      </c>
      <c r="O201" s="42" t="s">
        <v>23</v>
      </c>
      <c r="P201" s="42" t="s">
        <v>24</v>
      </c>
      <c r="Q201" s="42" t="s">
        <v>25</v>
      </c>
      <c r="R201" s="42" t="s">
        <v>26</v>
      </c>
      <c r="S201" s="42" t="s">
        <v>27</v>
      </c>
      <c r="T201" s="42" t="s">
        <v>28</v>
      </c>
      <c r="U201" s="42" t="str">
        <f t="shared" ref="U201:AB201" si="1662">U5</f>
        <v>2017
Std.</v>
      </c>
      <c r="V201" s="42" t="str">
        <f t="shared" si="1662"/>
        <v>2017
CHF</v>
      </c>
      <c r="W201" s="42" t="str">
        <f t="shared" si="1662"/>
        <v>2018
Std.</v>
      </c>
      <c r="X201" s="42" t="str">
        <f t="shared" si="1662"/>
        <v>2018
CHF</v>
      </c>
      <c r="Y201" s="42" t="str">
        <f t="shared" si="1662"/>
        <v>2019 
Std.</v>
      </c>
      <c r="Z201" s="42" t="str">
        <f t="shared" si="1662"/>
        <v>2019
CHF</v>
      </c>
      <c r="AA201" s="42" t="str">
        <f t="shared" si="1662"/>
        <v>2020
Std.</v>
      </c>
      <c r="AB201" s="887" t="str">
        <f t="shared" si="1662"/>
        <v>2020
CHF</v>
      </c>
      <c r="AC201" s="876" t="s">
        <v>13</v>
      </c>
      <c r="AD201" s="47" t="s">
        <v>14</v>
      </c>
      <c r="AE201" s="47" t="s">
        <v>15</v>
      </c>
      <c r="AF201" s="47" t="s">
        <v>16</v>
      </c>
      <c r="AG201" s="47" t="s">
        <v>17</v>
      </c>
      <c r="AH201" s="47" t="s">
        <v>18</v>
      </c>
      <c r="AI201" s="47" t="s">
        <v>19</v>
      </c>
      <c r="AJ201" s="47" t="s">
        <v>20</v>
      </c>
      <c r="AK201" s="47" t="s">
        <v>21</v>
      </c>
      <c r="AL201" s="47" t="s">
        <v>22</v>
      </c>
      <c r="AM201" s="47" t="s">
        <v>23</v>
      </c>
      <c r="AN201" s="47" t="s">
        <v>24</v>
      </c>
      <c r="AO201" s="47" t="s">
        <v>25</v>
      </c>
      <c r="AP201" s="47" t="s">
        <v>26</v>
      </c>
      <c r="AQ201" s="47" t="s">
        <v>27</v>
      </c>
      <c r="AR201" s="47" t="s">
        <v>28</v>
      </c>
      <c r="AS201" s="47" t="s">
        <v>29</v>
      </c>
      <c r="AT201" s="47" t="s">
        <v>30</v>
      </c>
      <c r="AU201" s="47" t="s">
        <v>31</v>
      </c>
      <c r="AV201" s="47" t="s">
        <v>32</v>
      </c>
      <c r="AW201" s="47" t="s">
        <v>33</v>
      </c>
      <c r="AX201" s="47" t="s">
        <v>36</v>
      </c>
      <c r="AY201" s="47" t="s">
        <v>34</v>
      </c>
      <c r="AZ201" s="871" t="s">
        <v>35</v>
      </c>
      <c r="BA201" s="876" t="s">
        <v>13</v>
      </c>
      <c r="BB201" s="47" t="s">
        <v>14</v>
      </c>
      <c r="BC201" s="47" t="s">
        <v>15</v>
      </c>
      <c r="BD201" s="47" t="s">
        <v>16</v>
      </c>
      <c r="BE201" s="47" t="s">
        <v>17</v>
      </c>
      <c r="BF201" s="47" t="s">
        <v>18</v>
      </c>
      <c r="BG201" s="47" t="s">
        <v>19</v>
      </c>
      <c r="BH201" s="47" t="s">
        <v>20</v>
      </c>
      <c r="BI201" s="47" t="s">
        <v>21</v>
      </c>
      <c r="BJ201" s="47" t="s">
        <v>22</v>
      </c>
      <c r="BK201" s="47" t="s">
        <v>23</v>
      </c>
      <c r="BL201" s="47" t="s">
        <v>24</v>
      </c>
      <c r="BM201" s="47" t="s">
        <v>25</v>
      </c>
      <c r="BN201" s="47" t="s">
        <v>26</v>
      </c>
      <c r="BO201" s="47" t="s">
        <v>27</v>
      </c>
      <c r="BP201" s="47" t="s">
        <v>28</v>
      </c>
      <c r="BQ201" s="47" t="s">
        <v>29</v>
      </c>
      <c r="BR201" s="47" t="s">
        <v>30</v>
      </c>
      <c r="BS201" s="47" t="s">
        <v>31</v>
      </c>
      <c r="BT201" s="47" t="s">
        <v>32</v>
      </c>
      <c r="BU201" s="47" t="s">
        <v>33</v>
      </c>
      <c r="BV201" s="47" t="s">
        <v>36</v>
      </c>
      <c r="BW201" s="47" t="s">
        <v>34</v>
      </c>
      <c r="BX201" s="47" t="s">
        <v>35</v>
      </c>
      <c r="BY201" s="47" t="s">
        <v>13</v>
      </c>
      <c r="BZ201" s="47" t="s">
        <v>14</v>
      </c>
      <c r="CA201" s="47" t="s">
        <v>15</v>
      </c>
      <c r="CB201" s="47" t="s">
        <v>16</v>
      </c>
      <c r="CC201" s="47" t="s">
        <v>17</v>
      </c>
      <c r="CD201" s="47" t="s">
        <v>18</v>
      </c>
      <c r="CE201" s="47" t="s">
        <v>19</v>
      </c>
      <c r="CF201" s="47" t="s">
        <v>20</v>
      </c>
      <c r="CG201" s="47" t="s">
        <v>21</v>
      </c>
      <c r="CH201" s="47" t="s">
        <v>22</v>
      </c>
      <c r="CI201" s="47" t="s">
        <v>23</v>
      </c>
      <c r="CJ201" s="47" t="s">
        <v>24</v>
      </c>
      <c r="CK201" s="47" t="s">
        <v>25</v>
      </c>
      <c r="CL201" s="47" t="s">
        <v>26</v>
      </c>
      <c r="CM201" s="47" t="s">
        <v>27</v>
      </c>
      <c r="CN201" s="47" t="s">
        <v>28</v>
      </c>
      <c r="CO201" s="47" t="s">
        <v>29</v>
      </c>
      <c r="CP201" s="47" t="s">
        <v>30</v>
      </c>
      <c r="CQ201" s="47" t="s">
        <v>31</v>
      </c>
      <c r="CR201" s="47" t="s">
        <v>32</v>
      </c>
      <c r="CS201" s="47" t="s">
        <v>33</v>
      </c>
      <c r="CT201" s="47" t="s">
        <v>36</v>
      </c>
      <c r="CU201" s="47" t="s">
        <v>34</v>
      </c>
      <c r="CV201" s="47" t="s">
        <v>35</v>
      </c>
      <c r="CW201" s="212" t="str">
        <f>CW5</f>
        <v>Leer
Std.</v>
      </c>
      <c r="CX201" s="47" t="str">
        <f>CX5</f>
        <v>Leer
CHF</v>
      </c>
      <c r="CY201" s="47"/>
      <c r="CZ201" s="49" t="s">
        <v>4</v>
      </c>
      <c r="DA201" s="49" t="s">
        <v>5</v>
      </c>
      <c r="DB201" s="1"/>
      <c r="DC201" s="848" t="s">
        <v>424</v>
      </c>
      <c r="DD201" s="848" t="s">
        <v>37</v>
      </c>
      <c r="DE201" s="849" t="s">
        <v>422</v>
      </c>
      <c r="DF201" s="849" t="s">
        <v>423</v>
      </c>
      <c r="DG201" s="848" t="s">
        <v>424</v>
      </c>
      <c r="DH201" s="848" t="s">
        <v>37</v>
      </c>
      <c r="DI201" s="849" t="s">
        <v>422</v>
      </c>
      <c r="DJ201" s="849" t="s">
        <v>423</v>
      </c>
    </row>
    <row r="202" spans="1:114" s="3" customFormat="1" x14ac:dyDescent="0.2">
      <c r="A202" s="46" t="s">
        <v>96</v>
      </c>
      <c r="B202" s="46" t="s">
        <v>97</v>
      </c>
      <c r="C202" s="46" t="s">
        <v>2</v>
      </c>
      <c r="D202" s="46">
        <v>140</v>
      </c>
      <c r="E202" s="4"/>
      <c r="F202" s="53">
        <f>SUM(E202*$D202)</f>
        <v>0</v>
      </c>
      <c r="G202" s="4"/>
      <c r="H202" s="53">
        <f>SUM(G202*$D202)</f>
        <v>0</v>
      </c>
      <c r="I202" s="4"/>
      <c r="J202" s="53">
        <f>SUM(I202*$D202)</f>
        <v>0</v>
      </c>
      <c r="K202" s="198"/>
      <c r="L202" s="53">
        <f>SUM(K202*$D202)</f>
        <v>0</v>
      </c>
      <c r="M202" s="4"/>
      <c r="N202" s="53">
        <f>SUM(M202*$D202)</f>
        <v>0</v>
      </c>
      <c r="O202" s="4"/>
      <c r="P202" s="53">
        <f>SUM(O202*$D202)</f>
        <v>0</v>
      </c>
      <c r="Q202" s="4"/>
      <c r="R202" s="53">
        <f>SUM(Q202*$D202)</f>
        <v>0</v>
      </c>
      <c r="S202" s="4"/>
      <c r="T202" s="53">
        <f>SUM(S202*$D202)</f>
        <v>0</v>
      </c>
      <c r="U202" s="4"/>
      <c r="V202" s="53">
        <f>SUM(U202*$D202)</f>
        <v>0</v>
      </c>
      <c r="W202" s="4"/>
      <c r="X202" s="53">
        <f>SUM(W202*$D202)</f>
        <v>0</v>
      </c>
      <c r="Y202" s="4"/>
      <c r="Z202" s="53"/>
      <c r="AA202" s="198">
        <v>5</v>
      </c>
      <c r="AB202" s="872">
        <f>SUM(AA202*$D202)</f>
        <v>700</v>
      </c>
      <c r="AC202" s="877"/>
      <c r="AD202" s="53">
        <f>SUM(AC202*$D202)</f>
        <v>0</v>
      </c>
      <c r="AE202" s="48"/>
      <c r="AF202" s="53">
        <f>SUM(AE202*$D202)</f>
        <v>0</v>
      </c>
      <c r="AG202" s="48"/>
      <c r="AH202" s="53">
        <f>SUM(AG202*$D202)</f>
        <v>0</v>
      </c>
      <c r="AI202" s="48">
        <v>2.5</v>
      </c>
      <c r="AJ202" s="53">
        <f>SUM(AI202*$D202)</f>
        <v>350</v>
      </c>
      <c r="AK202" s="48"/>
      <c r="AL202" s="53">
        <f>SUM(AK202*$D202)</f>
        <v>0</v>
      </c>
      <c r="AM202" s="48"/>
      <c r="AN202" s="53">
        <f>SUM(AM202*$D202)</f>
        <v>0</v>
      </c>
      <c r="AO202" s="48"/>
      <c r="AP202" s="53">
        <f>SUM(AO202*$D202)</f>
        <v>0</v>
      </c>
      <c r="AQ202" s="48"/>
      <c r="AR202" s="53">
        <f>SUM(AQ202*$D202)</f>
        <v>0</v>
      </c>
      <c r="AS202" s="48"/>
      <c r="AT202" s="53">
        <f>SUM(AS202*$D202)</f>
        <v>0</v>
      </c>
      <c r="AU202" s="48"/>
      <c r="AV202" s="53">
        <f>SUM(AU202*$D202)</f>
        <v>0</v>
      </c>
      <c r="AW202" s="48">
        <v>2</v>
      </c>
      <c r="AX202" s="53">
        <f>SUM(AW202*$D202)</f>
        <v>280</v>
      </c>
      <c r="AY202" s="48">
        <v>2.5</v>
      </c>
      <c r="AZ202" s="872">
        <f>SUM(AY202*$D202)</f>
        <v>350</v>
      </c>
      <c r="BA202" s="877"/>
      <c r="BB202" s="53">
        <f>SUM(BA202*$D202)</f>
        <v>0</v>
      </c>
      <c r="BC202" s="48">
        <v>3</v>
      </c>
      <c r="BD202" s="53">
        <f>SUM(BC202*$D202)</f>
        <v>420</v>
      </c>
      <c r="BE202" s="48"/>
      <c r="BF202" s="53">
        <f>SUM(BE202*$D202)</f>
        <v>0</v>
      </c>
      <c r="BG202" s="48"/>
      <c r="BH202" s="53">
        <f>SUM(BG202*$D202)</f>
        <v>0</v>
      </c>
      <c r="BI202" s="48"/>
      <c r="BJ202" s="53">
        <f>SUM(BI202*$D202)</f>
        <v>0</v>
      </c>
      <c r="BK202" s="48"/>
      <c r="BL202" s="53">
        <f>SUM(BK202*$D202)</f>
        <v>0</v>
      </c>
      <c r="BM202" s="48"/>
      <c r="BN202" s="53">
        <f>SUM(BM202*$D202)</f>
        <v>0</v>
      </c>
      <c r="BO202" s="48"/>
      <c r="BP202" s="53">
        <f>SUM(BO202*$D202)</f>
        <v>0</v>
      </c>
      <c r="BQ202" s="48"/>
      <c r="BR202" s="53">
        <f>SUM(BQ202*$D202)</f>
        <v>0</v>
      </c>
      <c r="BS202" s="48">
        <v>1</v>
      </c>
      <c r="BT202" s="53">
        <f>SUM(BS202*$D202)</f>
        <v>140</v>
      </c>
      <c r="BU202" s="48"/>
      <c r="BV202" s="53">
        <f>SUM(BU202*$D202)</f>
        <v>0</v>
      </c>
      <c r="BW202" s="48"/>
      <c r="BX202" s="53">
        <f>SUM(BW202*$D202)</f>
        <v>0</v>
      </c>
      <c r="BY202" s="48"/>
      <c r="BZ202" s="53">
        <f>SUM(BY202*$D202)</f>
        <v>0</v>
      </c>
      <c r="CA202" s="48"/>
      <c r="CB202" s="53">
        <f>SUM(CA202*$D202)</f>
        <v>0</v>
      </c>
      <c r="CC202" s="48"/>
      <c r="CD202" s="53">
        <f>SUM(CC202*$D202)</f>
        <v>0</v>
      </c>
      <c r="CE202" s="48"/>
      <c r="CF202" s="53">
        <f>SUM(CE202*$D202)</f>
        <v>0</v>
      </c>
      <c r="CG202" s="48"/>
      <c r="CH202" s="53">
        <f>SUM(CG202*$D202)</f>
        <v>0</v>
      </c>
      <c r="CI202" s="48"/>
      <c r="CJ202" s="53">
        <f>SUM(CI202*$D202)</f>
        <v>0</v>
      </c>
      <c r="CK202" s="48"/>
      <c r="CL202" s="53">
        <f>SUM(CK202*$D202)</f>
        <v>0</v>
      </c>
      <c r="CM202" s="48"/>
      <c r="CN202" s="53">
        <f>SUM(CM202*$D202)</f>
        <v>0</v>
      </c>
      <c r="CO202" s="48"/>
      <c r="CP202" s="53">
        <f>SUM(CO202*$D202)</f>
        <v>0</v>
      </c>
      <c r="CQ202" s="48"/>
      <c r="CR202" s="53">
        <f>SUM(CQ202*$D202)</f>
        <v>0</v>
      </c>
      <c r="CS202" s="48"/>
      <c r="CT202" s="53">
        <f>SUM(CS202*$D202)</f>
        <v>0</v>
      </c>
      <c r="CU202" s="48"/>
      <c r="CV202" s="53">
        <f>SUM(CU202*$D202)</f>
        <v>0</v>
      </c>
      <c r="CW202" s="48"/>
      <c r="CX202" s="53">
        <f t="shared" ref="CX202:CX243" si="1663">SUM(CW202*$D202)</f>
        <v>0</v>
      </c>
      <c r="CY202" s="43"/>
      <c r="CZ202" s="50">
        <f t="shared" ref="CZ202:CZ243" si="1664">SUM(E202+G202+I202+K202+M202+O202+Q202+S202+U202+W202+Y202+AA202+AC202+AE202+AG202+AI202+AK202+AM202+AO202+AQ202+AS202+AU202+AW202+AY202+BA202+BC202+BE202+BG202+BI202+BK202+BM202+BO202+BQ202+BS202+BU202+BW202+CW202+BY202+CA202+CC202+CE202+CG202+CI202+CK202+CM202+CO202+CQ202+CS202+CU202)</f>
        <v>16</v>
      </c>
      <c r="DA202" s="50">
        <f t="shared" ref="DA202:DA243" si="1665">ROUND(CZ202*D202*2,1)/2</f>
        <v>2240</v>
      </c>
      <c r="DB202" s="1"/>
      <c r="DC202" s="850"/>
      <c r="DD202" s="850">
        <f t="shared" ref="DD202:DD243" si="1666">DC202*D202</f>
        <v>0</v>
      </c>
      <c r="DE202" s="851">
        <f>DC202+BW202</f>
        <v>0</v>
      </c>
      <c r="DF202" s="851">
        <f t="shared" ref="DF202:DF243" si="1667">DE202*D202</f>
        <v>0</v>
      </c>
      <c r="DG202" s="850"/>
      <c r="DH202" s="850">
        <f t="shared" ref="DH202:DH238" si="1668">SUM(DG202*AJ202)</f>
        <v>0</v>
      </c>
      <c r="DI202" s="851">
        <f t="shared" ref="DI202:DI245" si="1669">SUM(DG202+BI202)</f>
        <v>0</v>
      </c>
      <c r="DJ202" s="851">
        <f t="shared" ref="DJ202:DJ245" si="1670">SUM(DI202*AJ202)</f>
        <v>0</v>
      </c>
    </row>
    <row r="203" spans="1:114" s="3" customFormat="1" x14ac:dyDescent="0.2">
      <c r="A203" s="46" t="s">
        <v>86</v>
      </c>
      <c r="B203" s="46" t="s">
        <v>87</v>
      </c>
      <c r="C203" s="46" t="s">
        <v>2</v>
      </c>
      <c r="D203" s="46">
        <v>140</v>
      </c>
      <c r="E203" s="4"/>
      <c r="F203" s="53">
        <f t="shared" ref="F203:F243" si="1671">SUM(E203*$D203)</f>
        <v>0</v>
      </c>
      <c r="G203" s="4"/>
      <c r="H203" s="53">
        <f t="shared" ref="H203:H243" si="1672">SUM(G203*$D203)</f>
        <v>0</v>
      </c>
      <c r="I203" s="4"/>
      <c r="J203" s="53">
        <f t="shared" ref="J203:J243" si="1673">SUM(I203*$D203)</f>
        <v>0</v>
      </c>
      <c r="K203" s="4"/>
      <c r="L203" s="53">
        <f t="shared" ref="L203:L211" si="1674">SUM(K203*$D203)</f>
        <v>0</v>
      </c>
      <c r="M203" s="4"/>
      <c r="N203" s="53">
        <f t="shared" ref="N203:N211" si="1675">SUM(M203*$D203)</f>
        <v>0</v>
      </c>
      <c r="O203" s="4"/>
      <c r="P203" s="53">
        <f t="shared" ref="P203:P211" si="1676">SUM(O203*$D203)</f>
        <v>0</v>
      </c>
      <c r="Q203" s="4"/>
      <c r="R203" s="53">
        <f t="shared" ref="R203:R211" si="1677">SUM(Q203*$D203)</f>
        <v>0</v>
      </c>
      <c r="S203" s="4"/>
      <c r="T203" s="53">
        <f t="shared" ref="T203:T211" si="1678">SUM(S203*$D203)</f>
        <v>0</v>
      </c>
      <c r="U203" s="4"/>
      <c r="V203" s="53">
        <f t="shared" ref="V203:V211" si="1679">SUM(U203*$D203)</f>
        <v>0</v>
      </c>
      <c r="W203" s="4"/>
      <c r="X203" s="53">
        <f t="shared" ref="X203:X211" si="1680">SUM(W203*$D203)</f>
        <v>0</v>
      </c>
      <c r="Y203" s="4"/>
      <c r="Z203" s="53"/>
      <c r="AA203" s="4"/>
      <c r="AB203" s="872">
        <f t="shared" ref="AB203:AB211" si="1681">SUM(AA203*$D203)</f>
        <v>0</v>
      </c>
      <c r="AC203" s="877"/>
      <c r="AD203" s="53">
        <f t="shared" ref="AD203:AD211" si="1682">SUM(AC203*$D203)</f>
        <v>0</v>
      </c>
      <c r="AE203" s="48"/>
      <c r="AF203" s="53">
        <f t="shared" ref="AF203:AF211" si="1683">SUM(AE203*$D203)</f>
        <v>0</v>
      </c>
      <c r="AG203" s="48"/>
      <c r="AH203" s="53">
        <f t="shared" ref="AH203:AH211" si="1684">SUM(AG203*$D203)</f>
        <v>0</v>
      </c>
      <c r="AI203" s="48"/>
      <c r="AJ203" s="53">
        <f t="shared" ref="AJ203:AJ211" si="1685">SUM(AI203*$D203)</f>
        <v>0</v>
      </c>
      <c r="AK203" s="48"/>
      <c r="AL203" s="53">
        <f t="shared" ref="AL203:AL211" si="1686">SUM(AK203*$D203)</f>
        <v>0</v>
      </c>
      <c r="AM203" s="48"/>
      <c r="AN203" s="53">
        <f t="shared" ref="AN203:AN211" si="1687">SUM(AM203*$D203)</f>
        <v>0</v>
      </c>
      <c r="AO203" s="48"/>
      <c r="AP203" s="53">
        <f t="shared" ref="AP203:AP211" si="1688">SUM(AO203*$D203)</f>
        <v>0</v>
      </c>
      <c r="AQ203" s="48"/>
      <c r="AR203" s="53">
        <f t="shared" ref="AR203:AR211" si="1689">SUM(AQ203*$D203)</f>
        <v>0</v>
      </c>
      <c r="AS203" s="48"/>
      <c r="AT203" s="53">
        <f t="shared" ref="AT203:AT211" si="1690">SUM(AS203*$D203)</f>
        <v>0</v>
      </c>
      <c r="AU203" s="48"/>
      <c r="AV203" s="53">
        <f t="shared" ref="AV203:AV211" si="1691">SUM(AU203*$D203)</f>
        <v>0</v>
      </c>
      <c r="AW203" s="48"/>
      <c r="AX203" s="53">
        <f t="shared" ref="AX203:AX211" si="1692">SUM(AW203*$D203)</f>
        <v>0</v>
      </c>
      <c r="AY203" s="48"/>
      <c r="AZ203" s="872">
        <f t="shared" ref="AZ203:AZ211" si="1693">SUM(AY203*$D203)</f>
        <v>0</v>
      </c>
      <c r="BA203" s="877"/>
      <c r="BB203" s="53">
        <f t="shared" ref="BB203:BB243" si="1694">SUM(BA203*$D203)</f>
        <v>0</v>
      </c>
      <c r="BC203" s="48"/>
      <c r="BD203" s="53">
        <f t="shared" ref="BD203:BD243" si="1695">SUM(BC203*$D203)</f>
        <v>0</v>
      </c>
      <c r="BE203" s="48"/>
      <c r="BF203" s="53">
        <f t="shared" ref="BF203:BF243" si="1696">SUM(BE203*$D203)</f>
        <v>0</v>
      </c>
      <c r="BG203" s="48"/>
      <c r="BH203" s="53">
        <f t="shared" ref="BH203:BH243" si="1697">SUM(BG203*$D203)</f>
        <v>0</v>
      </c>
      <c r="BI203" s="48"/>
      <c r="BJ203" s="53">
        <f t="shared" ref="BJ203:BJ243" si="1698">SUM(BI203*$D203)</f>
        <v>0</v>
      </c>
      <c r="BK203" s="48"/>
      <c r="BL203" s="53">
        <f t="shared" ref="BL203:BL243" si="1699">SUM(BK203*$D203)</f>
        <v>0</v>
      </c>
      <c r="BM203" s="48"/>
      <c r="BN203" s="53">
        <f t="shared" ref="BN203:BN243" si="1700">SUM(BM203*$D203)</f>
        <v>0</v>
      </c>
      <c r="BO203" s="48"/>
      <c r="BP203" s="53">
        <f t="shared" ref="BP203:BP243" si="1701">SUM(BO203*$D203)</f>
        <v>0</v>
      </c>
      <c r="BQ203" s="48"/>
      <c r="BR203" s="53">
        <f t="shared" ref="BR203:BR243" si="1702">SUM(BQ203*$D203)</f>
        <v>0</v>
      </c>
      <c r="BS203" s="48"/>
      <c r="BT203" s="53">
        <f t="shared" ref="BT203:BT243" si="1703">SUM(BS203*$D203)</f>
        <v>0</v>
      </c>
      <c r="BU203" s="48"/>
      <c r="BV203" s="53">
        <f t="shared" ref="BV203:BV243" si="1704">SUM(BU203*$D203)</f>
        <v>0</v>
      </c>
      <c r="BW203" s="48"/>
      <c r="BX203" s="53">
        <f t="shared" ref="BX203:BX243" si="1705">SUM(BW203*$D203)</f>
        <v>0</v>
      </c>
      <c r="BY203" s="48"/>
      <c r="BZ203" s="53">
        <f t="shared" ref="BZ203:BZ215" si="1706">SUM(BY203*$D203)</f>
        <v>0</v>
      </c>
      <c r="CA203" s="48"/>
      <c r="CB203" s="53">
        <f t="shared" ref="CB203:CB215" si="1707">SUM(CA203*$D203)</f>
        <v>0</v>
      </c>
      <c r="CC203" s="48"/>
      <c r="CD203" s="53">
        <f t="shared" ref="CD203:CD215" si="1708">SUM(CC203*$D203)</f>
        <v>0</v>
      </c>
      <c r="CE203" s="48"/>
      <c r="CF203" s="53">
        <f t="shared" ref="CF203:CF215" si="1709">SUM(CE203*$D203)</f>
        <v>0</v>
      </c>
      <c r="CG203" s="48"/>
      <c r="CH203" s="53">
        <f t="shared" ref="CH203:CH215" si="1710">SUM(CG203*$D203)</f>
        <v>0</v>
      </c>
      <c r="CI203" s="48"/>
      <c r="CJ203" s="53">
        <f t="shared" ref="CJ203:CJ215" si="1711">SUM(CI203*$D203)</f>
        <v>0</v>
      </c>
      <c r="CK203" s="48"/>
      <c r="CL203" s="53">
        <f t="shared" ref="CL203:CL215" si="1712">SUM(CK203*$D203)</f>
        <v>0</v>
      </c>
      <c r="CM203" s="48"/>
      <c r="CN203" s="53">
        <f t="shared" ref="CN203:CN215" si="1713">SUM(CM203*$D203)</f>
        <v>0</v>
      </c>
      <c r="CO203" s="48"/>
      <c r="CP203" s="53">
        <f t="shared" ref="CP203:CP215" si="1714">SUM(CO203*$D203)</f>
        <v>0</v>
      </c>
      <c r="CQ203" s="48"/>
      <c r="CR203" s="53">
        <f t="shared" ref="CR203:CR215" si="1715">SUM(CQ203*$D203)</f>
        <v>0</v>
      </c>
      <c r="CS203" s="48"/>
      <c r="CT203" s="53">
        <f t="shared" ref="CT203:CT215" si="1716">SUM(CS203*$D203)</f>
        <v>0</v>
      </c>
      <c r="CU203" s="48"/>
      <c r="CV203" s="53">
        <f t="shared" ref="CV203:CV215" si="1717">SUM(CU203*$D203)</f>
        <v>0</v>
      </c>
      <c r="CW203" s="48"/>
      <c r="CX203" s="53">
        <f t="shared" si="1663"/>
        <v>0</v>
      </c>
      <c r="CY203" s="43"/>
      <c r="CZ203" s="50">
        <f t="shared" si="1664"/>
        <v>0</v>
      </c>
      <c r="DA203" s="50">
        <f t="shared" si="1665"/>
        <v>0</v>
      </c>
      <c r="DB203" s="1"/>
      <c r="DC203" s="850"/>
      <c r="DD203" s="850">
        <f t="shared" si="1666"/>
        <v>0</v>
      </c>
      <c r="DE203" s="851">
        <f t="shared" ref="DE203:DE243" si="1718">DC203+BW203</f>
        <v>0</v>
      </c>
      <c r="DF203" s="851">
        <f t="shared" si="1667"/>
        <v>0</v>
      </c>
      <c r="DG203" s="850"/>
      <c r="DH203" s="850">
        <f t="shared" si="1668"/>
        <v>0</v>
      </c>
      <c r="DI203" s="851">
        <f t="shared" si="1669"/>
        <v>0</v>
      </c>
      <c r="DJ203" s="851">
        <f t="shared" si="1670"/>
        <v>0</v>
      </c>
    </row>
    <row r="204" spans="1:114" s="3" customFormat="1" x14ac:dyDescent="0.2">
      <c r="A204" s="46"/>
      <c r="B204" s="46"/>
      <c r="C204" s="46"/>
      <c r="D204" s="46"/>
      <c r="E204" s="4"/>
      <c r="F204" s="53"/>
      <c r="G204" s="4"/>
      <c r="H204" s="53"/>
      <c r="I204" s="4"/>
      <c r="J204" s="53"/>
      <c r="K204" s="4"/>
      <c r="L204" s="53"/>
      <c r="M204" s="4"/>
      <c r="N204" s="53"/>
      <c r="O204" s="4"/>
      <c r="P204" s="53"/>
      <c r="Q204" s="4"/>
      <c r="R204" s="53"/>
      <c r="S204" s="4"/>
      <c r="T204" s="53"/>
      <c r="U204" s="4"/>
      <c r="V204" s="53"/>
      <c r="W204" s="4"/>
      <c r="X204" s="53"/>
      <c r="Y204" s="4"/>
      <c r="Z204" s="53"/>
      <c r="AA204" s="4"/>
      <c r="AB204" s="872"/>
      <c r="AC204" s="877"/>
      <c r="AD204" s="53"/>
      <c r="AE204" s="48"/>
      <c r="AF204" s="53"/>
      <c r="AG204" s="48"/>
      <c r="AH204" s="53"/>
      <c r="AI204" s="48"/>
      <c r="AJ204" s="53"/>
      <c r="AK204" s="48"/>
      <c r="AL204" s="53"/>
      <c r="AM204" s="48"/>
      <c r="AN204" s="53"/>
      <c r="AO204" s="48"/>
      <c r="AP204" s="53"/>
      <c r="AQ204" s="48"/>
      <c r="AR204" s="53"/>
      <c r="AS204" s="48"/>
      <c r="AT204" s="53"/>
      <c r="AU204" s="48"/>
      <c r="AV204" s="53"/>
      <c r="AW204" s="48"/>
      <c r="AX204" s="53"/>
      <c r="AY204" s="48"/>
      <c r="AZ204" s="872"/>
      <c r="BA204" s="877"/>
      <c r="BB204" s="53"/>
      <c r="BC204" s="48"/>
      <c r="BD204" s="53"/>
      <c r="BE204" s="48"/>
      <c r="BF204" s="53"/>
      <c r="BG204" s="48"/>
      <c r="BH204" s="53"/>
      <c r="BI204" s="48"/>
      <c r="BJ204" s="53"/>
      <c r="BK204" s="48"/>
      <c r="BL204" s="53"/>
      <c r="BM204" s="48"/>
      <c r="BN204" s="53"/>
      <c r="BO204" s="48"/>
      <c r="BP204" s="53"/>
      <c r="BQ204" s="48"/>
      <c r="BR204" s="53"/>
      <c r="BS204" s="48"/>
      <c r="BT204" s="53"/>
      <c r="BU204" s="48"/>
      <c r="BV204" s="53"/>
      <c r="BW204" s="48"/>
      <c r="BX204" s="53">
        <f t="shared" si="1705"/>
        <v>0</v>
      </c>
      <c r="BY204" s="48"/>
      <c r="BZ204" s="53">
        <f t="shared" si="1706"/>
        <v>0</v>
      </c>
      <c r="CA204" s="48"/>
      <c r="CB204" s="53">
        <f t="shared" si="1707"/>
        <v>0</v>
      </c>
      <c r="CC204" s="48"/>
      <c r="CD204" s="53">
        <f t="shared" si="1708"/>
        <v>0</v>
      </c>
      <c r="CE204" s="48"/>
      <c r="CF204" s="53">
        <f t="shared" si="1709"/>
        <v>0</v>
      </c>
      <c r="CG204" s="48"/>
      <c r="CH204" s="53">
        <f t="shared" si="1710"/>
        <v>0</v>
      </c>
      <c r="CI204" s="48"/>
      <c r="CJ204" s="53">
        <f t="shared" si="1711"/>
        <v>0</v>
      </c>
      <c r="CK204" s="48"/>
      <c r="CL204" s="53">
        <f t="shared" si="1712"/>
        <v>0</v>
      </c>
      <c r="CM204" s="48"/>
      <c r="CN204" s="53">
        <f t="shared" si="1713"/>
        <v>0</v>
      </c>
      <c r="CO204" s="48"/>
      <c r="CP204" s="53">
        <f t="shared" si="1714"/>
        <v>0</v>
      </c>
      <c r="CQ204" s="48"/>
      <c r="CR204" s="53">
        <f t="shared" si="1715"/>
        <v>0</v>
      </c>
      <c r="CS204" s="48"/>
      <c r="CT204" s="53">
        <f t="shared" si="1716"/>
        <v>0</v>
      </c>
      <c r="CU204" s="48"/>
      <c r="CV204" s="53">
        <f t="shared" si="1717"/>
        <v>0</v>
      </c>
      <c r="CW204" s="48"/>
      <c r="CX204" s="53">
        <f t="shared" si="1663"/>
        <v>0</v>
      </c>
      <c r="CY204" s="43"/>
      <c r="CZ204" s="50">
        <f t="shared" si="1664"/>
        <v>0</v>
      </c>
      <c r="DA204" s="50">
        <f t="shared" si="1665"/>
        <v>0</v>
      </c>
      <c r="DB204" s="1"/>
      <c r="DC204" s="850"/>
      <c r="DD204" s="850">
        <f t="shared" si="1666"/>
        <v>0</v>
      </c>
      <c r="DE204" s="851">
        <f t="shared" si="1718"/>
        <v>0</v>
      </c>
      <c r="DF204" s="851">
        <f t="shared" si="1667"/>
        <v>0</v>
      </c>
      <c r="DG204" s="850"/>
      <c r="DH204" s="850">
        <f t="shared" si="1668"/>
        <v>0</v>
      </c>
      <c r="DI204" s="851">
        <f t="shared" si="1669"/>
        <v>0</v>
      </c>
      <c r="DJ204" s="851">
        <f t="shared" si="1670"/>
        <v>0</v>
      </c>
    </row>
    <row r="205" spans="1:114" s="3" customFormat="1" x14ac:dyDescent="0.2">
      <c r="A205" s="46" t="s">
        <v>184</v>
      </c>
      <c r="B205" s="46" t="s">
        <v>185</v>
      </c>
      <c r="C205" s="46" t="s">
        <v>7</v>
      </c>
      <c r="D205" s="46">
        <v>118</v>
      </c>
      <c r="E205" s="4"/>
      <c r="F205" s="53">
        <f t="shared" si="1671"/>
        <v>0</v>
      </c>
      <c r="G205" s="4"/>
      <c r="H205" s="53">
        <f t="shared" si="1672"/>
        <v>0</v>
      </c>
      <c r="I205" s="4"/>
      <c r="J205" s="53">
        <f t="shared" si="1673"/>
        <v>0</v>
      </c>
      <c r="K205" s="4"/>
      <c r="L205" s="53">
        <f t="shared" si="1674"/>
        <v>0</v>
      </c>
      <c r="M205" s="4"/>
      <c r="N205" s="53">
        <f t="shared" si="1675"/>
        <v>0</v>
      </c>
      <c r="O205" s="4"/>
      <c r="P205" s="53">
        <f t="shared" si="1676"/>
        <v>0</v>
      </c>
      <c r="Q205" s="4"/>
      <c r="R205" s="53">
        <f t="shared" si="1677"/>
        <v>0</v>
      </c>
      <c r="S205" s="4"/>
      <c r="T205" s="53">
        <f t="shared" si="1678"/>
        <v>0</v>
      </c>
      <c r="U205" s="4"/>
      <c r="V205" s="53">
        <f t="shared" si="1679"/>
        <v>0</v>
      </c>
      <c r="W205" s="198"/>
      <c r="X205" s="53">
        <f t="shared" si="1680"/>
        <v>0</v>
      </c>
      <c r="Y205" s="4"/>
      <c r="Z205" s="53"/>
      <c r="AA205" s="4"/>
      <c r="AB205" s="872">
        <f t="shared" si="1681"/>
        <v>0</v>
      </c>
      <c r="AC205" s="877"/>
      <c r="AD205" s="53">
        <f t="shared" si="1682"/>
        <v>0</v>
      </c>
      <c r="AE205" s="48"/>
      <c r="AF205" s="53">
        <f t="shared" si="1683"/>
        <v>0</v>
      </c>
      <c r="AG205" s="48"/>
      <c r="AH205" s="53">
        <f t="shared" si="1684"/>
        <v>0</v>
      </c>
      <c r="AI205" s="48"/>
      <c r="AJ205" s="53">
        <f t="shared" si="1685"/>
        <v>0</v>
      </c>
      <c r="AK205" s="48"/>
      <c r="AL205" s="53">
        <f t="shared" si="1686"/>
        <v>0</v>
      </c>
      <c r="AM205" s="48"/>
      <c r="AN205" s="53">
        <f t="shared" si="1687"/>
        <v>0</v>
      </c>
      <c r="AO205" s="48"/>
      <c r="AP205" s="53">
        <f t="shared" si="1688"/>
        <v>0</v>
      </c>
      <c r="AQ205" s="48"/>
      <c r="AR205" s="53">
        <f t="shared" si="1689"/>
        <v>0</v>
      </c>
      <c r="AS205" s="48"/>
      <c r="AT205" s="53">
        <f t="shared" si="1690"/>
        <v>0</v>
      </c>
      <c r="AU205" s="48"/>
      <c r="AV205" s="53">
        <f t="shared" si="1691"/>
        <v>0</v>
      </c>
      <c r="AW205" s="48"/>
      <c r="AX205" s="53">
        <f t="shared" si="1692"/>
        <v>0</v>
      </c>
      <c r="AY205" s="48"/>
      <c r="AZ205" s="872">
        <f t="shared" si="1693"/>
        <v>0</v>
      </c>
      <c r="BA205" s="877"/>
      <c r="BB205" s="53">
        <f t="shared" si="1694"/>
        <v>0</v>
      </c>
      <c r="BC205" s="48"/>
      <c r="BD205" s="53">
        <f t="shared" si="1695"/>
        <v>0</v>
      </c>
      <c r="BE205" s="48"/>
      <c r="BF205" s="53">
        <f t="shared" si="1696"/>
        <v>0</v>
      </c>
      <c r="BG205" s="48"/>
      <c r="BH205" s="53">
        <f t="shared" si="1697"/>
        <v>0</v>
      </c>
      <c r="BI205" s="48"/>
      <c r="BJ205" s="53">
        <f t="shared" si="1698"/>
        <v>0</v>
      </c>
      <c r="BK205" s="48"/>
      <c r="BL205" s="53">
        <f t="shared" si="1699"/>
        <v>0</v>
      </c>
      <c r="BM205" s="48"/>
      <c r="BN205" s="53">
        <f t="shared" si="1700"/>
        <v>0</v>
      </c>
      <c r="BO205" s="48"/>
      <c r="BP205" s="53">
        <f t="shared" si="1701"/>
        <v>0</v>
      </c>
      <c r="BQ205" s="48"/>
      <c r="BR205" s="53">
        <f t="shared" si="1702"/>
        <v>0</v>
      </c>
      <c r="BS205" s="48"/>
      <c r="BT205" s="53">
        <f t="shared" si="1703"/>
        <v>0</v>
      </c>
      <c r="BU205" s="48"/>
      <c r="BV205" s="53">
        <f t="shared" si="1704"/>
        <v>0</v>
      </c>
      <c r="BW205" s="48"/>
      <c r="BX205" s="53">
        <f t="shared" si="1705"/>
        <v>0</v>
      </c>
      <c r="BY205" s="48"/>
      <c r="BZ205" s="53">
        <f t="shared" si="1706"/>
        <v>0</v>
      </c>
      <c r="CA205" s="48"/>
      <c r="CB205" s="53">
        <f t="shared" si="1707"/>
        <v>0</v>
      </c>
      <c r="CC205" s="48"/>
      <c r="CD205" s="53">
        <f t="shared" si="1708"/>
        <v>0</v>
      </c>
      <c r="CE205" s="48"/>
      <c r="CF205" s="53">
        <f t="shared" si="1709"/>
        <v>0</v>
      </c>
      <c r="CG205" s="48"/>
      <c r="CH205" s="53">
        <f t="shared" si="1710"/>
        <v>0</v>
      </c>
      <c r="CI205" s="48"/>
      <c r="CJ205" s="53">
        <f t="shared" si="1711"/>
        <v>0</v>
      </c>
      <c r="CK205" s="48"/>
      <c r="CL205" s="53">
        <f t="shared" si="1712"/>
        <v>0</v>
      </c>
      <c r="CM205" s="48"/>
      <c r="CN205" s="53">
        <f t="shared" si="1713"/>
        <v>0</v>
      </c>
      <c r="CO205" s="48"/>
      <c r="CP205" s="53">
        <f t="shared" si="1714"/>
        <v>0</v>
      </c>
      <c r="CQ205" s="48"/>
      <c r="CR205" s="53">
        <f t="shared" si="1715"/>
        <v>0</v>
      </c>
      <c r="CS205" s="48"/>
      <c r="CT205" s="53">
        <f t="shared" si="1716"/>
        <v>0</v>
      </c>
      <c r="CU205" s="48"/>
      <c r="CV205" s="53">
        <f t="shared" si="1717"/>
        <v>0</v>
      </c>
      <c r="CW205" s="48"/>
      <c r="CX205" s="53">
        <f t="shared" si="1663"/>
        <v>0</v>
      </c>
      <c r="CY205" s="43"/>
      <c r="CZ205" s="50">
        <f t="shared" si="1664"/>
        <v>0</v>
      </c>
      <c r="DA205" s="50">
        <f t="shared" si="1665"/>
        <v>0</v>
      </c>
      <c r="DB205" s="1"/>
      <c r="DC205" s="850"/>
      <c r="DD205" s="850">
        <f t="shared" si="1666"/>
        <v>0</v>
      </c>
      <c r="DE205" s="851">
        <f t="shared" si="1718"/>
        <v>0</v>
      </c>
      <c r="DF205" s="851">
        <f t="shared" si="1667"/>
        <v>0</v>
      </c>
      <c r="DG205" s="850"/>
      <c r="DH205" s="850">
        <f t="shared" si="1668"/>
        <v>0</v>
      </c>
      <c r="DI205" s="851">
        <f t="shared" si="1669"/>
        <v>0</v>
      </c>
      <c r="DJ205" s="851">
        <f t="shared" si="1670"/>
        <v>0</v>
      </c>
    </row>
    <row r="206" spans="1:114" s="3" customFormat="1" x14ac:dyDescent="0.2">
      <c r="A206" s="46" t="s">
        <v>98</v>
      </c>
      <c r="B206" s="46" t="s">
        <v>99</v>
      </c>
      <c r="C206" s="46" t="s">
        <v>7</v>
      </c>
      <c r="D206" s="46">
        <v>118</v>
      </c>
      <c r="E206" s="4"/>
      <c r="F206" s="53">
        <f t="shared" si="1671"/>
        <v>0</v>
      </c>
      <c r="G206" s="4"/>
      <c r="H206" s="53">
        <f t="shared" si="1672"/>
        <v>0</v>
      </c>
      <c r="I206" s="4"/>
      <c r="J206" s="53">
        <f t="shared" si="1673"/>
        <v>0</v>
      </c>
      <c r="K206" s="4"/>
      <c r="L206" s="53">
        <f t="shared" si="1674"/>
        <v>0</v>
      </c>
      <c r="M206" s="4"/>
      <c r="N206" s="53">
        <f t="shared" si="1675"/>
        <v>0</v>
      </c>
      <c r="O206" s="4"/>
      <c r="P206" s="53">
        <f t="shared" si="1676"/>
        <v>0</v>
      </c>
      <c r="Q206" s="4"/>
      <c r="R206" s="53">
        <f t="shared" si="1677"/>
        <v>0</v>
      </c>
      <c r="S206" s="4"/>
      <c r="T206" s="53">
        <f t="shared" si="1678"/>
        <v>0</v>
      </c>
      <c r="U206" s="4"/>
      <c r="V206" s="53">
        <f t="shared" si="1679"/>
        <v>0</v>
      </c>
      <c r="W206" s="4"/>
      <c r="X206" s="53">
        <f t="shared" si="1680"/>
        <v>0</v>
      </c>
      <c r="Y206" s="4"/>
      <c r="Z206" s="53"/>
      <c r="AA206" s="4"/>
      <c r="AB206" s="872">
        <f t="shared" si="1681"/>
        <v>0</v>
      </c>
      <c r="AC206" s="877"/>
      <c r="AD206" s="53">
        <f t="shared" si="1682"/>
        <v>0</v>
      </c>
      <c r="AE206" s="48"/>
      <c r="AF206" s="53">
        <f t="shared" si="1683"/>
        <v>0</v>
      </c>
      <c r="AG206" s="48"/>
      <c r="AH206" s="53">
        <f t="shared" si="1684"/>
        <v>0</v>
      </c>
      <c r="AI206" s="48"/>
      <c r="AJ206" s="53">
        <f t="shared" si="1685"/>
        <v>0</v>
      </c>
      <c r="AK206" s="48"/>
      <c r="AL206" s="53">
        <f t="shared" si="1686"/>
        <v>0</v>
      </c>
      <c r="AM206" s="48"/>
      <c r="AN206" s="53">
        <f t="shared" si="1687"/>
        <v>0</v>
      </c>
      <c r="AO206" s="48"/>
      <c r="AP206" s="53">
        <f t="shared" si="1688"/>
        <v>0</v>
      </c>
      <c r="AQ206" s="48"/>
      <c r="AR206" s="53">
        <f t="shared" si="1689"/>
        <v>0</v>
      </c>
      <c r="AS206" s="48"/>
      <c r="AT206" s="53">
        <f t="shared" si="1690"/>
        <v>0</v>
      </c>
      <c r="AU206" s="48"/>
      <c r="AV206" s="53">
        <f t="shared" si="1691"/>
        <v>0</v>
      </c>
      <c r="AW206" s="48"/>
      <c r="AX206" s="53">
        <f t="shared" si="1692"/>
        <v>0</v>
      </c>
      <c r="AY206" s="48"/>
      <c r="AZ206" s="872">
        <f t="shared" si="1693"/>
        <v>0</v>
      </c>
      <c r="BA206" s="877"/>
      <c r="BB206" s="53">
        <f t="shared" si="1694"/>
        <v>0</v>
      </c>
      <c r="BC206" s="48"/>
      <c r="BD206" s="53">
        <f t="shared" si="1695"/>
        <v>0</v>
      </c>
      <c r="BE206" s="48"/>
      <c r="BF206" s="53">
        <f t="shared" si="1696"/>
        <v>0</v>
      </c>
      <c r="BG206" s="48"/>
      <c r="BH206" s="53">
        <f t="shared" si="1697"/>
        <v>0</v>
      </c>
      <c r="BI206" s="48"/>
      <c r="BJ206" s="53">
        <f t="shared" si="1698"/>
        <v>0</v>
      </c>
      <c r="BK206" s="48"/>
      <c r="BL206" s="53">
        <f t="shared" si="1699"/>
        <v>0</v>
      </c>
      <c r="BM206" s="48"/>
      <c r="BN206" s="53">
        <f t="shared" si="1700"/>
        <v>0</v>
      </c>
      <c r="BO206" s="48"/>
      <c r="BP206" s="53">
        <f t="shared" si="1701"/>
        <v>0</v>
      </c>
      <c r="BQ206" s="48"/>
      <c r="BR206" s="53">
        <f t="shared" si="1702"/>
        <v>0</v>
      </c>
      <c r="BS206" s="48"/>
      <c r="BT206" s="53">
        <f t="shared" si="1703"/>
        <v>0</v>
      </c>
      <c r="BU206" s="48"/>
      <c r="BV206" s="53">
        <f t="shared" si="1704"/>
        <v>0</v>
      </c>
      <c r="BW206" s="48"/>
      <c r="BX206" s="53">
        <f t="shared" si="1705"/>
        <v>0</v>
      </c>
      <c r="BY206" s="48"/>
      <c r="BZ206" s="53">
        <f t="shared" si="1706"/>
        <v>0</v>
      </c>
      <c r="CA206" s="48"/>
      <c r="CB206" s="53">
        <f t="shared" si="1707"/>
        <v>0</v>
      </c>
      <c r="CC206" s="48"/>
      <c r="CD206" s="53">
        <f t="shared" si="1708"/>
        <v>0</v>
      </c>
      <c r="CE206" s="48"/>
      <c r="CF206" s="53">
        <f t="shared" si="1709"/>
        <v>0</v>
      </c>
      <c r="CG206" s="48"/>
      <c r="CH206" s="53">
        <f t="shared" si="1710"/>
        <v>0</v>
      </c>
      <c r="CI206" s="48"/>
      <c r="CJ206" s="53">
        <f t="shared" si="1711"/>
        <v>0</v>
      </c>
      <c r="CK206" s="48"/>
      <c r="CL206" s="53">
        <f t="shared" si="1712"/>
        <v>0</v>
      </c>
      <c r="CM206" s="48"/>
      <c r="CN206" s="53">
        <f t="shared" si="1713"/>
        <v>0</v>
      </c>
      <c r="CO206" s="48"/>
      <c r="CP206" s="53">
        <f t="shared" si="1714"/>
        <v>0</v>
      </c>
      <c r="CQ206" s="48"/>
      <c r="CR206" s="53">
        <f t="shared" si="1715"/>
        <v>0</v>
      </c>
      <c r="CS206" s="48"/>
      <c r="CT206" s="53">
        <f t="shared" si="1716"/>
        <v>0</v>
      </c>
      <c r="CU206" s="48"/>
      <c r="CV206" s="53">
        <f t="shared" si="1717"/>
        <v>0</v>
      </c>
      <c r="CW206" s="48"/>
      <c r="CX206" s="53">
        <f t="shared" si="1663"/>
        <v>0</v>
      </c>
      <c r="CY206" s="43"/>
      <c r="CZ206" s="50">
        <f t="shared" si="1664"/>
        <v>0</v>
      </c>
      <c r="DA206" s="50">
        <f t="shared" si="1665"/>
        <v>0</v>
      </c>
      <c r="DB206" s="1"/>
      <c r="DC206" s="850"/>
      <c r="DD206" s="850">
        <f t="shared" si="1666"/>
        <v>0</v>
      </c>
      <c r="DE206" s="851">
        <f t="shared" si="1718"/>
        <v>0</v>
      </c>
      <c r="DF206" s="851">
        <f t="shared" si="1667"/>
        <v>0</v>
      </c>
      <c r="DG206" s="850"/>
      <c r="DH206" s="850">
        <f t="shared" si="1668"/>
        <v>0</v>
      </c>
      <c r="DI206" s="851">
        <f t="shared" si="1669"/>
        <v>0</v>
      </c>
      <c r="DJ206" s="851">
        <f t="shared" si="1670"/>
        <v>0</v>
      </c>
    </row>
    <row r="207" spans="1:114" s="3" customFormat="1" x14ac:dyDescent="0.2">
      <c r="A207" s="46" t="s">
        <v>295</v>
      </c>
      <c r="B207" s="46" t="s">
        <v>162</v>
      </c>
      <c r="C207" s="46" t="s">
        <v>7</v>
      </c>
      <c r="D207" s="46">
        <v>118</v>
      </c>
      <c r="E207" s="4"/>
      <c r="F207" s="53">
        <f t="shared" ref="F207" si="1719">SUM(E207*$D207)</f>
        <v>0</v>
      </c>
      <c r="G207" s="4"/>
      <c r="H207" s="53">
        <f t="shared" ref="H207" si="1720">SUM(G207*$D207)</f>
        <v>0</v>
      </c>
      <c r="I207" s="4"/>
      <c r="J207" s="53">
        <f t="shared" ref="J207" si="1721">SUM(I207*$D207)</f>
        <v>0</v>
      </c>
      <c r="K207" s="4"/>
      <c r="L207" s="53">
        <f t="shared" ref="L207" si="1722">SUM(K207*$D207)</f>
        <v>0</v>
      </c>
      <c r="M207" s="4"/>
      <c r="N207" s="53">
        <f t="shared" ref="N207" si="1723">SUM(M207*$D207)</f>
        <v>0</v>
      </c>
      <c r="O207" s="4"/>
      <c r="P207" s="53">
        <f t="shared" ref="P207" si="1724">SUM(O207*$D207)</f>
        <v>0</v>
      </c>
      <c r="Q207" s="4"/>
      <c r="R207" s="53">
        <f t="shared" ref="R207" si="1725">SUM(Q207*$D207)</f>
        <v>0</v>
      </c>
      <c r="S207" s="4"/>
      <c r="T207" s="53">
        <f t="shared" ref="T207" si="1726">SUM(S207*$D207)</f>
        <v>0</v>
      </c>
      <c r="U207" s="4"/>
      <c r="V207" s="53">
        <f t="shared" ref="V207" si="1727">SUM(U207*$D207)</f>
        <v>0</v>
      </c>
      <c r="W207" s="4"/>
      <c r="X207" s="53">
        <f t="shared" ref="X207" si="1728">SUM(W207*$D207)</f>
        <v>0</v>
      </c>
      <c r="Y207" s="4"/>
      <c r="Z207" s="53"/>
      <c r="AA207" s="4"/>
      <c r="AB207" s="872">
        <f t="shared" ref="AB207" si="1729">SUM(AA207*$D207)</f>
        <v>0</v>
      </c>
      <c r="AC207" s="877"/>
      <c r="AD207" s="53">
        <f t="shared" ref="AD207" si="1730">SUM(AC207*$D207)</f>
        <v>0</v>
      </c>
      <c r="AE207" s="48"/>
      <c r="AF207" s="53">
        <f t="shared" ref="AF207" si="1731">SUM(AE207*$D207)</f>
        <v>0</v>
      </c>
      <c r="AG207" s="48"/>
      <c r="AH207" s="53">
        <f t="shared" ref="AH207" si="1732">SUM(AG207*$D207)</f>
        <v>0</v>
      </c>
      <c r="AI207" s="48"/>
      <c r="AJ207" s="53">
        <f t="shared" ref="AJ207" si="1733">SUM(AI207*$D207)</f>
        <v>0</v>
      </c>
      <c r="AK207" s="48"/>
      <c r="AL207" s="53">
        <f t="shared" ref="AL207" si="1734">SUM(AK207*$D207)</f>
        <v>0</v>
      </c>
      <c r="AM207" s="48"/>
      <c r="AN207" s="53">
        <f t="shared" ref="AN207" si="1735">SUM(AM207*$D207)</f>
        <v>0</v>
      </c>
      <c r="AO207" s="48"/>
      <c r="AP207" s="53">
        <f t="shared" ref="AP207" si="1736">SUM(AO207*$D207)</f>
        <v>0</v>
      </c>
      <c r="AQ207" s="48"/>
      <c r="AR207" s="53">
        <f t="shared" ref="AR207" si="1737">SUM(AQ207*$D207)</f>
        <v>0</v>
      </c>
      <c r="AS207" s="48"/>
      <c r="AT207" s="53">
        <f t="shared" ref="AT207" si="1738">SUM(AS207*$D207)</f>
        <v>0</v>
      </c>
      <c r="AU207" s="48"/>
      <c r="AV207" s="53">
        <f t="shared" ref="AV207" si="1739">SUM(AU207*$D207)</f>
        <v>0</v>
      </c>
      <c r="AW207" s="48"/>
      <c r="AX207" s="53">
        <f t="shared" ref="AX207" si="1740">SUM(AW207*$D207)</f>
        <v>0</v>
      </c>
      <c r="AY207" s="48"/>
      <c r="AZ207" s="872">
        <f t="shared" ref="AZ207" si="1741">SUM(AY207*$D207)</f>
        <v>0</v>
      </c>
      <c r="BA207" s="877"/>
      <c r="BB207" s="53">
        <f t="shared" ref="BB207" si="1742">SUM(BA207*$D207)</f>
        <v>0</v>
      </c>
      <c r="BC207" s="48"/>
      <c r="BD207" s="53">
        <f t="shared" ref="BD207" si="1743">SUM(BC207*$D207)</f>
        <v>0</v>
      </c>
      <c r="BE207" s="48"/>
      <c r="BF207" s="53">
        <f t="shared" ref="BF207" si="1744">SUM(BE207*$D207)</f>
        <v>0</v>
      </c>
      <c r="BG207" s="48"/>
      <c r="BH207" s="53">
        <f t="shared" ref="BH207" si="1745">SUM(BG207*$D207)</f>
        <v>0</v>
      </c>
      <c r="BI207" s="48"/>
      <c r="BJ207" s="53">
        <f t="shared" ref="BJ207" si="1746">SUM(BI207*$D207)</f>
        <v>0</v>
      </c>
      <c r="BK207" s="48"/>
      <c r="BL207" s="53">
        <f t="shared" ref="BL207" si="1747">SUM(BK207*$D207)</f>
        <v>0</v>
      </c>
      <c r="BM207" s="48"/>
      <c r="BN207" s="53">
        <f t="shared" ref="BN207" si="1748">SUM(BM207*$D207)</f>
        <v>0</v>
      </c>
      <c r="BO207" s="48"/>
      <c r="BP207" s="53">
        <f t="shared" ref="BP207" si="1749">SUM(BO207*$D207)</f>
        <v>0</v>
      </c>
      <c r="BQ207" s="48"/>
      <c r="BR207" s="53">
        <f t="shared" ref="BR207" si="1750">SUM(BQ207*$D207)</f>
        <v>0</v>
      </c>
      <c r="BS207" s="48"/>
      <c r="BT207" s="53">
        <f t="shared" ref="BT207" si="1751">SUM(BS207*$D207)</f>
        <v>0</v>
      </c>
      <c r="BU207" s="48"/>
      <c r="BV207" s="53">
        <f t="shared" ref="BV207" si="1752">SUM(BU207*$D207)</f>
        <v>0</v>
      </c>
      <c r="BW207" s="48"/>
      <c r="BX207" s="53">
        <f t="shared" ref="BX207" si="1753">SUM(BW207*$D207)</f>
        <v>0</v>
      </c>
      <c r="BY207" s="48"/>
      <c r="BZ207" s="53">
        <f t="shared" si="1706"/>
        <v>0</v>
      </c>
      <c r="CA207" s="48"/>
      <c r="CB207" s="53">
        <f t="shared" si="1707"/>
        <v>0</v>
      </c>
      <c r="CC207" s="48"/>
      <c r="CD207" s="53">
        <f t="shared" si="1708"/>
        <v>0</v>
      </c>
      <c r="CE207" s="48"/>
      <c r="CF207" s="53">
        <f t="shared" si="1709"/>
        <v>0</v>
      </c>
      <c r="CG207" s="48"/>
      <c r="CH207" s="53">
        <f t="shared" si="1710"/>
        <v>0</v>
      </c>
      <c r="CI207" s="48"/>
      <c r="CJ207" s="53">
        <f t="shared" si="1711"/>
        <v>0</v>
      </c>
      <c r="CK207" s="48"/>
      <c r="CL207" s="53">
        <f t="shared" si="1712"/>
        <v>0</v>
      </c>
      <c r="CM207" s="48"/>
      <c r="CN207" s="53">
        <f t="shared" si="1713"/>
        <v>0</v>
      </c>
      <c r="CO207" s="48"/>
      <c r="CP207" s="53">
        <f t="shared" si="1714"/>
        <v>0</v>
      </c>
      <c r="CQ207" s="48"/>
      <c r="CR207" s="53">
        <f t="shared" si="1715"/>
        <v>0</v>
      </c>
      <c r="CS207" s="48"/>
      <c r="CT207" s="53">
        <f t="shared" si="1716"/>
        <v>0</v>
      </c>
      <c r="CU207" s="48"/>
      <c r="CV207" s="53">
        <f t="shared" si="1717"/>
        <v>0</v>
      </c>
      <c r="CW207" s="48"/>
      <c r="CX207" s="53">
        <f t="shared" ref="CX207" si="1754">SUM(CW207*$D207)</f>
        <v>0</v>
      </c>
      <c r="CY207" s="43"/>
      <c r="CZ207" s="50">
        <f t="shared" si="1664"/>
        <v>0</v>
      </c>
      <c r="DA207" s="50">
        <f t="shared" si="1665"/>
        <v>0</v>
      </c>
      <c r="DB207" s="1"/>
      <c r="DC207" s="850"/>
      <c r="DD207" s="850">
        <f t="shared" si="1666"/>
        <v>0</v>
      </c>
      <c r="DE207" s="851">
        <f t="shared" si="1718"/>
        <v>0</v>
      </c>
      <c r="DF207" s="851">
        <f t="shared" si="1667"/>
        <v>0</v>
      </c>
      <c r="DG207" s="850"/>
      <c r="DH207" s="850">
        <f t="shared" si="1668"/>
        <v>0</v>
      </c>
      <c r="DI207" s="851">
        <f t="shared" si="1669"/>
        <v>0</v>
      </c>
      <c r="DJ207" s="851">
        <f t="shared" si="1670"/>
        <v>0</v>
      </c>
    </row>
    <row r="208" spans="1:114" s="3" customFormat="1" x14ac:dyDescent="0.2">
      <c r="A208" s="46" t="s">
        <v>167</v>
      </c>
      <c r="B208" s="46" t="s">
        <v>168</v>
      </c>
      <c r="C208" s="46" t="s">
        <v>7</v>
      </c>
      <c r="D208" s="46">
        <v>118</v>
      </c>
      <c r="E208" s="4"/>
      <c r="F208" s="53">
        <f t="shared" si="1671"/>
        <v>0</v>
      </c>
      <c r="G208" s="4"/>
      <c r="H208" s="53">
        <f t="shared" si="1672"/>
        <v>0</v>
      </c>
      <c r="I208" s="4"/>
      <c r="J208" s="53">
        <f t="shared" si="1673"/>
        <v>0</v>
      </c>
      <c r="K208" s="4"/>
      <c r="L208" s="53">
        <f t="shared" si="1674"/>
        <v>0</v>
      </c>
      <c r="M208" s="4"/>
      <c r="N208" s="53">
        <f t="shared" si="1675"/>
        <v>0</v>
      </c>
      <c r="O208" s="4"/>
      <c r="P208" s="53">
        <f t="shared" si="1676"/>
        <v>0</v>
      </c>
      <c r="Q208" s="4"/>
      <c r="R208" s="53">
        <f t="shared" si="1677"/>
        <v>0</v>
      </c>
      <c r="S208" s="4"/>
      <c r="T208" s="53">
        <f t="shared" si="1678"/>
        <v>0</v>
      </c>
      <c r="U208" s="4"/>
      <c r="V208" s="53">
        <f t="shared" si="1679"/>
        <v>0</v>
      </c>
      <c r="W208" s="4"/>
      <c r="X208" s="53">
        <f t="shared" si="1680"/>
        <v>0</v>
      </c>
      <c r="Y208" s="4"/>
      <c r="Z208" s="53"/>
      <c r="AA208" s="4"/>
      <c r="AB208" s="872">
        <f t="shared" si="1681"/>
        <v>0</v>
      </c>
      <c r="AC208" s="877"/>
      <c r="AD208" s="53">
        <f t="shared" si="1682"/>
        <v>0</v>
      </c>
      <c r="AE208" s="48"/>
      <c r="AF208" s="53">
        <f t="shared" si="1683"/>
        <v>0</v>
      </c>
      <c r="AG208" s="48"/>
      <c r="AH208" s="53">
        <f t="shared" si="1684"/>
        <v>0</v>
      </c>
      <c r="AI208" s="48"/>
      <c r="AJ208" s="53">
        <f t="shared" si="1685"/>
        <v>0</v>
      </c>
      <c r="AK208" s="48"/>
      <c r="AL208" s="53">
        <f t="shared" si="1686"/>
        <v>0</v>
      </c>
      <c r="AM208" s="48"/>
      <c r="AN208" s="53">
        <f t="shared" si="1687"/>
        <v>0</v>
      </c>
      <c r="AO208" s="48"/>
      <c r="AP208" s="53">
        <f t="shared" si="1688"/>
        <v>0</v>
      </c>
      <c r="AQ208" s="48"/>
      <c r="AR208" s="53">
        <f t="shared" si="1689"/>
        <v>0</v>
      </c>
      <c r="AS208" s="48"/>
      <c r="AT208" s="53">
        <f t="shared" si="1690"/>
        <v>0</v>
      </c>
      <c r="AU208" s="48"/>
      <c r="AV208" s="53">
        <f t="shared" si="1691"/>
        <v>0</v>
      </c>
      <c r="AW208" s="48"/>
      <c r="AX208" s="53">
        <f t="shared" si="1692"/>
        <v>0</v>
      </c>
      <c r="AY208" s="48"/>
      <c r="AZ208" s="872">
        <f t="shared" si="1693"/>
        <v>0</v>
      </c>
      <c r="BA208" s="877"/>
      <c r="BB208" s="53">
        <f t="shared" si="1694"/>
        <v>0</v>
      </c>
      <c r="BC208" s="48"/>
      <c r="BD208" s="53">
        <f t="shared" si="1695"/>
        <v>0</v>
      </c>
      <c r="BE208" s="48"/>
      <c r="BF208" s="53">
        <f t="shared" si="1696"/>
        <v>0</v>
      </c>
      <c r="BG208" s="48"/>
      <c r="BH208" s="53">
        <f t="shared" si="1697"/>
        <v>0</v>
      </c>
      <c r="BI208" s="48"/>
      <c r="BJ208" s="53">
        <f t="shared" si="1698"/>
        <v>0</v>
      </c>
      <c r="BK208" s="48"/>
      <c r="BL208" s="53">
        <f t="shared" si="1699"/>
        <v>0</v>
      </c>
      <c r="BM208" s="48"/>
      <c r="BN208" s="53">
        <f t="shared" si="1700"/>
        <v>0</v>
      </c>
      <c r="BO208" s="48"/>
      <c r="BP208" s="53">
        <f t="shared" si="1701"/>
        <v>0</v>
      </c>
      <c r="BQ208" s="48"/>
      <c r="BR208" s="53">
        <f t="shared" si="1702"/>
        <v>0</v>
      </c>
      <c r="BS208" s="48"/>
      <c r="BT208" s="53">
        <f t="shared" si="1703"/>
        <v>0</v>
      </c>
      <c r="BU208" s="48"/>
      <c r="BV208" s="53">
        <f t="shared" si="1704"/>
        <v>0</v>
      </c>
      <c r="BW208" s="48"/>
      <c r="BX208" s="53">
        <f t="shared" si="1705"/>
        <v>0</v>
      </c>
      <c r="BY208" s="48"/>
      <c r="BZ208" s="53">
        <f t="shared" si="1706"/>
        <v>0</v>
      </c>
      <c r="CA208" s="48"/>
      <c r="CB208" s="53">
        <f t="shared" si="1707"/>
        <v>0</v>
      </c>
      <c r="CC208" s="48"/>
      <c r="CD208" s="53">
        <f t="shared" si="1708"/>
        <v>0</v>
      </c>
      <c r="CE208" s="48"/>
      <c r="CF208" s="53">
        <f t="shared" si="1709"/>
        <v>0</v>
      </c>
      <c r="CG208" s="48"/>
      <c r="CH208" s="53">
        <f t="shared" si="1710"/>
        <v>0</v>
      </c>
      <c r="CI208" s="48"/>
      <c r="CJ208" s="53">
        <f t="shared" si="1711"/>
        <v>0</v>
      </c>
      <c r="CK208" s="48"/>
      <c r="CL208" s="53">
        <f t="shared" si="1712"/>
        <v>0</v>
      </c>
      <c r="CM208" s="48"/>
      <c r="CN208" s="53">
        <f t="shared" si="1713"/>
        <v>0</v>
      </c>
      <c r="CO208" s="48"/>
      <c r="CP208" s="53">
        <f t="shared" si="1714"/>
        <v>0</v>
      </c>
      <c r="CQ208" s="48"/>
      <c r="CR208" s="53">
        <f t="shared" si="1715"/>
        <v>0</v>
      </c>
      <c r="CS208" s="48"/>
      <c r="CT208" s="53">
        <f t="shared" si="1716"/>
        <v>0</v>
      </c>
      <c r="CU208" s="48"/>
      <c r="CV208" s="53">
        <f t="shared" si="1717"/>
        <v>0</v>
      </c>
      <c r="CW208" s="48"/>
      <c r="CX208" s="53">
        <f t="shared" si="1663"/>
        <v>0</v>
      </c>
      <c r="CY208" s="43"/>
      <c r="CZ208" s="50">
        <f t="shared" si="1664"/>
        <v>0</v>
      </c>
      <c r="DA208" s="50">
        <f t="shared" si="1665"/>
        <v>0</v>
      </c>
      <c r="DB208" s="1"/>
      <c r="DC208" s="850"/>
      <c r="DD208" s="850">
        <f t="shared" si="1666"/>
        <v>0</v>
      </c>
      <c r="DE208" s="851">
        <f t="shared" si="1718"/>
        <v>0</v>
      </c>
      <c r="DF208" s="851">
        <f t="shared" si="1667"/>
        <v>0</v>
      </c>
      <c r="DG208" s="850"/>
      <c r="DH208" s="850">
        <f t="shared" si="1668"/>
        <v>0</v>
      </c>
      <c r="DI208" s="851">
        <f t="shared" si="1669"/>
        <v>0</v>
      </c>
      <c r="DJ208" s="851">
        <f t="shared" si="1670"/>
        <v>0</v>
      </c>
    </row>
    <row r="209" spans="1:114" s="3" customFormat="1" x14ac:dyDescent="0.2">
      <c r="A209" s="46" t="s">
        <v>246</v>
      </c>
      <c r="B209" s="46" t="s">
        <v>247</v>
      </c>
      <c r="C209" s="46" t="s">
        <v>7</v>
      </c>
      <c r="D209" s="46">
        <v>118</v>
      </c>
      <c r="E209" s="4"/>
      <c r="F209" s="53">
        <f t="shared" ref="F209:F210" si="1755">SUM(E209*$D209)</f>
        <v>0</v>
      </c>
      <c r="G209" s="4"/>
      <c r="H209" s="53">
        <f t="shared" ref="H209:H210" si="1756">SUM(G209*$D209)</f>
        <v>0</v>
      </c>
      <c r="I209" s="4"/>
      <c r="J209" s="53">
        <f t="shared" ref="J209:J210" si="1757">SUM(I209*$D209)</f>
        <v>0</v>
      </c>
      <c r="K209" s="4"/>
      <c r="L209" s="53">
        <f t="shared" ref="L209:L210" si="1758">SUM(K209*$D209)</f>
        <v>0</v>
      </c>
      <c r="M209" s="4"/>
      <c r="N209" s="53">
        <f t="shared" ref="N209:N210" si="1759">SUM(M209*$D209)</f>
        <v>0</v>
      </c>
      <c r="O209" s="4"/>
      <c r="P209" s="53">
        <f t="shared" ref="P209:P210" si="1760">SUM(O209*$D209)</f>
        <v>0</v>
      </c>
      <c r="Q209" s="4"/>
      <c r="R209" s="53">
        <f t="shared" ref="R209:R210" si="1761">SUM(Q209*$D209)</f>
        <v>0</v>
      </c>
      <c r="S209" s="4"/>
      <c r="T209" s="53">
        <f t="shared" ref="T209:T210" si="1762">SUM(S209*$D209)</f>
        <v>0</v>
      </c>
      <c r="U209" s="4"/>
      <c r="V209" s="53">
        <f t="shared" ref="V209:V210" si="1763">SUM(U209*$D209)</f>
        <v>0</v>
      </c>
      <c r="W209" s="4"/>
      <c r="X209" s="53">
        <f t="shared" ref="X209:X210" si="1764">SUM(W209*$D209)</f>
        <v>0</v>
      </c>
      <c r="Y209" s="4"/>
      <c r="Z209" s="53"/>
      <c r="AA209" s="4"/>
      <c r="AB209" s="872">
        <f t="shared" ref="AB209:AB210" si="1765">SUM(AA209*$D209)</f>
        <v>0</v>
      </c>
      <c r="AC209" s="877"/>
      <c r="AD209" s="53">
        <f t="shared" ref="AD209:AD210" si="1766">SUM(AC209*$D209)</f>
        <v>0</v>
      </c>
      <c r="AE209" s="48"/>
      <c r="AF209" s="53">
        <f t="shared" ref="AF209:AF210" si="1767">SUM(AE209*$D209)</f>
        <v>0</v>
      </c>
      <c r="AG209" s="48"/>
      <c r="AH209" s="53">
        <f t="shared" ref="AH209:AH210" si="1768">SUM(AG209*$D209)</f>
        <v>0</v>
      </c>
      <c r="AI209" s="48"/>
      <c r="AJ209" s="53">
        <f t="shared" ref="AJ209:AJ210" si="1769">SUM(AI209*$D209)</f>
        <v>0</v>
      </c>
      <c r="AK209" s="48"/>
      <c r="AL209" s="53">
        <f t="shared" ref="AL209:AL210" si="1770">SUM(AK209*$D209)</f>
        <v>0</v>
      </c>
      <c r="AM209" s="48"/>
      <c r="AN209" s="53">
        <f t="shared" ref="AN209:AN210" si="1771">SUM(AM209*$D209)</f>
        <v>0</v>
      </c>
      <c r="AO209" s="48"/>
      <c r="AP209" s="53">
        <f t="shared" ref="AP209:AP210" si="1772">SUM(AO209*$D209)</f>
        <v>0</v>
      </c>
      <c r="AQ209" s="48"/>
      <c r="AR209" s="53">
        <f t="shared" ref="AR209:AR210" si="1773">SUM(AQ209*$D209)</f>
        <v>0</v>
      </c>
      <c r="AS209" s="48"/>
      <c r="AT209" s="53">
        <f t="shared" ref="AT209:AT210" si="1774">SUM(AS209*$D209)</f>
        <v>0</v>
      </c>
      <c r="AU209" s="48"/>
      <c r="AV209" s="53">
        <f t="shared" ref="AV209:AV210" si="1775">SUM(AU209*$D209)</f>
        <v>0</v>
      </c>
      <c r="AW209" s="48"/>
      <c r="AX209" s="53">
        <f t="shared" ref="AX209:AX210" si="1776">SUM(AW209*$D209)</f>
        <v>0</v>
      </c>
      <c r="AY209" s="48"/>
      <c r="AZ209" s="872">
        <f t="shared" ref="AZ209:AZ210" si="1777">SUM(AY209*$D209)</f>
        <v>0</v>
      </c>
      <c r="BA209" s="877"/>
      <c r="BB209" s="53">
        <f t="shared" si="1694"/>
        <v>0</v>
      </c>
      <c r="BC209" s="48"/>
      <c r="BD209" s="53">
        <f t="shared" si="1695"/>
        <v>0</v>
      </c>
      <c r="BE209" s="48"/>
      <c r="BF209" s="53">
        <f t="shared" si="1696"/>
        <v>0</v>
      </c>
      <c r="BG209" s="48"/>
      <c r="BH209" s="53">
        <f t="shared" si="1697"/>
        <v>0</v>
      </c>
      <c r="BI209" s="48"/>
      <c r="BJ209" s="53">
        <f t="shared" si="1698"/>
        <v>0</v>
      </c>
      <c r="BK209" s="48"/>
      <c r="BL209" s="53">
        <f t="shared" si="1699"/>
        <v>0</v>
      </c>
      <c r="BM209" s="48"/>
      <c r="BN209" s="53">
        <f t="shared" si="1700"/>
        <v>0</v>
      </c>
      <c r="BO209" s="48"/>
      <c r="BP209" s="53">
        <f t="shared" si="1701"/>
        <v>0</v>
      </c>
      <c r="BQ209" s="48"/>
      <c r="BR209" s="53">
        <f t="shared" si="1702"/>
        <v>0</v>
      </c>
      <c r="BS209" s="48"/>
      <c r="BT209" s="53">
        <f t="shared" si="1703"/>
        <v>0</v>
      </c>
      <c r="BU209" s="48"/>
      <c r="BV209" s="53">
        <f t="shared" si="1704"/>
        <v>0</v>
      </c>
      <c r="BW209" s="48"/>
      <c r="BX209" s="53">
        <f t="shared" si="1705"/>
        <v>0</v>
      </c>
      <c r="BY209" s="48"/>
      <c r="BZ209" s="53">
        <f t="shared" si="1706"/>
        <v>0</v>
      </c>
      <c r="CA209" s="48"/>
      <c r="CB209" s="53">
        <f t="shared" si="1707"/>
        <v>0</v>
      </c>
      <c r="CC209" s="48"/>
      <c r="CD209" s="53">
        <f t="shared" si="1708"/>
        <v>0</v>
      </c>
      <c r="CE209" s="48"/>
      <c r="CF209" s="53">
        <f t="shared" si="1709"/>
        <v>0</v>
      </c>
      <c r="CG209" s="48"/>
      <c r="CH209" s="53">
        <f t="shared" si="1710"/>
        <v>0</v>
      </c>
      <c r="CI209" s="48"/>
      <c r="CJ209" s="53">
        <f t="shared" si="1711"/>
        <v>0</v>
      </c>
      <c r="CK209" s="48"/>
      <c r="CL209" s="53">
        <f t="shared" si="1712"/>
        <v>0</v>
      </c>
      <c r="CM209" s="48"/>
      <c r="CN209" s="53">
        <f t="shared" si="1713"/>
        <v>0</v>
      </c>
      <c r="CO209" s="48"/>
      <c r="CP209" s="53">
        <f t="shared" si="1714"/>
        <v>0</v>
      </c>
      <c r="CQ209" s="48"/>
      <c r="CR209" s="53">
        <f t="shared" si="1715"/>
        <v>0</v>
      </c>
      <c r="CS209" s="48"/>
      <c r="CT209" s="53">
        <f t="shared" si="1716"/>
        <v>0</v>
      </c>
      <c r="CU209" s="48"/>
      <c r="CV209" s="53">
        <f t="shared" si="1717"/>
        <v>0</v>
      </c>
      <c r="CW209" s="48"/>
      <c r="CX209" s="53">
        <f t="shared" si="1663"/>
        <v>0</v>
      </c>
      <c r="CY209" s="43"/>
      <c r="CZ209" s="50">
        <f t="shared" si="1664"/>
        <v>0</v>
      </c>
      <c r="DA209" s="50">
        <f t="shared" si="1665"/>
        <v>0</v>
      </c>
      <c r="DB209" s="1"/>
      <c r="DC209" s="850"/>
      <c r="DD209" s="850">
        <f t="shared" si="1666"/>
        <v>0</v>
      </c>
      <c r="DE209" s="851">
        <f t="shared" si="1718"/>
        <v>0</v>
      </c>
      <c r="DF209" s="851">
        <f t="shared" si="1667"/>
        <v>0</v>
      </c>
      <c r="DG209" s="850"/>
      <c r="DH209" s="850">
        <f t="shared" si="1668"/>
        <v>0</v>
      </c>
      <c r="DI209" s="851">
        <f t="shared" si="1669"/>
        <v>0</v>
      </c>
      <c r="DJ209" s="851">
        <f t="shared" si="1670"/>
        <v>0</v>
      </c>
    </row>
    <row r="210" spans="1:114" s="3" customFormat="1" x14ac:dyDescent="0.2">
      <c r="A210" s="46" t="s">
        <v>182</v>
      </c>
      <c r="B210" s="46" t="s">
        <v>183</v>
      </c>
      <c r="C210" s="46" t="s">
        <v>7</v>
      </c>
      <c r="D210" s="46">
        <v>118</v>
      </c>
      <c r="E210" s="4"/>
      <c r="F210" s="53">
        <f t="shared" si="1755"/>
        <v>0</v>
      </c>
      <c r="G210" s="4"/>
      <c r="H210" s="53">
        <f t="shared" si="1756"/>
        <v>0</v>
      </c>
      <c r="I210" s="4"/>
      <c r="J210" s="53">
        <f t="shared" si="1757"/>
        <v>0</v>
      </c>
      <c r="K210" s="4"/>
      <c r="L210" s="53">
        <f t="shared" si="1758"/>
        <v>0</v>
      </c>
      <c r="M210" s="4"/>
      <c r="N210" s="53">
        <f t="shared" si="1759"/>
        <v>0</v>
      </c>
      <c r="O210" s="4"/>
      <c r="P210" s="53">
        <f t="shared" si="1760"/>
        <v>0</v>
      </c>
      <c r="Q210" s="4"/>
      <c r="R210" s="53">
        <f t="shared" si="1761"/>
        <v>0</v>
      </c>
      <c r="S210" s="4"/>
      <c r="T210" s="53">
        <f t="shared" si="1762"/>
        <v>0</v>
      </c>
      <c r="U210" s="4"/>
      <c r="V210" s="53">
        <f t="shared" si="1763"/>
        <v>0</v>
      </c>
      <c r="W210" s="4"/>
      <c r="X210" s="53">
        <f t="shared" si="1764"/>
        <v>0</v>
      </c>
      <c r="Y210" s="4"/>
      <c r="Z210" s="53"/>
      <c r="AA210" s="4"/>
      <c r="AB210" s="872">
        <f t="shared" si="1765"/>
        <v>0</v>
      </c>
      <c r="AC210" s="877"/>
      <c r="AD210" s="53">
        <f t="shared" si="1766"/>
        <v>0</v>
      </c>
      <c r="AE210" s="48"/>
      <c r="AF210" s="53">
        <f t="shared" si="1767"/>
        <v>0</v>
      </c>
      <c r="AG210" s="48"/>
      <c r="AH210" s="53">
        <f t="shared" si="1768"/>
        <v>0</v>
      </c>
      <c r="AI210" s="48"/>
      <c r="AJ210" s="53">
        <f t="shared" si="1769"/>
        <v>0</v>
      </c>
      <c r="AK210" s="48"/>
      <c r="AL210" s="53">
        <f t="shared" si="1770"/>
        <v>0</v>
      </c>
      <c r="AM210" s="48"/>
      <c r="AN210" s="53">
        <f t="shared" si="1771"/>
        <v>0</v>
      </c>
      <c r="AO210" s="48"/>
      <c r="AP210" s="53">
        <f t="shared" si="1772"/>
        <v>0</v>
      </c>
      <c r="AQ210" s="48"/>
      <c r="AR210" s="53">
        <f t="shared" si="1773"/>
        <v>0</v>
      </c>
      <c r="AS210" s="48"/>
      <c r="AT210" s="53">
        <f t="shared" si="1774"/>
        <v>0</v>
      </c>
      <c r="AU210" s="48"/>
      <c r="AV210" s="53">
        <f t="shared" si="1775"/>
        <v>0</v>
      </c>
      <c r="AW210" s="48"/>
      <c r="AX210" s="53">
        <f t="shared" si="1776"/>
        <v>0</v>
      </c>
      <c r="AY210" s="48"/>
      <c r="AZ210" s="872">
        <f t="shared" si="1777"/>
        <v>0</v>
      </c>
      <c r="BA210" s="877"/>
      <c r="BB210" s="53">
        <f t="shared" ref="BB210" si="1778">SUM(BA210*$D210)</f>
        <v>0</v>
      </c>
      <c r="BC210" s="48"/>
      <c r="BD210" s="53">
        <f t="shared" ref="BD210" si="1779">SUM(BC210*$D210)</f>
        <v>0</v>
      </c>
      <c r="BE210" s="48"/>
      <c r="BF210" s="53">
        <f t="shared" ref="BF210" si="1780">SUM(BE210*$D210)</f>
        <v>0</v>
      </c>
      <c r="BG210" s="48"/>
      <c r="BH210" s="53">
        <f t="shared" ref="BH210" si="1781">SUM(BG210*$D210)</f>
        <v>0</v>
      </c>
      <c r="BI210" s="48"/>
      <c r="BJ210" s="53">
        <f t="shared" ref="BJ210" si="1782">SUM(BI210*$D210)</f>
        <v>0</v>
      </c>
      <c r="BK210" s="48"/>
      <c r="BL210" s="53">
        <f t="shared" ref="BL210" si="1783">SUM(BK210*$D210)</f>
        <v>0</v>
      </c>
      <c r="BM210" s="48"/>
      <c r="BN210" s="53">
        <f t="shared" ref="BN210" si="1784">SUM(BM210*$D210)</f>
        <v>0</v>
      </c>
      <c r="BO210" s="48"/>
      <c r="BP210" s="53">
        <f t="shared" ref="BP210" si="1785">SUM(BO210*$D210)</f>
        <v>0</v>
      </c>
      <c r="BQ210" s="48"/>
      <c r="BR210" s="53">
        <f t="shared" ref="BR210" si="1786">SUM(BQ210*$D210)</f>
        <v>0</v>
      </c>
      <c r="BS210" s="48"/>
      <c r="BT210" s="53">
        <f t="shared" ref="BT210" si="1787">SUM(BS210*$D210)</f>
        <v>0</v>
      </c>
      <c r="BU210" s="48"/>
      <c r="BV210" s="53">
        <f t="shared" ref="BV210" si="1788">SUM(BU210*$D210)</f>
        <v>0</v>
      </c>
      <c r="BW210" s="48"/>
      <c r="BX210" s="53">
        <f t="shared" ref="BX210" si="1789">SUM(BW210*$D210)</f>
        <v>0</v>
      </c>
      <c r="BY210" s="48"/>
      <c r="BZ210" s="53">
        <f t="shared" si="1706"/>
        <v>0</v>
      </c>
      <c r="CA210" s="48"/>
      <c r="CB210" s="53">
        <f t="shared" si="1707"/>
        <v>0</v>
      </c>
      <c r="CC210" s="48"/>
      <c r="CD210" s="53">
        <f t="shared" si="1708"/>
        <v>0</v>
      </c>
      <c r="CE210" s="48"/>
      <c r="CF210" s="53">
        <f t="shared" si="1709"/>
        <v>0</v>
      </c>
      <c r="CG210" s="48"/>
      <c r="CH210" s="53">
        <f t="shared" si="1710"/>
        <v>0</v>
      </c>
      <c r="CI210" s="48"/>
      <c r="CJ210" s="53">
        <f t="shared" si="1711"/>
        <v>0</v>
      </c>
      <c r="CK210" s="48"/>
      <c r="CL210" s="53">
        <f t="shared" si="1712"/>
        <v>0</v>
      </c>
      <c r="CM210" s="48"/>
      <c r="CN210" s="53">
        <f t="shared" si="1713"/>
        <v>0</v>
      </c>
      <c r="CO210" s="48"/>
      <c r="CP210" s="53">
        <f t="shared" si="1714"/>
        <v>0</v>
      </c>
      <c r="CQ210" s="48"/>
      <c r="CR210" s="53">
        <f t="shared" si="1715"/>
        <v>0</v>
      </c>
      <c r="CS210" s="48"/>
      <c r="CT210" s="53">
        <f t="shared" si="1716"/>
        <v>0</v>
      </c>
      <c r="CU210" s="48"/>
      <c r="CV210" s="53">
        <f t="shared" si="1717"/>
        <v>0</v>
      </c>
      <c r="CW210" s="48"/>
      <c r="CX210" s="53">
        <f t="shared" ref="CX210" si="1790">SUM(CW210*$D210)</f>
        <v>0</v>
      </c>
      <c r="CY210" s="43"/>
      <c r="CZ210" s="50">
        <f t="shared" si="1664"/>
        <v>0</v>
      </c>
      <c r="DA210" s="50">
        <f t="shared" si="1665"/>
        <v>0</v>
      </c>
      <c r="DB210" s="1"/>
      <c r="DC210" s="850"/>
      <c r="DD210" s="850">
        <f t="shared" si="1666"/>
        <v>0</v>
      </c>
      <c r="DE210" s="851">
        <f t="shared" si="1718"/>
        <v>0</v>
      </c>
      <c r="DF210" s="851">
        <f t="shared" si="1667"/>
        <v>0</v>
      </c>
      <c r="DG210" s="850"/>
      <c r="DH210" s="850">
        <f t="shared" si="1668"/>
        <v>0</v>
      </c>
      <c r="DI210" s="851">
        <f t="shared" si="1669"/>
        <v>0</v>
      </c>
      <c r="DJ210" s="851">
        <f t="shared" si="1670"/>
        <v>0</v>
      </c>
    </row>
    <row r="211" spans="1:114" s="3" customFormat="1" x14ac:dyDescent="0.2">
      <c r="A211" s="46" t="s">
        <v>450</v>
      </c>
      <c r="B211" s="46" t="s">
        <v>279</v>
      </c>
      <c r="C211" s="46" t="s">
        <v>7</v>
      </c>
      <c r="D211" s="46">
        <v>118</v>
      </c>
      <c r="E211" s="4"/>
      <c r="F211" s="53">
        <f t="shared" si="1671"/>
        <v>0</v>
      </c>
      <c r="G211" s="4"/>
      <c r="H211" s="53">
        <f t="shared" si="1672"/>
        <v>0</v>
      </c>
      <c r="I211" s="4"/>
      <c r="J211" s="53">
        <f t="shared" si="1673"/>
        <v>0</v>
      </c>
      <c r="K211" s="4"/>
      <c r="L211" s="53">
        <f t="shared" si="1674"/>
        <v>0</v>
      </c>
      <c r="M211" s="4"/>
      <c r="N211" s="53">
        <f t="shared" si="1675"/>
        <v>0</v>
      </c>
      <c r="O211" s="4"/>
      <c r="P211" s="53">
        <f t="shared" si="1676"/>
        <v>0</v>
      </c>
      <c r="Q211" s="4"/>
      <c r="R211" s="53">
        <f t="shared" si="1677"/>
        <v>0</v>
      </c>
      <c r="S211" s="4"/>
      <c r="T211" s="53">
        <f t="shared" si="1678"/>
        <v>0</v>
      </c>
      <c r="U211" s="4"/>
      <c r="V211" s="53">
        <f t="shared" si="1679"/>
        <v>0</v>
      </c>
      <c r="W211" s="4"/>
      <c r="X211" s="53">
        <f t="shared" si="1680"/>
        <v>0</v>
      </c>
      <c r="Y211" s="4"/>
      <c r="Z211" s="53"/>
      <c r="AA211" s="4"/>
      <c r="AB211" s="872">
        <f t="shared" si="1681"/>
        <v>0</v>
      </c>
      <c r="AC211" s="903"/>
      <c r="AD211" s="53">
        <f t="shared" si="1682"/>
        <v>0</v>
      </c>
      <c r="AE211" s="4"/>
      <c r="AF211" s="53">
        <f t="shared" si="1683"/>
        <v>0</v>
      </c>
      <c r="AG211" s="4"/>
      <c r="AH211" s="53">
        <f t="shared" si="1684"/>
        <v>0</v>
      </c>
      <c r="AI211" s="4"/>
      <c r="AJ211" s="53">
        <f t="shared" si="1685"/>
        <v>0</v>
      </c>
      <c r="AK211" s="4"/>
      <c r="AL211" s="53">
        <f t="shared" si="1686"/>
        <v>0</v>
      </c>
      <c r="AM211" s="4"/>
      <c r="AN211" s="53">
        <f t="shared" si="1687"/>
        <v>0</v>
      </c>
      <c r="AO211" s="4"/>
      <c r="AP211" s="53">
        <f t="shared" si="1688"/>
        <v>0</v>
      </c>
      <c r="AQ211" s="4"/>
      <c r="AR211" s="53">
        <f t="shared" si="1689"/>
        <v>0</v>
      </c>
      <c r="AS211" s="4"/>
      <c r="AT211" s="53">
        <f t="shared" si="1690"/>
        <v>0</v>
      </c>
      <c r="AU211" s="4"/>
      <c r="AV211" s="53">
        <f t="shared" si="1691"/>
        <v>0</v>
      </c>
      <c r="AW211" s="4"/>
      <c r="AX211" s="53">
        <f t="shared" si="1692"/>
        <v>0</v>
      </c>
      <c r="AY211" s="4"/>
      <c r="AZ211" s="872">
        <f t="shared" si="1693"/>
        <v>0</v>
      </c>
      <c r="BA211" s="903">
        <v>0.5</v>
      </c>
      <c r="BB211" s="53">
        <f t="shared" si="1694"/>
        <v>59</v>
      </c>
      <c r="BC211" s="4">
        <v>0.75</v>
      </c>
      <c r="BD211" s="53">
        <f t="shared" si="1695"/>
        <v>88.5</v>
      </c>
      <c r="BE211" s="4"/>
      <c r="BF211" s="53">
        <f t="shared" si="1696"/>
        <v>0</v>
      </c>
      <c r="BG211" s="4"/>
      <c r="BH211" s="53">
        <f t="shared" si="1697"/>
        <v>0</v>
      </c>
      <c r="BI211" s="4"/>
      <c r="BJ211" s="53">
        <f t="shared" si="1698"/>
        <v>0</v>
      </c>
      <c r="BK211" s="4"/>
      <c r="BL211" s="53">
        <f t="shared" si="1699"/>
        <v>0</v>
      </c>
      <c r="BM211" s="4"/>
      <c r="BN211" s="53">
        <f t="shared" si="1700"/>
        <v>0</v>
      </c>
      <c r="BO211" s="4">
        <v>0.25</v>
      </c>
      <c r="BP211" s="53">
        <f t="shared" si="1701"/>
        <v>29.5</v>
      </c>
      <c r="BQ211" s="4"/>
      <c r="BR211" s="53">
        <f t="shared" si="1702"/>
        <v>0</v>
      </c>
      <c r="BS211" s="4"/>
      <c r="BT211" s="53">
        <f t="shared" si="1703"/>
        <v>0</v>
      </c>
      <c r="BU211" s="4"/>
      <c r="BV211" s="53">
        <f t="shared" si="1704"/>
        <v>0</v>
      </c>
      <c r="BW211" s="4"/>
      <c r="BX211" s="53">
        <f t="shared" si="1705"/>
        <v>0</v>
      </c>
      <c r="BY211" s="4"/>
      <c r="BZ211" s="53">
        <f t="shared" si="1706"/>
        <v>0</v>
      </c>
      <c r="CA211" s="4"/>
      <c r="CB211" s="53">
        <f t="shared" si="1707"/>
        <v>0</v>
      </c>
      <c r="CC211" s="4"/>
      <c r="CD211" s="53">
        <f t="shared" si="1708"/>
        <v>0</v>
      </c>
      <c r="CE211" s="4"/>
      <c r="CF211" s="53">
        <f t="shared" si="1709"/>
        <v>0</v>
      </c>
      <c r="CG211" s="4"/>
      <c r="CH211" s="53">
        <f t="shared" si="1710"/>
        <v>0</v>
      </c>
      <c r="CI211" s="4"/>
      <c r="CJ211" s="53">
        <f t="shared" si="1711"/>
        <v>0</v>
      </c>
      <c r="CK211" s="4"/>
      <c r="CL211" s="53">
        <f t="shared" si="1712"/>
        <v>0</v>
      </c>
      <c r="CM211" s="4"/>
      <c r="CN211" s="53">
        <f t="shared" si="1713"/>
        <v>0</v>
      </c>
      <c r="CO211" s="4"/>
      <c r="CP211" s="53">
        <f t="shared" si="1714"/>
        <v>0</v>
      </c>
      <c r="CQ211" s="4"/>
      <c r="CR211" s="53">
        <f t="shared" si="1715"/>
        <v>0</v>
      </c>
      <c r="CS211" s="4"/>
      <c r="CT211" s="53">
        <f t="shared" si="1716"/>
        <v>0</v>
      </c>
      <c r="CU211" s="4"/>
      <c r="CV211" s="53">
        <f t="shared" si="1717"/>
        <v>0</v>
      </c>
      <c r="CW211" s="4"/>
      <c r="CX211" s="53">
        <f t="shared" si="1663"/>
        <v>0</v>
      </c>
      <c r="CY211" s="43"/>
      <c r="CZ211" s="50">
        <f t="shared" si="1664"/>
        <v>1.5</v>
      </c>
      <c r="DA211" s="50">
        <f t="shared" si="1665"/>
        <v>177</v>
      </c>
      <c r="DB211" s="1"/>
      <c r="DC211" s="850"/>
      <c r="DD211" s="850">
        <f t="shared" si="1666"/>
        <v>0</v>
      </c>
      <c r="DE211" s="851">
        <f t="shared" si="1718"/>
        <v>0</v>
      </c>
      <c r="DF211" s="851">
        <f t="shared" si="1667"/>
        <v>0</v>
      </c>
      <c r="DG211" s="850"/>
      <c r="DH211" s="850">
        <f t="shared" si="1668"/>
        <v>0</v>
      </c>
      <c r="DI211" s="851">
        <f t="shared" si="1669"/>
        <v>0</v>
      </c>
      <c r="DJ211" s="851">
        <f t="shared" si="1670"/>
        <v>0</v>
      </c>
    </row>
    <row r="212" spans="1:114" s="3" customFormat="1" x14ac:dyDescent="0.2">
      <c r="A212" s="46"/>
      <c r="B212" s="46"/>
      <c r="C212" s="46"/>
      <c r="D212" s="46"/>
      <c r="E212" s="4"/>
      <c r="F212" s="53"/>
      <c r="G212" s="4"/>
      <c r="H212" s="53"/>
      <c r="I212" s="4"/>
      <c r="J212" s="53"/>
      <c r="K212" s="4"/>
      <c r="L212" s="53"/>
      <c r="M212" s="4"/>
      <c r="N212" s="53"/>
      <c r="O212" s="4"/>
      <c r="P212" s="53"/>
      <c r="Q212" s="4"/>
      <c r="R212" s="53"/>
      <c r="S212" s="4"/>
      <c r="T212" s="53"/>
      <c r="U212" s="4"/>
      <c r="V212" s="53"/>
      <c r="W212" s="4"/>
      <c r="X212" s="53"/>
      <c r="Y212" s="4"/>
      <c r="Z212" s="53"/>
      <c r="AA212" s="4"/>
      <c r="AB212" s="872"/>
      <c r="AC212" s="877"/>
      <c r="AD212" s="53"/>
      <c r="AE212" s="48"/>
      <c r="AF212" s="53"/>
      <c r="AG212" s="48"/>
      <c r="AH212" s="53"/>
      <c r="AI212" s="48"/>
      <c r="AJ212" s="53"/>
      <c r="AK212" s="48"/>
      <c r="AL212" s="53"/>
      <c r="AM212" s="48"/>
      <c r="AN212" s="53"/>
      <c r="AO212" s="48"/>
      <c r="AP212" s="53"/>
      <c r="AQ212" s="48"/>
      <c r="AR212" s="53"/>
      <c r="AS212" s="48"/>
      <c r="AT212" s="53"/>
      <c r="AU212" s="48"/>
      <c r="AV212" s="53"/>
      <c r="AW212" s="48"/>
      <c r="AX212" s="53"/>
      <c r="AY212" s="48"/>
      <c r="AZ212" s="872"/>
      <c r="BA212" s="877"/>
      <c r="BB212" s="53"/>
      <c r="BC212" s="48"/>
      <c r="BD212" s="53"/>
      <c r="BE212" s="48"/>
      <c r="BF212" s="53"/>
      <c r="BG212" s="48"/>
      <c r="BH212" s="53"/>
      <c r="BI212" s="48"/>
      <c r="BJ212" s="53"/>
      <c r="BK212" s="48"/>
      <c r="BL212" s="53"/>
      <c r="BM212" s="48"/>
      <c r="BN212" s="53"/>
      <c r="BO212" s="48"/>
      <c r="BP212" s="53"/>
      <c r="BQ212" s="48"/>
      <c r="BR212" s="53"/>
      <c r="BS212" s="48"/>
      <c r="BT212" s="53"/>
      <c r="BU212" s="48"/>
      <c r="BV212" s="53"/>
      <c r="BW212" s="48"/>
      <c r="BX212" s="53">
        <f t="shared" ref="BX212" si="1791">SUM(BW212*$D212)</f>
        <v>0</v>
      </c>
      <c r="BY212" s="48"/>
      <c r="BZ212" s="53">
        <f t="shared" ref="BZ212" si="1792">SUM(BY212*$D212)</f>
        <v>0</v>
      </c>
      <c r="CA212" s="48"/>
      <c r="CB212" s="53">
        <f t="shared" ref="CB212" si="1793">SUM(CA212*$D212)</f>
        <v>0</v>
      </c>
      <c r="CC212" s="48"/>
      <c r="CD212" s="53">
        <f t="shared" ref="CD212" si="1794">SUM(CC212*$D212)</f>
        <v>0</v>
      </c>
      <c r="CE212" s="48"/>
      <c r="CF212" s="53">
        <f t="shared" ref="CF212" si="1795">SUM(CE212*$D212)</f>
        <v>0</v>
      </c>
      <c r="CG212" s="48"/>
      <c r="CH212" s="53">
        <f t="shared" ref="CH212" si="1796">SUM(CG212*$D212)</f>
        <v>0</v>
      </c>
      <c r="CI212" s="48"/>
      <c r="CJ212" s="53">
        <f t="shared" ref="CJ212" si="1797">SUM(CI212*$D212)</f>
        <v>0</v>
      </c>
      <c r="CK212" s="48"/>
      <c r="CL212" s="53">
        <f t="shared" ref="CL212" si="1798">SUM(CK212*$D212)</f>
        <v>0</v>
      </c>
      <c r="CM212" s="48"/>
      <c r="CN212" s="53">
        <f t="shared" ref="CN212" si="1799">SUM(CM212*$D212)</f>
        <v>0</v>
      </c>
      <c r="CO212" s="48"/>
      <c r="CP212" s="53">
        <f t="shared" ref="CP212" si="1800">SUM(CO212*$D212)</f>
        <v>0</v>
      </c>
      <c r="CQ212" s="48"/>
      <c r="CR212" s="53">
        <f t="shared" ref="CR212" si="1801">SUM(CQ212*$D212)</f>
        <v>0</v>
      </c>
      <c r="CS212" s="48"/>
      <c r="CT212" s="53">
        <f t="shared" ref="CT212" si="1802">SUM(CS212*$D212)</f>
        <v>0</v>
      </c>
      <c r="CU212" s="48"/>
      <c r="CV212" s="53">
        <f t="shared" ref="CV212" si="1803">SUM(CU212*$D212)</f>
        <v>0</v>
      </c>
      <c r="CW212" s="48"/>
      <c r="CX212" s="53">
        <f t="shared" ref="CX212" si="1804">SUM(CW212*$D212)</f>
        <v>0</v>
      </c>
      <c r="CY212" s="43"/>
      <c r="CZ212" s="50">
        <f t="shared" ref="CZ212" si="1805">SUM(E212+G212+I212+K212+M212+O212+Q212+S212+U212+W212+Y212+AA212+AC212+AE212+AG212+AI212+AK212+AM212+AO212+AQ212+AS212+AU212+AW212+AY212+BA212+BC212+BE212+BG212+BI212+BK212+BM212+BO212+BQ212+BS212+BU212+BW212+CW212+BY212+CA212+CC212+CE212+CG212+CI212+CK212+CM212+CO212+CQ212+CS212+CU212)</f>
        <v>0</v>
      </c>
      <c r="DA212" s="50">
        <f t="shared" ref="DA212" si="1806">ROUND(CZ212*D212*2,1)/2</f>
        <v>0</v>
      </c>
      <c r="DB212" s="1"/>
      <c r="DC212" s="850"/>
      <c r="DD212" s="850">
        <f t="shared" ref="DD212" si="1807">DC212*D212</f>
        <v>0</v>
      </c>
      <c r="DE212" s="851">
        <f t="shared" ref="DE212" si="1808">DC212+BW212</f>
        <v>0</v>
      </c>
      <c r="DF212" s="851">
        <f t="shared" ref="DF212" si="1809">DE212*D212</f>
        <v>0</v>
      </c>
      <c r="DG212" s="850"/>
      <c r="DH212" s="850">
        <f t="shared" ref="DH212" si="1810">SUM(DG212*AJ212)</f>
        <v>0</v>
      </c>
      <c r="DI212" s="851">
        <f t="shared" ref="DI212" si="1811">SUM(DG212+BI212)</f>
        <v>0</v>
      </c>
      <c r="DJ212" s="851">
        <f t="shared" ref="DJ212" si="1812">SUM(DI212*AJ212)</f>
        <v>0</v>
      </c>
    </row>
    <row r="213" spans="1:114" s="3" customFormat="1" x14ac:dyDescent="0.2">
      <c r="A213" s="46" t="s">
        <v>237</v>
      </c>
      <c r="B213" s="46" t="s">
        <v>238</v>
      </c>
      <c r="C213" s="46" t="s">
        <v>3</v>
      </c>
      <c r="D213" s="46">
        <v>100</v>
      </c>
      <c r="E213" s="4"/>
      <c r="F213" s="53">
        <f t="shared" ref="F213:F230" si="1813">SUM(E213*$D213)</f>
        <v>0</v>
      </c>
      <c r="G213" s="4"/>
      <c r="H213" s="53">
        <f t="shared" ref="H213:H230" si="1814">SUM(G213*$D213)</f>
        <v>0</v>
      </c>
      <c r="I213" s="4"/>
      <c r="J213" s="53">
        <f t="shared" ref="J213:J230" si="1815">SUM(I213*$D213)</f>
        <v>0</v>
      </c>
      <c r="K213" s="4"/>
      <c r="L213" s="53">
        <f t="shared" ref="L213:L230" si="1816">SUM(K213*$D213)</f>
        <v>0</v>
      </c>
      <c r="M213" s="4"/>
      <c r="N213" s="53">
        <f t="shared" ref="N213:N230" si="1817">SUM(M213*$D213)</f>
        <v>0</v>
      </c>
      <c r="O213" s="4"/>
      <c r="P213" s="53">
        <f t="shared" ref="P213:P230" si="1818">SUM(O213*$D213)</f>
        <v>0</v>
      </c>
      <c r="Q213" s="4"/>
      <c r="R213" s="53">
        <f t="shared" ref="R213:R230" si="1819">SUM(Q213*$D213)</f>
        <v>0</v>
      </c>
      <c r="S213" s="4"/>
      <c r="T213" s="53">
        <f t="shared" ref="T213:T230" si="1820">SUM(S213*$D213)</f>
        <v>0</v>
      </c>
      <c r="U213" s="4"/>
      <c r="V213" s="53">
        <f t="shared" ref="V213:V230" si="1821">SUM(U213*$D213)</f>
        <v>0</v>
      </c>
      <c r="W213" s="4"/>
      <c r="X213" s="53">
        <f t="shared" ref="X213:X230" si="1822">SUM(W213*$D213)</f>
        <v>0</v>
      </c>
      <c r="Y213" s="4"/>
      <c r="Z213" s="53"/>
      <c r="AA213" s="4"/>
      <c r="AB213" s="872">
        <f t="shared" ref="AB213:AB230" si="1823">SUM(AA213*$D213)</f>
        <v>0</v>
      </c>
      <c r="AC213" s="877"/>
      <c r="AD213" s="53">
        <f t="shared" ref="AD213:AD230" si="1824">SUM(AC213*$D213)</f>
        <v>0</v>
      </c>
      <c r="AE213" s="48"/>
      <c r="AF213" s="53">
        <f t="shared" ref="AF213:AF230" si="1825">SUM(AE213*$D213)</f>
        <v>0</v>
      </c>
      <c r="AG213" s="48"/>
      <c r="AH213" s="53">
        <f t="shared" ref="AH213:AH230" si="1826">SUM(AG213*$D213)</f>
        <v>0</v>
      </c>
      <c r="AI213" s="48"/>
      <c r="AJ213" s="53">
        <f t="shared" ref="AJ213:AJ230" si="1827">SUM(AI213*$D213)</f>
        <v>0</v>
      </c>
      <c r="AK213" s="48"/>
      <c r="AL213" s="53">
        <f t="shared" ref="AL213:AL230" si="1828">SUM(AK213*$D213)</f>
        <v>0</v>
      </c>
      <c r="AM213" s="48"/>
      <c r="AN213" s="53">
        <f t="shared" ref="AN213:AN230" si="1829">SUM(AM213*$D213)</f>
        <v>0</v>
      </c>
      <c r="AO213" s="48"/>
      <c r="AP213" s="53">
        <f t="shared" ref="AP213:AP230" si="1830">SUM(AO213*$D213)</f>
        <v>0</v>
      </c>
      <c r="AQ213" s="48"/>
      <c r="AR213" s="53">
        <f t="shared" ref="AR213:AR230" si="1831">SUM(AQ213*$D213)</f>
        <v>0</v>
      </c>
      <c r="AS213" s="48"/>
      <c r="AT213" s="53">
        <f t="shared" ref="AT213:AT230" si="1832">SUM(AS213*$D213)</f>
        <v>0</v>
      </c>
      <c r="AU213" s="48"/>
      <c r="AV213" s="53">
        <f t="shared" ref="AV213:AV230" si="1833">SUM(AU213*$D213)</f>
        <v>0</v>
      </c>
      <c r="AW213" s="48"/>
      <c r="AX213" s="53">
        <f t="shared" ref="AX213:AX230" si="1834">SUM(AW213*$D213)</f>
        <v>0</v>
      </c>
      <c r="AY213" s="48"/>
      <c r="AZ213" s="872">
        <f t="shared" ref="AZ213:AZ230" si="1835">SUM(AY213*$D213)</f>
        <v>0</v>
      </c>
      <c r="BA213" s="877"/>
      <c r="BB213" s="53">
        <f t="shared" si="1694"/>
        <v>0</v>
      </c>
      <c r="BC213" s="48"/>
      <c r="BD213" s="53">
        <f t="shared" si="1695"/>
        <v>0</v>
      </c>
      <c r="BE213" s="48"/>
      <c r="BF213" s="53">
        <f t="shared" si="1696"/>
        <v>0</v>
      </c>
      <c r="BG213" s="48"/>
      <c r="BH213" s="53">
        <f t="shared" si="1697"/>
        <v>0</v>
      </c>
      <c r="BI213" s="48"/>
      <c r="BJ213" s="53">
        <f t="shared" si="1698"/>
        <v>0</v>
      </c>
      <c r="BK213" s="48"/>
      <c r="BL213" s="53">
        <f t="shared" si="1699"/>
        <v>0</v>
      </c>
      <c r="BM213" s="48"/>
      <c r="BN213" s="53">
        <f t="shared" si="1700"/>
        <v>0</v>
      </c>
      <c r="BO213" s="48"/>
      <c r="BP213" s="53">
        <f t="shared" si="1701"/>
        <v>0</v>
      </c>
      <c r="BQ213" s="48"/>
      <c r="BR213" s="53">
        <f t="shared" si="1702"/>
        <v>0</v>
      </c>
      <c r="BS213" s="48"/>
      <c r="BT213" s="53">
        <f t="shared" si="1703"/>
        <v>0</v>
      </c>
      <c r="BU213" s="48"/>
      <c r="BV213" s="53">
        <f t="shared" si="1704"/>
        <v>0</v>
      </c>
      <c r="BW213" s="48"/>
      <c r="BX213" s="53">
        <f t="shared" si="1705"/>
        <v>0</v>
      </c>
      <c r="BY213" s="48"/>
      <c r="BZ213" s="53">
        <f t="shared" si="1706"/>
        <v>0</v>
      </c>
      <c r="CA213" s="48"/>
      <c r="CB213" s="53">
        <f t="shared" si="1707"/>
        <v>0</v>
      </c>
      <c r="CC213" s="48"/>
      <c r="CD213" s="53">
        <f t="shared" si="1708"/>
        <v>0</v>
      </c>
      <c r="CE213" s="48"/>
      <c r="CF213" s="53">
        <f t="shared" si="1709"/>
        <v>0</v>
      </c>
      <c r="CG213" s="48"/>
      <c r="CH213" s="53">
        <f t="shared" si="1710"/>
        <v>0</v>
      </c>
      <c r="CI213" s="48"/>
      <c r="CJ213" s="53">
        <f t="shared" si="1711"/>
        <v>0</v>
      </c>
      <c r="CK213" s="48"/>
      <c r="CL213" s="53">
        <f t="shared" si="1712"/>
        <v>0</v>
      </c>
      <c r="CM213" s="48"/>
      <c r="CN213" s="53">
        <f t="shared" si="1713"/>
        <v>0</v>
      </c>
      <c r="CO213" s="48"/>
      <c r="CP213" s="53">
        <f t="shared" si="1714"/>
        <v>0</v>
      </c>
      <c r="CQ213" s="48"/>
      <c r="CR213" s="53">
        <f t="shared" si="1715"/>
        <v>0</v>
      </c>
      <c r="CS213" s="48"/>
      <c r="CT213" s="53">
        <f t="shared" si="1716"/>
        <v>0</v>
      </c>
      <c r="CU213" s="48"/>
      <c r="CV213" s="53">
        <f t="shared" si="1717"/>
        <v>0</v>
      </c>
      <c r="CW213" s="48"/>
      <c r="CX213" s="53">
        <f t="shared" si="1663"/>
        <v>0</v>
      </c>
      <c r="CY213" s="43"/>
      <c r="CZ213" s="50">
        <f t="shared" si="1664"/>
        <v>0</v>
      </c>
      <c r="DA213" s="50">
        <f t="shared" si="1665"/>
        <v>0</v>
      </c>
      <c r="DB213" s="1"/>
      <c r="DC213" s="850"/>
      <c r="DD213" s="850">
        <f t="shared" si="1666"/>
        <v>0</v>
      </c>
      <c r="DE213" s="851">
        <f t="shared" si="1718"/>
        <v>0</v>
      </c>
      <c r="DF213" s="851">
        <f t="shared" si="1667"/>
        <v>0</v>
      </c>
      <c r="DG213" s="850"/>
      <c r="DH213" s="850">
        <f t="shared" si="1668"/>
        <v>0</v>
      </c>
      <c r="DI213" s="851">
        <f t="shared" si="1669"/>
        <v>0</v>
      </c>
      <c r="DJ213" s="851">
        <f t="shared" si="1670"/>
        <v>0</v>
      </c>
    </row>
    <row r="214" spans="1:114" s="862" customFormat="1" x14ac:dyDescent="0.2">
      <c r="A214" s="857" t="s">
        <v>85</v>
      </c>
      <c r="B214" s="857" t="s">
        <v>82</v>
      </c>
      <c r="C214" s="857" t="s">
        <v>3</v>
      </c>
      <c r="D214" s="857">
        <v>100</v>
      </c>
      <c r="E214" s="858"/>
      <c r="F214" s="859">
        <f t="shared" si="1813"/>
        <v>0</v>
      </c>
      <c r="G214" s="858"/>
      <c r="H214" s="859">
        <f t="shared" si="1814"/>
        <v>0</v>
      </c>
      <c r="I214" s="858"/>
      <c r="J214" s="859">
        <f t="shared" si="1815"/>
        <v>0</v>
      </c>
      <c r="K214" s="858"/>
      <c r="L214" s="859">
        <f t="shared" si="1816"/>
        <v>0</v>
      </c>
      <c r="M214" s="858"/>
      <c r="N214" s="859">
        <f t="shared" si="1817"/>
        <v>0</v>
      </c>
      <c r="O214" s="858"/>
      <c r="P214" s="859">
        <f t="shared" si="1818"/>
        <v>0</v>
      </c>
      <c r="Q214" s="858"/>
      <c r="R214" s="859">
        <f t="shared" si="1819"/>
        <v>0</v>
      </c>
      <c r="S214" s="858"/>
      <c r="T214" s="859">
        <f t="shared" si="1820"/>
        <v>0</v>
      </c>
      <c r="U214" s="858"/>
      <c r="V214" s="859">
        <f t="shared" si="1821"/>
        <v>0</v>
      </c>
      <c r="W214" s="858"/>
      <c r="X214" s="859">
        <f t="shared" si="1822"/>
        <v>0</v>
      </c>
      <c r="Y214" s="858"/>
      <c r="Z214" s="859"/>
      <c r="AA214" s="858"/>
      <c r="AB214" s="874">
        <f t="shared" si="1823"/>
        <v>0</v>
      </c>
      <c r="AC214" s="882"/>
      <c r="AD214" s="859">
        <f t="shared" si="1824"/>
        <v>0</v>
      </c>
      <c r="AE214" s="860"/>
      <c r="AF214" s="859">
        <f t="shared" si="1825"/>
        <v>0</v>
      </c>
      <c r="AG214" s="860"/>
      <c r="AH214" s="859">
        <f t="shared" si="1826"/>
        <v>0</v>
      </c>
      <c r="AI214" s="860"/>
      <c r="AJ214" s="859">
        <f t="shared" si="1827"/>
        <v>0</v>
      </c>
      <c r="AK214" s="860"/>
      <c r="AL214" s="859">
        <f t="shared" si="1828"/>
        <v>0</v>
      </c>
      <c r="AM214" s="860"/>
      <c r="AN214" s="859">
        <f t="shared" si="1829"/>
        <v>0</v>
      </c>
      <c r="AO214" s="860"/>
      <c r="AP214" s="859">
        <f t="shared" si="1830"/>
        <v>0</v>
      </c>
      <c r="AQ214" s="860"/>
      <c r="AR214" s="859">
        <f t="shared" si="1831"/>
        <v>0</v>
      </c>
      <c r="AS214" s="860"/>
      <c r="AT214" s="859">
        <f t="shared" si="1832"/>
        <v>0</v>
      </c>
      <c r="AU214" s="860"/>
      <c r="AV214" s="859">
        <f t="shared" si="1833"/>
        <v>0</v>
      </c>
      <c r="AW214" s="860"/>
      <c r="AX214" s="859">
        <f t="shared" si="1834"/>
        <v>0</v>
      </c>
      <c r="AY214" s="860"/>
      <c r="AZ214" s="874">
        <f t="shared" si="1835"/>
        <v>0</v>
      </c>
      <c r="BA214" s="882"/>
      <c r="BB214" s="859">
        <f t="shared" si="1694"/>
        <v>0</v>
      </c>
      <c r="BC214" s="860"/>
      <c r="BD214" s="859">
        <f t="shared" si="1695"/>
        <v>0</v>
      </c>
      <c r="BE214" s="860"/>
      <c r="BF214" s="859">
        <f t="shared" si="1696"/>
        <v>0</v>
      </c>
      <c r="BG214" s="860"/>
      <c r="BH214" s="859">
        <f t="shared" si="1697"/>
        <v>0</v>
      </c>
      <c r="BI214" s="860"/>
      <c r="BJ214" s="859">
        <f t="shared" si="1698"/>
        <v>0</v>
      </c>
      <c r="BK214" s="860"/>
      <c r="BL214" s="859">
        <f t="shared" si="1699"/>
        <v>0</v>
      </c>
      <c r="BM214" s="860"/>
      <c r="BN214" s="859">
        <f t="shared" si="1700"/>
        <v>0</v>
      </c>
      <c r="BO214" s="860"/>
      <c r="BP214" s="859">
        <f t="shared" si="1701"/>
        <v>0</v>
      </c>
      <c r="BQ214" s="860"/>
      <c r="BR214" s="859">
        <f t="shared" si="1702"/>
        <v>0</v>
      </c>
      <c r="BS214" s="860"/>
      <c r="BT214" s="859">
        <f t="shared" si="1703"/>
        <v>0</v>
      </c>
      <c r="BU214" s="860"/>
      <c r="BV214" s="859">
        <f t="shared" si="1704"/>
        <v>0</v>
      </c>
      <c r="BW214" s="860"/>
      <c r="BX214" s="859">
        <f t="shared" si="1705"/>
        <v>0</v>
      </c>
      <c r="BY214" s="860"/>
      <c r="BZ214" s="859">
        <f t="shared" si="1706"/>
        <v>0</v>
      </c>
      <c r="CA214" s="860"/>
      <c r="CB214" s="859">
        <f t="shared" si="1707"/>
        <v>0</v>
      </c>
      <c r="CC214" s="860"/>
      <c r="CD214" s="859">
        <f t="shared" si="1708"/>
        <v>0</v>
      </c>
      <c r="CE214" s="860"/>
      <c r="CF214" s="859">
        <f t="shared" si="1709"/>
        <v>0</v>
      </c>
      <c r="CG214" s="860"/>
      <c r="CH214" s="859">
        <f t="shared" si="1710"/>
        <v>0</v>
      </c>
      <c r="CI214" s="860"/>
      <c r="CJ214" s="859">
        <f t="shared" si="1711"/>
        <v>0</v>
      </c>
      <c r="CK214" s="860"/>
      <c r="CL214" s="859">
        <f t="shared" si="1712"/>
        <v>0</v>
      </c>
      <c r="CM214" s="860"/>
      <c r="CN214" s="859">
        <f t="shared" si="1713"/>
        <v>0</v>
      </c>
      <c r="CO214" s="860"/>
      <c r="CP214" s="859">
        <f t="shared" si="1714"/>
        <v>0</v>
      </c>
      <c r="CQ214" s="860"/>
      <c r="CR214" s="859">
        <f t="shared" si="1715"/>
        <v>0</v>
      </c>
      <c r="CS214" s="860"/>
      <c r="CT214" s="859">
        <f t="shared" si="1716"/>
        <v>0</v>
      </c>
      <c r="CU214" s="860"/>
      <c r="CV214" s="859">
        <f t="shared" si="1717"/>
        <v>0</v>
      </c>
      <c r="CW214" s="860"/>
      <c r="CX214" s="859">
        <f t="shared" si="1663"/>
        <v>0</v>
      </c>
      <c r="CY214" s="858"/>
      <c r="CZ214" s="861">
        <f t="shared" si="1664"/>
        <v>0</v>
      </c>
      <c r="DA214" s="861">
        <f t="shared" si="1665"/>
        <v>0</v>
      </c>
      <c r="DC214" s="863"/>
      <c r="DD214" s="865">
        <f t="shared" si="1666"/>
        <v>0</v>
      </c>
      <c r="DE214" s="865">
        <f t="shared" si="1718"/>
        <v>0</v>
      </c>
      <c r="DF214" s="865">
        <f t="shared" si="1667"/>
        <v>0</v>
      </c>
      <c r="DG214" s="863"/>
      <c r="DH214" s="863">
        <f t="shared" si="1668"/>
        <v>0</v>
      </c>
      <c r="DI214" s="865">
        <f t="shared" si="1669"/>
        <v>0</v>
      </c>
      <c r="DJ214" s="863">
        <f t="shared" si="1670"/>
        <v>0</v>
      </c>
    </row>
    <row r="215" spans="1:114" s="3" customFormat="1" x14ac:dyDescent="0.2">
      <c r="A215" s="46" t="s">
        <v>124</v>
      </c>
      <c r="B215" s="46" t="s">
        <v>89</v>
      </c>
      <c r="C215" s="46" t="s">
        <v>3</v>
      </c>
      <c r="D215" s="46">
        <v>100</v>
      </c>
      <c r="E215" s="4"/>
      <c r="F215" s="53">
        <f t="shared" si="1813"/>
        <v>0</v>
      </c>
      <c r="G215" s="4"/>
      <c r="H215" s="53">
        <f t="shared" si="1814"/>
        <v>0</v>
      </c>
      <c r="I215" s="4"/>
      <c r="J215" s="53">
        <f t="shared" si="1815"/>
        <v>0</v>
      </c>
      <c r="K215" s="4"/>
      <c r="L215" s="53">
        <f t="shared" si="1816"/>
        <v>0</v>
      </c>
      <c r="M215" s="4"/>
      <c r="N215" s="53">
        <f t="shared" si="1817"/>
        <v>0</v>
      </c>
      <c r="O215" s="4"/>
      <c r="P215" s="53">
        <f t="shared" si="1818"/>
        <v>0</v>
      </c>
      <c r="Q215" s="4"/>
      <c r="R215" s="53">
        <f t="shared" si="1819"/>
        <v>0</v>
      </c>
      <c r="S215" s="4"/>
      <c r="T215" s="53">
        <f t="shared" si="1820"/>
        <v>0</v>
      </c>
      <c r="U215" s="4"/>
      <c r="V215" s="53">
        <f t="shared" si="1821"/>
        <v>0</v>
      </c>
      <c r="W215" s="4"/>
      <c r="X215" s="53">
        <f t="shared" si="1822"/>
        <v>0</v>
      </c>
      <c r="Y215" s="4"/>
      <c r="Z215" s="53"/>
      <c r="AA215" s="4"/>
      <c r="AB215" s="872">
        <f t="shared" si="1823"/>
        <v>0</v>
      </c>
      <c r="AC215" s="877"/>
      <c r="AD215" s="53">
        <f t="shared" si="1824"/>
        <v>0</v>
      </c>
      <c r="AE215" s="48"/>
      <c r="AF215" s="53">
        <f t="shared" si="1825"/>
        <v>0</v>
      </c>
      <c r="AG215" s="48"/>
      <c r="AH215" s="53">
        <f t="shared" si="1826"/>
        <v>0</v>
      </c>
      <c r="AI215" s="48"/>
      <c r="AJ215" s="53">
        <f t="shared" si="1827"/>
        <v>0</v>
      </c>
      <c r="AK215" s="48"/>
      <c r="AL215" s="53">
        <f t="shared" si="1828"/>
        <v>0</v>
      </c>
      <c r="AM215" s="48"/>
      <c r="AN215" s="53">
        <f t="shared" si="1829"/>
        <v>0</v>
      </c>
      <c r="AO215" s="48"/>
      <c r="AP215" s="53">
        <f t="shared" si="1830"/>
        <v>0</v>
      </c>
      <c r="AQ215" s="48"/>
      <c r="AR215" s="53">
        <f t="shared" si="1831"/>
        <v>0</v>
      </c>
      <c r="AS215" s="48"/>
      <c r="AT215" s="53">
        <f t="shared" si="1832"/>
        <v>0</v>
      </c>
      <c r="AU215" s="48"/>
      <c r="AV215" s="53">
        <f t="shared" si="1833"/>
        <v>0</v>
      </c>
      <c r="AW215" s="48"/>
      <c r="AX215" s="53">
        <f t="shared" si="1834"/>
        <v>0</v>
      </c>
      <c r="AY215" s="48"/>
      <c r="AZ215" s="872">
        <f t="shared" si="1835"/>
        <v>0</v>
      </c>
      <c r="BA215" s="877"/>
      <c r="BB215" s="53">
        <f t="shared" si="1694"/>
        <v>0</v>
      </c>
      <c r="BC215" s="48">
        <v>0.25</v>
      </c>
      <c r="BD215" s="53">
        <f t="shared" si="1695"/>
        <v>25</v>
      </c>
      <c r="BE215" s="48"/>
      <c r="BF215" s="53">
        <f t="shared" si="1696"/>
        <v>0</v>
      </c>
      <c r="BG215" s="48"/>
      <c r="BH215" s="53">
        <f t="shared" si="1697"/>
        <v>0</v>
      </c>
      <c r="BI215" s="48"/>
      <c r="BJ215" s="53">
        <f t="shared" si="1698"/>
        <v>0</v>
      </c>
      <c r="BK215" s="48"/>
      <c r="BL215" s="53">
        <f t="shared" si="1699"/>
        <v>0</v>
      </c>
      <c r="BM215" s="48"/>
      <c r="BN215" s="53">
        <f t="shared" si="1700"/>
        <v>0</v>
      </c>
      <c r="BO215" s="48"/>
      <c r="BP215" s="53">
        <f t="shared" si="1701"/>
        <v>0</v>
      </c>
      <c r="BQ215" s="48"/>
      <c r="BR215" s="53">
        <f t="shared" si="1702"/>
        <v>0</v>
      </c>
      <c r="BS215" s="48"/>
      <c r="BT215" s="53">
        <f t="shared" si="1703"/>
        <v>0</v>
      </c>
      <c r="BU215" s="48"/>
      <c r="BV215" s="53">
        <f t="shared" si="1704"/>
        <v>0</v>
      </c>
      <c r="BW215" s="48"/>
      <c r="BX215" s="53">
        <f t="shared" si="1705"/>
        <v>0</v>
      </c>
      <c r="BY215" s="48"/>
      <c r="BZ215" s="53">
        <f t="shared" si="1706"/>
        <v>0</v>
      </c>
      <c r="CA215" s="48"/>
      <c r="CB215" s="53">
        <f t="shared" si="1707"/>
        <v>0</v>
      </c>
      <c r="CC215" s="48"/>
      <c r="CD215" s="53">
        <f t="shared" si="1708"/>
        <v>0</v>
      </c>
      <c r="CE215" s="48"/>
      <c r="CF215" s="53">
        <f t="shared" si="1709"/>
        <v>0</v>
      </c>
      <c r="CG215" s="48"/>
      <c r="CH215" s="53">
        <f t="shared" si="1710"/>
        <v>0</v>
      </c>
      <c r="CI215" s="48"/>
      <c r="CJ215" s="53">
        <f t="shared" si="1711"/>
        <v>0</v>
      </c>
      <c r="CK215" s="48"/>
      <c r="CL215" s="53">
        <f t="shared" si="1712"/>
        <v>0</v>
      </c>
      <c r="CM215" s="48"/>
      <c r="CN215" s="53">
        <f t="shared" si="1713"/>
        <v>0</v>
      </c>
      <c r="CO215" s="48"/>
      <c r="CP215" s="53">
        <f t="shared" si="1714"/>
        <v>0</v>
      </c>
      <c r="CQ215" s="48"/>
      <c r="CR215" s="53">
        <f t="shared" si="1715"/>
        <v>0</v>
      </c>
      <c r="CS215" s="48"/>
      <c r="CT215" s="53">
        <f t="shared" si="1716"/>
        <v>0</v>
      </c>
      <c r="CU215" s="48"/>
      <c r="CV215" s="53">
        <f t="shared" si="1717"/>
        <v>0</v>
      </c>
      <c r="CW215" s="48"/>
      <c r="CX215" s="53">
        <f t="shared" si="1663"/>
        <v>0</v>
      </c>
      <c r="CY215" s="43"/>
      <c r="CZ215" s="50">
        <f t="shared" si="1664"/>
        <v>0.25</v>
      </c>
      <c r="DA215" s="50">
        <f t="shared" si="1665"/>
        <v>25</v>
      </c>
      <c r="DB215" s="1"/>
      <c r="DC215" s="850"/>
      <c r="DD215" s="850">
        <f t="shared" si="1666"/>
        <v>0</v>
      </c>
      <c r="DE215" s="851">
        <f t="shared" si="1718"/>
        <v>0</v>
      </c>
      <c r="DF215" s="851">
        <f t="shared" si="1667"/>
        <v>0</v>
      </c>
      <c r="DG215" s="850"/>
      <c r="DH215" s="850">
        <f t="shared" si="1668"/>
        <v>0</v>
      </c>
      <c r="DI215" s="851">
        <f t="shared" si="1669"/>
        <v>0</v>
      </c>
      <c r="DJ215" s="851">
        <f t="shared" si="1670"/>
        <v>0</v>
      </c>
    </row>
    <row r="216" spans="1:114" s="3" customFormat="1" x14ac:dyDescent="0.2">
      <c r="A216" s="46" t="s">
        <v>304</v>
      </c>
      <c r="B216" s="46" t="s">
        <v>306</v>
      </c>
      <c r="C216" s="46" t="s">
        <v>3</v>
      </c>
      <c r="D216" s="46">
        <v>100</v>
      </c>
      <c r="E216" s="4"/>
      <c r="F216" s="53">
        <f>SUM(E216*$D216)</f>
        <v>0</v>
      </c>
      <c r="G216" s="4"/>
      <c r="H216" s="53">
        <f>SUM(G216*$D216)</f>
        <v>0</v>
      </c>
      <c r="I216" s="4"/>
      <c r="J216" s="53">
        <f>SUM(I216*$D216)</f>
        <v>0</v>
      </c>
      <c r="K216" s="4"/>
      <c r="L216" s="53">
        <f>SUM(K216*$D216)</f>
        <v>0</v>
      </c>
      <c r="M216" s="4"/>
      <c r="N216" s="53">
        <f>SUM(M216*$D216)</f>
        <v>0</v>
      </c>
      <c r="O216" s="4"/>
      <c r="P216" s="53">
        <f>SUM(O216*$D216)</f>
        <v>0</v>
      </c>
      <c r="Q216" s="4"/>
      <c r="R216" s="53">
        <f>SUM(Q216*$D216)</f>
        <v>0</v>
      </c>
      <c r="S216" s="4"/>
      <c r="T216" s="53">
        <f>SUM(S216*$D216)</f>
        <v>0</v>
      </c>
      <c r="U216" s="4"/>
      <c r="V216" s="53">
        <f>SUM(U216*$D216)</f>
        <v>0</v>
      </c>
      <c r="W216" s="4"/>
      <c r="X216" s="53">
        <f>SUM(W216*$D216)</f>
        <v>0</v>
      </c>
      <c r="Y216" s="4"/>
      <c r="Z216" s="53"/>
      <c r="AA216" s="4"/>
      <c r="AB216" s="872">
        <f>SUM(AA216*$D216)</f>
        <v>0</v>
      </c>
      <c r="AC216" s="877"/>
      <c r="AD216" s="53">
        <f>SUM(AC216*$D216)</f>
        <v>0</v>
      </c>
      <c r="AE216" s="48"/>
      <c r="AF216" s="53">
        <f>SUM(AE216*$D216)</f>
        <v>0</v>
      </c>
      <c r="AG216" s="48"/>
      <c r="AH216" s="53">
        <f>SUM(AG216*$D216)</f>
        <v>0</v>
      </c>
      <c r="AI216" s="48"/>
      <c r="AJ216" s="53">
        <f>SUM(AI216*$D216)</f>
        <v>0</v>
      </c>
      <c r="AK216" s="48"/>
      <c r="AL216" s="53">
        <f>SUM(AK216*$D216)</f>
        <v>0</v>
      </c>
      <c r="AM216" s="48"/>
      <c r="AN216" s="53">
        <f>SUM(AM216*$D216)</f>
        <v>0</v>
      </c>
      <c r="AO216" s="48">
        <v>1</v>
      </c>
      <c r="AP216" s="53">
        <f>SUM(AO216*$D216)</f>
        <v>100</v>
      </c>
      <c r="AQ216" s="48"/>
      <c r="AR216" s="53">
        <f>SUM(AQ216*$D216)</f>
        <v>0</v>
      </c>
      <c r="AS216" s="48"/>
      <c r="AT216" s="53">
        <f>SUM(AS216*$D216)</f>
        <v>0</v>
      </c>
      <c r="AU216" s="48"/>
      <c r="AV216" s="53">
        <f>SUM(AU216*$D216)</f>
        <v>0</v>
      </c>
      <c r="AW216" s="48"/>
      <c r="AX216" s="53">
        <f>SUM(AW216*$D216)</f>
        <v>0</v>
      </c>
      <c r="AY216" s="48"/>
      <c r="AZ216" s="872">
        <f>SUM(AY216*$D216)</f>
        <v>0</v>
      </c>
      <c r="BA216" s="877"/>
      <c r="BB216" s="53">
        <f>SUM(BA216*$D216)</f>
        <v>0</v>
      </c>
      <c r="BC216" s="48"/>
      <c r="BD216" s="53">
        <f>SUM(BC216*$D216)</f>
        <v>0</v>
      </c>
      <c r="BE216" s="48"/>
      <c r="BF216" s="53">
        <f>SUM(BE216*$D216)</f>
        <v>0</v>
      </c>
      <c r="BG216" s="48"/>
      <c r="BH216" s="53">
        <f>SUM(BG216*$D216)</f>
        <v>0</v>
      </c>
      <c r="BI216" s="48"/>
      <c r="BJ216" s="53">
        <f>SUM(BI216*$D216)</f>
        <v>0</v>
      </c>
      <c r="BK216" s="48"/>
      <c r="BL216" s="53">
        <f>SUM(BK216*$D216)</f>
        <v>0</v>
      </c>
      <c r="BM216" s="48"/>
      <c r="BN216" s="53">
        <f>SUM(BM216*$D216)</f>
        <v>0</v>
      </c>
      <c r="BO216" s="48"/>
      <c r="BP216" s="53">
        <f>SUM(BO216*$D216)</f>
        <v>0</v>
      </c>
      <c r="BQ216" s="48"/>
      <c r="BR216" s="53">
        <f>SUM(BQ216*$D216)</f>
        <v>0</v>
      </c>
      <c r="BS216" s="48"/>
      <c r="BT216" s="53">
        <f>SUM(BS216*$D216)</f>
        <v>0</v>
      </c>
      <c r="BU216" s="48"/>
      <c r="BV216" s="53">
        <f>SUM(BU216*$D216)</f>
        <v>0</v>
      </c>
      <c r="BW216" s="48"/>
      <c r="BX216" s="53">
        <f>SUM(BW216*$D216)</f>
        <v>0</v>
      </c>
      <c r="BY216" s="48"/>
      <c r="BZ216" s="53">
        <f>SUM(BY216*$D216)</f>
        <v>0</v>
      </c>
      <c r="CA216" s="48"/>
      <c r="CB216" s="53">
        <f>SUM(CA216*$D216)</f>
        <v>0</v>
      </c>
      <c r="CC216" s="48"/>
      <c r="CD216" s="53">
        <f>SUM(CC216*$D216)</f>
        <v>0</v>
      </c>
      <c r="CE216" s="48"/>
      <c r="CF216" s="53">
        <f>SUM(CE216*$D216)</f>
        <v>0</v>
      </c>
      <c r="CG216" s="48"/>
      <c r="CH216" s="53">
        <f>SUM(CG216*$D216)</f>
        <v>0</v>
      </c>
      <c r="CI216" s="48"/>
      <c r="CJ216" s="53">
        <f>SUM(CI216*$D216)</f>
        <v>0</v>
      </c>
      <c r="CK216" s="48"/>
      <c r="CL216" s="53">
        <f>SUM(CK216*$D216)</f>
        <v>0</v>
      </c>
      <c r="CM216" s="48"/>
      <c r="CN216" s="53">
        <f>SUM(CM216*$D216)</f>
        <v>0</v>
      </c>
      <c r="CO216" s="48"/>
      <c r="CP216" s="53">
        <f>SUM(CO216*$D216)</f>
        <v>0</v>
      </c>
      <c r="CQ216" s="48"/>
      <c r="CR216" s="53">
        <f>SUM(CQ216*$D216)</f>
        <v>0</v>
      </c>
      <c r="CS216" s="48"/>
      <c r="CT216" s="53">
        <f>SUM(CS216*$D216)</f>
        <v>0</v>
      </c>
      <c r="CU216" s="48"/>
      <c r="CV216" s="53">
        <f>SUM(CU216*$D216)</f>
        <v>0</v>
      </c>
      <c r="CW216" s="48"/>
      <c r="CX216" s="53">
        <f>SUM(CW216*$D216)</f>
        <v>0</v>
      </c>
      <c r="CY216" s="43"/>
      <c r="CZ216" s="50">
        <f t="shared" si="1664"/>
        <v>1</v>
      </c>
      <c r="DA216" s="50">
        <f t="shared" si="1665"/>
        <v>100</v>
      </c>
      <c r="DB216" s="1"/>
      <c r="DC216" s="850"/>
      <c r="DD216" s="850">
        <f t="shared" si="1666"/>
        <v>0</v>
      </c>
      <c r="DE216" s="851">
        <f t="shared" si="1718"/>
        <v>0</v>
      </c>
      <c r="DF216" s="851">
        <f t="shared" si="1667"/>
        <v>0</v>
      </c>
      <c r="DG216" s="850"/>
      <c r="DH216" s="850">
        <f t="shared" si="1668"/>
        <v>0</v>
      </c>
      <c r="DI216" s="851">
        <f t="shared" si="1669"/>
        <v>0</v>
      </c>
      <c r="DJ216" s="851">
        <f t="shared" si="1670"/>
        <v>0</v>
      </c>
    </row>
    <row r="217" spans="1:114" s="3" customFormat="1" x14ac:dyDescent="0.2">
      <c r="A217" s="46" t="s">
        <v>204</v>
      </c>
      <c r="B217" s="46" t="s">
        <v>205</v>
      </c>
      <c r="C217" s="46" t="s">
        <v>3</v>
      </c>
      <c r="D217" s="46">
        <v>100</v>
      </c>
      <c r="E217" s="4"/>
      <c r="F217" s="53">
        <f t="shared" si="1813"/>
        <v>0</v>
      </c>
      <c r="G217" s="4"/>
      <c r="H217" s="53">
        <f t="shared" si="1814"/>
        <v>0</v>
      </c>
      <c r="I217" s="4"/>
      <c r="J217" s="53">
        <f t="shared" si="1815"/>
        <v>0</v>
      </c>
      <c r="K217" s="4"/>
      <c r="L217" s="53">
        <f t="shared" si="1816"/>
        <v>0</v>
      </c>
      <c r="M217" s="4"/>
      <c r="N217" s="53">
        <f t="shared" si="1817"/>
        <v>0</v>
      </c>
      <c r="O217" s="4"/>
      <c r="P217" s="53">
        <f t="shared" si="1818"/>
        <v>0</v>
      </c>
      <c r="Q217" s="4"/>
      <c r="R217" s="53">
        <f t="shared" si="1819"/>
        <v>0</v>
      </c>
      <c r="S217" s="4"/>
      <c r="T217" s="53">
        <f t="shared" si="1820"/>
        <v>0</v>
      </c>
      <c r="U217" s="4"/>
      <c r="V217" s="53">
        <f t="shared" si="1821"/>
        <v>0</v>
      </c>
      <c r="W217" s="4"/>
      <c r="X217" s="53">
        <f t="shared" si="1822"/>
        <v>0</v>
      </c>
      <c r="Y217" s="4"/>
      <c r="Z217" s="53"/>
      <c r="AA217" s="4"/>
      <c r="AB217" s="872">
        <f t="shared" si="1823"/>
        <v>0</v>
      </c>
      <c r="AC217" s="877"/>
      <c r="AD217" s="53">
        <f t="shared" si="1824"/>
        <v>0</v>
      </c>
      <c r="AE217" s="48"/>
      <c r="AF217" s="53">
        <f t="shared" si="1825"/>
        <v>0</v>
      </c>
      <c r="AG217" s="48"/>
      <c r="AH217" s="53">
        <f t="shared" si="1826"/>
        <v>0</v>
      </c>
      <c r="AI217" s="48"/>
      <c r="AJ217" s="53">
        <f t="shared" si="1827"/>
        <v>0</v>
      </c>
      <c r="AK217" s="48"/>
      <c r="AL217" s="53">
        <f t="shared" si="1828"/>
        <v>0</v>
      </c>
      <c r="AM217" s="48"/>
      <c r="AN217" s="53">
        <f t="shared" si="1829"/>
        <v>0</v>
      </c>
      <c r="AO217" s="48"/>
      <c r="AP217" s="53">
        <f t="shared" si="1830"/>
        <v>0</v>
      </c>
      <c r="AQ217" s="48"/>
      <c r="AR217" s="53">
        <f t="shared" si="1831"/>
        <v>0</v>
      </c>
      <c r="AS217" s="48"/>
      <c r="AT217" s="53">
        <f t="shared" si="1832"/>
        <v>0</v>
      </c>
      <c r="AU217" s="48"/>
      <c r="AV217" s="53">
        <f t="shared" si="1833"/>
        <v>0</v>
      </c>
      <c r="AW217" s="48"/>
      <c r="AX217" s="53">
        <f t="shared" si="1834"/>
        <v>0</v>
      </c>
      <c r="AY217" s="48"/>
      <c r="AZ217" s="872">
        <f t="shared" si="1835"/>
        <v>0</v>
      </c>
      <c r="BA217" s="877"/>
      <c r="BB217" s="53">
        <f t="shared" si="1694"/>
        <v>0</v>
      </c>
      <c r="BC217" s="48"/>
      <c r="BD217" s="53">
        <f t="shared" si="1695"/>
        <v>0</v>
      </c>
      <c r="BE217" s="48"/>
      <c r="BF217" s="53">
        <f t="shared" si="1696"/>
        <v>0</v>
      </c>
      <c r="BG217" s="48"/>
      <c r="BH217" s="53">
        <f t="shared" si="1697"/>
        <v>0</v>
      </c>
      <c r="BI217" s="48"/>
      <c r="BJ217" s="53">
        <f t="shared" si="1698"/>
        <v>0</v>
      </c>
      <c r="BK217" s="48"/>
      <c r="BL217" s="53">
        <f t="shared" si="1699"/>
        <v>0</v>
      </c>
      <c r="BM217" s="48"/>
      <c r="BN217" s="53">
        <f t="shared" si="1700"/>
        <v>0</v>
      </c>
      <c r="BO217" s="48"/>
      <c r="BP217" s="53">
        <f t="shared" si="1701"/>
        <v>0</v>
      </c>
      <c r="BQ217" s="48"/>
      <c r="BR217" s="53">
        <f t="shared" si="1702"/>
        <v>0</v>
      </c>
      <c r="BS217" s="48"/>
      <c r="BT217" s="53">
        <f t="shared" si="1703"/>
        <v>0</v>
      </c>
      <c r="BU217" s="48"/>
      <c r="BV217" s="53">
        <f t="shared" si="1704"/>
        <v>0</v>
      </c>
      <c r="BW217" s="48"/>
      <c r="BX217" s="53">
        <f t="shared" si="1705"/>
        <v>0</v>
      </c>
      <c r="BY217" s="48"/>
      <c r="BZ217" s="53">
        <f t="shared" ref="BZ217:BZ218" si="1836">SUM(BY217*$D217)</f>
        <v>0</v>
      </c>
      <c r="CA217" s="48"/>
      <c r="CB217" s="53">
        <f t="shared" ref="CB217:CB218" si="1837">SUM(CA217*$D217)</f>
        <v>0</v>
      </c>
      <c r="CC217" s="48"/>
      <c r="CD217" s="53">
        <f t="shared" ref="CD217:CD218" si="1838">SUM(CC217*$D217)</f>
        <v>0</v>
      </c>
      <c r="CE217" s="48"/>
      <c r="CF217" s="53">
        <f t="shared" ref="CF217:CF218" si="1839">SUM(CE217*$D217)</f>
        <v>0</v>
      </c>
      <c r="CG217" s="48"/>
      <c r="CH217" s="53">
        <f t="shared" ref="CH217:CH218" si="1840">SUM(CG217*$D217)</f>
        <v>0</v>
      </c>
      <c r="CI217" s="48"/>
      <c r="CJ217" s="53">
        <f t="shared" ref="CJ217:CJ218" si="1841">SUM(CI217*$D217)</f>
        <v>0</v>
      </c>
      <c r="CK217" s="48"/>
      <c r="CL217" s="53">
        <f t="shared" ref="CL217:CL218" si="1842">SUM(CK217*$D217)</f>
        <v>0</v>
      </c>
      <c r="CM217" s="48"/>
      <c r="CN217" s="53">
        <f t="shared" ref="CN217:CN218" si="1843">SUM(CM217*$D217)</f>
        <v>0</v>
      </c>
      <c r="CO217" s="48"/>
      <c r="CP217" s="53">
        <f t="shared" ref="CP217:CP218" si="1844">SUM(CO217*$D217)</f>
        <v>0</v>
      </c>
      <c r="CQ217" s="48"/>
      <c r="CR217" s="53">
        <f t="shared" ref="CR217:CR218" si="1845">SUM(CQ217*$D217)</f>
        <v>0</v>
      </c>
      <c r="CS217" s="48"/>
      <c r="CT217" s="53">
        <f t="shared" ref="CT217:CT218" si="1846">SUM(CS217*$D217)</f>
        <v>0</v>
      </c>
      <c r="CU217" s="48"/>
      <c r="CV217" s="53">
        <f t="shared" ref="CV217:CV218" si="1847">SUM(CU217*$D217)</f>
        <v>0</v>
      </c>
      <c r="CW217" s="48"/>
      <c r="CX217" s="53">
        <f t="shared" si="1663"/>
        <v>0</v>
      </c>
      <c r="CY217" s="43"/>
      <c r="CZ217" s="50">
        <f t="shared" si="1664"/>
        <v>0</v>
      </c>
      <c r="DA217" s="50">
        <f t="shared" si="1665"/>
        <v>0</v>
      </c>
      <c r="DB217" s="1"/>
      <c r="DC217" s="850"/>
      <c r="DD217" s="850">
        <f t="shared" si="1666"/>
        <v>0</v>
      </c>
      <c r="DE217" s="851">
        <f t="shared" si="1718"/>
        <v>0</v>
      </c>
      <c r="DF217" s="851">
        <f t="shared" si="1667"/>
        <v>0</v>
      </c>
      <c r="DG217" s="850"/>
      <c r="DH217" s="850">
        <f t="shared" si="1668"/>
        <v>0</v>
      </c>
      <c r="DI217" s="851">
        <f t="shared" si="1669"/>
        <v>0</v>
      </c>
      <c r="DJ217" s="851">
        <f t="shared" si="1670"/>
        <v>0</v>
      </c>
    </row>
    <row r="218" spans="1:114" s="3" customFormat="1" x14ac:dyDescent="0.2">
      <c r="A218" s="46" t="s">
        <v>140</v>
      </c>
      <c r="B218" s="46" t="s">
        <v>141</v>
      </c>
      <c r="C218" s="46" t="s">
        <v>3</v>
      </c>
      <c r="D218" s="46">
        <v>100</v>
      </c>
      <c r="E218" s="4"/>
      <c r="F218" s="53">
        <f t="shared" si="1813"/>
        <v>0</v>
      </c>
      <c r="G218" s="4"/>
      <c r="H218" s="53">
        <f t="shared" si="1814"/>
        <v>0</v>
      </c>
      <c r="I218" s="4"/>
      <c r="J218" s="53">
        <f t="shared" si="1815"/>
        <v>0</v>
      </c>
      <c r="K218" s="4"/>
      <c r="L218" s="53">
        <f t="shared" si="1816"/>
        <v>0</v>
      </c>
      <c r="M218" s="4"/>
      <c r="N218" s="53">
        <f t="shared" si="1817"/>
        <v>0</v>
      </c>
      <c r="O218" s="4"/>
      <c r="P218" s="53">
        <f t="shared" si="1818"/>
        <v>0</v>
      </c>
      <c r="Q218" s="4"/>
      <c r="R218" s="53">
        <f t="shared" si="1819"/>
        <v>0</v>
      </c>
      <c r="S218" s="4"/>
      <c r="T218" s="53">
        <f t="shared" si="1820"/>
        <v>0</v>
      </c>
      <c r="U218" s="4"/>
      <c r="V218" s="53">
        <f t="shared" si="1821"/>
        <v>0</v>
      </c>
      <c r="W218" s="4"/>
      <c r="X218" s="53">
        <f t="shared" si="1822"/>
        <v>0</v>
      </c>
      <c r="Y218" s="4"/>
      <c r="Z218" s="53"/>
      <c r="AA218" s="4"/>
      <c r="AB218" s="872">
        <f t="shared" si="1823"/>
        <v>0</v>
      </c>
      <c r="AC218" s="877"/>
      <c r="AD218" s="53">
        <f t="shared" si="1824"/>
        <v>0</v>
      </c>
      <c r="AE218" s="48"/>
      <c r="AF218" s="53">
        <f t="shared" si="1825"/>
        <v>0</v>
      </c>
      <c r="AG218" s="48"/>
      <c r="AH218" s="53">
        <f t="shared" si="1826"/>
        <v>0</v>
      </c>
      <c r="AI218" s="48"/>
      <c r="AJ218" s="53">
        <f t="shared" si="1827"/>
        <v>0</v>
      </c>
      <c r="AK218" s="48"/>
      <c r="AL218" s="53">
        <f t="shared" si="1828"/>
        <v>0</v>
      </c>
      <c r="AM218" s="48"/>
      <c r="AN218" s="53">
        <f t="shared" si="1829"/>
        <v>0</v>
      </c>
      <c r="AO218" s="48"/>
      <c r="AP218" s="53">
        <f t="shared" si="1830"/>
        <v>0</v>
      </c>
      <c r="AQ218" s="48"/>
      <c r="AR218" s="53">
        <f t="shared" si="1831"/>
        <v>0</v>
      </c>
      <c r="AS218" s="48"/>
      <c r="AT218" s="53">
        <f t="shared" si="1832"/>
        <v>0</v>
      </c>
      <c r="AU218" s="48"/>
      <c r="AV218" s="53">
        <f t="shared" si="1833"/>
        <v>0</v>
      </c>
      <c r="AW218" s="48"/>
      <c r="AX218" s="53">
        <f t="shared" si="1834"/>
        <v>0</v>
      </c>
      <c r="AY218" s="48"/>
      <c r="AZ218" s="872">
        <f t="shared" si="1835"/>
        <v>0</v>
      </c>
      <c r="BA218" s="877"/>
      <c r="BB218" s="53">
        <f t="shared" si="1694"/>
        <v>0</v>
      </c>
      <c r="BC218" s="48"/>
      <c r="BD218" s="53">
        <f t="shared" si="1695"/>
        <v>0</v>
      </c>
      <c r="BE218" s="48"/>
      <c r="BF218" s="53">
        <f t="shared" si="1696"/>
        <v>0</v>
      </c>
      <c r="BG218" s="48"/>
      <c r="BH218" s="53">
        <f t="shared" si="1697"/>
        <v>0</v>
      </c>
      <c r="BI218" s="48"/>
      <c r="BJ218" s="53">
        <f t="shared" si="1698"/>
        <v>0</v>
      </c>
      <c r="BK218" s="48"/>
      <c r="BL218" s="53">
        <f t="shared" si="1699"/>
        <v>0</v>
      </c>
      <c r="BM218" s="48"/>
      <c r="BN218" s="53">
        <f t="shared" si="1700"/>
        <v>0</v>
      </c>
      <c r="BO218" s="48"/>
      <c r="BP218" s="53">
        <f t="shared" si="1701"/>
        <v>0</v>
      </c>
      <c r="BQ218" s="48"/>
      <c r="BR218" s="53">
        <f t="shared" si="1702"/>
        <v>0</v>
      </c>
      <c r="BS218" s="48"/>
      <c r="BT218" s="53">
        <f t="shared" si="1703"/>
        <v>0</v>
      </c>
      <c r="BU218" s="48"/>
      <c r="BV218" s="53">
        <f t="shared" si="1704"/>
        <v>0</v>
      </c>
      <c r="BW218" s="48"/>
      <c r="BX218" s="53">
        <f t="shared" si="1705"/>
        <v>0</v>
      </c>
      <c r="BY218" s="48"/>
      <c r="BZ218" s="53">
        <f t="shared" si="1836"/>
        <v>0</v>
      </c>
      <c r="CA218" s="48"/>
      <c r="CB218" s="53">
        <f t="shared" si="1837"/>
        <v>0</v>
      </c>
      <c r="CC218" s="48"/>
      <c r="CD218" s="53">
        <f t="shared" si="1838"/>
        <v>0</v>
      </c>
      <c r="CE218" s="48"/>
      <c r="CF218" s="53">
        <f t="shared" si="1839"/>
        <v>0</v>
      </c>
      <c r="CG218" s="48"/>
      <c r="CH218" s="53">
        <f t="shared" si="1840"/>
        <v>0</v>
      </c>
      <c r="CI218" s="48"/>
      <c r="CJ218" s="53">
        <f t="shared" si="1841"/>
        <v>0</v>
      </c>
      <c r="CK218" s="48"/>
      <c r="CL218" s="53">
        <f t="shared" si="1842"/>
        <v>0</v>
      </c>
      <c r="CM218" s="48"/>
      <c r="CN218" s="53">
        <f t="shared" si="1843"/>
        <v>0</v>
      </c>
      <c r="CO218" s="48"/>
      <c r="CP218" s="53">
        <f t="shared" si="1844"/>
        <v>0</v>
      </c>
      <c r="CQ218" s="48"/>
      <c r="CR218" s="53">
        <f t="shared" si="1845"/>
        <v>0</v>
      </c>
      <c r="CS218" s="48"/>
      <c r="CT218" s="53">
        <f t="shared" si="1846"/>
        <v>0</v>
      </c>
      <c r="CU218" s="48"/>
      <c r="CV218" s="53">
        <f t="shared" si="1847"/>
        <v>0</v>
      </c>
      <c r="CW218" s="48"/>
      <c r="CX218" s="53">
        <f t="shared" si="1663"/>
        <v>0</v>
      </c>
      <c r="CY218" s="43"/>
      <c r="CZ218" s="50">
        <f t="shared" si="1664"/>
        <v>0</v>
      </c>
      <c r="DA218" s="50">
        <f t="shared" si="1665"/>
        <v>0</v>
      </c>
      <c r="DB218" s="1"/>
      <c r="DC218" s="850"/>
      <c r="DD218" s="850">
        <f t="shared" si="1666"/>
        <v>0</v>
      </c>
      <c r="DE218" s="851">
        <f t="shared" si="1718"/>
        <v>0</v>
      </c>
      <c r="DF218" s="851">
        <f t="shared" si="1667"/>
        <v>0</v>
      </c>
      <c r="DG218" s="850"/>
      <c r="DH218" s="850">
        <f t="shared" si="1668"/>
        <v>0</v>
      </c>
      <c r="DI218" s="851">
        <f t="shared" si="1669"/>
        <v>0</v>
      </c>
      <c r="DJ218" s="851">
        <f t="shared" si="1670"/>
        <v>0</v>
      </c>
    </row>
    <row r="219" spans="1:114" s="3" customFormat="1" x14ac:dyDescent="0.2">
      <c r="A219" s="46" t="s">
        <v>120</v>
      </c>
      <c r="B219" s="46" t="s">
        <v>279</v>
      </c>
      <c r="C219" s="46" t="s">
        <v>3</v>
      </c>
      <c r="D219" s="46">
        <v>100</v>
      </c>
      <c r="E219" s="4"/>
      <c r="F219" s="53">
        <f>SUM(E219*$D219)</f>
        <v>0</v>
      </c>
      <c r="G219" s="4"/>
      <c r="H219" s="53">
        <f>SUM(G219*$D219)</f>
        <v>0</v>
      </c>
      <c r="I219" s="4"/>
      <c r="J219" s="53">
        <f>SUM(I219*$D219)</f>
        <v>0</v>
      </c>
      <c r="K219" s="4"/>
      <c r="L219" s="53">
        <f>SUM(K219*$D219)</f>
        <v>0</v>
      </c>
      <c r="M219" s="4"/>
      <c r="N219" s="53">
        <f>SUM(M219*$D219)</f>
        <v>0</v>
      </c>
      <c r="O219" s="4"/>
      <c r="P219" s="53">
        <f>SUM(O219*$D219)</f>
        <v>0</v>
      </c>
      <c r="Q219" s="4"/>
      <c r="R219" s="53">
        <f>SUM(Q219*$D219)</f>
        <v>0</v>
      </c>
      <c r="S219" s="4"/>
      <c r="T219" s="53">
        <f>SUM(S219*$D219)</f>
        <v>0</v>
      </c>
      <c r="U219" s="4"/>
      <c r="V219" s="53">
        <f>SUM(U219*$D219)</f>
        <v>0</v>
      </c>
      <c r="W219" s="4"/>
      <c r="X219" s="53">
        <f>SUM(W219*$D219)</f>
        <v>0</v>
      </c>
      <c r="Y219" s="4"/>
      <c r="Z219" s="53"/>
      <c r="AA219" s="4"/>
      <c r="AB219" s="872">
        <f>SUM(AA219*$D219)</f>
        <v>0</v>
      </c>
      <c r="AC219" s="877"/>
      <c r="AD219" s="53">
        <f>SUM(AC219*$D219)</f>
        <v>0</v>
      </c>
      <c r="AE219" s="48"/>
      <c r="AF219" s="53">
        <f>SUM(AE219*$D219)</f>
        <v>0</v>
      </c>
      <c r="AG219" s="48"/>
      <c r="AH219" s="53">
        <f>SUM(AG219*$D219)</f>
        <v>0</v>
      </c>
      <c r="AI219" s="48"/>
      <c r="AJ219" s="53">
        <f>SUM(AI219*$D219)</f>
        <v>0</v>
      </c>
      <c r="AK219" s="48"/>
      <c r="AL219" s="53">
        <f>SUM(AK219*$D219)</f>
        <v>0</v>
      </c>
      <c r="AM219" s="48"/>
      <c r="AN219" s="53">
        <f>SUM(AM219*$D219)</f>
        <v>0</v>
      </c>
      <c r="AO219" s="48"/>
      <c r="AP219" s="53">
        <f>SUM(AO219*$D219)</f>
        <v>0</v>
      </c>
      <c r="AQ219" s="48"/>
      <c r="AR219" s="53">
        <f>SUM(AQ219*$D219)</f>
        <v>0</v>
      </c>
      <c r="AS219" s="48"/>
      <c r="AT219" s="53">
        <f>SUM(AS219*$D219)</f>
        <v>0</v>
      </c>
      <c r="AU219" s="48"/>
      <c r="AV219" s="53">
        <f>SUM(AU219*$D219)</f>
        <v>0</v>
      </c>
      <c r="AW219" s="48"/>
      <c r="AX219" s="53">
        <f>SUM(AW219*$D219)</f>
        <v>0</v>
      </c>
      <c r="AY219" s="48">
        <v>2.5</v>
      </c>
      <c r="AZ219" s="872">
        <f>SUM(AY219*$D219)</f>
        <v>250</v>
      </c>
      <c r="BA219" s="877"/>
      <c r="BB219" s="53">
        <f>SUM(BA219*$D219)</f>
        <v>0</v>
      </c>
      <c r="BC219" s="48"/>
      <c r="BD219" s="53">
        <f>SUM(BC219*$D219)</f>
        <v>0</v>
      </c>
      <c r="BE219" s="48"/>
      <c r="BF219" s="53">
        <f>SUM(BE219*$D219)</f>
        <v>0</v>
      </c>
      <c r="BG219" s="48"/>
      <c r="BH219" s="53">
        <f>SUM(BG219*$D219)</f>
        <v>0</v>
      </c>
      <c r="BI219" s="48"/>
      <c r="BJ219" s="53">
        <f>SUM(BI219*$D219)</f>
        <v>0</v>
      </c>
      <c r="BK219" s="48"/>
      <c r="BL219" s="53">
        <f>SUM(BK219*$D219)</f>
        <v>0</v>
      </c>
      <c r="BM219" s="48"/>
      <c r="BN219" s="53">
        <f>SUM(BM219*$D219)</f>
        <v>0</v>
      </c>
      <c r="BO219" s="48"/>
      <c r="BP219" s="53">
        <f>SUM(BO219*$D219)</f>
        <v>0</v>
      </c>
      <c r="BQ219" s="48"/>
      <c r="BR219" s="53">
        <f>SUM(BQ219*$D219)</f>
        <v>0</v>
      </c>
      <c r="BS219" s="48"/>
      <c r="BT219" s="53">
        <f>SUM(BS219*$D219)</f>
        <v>0</v>
      </c>
      <c r="BU219" s="48"/>
      <c r="BV219" s="53">
        <f>SUM(BU219*$D219)</f>
        <v>0</v>
      </c>
      <c r="BW219" s="48"/>
      <c r="BX219" s="53">
        <f>SUM(BW219*$D219)</f>
        <v>0</v>
      </c>
      <c r="BY219" s="48"/>
      <c r="BZ219" s="53">
        <f>SUM(BY219*$D219)</f>
        <v>0</v>
      </c>
      <c r="CA219" s="48"/>
      <c r="CB219" s="53">
        <f>SUM(CA219*$D219)</f>
        <v>0</v>
      </c>
      <c r="CC219" s="48"/>
      <c r="CD219" s="53">
        <f>SUM(CC219*$D219)</f>
        <v>0</v>
      </c>
      <c r="CE219" s="48"/>
      <c r="CF219" s="53">
        <f>SUM(CE219*$D219)</f>
        <v>0</v>
      </c>
      <c r="CG219" s="48"/>
      <c r="CH219" s="53">
        <f>SUM(CG219*$D219)</f>
        <v>0</v>
      </c>
      <c r="CI219" s="48"/>
      <c r="CJ219" s="53">
        <f>SUM(CI219*$D219)</f>
        <v>0</v>
      </c>
      <c r="CK219" s="48"/>
      <c r="CL219" s="53">
        <f>SUM(CK219*$D219)</f>
        <v>0</v>
      </c>
      <c r="CM219" s="48"/>
      <c r="CN219" s="53">
        <f>SUM(CM219*$D219)</f>
        <v>0</v>
      </c>
      <c r="CO219" s="48"/>
      <c r="CP219" s="53">
        <f>SUM(CO219*$D219)</f>
        <v>0</v>
      </c>
      <c r="CQ219" s="48"/>
      <c r="CR219" s="53">
        <f>SUM(CQ219*$D219)</f>
        <v>0</v>
      </c>
      <c r="CS219" s="48"/>
      <c r="CT219" s="53">
        <f>SUM(CS219*$D219)</f>
        <v>0</v>
      </c>
      <c r="CU219" s="48"/>
      <c r="CV219" s="53">
        <f>SUM(CU219*$D219)</f>
        <v>0</v>
      </c>
      <c r="CW219" s="48"/>
      <c r="CX219" s="53">
        <f>SUM(CW219*$D219)</f>
        <v>0</v>
      </c>
      <c r="CY219" s="43"/>
      <c r="CZ219" s="50">
        <f t="shared" si="1664"/>
        <v>2.5</v>
      </c>
      <c r="DA219" s="50">
        <f t="shared" si="1665"/>
        <v>250</v>
      </c>
      <c r="DB219" s="1"/>
      <c r="DC219" s="850"/>
      <c r="DD219" s="850">
        <f t="shared" si="1666"/>
        <v>0</v>
      </c>
      <c r="DE219" s="851">
        <f t="shared" si="1718"/>
        <v>0</v>
      </c>
      <c r="DF219" s="851">
        <f t="shared" si="1667"/>
        <v>0</v>
      </c>
      <c r="DG219" s="850"/>
      <c r="DH219" s="850">
        <f t="shared" si="1668"/>
        <v>0</v>
      </c>
      <c r="DI219" s="851">
        <f t="shared" si="1669"/>
        <v>0</v>
      </c>
      <c r="DJ219" s="851">
        <f t="shared" si="1670"/>
        <v>0</v>
      </c>
    </row>
    <row r="220" spans="1:114" s="3" customFormat="1" x14ac:dyDescent="0.2">
      <c r="A220" s="46" t="s">
        <v>254</v>
      </c>
      <c r="B220" s="46" t="s">
        <v>255</v>
      </c>
      <c r="C220" s="46" t="s">
        <v>3</v>
      </c>
      <c r="D220" s="46">
        <v>100</v>
      </c>
      <c r="E220" s="4"/>
      <c r="F220" s="53">
        <f t="shared" si="1813"/>
        <v>0</v>
      </c>
      <c r="G220" s="4"/>
      <c r="H220" s="53">
        <f t="shared" si="1814"/>
        <v>0</v>
      </c>
      <c r="I220" s="4"/>
      <c r="J220" s="53">
        <f t="shared" si="1815"/>
        <v>0</v>
      </c>
      <c r="K220" s="4"/>
      <c r="L220" s="53">
        <f t="shared" si="1816"/>
        <v>0</v>
      </c>
      <c r="M220" s="4"/>
      <c r="N220" s="53">
        <f t="shared" si="1817"/>
        <v>0</v>
      </c>
      <c r="O220" s="4"/>
      <c r="P220" s="53">
        <f t="shared" si="1818"/>
        <v>0</v>
      </c>
      <c r="Q220" s="4"/>
      <c r="R220" s="53">
        <f t="shared" si="1819"/>
        <v>0</v>
      </c>
      <c r="S220" s="4"/>
      <c r="T220" s="53">
        <f t="shared" si="1820"/>
        <v>0</v>
      </c>
      <c r="U220" s="4"/>
      <c r="V220" s="53">
        <f t="shared" si="1821"/>
        <v>0</v>
      </c>
      <c r="W220" s="4"/>
      <c r="X220" s="53">
        <f t="shared" si="1822"/>
        <v>0</v>
      </c>
      <c r="Y220" s="4"/>
      <c r="Z220" s="53"/>
      <c r="AA220" s="4"/>
      <c r="AB220" s="872">
        <f t="shared" si="1823"/>
        <v>0</v>
      </c>
      <c r="AC220" s="877"/>
      <c r="AD220" s="53">
        <f t="shared" si="1824"/>
        <v>0</v>
      </c>
      <c r="AE220" s="48"/>
      <c r="AF220" s="53">
        <f t="shared" si="1825"/>
        <v>0</v>
      </c>
      <c r="AG220" s="48"/>
      <c r="AH220" s="53">
        <f t="shared" si="1826"/>
        <v>0</v>
      </c>
      <c r="AI220" s="48"/>
      <c r="AJ220" s="53">
        <f t="shared" si="1827"/>
        <v>0</v>
      </c>
      <c r="AK220" s="48"/>
      <c r="AL220" s="53">
        <f t="shared" si="1828"/>
        <v>0</v>
      </c>
      <c r="AM220" s="48"/>
      <c r="AN220" s="53">
        <f t="shared" si="1829"/>
        <v>0</v>
      </c>
      <c r="AO220" s="48"/>
      <c r="AP220" s="53">
        <f t="shared" si="1830"/>
        <v>0</v>
      </c>
      <c r="AQ220" s="48"/>
      <c r="AR220" s="53">
        <f t="shared" si="1831"/>
        <v>0</v>
      </c>
      <c r="AS220" s="48"/>
      <c r="AT220" s="53">
        <f t="shared" si="1832"/>
        <v>0</v>
      </c>
      <c r="AU220" s="48"/>
      <c r="AV220" s="53">
        <f t="shared" si="1833"/>
        <v>0</v>
      </c>
      <c r="AW220" s="48"/>
      <c r="AX220" s="53">
        <f t="shared" si="1834"/>
        <v>0</v>
      </c>
      <c r="AY220" s="48"/>
      <c r="AZ220" s="872">
        <f t="shared" si="1835"/>
        <v>0</v>
      </c>
      <c r="BA220" s="877"/>
      <c r="BB220" s="53">
        <f t="shared" si="1694"/>
        <v>0</v>
      </c>
      <c r="BC220" s="48"/>
      <c r="BD220" s="53">
        <f t="shared" si="1695"/>
        <v>0</v>
      </c>
      <c r="BE220" s="48"/>
      <c r="BF220" s="53">
        <f t="shared" si="1696"/>
        <v>0</v>
      </c>
      <c r="BG220" s="48"/>
      <c r="BH220" s="53">
        <f t="shared" si="1697"/>
        <v>0</v>
      </c>
      <c r="BI220" s="48"/>
      <c r="BJ220" s="53">
        <f t="shared" si="1698"/>
        <v>0</v>
      </c>
      <c r="BK220" s="48"/>
      <c r="BL220" s="53">
        <f t="shared" si="1699"/>
        <v>0</v>
      </c>
      <c r="BM220" s="48"/>
      <c r="BN220" s="53">
        <f t="shared" si="1700"/>
        <v>0</v>
      </c>
      <c r="BO220" s="48"/>
      <c r="BP220" s="53">
        <f t="shared" si="1701"/>
        <v>0</v>
      </c>
      <c r="BQ220" s="48"/>
      <c r="BR220" s="53">
        <f t="shared" si="1702"/>
        <v>0</v>
      </c>
      <c r="BS220" s="48"/>
      <c r="BT220" s="53">
        <f t="shared" si="1703"/>
        <v>0</v>
      </c>
      <c r="BU220" s="48"/>
      <c r="BV220" s="53">
        <f t="shared" si="1704"/>
        <v>0</v>
      </c>
      <c r="BW220" s="48"/>
      <c r="BX220" s="53">
        <f t="shared" si="1705"/>
        <v>0</v>
      </c>
      <c r="BY220" s="48"/>
      <c r="BZ220" s="53">
        <f t="shared" ref="BZ220:BZ223" si="1848">SUM(BY220*$D220)</f>
        <v>0</v>
      </c>
      <c r="CA220" s="48"/>
      <c r="CB220" s="53">
        <f t="shared" ref="CB220:CB236" si="1849">SUM(CA220*$D220)</f>
        <v>0</v>
      </c>
      <c r="CC220" s="48"/>
      <c r="CD220" s="53">
        <f t="shared" ref="CD220:CD236" si="1850">SUM(CC220*$D220)</f>
        <v>0</v>
      </c>
      <c r="CE220" s="48"/>
      <c r="CF220" s="53">
        <f t="shared" ref="CF220:CF236" si="1851">SUM(CE220*$D220)</f>
        <v>0</v>
      </c>
      <c r="CG220" s="48"/>
      <c r="CH220" s="53">
        <f t="shared" ref="CH220:CH236" si="1852">SUM(CG220*$D220)</f>
        <v>0</v>
      </c>
      <c r="CI220" s="48"/>
      <c r="CJ220" s="53">
        <f t="shared" ref="CJ220:CJ236" si="1853">SUM(CI220*$D220)</f>
        <v>0</v>
      </c>
      <c r="CK220" s="48"/>
      <c r="CL220" s="53">
        <f t="shared" ref="CL220:CL236" si="1854">SUM(CK220*$D220)</f>
        <v>0</v>
      </c>
      <c r="CM220" s="48"/>
      <c r="CN220" s="53">
        <f t="shared" ref="CN220:CN236" si="1855">SUM(CM220*$D220)</f>
        <v>0</v>
      </c>
      <c r="CO220" s="48"/>
      <c r="CP220" s="53">
        <f t="shared" ref="CP220:CP236" si="1856">SUM(CO220*$D220)</f>
        <v>0</v>
      </c>
      <c r="CQ220" s="48"/>
      <c r="CR220" s="53">
        <f t="shared" ref="CR220:CR236" si="1857">SUM(CQ220*$D220)</f>
        <v>0</v>
      </c>
      <c r="CS220" s="48"/>
      <c r="CT220" s="53">
        <f t="shared" ref="CT220:CT236" si="1858">SUM(CS220*$D220)</f>
        <v>0</v>
      </c>
      <c r="CU220" s="48"/>
      <c r="CV220" s="53">
        <f t="shared" ref="CV220:CV236" si="1859">SUM(CU220*$D220)</f>
        <v>0</v>
      </c>
      <c r="CW220" s="48"/>
      <c r="CX220" s="53">
        <f t="shared" si="1663"/>
        <v>0</v>
      </c>
      <c r="CY220" s="43"/>
      <c r="CZ220" s="50">
        <f t="shared" si="1664"/>
        <v>0</v>
      </c>
      <c r="DA220" s="50">
        <f t="shared" si="1665"/>
        <v>0</v>
      </c>
      <c r="DB220" s="1"/>
      <c r="DC220" s="850"/>
      <c r="DD220" s="850">
        <f t="shared" si="1666"/>
        <v>0</v>
      </c>
      <c r="DE220" s="851">
        <f t="shared" si="1718"/>
        <v>0</v>
      </c>
      <c r="DF220" s="851">
        <f t="shared" si="1667"/>
        <v>0</v>
      </c>
      <c r="DG220" s="850"/>
      <c r="DH220" s="850">
        <f t="shared" si="1668"/>
        <v>0</v>
      </c>
      <c r="DI220" s="851">
        <f t="shared" si="1669"/>
        <v>0</v>
      </c>
      <c r="DJ220" s="851">
        <f t="shared" si="1670"/>
        <v>0</v>
      </c>
    </row>
    <row r="221" spans="1:114" s="3" customFormat="1" x14ac:dyDescent="0.2">
      <c r="A221" s="46" t="s">
        <v>239</v>
      </c>
      <c r="B221" s="46" t="s">
        <v>240</v>
      </c>
      <c r="C221" s="46" t="s">
        <v>3</v>
      </c>
      <c r="D221" s="46">
        <v>100</v>
      </c>
      <c r="E221" s="4"/>
      <c r="F221" s="53">
        <f t="shared" si="1813"/>
        <v>0</v>
      </c>
      <c r="G221" s="4"/>
      <c r="H221" s="53">
        <f t="shared" si="1814"/>
        <v>0</v>
      </c>
      <c r="I221" s="4"/>
      <c r="J221" s="53">
        <f t="shared" si="1815"/>
        <v>0</v>
      </c>
      <c r="K221" s="4"/>
      <c r="L221" s="53">
        <f t="shared" si="1816"/>
        <v>0</v>
      </c>
      <c r="M221" s="4"/>
      <c r="N221" s="53">
        <f t="shared" si="1817"/>
        <v>0</v>
      </c>
      <c r="O221" s="4"/>
      <c r="P221" s="53">
        <f t="shared" si="1818"/>
        <v>0</v>
      </c>
      <c r="Q221" s="4"/>
      <c r="R221" s="53">
        <f t="shared" si="1819"/>
        <v>0</v>
      </c>
      <c r="S221" s="4"/>
      <c r="T221" s="53">
        <f t="shared" si="1820"/>
        <v>0</v>
      </c>
      <c r="U221" s="4"/>
      <c r="V221" s="53">
        <f t="shared" si="1821"/>
        <v>0</v>
      </c>
      <c r="W221" s="4"/>
      <c r="X221" s="53">
        <f t="shared" si="1822"/>
        <v>0</v>
      </c>
      <c r="Y221" s="4"/>
      <c r="Z221" s="53"/>
      <c r="AA221" s="4"/>
      <c r="AB221" s="872">
        <f t="shared" si="1823"/>
        <v>0</v>
      </c>
      <c r="AC221" s="877"/>
      <c r="AD221" s="53">
        <f t="shared" si="1824"/>
        <v>0</v>
      </c>
      <c r="AE221" s="48"/>
      <c r="AF221" s="53">
        <f t="shared" si="1825"/>
        <v>0</v>
      </c>
      <c r="AG221" s="48"/>
      <c r="AH221" s="53">
        <f t="shared" si="1826"/>
        <v>0</v>
      </c>
      <c r="AI221" s="48"/>
      <c r="AJ221" s="53">
        <f t="shared" si="1827"/>
        <v>0</v>
      </c>
      <c r="AK221" s="48"/>
      <c r="AL221" s="53">
        <f t="shared" si="1828"/>
        <v>0</v>
      </c>
      <c r="AM221" s="48"/>
      <c r="AN221" s="53">
        <f t="shared" si="1829"/>
        <v>0</v>
      </c>
      <c r="AO221" s="48"/>
      <c r="AP221" s="53">
        <f t="shared" si="1830"/>
        <v>0</v>
      </c>
      <c r="AQ221" s="48"/>
      <c r="AR221" s="53">
        <f t="shared" si="1831"/>
        <v>0</v>
      </c>
      <c r="AS221" s="48"/>
      <c r="AT221" s="53">
        <f t="shared" si="1832"/>
        <v>0</v>
      </c>
      <c r="AU221" s="48"/>
      <c r="AV221" s="53">
        <f t="shared" si="1833"/>
        <v>0</v>
      </c>
      <c r="AW221" s="48"/>
      <c r="AX221" s="53">
        <f t="shared" si="1834"/>
        <v>0</v>
      </c>
      <c r="AY221" s="48"/>
      <c r="AZ221" s="872">
        <f t="shared" si="1835"/>
        <v>0</v>
      </c>
      <c r="BA221" s="877"/>
      <c r="BB221" s="53">
        <f t="shared" si="1694"/>
        <v>0</v>
      </c>
      <c r="BC221" s="48"/>
      <c r="BD221" s="53">
        <f t="shared" si="1695"/>
        <v>0</v>
      </c>
      <c r="BE221" s="48"/>
      <c r="BF221" s="53">
        <f t="shared" si="1696"/>
        <v>0</v>
      </c>
      <c r="BG221" s="48"/>
      <c r="BH221" s="53">
        <f t="shared" si="1697"/>
        <v>0</v>
      </c>
      <c r="BI221" s="48"/>
      <c r="BJ221" s="53">
        <f t="shared" si="1698"/>
        <v>0</v>
      </c>
      <c r="BK221" s="48"/>
      <c r="BL221" s="53">
        <f t="shared" si="1699"/>
        <v>0</v>
      </c>
      <c r="BM221" s="48"/>
      <c r="BN221" s="53">
        <f t="shared" si="1700"/>
        <v>0</v>
      </c>
      <c r="BO221" s="48"/>
      <c r="BP221" s="53">
        <f t="shared" si="1701"/>
        <v>0</v>
      </c>
      <c r="BQ221" s="48"/>
      <c r="BR221" s="53">
        <f t="shared" si="1702"/>
        <v>0</v>
      </c>
      <c r="BS221" s="48"/>
      <c r="BT221" s="53">
        <f t="shared" si="1703"/>
        <v>0</v>
      </c>
      <c r="BU221" s="48"/>
      <c r="BV221" s="53">
        <f t="shared" si="1704"/>
        <v>0</v>
      </c>
      <c r="BW221" s="48"/>
      <c r="BX221" s="53">
        <f t="shared" si="1705"/>
        <v>0</v>
      </c>
      <c r="BY221" s="48"/>
      <c r="BZ221" s="53">
        <f t="shared" si="1848"/>
        <v>0</v>
      </c>
      <c r="CA221" s="48"/>
      <c r="CB221" s="53">
        <f t="shared" si="1849"/>
        <v>0</v>
      </c>
      <c r="CC221" s="48"/>
      <c r="CD221" s="53">
        <f t="shared" si="1850"/>
        <v>0</v>
      </c>
      <c r="CE221" s="48"/>
      <c r="CF221" s="53">
        <f t="shared" si="1851"/>
        <v>0</v>
      </c>
      <c r="CG221" s="48"/>
      <c r="CH221" s="53">
        <f t="shared" si="1852"/>
        <v>0</v>
      </c>
      <c r="CI221" s="48"/>
      <c r="CJ221" s="53">
        <f t="shared" si="1853"/>
        <v>0</v>
      </c>
      <c r="CK221" s="48"/>
      <c r="CL221" s="53">
        <f t="shared" si="1854"/>
        <v>0</v>
      </c>
      <c r="CM221" s="48"/>
      <c r="CN221" s="53">
        <f t="shared" si="1855"/>
        <v>0</v>
      </c>
      <c r="CO221" s="48"/>
      <c r="CP221" s="53">
        <f t="shared" si="1856"/>
        <v>0</v>
      </c>
      <c r="CQ221" s="48"/>
      <c r="CR221" s="53">
        <f t="shared" si="1857"/>
        <v>0</v>
      </c>
      <c r="CS221" s="48"/>
      <c r="CT221" s="53">
        <f t="shared" si="1858"/>
        <v>0</v>
      </c>
      <c r="CU221" s="48"/>
      <c r="CV221" s="53">
        <f t="shared" si="1859"/>
        <v>0</v>
      </c>
      <c r="CW221" s="48"/>
      <c r="CX221" s="53">
        <f t="shared" si="1663"/>
        <v>0</v>
      </c>
      <c r="CY221" s="43"/>
      <c r="CZ221" s="50">
        <f t="shared" si="1664"/>
        <v>0</v>
      </c>
      <c r="DA221" s="50">
        <f t="shared" si="1665"/>
        <v>0</v>
      </c>
      <c r="DB221" s="1"/>
      <c r="DC221" s="850"/>
      <c r="DD221" s="850">
        <f t="shared" si="1666"/>
        <v>0</v>
      </c>
      <c r="DE221" s="851">
        <f t="shared" si="1718"/>
        <v>0</v>
      </c>
      <c r="DF221" s="851">
        <f t="shared" si="1667"/>
        <v>0</v>
      </c>
      <c r="DG221" s="850"/>
      <c r="DH221" s="850">
        <f t="shared" si="1668"/>
        <v>0</v>
      </c>
      <c r="DI221" s="851">
        <f t="shared" si="1669"/>
        <v>0</v>
      </c>
      <c r="DJ221" s="851">
        <f t="shared" si="1670"/>
        <v>0</v>
      </c>
    </row>
    <row r="222" spans="1:114" s="862" customFormat="1" x14ac:dyDescent="0.2">
      <c r="A222" s="857" t="s">
        <v>252</v>
      </c>
      <c r="B222" s="857" t="s">
        <v>253</v>
      </c>
      <c r="C222" s="857" t="s">
        <v>3</v>
      </c>
      <c r="D222" s="857">
        <v>100</v>
      </c>
      <c r="E222" s="858"/>
      <c r="F222" s="859">
        <f t="shared" si="1813"/>
        <v>0</v>
      </c>
      <c r="G222" s="858"/>
      <c r="H222" s="859">
        <f t="shared" si="1814"/>
        <v>0</v>
      </c>
      <c r="I222" s="858"/>
      <c r="J222" s="859">
        <f t="shared" si="1815"/>
        <v>0</v>
      </c>
      <c r="K222" s="858"/>
      <c r="L222" s="859">
        <f t="shared" si="1816"/>
        <v>0</v>
      </c>
      <c r="M222" s="858"/>
      <c r="N222" s="859">
        <f t="shared" si="1817"/>
        <v>0</v>
      </c>
      <c r="O222" s="858"/>
      <c r="P222" s="859">
        <f t="shared" si="1818"/>
        <v>0</v>
      </c>
      <c r="Q222" s="858"/>
      <c r="R222" s="859">
        <f t="shared" si="1819"/>
        <v>0</v>
      </c>
      <c r="S222" s="858"/>
      <c r="T222" s="859">
        <f t="shared" si="1820"/>
        <v>0</v>
      </c>
      <c r="U222" s="858"/>
      <c r="V222" s="859">
        <f t="shared" si="1821"/>
        <v>0</v>
      </c>
      <c r="W222" s="858"/>
      <c r="X222" s="859">
        <f t="shared" si="1822"/>
        <v>0</v>
      </c>
      <c r="Y222" s="858"/>
      <c r="Z222" s="859"/>
      <c r="AA222" s="858"/>
      <c r="AB222" s="874">
        <f t="shared" si="1823"/>
        <v>0</v>
      </c>
      <c r="AC222" s="882"/>
      <c r="AD222" s="859">
        <f t="shared" si="1824"/>
        <v>0</v>
      </c>
      <c r="AE222" s="860"/>
      <c r="AF222" s="859">
        <f t="shared" si="1825"/>
        <v>0</v>
      </c>
      <c r="AG222" s="860"/>
      <c r="AH222" s="859">
        <f t="shared" si="1826"/>
        <v>0</v>
      </c>
      <c r="AI222" s="860"/>
      <c r="AJ222" s="859">
        <f t="shared" si="1827"/>
        <v>0</v>
      </c>
      <c r="AK222" s="860"/>
      <c r="AL222" s="859">
        <f t="shared" si="1828"/>
        <v>0</v>
      </c>
      <c r="AM222" s="860"/>
      <c r="AN222" s="859">
        <f t="shared" si="1829"/>
        <v>0</v>
      </c>
      <c r="AO222" s="860"/>
      <c r="AP222" s="859">
        <f t="shared" si="1830"/>
        <v>0</v>
      </c>
      <c r="AQ222" s="860"/>
      <c r="AR222" s="859">
        <f t="shared" si="1831"/>
        <v>0</v>
      </c>
      <c r="AS222" s="860"/>
      <c r="AT222" s="859">
        <f t="shared" si="1832"/>
        <v>0</v>
      </c>
      <c r="AU222" s="860"/>
      <c r="AV222" s="859">
        <f t="shared" si="1833"/>
        <v>0</v>
      </c>
      <c r="AW222" s="860"/>
      <c r="AX222" s="859">
        <f t="shared" si="1834"/>
        <v>0</v>
      </c>
      <c r="AY222" s="860"/>
      <c r="AZ222" s="874">
        <f t="shared" si="1835"/>
        <v>0</v>
      </c>
      <c r="BA222" s="882"/>
      <c r="BB222" s="859">
        <f t="shared" si="1694"/>
        <v>0</v>
      </c>
      <c r="BC222" s="860"/>
      <c r="BD222" s="859">
        <f t="shared" si="1695"/>
        <v>0</v>
      </c>
      <c r="BE222" s="860"/>
      <c r="BF222" s="859">
        <f t="shared" si="1696"/>
        <v>0</v>
      </c>
      <c r="BG222" s="860"/>
      <c r="BH222" s="859">
        <f t="shared" si="1697"/>
        <v>0</v>
      </c>
      <c r="BI222" s="860"/>
      <c r="BJ222" s="859">
        <f t="shared" si="1698"/>
        <v>0</v>
      </c>
      <c r="BK222" s="860"/>
      <c r="BL222" s="859">
        <f t="shared" si="1699"/>
        <v>0</v>
      </c>
      <c r="BM222" s="860"/>
      <c r="BN222" s="859">
        <f t="shared" si="1700"/>
        <v>0</v>
      </c>
      <c r="BO222" s="860"/>
      <c r="BP222" s="859">
        <f t="shared" si="1701"/>
        <v>0</v>
      </c>
      <c r="BQ222" s="860"/>
      <c r="BR222" s="859">
        <f t="shared" si="1702"/>
        <v>0</v>
      </c>
      <c r="BS222" s="860"/>
      <c r="BT222" s="859">
        <f t="shared" si="1703"/>
        <v>0</v>
      </c>
      <c r="BU222" s="860"/>
      <c r="BV222" s="859">
        <f t="shared" si="1704"/>
        <v>0</v>
      </c>
      <c r="BW222" s="860"/>
      <c r="BX222" s="859">
        <f t="shared" si="1705"/>
        <v>0</v>
      </c>
      <c r="BY222" s="860"/>
      <c r="BZ222" s="859">
        <f t="shared" si="1848"/>
        <v>0</v>
      </c>
      <c r="CA222" s="860"/>
      <c r="CB222" s="859">
        <f t="shared" si="1849"/>
        <v>0</v>
      </c>
      <c r="CC222" s="860"/>
      <c r="CD222" s="859">
        <f t="shared" si="1850"/>
        <v>0</v>
      </c>
      <c r="CE222" s="860"/>
      <c r="CF222" s="859">
        <f t="shared" si="1851"/>
        <v>0</v>
      </c>
      <c r="CG222" s="860"/>
      <c r="CH222" s="859">
        <f t="shared" si="1852"/>
        <v>0</v>
      </c>
      <c r="CI222" s="860"/>
      <c r="CJ222" s="859">
        <f t="shared" si="1853"/>
        <v>0</v>
      </c>
      <c r="CK222" s="860"/>
      <c r="CL222" s="859">
        <f t="shared" si="1854"/>
        <v>0</v>
      </c>
      <c r="CM222" s="860"/>
      <c r="CN222" s="859">
        <f t="shared" si="1855"/>
        <v>0</v>
      </c>
      <c r="CO222" s="860"/>
      <c r="CP222" s="859">
        <f t="shared" si="1856"/>
        <v>0</v>
      </c>
      <c r="CQ222" s="860"/>
      <c r="CR222" s="859">
        <f t="shared" si="1857"/>
        <v>0</v>
      </c>
      <c r="CS222" s="860"/>
      <c r="CT222" s="859">
        <f t="shared" si="1858"/>
        <v>0</v>
      </c>
      <c r="CU222" s="860"/>
      <c r="CV222" s="859">
        <f t="shared" si="1859"/>
        <v>0</v>
      </c>
      <c r="CW222" s="860"/>
      <c r="CX222" s="859">
        <f t="shared" si="1663"/>
        <v>0</v>
      </c>
      <c r="CY222" s="858"/>
      <c r="CZ222" s="861">
        <f t="shared" si="1664"/>
        <v>0</v>
      </c>
      <c r="DA222" s="861">
        <f t="shared" si="1665"/>
        <v>0</v>
      </c>
      <c r="DC222" s="863"/>
      <c r="DD222" s="865">
        <f t="shared" si="1666"/>
        <v>0</v>
      </c>
      <c r="DE222" s="865">
        <f t="shared" si="1718"/>
        <v>0</v>
      </c>
      <c r="DF222" s="865">
        <f t="shared" si="1667"/>
        <v>0</v>
      </c>
      <c r="DG222" s="863"/>
      <c r="DH222" s="863">
        <f t="shared" si="1668"/>
        <v>0</v>
      </c>
      <c r="DI222" s="865">
        <f t="shared" si="1669"/>
        <v>0</v>
      </c>
      <c r="DJ222" s="863">
        <f t="shared" si="1670"/>
        <v>0</v>
      </c>
    </row>
    <row r="223" spans="1:114" s="862" customFormat="1" x14ac:dyDescent="0.2">
      <c r="A223" s="857" t="s">
        <v>251</v>
      </c>
      <c r="B223" s="857" t="s">
        <v>82</v>
      </c>
      <c r="C223" s="857" t="s">
        <v>3</v>
      </c>
      <c r="D223" s="857">
        <v>100</v>
      </c>
      <c r="E223" s="858"/>
      <c r="F223" s="859">
        <f t="shared" si="1813"/>
        <v>0</v>
      </c>
      <c r="G223" s="858"/>
      <c r="H223" s="859">
        <f t="shared" si="1814"/>
        <v>0</v>
      </c>
      <c r="I223" s="858"/>
      <c r="J223" s="859">
        <f t="shared" si="1815"/>
        <v>0</v>
      </c>
      <c r="K223" s="858"/>
      <c r="L223" s="859">
        <f t="shared" si="1816"/>
        <v>0</v>
      </c>
      <c r="M223" s="858"/>
      <c r="N223" s="859">
        <f t="shared" si="1817"/>
        <v>0</v>
      </c>
      <c r="O223" s="858"/>
      <c r="P223" s="859">
        <f t="shared" si="1818"/>
        <v>0</v>
      </c>
      <c r="Q223" s="858"/>
      <c r="R223" s="859">
        <f t="shared" si="1819"/>
        <v>0</v>
      </c>
      <c r="S223" s="858"/>
      <c r="T223" s="859">
        <f t="shared" si="1820"/>
        <v>0</v>
      </c>
      <c r="U223" s="858"/>
      <c r="V223" s="859">
        <f t="shared" si="1821"/>
        <v>0</v>
      </c>
      <c r="W223" s="858"/>
      <c r="X223" s="859">
        <f t="shared" si="1822"/>
        <v>0</v>
      </c>
      <c r="Y223" s="858"/>
      <c r="Z223" s="859"/>
      <c r="AA223" s="858"/>
      <c r="AB223" s="874">
        <f t="shared" si="1823"/>
        <v>0</v>
      </c>
      <c r="AC223" s="882"/>
      <c r="AD223" s="859">
        <f t="shared" si="1824"/>
        <v>0</v>
      </c>
      <c r="AE223" s="860"/>
      <c r="AF223" s="859">
        <f t="shared" si="1825"/>
        <v>0</v>
      </c>
      <c r="AG223" s="860"/>
      <c r="AH223" s="859">
        <f t="shared" si="1826"/>
        <v>0</v>
      </c>
      <c r="AI223" s="860"/>
      <c r="AJ223" s="859">
        <f t="shared" si="1827"/>
        <v>0</v>
      </c>
      <c r="AK223" s="860"/>
      <c r="AL223" s="859">
        <f t="shared" si="1828"/>
        <v>0</v>
      </c>
      <c r="AM223" s="860"/>
      <c r="AN223" s="859">
        <f t="shared" si="1829"/>
        <v>0</v>
      </c>
      <c r="AO223" s="860"/>
      <c r="AP223" s="859">
        <f t="shared" si="1830"/>
        <v>0</v>
      </c>
      <c r="AQ223" s="860"/>
      <c r="AR223" s="859">
        <f t="shared" si="1831"/>
        <v>0</v>
      </c>
      <c r="AS223" s="860"/>
      <c r="AT223" s="859">
        <f t="shared" si="1832"/>
        <v>0</v>
      </c>
      <c r="AU223" s="860"/>
      <c r="AV223" s="859">
        <f t="shared" si="1833"/>
        <v>0</v>
      </c>
      <c r="AW223" s="860"/>
      <c r="AX223" s="859">
        <f t="shared" si="1834"/>
        <v>0</v>
      </c>
      <c r="AY223" s="860"/>
      <c r="AZ223" s="874">
        <f t="shared" si="1835"/>
        <v>0</v>
      </c>
      <c r="BA223" s="882"/>
      <c r="BB223" s="859">
        <f t="shared" si="1694"/>
        <v>0</v>
      </c>
      <c r="BC223" s="860"/>
      <c r="BD223" s="859">
        <f t="shared" si="1695"/>
        <v>0</v>
      </c>
      <c r="BE223" s="860"/>
      <c r="BF223" s="859">
        <f t="shared" si="1696"/>
        <v>0</v>
      </c>
      <c r="BG223" s="860"/>
      <c r="BH223" s="859">
        <f t="shared" si="1697"/>
        <v>0</v>
      </c>
      <c r="BI223" s="860"/>
      <c r="BJ223" s="859">
        <f t="shared" si="1698"/>
        <v>0</v>
      </c>
      <c r="BK223" s="860"/>
      <c r="BL223" s="859">
        <f t="shared" si="1699"/>
        <v>0</v>
      </c>
      <c r="BM223" s="860"/>
      <c r="BN223" s="859">
        <f t="shared" si="1700"/>
        <v>0</v>
      </c>
      <c r="BO223" s="860"/>
      <c r="BP223" s="859">
        <f t="shared" si="1701"/>
        <v>0</v>
      </c>
      <c r="BQ223" s="860"/>
      <c r="BR223" s="859">
        <f t="shared" si="1702"/>
        <v>0</v>
      </c>
      <c r="BS223" s="860"/>
      <c r="BT223" s="859">
        <f t="shared" si="1703"/>
        <v>0</v>
      </c>
      <c r="BU223" s="860"/>
      <c r="BV223" s="859">
        <f t="shared" si="1704"/>
        <v>0</v>
      </c>
      <c r="BW223" s="860"/>
      <c r="BX223" s="859">
        <f t="shared" si="1705"/>
        <v>0</v>
      </c>
      <c r="BY223" s="860"/>
      <c r="BZ223" s="859">
        <f t="shared" si="1848"/>
        <v>0</v>
      </c>
      <c r="CA223" s="860"/>
      <c r="CB223" s="859">
        <f t="shared" si="1849"/>
        <v>0</v>
      </c>
      <c r="CC223" s="860"/>
      <c r="CD223" s="859">
        <f t="shared" si="1850"/>
        <v>0</v>
      </c>
      <c r="CE223" s="860"/>
      <c r="CF223" s="859">
        <f t="shared" si="1851"/>
        <v>0</v>
      </c>
      <c r="CG223" s="860"/>
      <c r="CH223" s="859">
        <f t="shared" si="1852"/>
        <v>0</v>
      </c>
      <c r="CI223" s="860"/>
      <c r="CJ223" s="859">
        <f t="shared" si="1853"/>
        <v>0</v>
      </c>
      <c r="CK223" s="860"/>
      <c r="CL223" s="859">
        <f t="shared" si="1854"/>
        <v>0</v>
      </c>
      <c r="CM223" s="860"/>
      <c r="CN223" s="859">
        <f t="shared" si="1855"/>
        <v>0</v>
      </c>
      <c r="CO223" s="860"/>
      <c r="CP223" s="859">
        <f t="shared" si="1856"/>
        <v>0</v>
      </c>
      <c r="CQ223" s="860"/>
      <c r="CR223" s="859">
        <f t="shared" si="1857"/>
        <v>0</v>
      </c>
      <c r="CS223" s="860"/>
      <c r="CT223" s="859">
        <f t="shared" si="1858"/>
        <v>0</v>
      </c>
      <c r="CU223" s="860"/>
      <c r="CV223" s="859">
        <f t="shared" si="1859"/>
        <v>0</v>
      </c>
      <c r="CW223" s="860"/>
      <c r="CX223" s="859">
        <f t="shared" si="1663"/>
        <v>0</v>
      </c>
      <c r="CY223" s="858"/>
      <c r="CZ223" s="861">
        <f t="shared" si="1664"/>
        <v>0</v>
      </c>
      <c r="DA223" s="861">
        <f t="shared" si="1665"/>
        <v>0</v>
      </c>
      <c r="DC223" s="863"/>
      <c r="DD223" s="865">
        <f t="shared" si="1666"/>
        <v>0</v>
      </c>
      <c r="DE223" s="865">
        <f t="shared" si="1718"/>
        <v>0</v>
      </c>
      <c r="DF223" s="865">
        <f t="shared" si="1667"/>
        <v>0</v>
      </c>
      <c r="DG223" s="863"/>
      <c r="DH223" s="863">
        <f t="shared" si="1668"/>
        <v>0</v>
      </c>
      <c r="DI223" s="865">
        <f t="shared" si="1669"/>
        <v>0</v>
      </c>
      <c r="DJ223" s="863">
        <f t="shared" si="1670"/>
        <v>0</v>
      </c>
    </row>
    <row r="224" spans="1:114" s="3" customFormat="1" x14ac:dyDescent="0.2">
      <c r="A224" s="46" t="s">
        <v>293</v>
      </c>
      <c r="B224" s="46" t="s">
        <v>294</v>
      </c>
      <c r="C224" s="46" t="s">
        <v>3</v>
      </c>
      <c r="D224" s="46">
        <v>100</v>
      </c>
      <c r="E224" s="4"/>
      <c r="F224" s="53">
        <f t="shared" si="1813"/>
        <v>0</v>
      </c>
      <c r="G224" s="4"/>
      <c r="H224" s="53">
        <f t="shared" si="1814"/>
        <v>0</v>
      </c>
      <c r="I224" s="4"/>
      <c r="J224" s="53">
        <f t="shared" si="1815"/>
        <v>0</v>
      </c>
      <c r="K224" s="4"/>
      <c r="L224" s="53">
        <f t="shared" si="1816"/>
        <v>0</v>
      </c>
      <c r="M224" s="4"/>
      <c r="N224" s="53">
        <f t="shared" si="1817"/>
        <v>0</v>
      </c>
      <c r="O224" s="4"/>
      <c r="P224" s="53">
        <f t="shared" si="1818"/>
        <v>0</v>
      </c>
      <c r="Q224" s="4"/>
      <c r="R224" s="53">
        <f t="shared" si="1819"/>
        <v>0</v>
      </c>
      <c r="S224" s="4"/>
      <c r="T224" s="53">
        <f t="shared" si="1820"/>
        <v>0</v>
      </c>
      <c r="U224" s="4"/>
      <c r="V224" s="53">
        <f t="shared" si="1821"/>
        <v>0</v>
      </c>
      <c r="W224" s="4"/>
      <c r="X224" s="53">
        <f t="shared" si="1822"/>
        <v>0</v>
      </c>
      <c r="Y224" s="4"/>
      <c r="Z224" s="53"/>
      <c r="AA224" s="4"/>
      <c r="AB224" s="872">
        <f t="shared" si="1823"/>
        <v>0</v>
      </c>
      <c r="AC224" s="877"/>
      <c r="AD224" s="53">
        <f t="shared" si="1824"/>
        <v>0</v>
      </c>
      <c r="AE224" s="48"/>
      <c r="AF224" s="53">
        <f t="shared" si="1825"/>
        <v>0</v>
      </c>
      <c r="AG224" s="48"/>
      <c r="AH224" s="53">
        <f t="shared" si="1826"/>
        <v>0</v>
      </c>
      <c r="AI224" s="48"/>
      <c r="AJ224" s="53">
        <f t="shared" si="1827"/>
        <v>0</v>
      </c>
      <c r="AK224" s="48"/>
      <c r="AL224" s="53">
        <f t="shared" si="1828"/>
        <v>0</v>
      </c>
      <c r="AM224" s="48"/>
      <c r="AN224" s="53">
        <f t="shared" si="1829"/>
        <v>0</v>
      </c>
      <c r="AO224" s="48">
        <v>0.5</v>
      </c>
      <c r="AP224" s="53">
        <f t="shared" si="1830"/>
        <v>50</v>
      </c>
      <c r="AQ224" s="48"/>
      <c r="AR224" s="53">
        <f t="shared" si="1831"/>
        <v>0</v>
      </c>
      <c r="AS224" s="48"/>
      <c r="AT224" s="53">
        <f t="shared" si="1832"/>
        <v>0</v>
      </c>
      <c r="AU224" s="48"/>
      <c r="AV224" s="53">
        <f t="shared" si="1833"/>
        <v>0</v>
      </c>
      <c r="AW224" s="48"/>
      <c r="AX224" s="53">
        <f t="shared" si="1834"/>
        <v>0</v>
      </c>
      <c r="AY224" s="48"/>
      <c r="AZ224" s="872">
        <f t="shared" si="1835"/>
        <v>0</v>
      </c>
      <c r="BA224" s="877"/>
      <c r="BB224" s="53">
        <f t="shared" ref="BB224" si="1860">SUM(BA224*$D224)</f>
        <v>0</v>
      </c>
      <c r="BC224" s="48"/>
      <c r="BD224" s="53">
        <f t="shared" ref="BD224" si="1861">SUM(BC224*$D224)</f>
        <v>0</v>
      </c>
      <c r="BE224" s="48"/>
      <c r="BF224" s="53">
        <f t="shared" ref="BF224" si="1862">SUM(BE224*$D224)</f>
        <v>0</v>
      </c>
      <c r="BG224" s="48"/>
      <c r="BH224" s="53">
        <f t="shared" ref="BH224" si="1863">SUM(BG224*$D224)</f>
        <v>0</v>
      </c>
      <c r="BI224" s="48"/>
      <c r="BJ224" s="53">
        <f t="shared" ref="BJ224" si="1864">SUM(BI224*$D224)</f>
        <v>0</v>
      </c>
      <c r="BK224" s="48"/>
      <c r="BL224" s="53">
        <f t="shared" ref="BL224" si="1865">SUM(BK224*$D224)</f>
        <v>0</v>
      </c>
      <c r="BM224" s="48"/>
      <c r="BN224" s="53">
        <f t="shared" ref="BN224" si="1866">SUM(BM224*$D224)</f>
        <v>0</v>
      </c>
      <c r="BO224" s="48"/>
      <c r="BP224" s="53">
        <f t="shared" ref="BP224" si="1867">SUM(BO224*$D224)</f>
        <v>0</v>
      </c>
      <c r="BQ224" s="48"/>
      <c r="BR224" s="53">
        <f t="shared" ref="BR224" si="1868">SUM(BQ224*$D224)</f>
        <v>0</v>
      </c>
      <c r="BS224" s="48"/>
      <c r="BT224" s="53">
        <f t="shared" ref="BT224" si="1869">SUM(BS224*$D224)</f>
        <v>0</v>
      </c>
      <c r="BU224" s="48"/>
      <c r="BV224" s="53">
        <f t="shared" ref="BV224" si="1870">SUM(BU224*$D224)</f>
        <v>0</v>
      </c>
      <c r="BW224" s="48"/>
      <c r="BX224" s="53">
        <f t="shared" ref="BX224" si="1871">SUM(BW224*$D224)</f>
        <v>0</v>
      </c>
      <c r="BY224" s="48"/>
      <c r="BZ224" s="53">
        <f t="shared" ref="BZ224" si="1872">SUM(BY224*$D224)</f>
        <v>0</v>
      </c>
      <c r="CA224" s="48"/>
      <c r="CB224" s="53">
        <f t="shared" si="1849"/>
        <v>0</v>
      </c>
      <c r="CC224" s="48"/>
      <c r="CD224" s="53">
        <f t="shared" si="1850"/>
        <v>0</v>
      </c>
      <c r="CE224" s="48"/>
      <c r="CF224" s="53">
        <f t="shared" si="1851"/>
        <v>0</v>
      </c>
      <c r="CG224" s="48"/>
      <c r="CH224" s="53">
        <f t="shared" si="1852"/>
        <v>0</v>
      </c>
      <c r="CI224" s="48"/>
      <c r="CJ224" s="53">
        <f t="shared" si="1853"/>
        <v>0</v>
      </c>
      <c r="CK224" s="48"/>
      <c r="CL224" s="53">
        <f t="shared" si="1854"/>
        <v>0</v>
      </c>
      <c r="CM224" s="48"/>
      <c r="CN224" s="53">
        <f t="shared" si="1855"/>
        <v>0</v>
      </c>
      <c r="CO224" s="48"/>
      <c r="CP224" s="53">
        <f t="shared" si="1856"/>
        <v>0</v>
      </c>
      <c r="CQ224" s="48"/>
      <c r="CR224" s="53">
        <f t="shared" si="1857"/>
        <v>0</v>
      </c>
      <c r="CS224" s="48"/>
      <c r="CT224" s="53">
        <f t="shared" si="1858"/>
        <v>0</v>
      </c>
      <c r="CU224" s="48"/>
      <c r="CV224" s="53">
        <f t="shared" si="1859"/>
        <v>0</v>
      </c>
      <c r="CW224" s="48"/>
      <c r="CX224" s="53">
        <f t="shared" ref="CX224" si="1873">SUM(CW224*$D224)</f>
        <v>0</v>
      </c>
      <c r="CY224" s="43"/>
      <c r="CZ224" s="50">
        <f t="shared" si="1664"/>
        <v>0.5</v>
      </c>
      <c r="DA224" s="50">
        <f t="shared" si="1665"/>
        <v>50</v>
      </c>
      <c r="DB224" s="1"/>
      <c r="DC224" s="850"/>
      <c r="DD224" s="850">
        <f t="shared" si="1666"/>
        <v>0</v>
      </c>
      <c r="DE224" s="851">
        <f t="shared" si="1718"/>
        <v>0</v>
      </c>
      <c r="DF224" s="851">
        <f t="shared" si="1667"/>
        <v>0</v>
      </c>
      <c r="DG224" s="850"/>
      <c r="DH224" s="850">
        <f t="shared" si="1668"/>
        <v>0</v>
      </c>
      <c r="DI224" s="851">
        <f t="shared" si="1669"/>
        <v>0</v>
      </c>
      <c r="DJ224" s="851">
        <f t="shared" si="1670"/>
        <v>0</v>
      </c>
    </row>
    <row r="225" spans="1:114" s="3" customFormat="1" x14ac:dyDescent="0.2">
      <c r="A225" s="46" t="s">
        <v>229</v>
      </c>
      <c r="B225" s="46" t="s">
        <v>230</v>
      </c>
      <c r="C225" s="46" t="s">
        <v>3</v>
      </c>
      <c r="D225" s="46">
        <v>100</v>
      </c>
      <c r="E225" s="4"/>
      <c r="F225" s="53">
        <f t="shared" si="1813"/>
        <v>0</v>
      </c>
      <c r="G225" s="4"/>
      <c r="H225" s="53">
        <f t="shared" si="1814"/>
        <v>0</v>
      </c>
      <c r="I225" s="4"/>
      <c r="J225" s="53">
        <f t="shared" si="1815"/>
        <v>0</v>
      </c>
      <c r="K225" s="4"/>
      <c r="L225" s="53">
        <f t="shared" si="1816"/>
        <v>0</v>
      </c>
      <c r="M225" s="4"/>
      <c r="N225" s="53">
        <f t="shared" si="1817"/>
        <v>0</v>
      </c>
      <c r="O225" s="4"/>
      <c r="P225" s="53">
        <f t="shared" si="1818"/>
        <v>0</v>
      </c>
      <c r="Q225" s="4"/>
      <c r="R225" s="53">
        <f t="shared" si="1819"/>
        <v>0</v>
      </c>
      <c r="S225" s="4"/>
      <c r="T225" s="53">
        <f t="shared" si="1820"/>
        <v>0</v>
      </c>
      <c r="U225" s="4"/>
      <c r="V225" s="53">
        <f t="shared" si="1821"/>
        <v>0</v>
      </c>
      <c r="W225" s="4">
        <v>4</v>
      </c>
      <c r="X225" s="53">
        <f t="shared" si="1822"/>
        <v>400</v>
      </c>
      <c r="Y225" s="4"/>
      <c r="Z225" s="53"/>
      <c r="AA225" s="4"/>
      <c r="AB225" s="872">
        <f t="shared" si="1823"/>
        <v>0</v>
      </c>
      <c r="AC225" s="877"/>
      <c r="AD225" s="53">
        <f t="shared" si="1824"/>
        <v>0</v>
      </c>
      <c r="AE225" s="48"/>
      <c r="AF225" s="53">
        <f t="shared" si="1825"/>
        <v>0</v>
      </c>
      <c r="AG225" s="48"/>
      <c r="AH225" s="53">
        <f t="shared" si="1826"/>
        <v>0</v>
      </c>
      <c r="AI225" s="48"/>
      <c r="AJ225" s="53">
        <f t="shared" si="1827"/>
        <v>0</v>
      </c>
      <c r="AK225" s="48"/>
      <c r="AL225" s="53">
        <f t="shared" si="1828"/>
        <v>0</v>
      </c>
      <c r="AM225" s="48"/>
      <c r="AN225" s="53">
        <f t="shared" si="1829"/>
        <v>0</v>
      </c>
      <c r="AO225" s="48"/>
      <c r="AP225" s="53">
        <f t="shared" si="1830"/>
        <v>0</v>
      </c>
      <c r="AQ225" s="48"/>
      <c r="AR225" s="53">
        <f t="shared" si="1831"/>
        <v>0</v>
      </c>
      <c r="AS225" s="48"/>
      <c r="AT225" s="53">
        <f t="shared" si="1832"/>
        <v>0</v>
      </c>
      <c r="AU225" s="48"/>
      <c r="AV225" s="53">
        <f t="shared" si="1833"/>
        <v>0</v>
      </c>
      <c r="AW225" s="48"/>
      <c r="AX225" s="53">
        <f t="shared" si="1834"/>
        <v>0</v>
      </c>
      <c r="AY225" s="48"/>
      <c r="AZ225" s="872">
        <f t="shared" si="1835"/>
        <v>0</v>
      </c>
      <c r="BA225" s="877"/>
      <c r="BB225" s="53">
        <f t="shared" si="1694"/>
        <v>0</v>
      </c>
      <c r="BC225" s="48"/>
      <c r="BD225" s="53">
        <f t="shared" si="1695"/>
        <v>0</v>
      </c>
      <c r="BE225" s="48"/>
      <c r="BF225" s="53">
        <f t="shared" si="1696"/>
        <v>0</v>
      </c>
      <c r="BG225" s="48"/>
      <c r="BH225" s="53">
        <f t="shared" si="1697"/>
        <v>0</v>
      </c>
      <c r="BI225" s="48"/>
      <c r="BJ225" s="53">
        <f t="shared" si="1698"/>
        <v>0</v>
      </c>
      <c r="BK225" s="48"/>
      <c r="BL225" s="53">
        <f t="shared" si="1699"/>
        <v>0</v>
      </c>
      <c r="BM225" s="48"/>
      <c r="BN225" s="53">
        <f t="shared" si="1700"/>
        <v>0</v>
      </c>
      <c r="BO225" s="48"/>
      <c r="BP225" s="53">
        <f t="shared" si="1701"/>
        <v>0</v>
      </c>
      <c r="BQ225" s="48"/>
      <c r="BR225" s="53">
        <f t="shared" si="1702"/>
        <v>0</v>
      </c>
      <c r="BS225" s="48"/>
      <c r="BT225" s="53">
        <f t="shared" si="1703"/>
        <v>0</v>
      </c>
      <c r="BU225" s="48"/>
      <c r="BV225" s="53">
        <f t="shared" si="1704"/>
        <v>0</v>
      </c>
      <c r="BW225" s="48"/>
      <c r="BX225" s="53">
        <f t="shared" si="1705"/>
        <v>0</v>
      </c>
      <c r="BY225" s="48"/>
      <c r="BZ225" s="53">
        <f t="shared" ref="BZ225" si="1874">SUM(BY225*$D225)</f>
        <v>0</v>
      </c>
      <c r="CA225" s="48"/>
      <c r="CB225" s="53">
        <f t="shared" si="1849"/>
        <v>0</v>
      </c>
      <c r="CC225" s="48"/>
      <c r="CD225" s="53">
        <f t="shared" si="1850"/>
        <v>0</v>
      </c>
      <c r="CE225" s="48"/>
      <c r="CF225" s="53">
        <f t="shared" si="1851"/>
        <v>0</v>
      </c>
      <c r="CG225" s="48"/>
      <c r="CH225" s="53">
        <f t="shared" si="1852"/>
        <v>0</v>
      </c>
      <c r="CI225" s="48"/>
      <c r="CJ225" s="53">
        <f t="shared" si="1853"/>
        <v>0</v>
      </c>
      <c r="CK225" s="48"/>
      <c r="CL225" s="53">
        <f t="shared" si="1854"/>
        <v>0</v>
      </c>
      <c r="CM225" s="48"/>
      <c r="CN225" s="53">
        <f t="shared" si="1855"/>
        <v>0</v>
      </c>
      <c r="CO225" s="48"/>
      <c r="CP225" s="53">
        <f t="shared" si="1856"/>
        <v>0</v>
      </c>
      <c r="CQ225" s="48"/>
      <c r="CR225" s="53">
        <f t="shared" si="1857"/>
        <v>0</v>
      </c>
      <c r="CS225" s="48"/>
      <c r="CT225" s="53">
        <f t="shared" si="1858"/>
        <v>0</v>
      </c>
      <c r="CU225" s="48"/>
      <c r="CV225" s="53">
        <f t="shared" si="1859"/>
        <v>0</v>
      </c>
      <c r="CW225" s="48"/>
      <c r="CX225" s="53">
        <f t="shared" si="1663"/>
        <v>0</v>
      </c>
      <c r="CY225" s="43"/>
      <c r="CZ225" s="50">
        <f t="shared" si="1664"/>
        <v>4</v>
      </c>
      <c r="DA225" s="50">
        <f t="shared" si="1665"/>
        <v>400</v>
      </c>
      <c r="DB225" s="1"/>
      <c r="DC225" s="850"/>
      <c r="DD225" s="850">
        <f t="shared" si="1666"/>
        <v>0</v>
      </c>
      <c r="DE225" s="851">
        <f t="shared" si="1718"/>
        <v>0</v>
      </c>
      <c r="DF225" s="851">
        <f t="shared" si="1667"/>
        <v>0</v>
      </c>
      <c r="DG225" s="850"/>
      <c r="DH225" s="850">
        <f t="shared" si="1668"/>
        <v>0</v>
      </c>
      <c r="DI225" s="851">
        <f t="shared" si="1669"/>
        <v>0</v>
      </c>
      <c r="DJ225" s="851">
        <f t="shared" si="1670"/>
        <v>0</v>
      </c>
    </row>
    <row r="226" spans="1:114" s="3" customFormat="1" x14ac:dyDescent="0.2">
      <c r="A226" s="46" t="s">
        <v>182</v>
      </c>
      <c r="B226" s="46" t="s">
        <v>274</v>
      </c>
      <c r="C226" s="46" t="s">
        <v>3</v>
      </c>
      <c r="D226" s="46">
        <v>100</v>
      </c>
      <c r="E226" s="4"/>
      <c r="F226" s="53">
        <f t="shared" si="1813"/>
        <v>0</v>
      </c>
      <c r="G226" s="4"/>
      <c r="H226" s="53">
        <f t="shared" si="1814"/>
        <v>0</v>
      </c>
      <c r="I226" s="4"/>
      <c r="J226" s="53">
        <f t="shared" si="1815"/>
        <v>0</v>
      </c>
      <c r="K226" s="4"/>
      <c r="L226" s="53">
        <f t="shared" si="1816"/>
        <v>0</v>
      </c>
      <c r="M226" s="4"/>
      <c r="N226" s="53">
        <f t="shared" si="1817"/>
        <v>0</v>
      </c>
      <c r="O226" s="4"/>
      <c r="P226" s="53">
        <f t="shared" si="1818"/>
        <v>0</v>
      </c>
      <c r="Q226" s="4"/>
      <c r="R226" s="53">
        <f t="shared" si="1819"/>
        <v>0</v>
      </c>
      <c r="S226" s="4"/>
      <c r="T226" s="53">
        <f t="shared" si="1820"/>
        <v>0</v>
      </c>
      <c r="U226" s="4"/>
      <c r="V226" s="53">
        <f t="shared" si="1821"/>
        <v>0</v>
      </c>
      <c r="W226" s="4"/>
      <c r="X226" s="53">
        <f t="shared" si="1822"/>
        <v>0</v>
      </c>
      <c r="Y226" s="4"/>
      <c r="Z226" s="53">
        <f t="shared" ref="Z226:Z230" si="1875">SUM(Y226*$D226)</f>
        <v>0</v>
      </c>
      <c r="AA226" s="4"/>
      <c r="AB226" s="872">
        <f t="shared" si="1823"/>
        <v>0</v>
      </c>
      <c r="AC226" s="877"/>
      <c r="AD226" s="53">
        <f t="shared" si="1824"/>
        <v>0</v>
      </c>
      <c r="AE226" s="48"/>
      <c r="AF226" s="53">
        <f t="shared" si="1825"/>
        <v>0</v>
      </c>
      <c r="AG226" s="48"/>
      <c r="AH226" s="53">
        <f t="shared" si="1826"/>
        <v>0</v>
      </c>
      <c r="AI226" s="48">
        <v>5.5</v>
      </c>
      <c r="AJ226" s="53">
        <f t="shared" si="1827"/>
        <v>550</v>
      </c>
      <c r="AK226" s="48"/>
      <c r="AL226" s="53">
        <f t="shared" si="1828"/>
        <v>0</v>
      </c>
      <c r="AM226" s="48"/>
      <c r="AN226" s="53">
        <f t="shared" si="1829"/>
        <v>0</v>
      </c>
      <c r="AO226" s="48"/>
      <c r="AP226" s="53">
        <f t="shared" si="1830"/>
        <v>0</v>
      </c>
      <c r="AQ226" s="48"/>
      <c r="AR226" s="53">
        <f t="shared" si="1831"/>
        <v>0</v>
      </c>
      <c r="AS226" s="48"/>
      <c r="AT226" s="53">
        <f t="shared" si="1832"/>
        <v>0</v>
      </c>
      <c r="AU226" s="48"/>
      <c r="AV226" s="53">
        <f t="shared" si="1833"/>
        <v>0</v>
      </c>
      <c r="AW226" s="48"/>
      <c r="AX226" s="53">
        <f t="shared" si="1834"/>
        <v>0</v>
      </c>
      <c r="AY226" s="48"/>
      <c r="AZ226" s="872">
        <f t="shared" si="1835"/>
        <v>0</v>
      </c>
      <c r="BA226" s="877"/>
      <c r="BB226" s="53">
        <f t="shared" ref="BB226" si="1876">SUM(BA226*$D226)</f>
        <v>0</v>
      </c>
      <c r="BC226" s="48"/>
      <c r="BD226" s="53">
        <f t="shared" ref="BD226" si="1877">SUM(BC226*$D226)</f>
        <v>0</v>
      </c>
      <c r="BE226" s="48"/>
      <c r="BF226" s="53">
        <f t="shared" ref="BF226" si="1878">SUM(BE226*$D226)</f>
        <v>0</v>
      </c>
      <c r="BG226" s="48"/>
      <c r="BH226" s="53">
        <f t="shared" ref="BH226" si="1879">SUM(BG226*$D226)</f>
        <v>0</v>
      </c>
      <c r="BI226" s="48">
        <v>0.5</v>
      </c>
      <c r="BJ226" s="53">
        <f t="shared" ref="BJ226" si="1880">SUM(BI226*$D226)</f>
        <v>50</v>
      </c>
      <c r="BK226" s="48"/>
      <c r="BL226" s="53">
        <f t="shared" ref="BL226" si="1881">SUM(BK226*$D226)</f>
        <v>0</v>
      </c>
      <c r="BM226" s="48"/>
      <c r="BN226" s="53">
        <f t="shared" ref="BN226" si="1882">SUM(BM226*$D226)</f>
        <v>0</v>
      </c>
      <c r="BO226" s="48"/>
      <c r="BP226" s="53">
        <f t="shared" ref="BP226" si="1883">SUM(BO226*$D226)</f>
        <v>0</v>
      </c>
      <c r="BQ226" s="48">
        <v>1</v>
      </c>
      <c r="BR226" s="53">
        <f t="shared" ref="BR226" si="1884">SUM(BQ226*$D226)</f>
        <v>100</v>
      </c>
      <c r="BS226" s="48">
        <v>10.5</v>
      </c>
      <c r="BT226" s="53">
        <f t="shared" ref="BT226" si="1885">SUM(BS226*$D226)</f>
        <v>1050</v>
      </c>
      <c r="BU226" s="48">
        <v>9</v>
      </c>
      <c r="BV226" s="53">
        <f t="shared" ref="BV226" si="1886">SUM(BU226*$D226)</f>
        <v>900</v>
      </c>
      <c r="BW226" s="48">
        <v>9.5</v>
      </c>
      <c r="BX226" s="53">
        <f t="shared" ref="BX226" si="1887">SUM(BW226*$D226)</f>
        <v>950</v>
      </c>
      <c r="BY226" s="48"/>
      <c r="BZ226" s="53">
        <f t="shared" ref="BZ226" si="1888">SUM(BY226*$D226)</f>
        <v>0</v>
      </c>
      <c r="CA226" s="48"/>
      <c r="CB226" s="53">
        <f t="shared" si="1849"/>
        <v>0</v>
      </c>
      <c r="CC226" s="48"/>
      <c r="CD226" s="53">
        <f t="shared" si="1850"/>
        <v>0</v>
      </c>
      <c r="CE226" s="48"/>
      <c r="CF226" s="53">
        <f t="shared" si="1851"/>
        <v>0</v>
      </c>
      <c r="CG226" s="48"/>
      <c r="CH226" s="53">
        <f t="shared" si="1852"/>
        <v>0</v>
      </c>
      <c r="CI226" s="48"/>
      <c r="CJ226" s="53">
        <f t="shared" si="1853"/>
        <v>0</v>
      </c>
      <c r="CK226" s="48"/>
      <c r="CL226" s="53">
        <f t="shared" si="1854"/>
        <v>0</v>
      </c>
      <c r="CM226" s="48"/>
      <c r="CN226" s="53">
        <f t="shared" si="1855"/>
        <v>0</v>
      </c>
      <c r="CO226" s="48"/>
      <c r="CP226" s="53">
        <f t="shared" si="1856"/>
        <v>0</v>
      </c>
      <c r="CQ226" s="48"/>
      <c r="CR226" s="53">
        <f t="shared" si="1857"/>
        <v>0</v>
      </c>
      <c r="CS226" s="48"/>
      <c r="CT226" s="53">
        <f t="shared" si="1858"/>
        <v>0</v>
      </c>
      <c r="CU226" s="48"/>
      <c r="CV226" s="53">
        <f t="shared" si="1859"/>
        <v>0</v>
      </c>
      <c r="CW226" s="48"/>
      <c r="CX226" s="53">
        <f t="shared" ref="CX226" si="1889">SUM(CW226*$D226)</f>
        <v>0</v>
      </c>
      <c r="CY226" s="43"/>
      <c r="CZ226" s="50">
        <f t="shared" si="1664"/>
        <v>36</v>
      </c>
      <c r="DA226" s="50">
        <f t="shared" si="1665"/>
        <v>3600</v>
      </c>
      <c r="DB226" s="1"/>
      <c r="DC226" s="850"/>
      <c r="DD226" s="850">
        <f t="shared" si="1666"/>
        <v>0</v>
      </c>
      <c r="DE226" s="851">
        <f t="shared" si="1718"/>
        <v>9.5</v>
      </c>
      <c r="DF226" s="851">
        <f t="shared" si="1667"/>
        <v>950</v>
      </c>
      <c r="DG226" s="850"/>
      <c r="DH226" s="850">
        <f t="shared" si="1668"/>
        <v>0</v>
      </c>
      <c r="DI226" s="851"/>
      <c r="DJ226" s="851">
        <f t="shared" si="1670"/>
        <v>0</v>
      </c>
    </row>
    <row r="227" spans="1:114" s="3" customFormat="1" x14ac:dyDescent="0.2">
      <c r="A227" s="46" t="s">
        <v>145</v>
      </c>
      <c r="B227" s="46" t="s">
        <v>169</v>
      </c>
      <c r="C227" s="46" t="s">
        <v>3</v>
      </c>
      <c r="D227" s="46">
        <v>100</v>
      </c>
      <c r="E227" s="4"/>
      <c r="F227" s="53">
        <f t="shared" si="1813"/>
        <v>0</v>
      </c>
      <c r="G227" s="4"/>
      <c r="H227" s="53">
        <f t="shared" si="1814"/>
        <v>0</v>
      </c>
      <c r="I227" s="4"/>
      <c r="J227" s="53">
        <f t="shared" si="1815"/>
        <v>0</v>
      </c>
      <c r="K227" s="4"/>
      <c r="L227" s="53">
        <f t="shared" si="1816"/>
        <v>0</v>
      </c>
      <c r="M227" s="4"/>
      <c r="N227" s="53">
        <f t="shared" si="1817"/>
        <v>0</v>
      </c>
      <c r="O227" s="4"/>
      <c r="P227" s="53">
        <f t="shared" si="1818"/>
        <v>0</v>
      </c>
      <c r="Q227" s="4"/>
      <c r="R227" s="53">
        <f t="shared" si="1819"/>
        <v>0</v>
      </c>
      <c r="S227" s="4"/>
      <c r="T227" s="53">
        <f t="shared" si="1820"/>
        <v>0</v>
      </c>
      <c r="U227" s="4"/>
      <c r="V227" s="53">
        <f t="shared" si="1821"/>
        <v>0</v>
      </c>
      <c r="W227" s="4"/>
      <c r="X227" s="53">
        <f t="shared" si="1822"/>
        <v>0</v>
      </c>
      <c r="Y227" s="4"/>
      <c r="Z227" s="53">
        <f t="shared" si="1875"/>
        <v>0</v>
      </c>
      <c r="AA227" s="4"/>
      <c r="AB227" s="872">
        <f t="shared" si="1823"/>
        <v>0</v>
      </c>
      <c r="AC227" s="877"/>
      <c r="AD227" s="53">
        <f t="shared" si="1824"/>
        <v>0</v>
      </c>
      <c r="AE227" s="48"/>
      <c r="AF227" s="53">
        <f t="shared" si="1825"/>
        <v>0</v>
      </c>
      <c r="AG227" s="48"/>
      <c r="AH227" s="53">
        <f t="shared" si="1826"/>
        <v>0</v>
      </c>
      <c r="AI227" s="48"/>
      <c r="AJ227" s="53">
        <f t="shared" si="1827"/>
        <v>0</v>
      </c>
      <c r="AK227" s="48"/>
      <c r="AL227" s="53">
        <f t="shared" si="1828"/>
        <v>0</v>
      </c>
      <c r="AM227" s="48"/>
      <c r="AN227" s="53">
        <f t="shared" si="1829"/>
        <v>0</v>
      </c>
      <c r="AO227" s="48"/>
      <c r="AP227" s="53">
        <f t="shared" si="1830"/>
        <v>0</v>
      </c>
      <c r="AQ227" s="48"/>
      <c r="AR227" s="53">
        <f t="shared" si="1831"/>
        <v>0</v>
      </c>
      <c r="AS227" s="48"/>
      <c r="AT227" s="53">
        <f t="shared" si="1832"/>
        <v>0</v>
      </c>
      <c r="AU227" s="48"/>
      <c r="AV227" s="53">
        <f t="shared" si="1833"/>
        <v>0</v>
      </c>
      <c r="AW227" s="48"/>
      <c r="AX227" s="53">
        <f t="shared" si="1834"/>
        <v>0</v>
      </c>
      <c r="AY227" s="48"/>
      <c r="AZ227" s="872">
        <f t="shared" si="1835"/>
        <v>0</v>
      </c>
      <c r="BA227" s="877"/>
      <c r="BB227" s="53">
        <f t="shared" si="1694"/>
        <v>0</v>
      </c>
      <c r="BC227" s="48"/>
      <c r="BD227" s="53">
        <f t="shared" si="1695"/>
        <v>0</v>
      </c>
      <c r="BE227" s="48"/>
      <c r="BF227" s="53">
        <f t="shared" si="1696"/>
        <v>0</v>
      </c>
      <c r="BG227" s="48"/>
      <c r="BH227" s="53">
        <f t="shared" si="1697"/>
        <v>0</v>
      </c>
      <c r="BI227" s="48"/>
      <c r="BJ227" s="53">
        <f t="shared" si="1698"/>
        <v>0</v>
      </c>
      <c r="BK227" s="48"/>
      <c r="BL227" s="53">
        <f t="shared" si="1699"/>
        <v>0</v>
      </c>
      <c r="BM227" s="48"/>
      <c r="BN227" s="53">
        <f t="shared" si="1700"/>
        <v>0</v>
      </c>
      <c r="BO227" s="48"/>
      <c r="BP227" s="53">
        <f t="shared" si="1701"/>
        <v>0</v>
      </c>
      <c r="BQ227" s="48"/>
      <c r="BR227" s="53">
        <f t="shared" si="1702"/>
        <v>0</v>
      </c>
      <c r="BS227" s="48"/>
      <c r="BT227" s="53">
        <f t="shared" si="1703"/>
        <v>0</v>
      </c>
      <c r="BU227" s="48"/>
      <c r="BV227" s="53">
        <f t="shared" si="1704"/>
        <v>0</v>
      </c>
      <c r="BW227" s="48"/>
      <c r="BX227" s="53">
        <f t="shared" si="1705"/>
        <v>0</v>
      </c>
      <c r="BY227" s="48"/>
      <c r="BZ227" s="53">
        <f t="shared" ref="BZ227:BZ228" si="1890">SUM(BY227*$D227)</f>
        <v>0</v>
      </c>
      <c r="CA227" s="48"/>
      <c r="CB227" s="53">
        <f t="shared" si="1849"/>
        <v>0</v>
      </c>
      <c r="CC227" s="48"/>
      <c r="CD227" s="53">
        <f t="shared" si="1850"/>
        <v>0</v>
      </c>
      <c r="CE227" s="48"/>
      <c r="CF227" s="53">
        <f t="shared" si="1851"/>
        <v>0</v>
      </c>
      <c r="CG227" s="48"/>
      <c r="CH227" s="53">
        <f t="shared" si="1852"/>
        <v>0</v>
      </c>
      <c r="CI227" s="48"/>
      <c r="CJ227" s="53">
        <f t="shared" si="1853"/>
        <v>0</v>
      </c>
      <c r="CK227" s="48"/>
      <c r="CL227" s="53">
        <f t="shared" si="1854"/>
        <v>0</v>
      </c>
      <c r="CM227" s="48"/>
      <c r="CN227" s="53">
        <f t="shared" si="1855"/>
        <v>0</v>
      </c>
      <c r="CO227" s="48"/>
      <c r="CP227" s="53">
        <f t="shared" si="1856"/>
        <v>0</v>
      </c>
      <c r="CQ227" s="48"/>
      <c r="CR227" s="53">
        <f t="shared" si="1857"/>
        <v>0</v>
      </c>
      <c r="CS227" s="48"/>
      <c r="CT227" s="53">
        <f t="shared" si="1858"/>
        <v>0</v>
      </c>
      <c r="CU227" s="48"/>
      <c r="CV227" s="53">
        <f t="shared" si="1859"/>
        <v>0</v>
      </c>
      <c r="CW227" s="48"/>
      <c r="CX227" s="53">
        <f t="shared" si="1663"/>
        <v>0</v>
      </c>
      <c r="CY227" s="43"/>
      <c r="CZ227" s="50">
        <f t="shared" si="1664"/>
        <v>0</v>
      </c>
      <c r="DA227" s="50">
        <f t="shared" si="1665"/>
        <v>0</v>
      </c>
      <c r="DB227" s="1"/>
      <c r="DC227" s="850"/>
      <c r="DD227" s="850">
        <f t="shared" si="1666"/>
        <v>0</v>
      </c>
      <c r="DE227" s="851">
        <f t="shared" si="1718"/>
        <v>0</v>
      </c>
      <c r="DF227" s="851">
        <f t="shared" si="1667"/>
        <v>0</v>
      </c>
      <c r="DG227" s="850"/>
      <c r="DH227" s="850">
        <f t="shared" si="1668"/>
        <v>0</v>
      </c>
      <c r="DI227" s="851">
        <f t="shared" si="1669"/>
        <v>0</v>
      </c>
      <c r="DJ227" s="851">
        <f t="shared" si="1670"/>
        <v>0</v>
      </c>
    </row>
    <row r="228" spans="1:114" s="3" customFormat="1" x14ac:dyDescent="0.2">
      <c r="A228" s="46" t="s">
        <v>241</v>
      </c>
      <c r="B228" s="46" t="s">
        <v>242</v>
      </c>
      <c r="C228" s="46" t="s">
        <v>3</v>
      </c>
      <c r="D228" s="46">
        <v>100</v>
      </c>
      <c r="E228" s="4"/>
      <c r="F228" s="53">
        <f t="shared" si="1813"/>
        <v>0</v>
      </c>
      <c r="G228" s="4"/>
      <c r="H228" s="53">
        <f t="shared" si="1814"/>
        <v>0</v>
      </c>
      <c r="I228" s="4"/>
      <c r="J228" s="53">
        <f t="shared" si="1815"/>
        <v>0</v>
      </c>
      <c r="K228" s="4"/>
      <c r="L228" s="53">
        <f t="shared" si="1816"/>
        <v>0</v>
      </c>
      <c r="M228" s="4"/>
      <c r="N228" s="53">
        <f t="shared" si="1817"/>
        <v>0</v>
      </c>
      <c r="O228" s="4"/>
      <c r="P228" s="53">
        <f t="shared" si="1818"/>
        <v>0</v>
      </c>
      <c r="Q228" s="4"/>
      <c r="R228" s="53">
        <f t="shared" si="1819"/>
        <v>0</v>
      </c>
      <c r="S228" s="4"/>
      <c r="T228" s="53">
        <f t="shared" si="1820"/>
        <v>0</v>
      </c>
      <c r="U228" s="4"/>
      <c r="V228" s="53">
        <f t="shared" si="1821"/>
        <v>0</v>
      </c>
      <c r="W228" s="4"/>
      <c r="X228" s="53">
        <f t="shared" si="1822"/>
        <v>0</v>
      </c>
      <c r="Y228" s="4"/>
      <c r="Z228" s="53">
        <f t="shared" si="1875"/>
        <v>0</v>
      </c>
      <c r="AA228" s="4"/>
      <c r="AB228" s="872">
        <f t="shared" si="1823"/>
        <v>0</v>
      </c>
      <c r="AC228" s="877"/>
      <c r="AD228" s="53">
        <f t="shared" si="1824"/>
        <v>0</v>
      </c>
      <c r="AE228" s="48"/>
      <c r="AF228" s="53">
        <f t="shared" si="1825"/>
        <v>0</v>
      </c>
      <c r="AG228" s="48"/>
      <c r="AH228" s="53">
        <f t="shared" si="1826"/>
        <v>0</v>
      </c>
      <c r="AI228" s="48"/>
      <c r="AJ228" s="53">
        <f t="shared" si="1827"/>
        <v>0</v>
      </c>
      <c r="AK228" s="48"/>
      <c r="AL228" s="53">
        <f t="shared" si="1828"/>
        <v>0</v>
      </c>
      <c r="AM228" s="48"/>
      <c r="AN228" s="53">
        <f t="shared" si="1829"/>
        <v>0</v>
      </c>
      <c r="AO228" s="48"/>
      <c r="AP228" s="53">
        <f t="shared" si="1830"/>
        <v>0</v>
      </c>
      <c r="AQ228" s="48"/>
      <c r="AR228" s="53">
        <f t="shared" si="1831"/>
        <v>0</v>
      </c>
      <c r="AS228" s="48"/>
      <c r="AT228" s="53">
        <f t="shared" si="1832"/>
        <v>0</v>
      </c>
      <c r="AU228" s="48"/>
      <c r="AV228" s="53">
        <f t="shared" si="1833"/>
        <v>0</v>
      </c>
      <c r="AW228" s="48"/>
      <c r="AX228" s="53">
        <f t="shared" si="1834"/>
        <v>0</v>
      </c>
      <c r="AY228" s="48"/>
      <c r="AZ228" s="872">
        <f t="shared" si="1835"/>
        <v>0</v>
      </c>
      <c r="BA228" s="877"/>
      <c r="BB228" s="53">
        <f t="shared" si="1694"/>
        <v>0</v>
      </c>
      <c r="BC228" s="48"/>
      <c r="BD228" s="53">
        <f t="shared" si="1695"/>
        <v>0</v>
      </c>
      <c r="BE228" s="48"/>
      <c r="BF228" s="53">
        <f t="shared" si="1696"/>
        <v>0</v>
      </c>
      <c r="BG228" s="48"/>
      <c r="BH228" s="53">
        <f t="shared" si="1697"/>
        <v>0</v>
      </c>
      <c r="BI228" s="48"/>
      <c r="BJ228" s="53">
        <f t="shared" si="1698"/>
        <v>0</v>
      </c>
      <c r="BK228" s="48"/>
      <c r="BL228" s="53">
        <f t="shared" si="1699"/>
        <v>0</v>
      </c>
      <c r="BM228" s="48"/>
      <c r="BN228" s="53">
        <f t="shared" si="1700"/>
        <v>0</v>
      </c>
      <c r="BO228" s="48"/>
      <c r="BP228" s="53">
        <f t="shared" si="1701"/>
        <v>0</v>
      </c>
      <c r="BQ228" s="48"/>
      <c r="BR228" s="53">
        <f t="shared" si="1702"/>
        <v>0</v>
      </c>
      <c r="BS228" s="48"/>
      <c r="BT228" s="53">
        <f t="shared" si="1703"/>
        <v>0</v>
      </c>
      <c r="BU228" s="48"/>
      <c r="BV228" s="53">
        <f t="shared" si="1704"/>
        <v>0</v>
      </c>
      <c r="BW228" s="48"/>
      <c r="BX228" s="53">
        <f t="shared" si="1705"/>
        <v>0</v>
      </c>
      <c r="BY228" s="48"/>
      <c r="BZ228" s="53">
        <f t="shared" si="1890"/>
        <v>0</v>
      </c>
      <c r="CA228" s="48"/>
      <c r="CB228" s="53">
        <f t="shared" si="1849"/>
        <v>0</v>
      </c>
      <c r="CC228" s="48"/>
      <c r="CD228" s="53">
        <f t="shared" si="1850"/>
        <v>0</v>
      </c>
      <c r="CE228" s="48"/>
      <c r="CF228" s="53">
        <f t="shared" si="1851"/>
        <v>0</v>
      </c>
      <c r="CG228" s="48"/>
      <c r="CH228" s="53">
        <f t="shared" si="1852"/>
        <v>0</v>
      </c>
      <c r="CI228" s="48"/>
      <c r="CJ228" s="53">
        <f t="shared" si="1853"/>
        <v>0</v>
      </c>
      <c r="CK228" s="48"/>
      <c r="CL228" s="53">
        <f t="shared" si="1854"/>
        <v>0</v>
      </c>
      <c r="CM228" s="48"/>
      <c r="CN228" s="53">
        <f t="shared" si="1855"/>
        <v>0</v>
      </c>
      <c r="CO228" s="48"/>
      <c r="CP228" s="53">
        <f t="shared" si="1856"/>
        <v>0</v>
      </c>
      <c r="CQ228" s="48"/>
      <c r="CR228" s="53">
        <f t="shared" si="1857"/>
        <v>0</v>
      </c>
      <c r="CS228" s="48"/>
      <c r="CT228" s="53">
        <f t="shared" si="1858"/>
        <v>0</v>
      </c>
      <c r="CU228" s="48"/>
      <c r="CV228" s="53">
        <f t="shared" si="1859"/>
        <v>0</v>
      </c>
      <c r="CW228" s="48"/>
      <c r="CX228" s="53">
        <f t="shared" si="1663"/>
        <v>0</v>
      </c>
      <c r="CY228" s="43"/>
      <c r="CZ228" s="50">
        <f t="shared" si="1664"/>
        <v>0</v>
      </c>
      <c r="DA228" s="50">
        <f t="shared" si="1665"/>
        <v>0</v>
      </c>
      <c r="DB228" s="1"/>
      <c r="DC228" s="850"/>
      <c r="DD228" s="850">
        <f t="shared" si="1666"/>
        <v>0</v>
      </c>
      <c r="DE228" s="851">
        <f t="shared" si="1718"/>
        <v>0</v>
      </c>
      <c r="DF228" s="851">
        <f t="shared" si="1667"/>
        <v>0</v>
      </c>
      <c r="DG228" s="850"/>
      <c r="DH228" s="850">
        <f t="shared" si="1668"/>
        <v>0</v>
      </c>
      <c r="DI228" s="851">
        <f t="shared" si="1669"/>
        <v>0</v>
      </c>
      <c r="DJ228" s="851">
        <f t="shared" si="1670"/>
        <v>0</v>
      </c>
    </row>
    <row r="229" spans="1:114" s="3" customFormat="1" x14ac:dyDescent="0.2">
      <c r="A229" s="46"/>
      <c r="B229" s="46"/>
      <c r="C229" s="46"/>
      <c r="D229" s="46"/>
      <c r="E229" s="4"/>
      <c r="F229" s="53">
        <f t="shared" si="1813"/>
        <v>0</v>
      </c>
      <c r="G229" s="4"/>
      <c r="H229" s="53">
        <f t="shared" si="1814"/>
        <v>0</v>
      </c>
      <c r="I229" s="4"/>
      <c r="J229" s="53">
        <f t="shared" si="1815"/>
        <v>0</v>
      </c>
      <c r="K229" s="4"/>
      <c r="L229" s="53">
        <f t="shared" si="1816"/>
        <v>0</v>
      </c>
      <c r="M229" s="4"/>
      <c r="N229" s="53">
        <f t="shared" si="1817"/>
        <v>0</v>
      </c>
      <c r="O229" s="4"/>
      <c r="P229" s="53">
        <f t="shared" si="1818"/>
        <v>0</v>
      </c>
      <c r="Q229" s="4"/>
      <c r="R229" s="53">
        <f t="shared" si="1819"/>
        <v>0</v>
      </c>
      <c r="S229" s="4"/>
      <c r="T229" s="53">
        <f t="shared" si="1820"/>
        <v>0</v>
      </c>
      <c r="U229" s="4"/>
      <c r="V229" s="53">
        <f t="shared" si="1821"/>
        <v>0</v>
      </c>
      <c r="W229" s="4"/>
      <c r="X229" s="53">
        <f t="shared" si="1822"/>
        <v>0</v>
      </c>
      <c r="Y229" s="4"/>
      <c r="Z229" s="53">
        <f t="shared" si="1875"/>
        <v>0</v>
      </c>
      <c r="AA229" s="4"/>
      <c r="AB229" s="872">
        <f t="shared" si="1823"/>
        <v>0</v>
      </c>
      <c r="AC229" s="877"/>
      <c r="AD229" s="53">
        <f t="shared" si="1824"/>
        <v>0</v>
      </c>
      <c r="AE229" s="48"/>
      <c r="AF229" s="53">
        <f t="shared" si="1825"/>
        <v>0</v>
      </c>
      <c r="AG229" s="48"/>
      <c r="AH229" s="53">
        <f t="shared" si="1826"/>
        <v>0</v>
      </c>
      <c r="AI229" s="48"/>
      <c r="AJ229" s="53">
        <f t="shared" si="1827"/>
        <v>0</v>
      </c>
      <c r="AK229" s="48"/>
      <c r="AL229" s="53">
        <f t="shared" si="1828"/>
        <v>0</v>
      </c>
      <c r="AM229" s="48"/>
      <c r="AN229" s="53">
        <f t="shared" si="1829"/>
        <v>0</v>
      </c>
      <c r="AO229" s="48"/>
      <c r="AP229" s="53">
        <f t="shared" si="1830"/>
        <v>0</v>
      </c>
      <c r="AQ229" s="48"/>
      <c r="AR229" s="53">
        <f t="shared" si="1831"/>
        <v>0</v>
      </c>
      <c r="AS229" s="48"/>
      <c r="AT229" s="53">
        <f t="shared" si="1832"/>
        <v>0</v>
      </c>
      <c r="AU229" s="48"/>
      <c r="AV229" s="53">
        <f t="shared" si="1833"/>
        <v>0</v>
      </c>
      <c r="AW229" s="48"/>
      <c r="AX229" s="53">
        <f t="shared" si="1834"/>
        <v>0</v>
      </c>
      <c r="AY229" s="48"/>
      <c r="AZ229" s="872">
        <f t="shared" si="1835"/>
        <v>0</v>
      </c>
      <c r="BA229" s="877"/>
      <c r="BB229" s="53">
        <f t="shared" ref="BB229:BB230" si="1891">SUM(BA229*$D229)</f>
        <v>0</v>
      </c>
      <c r="BC229" s="48"/>
      <c r="BD229" s="53">
        <f t="shared" ref="BD229:BD230" si="1892">SUM(BC229*$D229)</f>
        <v>0</v>
      </c>
      <c r="BE229" s="48"/>
      <c r="BF229" s="53">
        <f t="shared" ref="BF229:BF230" si="1893">SUM(BE229*$D229)</f>
        <v>0</v>
      </c>
      <c r="BG229" s="48"/>
      <c r="BH229" s="53">
        <f t="shared" ref="BH229:BH230" si="1894">SUM(BG229*$D229)</f>
        <v>0</v>
      </c>
      <c r="BI229" s="48"/>
      <c r="BJ229" s="53">
        <f t="shared" ref="BJ229:BJ230" si="1895">SUM(BI229*$D229)</f>
        <v>0</v>
      </c>
      <c r="BK229" s="48"/>
      <c r="BL229" s="53">
        <f t="shared" ref="BL229:BL230" si="1896">SUM(BK229*$D229)</f>
        <v>0</v>
      </c>
      <c r="BM229" s="48"/>
      <c r="BN229" s="53">
        <f t="shared" ref="BN229:BN230" si="1897">SUM(BM229*$D229)</f>
        <v>0</v>
      </c>
      <c r="BO229" s="48"/>
      <c r="BP229" s="53">
        <f t="shared" ref="BP229:BP230" si="1898">SUM(BO229*$D229)</f>
        <v>0</v>
      </c>
      <c r="BQ229" s="48"/>
      <c r="BR229" s="53">
        <f t="shared" ref="BR229:BR230" si="1899">SUM(BQ229*$D229)</f>
        <v>0</v>
      </c>
      <c r="BS229" s="48"/>
      <c r="BT229" s="53">
        <f t="shared" ref="BT229:BT230" si="1900">SUM(BS229*$D229)</f>
        <v>0</v>
      </c>
      <c r="BU229" s="48"/>
      <c r="BV229" s="53">
        <f t="shared" ref="BV229:BV230" si="1901">SUM(BU229*$D229)</f>
        <v>0</v>
      </c>
      <c r="BW229" s="48"/>
      <c r="BX229" s="53">
        <f t="shared" ref="BX229:BX230" si="1902">SUM(BW229*$D229)</f>
        <v>0</v>
      </c>
      <c r="BY229" s="48"/>
      <c r="BZ229" s="53">
        <f t="shared" ref="BZ229:BZ230" si="1903">SUM(BY229*$D229)</f>
        <v>0</v>
      </c>
      <c r="CA229" s="48"/>
      <c r="CB229" s="53">
        <f t="shared" si="1849"/>
        <v>0</v>
      </c>
      <c r="CC229" s="48"/>
      <c r="CD229" s="53">
        <f t="shared" si="1850"/>
        <v>0</v>
      </c>
      <c r="CE229" s="48"/>
      <c r="CF229" s="53">
        <f t="shared" si="1851"/>
        <v>0</v>
      </c>
      <c r="CG229" s="48"/>
      <c r="CH229" s="53">
        <f t="shared" si="1852"/>
        <v>0</v>
      </c>
      <c r="CI229" s="48"/>
      <c r="CJ229" s="53">
        <f t="shared" si="1853"/>
        <v>0</v>
      </c>
      <c r="CK229" s="48"/>
      <c r="CL229" s="53">
        <f t="shared" si="1854"/>
        <v>0</v>
      </c>
      <c r="CM229" s="48"/>
      <c r="CN229" s="53">
        <f t="shared" si="1855"/>
        <v>0</v>
      </c>
      <c r="CO229" s="48"/>
      <c r="CP229" s="53">
        <f t="shared" si="1856"/>
        <v>0</v>
      </c>
      <c r="CQ229" s="48"/>
      <c r="CR229" s="53">
        <f t="shared" si="1857"/>
        <v>0</v>
      </c>
      <c r="CS229" s="48"/>
      <c r="CT229" s="53">
        <f t="shared" si="1858"/>
        <v>0</v>
      </c>
      <c r="CU229" s="48"/>
      <c r="CV229" s="53">
        <f t="shared" si="1859"/>
        <v>0</v>
      </c>
      <c r="CW229" s="48"/>
      <c r="CX229" s="53">
        <f t="shared" ref="CX229:CX230" si="1904">SUM(CW229*$D229)</f>
        <v>0</v>
      </c>
      <c r="CY229" s="43"/>
      <c r="CZ229" s="50">
        <f t="shared" si="1664"/>
        <v>0</v>
      </c>
      <c r="DA229" s="50">
        <f t="shared" si="1665"/>
        <v>0</v>
      </c>
      <c r="DB229" s="1"/>
      <c r="DC229" s="850"/>
      <c r="DD229" s="850">
        <f t="shared" si="1666"/>
        <v>0</v>
      </c>
      <c r="DE229" s="851">
        <f t="shared" si="1718"/>
        <v>0</v>
      </c>
      <c r="DF229" s="851">
        <f t="shared" si="1667"/>
        <v>0</v>
      </c>
      <c r="DG229" s="850"/>
      <c r="DH229" s="850">
        <f t="shared" si="1668"/>
        <v>0</v>
      </c>
      <c r="DI229" s="851">
        <f t="shared" si="1669"/>
        <v>0</v>
      </c>
      <c r="DJ229" s="851">
        <f t="shared" si="1670"/>
        <v>0</v>
      </c>
    </row>
    <row r="230" spans="1:114" s="3" customFormat="1" x14ac:dyDescent="0.2">
      <c r="A230" s="46" t="s">
        <v>316</v>
      </c>
      <c r="B230" s="46" t="s">
        <v>253</v>
      </c>
      <c r="C230" s="46" t="s">
        <v>8</v>
      </c>
      <c r="D230" s="46">
        <v>75</v>
      </c>
      <c r="E230" s="4"/>
      <c r="F230" s="53">
        <f t="shared" si="1813"/>
        <v>0</v>
      </c>
      <c r="G230" s="4"/>
      <c r="H230" s="53">
        <f t="shared" si="1814"/>
        <v>0</v>
      </c>
      <c r="I230" s="4"/>
      <c r="J230" s="53">
        <f t="shared" si="1815"/>
        <v>0</v>
      </c>
      <c r="K230" s="4"/>
      <c r="L230" s="53">
        <f t="shared" si="1816"/>
        <v>0</v>
      </c>
      <c r="M230" s="4"/>
      <c r="N230" s="53">
        <f t="shared" si="1817"/>
        <v>0</v>
      </c>
      <c r="O230" s="4"/>
      <c r="P230" s="53">
        <f t="shared" si="1818"/>
        <v>0</v>
      </c>
      <c r="Q230" s="4"/>
      <c r="R230" s="53">
        <f t="shared" si="1819"/>
        <v>0</v>
      </c>
      <c r="S230" s="4"/>
      <c r="T230" s="53">
        <f t="shared" si="1820"/>
        <v>0</v>
      </c>
      <c r="U230" s="4"/>
      <c r="V230" s="53">
        <f t="shared" si="1821"/>
        <v>0</v>
      </c>
      <c r="W230" s="4"/>
      <c r="X230" s="53">
        <f t="shared" si="1822"/>
        <v>0</v>
      </c>
      <c r="Y230" s="4"/>
      <c r="Z230" s="53">
        <f t="shared" si="1875"/>
        <v>0</v>
      </c>
      <c r="AA230" s="4"/>
      <c r="AB230" s="872">
        <f t="shared" si="1823"/>
        <v>0</v>
      </c>
      <c r="AC230" s="877"/>
      <c r="AD230" s="53">
        <f t="shared" si="1824"/>
        <v>0</v>
      </c>
      <c r="AE230" s="48"/>
      <c r="AF230" s="53">
        <f t="shared" si="1825"/>
        <v>0</v>
      </c>
      <c r="AG230" s="48"/>
      <c r="AH230" s="53">
        <f t="shared" si="1826"/>
        <v>0</v>
      </c>
      <c r="AI230" s="48"/>
      <c r="AJ230" s="53">
        <f t="shared" si="1827"/>
        <v>0</v>
      </c>
      <c r="AK230" s="48"/>
      <c r="AL230" s="53">
        <f t="shared" si="1828"/>
        <v>0</v>
      </c>
      <c r="AM230" s="48"/>
      <c r="AN230" s="53">
        <f t="shared" si="1829"/>
        <v>0</v>
      </c>
      <c r="AO230" s="48"/>
      <c r="AP230" s="53">
        <f t="shared" si="1830"/>
        <v>0</v>
      </c>
      <c r="AQ230" s="48"/>
      <c r="AR230" s="53">
        <f t="shared" si="1831"/>
        <v>0</v>
      </c>
      <c r="AS230" s="48"/>
      <c r="AT230" s="53">
        <f t="shared" si="1832"/>
        <v>0</v>
      </c>
      <c r="AU230" s="48"/>
      <c r="AV230" s="53">
        <f t="shared" si="1833"/>
        <v>0</v>
      </c>
      <c r="AW230" s="48">
        <v>14.5</v>
      </c>
      <c r="AX230" s="53">
        <f t="shared" si="1834"/>
        <v>1087.5</v>
      </c>
      <c r="AY230" s="48">
        <v>6.25</v>
      </c>
      <c r="AZ230" s="872">
        <f t="shared" si="1835"/>
        <v>468.75</v>
      </c>
      <c r="BA230" s="877"/>
      <c r="BB230" s="53">
        <f t="shared" si="1891"/>
        <v>0</v>
      </c>
      <c r="BC230" s="48"/>
      <c r="BD230" s="53">
        <f t="shared" si="1892"/>
        <v>0</v>
      </c>
      <c r="BE230" s="48"/>
      <c r="BF230" s="53">
        <f t="shared" si="1893"/>
        <v>0</v>
      </c>
      <c r="BG230" s="48"/>
      <c r="BH230" s="53">
        <f t="shared" si="1894"/>
        <v>0</v>
      </c>
      <c r="BI230" s="48"/>
      <c r="BJ230" s="53">
        <f t="shared" si="1895"/>
        <v>0</v>
      </c>
      <c r="BK230" s="48"/>
      <c r="BL230" s="53">
        <f t="shared" si="1896"/>
        <v>0</v>
      </c>
      <c r="BM230" s="48"/>
      <c r="BN230" s="53">
        <f t="shared" si="1897"/>
        <v>0</v>
      </c>
      <c r="BO230" s="48"/>
      <c r="BP230" s="53">
        <f t="shared" si="1898"/>
        <v>0</v>
      </c>
      <c r="BQ230" s="48"/>
      <c r="BR230" s="53">
        <f t="shared" si="1899"/>
        <v>0</v>
      </c>
      <c r="BS230" s="48">
        <v>31.25</v>
      </c>
      <c r="BT230" s="53">
        <f t="shared" si="1900"/>
        <v>2343.75</v>
      </c>
      <c r="BU230" s="48">
        <v>3</v>
      </c>
      <c r="BV230" s="53">
        <f t="shared" si="1901"/>
        <v>225</v>
      </c>
      <c r="BW230" s="48">
        <v>6</v>
      </c>
      <c r="BX230" s="53">
        <f t="shared" si="1902"/>
        <v>450</v>
      </c>
      <c r="BY230" s="48"/>
      <c r="BZ230" s="53">
        <f t="shared" si="1903"/>
        <v>0</v>
      </c>
      <c r="CA230" s="48"/>
      <c r="CB230" s="53">
        <f t="shared" si="1849"/>
        <v>0</v>
      </c>
      <c r="CC230" s="48"/>
      <c r="CD230" s="53">
        <f t="shared" si="1850"/>
        <v>0</v>
      </c>
      <c r="CE230" s="48"/>
      <c r="CF230" s="53">
        <f t="shared" si="1851"/>
        <v>0</v>
      </c>
      <c r="CG230" s="48"/>
      <c r="CH230" s="53">
        <f t="shared" si="1852"/>
        <v>0</v>
      </c>
      <c r="CI230" s="48"/>
      <c r="CJ230" s="53">
        <f t="shared" si="1853"/>
        <v>0</v>
      </c>
      <c r="CK230" s="48"/>
      <c r="CL230" s="53">
        <f t="shared" si="1854"/>
        <v>0</v>
      </c>
      <c r="CM230" s="48"/>
      <c r="CN230" s="53">
        <f t="shared" si="1855"/>
        <v>0</v>
      </c>
      <c r="CO230" s="48"/>
      <c r="CP230" s="53">
        <f t="shared" si="1856"/>
        <v>0</v>
      </c>
      <c r="CQ230" s="48"/>
      <c r="CR230" s="53">
        <f t="shared" si="1857"/>
        <v>0</v>
      </c>
      <c r="CS230" s="48"/>
      <c r="CT230" s="53">
        <f t="shared" si="1858"/>
        <v>0</v>
      </c>
      <c r="CU230" s="48"/>
      <c r="CV230" s="53">
        <f t="shared" si="1859"/>
        <v>0</v>
      </c>
      <c r="CW230" s="48"/>
      <c r="CX230" s="53">
        <f t="shared" si="1904"/>
        <v>0</v>
      </c>
      <c r="CY230" s="43"/>
      <c r="CZ230" s="50">
        <f t="shared" si="1664"/>
        <v>61</v>
      </c>
      <c r="DA230" s="50">
        <f t="shared" si="1665"/>
        <v>4575</v>
      </c>
      <c r="DB230" s="1"/>
      <c r="DC230" s="850"/>
      <c r="DD230" s="850">
        <f t="shared" si="1666"/>
        <v>0</v>
      </c>
      <c r="DE230" s="851">
        <f t="shared" si="1718"/>
        <v>6</v>
      </c>
      <c r="DF230" s="851">
        <f t="shared" si="1667"/>
        <v>450</v>
      </c>
      <c r="DG230" s="850"/>
      <c r="DH230" s="850">
        <f t="shared" si="1668"/>
        <v>0</v>
      </c>
      <c r="DI230" s="851">
        <f t="shared" si="1669"/>
        <v>0</v>
      </c>
      <c r="DJ230" s="851">
        <f t="shared" si="1670"/>
        <v>0</v>
      </c>
    </row>
    <row r="231" spans="1:114" s="232" customFormat="1" x14ac:dyDescent="0.2">
      <c r="A231" s="222" t="s">
        <v>130</v>
      </c>
      <c r="B231" s="222" t="s">
        <v>131</v>
      </c>
      <c r="C231" s="222" t="s">
        <v>8</v>
      </c>
      <c r="D231" s="222">
        <v>75</v>
      </c>
      <c r="E231" s="226"/>
      <c r="F231" s="227">
        <f t="shared" si="1671"/>
        <v>0</v>
      </c>
      <c r="G231" s="226"/>
      <c r="H231" s="227">
        <f t="shared" si="1672"/>
        <v>0</v>
      </c>
      <c r="I231" s="226"/>
      <c r="J231" s="227">
        <f t="shared" si="1673"/>
        <v>0</v>
      </c>
      <c r="K231" s="226"/>
      <c r="L231" s="227">
        <f t="shared" ref="L231:L243" si="1905">SUM(K231*$D231)</f>
        <v>0</v>
      </c>
      <c r="M231" s="226"/>
      <c r="N231" s="227">
        <f t="shared" ref="N231:N243" si="1906">SUM(M231*$D231)</f>
        <v>0</v>
      </c>
      <c r="O231" s="226"/>
      <c r="P231" s="227">
        <f t="shared" ref="P231:P243" si="1907">SUM(O231*$D231)</f>
        <v>0</v>
      </c>
      <c r="Q231" s="226"/>
      <c r="R231" s="227">
        <f t="shared" ref="R231:R243" si="1908">SUM(Q231*$D231)</f>
        <v>0</v>
      </c>
      <c r="S231" s="226"/>
      <c r="T231" s="227">
        <f t="shared" ref="T231:T243" si="1909">SUM(S231*$D231)</f>
        <v>0</v>
      </c>
      <c r="U231" s="226"/>
      <c r="V231" s="227">
        <f t="shared" ref="V231:V243" si="1910">SUM(U231*$D231)</f>
        <v>0</v>
      </c>
      <c r="W231" s="226"/>
      <c r="X231" s="227">
        <f t="shared" ref="X231:X243" si="1911">SUM(W231*$D231)</f>
        <v>0</v>
      </c>
      <c r="Y231" s="226"/>
      <c r="Z231" s="227">
        <f t="shared" ref="Z231:Z243" si="1912">SUM(Y231*$D231)</f>
        <v>0</v>
      </c>
      <c r="AA231" s="226"/>
      <c r="AB231" s="873">
        <f t="shared" ref="AB231:AB243" si="1913">SUM(AA231*$D231)</f>
        <v>0</v>
      </c>
      <c r="AC231" s="878"/>
      <c r="AD231" s="227">
        <f t="shared" ref="AD231:AD243" si="1914">SUM(AC231*$D231)</f>
        <v>0</v>
      </c>
      <c r="AE231" s="228"/>
      <c r="AF231" s="227">
        <f t="shared" ref="AF231:AF243" si="1915">SUM(AE231*$D231)</f>
        <v>0</v>
      </c>
      <c r="AG231" s="228"/>
      <c r="AH231" s="227">
        <f t="shared" ref="AH231:AH243" si="1916">SUM(AG231*$D231)</f>
        <v>0</v>
      </c>
      <c r="AI231" s="228"/>
      <c r="AJ231" s="227">
        <f t="shared" ref="AJ231:AJ243" si="1917">SUM(AI231*$D231)</f>
        <v>0</v>
      </c>
      <c r="AK231" s="228"/>
      <c r="AL231" s="227">
        <f t="shared" ref="AL231:AL243" si="1918">SUM(AK231*$D231)</f>
        <v>0</v>
      </c>
      <c r="AM231" s="228"/>
      <c r="AN231" s="227">
        <f t="shared" ref="AN231:AN243" si="1919">SUM(AM231*$D231)</f>
        <v>0</v>
      </c>
      <c r="AO231" s="228"/>
      <c r="AP231" s="227">
        <f t="shared" ref="AP231:AP243" si="1920">SUM(AO231*$D231)</f>
        <v>0</v>
      </c>
      <c r="AQ231" s="228"/>
      <c r="AR231" s="227">
        <f t="shared" ref="AR231:AR243" si="1921">SUM(AQ231*$D231)</f>
        <v>0</v>
      </c>
      <c r="AS231" s="228"/>
      <c r="AT231" s="227">
        <f t="shared" ref="AT231:AT243" si="1922">SUM(AS231*$D231)</f>
        <v>0</v>
      </c>
      <c r="AU231" s="228"/>
      <c r="AV231" s="227">
        <f t="shared" ref="AV231:AV243" si="1923">SUM(AU231*$D231)</f>
        <v>0</v>
      </c>
      <c r="AW231" s="228"/>
      <c r="AX231" s="227">
        <f t="shared" ref="AX231:AX243" si="1924">SUM(AW231*$D231)</f>
        <v>0</v>
      </c>
      <c r="AY231" s="228"/>
      <c r="AZ231" s="873">
        <f t="shared" ref="AZ231:AZ243" si="1925">SUM(AY231*$D231)</f>
        <v>0</v>
      </c>
      <c r="BA231" s="878"/>
      <c r="BB231" s="227">
        <f t="shared" si="1694"/>
        <v>0</v>
      </c>
      <c r="BC231" s="228"/>
      <c r="BD231" s="227">
        <f t="shared" si="1695"/>
        <v>0</v>
      </c>
      <c r="BE231" s="228"/>
      <c r="BF231" s="227">
        <f t="shared" si="1696"/>
        <v>0</v>
      </c>
      <c r="BG231" s="228"/>
      <c r="BH231" s="227">
        <f t="shared" si="1697"/>
        <v>0</v>
      </c>
      <c r="BI231" s="228"/>
      <c r="BJ231" s="227">
        <f t="shared" si="1698"/>
        <v>0</v>
      </c>
      <c r="BK231" s="228"/>
      <c r="BL231" s="227">
        <f t="shared" si="1699"/>
        <v>0</v>
      </c>
      <c r="BM231" s="228"/>
      <c r="BN231" s="227">
        <f t="shared" si="1700"/>
        <v>0</v>
      </c>
      <c r="BO231" s="228"/>
      <c r="BP231" s="227">
        <f t="shared" si="1701"/>
        <v>0</v>
      </c>
      <c r="BQ231" s="228"/>
      <c r="BR231" s="227">
        <f t="shared" si="1702"/>
        <v>0</v>
      </c>
      <c r="BS231" s="228"/>
      <c r="BT231" s="227">
        <f t="shared" si="1703"/>
        <v>0</v>
      </c>
      <c r="BU231" s="228"/>
      <c r="BV231" s="227">
        <f t="shared" si="1704"/>
        <v>0</v>
      </c>
      <c r="BW231" s="228"/>
      <c r="BX231" s="227">
        <f t="shared" si="1705"/>
        <v>0</v>
      </c>
      <c r="BY231" s="228"/>
      <c r="BZ231" s="227">
        <f t="shared" ref="BZ231:BZ236" si="1926">SUM(BY231*$D231)</f>
        <v>0</v>
      </c>
      <c r="CA231" s="228"/>
      <c r="CB231" s="227">
        <f t="shared" si="1849"/>
        <v>0</v>
      </c>
      <c r="CC231" s="228"/>
      <c r="CD231" s="227">
        <f t="shared" si="1850"/>
        <v>0</v>
      </c>
      <c r="CE231" s="228"/>
      <c r="CF231" s="227">
        <f t="shared" si="1851"/>
        <v>0</v>
      </c>
      <c r="CG231" s="228"/>
      <c r="CH231" s="227">
        <f t="shared" si="1852"/>
        <v>0</v>
      </c>
      <c r="CI231" s="228"/>
      <c r="CJ231" s="227">
        <f t="shared" si="1853"/>
        <v>0</v>
      </c>
      <c r="CK231" s="228"/>
      <c r="CL231" s="227">
        <f t="shared" si="1854"/>
        <v>0</v>
      </c>
      <c r="CM231" s="228"/>
      <c r="CN231" s="227">
        <f t="shared" si="1855"/>
        <v>0</v>
      </c>
      <c r="CO231" s="228"/>
      <c r="CP231" s="227">
        <f t="shared" si="1856"/>
        <v>0</v>
      </c>
      <c r="CQ231" s="228"/>
      <c r="CR231" s="227">
        <f t="shared" si="1857"/>
        <v>0</v>
      </c>
      <c r="CS231" s="228"/>
      <c r="CT231" s="227">
        <f t="shared" si="1858"/>
        <v>0</v>
      </c>
      <c r="CU231" s="228"/>
      <c r="CV231" s="227">
        <f t="shared" si="1859"/>
        <v>0</v>
      </c>
      <c r="CW231" s="228"/>
      <c r="CX231" s="227">
        <f t="shared" si="1663"/>
        <v>0</v>
      </c>
      <c r="CY231" s="229"/>
      <c r="CZ231" s="230">
        <f t="shared" si="1664"/>
        <v>0</v>
      </c>
      <c r="DA231" s="230">
        <f t="shared" si="1665"/>
        <v>0</v>
      </c>
      <c r="DB231" s="231"/>
      <c r="DC231" s="853"/>
      <c r="DD231" s="850">
        <f t="shared" si="1666"/>
        <v>0</v>
      </c>
      <c r="DE231" s="851">
        <f t="shared" si="1718"/>
        <v>0</v>
      </c>
      <c r="DF231" s="851">
        <f t="shared" si="1667"/>
        <v>0</v>
      </c>
      <c r="DG231" s="853"/>
      <c r="DH231" s="853">
        <f t="shared" si="1668"/>
        <v>0</v>
      </c>
      <c r="DI231" s="851">
        <f t="shared" si="1669"/>
        <v>0</v>
      </c>
      <c r="DJ231" s="854">
        <f t="shared" si="1670"/>
        <v>0</v>
      </c>
    </row>
    <row r="232" spans="1:114" s="3" customFormat="1" x14ac:dyDescent="0.2">
      <c r="A232" s="46" t="s">
        <v>125</v>
      </c>
      <c r="B232" s="46" t="s">
        <v>126</v>
      </c>
      <c r="C232" s="46" t="s">
        <v>8</v>
      </c>
      <c r="D232" s="46">
        <v>75</v>
      </c>
      <c r="E232" s="4"/>
      <c r="F232" s="53">
        <f t="shared" si="1671"/>
        <v>0</v>
      </c>
      <c r="G232" s="4"/>
      <c r="H232" s="53">
        <f t="shared" si="1672"/>
        <v>0</v>
      </c>
      <c r="I232" s="4"/>
      <c r="J232" s="53">
        <f t="shared" si="1673"/>
        <v>0</v>
      </c>
      <c r="K232" s="4"/>
      <c r="L232" s="53">
        <f t="shared" si="1905"/>
        <v>0</v>
      </c>
      <c r="M232" s="4"/>
      <c r="N232" s="53">
        <f t="shared" si="1906"/>
        <v>0</v>
      </c>
      <c r="O232" s="4"/>
      <c r="P232" s="53">
        <f t="shared" si="1907"/>
        <v>0</v>
      </c>
      <c r="Q232" s="4"/>
      <c r="R232" s="53">
        <f t="shared" si="1908"/>
        <v>0</v>
      </c>
      <c r="S232" s="4"/>
      <c r="T232" s="53">
        <f t="shared" si="1909"/>
        <v>0</v>
      </c>
      <c r="U232" s="4"/>
      <c r="V232" s="53">
        <f t="shared" si="1910"/>
        <v>0</v>
      </c>
      <c r="W232" s="4"/>
      <c r="X232" s="53">
        <f t="shared" si="1911"/>
        <v>0</v>
      </c>
      <c r="Y232" s="4"/>
      <c r="Z232" s="53">
        <f t="shared" si="1912"/>
        <v>0</v>
      </c>
      <c r="AA232" s="4"/>
      <c r="AB232" s="872">
        <f t="shared" si="1913"/>
        <v>0</v>
      </c>
      <c r="AC232" s="877"/>
      <c r="AD232" s="53">
        <f t="shared" si="1914"/>
        <v>0</v>
      </c>
      <c r="AE232" s="48"/>
      <c r="AF232" s="53">
        <f t="shared" si="1915"/>
        <v>0</v>
      </c>
      <c r="AG232" s="48"/>
      <c r="AH232" s="53">
        <f t="shared" si="1916"/>
        <v>0</v>
      </c>
      <c r="AI232" s="48"/>
      <c r="AJ232" s="53">
        <f t="shared" si="1917"/>
        <v>0</v>
      </c>
      <c r="AK232" s="48"/>
      <c r="AL232" s="53">
        <f t="shared" si="1918"/>
        <v>0</v>
      </c>
      <c r="AM232" s="48"/>
      <c r="AN232" s="53">
        <f t="shared" si="1919"/>
        <v>0</v>
      </c>
      <c r="AO232" s="48"/>
      <c r="AP232" s="53">
        <f t="shared" si="1920"/>
        <v>0</v>
      </c>
      <c r="AQ232" s="48"/>
      <c r="AR232" s="53">
        <f t="shared" si="1921"/>
        <v>0</v>
      </c>
      <c r="AS232" s="48"/>
      <c r="AT232" s="53">
        <f t="shared" si="1922"/>
        <v>0</v>
      </c>
      <c r="AU232" s="48"/>
      <c r="AV232" s="53">
        <f t="shared" si="1923"/>
        <v>0</v>
      </c>
      <c r="AW232" s="48"/>
      <c r="AX232" s="53">
        <f t="shared" si="1924"/>
        <v>0</v>
      </c>
      <c r="AY232" s="48"/>
      <c r="AZ232" s="872">
        <f t="shared" si="1925"/>
        <v>0</v>
      </c>
      <c r="BA232" s="877"/>
      <c r="BB232" s="53">
        <f t="shared" si="1694"/>
        <v>0</v>
      </c>
      <c r="BC232" s="48"/>
      <c r="BD232" s="53">
        <f t="shared" si="1695"/>
        <v>0</v>
      </c>
      <c r="BE232" s="48"/>
      <c r="BF232" s="53">
        <f t="shared" si="1696"/>
        <v>0</v>
      </c>
      <c r="BG232" s="48"/>
      <c r="BH232" s="53">
        <f t="shared" si="1697"/>
        <v>0</v>
      </c>
      <c r="BI232" s="48"/>
      <c r="BJ232" s="53">
        <f t="shared" si="1698"/>
        <v>0</v>
      </c>
      <c r="BK232" s="48"/>
      <c r="BL232" s="53">
        <f t="shared" si="1699"/>
        <v>0</v>
      </c>
      <c r="BM232" s="48"/>
      <c r="BN232" s="53">
        <f t="shared" si="1700"/>
        <v>0</v>
      </c>
      <c r="BO232" s="48"/>
      <c r="BP232" s="53">
        <f t="shared" si="1701"/>
        <v>0</v>
      </c>
      <c r="BQ232" s="48"/>
      <c r="BR232" s="53">
        <f t="shared" si="1702"/>
        <v>0</v>
      </c>
      <c r="BS232" s="48"/>
      <c r="BT232" s="53">
        <f t="shared" si="1703"/>
        <v>0</v>
      </c>
      <c r="BU232" s="48"/>
      <c r="BV232" s="53">
        <f t="shared" si="1704"/>
        <v>0</v>
      </c>
      <c r="BW232" s="48"/>
      <c r="BX232" s="53">
        <f t="shared" si="1705"/>
        <v>0</v>
      </c>
      <c r="BY232" s="48"/>
      <c r="BZ232" s="53">
        <f t="shared" si="1926"/>
        <v>0</v>
      </c>
      <c r="CA232" s="48"/>
      <c r="CB232" s="53">
        <f t="shared" si="1849"/>
        <v>0</v>
      </c>
      <c r="CC232" s="48"/>
      <c r="CD232" s="53">
        <f t="shared" si="1850"/>
        <v>0</v>
      </c>
      <c r="CE232" s="48"/>
      <c r="CF232" s="53">
        <f t="shared" si="1851"/>
        <v>0</v>
      </c>
      <c r="CG232" s="48"/>
      <c r="CH232" s="53">
        <f t="shared" si="1852"/>
        <v>0</v>
      </c>
      <c r="CI232" s="48"/>
      <c r="CJ232" s="53">
        <f t="shared" si="1853"/>
        <v>0</v>
      </c>
      <c r="CK232" s="48"/>
      <c r="CL232" s="53">
        <f t="shared" si="1854"/>
        <v>0</v>
      </c>
      <c r="CM232" s="48"/>
      <c r="CN232" s="53">
        <f t="shared" si="1855"/>
        <v>0</v>
      </c>
      <c r="CO232" s="48"/>
      <c r="CP232" s="53">
        <f t="shared" si="1856"/>
        <v>0</v>
      </c>
      <c r="CQ232" s="48"/>
      <c r="CR232" s="53">
        <f t="shared" si="1857"/>
        <v>0</v>
      </c>
      <c r="CS232" s="48"/>
      <c r="CT232" s="53">
        <f t="shared" si="1858"/>
        <v>0</v>
      </c>
      <c r="CU232" s="48"/>
      <c r="CV232" s="53">
        <f t="shared" si="1859"/>
        <v>0</v>
      </c>
      <c r="CW232" s="48"/>
      <c r="CX232" s="53">
        <f t="shared" si="1663"/>
        <v>0</v>
      </c>
      <c r="CY232" s="43"/>
      <c r="CZ232" s="50">
        <f t="shared" si="1664"/>
        <v>0</v>
      </c>
      <c r="DA232" s="50">
        <f t="shared" si="1665"/>
        <v>0</v>
      </c>
      <c r="DB232" s="1"/>
      <c r="DC232" s="850"/>
      <c r="DD232" s="850">
        <f t="shared" si="1666"/>
        <v>0</v>
      </c>
      <c r="DE232" s="851">
        <f t="shared" si="1718"/>
        <v>0</v>
      </c>
      <c r="DF232" s="851">
        <f t="shared" si="1667"/>
        <v>0</v>
      </c>
      <c r="DG232" s="850"/>
      <c r="DH232" s="850">
        <f t="shared" si="1668"/>
        <v>0</v>
      </c>
      <c r="DI232" s="851">
        <f t="shared" si="1669"/>
        <v>0</v>
      </c>
      <c r="DJ232" s="851">
        <f t="shared" si="1670"/>
        <v>0</v>
      </c>
    </row>
    <row r="233" spans="1:114" s="3" customFormat="1" x14ac:dyDescent="0.2">
      <c r="A233" s="46" t="s">
        <v>206</v>
      </c>
      <c r="B233" s="46" t="s">
        <v>207</v>
      </c>
      <c r="C233" s="46" t="s">
        <v>8</v>
      </c>
      <c r="D233" s="46">
        <v>75</v>
      </c>
      <c r="E233" s="4"/>
      <c r="F233" s="53">
        <f t="shared" si="1671"/>
        <v>0</v>
      </c>
      <c r="G233" s="4"/>
      <c r="H233" s="53">
        <f t="shared" si="1672"/>
        <v>0</v>
      </c>
      <c r="I233" s="4"/>
      <c r="J233" s="53">
        <f t="shared" si="1673"/>
        <v>0</v>
      </c>
      <c r="K233" s="4"/>
      <c r="L233" s="53">
        <f t="shared" si="1905"/>
        <v>0</v>
      </c>
      <c r="M233" s="4"/>
      <c r="N233" s="53">
        <f t="shared" si="1906"/>
        <v>0</v>
      </c>
      <c r="O233" s="4"/>
      <c r="P233" s="53">
        <f t="shared" si="1907"/>
        <v>0</v>
      </c>
      <c r="Q233" s="4"/>
      <c r="R233" s="53">
        <f t="shared" si="1908"/>
        <v>0</v>
      </c>
      <c r="S233" s="4"/>
      <c r="T233" s="53">
        <f t="shared" si="1909"/>
        <v>0</v>
      </c>
      <c r="U233" s="4"/>
      <c r="V233" s="53">
        <f t="shared" si="1910"/>
        <v>0</v>
      </c>
      <c r="W233" s="4"/>
      <c r="X233" s="53">
        <f t="shared" si="1911"/>
        <v>0</v>
      </c>
      <c r="Y233" s="4"/>
      <c r="Z233" s="53">
        <f t="shared" si="1912"/>
        <v>0</v>
      </c>
      <c r="AA233" s="4"/>
      <c r="AB233" s="872">
        <f t="shared" si="1913"/>
        <v>0</v>
      </c>
      <c r="AC233" s="877"/>
      <c r="AD233" s="53">
        <f t="shared" si="1914"/>
        <v>0</v>
      </c>
      <c r="AE233" s="48"/>
      <c r="AF233" s="53">
        <f t="shared" si="1915"/>
        <v>0</v>
      </c>
      <c r="AG233" s="48"/>
      <c r="AH233" s="53">
        <f t="shared" si="1916"/>
        <v>0</v>
      </c>
      <c r="AI233" s="48"/>
      <c r="AJ233" s="53">
        <f t="shared" si="1917"/>
        <v>0</v>
      </c>
      <c r="AK233" s="48"/>
      <c r="AL233" s="53">
        <f t="shared" si="1918"/>
        <v>0</v>
      </c>
      <c r="AM233" s="48"/>
      <c r="AN233" s="53">
        <f t="shared" si="1919"/>
        <v>0</v>
      </c>
      <c r="AO233" s="48"/>
      <c r="AP233" s="53">
        <f t="shared" si="1920"/>
        <v>0</v>
      </c>
      <c r="AQ233" s="48"/>
      <c r="AR233" s="53">
        <f t="shared" si="1921"/>
        <v>0</v>
      </c>
      <c r="AS233" s="48"/>
      <c r="AT233" s="53">
        <f t="shared" si="1922"/>
        <v>0</v>
      </c>
      <c r="AU233" s="48"/>
      <c r="AV233" s="53">
        <f t="shared" si="1923"/>
        <v>0</v>
      </c>
      <c r="AW233" s="48"/>
      <c r="AX233" s="53">
        <f t="shared" si="1924"/>
        <v>0</v>
      </c>
      <c r="AY233" s="48"/>
      <c r="AZ233" s="872">
        <f t="shared" si="1925"/>
        <v>0</v>
      </c>
      <c r="BA233" s="877"/>
      <c r="BB233" s="53">
        <f t="shared" si="1694"/>
        <v>0</v>
      </c>
      <c r="BC233" s="48"/>
      <c r="BD233" s="53">
        <f t="shared" si="1695"/>
        <v>0</v>
      </c>
      <c r="BE233" s="48"/>
      <c r="BF233" s="53">
        <f t="shared" si="1696"/>
        <v>0</v>
      </c>
      <c r="BG233" s="48"/>
      <c r="BH233" s="53">
        <f t="shared" si="1697"/>
        <v>0</v>
      </c>
      <c r="BI233" s="48"/>
      <c r="BJ233" s="53">
        <f t="shared" si="1698"/>
        <v>0</v>
      </c>
      <c r="BK233" s="48"/>
      <c r="BL233" s="53">
        <f t="shared" si="1699"/>
        <v>0</v>
      </c>
      <c r="BM233" s="48"/>
      <c r="BN233" s="53">
        <f t="shared" si="1700"/>
        <v>0</v>
      </c>
      <c r="BO233" s="48"/>
      <c r="BP233" s="53">
        <f t="shared" si="1701"/>
        <v>0</v>
      </c>
      <c r="BQ233" s="48"/>
      <c r="BR233" s="53">
        <f t="shared" si="1702"/>
        <v>0</v>
      </c>
      <c r="BS233" s="48"/>
      <c r="BT233" s="53">
        <f t="shared" si="1703"/>
        <v>0</v>
      </c>
      <c r="BU233" s="48"/>
      <c r="BV233" s="53">
        <f t="shared" si="1704"/>
        <v>0</v>
      </c>
      <c r="BW233" s="48"/>
      <c r="BX233" s="53">
        <f t="shared" si="1705"/>
        <v>0</v>
      </c>
      <c r="BY233" s="48"/>
      <c r="BZ233" s="53">
        <f t="shared" si="1926"/>
        <v>0</v>
      </c>
      <c r="CA233" s="48"/>
      <c r="CB233" s="53">
        <f t="shared" si="1849"/>
        <v>0</v>
      </c>
      <c r="CC233" s="48"/>
      <c r="CD233" s="53">
        <f t="shared" si="1850"/>
        <v>0</v>
      </c>
      <c r="CE233" s="48"/>
      <c r="CF233" s="53">
        <f t="shared" si="1851"/>
        <v>0</v>
      </c>
      <c r="CG233" s="48"/>
      <c r="CH233" s="53">
        <f t="shared" si="1852"/>
        <v>0</v>
      </c>
      <c r="CI233" s="48"/>
      <c r="CJ233" s="53">
        <f t="shared" si="1853"/>
        <v>0</v>
      </c>
      <c r="CK233" s="48"/>
      <c r="CL233" s="53">
        <f t="shared" si="1854"/>
        <v>0</v>
      </c>
      <c r="CM233" s="48"/>
      <c r="CN233" s="53">
        <f t="shared" si="1855"/>
        <v>0</v>
      </c>
      <c r="CO233" s="48"/>
      <c r="CP233" s="53">
        <f t="shared" si="1856"/>
        <v>0</v>
      </c>
      <c r="CQ233" s="48"/>
      <c r="CR233" s="53">
        <f t="shared" si="1857"/>
        <v>0</v>
      </c>
      <c r="CS233" s="48"/>
      <c r="CT233" s="53">
        <f t="shared" si="1858"/>
        <v>0</v>
      </c>
      <c r="CU233" s="48"/>
      <c r="CV233" s="53">
        <f t="shared" si="1859"/>
        <v>0</v>
      </c>
      <c r="CW233" s="48"/>
      <c r="CX233" s="53">
        <f t="shared" si="1663"/>
        <v>0</v>
      </c>
      <c r="CY233" s="43"/>
      <c r="CZ233" s="50">
        <f t="shared" si="1664"/>
        <v>0</v>
      </c>
      <c r="DA233" s="50">
        <f t="shared" si="1665"/>
        <v>0</v>
      </c>
      <c r="DB233" s="1"/>
      <c r="DC233" s="850"/>
      <c r="DD233" s="850">
        <f t="shared" si="1666"/>
        <v>0</v>
      </c>
      <c r="DE233" s="851">
        <f t="shared" si="1718"/>
        <v>0</v>
      </c>
      <c r="DF233" s="851">
        <f t="shared" si="1667"/>
        <v>0</v>
      </c>
      <c r="DG233" s="850"/>
      <c r="DH233" s="850">
        <f t="shared" si="1668"/>
        <v>0</v>
      </c>
      <c r="DI233" s="851">
        <f t="shared" si="1669"/>
        <v>0</v>
      </c>
      <c r="DJ233" s="851">
        <f t="shared" si="1670"/>
        <v>0</v>
      </c>
    </row>
    <row r="234" spans="1:114" s="232" customFormat="1" x14ac:dyDescent="0.2">
      <c r="A234" s="222" t="s">
        <v>290</v>
      </c>
      <c r="B234" s="222" t="s">
        <v>100</v>
      </c>
      <c r="C234" s="222" t="s">
        <v>8</v>
      </c>
      <c r="D234" s="222">
        <v>75</v>
      </c>
      <c r="E234" s="226"/>
      <c r="F234" s="227">
        <f t="shared" si="1671"/>
        <v>0</v>
      </c>
      <c r="G234" s="226"/>
      <c r="H234" s="227">
        <f t="shared" si="1672"/>
        <v>0</v>
      </c>
      <c r="I234" s="226"/>
      <c r="J234" s="227">
        <f t="shared" si="1673"/>
        <v>0</v>
      </c>
      <c r="K234" s="226"/>
      <c r="L234" s="227">
        <f t="shared" si="1905"/>
        <v>0</v>
      </c>
      <c r="M234" s="226"/>
      <c r="N234" s="227">
        <f t="shared" si="1906"/>
        <v>0</v>
      </c>
      <c r="O234" s="226"/>
      <c r="P234" s="227">
        <f t="shared" si="1907"/>
        <v>0</v>
      </c>
      <c r="Q234" s="226"/>
      <c r="R234" s="227">
        <f t="shared" si="1908"/>
        <v>0</v>
      </c>
      <c r="S234" s="226"/>
      <c r="T234" s="227">
        <f t="shared" si="1909"/>
        <v>0</v>
      </c>
      <c r="U234" s="226"/>
      <c r="V234" s="227">
        <f t="shared" si="1910"/>
        <v>0</v>
      </c>
      <c r="W234" s="226"/>
      <c r="X234" s="227">
        <f t="shared" si="1911"/>
        <v>0</v>
      </c>
      <c r="Y234" s="226"/>
      <c r="Z234" s="227">
        <f t="shared" si="1912"/>
        <v>0</v>
      </c>
      <c r="AA234" s="226"/>
      <c r="AB234" s="873">
        <f t="shared" si="1913"/>
        <v>0</v>
      </c>
      <c r="AC234" s="878"/>
      <c r="AD234" s="227">
        <f t="shared" si="1914"/>
        <v>0</v>
      </c>
      <c r="AE234" s="228"/>
      <c r="AF234" s="227">
        <f t="shared" si="1915"/>
        <v>0</v>
      </c>
      <c r="AG234" s="228"/>
      <c r="AH234" s="227">
        <f t="shared" si="1916"/>
        <v>0</v>
      </c>
      <c r="AI234" s="228"/>
      <c r="AJ234" s="227">
        <f t="shared" si="1917"/>
        <v>0</v>
      </c>
      <c r="AK234" s="228"/>
      <c r="AL234" s="227">
        <f t="shared" si="1918"/>
        <v>0</v>
      </c>
      <c r="AM234" s="228"/>
      <c r="AN234" s="227">
        <f t="shared" si="1919"/>
        <v>0</v>
      </c>
      <c r="AO234" s="228"/>
      <c r="AP234" s="227">
        <f t="shared" si="1920"/>
        <v>0</v>
      </c>
      <c r="AQ234" s="228"/>
      <c r="AR234" s="227">
        <f t="shared" si="1921"/>
        <v>0</v>
      </c>
      <c r="AS234" s="228"/>
      <c r="AT234" s="227">
        <f t="shared" si="1922"/>
        <v>0</v>
      </c>
      <c r="AU234" s="228"/>
      <c r="AV234" s="227">
        <f t="shared" si="1923"/>
        <v>0</v>
      </c>
      <c r="AW234" s="228"/>
      <c r="AX234" s="227">
        <f t="shared" si="1924"/>
        <v>0</v>
      </c>
      <c r="AY234" s="228"/>
      <c r="AZ234" s="873">
        <f t="shared" si="1925"/>
        <v>0</v>
      </c>
      <c r="BA234" s="878"/>
      <c r="BB234" s="227">
        <f t="shared" si="1694"/>
        <v>0</v>
      </c>
      <c r="BC234" s="228"/>
      <c r="BD234" s="227">
        <f t="shared" si="1695"/>
        <v>0</v>
      </c>
      <c r="BE234" s="228"/>
      <c r="BF234" s="227">
        <f t="shared" si="1696"/>
        <v>0</v>
      </c>
      <c r="BG234" s="228"/>
      <c r="BH234" s="227">
        <f t="shared" si="1697"/>
        <v>0</v>
      </c>
      <c r="BI234" s="228"/>
      <c r="BJ234" s="227">
        <f t="shared" si="1698"/>
        <v>0</v>
      </c>
      <c r="BK234" s="228"/>
      <c r="BL234" s="227">
        <f t="shared" si="1699"/>
        <v>0</v>
      </c>
      <c r="BM234" s="228"/>
      <c r="BN234" s="227">
        <f t="shared" si="1700"/>
        <v>0</v>
      </c>
      <c r="BO234" s="228"/>
      <c r="BP234" s="227">
        <f t="shared" si="1701"/>
        <v>0</v>
      </c>
      <c r="BQ234" s="228"/>
      <c r="BR234" s="227">
        <f t="shared" si="1702"/>
        <v>0</v>
      </c>
      <c r="BS234" s="228"/>
      <c r="BT234" s="227">
        <f t="shared" si="1703"/>
        <v>0</v>
      </c>
      <c r="BU234" s="228"/>
      <c r="BV234" s="227">
        <f t="shared" si="1704"/>
        <v>0</v>
      </c>
      <c r="BW234" s="228"/>
      <c r="BX234" s="227">
        <f t="shared" si="1705"/>
        <v>0</v>
      </c>
      <c r="BY234" s="228"/>
      <c r="BZ234" s="227">
        <f t="shared" si="1926"/>
        <v>0</v>
      </c>
      <c r="CA234" s="228"/>
      <c r="CB234" s="227">
        <f t="shared" si="1849"/>
        <v>0</v>
      </c>
      <c r="CC234" s="228"/>
      <c r="CD234" s="227">
        <f t="shared" si="1850"/>
        <v>0</v>
      </c>
      <c r="CE234" s="228"/>
      <c r="CF234" s="227">
        <f t="shared" si="1851"/>
        <v>0</v>
      </c>
      <c r="CG234" s="228"/>
      <c r="CH234" s="227">
        <f t="shared" si="1852"/>
        <v>0</v>
      </c>
      <c r="CI234" s="228"/>
      <c r="CJ234" s="227">
        <f t="shared" si="1853"/>
        <v>0</v>
      </c>
      <c r="CK234" s="228"/>
      <c r="CL234" s="227">
        <f t="shared" si="1854"/>
        <v>0</v>
      </c>
      <c r="CM234" s="228"/>
      <c r="CN234" s="227">
        <f t="shared" si="1855"/>
        <v>0</v>
      </c>
      <c r="CO234" s="228"/>
      <c r="CP234" s="227">
        <f t="shared" si="1856"/>
        <v>0</v>
      </c>
      <c r="CQ234" s="228"/>
      <c r="CR234" s="227">
        <f t="shared" si="1857"/>
        <v>0</v>
      </c>
      <c r="CS234" s="228"/>
      <c r="CT234" s="227">
        <f t="shared" si="1858"/>
        <v>0</v>
      </c>
      <c r="CU234" s="228"/>
      <c r="CV234" s="227">
        <f t="shared" si="1859"/>
        <v>0</v>
      </c>
      <c r="CW234" s="228"/>
      <c r="CX234" s="227">
        <f t="shared" si="1663"/>
        <v>0</v>
      </c>
      <c r="CY234" s="229"/>
      <c r="CZ234" s="230">
        <f t="shared" si="1664"/>
        <v>0</v>
      </c>
      <c r="DA234" s="230">
        <f t="shared" si="1665"/>
        <v>0</v>
      </c>
      <c r="DB234" s="231"/>
      <c r="DC234" s="853"/>
      <c r="DD234" s="850">
        <f t="shared" si="1666"/>
        <v>0</v>
      </c>
      <c r="DE234" s="851">
        <f t="shared" si="1718"/>
        <v>0</v>
      </c>
      <c r="DF234" s="851">
        <f t="shared" si="1667"/>
        <v>0</v>
      </c>
      <c r="DG234" s="853"/>
      <c r="DH234" s="853">
        <f t="shared" si="1668"/>
        <v>0</v>
      </c>
      <c r="DI234" s="851">
        <f t="shared" si="1669"/>
        <v>0</v>
      </c>
      <c r="DJ234" s="854">
        <f t="shared" si="1670"/>
        <v>0</v>
      </c>
    </row>
    <row r="235" spans="1:114" s="3" customFormat="1" x14ac:dyDescent="0.2">
      <c r="A235" s="46" t="s">
        <v>280</v>
      </c>
      <c r="B235" s="46" t="s">
        <v>187</v>
      </c>
      <c r="C235" s="46" t="s">
        <v>8</v>
      </c>
      <c r="D235" s="46">
        <v>75</v>
      </c>
      <c r="E235" s="4"/>
      <c r="F235" s="53">
        <f t="shared" si="1671"/>
        <v>0</v>
      </c>
      <c r="G235" s="4"/>
      <c r="H235" s="53">
        <f t="shared" si="1672"/>
        <v>0</v>
      </c>
      <c r="I235" s="4"/>
      <c r="J235" s="53">
        <f t="shared" si="1673"/>
        <v>0</v>
      </c>
      <c r="K235" s="4"/>
      <c r="L235" s="53">
        <f t="shared" si="1905"/>
        <v>0</v>
      </c>
      <c r="M235" s="4"/>
      <c r="N235" s="53">
        <f t="shared" si="1906"/>
        <v>0</v>
      </c>
      <c r="O235" s="4"/>
      <c r="P235" s="53">
        <f t="shared" si="1907"/>
        <v>0</v>
      </c>
      <c r="Q235" s="4"/>
      <c r="R235" s="53">
        <f t="shared" si="1908"/>
        <v>0</v>
      </c>
      <c r="S235" s="4"/>
      <c r="T235" s="53">
        <f t="shared" si="1909"/>
        <v>0</v>
      </c>
      <c r="U235" s="4"/>
      <c r="V235" s="53">
        <f t="shared" si="1910"/>
        <v>0</v>
      </c>
      <c r="W235" s="4"/>
      <c r="X235" s="53">
        <f t="shared" si="1911"/>
        <v>0</v>
      </c>
      <c r="Y235" s="4"/>
      <c r="Z235" s="53">
        <f t="shared" si="1912"/>
        <v>0</v>
      </c>
      <c r="AA235" s="4"/>
      <c r="AB235" s="872">
        <f t="shared" si="1913"/>
        <v>0</v>
      </c>
      <c r="AC235" s="877"/>
      <c r="AD235" s="53">
        <f t="shared" si="1914"/>
        <v>0</v>
      </c>
      <c r="AE235" s="48">
        <v>12.5</v>
      </c>
      <c r="AF235" s="53">
        <f t="shared" si="1915"/>
        <v>937.5</v>
      </c>
      <c r="AG235" s="48"/>
      <c r="AH235" s="53">
        <f t="shared" si="1916"/>
        <v>0</v>
      </c>
      <c r="AI235" s="48"/>
      <c r="AJ235" s="53">
        <f t="shared" si="1917"/>
        <v>0</v>
      </c>
      <c r="AK235" s="48"/>
      <c r="AL235" s="53">
        <f t="shared" si="1918"/>
        <v>0</v>
      </c>
      <c r="AM235" s="48"/>
      <c r="AN235" s="53">
        <f t="shared" si="1919"/>
        <v>0</v>
      </c>
      <c r="AO235" s="48"/>
      <c r="AP235" s="53">
        <f t="shared" si="1920"/>
        <v>0</v>
      </c>
      <c r="AQ235" s="48"/>
      <c r="AR235" s="53">
        <f t="shared" si="1921"/>
        <v>0</v>
      </c>
      <c r="AS235" s="48"/>
      <c r="AT235" s="53">
        <f t="shared" si="1922"/>
        <v>0</v>
      </c>
      <c r="AU235" s="48"/>
      <c r="AV235" s="53">
        <f t="shared" si="1923"/>
        <v>0</v>
      </c>
      <c r="AW235" s="48"/>
      <c r="AX235" s="53">
        <f t="shared" si="1924"/>
        <v>0</v>
      </c>
      <c r="AY235" s="48"/>
      <c r="AZ235" s="872">
        <f t="shared" si="1925"/>
        <v>0</v>
      </c>
      <c r="BA235" s="877"/>
      <c r="BB235" s="53">
        <f t="shared" si="1694"/>
        <v>0</v>
      </c>
      <c r="BC235" s="48"/>
      <c r="BD235" s="53">
        <f t="shared" si="1695"/>
        <v>0</v>
      </c>
      <c r="BE235" s="48"/>
      <c r="BF235" s="53">
        <f t="shared" si="1696"/>
        <v>0</v>
      </c>
      <c r="BG235" s="48"/>
      <c r="BH235" s="53">
        <f t="shared" si="1697"/>
        <v>0</v>
      </c>
      <c r="BI235" s="48"/>
      <c r="BJ235" s="53">
        <f t="shared" si="1698"/>
        <v>0</v>
      </c>
      <c r="BK235" s="48"/>
      <c r="BL235" s="53">
        <f t="shared" si="1699"/>
        <v>0</v>
      </c>
      <c r="BM235" s="48"/>
      <c r="BN235" s="53">
        <f t="shared" si="1700"/>
        <v>0</v>
      </c>
      <c r="BO235" s="48"/>
      <c r="BP235" s="53">
        <f t="shared" si="1701"/>
        <v>0</v>
      </c>
      <c r="BQ235" s="48"/>
      <c r="BR235" s="53">
        <f t="shared" si="1702"/>
        <v>0</v>
      </c>
      <c r="BS235" s="48"/>
      <c r="BT235" s="53">
        <f t="shared" si="1703"/>
        <v>0</v>
      </c>
      <c r="BU235" s="48"/>
      <c r="BV235" s="53">
        <f t="shared" si="1704"/>
        <v>0</v>
      </c>
      <c r="BW235" s="48"/>
      <c r="BX235" s="53">
        <f t="shared" si="1705"/>
        <v>0</v>
      </c>
      <c r="BY235" s="48"/>
      <c r="BZ235" s="53">
        <f t="shared" si="1926"/>
        <v>0</v>
      </c>
      <c r="CA235" s="48"/>
      <c r="CB235" s="53">
        <f t="shared" si="1849"/>
        <v>0</v>
      </c>
      <c r="CC235" s="48"/>
      <c r="CD235" s="53">
        <f t="shared" si="1850"/>
        <v>0</v>
      </c>
      <c r="CE235" s="48"/>
      <c r="CF235" s="53">
        <f t="shared" si="1851"/>
        <v>0</v>
      </c>
      <c r="CG235" s="48"/>
      <c r="CH235" s="53">
        <f t="shared" si="1852"/>
        <v>0</v>
      </c>
      <c r="CI235" s="48"/>
      <c r="CJ235" s="53">
        <f t="shared" si="1853"/>
        <v>0</v>
      </c>
      <c r="CK235" s="48"/>
      <c r="CL235" s="53">
        <f t="shared" si="1854"/>
        <v>0</v>
      </c>
      <c r="CM235" s="48"/>
      <c r="CN235" s="53">
        <f t="shared" si="1855"/>
        <v>0</v>
      </c>
      <c r="CO235" s="48"/>
      <c r="CP235" s="53">
        <f t="shared" si="1856"/>
        <v>0</v>
      </c>
      <c r="CQ235" s="48"/>
      <c r="CR235" s="53">
        <f t="shared" si="1857"/>
        <v>0</v>
      </c>
      <c r="CS235" s="48"/>
      <c r="CT235" s="53">
        <f t="shared" si="1858"/>
        <v>0</v>
      </c>
      <c r="CU235" s="48"/>
      <c r="CV235" s="53">
        <f t="shared" si="1859"/>
        <v>0</v>
      </c>
      <c r="CW235" s="48"/>
      <c r="CX235" s="53">
        <f t="shared" si="1663"/>
        <v>0</v>
      </c>
      <c r="CY235" s="43"/>
      <c r="CZ235" s="50">
        <f t="shared" si="1664"/>
        <v>12.5</v>
      </c>
      <c r="DA235" s="50">
        <f t="shared" si="1665"/>
        <v>937.5</v>
      </c>
      <c r="DB235" s="1"/>
      <c r="DC235" s="850"/>
      <c r="DD235" s="850">
        <f t="shared" si="1666"/>
        <v>0</v>
      </c>
      <c r="DE235" s="851">
        <f t="shared" si="1718"/>
        <v>0</v>
      </c>
      <c r="DF235" s="851">
        <f t="shared" si="1667"/>
        <v>0</v>
      </c>
      <c r="DG235" s="850"/>
      <c r="DH235" s="850">
        <f t="shared" si="1668"/>
        <v>0</v>
      </c>
      <c r="DI235" s="851">
        <f t="shared" si="1669"/>
        <v>0</v>
      </c>
      <c r="DJ235" s="851">
        <f t="shared" si="1670"/>
        <v>0</v>
      </c>
    </row>
    <row r="236" spans="1:114" s="3" customFormat="1" x14ac:dyDescent="0.2">
      <c r="A236" s="46"/>
      <c r="B236" s="46"/>
      <c r="C236" s="46"/>
      <c r="D236" s="46"/>
      <c r="E236" s="4"/>
      <c r="F236" s="53">
        <f t="shared" si="1671"/>
        <v>0</v>
      </c>
      <c r="G236" s="4"/>
      <c r="H236" s="53">
        <f t="shared" si="1672"/>
        <v>0</v>
      </c>
      <c r="I236" s="4"/>
      <c r="J236" s="53">
        <f t="shared" si="1673"/>
        <v>0</v>
      </c>
      <c r="K236" s="4"/>
      <c r="L236" s="53">
        <f t="shared" si="1905"/>
        <v>0</v>
      </c>
      <c r="M236" s="4"/>
      <c r="N236" s="53">
        <f t="shared" si="1906"/>
        <v>0</v>
      </c>
      <c r="O236" s="4"/>
      <c r="P236" s="53">
        <f t="shared" si="1907"/>
        <v>0</v>
      </c>
      <c r="Q236" s="4"/>
      <c r="R236" s="53">
        <f t="shared" si="1908"/>
        <v>0</v>
      </c>
      <c r="S236" s="4"/>
      <c r="T236" s="53">
        <f t="shared" si="1909"/>
        <v>0</v>
      </c>
      <c r="U236" s="4"/>
      <c r="V236" s="53">
        <f t="shared" si="1910"/>
        <v>0</v>
      </c>
      <c r="W236" s="4"/>
      <c r="X236" s="53">
        <f t="shared" si="1911"/>
        <v>0</v>
      </c>
      <c r="Y236" s="4"/>
      <c r="Z236" s="53">
        <f t="shared" si="1912"/>
        <v>0</v>
      </c>
      <c r="AA236" s="4"/>
      <c r="AB236" s="872">
        <f t="shared" si="1913"/>
        <v>0</v>
      </c>
      <c r="AC236" s="877"/>
      <c r="AD236" s="53">
        <f t="shared" si="1914"/>
        <v>0</v>
      </c>
      <c r="AE236" s="48"/>
      <c r="AF236" s="53">
        <f t="shared" si="1915"/>
        <v>0</v>
      </c>
      <c r="AG236" s="48"/>
      <c r="AH236" s="53">
        <f t="shared" si="1916"/>
        <v>0</v>
      </c>
      <c r="AI236" s="48"/>
      <c r="AJ236" s="53">
        <f t="shared" si="1917"/>
        <v>0</v>
      </c>
      <c r="AK236" s="48"/>
      <c r="AL236" s="53">
        <f t="shared" si="1918"/>
        <v>0</v>
      </c>
      <c r="AM236" s="48"/>
      <c r="AN236" s="53">
        <f t="shared" si="1919"/>
        <v>0</v>
      </c>
      <c r="AO236" s="48"/>
      <c r="AP236" s="53">
        <f t="shared" si="1920"/>
        <v>0</v>
      </c>
      <c r="AQ236" s="48"/>
      <c r="AR236" s="53">
        <f t="shared" si="1921"/>
        <v>0</v>
      </c>
      <c r="AS236" s="48"/>
      <c r="AT236" s="53">
        <f t="shared" si="1922"/>
        <v>0</v>
      </c>
      <c r="AU236" s="48"/>
      <c r="AV236" s="53">
        <f t="shared" si="1923"/>
        <v>0</v>
      </c>
      <c r="AW236" s="48"/>
      <c r="AX236" s="53">
        <f t="shared" si="1924"/>
        <v>0</v>
      </c>
      <c r="AY236" s="48"/>
      <c r="AZ236" s="872">
        <f t="shared" si="1925"/>
        <v>0</v>
      </c>
      <c r="BA236" s="877"/>
      <c r="BB236" s="53">
        <f t="shared" si="1694"/>
        <v>0</v>
      </c>
      <c r="BC236" s="48"/>
      <c r="BD236" s="53">
        <f t="shared" si="1695"/>
        <v>0</v>
      </c>
      <c r="BE236" s="48"/>
      <c r="BF236" s="53">
        <f t="shared" si="1696"/>
        <v>0</v>
      </c>
      <c r="BG236" s="48"/>
      <c r="BH236" s="53">
        <f t="shared" si="1697"/>
        <v>0</v>
      </c>
      <c r="BI236" s="48"/>
      <c r="BJ236" s="53">
        <f t="shared" si="1698"/>
        <v>0</v>
      </c>
      <c r="BK236" s="48"/>
      <c r="BL236" s="53">
        <f t="shared" si="1699"/>
        <v>0</v>
      </c>
      <c r="BM236" s="48"/>
      <c r="BN236" s="53">
        <f t="shared" si="1700"/>
        <v>0</v>
      </c>
      <c r="BO236" s="48"/>
      <c r="BP236" s="53">
        <f t="shared" si="1701"/>
        <v>0</v>
      </c>
      <c r="BQ236" s="48"/>
      <c r="BR236" s="53">
        <f t="shared" si="1702"/>
        <v>0</v>
      </c>
      <c r="BS236" s="48"/>
      <c r="BT236" s="53">
        <f t="shared" si="1703"/>
        <v>0</v>
      </c>
      <c r="BU236" s="48"/>
      <c r="BV236" s="53">
        <f t="shared" si="1704"/>
        <v>0</v>
      </c>
      <c r="BW236" s="48"/>
      <c r="BX236" s="53">
        <f t="shared" si="1705"/>
        <v>0</v>
      </c>
      <c r="BY236" s="48"/>
      <c r="BZ236" s="53">
        <f t="shared" si="1926"/>
        <v>0</v>
      </c>
      <c r="CA236" s="48"/>
      <c r="CB236" s="53">
        <f t="shared" si="1849"/>
        <v>0</v>
      </c>
      <c r="CC236" s="48"/>
      <c r="CD236" s="53">
        <f t="shared" si="1850"/>
        <v>0</v>
      </c>
      <c r="CE236" s="48"/>
      <c r="CF236" s="53">
        <f t="shared" si="1851"/>
        <v>0</v>
      </c>
      <c r="CG236" s="48"/>
      <c r="CH236" s="53">
        <f t="shared" si="1852"/>
        <v>0</v>
      </c>
      <c r="CI236" s="48"/>
      <c r="CJ236" s="53">
        <f t="shared" si="1853"/>
        <v>0</v>
      </c>
      <c r="CK236" s="48"/>
      <c r="CL236" s="53">
        <f t="shared" si="1854"/>
        <v>0</v>
      </c>
      <c r="CM236" s="48"/>
      <c r="CN236" s="53">
        <f t="shared" si="1855"/>
        <v>0</v>
      </c>
      <c r="CO236" s="48"/>
      <c r="CP236" s="53">
        <f t="shared" si="1856"/>
        <v>0</v>
      </c>
      <c r="CQ236" s="48"/>
      <c r="CR236" s="53">
        <f t="shared" si="1857"/>
        <v>0</v>
      </c>
      <c r="CS236" s="48"/>
      <c r="CT236" s="53">
        <f t="shared" si="1858"/>
        <v>0</v>
      </c>
      <c r="CU236" s="48"/>
      <c r="CV236" s="53">
        <f t="shared" si="1859"/>
        <v>0</v>
      </c>
      <c r="CW236" s="48"/>
      <c r="CX236" s="53">
        <f t="shared" si="1663"/>
        <v>0</v>
      </c>
      <c r="CY236" s="43"/>
      <c r="CZ236" s="50">
        <f t="shared" si="1664"/>
        <v>0</v>
      </c>
      <c r="DA236" s="50">
        <f t="shared" si="1665"/>
        <v>0</v>
      </c>
      <c r="DB236" s="1"/>
      <c r="DC236" s="850"/>
      <c r="DD236" s="850">
        <f t="shared" si="1666"/>
        <v>0</v>
      </c>
      <c r="DE236" s="851">
        <f t="shared" si="1718"/>
        <v>0</v>
      </c>
      <c r="DF236" s="851">
        <f t="shared" si="1667"/>
        <v>0</v>
      </c>
      <c r="DG236" s="850"/>
      <c r="DH236" s="850">
        <f t="shared" si="1668"/>
        <v>0</v>
      </c>
      <c r="DI236" s="851">
        <f t="shared" si="1669"/>
        <v>0</v>
      </c>
      <c r="DJ236" s="851">
        <f t="shared" si="1670"/>
        <v>0</v>
      </c>
    </row>
    <row r="237" spans="1:114" s="862" customFormat="1" x14ac:dyDescent="0.2">
      <c r="A237" s="857" t="s">
        <v>178</v>
      </c>
      <c r="B237" s="857" t="s">
        <v>179</v>
      </c>
      <c r="C237" s="857" t="s">
        <v>9</v>
      </c>
      <c r="D237" s="857">
        <v>60</v>
      </c>
      <c r="E237" s="858"/>
      <c r="F237" s="859">
        <f>SUM(E237*$D237)</f>
        <v>0</v>
      </c>
      <c r="G237" s="858"/>
      <c r="H237" s="859">
        <f>SUM(G237*$D237)</f>
        <v>0</v>
      </c>
      <c r="I237" s="858"/>
      <c r="J237" s="859">
        <f>SUM(I237*$D237)</f>
        <v>0</v>
      </c>
      <c r="K237" s="858"/>
      <c r="L237" s="859">
        <f>SUM(K237*$D237)</f>
        <v>0</v>
      </c>
      <c r="M237" s="858"/>
      <c r="N237" s="859">
        <f>SUM(M237*$D237)</f>
        <v>0</v>
      </c>
      <c r="O237" s="858"/>
      <c r="P237" s="859">
        <f>SUM(O237*$D237)</f>
        <v>0</v>
      </c>
      <c r="Q237" s="858"/>
      <c r="R237" s="859">
        <f>SUM(Q237*$D237)</f>
        <v>0</v>
      </c>
      <c r="S237" s="858"/>
      <c r="T237" s="859">
        <f>SUM(S237*$D237)</f>
        <v>0</v>
      </c>
      <c r="U237" s="858"/>
      <c r="V237" s="859">
        <f>SUM(U237*$D237)</f>
        <v>0</v>
      </c>
      <c r="W237" s="858"/>
      <c r="X237" s="859">
        <f>SUM(W237*$D237)</f>
        <v>0</v>
      </c>
      <c r="Y237" s="858"/>
      <c r="Z237" s="859">
        <f>SUM(Y237*$D237)</f>
        <v>0</v>
      </c>
      <c r="AA237" s="858"/>
      <c r="AB237" s="874">
        <f>SUM(AA237*$D237)</f>
        <v>0</v>
      </c>
      <c r="AC237" s="882"/>
      <c r="AD237" s="859">
        <f>SUM(AC237*$D237)</f>
        <v>0</v>
      </c>
      <c r="AE237" s="860"/>
      <c r="AF237" s="859">
        <f>SUM(AE237*$D237)</f>
        <v>0</v>
      </c>
      <c r="AG237" s="860"/>
      <c r="AH237" s="859">
        <f>SUM(AG237*$D237)</f>
        <v>0</v>
      </c>
      <c r="AI237" s="860"/>
      <c r="AJ237" s="859">
        <f>SUM(AI237*$D237)</f>
        <v>0</v>
      </c>
      <c r="AK237" s="860"/>
      <c r="AL237" s="859">
        <f>SUM(AK237*$D237)</f>
        <v>0</v>
      </c>
      <c r="AM237" s="860"/>
      <c r="AN237" s="859">
        <f>SUM(AM237*$D237)</f>
        <v>0</v>
      </c>
      <c r="AO237" s="860"/>
      <c r="AP237" s="859">
        <f>SUM(AO237*$D237)</f>
        <v>0</v>
      </c>
      <c r="AQ237" s="860"/>
      <c r="AR237" s="859">
        <f>SUM(AQ237*$D237)</f>
        <v>0</v>
      </c>
      <c r="AS237" s="860"/>
      <c r="AT237" s="859">
        <f>SUM(AS237*$D237)</f>
        <v>0</v>
      </c>
      <c r="AU237" s="860"/>
      <c r="AV237" s="859">
        <f>SUM(AU237*$D237)</f>
        <v>0</v>
      </c>
      <c r="AW237" s="860"/>
      <c r="AX237" s="859">
        <f>SUM(AW237*$D237)</f>
        <v>0</v>
      </c>
      <c r="AY237" s="860"/>
      <c r="AZ237" s="874">
        <f>SUM(AY237*$D237)</f>
        <v>0</v>
      </c>
      <c r="BA237" s="882"/>
      <c r="BB237" s="859">
        <f>SUM(BA237*$D237)</f>
        <v>0</v>
      </c>
      <c r="BC237" s="860"/>
      <c r="BD237" s="859">
        <f>SUM(BC237*$D237)</f>
        <v>0</v>
      </c>
      <c r="BE237" s="860"/>
      <c r="BF237" s="859">
        <f>SUM(BE237*$D237)</f>
        <v>0</v>
      </c>
      <c r="BG237" s="860"/>
      <c r="BH237" s="859">
        <f>SUM(BG237*$D237)</f>
        <v>0</v>
      </c>
      <c r="BI237" s="860"/>
      <c r="BJ237" s="859">
        <f>SUM(BI237*$D237)</f>
        <v>0</v>
      </c>
      <c r="BK237" s="860"/>
      <c r="BL237" s="859">
        <f>SUM(BK237*$D237)</f>
        <v>0</v>
      </c>
      <c r="BM237" s="860"/>
      <c r="BN237" s="859">
        <f>SUM(BM237*$D237)</f>
        <v>0</v>
      </c>
      <c r="BO237" s="860"/>
      <c r="BP237" s="859">
        <f>SUM(BO237*$D237)</f>
        <v>0</v>
      </c>
      <c r="BQ237" s="860"/>
      <c r="BR237" s="859">
        <f>SUM(BQ237*$D237)</f>
        <v>0</v>
      </c>
      <c r="BS237" s="860"/>
      <c r="BT237" s="859">
        <f>SUM(BS237*$D237)</f>
        <v>0</v>
      </c>
      <c r="BU237" s="860"/>
      <c r="BV237" s="859">
        <f>SUM(BU237*$D237)</f>
        <v>0</v>
      </c>
      <c r="BW237" s="860"/>
      <c r="BX237" s="859">
        <f>SUM(BW237*$D237)</f>
        <v>0</v>
      </c>
      <c r="BY237" s="860"/>
      <c r="BZ237" s="859">
        <f>SUM(BY237*$D237)</f>
        <v>0</v>
      </c>
      <c r="CA237" s="860"/>
      <c r="CB237" s="859">
        <f>SUM(CA237*$D237)</f>
        <v>0</v>
      </c>
      <c r="CC237" s="860"/>
      <c r="CD237" s="859">
        <f>SUM(CC237*$D237)</f>
        <v>0</v>
      </c>
      <c r="CE237" s="860"/>
      <c r="CF237" s="859">
        <f>SUM(CE237*$D237)</f>
        <v>0</v>
      </c>
      <c r="CG237" s="860"/>
      <c r="CH237" s="859">
        <f>SUM(CG237*$D237)</f>
        <v>0</v>
      </c>
      <c r="CI237" s="860"/>
      <c r="CJ237" s="859">
        <f>SUM(CI237*$D237)</f>
        <v>0</v>
      </c>
      <c r="CK237" s="860"/>
      <c r="CL237" s="859">
        <f>SUM(CK237*$D237)</f>
        <v>0</v>
      </c>
      <c r="CM237" s="860"/>
      <c r="CN237" s="859">
        <f>SUM(CM237*$D237)</f>
        <v>0</v>
      </c>
      <c r="CO237" s="860"/>
      <c r="CP237" s="859">
        <f>SUM(CO237*$D237)</f>
        <v>0</v>
      </c>
      <c r="CQ237" s="860"/>
      <c r="CR237" s="859">
        <f>SUM(CQ237*$D237)</f>
        <v>0</v>
      </c>
      <c r="CS237" s="860"/>
      <c r="CT237" s="859">
        <f>SUM(CS237*$D237)</f>
        <v>0</v>
      </c>
      <c r="CU237" s="860"/>
      <c r="CV237" s="859">
        <f>SUM(CU237*$D237)</f>
        <v>0</v>
      </c>
      <c r="CW237" s="860"/>
      <c r="CX237" s="859">
        <f>SUM(CW237*$D237)</f>
        <v>0</v>
      </c>
      <c r="CY237" s="858"/>
      <c r="CZ237" s="861">
        <f t="shared" si="1664"/>
        <v>0</v>
      </c>
      <c r="DA237" s="861">
        <f t="shared" si="1665"/>
        <v>0</v>
      </c>
      <c r="DC237" s="863"/>
      <c r="DD237" s="863">
        <f t="shared" si="1666"/>
        <v>0</v>
      </c>
      <c r="DE237" s="863">
        <f t="shared" si="1718"/>
        <v>0</v>
      </c>
      <c r="DF237" s="863">
        <f t="shared" si="1667"/>
        <v>0</v>
      </c>
      <c r="DG237" s="863"/>
      <c r="DH237" s="863">
        <f t="shared" si="1668"/>
        <v>0</v>
      </c>
      <c r="DI237" s="863">
        <f t="shared" si="1669"/>
        <v>0</v>
      </c>
      <c r="DJ237" s="863">
        <f t="shared" si="1670"/>
        <v>0</v>
      </c>
    </row>
    <row r="238" spans="1:114" s="3" customFormat="1" x14ac:dyDescent="0.2">
      <c r="A238" s="46"/>
      <c r="B238" s="46"/>
      <c r="C238" s="46"/>
      <c r="D238" s="46"/>
      <c r="E238" s="4"/>
      <c r="F238" s="53">
        <f t="shared" si="1671"/>
        <v>0</v>
      </c>
      <c r="G238" s="4"/>
      <c r="H238" s="53">
        <f t="shared" si="1672"/>
        <v>0</v>
      </c>
      <c r="I238" s="4"/>
      <c r="J238" s="53">
        <f t="shared" si="1673"/>
        <v>0</v>
      </c>
      <c r="K238" s="4"/>
      <c r="L238" s="53">
        <f t="shared" si="1905"/>
        <v>0</v>
      </c>
      <c r="M238" s="4"/>
      <c r="N238" s="53">
        <f t="shared" si="1906"/>
        <v>0</v>
      </c>
      <c r="O238" s="4"/>
      <c r="P238" s="53">
        <f t="shared" si="1907"/>
        <v>0</v>
      </c>
      <c r="Q238" s="4"/>
      <c r="R238" s="53">
        <f t="shared" si="1908"/>
        <v>0</v>
      </c>
      <c r="S238" s="4"/>
      <c r="T238" s="53">
        <f t="shared" si="1909"/>
        <v>0</v>
      </c>
      <c r="U238" s="4"/>
      <c r="V238" s="53">
        <f t="shared" si="1910"/>
        <v>0</v>
      </c>
      <c r="W238" s="4"/>
      <c r="X238" s="53">
        <f t="shared" si="1911"/>
        <v>0</v>
      </c>
      <c r="Y238" s="4"/>
      <c r="Z238" s="53">
        <f t="shared" si="1912"/>
        <v>0</v>
      </c>
      <c r="AA238" s="4"/>
      <c r="AB238" s="872">
        <f t="shared" si="1913"/>
        <v>0</v>
      </c>
      <c r="AC238" s="877"/>
      <c r="AD238" s="53">
        <f t="shared" si="1914"/>
        <v>0</v>
      </c>
      <c r="AE238" s="48"/>
      <c r="AF238" s="53">
        <f t="shared" si="1915"/>
        <v>0</v>
      </c>
      <c r="AG238" s="48"/>
      <c r="AH238" s="53">
        <f t="shared" si="1916"/>
        <v>0</v>
      </c>
      <c r="AI238" s="48"/>
      <c r="AJ238" s="53">
        <f t="shared" si="1917"/>
        <v>0</v>
      </c>
      <c r="AK238" s="48"/>
      <c r="AL238" s="53">
        <f t="shared" si="1918"/>
        <v>0</v>
      </c>
      <c r="AM238" s="48"/>
      <c r="AN238" s="53">
        <f t="shared" si="1919"/>
        <v>0</v>
      </c>
      <c r="AO238" s="48"/>
      <c r="AP238" s="53">
        <f t="shared" si="1920"/>
        <v>0</v>
      </c>
      <c r="AQ238" s="48"/>
      <c r="AR238" s="53">
        <f t="shared" si="1921"/>
        <v>0</v>
      </c>
      <c r="AS238" s="48"/>
      <c r="AT238" s="53">
        <f t="shared" si="1922"/>
        <v>0</v>
      </c>
      <c r="AU238" s="48"/>
      <c r="AV238" s="53">
        <f t="shared" si="1923"/>
        <v>0</v>
      </c>
      <c r="AW238" s="48"/>
      <c r="AX238" s="53">
        <f t="shared" si="1924"/>
        <v>0</v>
      </c>
      <c r="AY238" s="48"/>
      <c r="AZ238" s="872">
        <f t="shared" si="1925"/>
        <v>0</v>
      </c>
      <c r="BA238" s="877"/>
      <c r="BB238" s="53">
        <f t="shared" si="1694"/>
        <v>0</v>
      </c>
      <c r="BC238" s="48"/>
      <c r="BD238" s="53">
        <f t="shared" si="1695"/>
        <v>0</v>
      </c>
      <c r="BE238" s="48"/>
      <c r="BF238" s="53">
        <f t="shared" si="1696"/>
        <v>0</v>
      </c>
      <c r="BG238" s="48"/>
      <c r="BH238" s="53">
        <f t="shared" si="1697"/>
        <v>0</v>
      </c>
      <c r="BI238" s="48"/>
      <c r="BJ238" s="53">
        <f t="shared" si="1698"/>
        <v>0</v>
      </c>
      <c r="BK238" s="48"/>
      <c r="BL238" s="53">
        <f t="shared" si="1699"/>
        <v>0</v>
      </c>
      <c r="BM238" s="48"/>
      <c r="BN238" s="53">
        <f t="shared" si="1700"/>
        <v>0</v>
      </c>
      <c r="BO238" s="48"/>
      <c r="BP238" s="53">
        <f t="shared" si="1701"/>
        <v>0</v>
      </c>
      <c r="BQ238" s="48"/>
      <c r="BR238" s="53">
        <f t="shared" si="1702"/>
        <v>0</v>
      </c>
      <c r="BS238" s="48"/>
      <c r="BT238" s="53">
        <f t="shared" si="1703"/>
        <v>0</v>
      </c>
      <c r="BU238" s="48"/>
      <c r="BV238" s="53">
        <f t="shared" si="1704"/>
        <v>0</v>
      </c>
      <c r="BW238" s="48"/>
      <c r="BX238" s="53">
        <f t="shared" si="1705"/>
        <v>0</v>
      </c>
      <c r="BY238" s="48"/>
      <c r="BZ238" s="53">
        <f t="shared" ref="BZ238:BZ243" si="1927">SUM(BY238*$D238)</f>
        <v>0</v>
      </c>
      <c r="CA238" s="48"/>
      <c r="CB238" s="53">
        <f t="shared" ref="CB238:CB243" si="1928">SUM(CA238*$D238)</f>
        <v>0</v>
      </c>
      <c r="CC238" s="48"/>
      <c r="CD238" s="53">
        <f t="shared" ref="CD238:CD243" si="1929">SUM(CC238*$D238)</f>
        <v>0</v>
      </c>
      <c r="CE238" s="48"/>
      <c r="CF238" s="53">
        <f t="shared" ref="CF238:CF243" si="1930">SUM(CE238*$D238)</f>
        <v>0</v>
      </c>
      <c r="CG238" s="48"/>
      <c r="CH238" s="53">
        <f t="shared" ref="CH238:CH243" si="1931">SUM(CG238*$D238)</f>
        <v>0</v>
      </c>
      <c r="CI238" s="48"/>
      <c r="CJ238" s="53">
        <f t="shared" ref="CJ238:CJ243" si="1932">SUM(CI238*$D238)</f>
        <v>0</v>
      </c>
      <c r="CK238" s="48"/>
      <c r="CL238" s="53">
        <f t="shared" ref="CL238:CL243" si="1933">SUM(CK238*$D238)</f>
        <v>0</v>
      </c>
      <c r="CM238" s="48"/>
      <c r="CN238" s="53">
        <f t="shared" ref="CN238:CN243" si="1934">SUM(CM238*$D238)</f>
        <v>0</v>
      </c>
      <c r="CO238" s="48"/>
      <c r="CP238" s="53">
        <f t="shared" ref="CP238:CP243" si="1935">SUM(CO238*$D238)</f>
        <v>0</v>
      </c>
      <c r="CQ238" s="48"/>
      <c r="CR238" s="53">
        <f t="shared" ref="CR238:CR243" si="1936">SUM(CQ238*$D238)</f>
        <v>0</v>
      </c>
      <c r="CS238" s="48"/>
      <c r="CT238" s="53">
        <f t="shared" ref="CT238:CT243" si="1937">SUM(CS238*$D238)</f>
        <v>0</v>
      </c>
      <c r="CU238" s="48"/>
      <c r="CV238" s="53">
        <f t="shared" ref="CV238:CV243" si="1938">SUM(CU238*$D238)</f>
        <v>0</v>
      </c>
      <c r="CW238" s="48"/>
      <c r="CX238" s="53">
        <f t="shared" si="1663"/>
        <v>0</v>
      </c>
      <c r="CY238" s="43"/>
      <c r="CZ238" s="50">
        <f t="shared" si="1664"/>
        <v>0</v>
      </c>
      <c r="DA238" s="50">
        <f t="shared" si="1665"/>
        <v>0</v>
      </c>
      <c r="DB238" s="1"/>
      <c r="DC238" s="850"/>
      <c r="DD238" s="850">
        <f t="shared" si="1666"/>
        <v>0</v>
      </c>
      <c r="DE238" s="851">
        <f t="shared" si="1718"/>
        <v>0</v>
      </c>
      <c r="DF238" s="851">
        <f t="shared" si="1667"/>
        <v>0</v>
      </c>
      <c r="DG238" s="850"/>
      <c r="DH238" s="850">
        <f t="shared" si="1668"/>
        <v>0</v>
      </c>
      <c r="DI238" s="851">
        <f t="shared" si="1669"/>
        <v>0</v>
      </c>
      <c r="DJ238" s="851">
        <f t="shared" si="1670"/>
        <v>0</v>
      </c>
    </row>
    <row r="239" spans="1:114" s="3" customFormat="1" x14ac:dyDescent="0.2">
      <c r="A239" s="46" t="s">
        <v>101</v>
      </c>
      <c r="B239" s="46" t="s">
        <v>102</v>
      </c>
      <c r="C239" s="46" t="s">
        <v>10</v>
      </c>
      <c r="D239" s="46">
        <v>35</v>
      </c>
      <c r="E239" s="4"/>
      <c r="F239" s="53">
        <f t="shared" si="1671"/>
        <v>0</v>
      </c>
      <c r="G239" s="4"/>
      <c r="H239" s="53">
        <f t="shared" si="1672"/>
        <v>0</v>
      </c>
      <c r="I239" s="4"/>
      <c r="J239" s="53">
        <f t="shared" si="1673"/>
        <v>0</v>
      </c>
      <c r="K239" s="198"/>
      <c r="L239" s="53">
        <f t="shared" si="1905"/>
        <v>0</v>
      </c>
      <c r="M239" s="4"/>
      <c r="N239" s="53">
        <f t="shared" si="1906"/>
        <v>0</v>
      </c>
      <c r="O239" s="4"/>
      <c r="P239" s="53">
        <f t="shared" si="1907"/>
        <v>0</v>
      </c>
      <c r="Q239" s="4"/>
      <c r="R239" s="53">
        <f t="shared" si="1908"/>
        <v>0</v>
      </c>
      <c r="S239" s="4"/>
      <c r="T239" s="53">
        <f t="shared" si="1909"/>
        <v>0</v>
      </c>
      <c r="U239" s="4"/>
      <c r="V239" s="53">
        <f t="shared" si="1910"/>
        <v>0</v>
      </c>
      <c r="W239" s="4"/>
      <c r="X239" s="53">
        <f t="shared" si="1911"/>
        <v>0</v>
      </c>
      <c r="Y239" s="4"/>
      <c r="Z239" s="53">
        <f t="shared" si="1912"/>
        <v>0</v>
      </c>
      <c r="AA239" s="4"/>
      <c r="AB239" s="872">
        <f t="shared" si="1913"/>
        <v>0</v>
      </c>
      <c r="AC239" s="877"/>
      <c r="AD239" s="53">
        <f t="shared" si="1914"/>
        <v>0</v>
      </c>
      <c r="AE239" s="48"/>
      <c r="AF239" s="53">
        <f t="shared" si="1915"/>
        <v>0</v>
      </c>
      <c r="AG239" s="48"/>
      <c r="AH239" s="53">
        <f t="shared" si="1916"/>
        <v>0</v>
      </c>
      <c r="AI239" s="48"/>
      <c r="AJ239" s="53">
        <f t="shared" si="1917"/>
        <v>0</v>
      </c>
      <c r="AK239" s="48"/>
      <c r="AL239" s="53">
        <f t="shared" si="1918"/>
        <v>0</v>
      </c>
      <c r="AM239" s="48"/>
      <c r="AN239" s="53">
        <f t="shared" si="1919"/>
        <v>0</v>
      </c>
      <c r="AO239" s="48"/>
      <c r="AP239" s="53">
        <f t="shared" si="1920"/>
        <v>0</v>
      </c>
      <c r="AQ239" s="48"/>
      <c r="AR239" s="53">
        <f t="shared" si="1921"/>
        <v>0</v>
      </c>
      <c r="AS239" s="48"/>
      <c r="AT239" s="53">
        <f t="shared" si="1922"/>
        <v>0</v>
      </c>
      <c r="AU239" s="48"/>
      <c r="AV239" s="53">
        <f t="shared" si="1923"/>
        <v>0</v>
      </c>
      <c r="AW239" s="48"/>
      <c r="AX239" s="53">
        <f t="shared" si="1924"/>
        <v>0</v>
      </c>
      <c r="AY239" s="48"/>
      <c r="AZ239" s="872">
        <f t="shared" si="1925"/>
        <v>0</v>
      </c>
      <c r="BA239" s="877"/>
      <c r="BB239" s="53">
        <f t="shared" si="1694"/>
        <v>0</v>
      </c>
      <c r="BC239" s="48"/>
      <c r="BD239" s="53">
        <f t="shared" si="1695"/>
        <v>0</v>
      </c>
      <c r="BE239" s="48"/>
      <c r="BF239" s="53">
        <f t="shared" si="1696"/>
        <v>0</v>
      </c>
      <c r="BG239" s="48"/>
      <c r="BH239" s="53">
        <f t="shared" si="1697"/>
        <v>0</v>
      </c>
      <c r="BI239" s="48"/>
      <c r="BJ239" s="53">
        <f t="shared" si="1698"/>
        <v>0</v>
      </c>
      <c r="BK239" s="48"/>
      <c r="BL239" s="53">
        <f t="shared" si="1699"/>
        <v>0</v>
      </c>
      <c r="BM239" s="48"/>
      <c r="BN239" s="53">
        <f t="shared" si="1700"/>
        <v>0</v>
      </c>
      <c r="BO239" s="48"/>
      <c r="BP239" s="53">
        <f t="shared" si="1701"/>
        <v>0</v>
      </c>
      <c r="BQ239" s="48"/>
      <c r="BR239" s="53">
        <f t="shared" si="1702"/>
        <v>0</v>
      </c>
      <c r="BS239" s="48"/>
      <c r="BT239" s="53">
        <f t="shared" si="1703"/>
        <v>0</v>
      </c>
      <c r="BU239" s="48"/>
      <c r="BV239" s="53">
        <f t="shared" si="1704"/>
        <v>0</v>
      </c>
      <c r="BW239" s="48"/>
      <c r="BX239" s="53">
        <f t="shared" si="1705"/>
        <v>0</v>
      </c>
      <c r="BY239" s="48"/>
      <c r="BZ239" s="53">
        <f t="shared" si="1927"/>
        <v>0</v>
      </c>
      <c r="CA239" s="48"/>
      <c r="CB239" s="53">
        <f t="shared" si="1928"/>
        <v>0</v>
      </c>
      <c r="CC239" s="48"/>
      <c r="CD239" s="53">
        <f t="shared" si="1929"/>
        <v>0</v>
      </c>
      <c r="CE239" s="48"/>
      <c r="CF239" s="53">
        <f t="shared" si="1930"/>
        <v>0</v>
      </c>
      <c r="CG239" s="48"/>
      <c r="CH239" s="53">
        <f t="shared" si="1931"/>
        <v>0</v>
      </c>
      <c r="CI239" s="48"/>
      <c r="CJ239" s="53">
        <f t="shared" si="1932"/>
        <v>0</v>
      </c>
      <c r="CK239" s="48"/>
      <c r="CL239" s="53">
        <f t="shared" si="1933"/>
        <v>0</v>
      </c>
      <c r="CM239" s="48"/>
      <c r="CN239" s="53">
        <f t="shared" si="1934"/>
        <v>0</v>
      </c>
      <c r="CO239" s="48"/>
      <c r="CP239" s="53">
        <f t="shared" si="1935"/>
        <v>0</v>
      </c>
      <c r="CQ239" s="48"/>
      <c r="CR239" s="53">
        <f t="shared" si="1936"/>
        <v>0</v>
      </c>
      <c r="CS239" s="48"/>
      <c r="CT239" s="53">
        <f t="shared" si="1937"/>
        <v>0</v>
      </c>
      <c r="CU239" s="48"/>
      <c r="CV239" s="53">
        <f t="shared" si="1938"/>
        <v>0</v>
      </c>
      <c r="CW239" s="48"/>
      <c r="CX239" s="53">
        <f t="shared" si="1663"/>
        <v>0</v>
      </c>
      <c r="CY239" s="43"/>
      <c r="CZ239" s="50">
        <f t="shared" si="1664"/>
        <v>0</v>
      </c>
      <c r="DA239" s="50">
        <f t="shared" si="1665"/>
        <v>0</v>
      </c>
      <c r="DB239" s="1"/>
      <c r="DC239" s="850"/>
      <c r="DD239" s="850">
        <f t="shared" si="1666"/>
        <v>0</v>
      </c>
      <c r="DE239" s="851">
        <f t="shared" si="1718"/>
        <v>0</v>
      </c>
      <c r="DF239" s="851">
        <f t="shared" si="1667"/>
        <v>0</v>
      </c>
      <c r="DG239" s="850"/>
      <c r="DH239" s="850">
        <f t="shared" ref="DH239:DH245" si="1939">SUM(DG239*AJ240)</f>
        <v>0</v>
      </c>
      <c r="DI239" s="851">
        <f t="shared" si="1669"/>
        <v>0</v>
      </c>
      <c r="DJ239" s="851">
        <f t="shared" si="1670"/>
        <v>0</v>
      </c>
    </row>
    <row r="240" spans="1:114" s="3" customFormat="1" x14ac:dyDescent="0.2">
      <c r="A240" s="46" t="s">
        <v>132</v>
      </c>
      <c r="B240" s="46" t="s">
        <v>133</v>
      </c>
      <c r="C240" s="46" t="s">
        <v>10</v>
      </c>
      <c r="D240" s="46">
        <v>35</v>
      </c>
      <c r="E240" s="4"/>
      <c r="F240" s="53">
        <f t="shared" si="1671"/>
        <v>0</v>
      </c>
      <c r="G240" s="4"/>
      <c r="H240" s="53">
        <f t="shared" si="1672"/>
        <v>0</v>
      </c>
      <c r="I240" s="4"/>
      <c r="J240" s="53">
        <f t="shared" si="1673"/>
        <v>0</v>
      </c>
      <c r="K240" s="4"/>
      <c r="L240" s="53">
        <f t="shared" si="1905"/>
        <v>0</v>
      </c>
      <c r="M240" s="4"/>
      <c r="N240" s="53">
        <f t="shared" si="1906"/>
        <v>0</v>
      </c>
      <c r="O240" s="4"/>
      <c r="P240" s="53">
        <f t="shared" si="1907"/>
        <v>0</v>
      </c>
      <c r="Q240" s="4"/>
      <c r="R240" s="53">
        <f t="shared" si="1908"/>
        <v>0</v>
      </c>
      <c r="S240" s="4"/>
      <c r="T240" s="53">
        <f t="shared" si="1909"/>
        <v>0</v>
      </c>
      <c r="U240" s="4"/>
      <c r="V240" s="53">
        <f t="shared" si="1910"/>
        <v>0</v>
      </c>
      <c r="W240" s="4"/>
      <c r="X240" s="53">
        <f t="shared" si="1911"/>
        <v>0</v>
      </c>
      <c r="Y240" s="4"/>
      <c r="Z240" s="53">
        <f t="shared" si="1912"/>
        <v>0</v>
      </c>
      <c r="AA240" s="4"/>
      <c r="AB240" s="872">
        <f t="shared" si="1913"/>
        <v>0</v>
      </c>
      <c r="AC240" s="877"/>
      <c r="AD240" s="53">
        <f t="shared" si="1914"/>
        <v>0</v>
      </c>
      <c r="AE240" s="48"/>
      <c r="AF240" s="53">
        <f t="shared" si="1915"/>
        <v>0</v>
      </c>
      <c r="AG240" s="48"/>
      <c r="AH240" s="53">
        <f t="shared" si="1916"/>
        <v>0</v>
      </c>
      <c r="AI240" s="48"/>
      <c r="AJ240" s="53">
        <f t="shared" si="1917"/>
        <v>0</v>
      </c>
      <c r="AK240" s="48"/>
      <c r="AL240" s="53">
        <f t="shared" si="1918"/>
        <v>0</v>
      </c>
      <c r="AM240" s="48"/>
      <c r="AN240" s="53">
        <f t="shared" si="1919"/>
        <v>0</v>
      </c>
      <c r="AO240" s="48"/>
      <c r="AP240" s="53">
        <f t="shared" si="1920"/>
        <v>0</v>
      </c>
      <c r="AQ240" s="48"/>
      <c r="AR240" s="53">
        <f t="shared" si="1921"/>
        <v>0</v>
      </c>
      <c r="AS240" s="48"/>
      <c r="AT240" s="53">
        <f t="shared" si="1922"/>
        <v>0</v>
      </c>
      <c r="AU240" s="48"/>
      <c r="AV240" s="53">
        <f t="shared" si="1923"/>
        <v>0</v>
      </c>
      <c r="AW240" s="48"/>
      <c r="AX240" s="53">
        <f t="shared" si="1924"/>
        <v>0</v>
      </c>
      <c r="AY240" s="48"/>
      <c r="AZ240" s="872">
        <f t="shared" si="1925"/>
        <v>0</v>
      </c>
      <c r="BA240" s="877"/>
      <c r="BB240" s="53">
        <f t="shared" si="1694"/>
        <v>0</v>
      </c>
      <c r="BC240" s="48"/>
      <c r="BD240" s="53">
        <f t="shared" si="1695"/>
        <v>0</v>
      </c>
      <c r="BE240" s="48"/>
      <c r="BF240" s="53">
        <f t="shared" si="1696"/>
        <v>0</v>
      </c>
      <c r="BG240" s="48"/>
      <c r="BH240" s="53">
        <f t="shared" si="1697"/>
        <v>0</v>
      </c>
      <c r="BI240" s="48"/>
      <c r="BJ240" s="53">
        <f t="shared" si="1698"/>
        <v>0</v>
      </c>
      <c r="BK240" s="48"/>
      <c r="BL240" s="53">
        <f t="shared" si="1699"/>
        <v>0</v>
      </c>
      <c r="BM240" s="48"/>
      <c r="BN240" s="53">
        <f t="shared" si="1700"/>
        <v>0</v>
      </c>
      <c r="BO240" s="48"/>
      <c r="BP240" s="53">
        <f t="shared" si="1701"/>
        <v>0</v>
      </c>
      <c r="BQ240" s="48"/>
      <c r="BR240" s="53">
        <f t="shared" si="1702"/>
        <v>0</v>
      </c>
      <c r="BS240" s="48"/>
      <c r="BT240" s="53">
        <f t="shared" si="1703"/>
        <v>0</v>
      </c>
      <c r="BU240" s="48"/>
      <c r="BV240" s="53">
        <f t="shared" si="1704"/>
        <v>0</v>
      </c>
      <c r="BW240" s="48"/>
      <c r="BX240" s="53">
        <f t="shared" si="1705"/>
        <v>0</v>
      </c>
      <c r="BY240" s="48"/>
      <c r="BZ240" s="53">
        <f t="shared" si="1927"/>
        <v>0</v>
      </c>
      <c r="CA240" s="48"/>
      <c r="CB240" s="53">
        <f t="shared" si="1928"/>
        <v>0</v>
      </c>
      <c r="CC240" s="48"/>
      <c r="CD240" s="53">
        <f t="shared" si="1929"/>
        <v>0</v>
      </c>
      <c r="CE240" s="48"/>
      <c r="CF240" s="53">
        <f t="shared" si="1930"/>
        <v>0</v>
      </c>
      <c r="CG240" s="48"/>
      <c r="CH240" s="53">
        <f t="shared" si="1931"/>
        <v>0</v>
      </c>
      <c r="CI240" s="48"/>
      <c r="CJ240" s="53">
        <f t="shared" si="1932"/>
        <v>0</v>
      </c>
      <c r="CK240" s="48"/>
      <c r="CL240" s="53">
        <f t="shared" si="1933"/>
        <v>0</v>
      </c>
      <c r="CM240" s="48"/>
      <c r="CN240" s="53">
        <f t="shared" si="1934"/>
        <v>0</v>
      </c>
      <c r="CO240" s="48"/>
      <c r="CP240" s="53">
        <f t="shared" si="1935"/>
        <v>0</v>
      </c>
      <c r="CQ240" s="48"/>
      <c r="CR240" s="53">
        <f t="shared" si="1936"/>
        <v>0</v>
      </c>
      <c r="CS240" s="48"/>
      <c r="CT240" s="53">
        <f t="shared" si="1937"/>
        <v>0</v>
      </c>
      <c r="CU240" s="48"/>
      <c r="CV240" s="53">
        <f t="shared" si="1938"/>
        <v>0</v>
      </c>
      <c r="CW240" s="48"/>
      <c r="CX240" s="53">
        <f t="shared" si="1663"/>
        <v>0</v>
      </c>
      <c r="CY240" s="43"/>
      <c r="CZ240" s="50">
        <f t="shared" si="1664"/>
        <v>0</v>
      </c>
      <c r="DA240" s="50">
        <f t="shared" si="1665"/>
        <v>0</v>
      </c>
      <c r="DB240" s="1"/>
      <c r="DC240" s="850"/>
      <c r="DD240" s="850">
        <f t="shared" si="1666"/>
        <v>0</v>
      </c>
      <c r="DE240" s="851">
        <f t="shared" si="1718"/>
        <v>0</v>
      </c>
      <c r="DF240" s="851">
        <f t="shared" si="1667"/>
        <v>0</v>
      </c>
      <c r="DG240" s="850"/>
      <c r="DH240" s="850">
        <f t="shared" si="1939"/>
        <v>0</v>
      </c>
      <c r="DI240" s="851">
        <f t="shared" si="1669"/>
        <v>0</v>
      </c>
      <c r="DJ240" s="851">
        <f t="shared" si="1670"/>
        <v>0</v>
      </c>
    </row>
    <row r="241" spans="1:114" s="862" customFormat="1" x14ac:dyDescent="0.2">
      <c r="A241" s="857" t="s">
        <v>178</v>
      </c>
      <c r="B241" s="857" t="s">
        <v>179</v>
      </c>
      <c r="C241" s="857" t="s">
        <v>10</v>
      </c>
      <c r="D241" s="857">
        <v>35</v>
      </c>
      <c r="E241" s="858"/>
      <c r="F241" s="859">
        <f t="shared" si="1671"/>
        <v>0</v>
      </c>
      <c r="G241" s="858"/>
      <c r="H241" s="859">
        <f t="shared" si="1672"/>
        <v>0</v>
      </c>
      <c r="I241" s="858"/>
      <c r="J241" s="859">
        <f t="shared" si="1673"/>
        <v>0</v>
      </c>
      <c r="K241" s="858"/>
      <c r="L241" s="859">
        <f t="shared" si="1905"/>
        <v>0</v>
      </c>
      <c r="M241" s="858"/>
      <c r="N241" s="859">
        <f t="shared" si="1906"/>
        <v>0</v>
      </c>
      <c r="O241" s="858"/>
      <c r="P241" s="859">
        <f t="shared" si="1907"/>
        <v>0</v>
      </c>
      <c r="Q241" s="858"/>
      <c r="R241" s="859">
        <f t="shared" si="1908"/>
        <v>0</v>
      </c>
      <c r="S241" s="858"/>
      <c r="T241" s="859">
        <f t="shared" si="1909"/>
        <v>0</v>
      </c>
      <c r="U241" s="858"/>
      <c r="V241" s="859">
        <f t="shared" si="1910"/>
        <v>0</v>
      </c>
      <c r="W241" s="858">
        <v>1</v>
      </c>
      <c r="X241" s="859">
        <f t="shared" si="1911"/>
        <v>35</v>
      </c>
      <c r="Y241" s="858"/>
      <c r="Z241" s="859">
        <f t="shared" si="1912"/>
        <v>0</v>
      </c>
      <c r="AA241" s="858"/>
      <c r="AB241" s="874">
        <f t="shared" si="1913"/>
        <v>0</v>
      </c>
      <c r="AC241" s="882"/>
      <c r="AD241" s="859">
        <f t="shared" si="1914"/>
        <v>0</v>
      </c>
      <c r="AE241" s="860"/>
      <c r="AF241" s="859">
        <f t="shared" si="1915"/>
        <v>0</v>
      </c>
      <c r="AG241" s="860"/>
      <c r="AH241" s="859">
        <f t="shared" si="1916"/>
        <v>0</v>
      </c>
      <c r="AI241" s="860"/>
      <c r="AJ241" s="859">
        <f t="shared" si="1917"/>
        <v>0</v>
      </c>
      <c r="AK241" s="860"/>
      <c r="AL241" s="859">
        <f t="shared" si="1918"/>
        <v>0</v>
      </c>
      <c r="AM241" s="860"/>
      <c r="AN241" s="859">
        <f t="shared" si="1919"/>
        <v>0</v>
      </c>
      <c r="AO241" s="860"/>
      <c r="AP241" s="859">
        <f t="shared" si="1920"/>
        <v>0</v>
      </c>
      <c r="AQ241" s="860"/>
      <c r="AR241" s="859">
        <f t="shared" si="1921"/>
        <v>0</v>
      </c>
      <c r="AS241" s="860"/>
      <c r="AT241" s="859">
        <f t="shared" si="1922"/>
        <v>0</v>
      </c>
      <c r="AU241" s="860"/>
      <c r="AV241" s="859">
        <f t="shared" si="1923"/>
        <v>0</v>
      </c>
      <c r="AW241" s="860"/>
      <c r="AX241" s="859">
        <f t="shared" si="1924"/>
        <v>0</v>
      </c>
      <c r="AY241" s="860"/>
      <c r="AZ241" s="874">
        <f t="shared" si="1925"/>
        <v>0</v>
      </c>
      <c r="BA241" s="882"/>
      <c r="BB241" s="859">
        <f t="shared" si="1694"/>
        <v>0</v>
      </c>
      <c r="BC241" s="860"/>
      <c r="BD241" s="859">
        <f t="shared" si="1695"/>
        <v>0</v>
      </c>
      <c r="BE241" s="860"/>
      <c r="BF241" s="859">
        <f t="shared" si="1696"/>
        <v>0</v>
      </c>
      <c r="BG241" s="860"/>
      <c r="BH241" s="859">
        <f t="shared" si="1697"/>
        <v>0</v>
      </c>
      <c r="BI241" s="860"/>
      <c r="BJ241" s="859">
        <f t="shared" si="1698"/>
        <v>0</v>
      </c>
      <c r="BK241" s="860"/>
      <c r="BL241" s="859">
        <f t="shared" si="1699"/>
        <v>0</v>
      </c>
      <c r="BM241" s="860"/>
      <c r="BN241" s="859">
        <f t="shared" si="1700"/>
        <v>0</v>
      </c>
      <c r="BO241" s="860"/>
      <c r="BP241" s="859">
        <f t="shared" si="1701"/>
        <v>0</v>
      </c>
      <c r="BQ241" s="860"/>
      <c r="BR241" s="859">
        <f t="shared" si="1702"/>
        <v>0</v>
      </c>
      <c r="BS241" s="860"/>
      <c r="BT241" s="859">
        <f t="shared" si="1703"/>
        <v>0</v>
      </c>
      <c r="BU241" s="860"/>
      <c r="BV241" s="859">
        <f t="shared" si="1704"/>
        <v>0</v>
      </c>
      <c r="BW241" s="860"/>
      <c r="BX241" s="859">
        <f t="shared" si="1705"/>
        <v>0</v>
      </c>
      <c r="BY241" s="860"/>
      <c r="BZ241" s="859">
        <f t="shared" si="1927"/>
        <v>0</v>
      </c>
      <c r="CA241" s="860"/>
      <c r="CB241" s="859">
        <f t="shared" si="1928"/>
        <v>0</v>
      </c>
      <c r="CC241" s="860"/>
      <c r="CD241" s="859">
        <f t="shared" si="1929"/>
        <v>0</v>
      </c>
      <c r="CE241" s="860"/>
      <c r="CF241" s="859">
        <f t="shared" si="1930"/>
        <v>0</v>
      </c>
      <c r="CG241" s="860"/>
      <c r="CH241" s="859">
        <f t="shared" si="1931"/>
        <v>0</v>
      </c>
      <c r="CI241" s="860"/>
      <c r="CJ241" s="859">
        <f t="shared" si="1932"/>
        <v>0</v>
      </c>
      <c r="CK241" s="860"/>
      <c r="CL241" s="859">
        <f t="shared" si="1933"/>
        <v>0</v>
      </c>
      <c r="CM241" s="860"/>
      <c r="CN241" s="859">
        <f t="shared" si="1934"/>
        <v>0</v>
      </c>
      <c r="CO241" s="860"/>
      <c r="CP241" s="859">
        <f t="shared" si="1935"/>
        <v>0</v>
      </c>
      <c r="CQ241" s="860"/>
      <c r="CR241" s="859">
        <f t="shared" si="1936"/>
        <v>0</v>
      </c>
      <c r="CS241" s="860"/>
      <c r="CT241" s="859">
        <f t="shared" si="1937"/>
        <v>0</v>
      </c>
      <c r="CU241" s="860"/>
      <c r="CV241" s="859">
        <f t="shared" si="1938"/>
        <v>0</v>
      </c>
      <c r="CW241" s="860"/>
      <c r="CX241" s="859">
        <f t="shared" si="1663"/>
        <v>0</v>
      </c>
      <c r="CY241" s="858"/>
      <c r="CZ241" s="861">
        <f t="shared" si="1664"/>
        <v>1</v>
      </c>
      <c r="DA241" s="861">
        <f t="shared" si="1665"/>
        <v>35</v>
      </c>
      <c r="DC241" s="863"/>
      <c r="DD241" s="863">
        <f t="shared" si="1666"/>
        <v>0</v>
      </c>
      <c r="DE241" s="863">
        <f t="shared" si="1718"/>
        <v>0</v>
      </c>
      <c r="DF241" s="863">
        <f t="shared" si="1667"/>
        <v>0</v>
      </c>
      <c r="DG241" s="863"/>
      <c r="DH241" s="863">
        <f t="shared" si="1939"/>
        <v>0</v>
      </c>
      <c r="DI241" s="863">
        <f t="shared" si="1669"/>
        <v>0</v>
      </c>
      <c r="DJ241" s="863">
        <f t="shared" si="1670"/>
        <v>0</v>
      </c>
    </row>
    <row r="242" spans="1:114" s="3" customFormat="1" x14ac:dyDescent="0.2">
      <c r="A242" s="46" t="s">
        <v>244</v>
      </c>
      <c r="B242" s="46" t="s">
        <v>245</v>
      </c>
      <c r="C242" s="46" t="s">
        <v>10</v>
      </c>
      <c r="D242" s="46">
        <v>35</v>
      </c>
      <c r="E242" s="4"/>
      <c r="F242" s="53">
        <f t="shared" ref="F242" si="1940">SUM(E242*$D242)</f>
        <v>0</v>
      </c>
      <c r="G242" s="4"/>
      <c r="H242" s="53">
        <f t="shared" ref="H242" si="1941">SUM(G242*$D242)</f>
        <v>0</v>
      </c>
      <c r="I242" s="4"/>
      <c r="J242" s="53">
        <f t="shared" ref="J242" si="1942">SUM(I242*$D242)</f>
        <v>0</v>
      </c>
      <c r="K242" s="4"/>
      <c r="L242" s="53">
        <f t="shared" ref="L242" si="1943">SUM(K242*$D242)</f>
        <v>0</v>
      </c>
      <c r="M242" s="4"/>
      <c r="N242" s="53">
        <f t="shared" ref="N242" si="1944">SUM(M242*$D242)</f>
        <v>0</v>
      </c>
      <c r="O242" s="4"/>
      <c r="P242" s="53">
        <f t="shared" ref="P242" si="1945">SUM(O242*$D242)</f>
        <v>0</v>
      </c>
      <c r="Q242" s="4"/>
      <c r="R242" s="53">
        <f t="shared" ref="R242" si="1946">SUM(Q242*$D242)</f>
        <v>0</v>
      </c>
      <c r="S242" s="4"/>
      <c r="T242" s="53">
        <f t="shared" ref="T242" si="1947">SUM(S242*$D242)</f>
        <v>0</v>
      </c>
      <c r="U242" s="4"/>
      <c r="V242" s="53">
        <f t="shared" ref="V242" si="1948">SUM(U242*$D242)</f>
        <v>0</v>
      </c>
      <c r="W242" s="4">
        <v>15.75</v>
      </c>
      <c r="X242" s="53">
        <f t="shared" ref="X242" si="1949">SUM(W242*$D242)</f>
        <v>551.25</v>
      </c>
      <c r="Y242" s="4"/>
      <c r="Z242" s="53">
        <f t="shared" ref="Z242" si="1950">SUM(Y242*$D242)</f>
        <v>0</v>
      </c>
      <c r="AA242" s="4"/>
      <c r="AB242" s="872">
        <f t="shared" ref="AB242" si="1951">SUM(AA242*$D242)</f>
        <v>0</v>
      </c>
      <c r="AC242" s="877"/>
      <c r="AD242" s="53">
        <f t="shared" ref="AD242" si="1952">SUM(AC242*$D242)</f>
        <v>0</v>
      </c>
      <c r="AE242" s="48"/>
      <c r="AF242" s="53">
        <f t="shared" ref="AF242" si="1953">SUM(AE242*$D242)</f>
        <v>0</v>
      </c>
      <c r="AG242" s="48"/>
      <c r="AH242" s="53">
        <f t="shared" ref="AH242" si="1954">SUM(AG242*$D242)</f>
        <v>0</v>
      </c>
      <c r="AI242" s="48"/>
      <c r="AJ242" s="53">
        <f t="shared" ref="AJ242" si="1955">SUM(AI242*$D242)</f>
        <v>0</v>
      </c>
      <c r="AK242" s="48"/>
      <c r="AL242" s="53">
        <f t="shared" ref="AL242" si="1956">SUM(AK242*$D242)</f>
        <v>0</v>
      </c>
      <c r="AM242" s="48"/>
      <c r="AN242" s="53">
        <f t="shared" ref="AN242" si="1957">SUM(AM242*$D242)</f>
        <v>0</v>
      </c>
      <c r="AO242" s="48"/>
      <c r="AP242" s="53">
        <f t="shared" ref="AP242" si="1958">SUM(AO242*$D242)</f>
        <v>0</v>
      </c>
      <c r="AQ242" s="48"/>
      <c r="AR242" s="53">
        <f t="shared" ref="AR242" si="1959">SUM(AQ242*$D242)</f>
        <v>0</v>
      </c>
      <c r="AS242" s="48"/>
      <c r="AT242" s="53">
        <f t="shared" ref="AT242" si="1960">SUM(AS242*$D242)</f>
        <v>0</v>
      </c>
      <c r="AU242" s="48"/>
      <c r="AV242" s="53">
        <f t="shared" ref="AV242" si="1961">SUM(AU242*$D242)</f>
        <v>0</v>
      </c>
      <c r="AW242" s="48"/>
      <c r="AX242" s="53">
        <f t="shared" ref="AX242" si="1962">SUM(AW242*$D242)</f>
        <v>0</v>
      </c>
      <c r="AY242" s="48"/>
      <c r="AZ242" s="872">
        <f t="shared" ref="AZ242" si="1963">SUM(AY242*$D242)</f>
        <v>0</v>
      </c>
      <c r="BA242" s="877"/>
      <c r="BB242" s="53">
        <f t="shared" si="1694"/>
        <v>0</v>
      </c>
      <c r="BC242" s="48"/>
      <c r="BD242" s="53">
        <f t="shared" si="1695"/>
        <v>0</v>
      </c>
      <c r="BE242" s="48"/>
      <c r="BF242" s="53">
        <f t="shared" si="1696"/>
        <v>0</v>
      </c>
      <c r="BG242" s="48"/>
      <c r="BH242" s="53">
        <f t="shared" si="1697"/>
        <v>0</v>
      </c>
      <c r="BI242" s="48"/>
      <c r="BJ242" s="53">
        <f t="shared" si="1698"/>
        <v>0</v>
      </c>
      <c r="BK242" s="48"/>
      <c r="BL242" s="53">
        <f t="shared" si="1699"/>
        <v>0</v>
      </c>
      <c r="BM242" s="48"/>
      <c r="BN242" s="53">
        <f t="shared" si="1700"/>
        <v>0</v>
      </c>
      <c r="BO242" s="48"/>
      <c r="BP242" s="53">
        <f t="shared" si="1701"/>
        <v>0</v>
      </c>
      <c r="BQ242" s="48"/>
      <c r="BR242" s="53">
        <f t="shared" si="1702"/>
        <v>0</v>
      </c>
      <c r="BS242" s="48"/>
      <c r="BT242" s="53">
        <f t="shared" si="1703"/>
        <v>0</v>
      </c>
      <c r="BU242" s="48"/>
      <c r="BV242" s="53">
        <f t="shared" si="1704"/>
        <v>0</v>
      </c>
      <c r="BW242" s="48"/>
      <c r="BX242" s="53">
        <f t="shared" si="1705"/>
        <v>0</v>
      </c>
      <c r="BY242" s="48"/>
      <c r="BZ242" s="53">
        <f t="shared" si="1927"/>
        <v>0</v>
      </c>
      <c r="CA242" s="48"/>
      <c r="CB242" s="53">
        <f t="shared" si="1928"/>
        <v>0</v>
      </c>
      <c r="CC242" s="48"/>
      <c r="CD242" s="53">
        <f t="shared" si="1929"/>
        <v>0</v>
      </c>
      <c r="CE242" s="48"/>
      <c r="CF242" s="53">
        <f t="shared" si="1930"/>
        <v>0</v>
      </c>
      <c r="CG242" s="48"/>
      <c r="CH242" s="53">
        <f t="shared" si="1931"/>
        <v>0</v>
      </c>
      <c r="CI242" s="48"/>
      <c r="CJ242" s="53">
        <f t="shared" si="1932"/>
        <v>0</v>
      </c>
      <c r="CK242" s="48"/>
      <c r="CL242" s="53">
        <f t="shared" si="1933"/>
        <v>0</v>
      </c>
      <c r="CM242" s="48"/>
      <c r="CN242" s="53">
        <f t="shared" si="1934"/>
        <v>0</v>
      </c>
      <c r="CO242" s="48"/>
      <c r="CP242" s="53">
        <f t="shared" si="1935"/>
        <v>0</v>
      </c>
      <c r="CQ242" s="48"/>
      <c r="CR242" s="53">
        <f t="shared" si="1936"/>
        <v>0</v>
      </c>
      <c r="CS242" s="48"/>
      <c r="CT242" s="53">
        <f t="shared" si="1937"/>
        <v>0</v>
      </c>
      <c r="CU242" s="48"/>
      <c r="CV242" s="53">
        <f t="shared" si="1938"/>
        <v>0</v>
      </c>
      <c r="CW242" s="48"/>
      <c r="CX242" s="53">
        <f t="shared" si="1663"/>
        <v>0</v>
      </c>
      <c r="CY242" s="43"/>
      <c r="CZ242" s="50">
        <f t="shared" si="1664"/>
        <v>15.75</v>
      </c>
      <c r="DA242" s="50">
        <f t="shared" si="1665"/>
        <v>551.25</v>
      </c>
      <c r="DB242" s="1"/>
      <c r="DC242" s="850"/>
      <c r="DD242" s="850">
        <f t="shared" si="1666"/>
        <v>0</v>
      </c>
      <c r="DE242" s="851">
        <f t="shared" si="1718"/>
        <v>0</v>
      </c>
      <c r="DF242" s="851">
        <f t="shared" si="1667"/>
        <v>0</v>
      </c>
      <c r="DG242" s="850"/>
      <c r="DH242" s="850">
        <f t="shared" si="1939"/>
        <v>0</v>
      </c>
      <c r="DI242" s="851">
        <f t="shared" si="1669"/>
        <v>0</v>
      </c>
      <c r="DJ242" s="851">
        <f t="shared" si="1670"/>
        <v>0</v>
      </c>
    </row>
    <row r="243" spans="1:114" s="3" customFormat="1" x14ac:dyDescent="0.2">
      <c r="A243" s="46" t="s">
        <v>180</v>
      </c>
      <c r="B243" s="46" t="s">
        <v>181</v>
      </c>
      <c r="C243" s="46" t="s">
        <v>10</v>
      </c>
      <c r="D243" s="46">
        <v>35</v>
      </c>
      <c r="E243" s="4"/>
      <c r="F243" s="53">
        <f t="shared" si="1671"/>
        <v>0</v>
      </c>
      <c r="G243" s="4"/>
      <c r="H243" s="53">
        <f t="shared" si="1672"/>
        <v>0</v>
      </c>
      <c r="I243" s="4"/>
      <c r="J243" s="53">
        <f t="shared" si="1673"/>
        <v>0</v>
      </c>
      <c r="K243" s="4"/>
      <c r="L243" s="53">
        <f t="shared" si="1905"/>
        <v>0</v>
      </c>
      <c r="M243" s="4"/>
      <c r="N243" s="53">
        <f t="shared" si="1906"/>
        <v>0</v>
      </c>
      <c r="O243" s="4"/>
      <c r="P243" s="53">
        <f t="shared" si="1907"/>
        <v>0</v>
      </c>
      <c r="Q243" s="4"/>
      <c r="R243" s="53">
        <f t="shared" si="1908"/>
        <v>0</v>
      </c>
      <c r="S243" s="4"/>
      <c r="T243" s="53">
        <f t="shared" si="1909"/>
        <v>0</v>
      </c>
      <c r="U243" s="4"/>
      <c r="V243" s="53">
        <f t="shared" si="1910"/>
        <v>0</v>
      </c>
      <c r="W243" s="4"/>
      <c r="X243" s="53">
        <f t="shared" si="1911"/>
        <v>0</v>
      </c>
      <c r="Y243" s="4"/>
      <c r="Z243" s="53">
        <f t="shared" si="1912"/>
        <v>0</v>
      </c>
      <c r="AA243" s="4"/>
      <c r="AB243" s="872">
        <f t="shared" si="1913"/>
        <v>0</v>
      </c>
      <c r="AC243" s="877"/>
      <c r="AD243" s="53">
        <f t="shared" si="1914"/>
        <v>0</v>
      </c>
      <c r="AE243" s="48"/>
      <c r="AF243" s="53">
        <f t="shared" si="1915"/>
        <v>0</v>
      </c>
      <c r="AG243" s="48"/>
      <c r="AH243" s="53">
        <f t="shared" si="1916"/>
        <v>0</v>
      </c>
      <c r="AI243" s="48"/>
      <c r="AJ243" s="53">
        <f t="shared" si="1917"/>
        <v>0</v>
      </c>
      <c r="AK243" s="48"/>
      <c r="AL243" s="53">
        <f t="shared" si="1918"/>
        <v>0</v>
      </c>
      <c r="AM243" s="48"/>
      <c r="AN243" s="53">
        <f t="shared" si="1919"/>
        <v>0</v>
      </c>
      <c r="AO243" s="48"/>
      <c r="AP243" s="53">
        <f t="shared" si="1920"/>
        <v>0</v>
      </c>
      <c r="AQ243" s="48"/>
      <c r="AR243" s="53">
        <f t="shared" si="1921"/>
        <v>0</v>
      </c>
      <c r="AS243" s="48"/>
      <c r="AT243" s="53">
        <f t="shared" si="1922"/>
        <v>0</v>
      </c>
      <c r="AU243" s="48"/>
      <c r="AV243" s="53">
        <f t="shared" si="1923"/>
        <v>0</v>
      </c>
      <c r="AW243" s="48"/>
      <c r="AX243" s="53">
        <f t="shared" si="1924"/>
        <v>0</v>
      </c>
      <c r="AY243" s="48"/>
      <c r="AZ243" s="872">
        <f t="shared" si="1925"/>
        <v>0</v>
      </c>
      <c r="BA243" s="877"/>
      <c r="BB243" s="53">
        <f t="shared" si="1694"/>
        <v>0</v>
      </c>
      <c r="BC243" s="48"/>
      <c r="BD243" s="53">
        <f t="shared" si="1695"/>
        <v>0</v>
      </c>
      <c r="BE243" s="48"/>
      <c r="BF243" s="53">
        <f t="shared" si="1696"/>
        <v>0</v>
      </c>
      <c r="BG243" s="48"/>
      <c r="BH243" s="53">
        <f t="shared" si="1697"/>
        <v>0</v>
      </c>
      <c r="BI243" s="48"/>
      <c r="BJ243" s="53">
        <f t="shared" si="1698"/>
        <v>0</v>
      </c>
      <c r="BK243" s="48"/>
      <c r="BL243" s="53">
        <f t="shared" si="1699"/>
        <v>0</v>
      </c>
      <c r="BM243" s="48"/>
      <c r="BN243" s="53">
        <f t="shared" si="1700"/>
        <v>0</v>
      </c>
      <c r="BO243" s="48"/>
      <c r="BP243" s="53">
        <f t="shared" si="1701"/>
        <v>0</v>
      </c>
      <c r="BQ243" s="48"/>
      <c r="BR243" s="53">
        <f t="shared" si="1702"/>
        <v>0</v>
      </c>
      <c r="BS243" s="48"/>
      <c r="BT243" s="53">
        <f t="shared" si="1703"/>
        <v>0</v>
      </c>
      <c r="BU243" s="48"/>
      <c r="BV243" s="53">
        <f t="shared" si="1704"/>
        <v>0</v>
      </c>
      <c r="BW243" s="48"/>
      <c r="BX243" s="53">
        <f t="shared" si="1705"/>
        <v>0</v>
      </c>
      <c r="BY243" s="48"/>
      <c r="BZ243" s="53">
        <f t="shared" si="1927"/>
        <v>0</v>
      </c>
      <c r="CA243" s="48"/>
      <c r="CB243" s="53">
        <f t="shared" si="1928"/>
        <v>0</v>
      </c>
      <c r="CC243" s="48"/>
      <c r="CD243" s="53">
        <f t="shared" si="1929"/>
        <v>0</v>
      </c>
      <c r="CE243" s="48"/>
      <c r="CF243" s="53">
        <f t="shared" si="1930"/>
        <v>0</v>
      </c>
      <c r="CG243" s="48"/>
      <c r="CH243" s="53">
        <f t="shared" si="1931"/>
        <v>0</v>
      </c>
      <c r="CI243" s="48"/>
      <c r="CJ243" s="53">
        <f t="shared" si="1932"/>
        <v>0</v>
      </c>
      <c r="CK243" s="48"/>
      <c r="CL243" s="53">
        <f t="shared" si="1933"/>
        <v>0</v>
      </c>
      <c r="CM243" s="48"/>
      <c r="CN243" s="53">
        <f t="shared" si="1934"/>
        <v>0</v>
      </c>
      <c r="CO243" s="48"/>
      <c r="CP243" s="53">
        <f t="shared" si="1935"/>
        <v>0</v>
      </c>
      <c r="CQ243" s="48"/>
      <c r="CR243" s="53">
        <f t="shared" si="1936"/>
        <v>0</v>
      </c>
      <c r="CS243" s="48"/>
      <c r="CT243" s="53">
        <f t="shared" si="1937"/>
        <v>0</v>
      </c>
      <c r="CU243" s="48"/>
      <c r="CV243" s="53">
        <f t="shared" si="1938"/>
        <v>0</v>
      </c>
      <c r="CW243" s="48"/>
      <c r="CX243" s="53">
        <f t="shared" si="1663"/>
        <v>0</v>
      </c>
      <c r="CY243" s="43"/>
      <c r="CZ243" s="50">
        <f t="shared" si="1664"/>
        <v>0</v>
      </c>
      <c r="DA243" s="50">
        <f t="shared" si="1665"/>
        <v>0</v>
      </c>
      <c r="DB243" s="1"/>
      <c r="DC243" s="850"/>
      <c r="DD243" s="850">
        <f t="shared" si="1666"/>
        <v>0</v>
      </c>
      <c r="DE243" s="851">
        <f t="shared" si="1718"/>
        <v>0</v>
      </c>
      <c r="DF243" s="851">
        <f t="shared" si="1667"/>
        <v>0</v>
      </c>
      <c r="DG243" s="850"/>
      <c r="DH243" s="850">
        <f t="shared" si="1939"/>
        <v>0</v>
      </c>
      <c r="DI243" s="851">
        <f t="shared" si="1669"/>
        <v>0</v>
      </c>
      <c r="DJ243" s="851">
        <f t="shared" si="1670"/>
        <v>0</v>
      </c>
    </row>
    <row r="244" spans="1:114" x14ac:dyDescent="0.2">
      <c r="K244" s="867"/>
      <c r="AI244" s="867"/>
      <c r="BG244" s="867"/>
      <c r="CE244" s="867"/>
      <c r="CZ244" s="12"/>
      <c r="DA244" s="12"/>
      <c r="DC244" s="5"/>
      <c r="DD244" s="5">
        <f>SUM(DC244*AF245)</f>
        <v>0</v>
      </c>
      <c r="DE244" s="5">
        <f>SUM(DC244+BE244)</f>
        <v>0</v>
      </c>
      <c r="DF244" s="5">
        <f>SUM(DE244*AF244)</f>
        <v>0</v>
      </c>
      <c r="DG244" s="5"/>
      <c r="DH244" s="5">
        <f t="shared" si="1939"/>
        <v>0</v>
      </c>
      <c r="DI244" s="5">
        <f t="shared" si="1669"/>
        <v>0</v>
      </c>
      <c r="DJ244" s="5">
        <f t="shared" si="1670"/>
        <v>0</v>
      </c>
    </row>
    <row r="245" spans="1:114" x14ac:dyDescent="0.2">
      <c r="AC245" s="884"/>
      <c r="AE245" s="868"/>
      <c r="AG245" s="868"/>
      <c r="AI245" s="868"/>
      <c r="AK245" s="868"/>
      <c r="AM245" s="868"/>
      <c r="AO245" s="868"/>
      <c r="AQ245" s="868"/>
      <c r="AS245" s="868"/>
      <c r="AU245" s="868"/>
      <c r="AW245" s="868"/>
      <c r="AY245" s="868"/>
      <c r="BA245" s="884"/>
      <c r="BC245" s="868"/>
      <c r="BE245" s="868"/>
      <c r="BG245" s="868"/>
      <c r="BI245" s="868"/>
      <c r="BK245" s="868"/>
      <c r="BM245" s="868"/>
      <c r="BO245" s="868"/>
      <c r="BQ245" s="868"/>
      <c r="BS245" s="868"/>
      <c r="BU245" s="868"/>
      <c r="BW245" s="868"/>
      <c r="BY245" s="868"/>
      <c r="CA245" s="868"/>
      <c r="CC245" s="868"/>
      <c r="CE245" s="868"/>
      <c r="CG245" s="868"/>
      <c r="CI245" s="868"/>
      <c r="CK245" s="868"/>
      <c r="CM245" s="868"/>
      <c r="CO245" s="868"/>
      <c r="CQ245" s="868"/>
      <c r="CS245" s="868"/>
      <c r="CU245" s="868"/>
      <c r="CW245" s="868"/>
      <c r="CZ245" s="12"/>
      <c r="DA245" s="12"/>
      <c r="DB245" s="52"/>
      <c r="DD245" s="5">
        <f>SUM(DC245*AF246)</f>
        <v>0</v>
      </c>
      <c r="DE245" s="5">
        <f>SUM(DC245+BE245)</f>
        <v>0</v>
      </c>
      <c r="DF245" s="5">
        <f>SUM(DE245*AF245)</f>
        <v>0</v>
      </c>
      <c r="DH245" s="5">
        <f t="shared" si="1939"/>
        <v>0</v>
      </c>
      <c r="DI245" s="5">
        <f t="shared" si="1669"/>
        <v>0</v>
      </c>
      <c r="DJ245" s="5">
        <f t="shared" si="1670"/>
        <v>0</v>
      </c>
    </row>
    <row r="246" spans="1:114" s="10" customFormat="1" ht="24" x14ac:dyDescent="0.2">
      <c r="A246" s="54"/>
      <c r="B246" s="54" t="s">
        <v>60</v>
      </c>
      <c r="C246" s="54"/>
      <c r="D246" s="54"/>
      <c r="E246" s="54">
        <f t="shared" ref="E246:AJ246" si="1964">SUM(E202:E243)</f>
        <v>0</v>
      </c>
      <c r="F246" s="199">
        <f t="shared" si="1964"/>
        <v>0</v>
      </c>
      <c r="G246" s="54">
        <f t="shared" si="1964"/>
        <v>0</v>
      </c>
      <c r="H246" s="199">
        <f t="shared" si="1964"/>
        <v>0</v>
      </c>
      <c r="I246" s="54">
        <f t="shared" si="1964"/>
        <v>0</v>
      </c>
      <c r="J246" s="199">
        <f t="shared" si="1964"/>
        <v>0</v>
      </c>
      <c r="K246" s="54">
        <f t="shared" si="1964"/>
        <v>0</v>
      </c>
      <c r="L246" s="199">
        <f t="shared" si="1964"/>
        <v>0</v>
      </c>
      <c r="M246" s="54">
        <f t="shared" si="1964"/>
        <v>0</v>
      </c>
      <c r="N246" s="126">
        <f t="shared" si="1964"/>
        <v>0</v>
      </c>
      <c r="O246" s="54">
        <f t="shared" si="1964"/>
        <v>0</v>
      </c>
      <c r="P246" s="126">
        <f t="shared" si="1964"/>
        <v>0</v>
      </c>
      <c r="Q246" s="54">
        <f t="shared" si="1964"/>
        <v>0</v>
      </c>
      <c r="R246" s="126">
        <f t="shared" si="1964"/>
        <v>0</v>
      </c>
      <c r="S246" s="54">
        <f t="shared" si="1964"/>
        <v>0</v>
      </c>
      <c r="T246" s="126">
        <f t="shared" si="1964"/>
        <v>0</v>
      </c>
      <c r="U246" s="54">
        <f t="shared" si="1964"/>
        <v>0</v>
      </c>
      <c r="V246" s="126">
        <f t="shared" si="1964"/>
        <v>0</v>
      </c>
      <c r="W246" s="54">
        <f t="shared" si="1964"/>
        <v>20.75</v>
      </c>
      <c r="X246" s="126">
        <f t="shared" si="1964"/>
        <v>986.25</v>
      </c>
      <c r="Y246" s="54">
        <f t="shared" si="1964"/>
        <v>0</v>
      </c>
      <c r="Z246" s="126">
        <f t="shared" si="1964"/>
        <v>0</v>
      </c>
      <c r="AA246" s="54">
        <f t="shared" si="1964"/>
        <v>5</v>
      </c>
      <c r="AB246" s="54">
        <f t="shared" si="1964"/>
        <v>700</v>
      </c>
      <c r="AC246" s="881">
        <f t="shared" si="1964"/>
        <v>0</v>
      </c>
      <c r="AD246" s="54">
        <f t="shared" si="1964"/>
        <v>0</v>
      </c>
      <c r="AE246" s="54">
        <f t="shared" si="1964"/>
        <v>12.5</v>
      </c>
      <c r="AF246" s="199">
        <f t="shared" si="1964"/>
        <v>937.5</v>
      </c>
      <c r="AG246" s="54">
        <f t="shared" si="1964"/>
        <v>0</v>
      </c>
      <c r="AH246" s="199">
        <f t="shared" si="1964"/>
        <v>0</v>
      </c>
      <c r="AI246" s="126">
        <f t="shared" si="1964"/>
        <v>8</v>
      </c>
      <c r="AJ246" s="199">
        <f t="shared" si="1964"/>
        <v>900</v>
      </c>
      <c r="AK246" s="54">
        <f t="shared" ref="AK246:BP246" si="1965">SUM(AK202:AK243)</f>
        <v>0</v>
      </c>
      <c r="AL246" s="199">
        <f t="shared" si="1965"/>
        <v>0</v>
      </c>
      <c r="AM246" s="54">
        <f t="shared" si="1965"/>
        <v>0</v>
      </c>
      <c r="AN246" s="199">
        <f t="shared" si="1965"/>
        <v>0</v>
      </c>
      <c r="AO246" s="54">
        <f t="shared" si="1965"/>
        <v>1.5</v>
      </c>
      <c r="AP246" s="199">
        <f t="shared" si="1965"/>
        <v>150</v>
      </c>
      <c r="AQ246" s="54">
        <f t="shared" si="1965"/>
        <v>0</v>
      </c>
      <c r="AR246" s="199">
        <f t="shared" si="1965"/>
        <v>0</v>
      </c>
      <c r="AS246" s="54">
        <f t="shared" si="1965"/>
        <v>0</v>
      </c>
      <c r="AT246" s="199">
        <f t="shared" si="1965"/>
        <v>0</v>
      </c>
      <c r="AU246" s="54">
        <f t="shared" si="1965"/>
        <v>0</v>
      </c>
      <c r="AV246" s="199">
        <f t="shared" si="1965"/>
        <v>0</v>
      </c>
      <c r="AW246" s="54">
        <f t="shared" si="1965"/>
        <v>16.5</v>
      </c>
      <c r="AX246" s="199">
        <f t="shared" si="1965"/>
        <v>1367.5</v>
      </c>
      <c r="AY246" s="54">
        <f t="shared" si="1965"/>
        <v>11.25</v>
      </c>
      <c r="AZ246" s="199">
        <f t="shared" si="1965"/>
        <v>1068.75</v>
      </c>
      <c r="BA246" s="881">
        <f t="shared" si="1965"/>
        <v>0.5</v>
      </c>
      <c r="BB246" s="54">
        <f t="shared" si="1965"/>
        <v>59</v>
      </c>
      <c r="BC246" s="54">
        <f t="shared" si="1965"/>
        <v>4</v>
      </c>
      <c r="BD246" s="54">
        <f t="shared" si="1965"/>
        <v>533.5</v>
      </c>
      <c r="BE246" s="54">
        <f t="shared" si="1965"/>
        <v>0</v>
      </c>
      <c r="BF246" s="54">
        <f t="shared" si="1965"/>
        <v>0</v>
      </c>
      <c r="BG246" s="126">
        <f t="shared" si="1965"/>
        <v>0</v>
      </c>
      <c r="BH246" s="126">
        <f t="shared" si="1965"/>
        <v>0</v>
      </c>
      <c r="BI246" s="54">
        <f t="shared" si="1965"/>
        <v>0.5</v>
      </c>
      <c r="BJ246" s="54">
        <f t="shared" si="1965"/>
        <v>50</v>
      </c>
      <c r="BK246" s="54">
        <f t="shared" si="1965"/>
        <v>0</v>
      </c>
      <c r="BL246" s="54">
        <f t="shared" si="1965"/>
        <v>0</v>
      </c>
      <c r="BM246" s="54">
        <f t="shared" si="1965"/>
        <v>0</v>
      </c>
      <c r="BN246" s="54">
        <f t="shared" si="1965"/>
        <v>0</v>
      </c>
      <c r="BO246" s="54">
        <f t="shared" si="1965"/>
        <v>0.25</v>
      </c>
      <c r="BP246" s="54">
        <f t="shared" si="1965"/>
        <v>29.5</v>
      </c>
      <c r="BQ246" s="54">
        <f t="shared" ref="BQ246:CX246" si="1966">SUM(BQ202:BQ243)</f>
        <v>1</v>
      </c>
      <c r="BR246" s="54">
        <f t="shared" si="1966"/>
        <v>100</v>
      </c>
      <c r="BS246" s="54">
        <f t="shared" si="1966"/>
        <v>42.75</v>
      </c>
      <c r="BT246" s="54">
        <f t="shared" si="1966"/>
        <v>3533.75</v>
      </c>
      <c r="BU246" s="54">
        <f t="shared" si="1966"/>
        <v>12</v>
      </c>
      <c r="BV246" s="54">
        <f t="shared" si="1966"/>
        <v>1125</v>
      </c>
      <c r="BW246" s="54">
        <f t="shared" si="1966"/>
        <v>15.5</v>
      </c>
      <c r="BX246" s="54">
        <f t="shared" si="1966"/>
        <v>1400</v>
      </c>
      <c r="BY246" s="54">
        <f t="shared" si="1966"/>
        <v>0</v>
      </c>
      <c r="BZ246" s="54">
        <f t="shared" si="1966"/>
        <v>0</v>
      </c>
      <c r="CA246" s="54">
        <f t="shared" si="1966"/>
        <v>0</v>
      </c>
      <c r="CB246" s="54">
        <f t="shared" si="1966"/>
        <v>0</v>
      </c>
      <c r="CC246" s="54">
        <f t="shared" si="1966"/>
        <v>0</v>
      </c>
      <c r="CD246" s="54">
        <f t="shared" si="1966"/>
        <v>0</v>
      </c>
      <c r="CE246" s="126">
        <f t="shared" si="1966"/>
        <v>0</v>
      </c>
      <c r="CF246" s="126">
        <f t="shared" si="1966"/>
        <v>0</v>
      </c>
      <c r="CG246" s="54">
        <f t="shared" si="1966"/>
        <v>0</v>
      </c>
      <c r="CH246" s="54">
        <f t="shared" si="1966"/>
        <v>0</v>
      </c>
      <c r="CI246" s="54">
        <f t="shared" si="1966"/>
        <v>0</v>
      </c>
      <c r="CJ246" s="54">
        <f t="shared" si="1966"/>
        <v>0</v>
      </c>
      <c r="CK246" s="54">
        <f t="shared" si="1966"/>
        <v>0</v>
      </c>
      <c r="CL246" s="54">
        <f t="shared" si="1966"/>
        <v>0</v>
      </c>
      <c r="CM246" s="54">
        <f t="shared" si="1966"/>
        <v>0</v>
      </c>
      <c r="CN246" s="54">
        <f t="shared" si="1966"/>
        <v>0</v>
      </c>
      <c r="CO246" s="54">
        <f t="shared" si="1966"/>
        <v>0</v>
      </c>
      <c r="CP246" s="54">
        <f t="shared" si="1966"/>
        <v>0</v>
      </c>
      <c r="CQ246" s="54">
        <f t="shared" si="1966"/>
        <v>0</v>
      </c>
      <c r="CR246" s="54">
        <f t="shared" si="1966"/>
        <v>0</v>
      </c>
      <c r="CS246" s="54">
        <f t="shared" si="1966"/>
        <v>0</v>
      </c>
      <c r="CT246" s="54">
        <f t="shared" si="1966"/>
        <v>0</v>
      </c>
      <c r="CU246" s="54">
        <f t="shared" si="1966"/>
        <v>0</v>
      </c>
      <c r="CV246" s="54">
        <f t="shared" si="1966"/>
        <v>0</v>
      </c>
      <c r="CW246" s="54">
        <f t="shared" si="1966"/>
        <v>0</v>
      </c>
      <c r="CX246" s="199">
        <f t="shared" si="1966"/>
        <v>0</v>
      </c>
      <c r="CY246" s="54"/>
      <c r="CZ246" s="55">
        <f>SUM(CZ202:CZ243)</f>
        <v>152</v>
      </c>
      <c r="DA246" s="55">
        <f>SUM(DA202:DA243)</f>
        <v>12940.75</v>
      </c>
      <c r="DB246" s="56" t="s">
        <v>60</v>
      </c>
      <c r="DC246" s="855">
        <f t="shared" ref="DC246:DJ246" si="1967">SUM(DC202:DC245)</f>
        <v>0</v>
      </c>
      <c r="DD246" s="855">
        <f t="shared" si="1967"/>
        <v>0</v>
      </c>
      <c r="DE246" s="855">
        <f t="shared" si="1967"/>
        <v>15.5</v>
      </c>
      <c r="DF246" s="855">
        <f t="shared" si="1967"/>
        <v>1400</v>
      </c>
      <c r="DG246" s="855">
        <f t="shared" si="1967"/>
        <v>0</v>
      </c>
      <c r="DH246" s="855">
        <f t="shared" si="1967"/>
        <v>0</v>
      </c>
      <c r="DI246" s="855">
        <f t="shared" si="1967"/>
        <v>0</v>
      </c>
      <c r="DJ246" s="855">
        <f t="shared" si="1967"/>
        <v>0</v>
      </c>
    </row>
    <row r="247" spans="1:114" x14ac:dyDescent="0.2">
      <c r="A247" s="54"/>
      <c r="B247" s="54" t="s">
        <v>61</v>
      </c>
      <c r="C247" s="54"/>
      <c r="D247" s="54"/>
      <c r="E247" s="925" t="e">
        <f>F246/E246</f>
        <v>#DIV/0!</v>
      </c>
      <c r="F247" s="925"/>
      <c r="G247" s="925" t="e">
        <f>H246/G246</f>
        <v>#DIV/0!</v>
      </c>
      <c r="H247" s="925"/>
      <c r="I247" s="925" t="e">
        <f>J246/I246</f>
        <v>#DIV/0!</v>
      </c>
      <c r="J247" s="925"/>
      <c r="K247" s="925" t="e">
        <f>L246/K246</f>
        <v>#DIV/0!</v>
      </c>
      <c r="L247" s="925"/>
      <c r="M247" s="925" t="e">
        <f>N246/M246</f>
        <v>#DIV/0!</v>
      </c>
      <c r="N247" s="925"/>
      <c r="O247" s="925" t="e">
        <f>P246/O246</f>
        <v>#DIV/0!</v>
      </c>
      <c r="P247" s="925"/>
      <c r="Q247" s="925" t="e">
        <f>R246/Q246</f>
        <v>#DIV/0!</v>
      </c>
      <c r="R247" s="925"/>
      <c r="S247" s="925" t="e">
        <f>T246/S246</f>
        <v>#DIV/0!</v>
      </c>
      <c r="T247" s="925"/>
      <c r="U247" s="925" t="e">
        <f>V246/U246</f>
        <v>#DIV/0!</v>
      </c>
      <c r="V247" s="925"/>
      <c r="W247" s="925">
        <f>X246/W246</f>
        <v>47.53012048192771</v>
      </c>
      <c r="X247" s="925"/>
      <c r="Y247" s="925" t="e">
        <f>Z246/Y246</f>
        <v>#DIV/0!</v>
      </c>
      <c r="Z247" s="925"/>
      <c r="AA247" s="925">
        <f>AB246/AA246</f>
        <v>140</v>
      </c>
      <c r="AB247" s="925"/>
      <c r="AC247" s="925" t="e">
        <f>AD246/AC246</f>
        <v>#DIV/0!</v>
      </c>
      <c r="AD247" s="925"/>
      <c r="AE247" s="925">
        <f>AF246/AE246</f>
        <v>75</v>
      </c>
      <c r="AF247" s="925"/>
      <c r="AG247" s="925" t="e">
        <f>AH246/AG246</f>
        <v>#DIV/0!</v>
      </c>
      <c r="AH247" s="925"/>
      <c r="AI247" s="925">
        <f>AJ246/AI246</f>
        <v>112.5</v>
      </c>
      <c r="AJ247" s="925"/>
      <c r="AK247" s="925" t="e">
        <f>AL246/AK246</f>
        <v>#DIV/0!</v>
      </c>
      <c r="AL247" s="925"/>
      <c r="AM247" s="925" t="e">
        <f>AN246/AM246</f>
        <v>#DIV/0!</v>
      </c>
      <c r="AN247" s="925"/>
      <c r="AO247" s="925">
        <f>AP246/AO246</f>
        <v>100</v>
      </c>
      <c r="AP247" s="925"/>
      <c r="AQ247" s="925" t="e">
        <f>AR246/AQ246</f>
        <v>#DIV/0!</v>
      </c>
      <c r="AR247" s="925"/>
      <c r="AS247" s="925" t="e">
        <f>AT246/AS246</f>
        <v>#DIV/0!</v>
      </c>
      <c r="AT247" s="925"/>
      <c r="AU247" s="925" t="e">
        <f>AV246/AU246</f>
        <v>#DIV/0!</v>
      </c>
      <c r="AV247" s="925"/>
      <c r="AW247" s="925">
        <f>AX246/AW246</f>
        <v>82.878787878787875</v>
      </c>
      <c r="AX247" s="925"/>
      <c r="AY247" s="925">
        <f>AZ246/AY246</f>
        <v>95</v>
      </c>
      <c r="AZ247" s="925"/>
      <c r="BA247" s="925">
        <f>BB246/BA246</f>
        <v>118</v>
      </c>
      <c r="BB247" s="925"/>
      <c r="BC247" s="925">
        <f>BD246/BC246</f>
        <v>133.375</v>
      </c>
      <c r="BD247" s="925"/>
      <c r="BE247" s="925" t="e">
        <f>BF246/BE246</f>
        <v>#DIV/0!</v>
      </c>
      <c r="BF247" s="925"/>
      <c r="BG247" s="925" t="e">
        <f>BH246/BG246</f>
        <v>#DIV/0!</v>
      </c>
      <c r="BH247" s="925"/>
      <c r="BI247" s="925">
        <f>BJ246/BI246</f>
        <v>100</v>
      </c>
      <c r="BJ247" s="925"/>
      <c r="BK247" s="925" t="e">
        <f>BL246/BK246</f>
        <v>#DIV/0!</v>
      </c>
      <c r="BL247" s="925"/>
      <c r="BM247" s="925" t="e">
        <f>BN246/BM246</f>
        <v>#DIV/0!</v>
      </c>
      <c r="BN247" s="925"/>
      <c r="BO247" s="925">
        <f>BP246/BO246</f>
        <v>118</v>
      </c>
      <c r="BP247" s="925"/>
      <c r="BQ247" s="925">
        <f>BR246/BQ246</f>
        <v>100</v>
      </c>
      <c r="BR247" s="925"/>
      <c r="BS247" s="925">
        <f>BT246/BS246</f>
        <v>82.660818713450297</v>
      </c>
      <c r="BT247" s="925"/>
      <c r="BU247" s="925">
        <f>BV246/BU246</f>
        <v>93.75</v>
      </c>
      <c r="BV247" s="925"/>
      <c r="BW247" s="925">
        <f>BX246/BW246</f>
        <v>90.322580645161295</v>
      </c>
      <c r="BX247" s="925"/>
      <c r="BY247" s="925" t="e">
        <f>BZ246/BY246</f>
        <v>#DIV/0!</v>
      </c>
      <c r="BZ247" s="925"/>
      <c r="CA247" s="925" t="e">
        <f>CB246/CA246</f>
        <v>#DIV/0!</v>
      </c>
      <c r="CB247" s="925"/>
      <c r="CC247" s="925" t="e">
        <f>CD246/CC246</f>
        <v>#DIV/0!</v>
      </c>
      <c r="CD247" s="925"/>
      <c r="CE247" s="925" t="e">
        <f>CF246/CE246</f>
        <v>#DIV/0!</v>
      </c>
      <c r="CF247" s="925"/>
      <c r="CG247" s="925" t="e">
        <f>CH246/CG246</f>
        <v>#DIV/0!</v>
      </c>
      <c r="CH247" s="925"/>
      <c r="CI247" s="925" t="e">
        <f>CJ246/CI246</f>
        <v>#DIV/0!</v>
      </c>
      <c r="CJ247" s="925"/>
      <c r="CK247" s="925" t="e">
        <f>CL246/CK246</f>
        <v>#DIV/0!</v>
      </c>
      <c r="CL247" s="925"/>
      <c r="CM247" s="925" t="e">
        <f>CN246/CM246</f>
        <v>#DIV/0!</v>
      </c>
      <c r="CN247" s="925"/>
      <c r="CO247" s="925" t="e">
        <f>CP246/CO246</f>
        <v>#DIV/0!</v>
      </c>
      <c r="CP247" s="925"/>
      <c r="CQ247" s="925" t="e">
        <f>CR246/CQ246</f>
        <v>#DIV/0!</v>
      </c>
      <c r="CR247" s="925"/>
      <c r="CS247" s="925" t="e">
        <f>CT246/CS246</f>
        <v>#DIV/0!</v>
      </c>
      <c r="CT247" s="925"/>
      <c r="CU247" s="925" t="e">
        <f>CV246/CU246</f>
        <v>#DIV/0!</v>
      </c>
      <c r="CV247" s="925"/>
      <c r="CW247" s="925" t="e">
        <f>CX246/CW246</f>
        <v>#DIV/0!</v>
      </c>
      <c r="CX247" s="925"/>
      <c r="CY247" s="59"/>
      <c r="CZ247" s="932">
        <f>DA246/CZ246</f>
        <v>85.13651315789474</v>
      </c>
      <c r="DA247" s="932"/>
      <c r="DB247" s="57" t="s">
        <v>62</v>
      </c>
      <c r="DC247" s="925"/>
      <c r="DD247" s="925"/>
      <c r="DE247" s="925"/>
      <c r="DF247" s="925"/>
      <c r="DG247" s="925"/>
      <c r="DH247" s="925"/>
      <c r="DI247" s="925"/>
      <c r="DJ247" s="925"/>
    </row>
    <row r="250" spans="1:114" ht="12.75" customHeight="1" x14ac:dyDescent="0.2">
      <c r="A250" s="38"/>
      <c r="B250" s="38"/>
      <c r="C250" s="39"/>
      <c r="D250" s="39"/>
      <c r="E250" s="933" t="str">
        <f>$E$3</f>
        <v>vor 2021</v>
      </c>
      <c r="F250" s="934"/>
      <c r="G250" s="934"/>
      <c r="H250" s="934"/>
      <c r="I250" s="934"/>
      <c r="J250" s="934"/>
      <c r="K250" s="934"/>
      <c r="L250" s="934"/>
      <c r="M250" s="934"/>
      <c r="N250" s="934"/>
      <c r="O250" s="934"/>
      <c r="P250" s="934"/>
      <c r="Q250" s="934"/>
      <c r="R250" s="934"/>
      <c r="S250" s="934"/>
      <c r="T250" s="934"/>
      <c r="U250" s="934"/>
      <c r="V250" s="934"/>
      <c r="W250" s="934"/>
      <c r="X250" s="934"/>
      <c r="Y250" s="934"/>
      <c r="Z250" s="934"/>
      <c r="AA250" s="934"/>
      <c r="AB250" s="935"/>
      <c r="AC250" s="926">
        <v>2021</v>
      </c>
      <c r="AD250" s="927"/>
      <c r="AE250" s="927"/>
      <c r="AF250" s="927"/>
      <c r="AG250" s="927"/>
      <c r="AH250" s="927"/>
      <c r="AI250" s="927"/>
      <c r="AJ250" s="927"/>
      <c r="AK250" s="927"/>
      <c r="AL250" s="927"/>
      <c r="AM250" s="927"/>
      <c r="AN250" s="927"/>
      <c r="AO250" s="927"/>
      <c r="AP250" s="927"/>
      <c r="AQ250" s="927"/>
      <c r="AR250" s="927"/>
      <c r="AS250" s="927"/>
      <c r="AT250" s="927"/>
      <c r="AU250" s="927"/>
      <c r="AV250" s="927"/>
      <c r="AW250" s="927"/>
      <c r="AX250" s="927"/>
      <c r="AY250" s="927"/>
      <c r="AZ250" s="928"/>
      <c r="BA250" s="926">
        <v>2022</v>
      </c>
      <c r="BB250" s="927"/>
      <c r="BC250" s="927"/>
      <c r="BD250" s="927"/>
      <c r="BE250" s="927"/>
      <c r="BF250" s="927"/>
      <c r="BG250" s="927"/>
      <c r="BH250" s="927"/>
      <c r="BI250" s="927"/>
      <c r="BJ250" s="927"/>
      <c r="BK250" s="927"/>
      <c r="BL250" s="927"/>
      <c r="BM250" s="927"/>
      <c r="BN250" s="927"/>
      <c r="BO250" s="927"/>
      <c r="BP250" s="927"/>
      <c r="BQ250" s="927"/>
      <c r="BR250" s="927"/>
      <c r="BS250" s="927"/>
      <c r="BT250" s="927"/>
      <c r="BU250" s="927"/>
      <c r="BV250" s="927"/>
      <c r="BW250" s="927"/>
      <c r="BX250" s="928"/>
      <c r="BY250" s="926">
        <f>BY3</f>
        <v>2023</v>
      </c>
      <c r="BZ250" s="927"/>
      <c r="CA250" s="927"/>
      <c r="CB250" s="927"/>
      <c r="CC250" s="927"/>
      <c r="CD250" s="927"/>
      <c r="CE250" s="927"/>
      <c r="CF250" s="927"/>
      <c r="CG250" s="927"/>
      <c r="CH250" s="927"/>
      <c r="CI250" s="927"/>
      <c r="CJ250" s="927"/>
      <c r="CK250" s="927"/>
      <c r="CL250" s="927"/>
      <c r="CM250" s="927"/>
      <c r="CN250" s="927"/>
      <c r="CO250" s="927"/>
      <c r="CP250" s="927"/>
      <c r="CQ250" s="927"/>
      <c r="CR250" s="927"/>
      <c r="CS250" s="927"/>
      <c r="CT250" s="927"/>
      <c r="CU250" s="927"/>
      <c r="CV250" s="928"/>
      <c r="CW250" s="51"/>
      <c r="CX250" s="51"/>
      <c r="CY250" s="51"/>
      <c r="CZ250" s="13"/>
      <c r="DA250" s="13"/>
    </row>
    <row r="251" spans="1:114" s="3" customFormat="1" ht="15.75" x14ac:dyDescent="0.25">
      <c r="A251" s="58"/>
      <c r="B251" s="58" t="str">
        <f>'Stundenverteilung INGE'!O5</f>
        <v>AeBo - TU</v>
      </c>
      <c r="C251" s="939" t="str">
        <f>'Stundenverteilung INGE'!O7</f>
        <v>TP2</v>
      </c>
      <c r="D251" s="940"/>
      <c r="E251" s="936"/>
      <c r="F251" s="937"/>
      <c r="G251" s="937"/>
      <c r="H251" s="937"/>
      <c r="I251" s="937"/>
      <c r="J251" s="937"/>
      <c r="K251" s="937"/>
      <c r="L251" s="937"/>
      <c r="M251" s="937"/>
      <c r="N251" s="937"/>
      <c r="O251" s="937"/>
      <c r="P251" s="937"/>
      <c r="Q251" s="937"/>
      <c r="R251" s="937"/>
      <c r="S251" s="937"/>
      <c r="T251" s="937"/>
      <c r="U251" s="937"/>
      <c r="V251" s="937"/>
      <c r="W251" s="937"/>
      <c r="X251" s="937"/>
      <c r="Y251" s="937"/>
      <c r="Z251" s="937"/>
      <c r="AA251" s="937"/>
      <c r="AB251" s="938"/>
      <c r="AC251" s="929"/>
      <c r="AD251" s="930"/>
      <c r="AE251" s="930"/>
      <c r="AF251" s="930"/>
      <c r="AG251" s="930"/>
      <c r="AH251" s="930"/>
      <c r="AI251" s="930"/>
      <c r="AJ251" s="930"/>
      <c r="AK251" s="930"/>
      <c r="AL251" s="930"/>
      <c r="AM251" s="930"/>
      <c r="AN251" s="930"/>
      <c r="AO251" s="930"/>
      <c r="AP251" s="930"/>
      <c r="AQ251" s="930"/>
      <c r="AR251" s="930"/>
      <c r="AS251" s="930"/>
      <c r="AT251" s="930"/>
      <c r="AU251" s="930"/>
      <c r="AV251" s="930"/>
      <c r="AW251" s="930"/>
      <c r="AX251" s="930"/>
      <c r="AY251" s="930"/>
      <c r="AZ251" s="931"/>
      <c r="BA251" s="929"/>
      <c r="BB251" s="930"/>
      <c r="BC251" s="930"/>
      <c r="BD251" s="930"/>
      <c r="BE251" s="930"/>
      <c r="BF251" s="930"/>
      <c r="BG251" s="930"/>
      <c r="BH251" s="930"/>
      <c r="BI251" s="930"/>
      <c r="BJ251" s="930"/>
      <c r="BK251" s="930"/>
      <c r="BL251" s="930"/>
      <c r="BM251" s="930"/>
      <c r="BN251" s="930"/>
      <c r="BO251" s="930"/>
      <c r="BP251" s="930"/>
      <c r="BQ251" s="930"/>
      <c r="BR251" s="930"/>
      <c r="BS251" s="930"/>
      <c r="BT251" s="930"/>
      <c r="BU251" s="930"/>
      <c r="BV251" s="930"/>
      <c r="BW251" s="930"/>
      <c r="BX251" s="931"/>
      <c r="BY251" s="929"/>
      <c r="BZ251" s="930"/>
      <c r="CA251" s="930"/>
      <c r="CB251" s="930"/>
      <c r="CC251" s="930"/>
      <c r="CD251" s="930"/>
      <c r="CE251" s="930"/>
      <c r="CF251" s="930"/>
      <c r="CG251" s="930"/>
      <c r="CH251" s="930"/>
      <c r="CI251" s="930"/>
      <c r="CJ251" s="930"/>
      <c r="CK251" s="930"/>
      <c r="CL251" s="930"/>
      <c r="CM251" s="930"/>
      <c r="CN251" s="930"/>
      <c r="CO251" s="930"/>
      <c r="CP251" s="930"/>
      <c r="CQ251" s="930"/>
      <c r="CR251" s="930"/>
      <c r="CS251" s="930"/>
      <c r="CT251" s="930"/>
      <c r="CU251" s="930"/>
      <c r="CV251" s="931"/>
      <c r="CW251" s="51"/>
      <c r="CX251" s="51"/>
      <c r="CY251" s="51"/>
      <c r="CZ251" s="12"/>
      <c r="DA251" s="12"/>
      <c r="DB251" s="1"/>
      <c r="DC251" s="948">
        <f>DC200</f>
        <v>44896</v>
      </c>
      <c r="DD251" s="948"/>
      <c r="DE251" s="948"/>
      <c r="DF251" s="948"/>
      <c r="DG251" s="948" t="str">
        <f>DG200</f>
        <v>Leer</v>
      </c>
      <c r="DH251" s="948"/>
      <c r="DI251" s="948"/>
      <c r="DJ251" s="948"/>
    </row>
    <row r="252" spans="1:114" s="3" customFormat="1" ht="48" x14ac:dyDescent="0.2">
      <c r="A252" s="40" t="s">
        <v>0</v>
      </c>
      <c r="B252" s="40" t="s">
        <v>81</v>
      </c>
      <c r="C252" s="41" t="s">
        <v>1</v>
      </c>
      <c r="D252" s="41" t="s">
        <v>6</v>
      </c>
      <c r="E252" s="42" t="s">
        <v>13</v>
      </c>
      <c r="F252" s="42" t="s">
        <v>14</v>
      </c>
      <c r="G252" s="42" t="s">
        <v>15</v>
      </c>
      <c r="H252" s="42" t="s">
        <v>16</v>
      </c>
      <c r="I252" s="42" t="s">
        <v>17</v>
      </c>
      <c r="J252" s="42" t="s">
        <v>18</v>
      </c>
      <c r="K252" s="42" t="s">
        <v>19</v>
      </c>
      <c r="L252" s="42" t="s">
        <v>20</v>
      </c>
      <c r="M252" s="42" t="s">
        <v>21</v>
      </c>
      <c r="N252" s="42" t="s">
        <v>22</v>
      </c>
      <c r="O252" s="42" t="s">
        <v>23</v>
      </c>
      <c r="P252" s="42" t="s">
        <v>24</v>
      </c>
      <c r="Q252" s="42" t="s">
        <v>25</v>
      </c>
      <c r="R252" s="42" t="s">
        <v>26</v>
      </c>
      <c r="S252" s="42" t="s">
        <v>27</v>
      </c>
      <c r="T252" s="42" t="s">
        <v>28</v>
      </c>
      <c r="U252" s="42" t="str">
        <f t="shared" ref="U252:AB252" si="1968">U5</f>
        <v>2017
Std.</v>
      </c>
      <c r="V252" s="42" t="str">
        <f t="shared" si="1968"/>
        <v>2017
CHF</v>
      </c>
      <c r="W252" s="42" t="str">
        <f t="shared" si="1968"/>
        <v>2018
Std.</v>
      </c>
      <c r="X252" s="42" t="str">
        <f t="shared" si="1968"/>
        <v>2018
CHF</v>
      </c>
      <c r="Y252" s="42" t="str">
        <f t="shared" si="1968"/>
        <v>2019 
Std.</v>
      </c>
      <c r="Z252" s="42" t="str">
        <f t="shared" si="1968"/>
        <v>2019
CHF</v>
      </c>
      <c r="AA252" s="42" t="str">
        <f t="shared" si="1968"/>
        <v>2020
Std.</v>
      </c>
      <c r="AB252" s="887" t="str">
        <f t="shared" si="1968"/>
        <v>2020
CHF</v>
      </c>
      <c r="AC252" s="876" t="s">
        <v>13</v>
      </c>
      <c r="AD252" s="47" t="s">
        <v>14</v>
      </c>
      <c r="AE252" s="47" t="s">
        <v>15</v>
      </c>
      <c r="AF252" s="47" t="s">
        <v>16</v>
      </c>
      <c r="AG252" s="47" t="s">
        <v>17</v>
      </c>
      <c r="AH252" s="47" t="s">
        <v>18</v>
      </c>
      <c r="AI252" s="47" t="s">
        <v>19</v>
      </c>
      <c r="AJ252" s="47" t="s">
        <v>20</v>
      </c>
      <c r="AK252" s="47" t="s">
        <v>21</v>
      </c>
      <c r="AL252" s="47" t="s">
        <v>22</v>
      </c>
      <c r="AM252" s="47" t="s">
        <v>23</v>
      </c>
      <c r="AN252" s="47" t="s">
        <v>24</v>
      </c>
      <c r="AO252" s="47" t="s">
        <v>25</v>
      </c>
      <c r="AP252" s="47" t="s">
        <v>26</v>
      </c>
      <c r="AQ252" s="47" t="s">
        <v>27</v>
      </c>
      <c r="AR252" s="47" t="s">
        <v>28</v>
      </c>
      <c r="AS252" s="47" t="s">
        <v>29</v>
      </c>
      <c r="AT252" s="47" t="s">
        <v>30</v>
      </c>
      <c r="AU252" s="47" t="s">
        <v>31</v>
      </c>
      <c r="AV252" s="47" t="s">
        <v>32</v>
      </c>
      <c r="AW252" s="47" t="s">
        <v>33</v>
      </c>
      <c r="AX252" s="47" t="s">
        <v>36</v>
      </c>
      <c r="AY252" s="47" t="s">
        <v>34</v>
      </c>
      <c r="AZ252" s="871" t="s">
        <v>35</v>
      </c>
      <c r="BA252" s="876" t="s">
        <v>13</v>
      </c>
      <c r="BB252" s="47" t="s">
        <v>14</v>
      </c>
      <c r="BC252" s="47" t="s">
        <v>15</v>
      </c>
      <c r="BD252" s="47" t="s">
        <v>16</v>
      </c>
      <c r="BE252" s="47" t="s">
        <v>17</v>
      </c>
      <c r="BF252" s="47" t="s">
        <v>18</v>
      </c>
      <c r="BG252" s="47" t="s">
        <v>19</v>
      </c>
      <c r="BH252" s="47" t="s">
        <v>20</v>
      </c>
      <c r="BI252" s="47" t="s">
        <v>21</v>
      </c>
      <c r="BJ252" s="47" t="s">
        <v>22</v>
      </c>
      <c r="BK252" s="47" t="s">
        <v>23</v>
      </c>
      <c r="BL252" s="47" t="s">
        <v>24</v>
      </c>
      <c r="BM252" s="47" t="s">
        <v>25</v>
      </c>
      <c r="BN252" s="47" t="s">
        <v>26</v>
      </c>
      <c r="BO252" s="47" t="s">
        <v>27</v>
      </c>
      <c r="BP252" s="47" t="s">
        <v>28</v>
      </c>
      <c r="BQ252" s="47" t="s">
        <v>29</v>
      </c>
      <c r="BR252" s="47" t="s">
        <v>30</v>
      </c>
      <c r="BS252" s="47" t="s">
        <v>31</v>
      </c>
      <c r="BT252" s="47" t="s">
        <v>32</v>
      </c>
      <c r="BU252" s="47" t="s">
        <v>33</v>
      </c>
      <c r="BV252" s="47" t="s">
        <v>36</v>
      </c>
      <c r="BW252" s="47" t="s">
        <v>34</v>
      </c>
      <c r="BX252" s="47" t="s">
        <v>35</v>
      </c>
      <c r="BY252" s="47" t="s">
        <v>13</v>
      </c>
      <c r="BZ252" s="47" t="s">
        <v>14</v>
      </c>
      <c r="CA252" s="47" t="s">
        <v>15</v>
      </c>
      <c r="CB252" s="47" t="s">
        <v>16</v>
      </c>
      <c r="CC252" s="47" t="s">
        <v>17</v>
      </c>
      <c r="CD252" s="47" t="s">
        <v>18</v>
      </c>
      <c r="CE252" s="47" t="s">
        <v>19</v>
      </c>
      <c r="CF252" s="47" t="s">
        <v>20</v>
      </c>
      <c r="CG252" s="47" t="s">
        <v>21</v>
      </c>
      <c r="CH252" s="47" t="s">
        <v>22</v>
      </c>
      <c r="CI252" s="47" t="s">
        <v>23</v>
      </c>
      <c r="CJ252" s="47" t="s">
        <v>24</v>
      </c>
      <c r="CK252" s="47" t="s">
        <v>25</v>
      </c>
      <c r="CL252" s="47" t="s">
        <v>26</v>
      </c>
      <c r="CM252" s="47" t="s">
        <v>27</v>
      </c>
      <c r="CN252" s="47" t="s">
        <v>28</v>
      </c>
      <c r="CO252" s="47" t="s">
        <v>29</v>
      </c>
      <c r="CP252" s="47" t="s">
        <v>30</v>
      </c>
      <c r="CQ252" s="47" t="s">
        <v>31</v>
      </c>
      <c r="CR252" s="47" t="s">
        <v>32</v>
      </c>
      <c r="CS252" s="47" t="s">
        <v>33</v>
      </c>
      <c r="CT252" s="47" t="s">
        <v>36</v>
      </c>
      <c r="CU252" s="47" t="s">
        <v>34</v>
      </c>
      <c r="CV252" s="47" t="s">
        <v>35</v>
      </c>
      <c r="CW252" s="212" t="str">
        <f>CW5</f>
        <v>Leer
Std.</v>
      </c>
      <c r="CX252" s="47" t="str">
        <f>CX5</f>
        <v>Leer
CHF</v>
      </c>
      <c r="CY252" s="47"/>
      <c r="CZ252" s="49" t="s">
        <v>4</v>
      </c>
      <c r="DA252" s="49" t="s">
        <v>5</v>
      </c>
      <c r="DB252" s="1"/>
      <c r="DC252" s="848" t="s">
        <v>424</v>
      </c>
      <c r="DD252" s="848" t="s">
        <v>37</v>
      </c>
      <c r="DE252" s="849" t="s">
        <v>422</v>
      </c>
      <c r="DF252" s="849" t="s">
        <v>423</v>
      </c>
      <c r="DG252" s="848" t="s">
        <v>424</v>
      </c>
      <c r="DH252" s="848" t="s">
        <v>37</v>
      </c>
      <c r="DI252" s="849" t="s">
        <v>422</v>
      </c>
      <c r="DJ252" s="849" t="s">
        <v>423</v>
      </c>
    </row>
    <row r="253" spans="1:114" s="3" customFormat="1" x14ac:dyDescent="0.2">
      <c r="A253" s="46" t="s">
        <v>172</v>
      </c>
      <c r="B253" s="46" t="s">
        <v>173</v>
      </c>
      <c r="C253" s="46" t="s">
        <v>2</v>
      </c>
      <c r="D253" s="46">
        <v>140</v>
      </c>
      <c r="E253" s="4"/>
      <c r="F253" s="53">
        <f>SUM(E253*$D253)</f>
        <v>0</v>
      </c>
      <c r="G253" s="4"/>
      <c r="H253" s="53">
        <f>SUM(G253*$D253)</f>
        <v>0</v>
      </c>
      <c r="I253" s="4"/>
      <c r="J253" s="53">
        <f>SUM(I253*$D253)</f>
        <v>0</v>
      </c>
      <c r="K253" s="4"/>
      <c r="L253" s="53">
        <f>SUM(K253*$D253)</f>
        <v>0</v>
      </c>
      <c r="M253" s="4"/>
      <c r="N253" s="53">
        <f>SUM(M253*$D253)</f>
        <v>0</v>
      </c>
      <c r="O253" s="4"/>
      <c r="P253" s="53">
        <f>SUM(O253*$D253)</f>
        <v>0</v>
      </c>
      <c r="Q253" s="4"/>
      <c r="R253" s="53">
        <f>SUM(Q253*$D253)</f>
        <v>0</v>
      </c>
      <c r="S253" s="4"/>
      <c r="T253" s="53">
        <f>SUM(S253*$D253)</f>
        <v>0</v>
      </c>
      <c r="U253" s="4"/>
      <c r="V253" s="53">
        <f>SUM(U253*$D253)</f>
        <v>0</v>
      </c>
      <c r="W253" s="4"/>
      <c r="X253" s="53">
        <f>SUM(W253*$D253)</f>
        <v>0</v>
      </c>
      <c r="Y253" s="4"/>
      <c r="Z253" s="53">
        <f>SUM(Y253*$D253)</f>
        <v>0</v>
      </c>
      <c r="AA253" s="4">
        <f>24.75+11</f>
        <v>35.75</v>
      </c>
      <c r="AB253" s="872">
        <f>SUM(AA253*$D253)</f>
        <v>5005</v>
      </c>
      <c r="AC253" s="877"/>
      <c r="AD253" s="53">
        <f>SUM(AC253*$D253)</f>
        <v>0</v>
      </c>
      <c r="AE253" s="48">
        <v>0.5</v>
      </c>
      <c r="AF253" s="53">
        <f>SUM(AE253*$D253)</f>
        <v>70</v>
      </c>
      <c r="AG253" s="48"/>
      <c r="AH253" s="53">
        <f>SUM(AG253*$D253)</f>
        <v>0</v>
      </c>
      <c r="AI253" s="48">
        <v>4.5</v>
      </c>
      <c r="AJ253" s="53">
        <f>SUM(AI253*$D253)</f>
        <v>630</v>
      </c>
      <c r="AK253" s="48"/>
      <c r="AL253" s="53">
        <f>SUM(AK253*$D253)</f>
        <v>0</v>
      </c>
      <c r="AM253" s="48"/>
      <c r="AN253" s="53">
        <f>SUM(AM253*$D253)</f>
        <v>0</v>
      </c>
      <c r="AO253" s="48"/>
      <c r="AP253" s="53">
        <f>SUM(AO253*$D253)</f>
        <v>0</v>
      </c>
      <c r="AQ253" s="48"/>
      <c r="AR253" s="53">
        <f>SUM(AQ253*$D253)</f>
        <v>0</v>
      </c>
      <c r="AS253" s="48"/>
      <c r="AT253" s="53">
        <f>SUM(AS253*$D253)</f>
        <v>0</v>
      </c>
      <c r="AU253" s="48"/>
      <c r="AV253" s="53">
        <f>SUM(AU253*$D253)</f>
        <v>0</v>
      </c>
      <c r="AW253" s="48"/>
      <c r="AX253" s="53">
        <f>SUM(AW253*$D253)</f>
        <v>0</v>
      </c>
      <c r="AY253" s="48"/>
      <c r="AZ253" s="872">
        <f>SUM(AY253*$D253)</f>
        <v>0</v>
      </c>
      <c r="BA253" s="877"/>
      <c r="BB253" s="53">
        <f>SUM(BA253*$D253)</f>
        <v>0</v>
      </c>
      <c r="BC253" s="48"/>
      <c r="BD253" s="53">
        <f>SUM(BC253*$D253)</f>
        <v>0</v>
      </c>
      <c r="BE253" s="48">
        <v>4</v>
      </c>
      <c r="BF253" s="53">
        <f>SUM(BE253*$D253)</f>
        <v>560</v>
      </c>
      <c r="BG253" s="48"/>
      <c r="BH253" s="53">
        <f>SUM(BG253*$D253)</f>
        <v>0</v>
      </c>
      <c r="BI253" s="48">
        <v>1</v>
      </c>
      <c r="BJ253" s="53">
        <f>SUM(BI253*$D253)</f>
        <v>140</v>
      </c>
      <c r="BK253" s="48"/>
      <c r="BL253" s="53">
        <f>SUM(BK253*$D253)</f>
        <v>0</v>
      </c>
      <c r="BM253" s="48"/>
      <c r="BN253" s="53">
        <f>SUM(BM253*$D253)</f>
        <v>0</v>
      </c>
      <c r="BO253" s="48"/>
      <c r="BP253" s="53">
        <f>SUM(BO253*$D253)</f>
        <v>0</v>
      </c>
      <c r="BQ253" s="48"/>
      <c r="BR253" s="53">
        <f>SUM(BQ253*$D253)</f>
        <v>0</v>
      </c>
      <c r="BS253" s="48"/>
      <c r="BT253" s="53">
        <f>SUM(BS253*$D253)</f>
        <v>0</v>
      </c>
      <c r="BU253" s="48"/>
      <c r="BV253" s="53">
        <f>SUM(BU253*$D253)</f>
        <v>0</v>
      </c>
      <c r="BW253" s="48"/>
      <c r="BX253" s="53">
        <f>SUM(BW253*$D253)</f>
        <v>0</v>
      </c>
      <c r="BY253" s="48"/>
      <c r="BZ253" s="53">
        <f>SUM(BY253*$D253)</f>
        <v>0</v>
      </c>
      <c r="CA253" s="48"/>
      <c r="CB253" s="53">
        <f>SUM(CA253*$D253)</f>
        <v>0</v>
      </c>
      <c r="CC253" s="48"/>
      <c r="CD253" s="53">
        <f>SUM(CC253*$D253)</f>
        <v>0</v>
      </c>
      <c r="CE253" s="48"/>
      <c r="CF253" s="53">
        <f>SUM(CE253*$D253)</f>
        <v>0</v>
      </c>
      <c r="CG253" s="48"/>
      <c r="CH253" s="53">
        <f>SUM(CG253*$D253)</f>
        <v>0</v>
      </c>
      <c r="CI253" s="48"/>
      <c r="CJ253" s="53">
        <f>SUM(CI253*$D253)</f>
        <v>0</v>
      </c>
      <c r="CK253" s="48"/>
      <c r="CL253" s="53">
        <f>SUM(CK253*$D253)</f>
        <v>0</v>
      </c>
      <c r="CM253" s="48"/>
      <c r="CN253" s="53">
        <f>SUM(CM253*$D253)</f>
        <v>0</v>
      </c>
      <c r="CO253" s="48"/>
      <c r="CP253" s="53">
        <f>SUM(CO253*$D253)</f>
        <v>0</v>
      </c>
      <c r="CQ253" s="48"/>
      <c r="CR253" s="53">
        <f>SUM(CQ253*$D253)</f>
        <v>0</v>
      </c>
      <c r="CS253" s="48"/>
      <c r="CT253" s="53">
        <f>SUM(CS253*$D253)</f>
        <v>0</v>
      </c>
      <c r="CU253" s="48"/>
      <c r="CV253" s="53">
        <f>SUM(CU253*$D253)</f>
        <v>0</v>
      </c>
      <c r="CW253" s="48"/>
      <c r="CX253" s="53">
        <f t="shared" ref="CX253:CX287" si="1969">SUM(CW253*$D253)</f>
        <v>0</v>
      </c>
      <c r="CY253" s="43"/>
      <c r="CZ253" s="50">
        <f t="shared" ref="CZ253:CZ287" si="1970">SUM(E253+G253+I253+K253+M253+O253+Q253+S253+U253+W253+Y253+AA253+AC253+AE253+AG253+AI253+AK253+AM253+AO253+AQ253+AS253+AU253+AW253+AY253+BA253+BC253+BE253+BG253+BI253+BK253+BM253+BO253+BQ253+BS253+BU253+BW253+CW253+BY253+CA253+CC253+CE253+CG253+CI253+CK253+CM253+CO253+CQ253+CS253+CU253)</f>
        <v>45.75</v>
      </c>
      <c r="DA253" s="50">
        <f t="shared" ref="DA253:DA287" si="1971">ROUND(CZ253*D253*2,1)/2</f>
        <v>6405</v>
      </c>
      <c r="DB253" s="1"/>
      <c r="DC253" s="850"/>
      <c r="DD253" s="850">
        <f t="shared" ref="DD253:DD287" si="1972">DC253*D253</f>
        <v>0</v>
      </c>
      <c r="DE253" s="851">
        <f>DC253+BW253</f>
        <v>0</v>
      </c>
      <c r="DF253" s="851">
        <f t="shared" ref="DF253:DF287" si="1973">DE253*D253</f>
        <v>0</v>
      </c>
      <c r="DG253" s="850"/>
      <c r="DH253" s="850">
        <f>DG253*H253</f>
        <v>0</v>
      </c>
      <c r="DI253" s="851">
        <f>DG253+CA253</f>
        <v>0</v>
      </c>
      <c r="DJ253" s="851">
        <f>DI253*H253</f>
        <v>0</v>
      </c>
    </row>
    <row r="254" spans="1:114" s="3" customFormat="1" x14ac:dyDescent="0.2">
      <c r="A254" s="46" t="s">
        <v>90</v>
      </c>
      <c r="B254" s="46" t="s">
        <v>91</v>
      </c>
      <c r="C254" s="46" t="s">
        <v>2</v>
      </c>
      <c r="D254" s="46">
        <v>140</v>
      </c>
      <c r="E254" s="4"/>
      <c r="F254" s="53">
        <f t="shared" ref="F254:F287" si="1974">SUM(E254*$D254)</f>
        <v>0</v>
      </c>
      <c r="G254" s="4"/>
      <c r="H254" s="53">
        <f t="shared" ref="H254:H269" si="1975">SUM(G254*$D254)</f>
        <v>0</v>
      </c>
      <c r="I254" s="4"/>
      <c r="J254" s="53">
        <f t="shared" ref="J254" si="1976">SUM(I254*$D254)</f>
        <v>0</v>
      </c>
      <c r="K254" s="4"/>
      <c r="L254" s="53">
        <f t="shared" ref="L254:L269" si="1977">SUM(K254*$D254)</f>
        <v>0</v>
      </c>
      <c r="M254" s="4"/>
      <c r="N254" s="53">
        <f t="shared" ref="N254:N269" si="1978">SUM(M254*$D254)</f>
        <v>0</v>
      </c>
      <c r="O254" s="4"/>
      <c r="P254" s="53">
        <f t="shared" ref="P254:P269" si="1979">SUM(O254*$D254)</f>
        <v>0</v>
      </c>
      <c r="Q254" s="4"/>
      <c r="R254" s="53">
        <f t="shared" ref="R254:R269" si="1980">SUM(Q254*$D254)</f>
        <v>0</v>
      </c>
      <c r="S254" s="4"/>
      <c r="T254" s="53">
        <f t="shared" ref="T254:T269" si="1981">SUM(S254*$D254)</f>
        <v>0</v>
      </c>
      <c r="U254" s="4"/>
      <c r="V254" s="53">
        <f t="shared" ref="V254:V269" si="1982">SUM(U254*$D254)</f>
        <v>0</v>
      </c>
      <c r="W254" s="4"/>
      <c r="X254" s="53">
        <f t="shared" ref="X254:X269" si="1983">SUM(W254*$D254)</f>
        <v>0</v>
      </c>
      <c r="Y254" s="4"/>
      <c r="Z254" s="53">
        <f t="shared" ref="Z254:Z269" si="1984">SUM(Y254*$D254)</f>
        <v>0</v>
      </c>
      <c r="AA254" s="4"/>
      <c r="AB254" s="872">
        <f t="shared" ref="AB254:AB269" si="1985">SUM(AA254*$D254)</f>
        <v>0</v>
      </c>
      <c r="AC254" s="877"/>
      <c r="AD254" s="53">
        <f t="shared" ref="AD254:AD269" si="1986">SUM(AC254*$D254)</f>
        <v>0</v>
      </c>
      <c r="AE254" s="48"/>
      <c r="AF254" s="53">
        <f t="shared" ref="AF254:AF269" si="1987">SUM(AE254*$D254)</f>
        <v>0</v>
      </c>
      <c r="AG254" s="48"/>
      <c r="AH254" s="53">
        <f t="shared" ref="AH254:AH269" si="1988">SUM(AG254*$D254)</f>
        <v>0</v>
      </c>
      <c r="AI254" s="48"/>
      <c r="AJ254" s="53">
        <f t="shared" ref="AJ254:AJ269" si="1989">SUM(AI254*$D254)</f>
        <v>0</v>
      </c>
      <c r="AK254" s="48"/>
      <c r="AL254" s="53">
        <f t="shared" ref="AL254:AL269" si="1990">SUM(AK254*$D254)</f>
        <v>0</v>
      </c>
      <c r="AM254" s="48"/>
      <c r="AN254" s="53">
        <f t="shared" ref="AN254:AN269" si="1991">SUM(AM254*$D254)</f>
        <v>0</v>
      </c>
      <c r="AO254" s="48"/>
      <c r="AP254" s="53">
        <f t="shared" ref="AP254:AP269" si="1992">SUM(AO254*$D254)</f>
        <v>0</v>
      </c>
      <c r="AQ254" s="48"/>
      <c r="AR254" s="53">
        <f t="shared" ref="AR254:AR269" si="1993">SUM(AQ254*$D254)</f>
        <v>0</v>
      </c>
      <c r="AS254" s="48"/>
      <c r="AT254" s="53">
        <f t="shared" ref="AT254:AT269" si="1994">SUM(AS254*$D254)</f>
        <v>0</v>
      </c>
      <c r="AU254" s="48"/>
      <c r="AV254" s="53">
        <f t="shared" ref="AV254:AV269" si="1995">SUM(AU254*$D254)</f>
        <v>0</v>
      </c>
      <c r="AW254" s="48"/>
      <c r="AX254" s="53">
        <f t="shared" ref="AX254:AX269" si="1996">SUM(AW254*$D254)</f>
        <v>0</v>
      </c>
      <c r="AY254" s="48"/>
      <c r="AZ254" s="872">
        <f t="shared" ref="AZ254:AZ269" si="1997">SUM(AY254*$D254)</f>
        <v>0</v>
      </c>
      <c r="BA254" s="877"/>
      <c r="BB254" s="53">
        <f t="shared" ref="BB254:BB264" si="1998">SUM(BA254*$D254)</f>
        <v>0</v>
      </c>
      <c r="BC254" s="48"/>
      <c r="BD254" s="53">
        <f t="shared" ref="BD254:BD264" si="1999">SUM(BC254*$D254)</f>
        <v>0</v>
      </c>
      <c r="BE254" s="48"/>
      <c r="BF254" s="53">
        <f t="shared" ref="BF254:BF264" si="2000">SUM(BE254*$D254)</f>
        <v>0</v>
      </c>
      <c r="BG254" s="48"/>
      <c r="BH254" s="53">
        <f t="shared" ref="BH254:BH264" si="2001">SUM(BG254*$D254)</f>
        <v>0</v>
      </c>
      <c r="BI254" s="48"/>
      <c r="BJ254" s="53">
        <f t="shared" ref="BJ254:BJ264" si="2002">SUM(BI254*$D254)</f>
        <v>0</v>
      </c>
      <c r="BK254" s="48"/>
      <c r="BL254" s="53">
        <f t="shared" ref="BL254:BL264" si="2003">SUM(BK254*$D254)</f>
        <v>0</v>
      </c>
      <c r="BM254" s="48"/>
      <c r="BN254" s="53">
        <f t="shared" ref="BN254:BN264" si="2004">SUM(BM254*$D254)</f>
        <v>0</v>
      </c>
      <c r="BO254" s="48"/>
      <c r="BP254" s="53">
        <f t="shared" ref="BP254:BP264" si="2005">SUM(BO254*$D254)</f>
        <v>0</v>
      </c>
      <c r="BQ254" s="48"/>
      <c r="BR254" s="53">
        <f t="shared" ref="BR254:BR264" si="2006">SUM(BQ254*$D254)</f>
        <v>0</v>
      </c>
      <c r="BS254" s="48"/>
      <c r="BT254" s="53">
        <f t="shared" ref="BT254:BT264" si="2007">SUM(BS254*$D254)</f>
        <v>0</v>
      </c>
      <c r="BU254" s="48"/>
      <c r="BV254" s="53">
        <f t="shared" ref="BV254:BV264" si="2008">SUM(BU254*$D254)</f>
        <v>0</v>
      </c>
      <c r="BW254" s="48"/>
      <c r="BX254" s="53">
        <f t="shared" ref="BX254:BX264" si="2009">SUM(BW254*$D254)</f>
        <v>0</v>
      </c>
      <c r="BY254" s="48"/>
      <c r="BZ254" s="53">
        <f t="shared" ref="BZ254:BZ258" si="2010">SUM(BY254*$D254)</f>
        <v>0</v>
      </c>
      <c r="CA254" s="48"/>
      <c r="CB254" s="53">
        <f t="shared" ref="CB254:CB258" si="2011">SUM(CA254*$D254)</f>
        <v>0</v>
      </c>
      <c r="CC254" s="48"/>
      <c r="CD254" s="53">
        <f t="shared" ref="CD254:CD258" si="2012">SUM(CC254*$D254)</f>
        <v>0</v>
      </c>
      <c r="CE254" s="48"/>
      <c r="CF254" s="53">
        <f t="shared" ref="CF254:CF258" si="2013">SUM(CE254*$D254)</f>
        <v>0</v>
      </c>
      <c r="CG254" s="48"/>
      <c r="CH254" s="53">
        <f t="shared" ref="CH254:CH258" si="2014">SUM(CG254*$D254)</f>
        <v>0</v>
      </c>
      <c r="CI254" s="48"/>
      <c r="CJ254" s="53">
        <f t="shared" ref="CJ254:CJ258" si="2015">SUM(CI254*$D254)</f>
        <v>0</v>
      </c>
      <c r="CK254" s="48"/>
      <c r="CL254" s="53">
        <f t="shared" ref="CL254:CL258" si="2016">SUM(CK254*$D254)</f>
        <v>0</v>
      </c>
      <c r="CM254" s="48"/>
      <c r="CN254" s="53">
        <f t="shared" ref="CN254:CN258" si="2017">SUM(CM254*$D254)</f>
        <v>0</v>
      </c>
      <c r="CO254" s="48"/>
      <c r="CP254" s="53">
        <f t="shared" ref="CP254:CP258" si="2018">SUM(CO254*$D254)</f>
        <v>0</v>
      </c>
      <c r="CQ254" s="48"/>
      <c r="CR254" s="53">
        <f t="shared" ref="CR254:CR258" si="2019">SUM(CQ254*$D254)</f>
        <v>0</v>
      </c>
      <c r="CS254" s="48"/>
      <c r="CT254" s="53">
        <f t="shared" ref="CT254:CT258" si="2020">SUM(CS254*$D254)</f>
        <v>0</v>
      </c>
      <c r="CU254" s="48"/>
      <c r="CV254" s="53">
        <f t="shared" ref="CV254:CV258" si="2021">SUM(CU254*$D254)</f>
        <v>0</v>
      </c>
      <c r="CW254" s="48"/>
      <c r="CX254" s="53">
        <f t="shared" si="1969"/>
        <v>0</v>
      </c>
      <c r="CY254" s="43"/>
      <c r="CZ254" s="50">
        <f t="shared" si="1970"/>
        <v>0</v>
      </c>
      <c r="DA254" s="50">
        <f t="shared" si="1971"/>
        <v>0</v>
      </c>
      <c r="DB254" s="1"/>
      <c r="DC254" s="850"/>
      <c r="DD254" s="850">
        <f t="shared" si="1972"/>
        <v>0</v>
      </c>
      <c r="DE254" s="851">
        <f t="shared" ref="DE254:DE287" si="2022">DC254+BW254</f>
        <v>0</v>
      </c>
      <c r="DF254" s="851">
        <f t="shared" si="1973"/>
        <v>0</v>
      </c>
      <c r="DG254" s="850"/>
      <c r="DH254" s="850">
        <f t="shared" ref="DH254:DH286" si="2023">SUM(DG254*AJ254)</f>
        <v>0</v>
      </c>
      <c r="DI254" s="851">
        <f t="shared" ref="DI254:DI287" si="2024">DG254+BC254</f>
        <v>0</v>
      </c>
      <c r="DJ254" s="851">
        <f t="shared" ref="DJ254:DJ287" si="2025">DI254*L254</f>
        <v>0</v>
      </c>
    </row>
    <row r="255" spans="1:114" s="3" customFormat="1" x14ac:dyDescent="0.2">
      <c r="A255" s="46" t="s">
        <v>109</v>
      </c>
      <c r="B255" s="46" t="s">
        <v>110</v>
      </c>
      <c r="C255" s="46" t="s">
        <v>2</v>
      </c>
      <c r="D255" s="46">
        <v>140</v>
      </c>
      <c r="E255" s="4"/>
      <c r="F255" s="53">
        <f t="shared" si="1974"/>
        <v>0</v>
      </c>
      <c r="G255" s="4"/>
      <c r="H255" s="53">
        <f t="shared" si="1975"/>
        <v>0</v>
      </c>
      <c r="I255" s="4"/>
      <c r="J255" s="53">
        <f t="shared" ref="J255" si="2026">SUM(I255*$D255)</f>
        <v>0</v>
      </c>
      <c r="K255" s="4"/>
      <c r="L255" s="53">
        <f t="shared" si="1977"/>
        <v>0</v>
      </c>
      <c r="M255" s="4"/>
      <c r="N255" s="53">
        <f t="shared" si="1978"/>
        <v>0</v>
      </c>
      <c r="O255" s="4"/>
      <c r="P255" s="53">
        <f t="shared" si="1979"/>
        <v>0</v>
      </c>
      <c r="Q255" s="4"/>
      <c r="R255" s="53">
        <f t="shared" si="1980"/>
        <v>0</v>
      </c>
      <c r="S255" s="4"/>
      <c r="T255" s="53">
        <f t="shared" si="1981"/>
        <v>0</v>
      </c>
      <c r="U255" s="4"/>
      <c r="V255" s="53">
        <f t="shared" si="1982"/>
        <v>0</v>
      </c>
      <c r="W255" s="4"/>
      <c r="X255" s="53">
        <f t="shared" si="1983"/>
        <v>0</v>
      </c>
      <c r="Y255" s="4"/>
      <c r="Z255" s="53"/>
      <c r="AA255" s="4"/>
      <c r="AB255" s="872">
        <f t="shared" si="1985"/>
        <v>0</v>
      </c>
      <c r="AC255" s="877"/>
      <c r="AD255" s="53">
        <f t="shared" si="1986"/>
        <v>0</v>
      </c>
      <c r="AE255" s="48"/>
      <c r="AF255" s="53">
        <f t="shared" si="1987"/>
        <v>0</v>
      </c>
      <c r="AG255" s="48"/>
      <c r="AH255" s="53">
        <f t="shared" si="1988"/>
        <v>0</v>
      </c>
      <c r="AI255" s="48"/>
      <c r="AJ255" s="53">
        <f t="shared" si="1989"/>
        <v>0</v>
      </c>
      <c r="AK255" s="48"/>
      <c r="AL255" s="53">
        <f t="shared" si="1990"/>
        <v>0</v>
      </c>
      <c r="AM255" s="48"/>
      <c r="AN255" s="53">
        <f t="shared" si="1991"/>
        <v>0</v>
      </c>
      <c r="AO255" s="48"/>
      <c r="AP255" s="53">
        <f t="shared" si="1992"/>
        <v>0</v>
      </c>
      <c r="AQ255" s="48"/>
      <c r="AR255" s="53">
        <f t="shared" si="1993"/>
        <v>0</v>
      </c>
      <c r="AS255" s="48"/>
      <c r="AT255" s="53">
        <f t="shared" si="1994"/>
        <v>0</v>
      </c>
      <c r="AU255" s="48"/>
      <c r="AV255" s="53">
        <f t="shared" si="1995"/>
        <v>0</v>
      </c>
      <c r="AW255" s="48"/>
      <c r="AX255" s="53">
        <f t="shared" si="1996"/>
        <v>0</v>
      </c>
      <c r="AY255" s="48"/>
      <c r="AZ255" s="872">
        <f t="shared" si="1997"/>
        <v>0</v>
      </c>
      <c r="BA255" s="877"/>
      <c r="BB255" s="53">
        <f t="shared" si="1998"/>
        <v>0</v>
      </c>
      <c r="BC255" s="48"/>
      <c r="BD255" s="53">
        <f t="shared" si="1999"/>
        <v>0</v>
      </c>
      <c r="BE255" s="48"/>
      <c r="BF255" s="53">
        <f t="shared" si="2000"/>
        <v>0</v>
      </c>
      <c r="BG255" s="48"/>
      <c r="BH255" s="53">
        <f t="shared" si="2001"/>
        <v>0</v>
      </c>
      <c r="BI255" s="48"/>
      <c r="BJ255" s="53">
        <f t="shared" si="2002"/>
        <v>0</v>
      </c>
      <c r="BK255" s="48"/>
      <c r="BL255" s="53">
        <f t="shared" si="2003"/>
        <v>0</v>
      </c>
      <c r="BM255" s="48"/>
      <c r="BN255" s="53">
        <f t="shared" si="2004"/>
        <v>0</v>
      </c>
      <c r="BO255" s="48"/>
      <c r="BP255" s="53">
        <f t="shared" si="2005"/>
        <v>0</v>
      </c>
      <c r="BQ255" s="48"/>
      <c r="BR255" s="53">
        <f t="shared" si="2006"/>
        <v>0</v>
      </c>
      <c r="BS255" s="48"/>
      <c r="BT255" s="53">
        <f t="shared" si="2007"/>
        <v>0</v>
      </c>
      <c r="BU255" s="48"/>
      <c r="BV255" s="53">
        <f t="shared" si="2008"/>
        <v>0</v>
      </c>
      <c r="BW255" s="48"/>
      <c r="BX255" s="53">
        <f t="shared" si="2009"/>
        <v>0</v>
      </c>
      <c r="BY255" s="48"/>
      <c r="BZ255" s="53">
        <f t="shared" si="2010"/>
        <v>0</v>
      </c>
      <c r="CA255" s="48"/>
      <c r="CB255" s="53">
        <f t="shared" si="2011"/>
        <v>0</v>
      </c>
      <c r="CC255" s="48"/>
      <c r="CD255" s="53">
        <f t="shared" si="2012"/>
        <v>0</v>
      </c>
      <c r="CE255" s="48"/>
      <c r="CF255" s="53">
        <f t="shared" si="2013"/>
        <v>0</v>
      </c>
      <c r="CG255" s="48"/>
      <c r="CH255" s="53">
        <f t="shared" si="2014"/>
        <v>0</v>
      </c>
      <c r="CI255" s="48"/>
      <c r="CJ255" s="53">
        <f t="shared" si="2015"/>
        <v>0</v>
      </c>
      <c r="CK255" s="48"/>
      <c r="CL255" s="53">
        <f t="shared" si="2016"/>
        <v>0</v>
      </c>
      <c r="CM255" s="48"/>
      <c r="CN255" s="53">
        <f t="shared" si="2017"/>
        <v>0</v>
      </c>
      <c r="CO255" s="48"/>
      <c r="CP255" s="53">
        <f t="shared" si="2018"/>
        <v>0</v>
      </c>
      <c r="CQ255" s="48"/>
      <c r="CR255" s="53">
        <f t="shared" si="2019"/>
        <v>0</v>
      </c>
      <c r="CS255" s="48"/>
      <c r="CT255" s="53">
        <f t="shared" si="2020"/>
        <v>0</v>
      </c>
      <c r="CU255" s="48"/>
      <c r="CV255" s="53">
        <f t="shared" si="2021"/>
        <v>0</v>
      </c>
      <c r="CW255" s="48"/>
      <c r="CX255" s="53">
        <f t="shared" si="1969"/>
        <v>0</v>
      </c>
      <c r="CY255" s="43"/>
      <c r="CZ255" s="50">
        <f t="shared" si="1970"/>
        <v>0</v>
      </c>
      <c r="DA255" s="50">
        <f t="shared" si="1971"/>
        <v>0</v>
      </c>
      <c r="DB255" s="1"/>
      <c r="DC255" s="850"/>
      <c r="DD255" s="850">
        <f t="shared" si="1972"/>
        <v>0</v>
      </c>
      <c r="DE255" s="851">
        <f t="shared" si="2022"/>
        <v>0</v>
      </c>
      <c r="DF255" s="851">
        <f t="shared" si="1973"/>
        <v>0</v>
      </c>
      <c r="DG255" s="850"/>
      <c r="DH255" s="850">
        <f t="shared" si="2023"/>
        <v>0</v>
      </c>
      <c r="DI255" s="851">
        <f t="shared" si="2024"/>
        <v>0</v>
      </c>
      <c r="DJ255" s="851">
        <f t="shared" si="2025"/>
        <v>0</v>
      </c>
    </row>
    <row r="256" spans="1:114" s="3" customFormat="1" x14ac:dyDescent="0.2">
      <c r="A256" s="46" t="s">
        <v>257</v>
      </c>
      <c r="B256" s="46" t="s">
        <v>258</v>
      </c>
      <c r="C256" s="46" t="s">
        <v>2</v>
      </c>
      <c r="D256" s="46">
        <v>140</v>
      </c>
      <c r="E256" s="4"/>
      <c r="F256" s="53">
        <f t="shared" si="1974"/>
        <v>0</v>
      </c>
      <c r="G256" s="4"/>
      <c r="H256" s="53">
        <f t="shared" si="1975"/>
        <v>0</v>
      </c>
      <c r="I256" s="4"/>
      <c r="J256" s="53">
        <f t="shared" ref="J256:J257" si="2027">SUM(I256*$D256)</f>
        <v>0</v>
      </c>
      <c r="K256" s="4"/>
      <c r="L256" s="53">
        <f t="shared" si="1977"/>
        <v>0</v>
      </c>
      <c r="M256" s="4"/>
      <c r="N256" s="53">
        <f t="shared" si="1978"/>
        <v>0</v>
      </c>
      <c r="O256" s="4"/>
      <c r="P256" s="53">
        <f t="shared" si="1979"/>
        <v>0</v>
      </c>
      <c r="Q256" s="4"/>
      <c r="R256" s="53">
        <f t="shared" si="1980"/>
        <v>0</v>
      </c>
      <c r="S256" s="4"/>
      <c r="T256" s="53">
        <f t="shared" si="1981"/>
        <v>0</v>
      </c>
      <c r="U256" s="4"/>
      <c r="V256" s="53">
        <f t="shared" si="1982"/>
        <v>0</v>
      </c>
      <c r="W256" s="4"/>
      <c r="X256" s="53">
        <f t="shared" si="1983"/>
        <v>0</v>
      </c>
      <c r="Y256" s="4"/>
      <c r="Z256" s="53">
        <f t="shared" si="1984"/>
        <v>0</v>
      </c>
      <c r="AA256" s="4">
        <v>0.5</v>
      </c>
      <c r="AB256" s="872">
        <f t="shared" si="1985"/>
        <v>70</v>
      </c>
      <c r="AC256" s="877"/>
      <c r="AD256" s="53">
        <f t="shared" si="1986"/>
        <v>0</v>
      </c>
      <c r="AE256" s="48"/>
      <c r="AF256" s="53">
        <f t="shared" si="1987"/>
        <v>0</v>
      </c>
      <c r="AG256" s="48"/>
      <c r="AH256" s="53">
        <f t="shared" si="1988"/>
        <v>0</v>
      </c>
      <c r="AI256" s="48"/>
      <c r="AJ256" s="53">
        <f t="shared" si="1989"/>
        <v>0</v>
      </c>
      <c r="AK256" s="48"/>
      <c r="AL256" s="53">
        <f t="shared" si="1990"/>
        <v>0</v>
      </c>
      <c r="AM256" s="48"/>
      <c r="AN256" s="53">
        <f t="shared" si="1991"/>
        <v>0</v>
      </c>
      <c r="AO256" s="48"/>
      <c r="AP256" s="53">
        <f t="shared" si="1992"/>
        <v>0</v>
      </c>
      <c r="AQ256" s="48"/>
      <c r="AR256" s="53">
        <f t="shared" si="1993"/>
        <v>0</v>
      </c>
      <c r="AS256" s="48"/>
      <c r="AT256" s="53">
        <f t="shared" si="1994"/>
        <v>0</v>
      </c>
      <c r="AU256" s="48"/>
      <c r="AV256" s="53">
        <f t="shared" si="1995"/>
        <v>0</v>
      </c>
      <c r="AW256" s="48"/>
      <c r="AX256" s="53">
        <f t="shared" si="1996"/>
        <v>0</v>
      </c>
      <c r="AY256" s="48"/>
      <c r="AZ256" s="872">
        <f t="shared" si="1997"/>
        <v>0</v>
      </c>
      <c r="BA256" s="877"/>
      <c r="BB256" s="53">
        <f t="shared" si="1998"/>
        <v>0</v>
      </c>
      <c r="BC256" s="48"/>
      <c r="BD256" s="53">
        <f t="shared" si="1999"/>
        <v>0</v>
      </c>
      <c r="BE256" s="48"/>
      <c r="BF256" s="53">
        <f t="shared" si="2000"/>
        <v>0</v>
      </c>
      <c r="BG256" s="48"/>
      <c r="BH256" s="53">
        <f t="shared" si="2001"/>
        <v>0</v>
      </c>
      <c r="BI256" s="48"/>
      <c r="BJ256" s="53">
        <f t="shared" si="2002"/>
        <v>0</v>
      </c>
      <c r="BK256" s="48"/>
      <c r="BL256" s="53">
        <f t="shared" si="2003"/>
        <v>0</v>
      </c>
      <c r="BM256" s="48"/>
      <c r="BN256" s="53">
        <f t="shared" si="2004"/>
        <v>0</v>
      </c>
      <c r="BO256" s="48"/>
      <c r="BP256" s="53">
        <f t="shared" si="2005"/>
        <v>0</v>
      </c>
      <c r="BQ256" s="48"/>
      <c r="BR256" s="53">
        <f t="shared" si="2006"/>
        <v>0</v>
      </c>
      <c r="BS256" s="48"/>
      <c r="BT256" s="53">
        <f t="shared" si="2007"/>
        <v>0</v>
      </c>
      <c r="BU256" s="48"/>
      <c r="BV256" s="53">
        <f t="shared" si="2008"/>
        <v>0</v>
      </c>
      <c r="BW256" s="48"/>
      <c r="BX256" s="53">
        <f t="shared" si="2009"/>
        <v>0</v>
      </c>
      <c r="BY256" s="48"/>
      <c r="BZ256" s="53">
        <f t="shared" si="2010"/>
        <v>0</v>
      </c>
      <c r="CA256" s="48"/>
      <c r="CB256" s="53">
        <f t="shared" si="2011"/>
        <v>0</v>
      </c>
      <c r="CC256" s="48"/>
      <c r="CD256" s="53">
        <f t="shared" si="2012"/>
        <v>0</v>
      </c>
      <c r="CE256" s="48"/>
      <c r="CF256" s="53">
        <f t="shared" si="2013"/>
        <v>0</v>
      </c>
      <c r="CG256" s="48"/>
      <c r="CH256" s="53">
        <f t="shared" si="2014"/>
        <v>0</v>
      </c>
      <c r="CI256" s="48"/>
      <c r="CJ256" s="53">
        <f t="shared" si="2015"/>
        <v>0</v>
      </c>
      <c r="CK256" s="48"/>
      <c r="CL256" s="53">
        <f t="shared" si="2016"/>
        <v>0</v>
      </c>
      <c r="CM256" s="48"/>
      <c r="CN256" s="53">
        <f t="shared" si="2017"/>
        <v>0</v>
      </c>
      <c r="CO256" s="48"/>
      <c r="CP256" s="53">
        <f t="shared" si="2018"/>
        <v>0</v>
      </c>
      <c r="CQ256" s="48"/>
      <c r="CR256" s="53">
        <f t="shared" si="2019"/>
        <v>0</v>
      </c>
      <c r="CS256" s="48"/>
      <c r="CT256" s="53">
        <f t="shared" si="2020"/>
        <v>0</v>
      </c>
      <c r="CU256" s="48"/>
      <c r="CV256" s="53">
        <f t="shared" si="2021"/>
        <v>0</v>
      </c>
      <c r="CW256" s="48"/>
      <c r="CX256" s="53">
        <f t="shared" si="1969"/>
        <v>0</v>
      </c>
      <c r="CY256" s="43"/>
      <c r="CZ256" s="50">
        <f t="shared" si="1970"/>
        <v>0.5</v>
      </c>
      <c r="DA256" s="50">
        <f t="shared" si="1971"/>
        <v>70</v>
      </c>
      <c r="DB256" s="1"/>
      <c r="DC256" s="850"/>
      <c r="DD256" s="850">
        <f t="shared" si="1972"/>
        <v>0</v>
      </c>
      <c r="DE256" s="851">
        <f t="shared" si="2022"/>
        <v>0</v>
      </c>
      <c r="DF256" s="851">
        <f t="shared" si="1973"/>
        <v>0</v>
      </c>
      <c r="DG256" s="850"/>
      <c r="DH256" s="850">
        <f t="shared" si="2023"/>
        <v>0</v>
      </c>
      <c r="DI256" s="851">
        <f t="shared" si="2024"/>
        <v>0</v>
      </c>
      <c r="DJ256" s="851">
        <f t="shared" si="2025"/>
        <v>0</v>
      </c>
    </row>
    <row r="257" spans="1:114" s="3" customFormat="1" x14ac:dyDescent="0.2">
      <c r="A257" s="46" t="s">
        <v>94</v>
      </c>
      <c r="B257" s="46" t="s">
        <v>95</v>
      </c>
      <c r="C257" s="46" t="s">
        <v>2</v>
      </c>
      <c r="D257" s="46">
        <v>140</v>
      </c>
      <c r="E257" s="4"/>
      <c r="F257" s="53">
        <f t="shared" ref="F257" si="2028">SUM(E257*$D257)</f>
        <v>0</v>
      </c>
      <c r="G257" s="4"/>
      <c r="H257" s="53">
        <f t="shared" ref="H257" si="2029">SUM(G257*$D257)</f>
        <v>0</v>
      </c>
      <c r="I257" s="4"/>
      <c r="J257" s="53">
        <f t="shared" si="2027"/>
        <v>0</v>
      </c>
      <c r="K257" s="4"/>
      <c r="L257" s="53">
        <f t="shared" ref="L257" si="2030">SUM(K257*$D257)</f>
        <v>0</v>
      </c>
      <c r="M257" s="4"/>
      <c r="N257" s="53">
        <f t="shared" ref="N257" si="2031">SUM(M257*$D257)</f>
        <v>0</v>
      </c>
      <c r="O257" s="4"/>
      <c r="P257" s="53">
        <f t="shared" ref="P257" si="2032">SUM(O257*$D257)</f>
        <v>0</v>
      </c>
      <c r="Q257" s="4"/>
      <c r="R257" s="53">
        <f t="shared" ref="R257" si="2033">SUM(Q257*$D257)</f>
        <v>0</v>
      </c>
      <c r="S257" s="4"/>
      <c r="T257" s="53">
        <f t="shared" ref="T257" si="2034">SUM(S257*$D257)</f>
        <v>0</v>
      </c>
      <c r="U257" s="4"/>
      <c r="V257" s="53">
        <f t="shared" ref="V257" si="2035">SUM(U257*$D257)</f>
        <v>0</v>
      </c>
      <c r="W257" s="4"/>
      <c r="X257" s="53">
        <f t="shared" ref="X257" si="2036">SUM(W257*$D257)</f>
        <v>0</v>
      </c>
      <c r="Y257" s="4"/>
      <c r="Z257" s="53">
        <f t="shared" ref="Z257" si="2037">SUM(Y257*$D257)</f>
        <v>0</v>
      </c>
      <c r="AA257" s="4"/>
      <c r="AB257" s="872">
        <f t="shared" ref="AB257" si="2038">SUM(AA257*$D257)</f>
        <v>0</v>
      </c>
      <c r="AC257" s="877"/>
      <c r="AD257" s="53">
        <f t="shared" ref="AD257" si="2039">SUM(AC257*$D257)</f>
        <v>0</v>
      </c>
      <c r="AE257" s="48"/>
      <c r="AF257" s="53">
        <f t="shared" ref="AF257" si="2040">SUM(AE257*$D257)</f>
        <v>0</v>
      </c>
      <c r="AG257" s="48"/>
      <c r="AH257" s="53">
        <f t="shared" ref="AH257" si="2041">SUM(AG257*$D257)</f>
        <v>0</v>
      </c>
      <c r="AI257" s="48"/>
      <c r="AJ257" s="53">
        <f t="shared" ref="AJ257" si="2042">SUM(AI257*$D257)</f>
        <v>0</v>
      </c>
      <c r="AK257" s="48"/>
      <c r="AL257" s="53">
        <f t="shared" ref="AL257" si="2043">SUM(AK257*$D257)</f>
        <v>0</v>
      </c>
      <c r="AM257" s="48"/>
      <c r="AN257" s="53">
        <f t="shared" ref="AN257" si="2044">SUM(AM257*$D257)</f>
        <v>0</v>
      </c>
      <c r="AO257" s="48"/>
      <c r="AP257" s="53">
        <f t="shared" ref="AP257" si="2045">SUM(AO257*$D257)</f>
        <v>0</v>
      </c>
      <c r="AQ257" s="48"/>
      <c r="AR257" s="53">
        <f t="shared" ref="AR257" si="2046">SUM(AQ257*$D257)</f>
        <v>0</v>
      </c>
      <c r="AS257" s="48"/>
      <c r="AT257" s="53">
        <f t="shared" ref="AT257" si="2047">SUM(AS257*$D257)</f>
        <v>0</v>
      </c>
      <c r="AU257" s="48"/>
      <c r="AV257" s="53">
        <f t="shared" ref="AV257" si="2048">SUM(AU257*$D257)</f>
        <v>0</v>
      </c>
      <c r="AW257" s="48"/>
      <c r="AX257" s="53">
        <f t="shared" ref="AX257" si="2049">SUM(AW257*$D257)</f>
        <v>0</v>
      </c>
      <c r="AY257" s="48"/>
      <c r="AZ257" s="872">
        <f t="shared" ref="AZ257" si="2050">SUM(AY257*$D257)</f>
        <v>0</v>
      </c>
      <c r="BA257" s="877"/>
      <c r="BB257" s="53">
        <f t="shared" ref="BB257" si="2051">SUM(BA257*$D257)</f>
        <v>0</v>
      </c>
      <c r="BC257" s="48"/>
      <c r="BD257" s="53">
        <f t="shared" ref="BD257" si="2052">SUM(BC257*$D257)</f>
        <v>0</v>
      </c>
      <c r="BE257" s="48"/>
      <c r="BF257" s="53">
        <f t="shared" ref="BF257" si="2053">SUM(BE257*$D257)</f>
        <v>0</v>
      </c>
      <c r="BG257" s="48"/>
      <c r="BH257" s="53">
        <f t="shared" ref="BH257" si="2054">SUM(BG257*$D257)</f>
        <v>0</v>
      </c>
      <c r="BI257" s="48"/>
      <c r="BJ257" s="53">
        <f t="shared" ref="BJ257" si="2055">SUM(BI257*$D257)</f>
        <v>0</v>
      </c>
      <c r="BK257" s="48"/>
      <c r="BL257" s="53">
        <f t="shared" ref="BL257" si="2056">SUM(BK257*$D257)</f>
        <v>0</v>
      </c>
      <c r="BM257" s="48"/>
      <c r="BN257" s="53">
        <f t="shared" ref="BN257" si="2057">SUM(BM257*$D257)</f>
        <v>0</v>
      </c>
      <c r="BO257" s="48"/>
      <c r="BP257" s="53">
        <f t="shared" ref="BP257" si="2058">SUM(BO257*$D257)</f>
        <v>0</v>
      </c>
      <c r="BQ257" s="48"/>
      <c r="BR257" s="53">
        <f t="shared" ref="BR257" si="2059">SUM(BQ257*$D257)</f>
        <v>0</v>
      </c>
      <c r="BS257" s="48"/>
      <c r="BT257" s="53">
        <f t="shared" ref="BT257" si="2060">SUM(BS257*$D257)</f>
        <v>0</v>
      </c>
      <c r="BU257" s="48"/>
      <c r="BV257" s="53">
        <f t="shared" ref="BV257" si="2061">SUM(BU257*$D257)</f>
        <v>0</v>
      </c>
      <c r="BW257" s="48"/>
      <c r="BX257" s="53">
        <f t="shared" ref="BX257" si="2062">SUM(BW257*$D257)</f>
        <v>0</v>
      </c>
      <c r="BY257" s="48"/>
      <c r="BZ257" s="53">
        <f t="shared" ref="BZ257" si="2063">SUM(BY257*$D257)</f>
        <v>0</v>
      </c>
      <c r="CA257" s="48"/>
      <c r="CB257" s="53">
        <f t="shared" ref="CB257" si="2064">SUM(CA257*$D257)</f>
        <v>0</v>
      </c>
      <c r="CC257" s="48"/>
      <c r="CD257" s="53">
        <f t="shared" ref="CD257" si="2065">SUM(CC257*$D257)</f>
        <v>0</v>
      </c>
      <c r="CE257" s="48"/>
      <c r="CF257" s="53">
        <f t="shared" ref="CF257" si="2066">SUM(CE257*$D257)</f>
        <v>0</v>
      </c>
      <c r="CG257" s="48"/>
      <c r="CH257" s="53">
        <f t="shared" ref="CH257" si="2067">SUM(CG257*$D257)</f>
        <v>0</v>
      </c>
      <c r="CI257" s="48"/>
      <c r="CJ257" s="53">
        <f t="shared" ref="CJ257" si="2068">SUM(CI257*$D257)</f>
        <v>0</v>
      </c>
      <c r="CK257" s="48"/>
      <c r="CL257" s="53">
        <f t="shared" ref="CL257" si="2069">SUM(CK257*$D257)</f>
        <v>0</v>
      </c>
      <c r="CM257" s="48"/>
      <c r="CN257" s="53">
        <f t="shared" ref="CN257" si="2070">SUM(CM257*$D257)</f>
        <v>0</v>
      </c>
      <c r="CO257" s="48"/>
      <c r="CP257" s="53">
        <f t="shared" ref="CP257" si="2071">SUM(CO257*$D257)</f>
        <v>0</v>
      </c>
      <c r="CQ257" s="48"/>
      <c r="CR257" s="53">
        <f t="shared" ref="CR257" si="2072">SUM(CQ257*$D257)</f>
        <v>0</v>
      </c>
      <c r="CS257" s="48"/>
      <c r="CT257" s="53">
        <f t="shared" ref="CT257" si="2073">SUM(CS257*$D257)</f>
        <v>0</v>
      </c>
      <c r="CU257" s="48"/>
      <c r="CV257" s="53">
        <f t="shared" ref="CV257" si="2074">SUM(CU257*$D257)</f>
        <v>0</v>
      </c>
      <c r="CW257" s="48"/>
      <c r="CX257" s="53">
        <f t="shared" ref="CX257" si="2075">SUM(CW257*$D257)</f>
        <v>0</v>
      </c>
      <c r="CY257" s="43"/>
      <c r="CZ257" s="50">
        <f t="shared" si="1970"/>
        <v>0</v>
      </c>
      <c r="DA257" s="50">
        <f t="shared" si="1971"/>
        <v>0</v>
      </c>
      <c r="DB257" s="1"/>
      <c r="DC257" s="850"/>
      <c r="DD257" s="850">
        <f t="shared" si="1972"/>
        <v>0</v>
      </c>
      <c r="DE257" s="851">
        <f t="shared" ref="DE257" si="2076">DC257+BW257</f>
        <v>0</v>
      </c>
      <c r="DF257" s="851">
        <f t="shared" si="1973"/>
        <v>0</v>
      </c>
      <c r="DG257" s="850"/>
      <c r="DH257" s="850">
        <f t="shared" ref="DH257" si="2077">SUM(DG257*AJ257)</f>
        <v>0</v>
      </c>
      <c r="DI257" s="851">
        <f t="shared" ref="DI257" si="2078">DG257+BC257</f>
        <v>0</v>
      </c>
      <c r="DJ257" s="851">
        <f t="shared" si="2025"/>
        <v>0</v>
      </c>
    </row>
    <row r="258" spans="1:114" s="3" customFormat="1" x14ac:dyDescent="0.2">
      <c r="A258" s="46"/>
      <c r="B258" s="46"/>
      <c r="C258" s="46"/>
      <c r="D258" s="46"/>
      <c r="E258" s="4"/>
      <c r="F258" s="53">
        <f t="shared" si="1974"/>
        <v>0</v>
      </c>
      <c r="G258" s="4"/>
      <c r="H258" s="53">
        <f t="shared" si="1975"/>
        <v>0</v>
      </c>
      <c r="I258" s="4"/>
      <c r="J258" s="53">
        <f t="shared" ref="J258" si="2079">SUM(I258*$D258)</f>
        <v>0</v>
      </c>
      <c r="K258" s="4"/>
      <c r="L258" s="53">
        <f t="shared" si="1977"/>
        <v>0</v>
      </c>
      <c r="M258" s="4"/>
      <c r="N258" s="53">
        <f t="shared" si="1978"/>
        <v>0</v>
      </c>
      <c r="O258" s="4"/>
      <c r="P258" s="53">
        <f t="shared" si="1979"/>
        <v>0</v>
      </c>
      <c r="Q258" s="4"/>
      <c r="R258" s="53">
        <f t="shared" si="1980"/>
        <v>0</v>
      </c>
      <c r="S258" s="4"/>
      <c r="T258" s="53">
        <f t="shared" si="1981"/>
        <v>0</v>
      </c>
      <c r="U258" s="4"/>
      <c r="V258" s="53">
        <f t="shared" si="1982"/>
        <v>0</v>
      </c>
      <c r="W258" s="4"/>
      <c r="X258" s="53">
        <f t="shared" si="1983"/>
        <v>0</v>
      </c>
      <c r="Y258" s="4"/>
      <c r="Z258" s="53">
        <f t="shared" si="1984"/>
        <v>0</v>
      </c>
      <c r="AA258" s="4"/>
      <c r="AB258" s="872">
        <f t="shared" si="1985"/>
        <v>0</v>
      </c>
      <c r="AC258" s="877"/>
      <c r="AD258" s="53">
        <f t="shared" si="1986"/>
        <v>0</v>
      </c>
      <c r="AE258" s="48"/>
      <c r="AF258" s="53">
        <f t="shared" si="1987"/>
        <v>0</v>
      </c>
      <c r="AG258" s="48"/>
      <c r="AH258" s="53">
        <f t="shared" si="1988"/>
        <v>0</v>
      </c>
      <c r="AI258" s="48"/>
      <c r="AJ258" s="53">
        <f t="shared" si="1989"/>
        <v>0</v>
      </c>
      <c r="AK258" s="48"/>
      <c r="AL258" s="53">
        <f t="shared" si="1990"/>
        <v>0</v>
      </c>
      <c r="AM258" s="48"/>
      <c r="AN258" s="53">
        <f t="shared" si="1991"/>
        <v>0</v>
      </c>
      <c r="AO258" s="48"/>
      <c r="AP258" s="53">
        <f t="shared" si="1992"/>
        <v>0</v>
      </c>
      <c r="AQ258" s="48"/>
      <c r="AR258" s="53">
        <f t="shared" si="1993"/>
        <v>0</v>
      </c>
      <c r="AS258" s="48"/>
      <c r="AT258" s="53">
        <f t="shared" si="1994"/>
        <v>0</v>
      </c>
      <c r="AU258" s="48"/>
      <c r="AV258" s="53">
        <f t="shared" si="1995"/>
        <v>0</v>
      </c>
      <c r="AW258" s="48"/>
      <c r="AX258" s="53">
        <f t="shared" si="1996"/>
        <v>0</v>
      </c>
      <c r="AY258" s="48"/>
      <c r="AZ258" s="872">
        <f t="shared" si="1997"/>
        <v>0</v>
      </c>
      <c r="BA258" s="877"/>
      <c r="BB258" s="53">
        <f t="shared" si="1998"/>
        <v>0</v>
      </c>
      <c r="BC258" s="48"/>
      <c r="BD258" s="53">
        <f t="shared" si="1999"/>
        <v>0</v>
      </c>
      <c r="BE258" s="48"/>
      <c r="BF258" s="53">
        <f t="shared" si="2000"/>
        <v>0</v>
      </c>
      <c r="BG258" s="48"/>
      <c r="BH258" s="53">
        <f t="shared" si="2001"/>
        <v>0</v>
      </c>
      <c r="BI258" s="48"/>
      <c r="BJ258" s="53">
        <f t="shared" si="2002"/>
        <v>0</v>
      </c>
      <c r="BK258" s="48"/>
      <c r="BL258" s="53">
        <f t="shared" si="2003"/>
        <v>0</v>
      </c>
      <c r="BM258" s="48"/>
      <c r="BN258" s="53">
        <f t="shared" si="2004"/>
        <v>0</v>
      </c>
      <c r="BO258" s="48"/>
      <c r="BP258" s="53">
        <f t="shared" si="2005"/>
        <v>0</v>
      </c>
      <c r="BQ258" s="48"/>
      <c r="BR258" s="53">
        <f t="shared" si="2006"/>
        <v>0</v>
      </c>
      <c r="BS258" s="48"/>
      <c r="BT258" s="53">
        <f t="shared" si="2007"/>
        <v>0</v>
      </c>
      <c r="BU258" s="48"/>
      <c r="BV258" s="53">
        <f t="shared" si="2008"/>
        <v>0</v>
      </c>
      <c r="BW258" s="48"/>
      <c r="BX258" s="53">
        <f t="shared" si="2009"/>
        <v>0</v>
      </c>
      <c r="BY258" s="48"/>
      <c r="BZ258" s="53">
        <f t="shared" si="2010"/>
        <v>0</v>
      </c>
      <c r="CA258" s="48"/>
      <c r="CB258" s="53">
        <f t="shared" si="2011"/>
        <v>0</v>
      </c>
      <c r="CC258" s="48"/>
      <c r="CD258" s="53">
        <f t="shared" si="2012"/>
        <v>0</v>
      </c>
      <c r="CE258" s="48"/>
      <c r="CF258" s="53">
        <f t="shared" si="2013"/>
        <v>0</v>
      </c>
      <c r="CG258" s="48"/>
      <c r="CH258" s="53">
        <f t="shared" si="2014"/>
        <v>0</v>
      </c>
      <c r="CI258" s="48"/>
      <c r="CJ258" s="53">
        <f t="shared" si="2015"/>
        <v>0</v>
      </c>
      <c r="CK258" s="48"/>
      <c r="CL258" s="53">
        <f t="shared" si="2016"/>
        <v>0</v>
      </c>
      <c r="CM258" s="48"/>
      <c r="CN258" s="53">
        <f t="shared" si="2017"/>
        <v>0</v>
      </c>
      <c r="CO258" s="48"/>
      <c r="CP258" s="53">
        <f t="shared" si="2018"/>
        <v>0</v>
      </c>
      <c r="CQ258" s="48"/>
      <c r="CR258" s="53">
        <f t="shared" si="2019"/>
        <v>0</v>
      </c>
      <c r="CS258" s="48"/>
      <c r="CT258" s="53">
        <f t="shared" si="2020"/>
        <v>0</v>
      </c>
      <c r="CU258" s="48"/>
      <c r="CV258" s="53">
        <f t="shared" si="2021"/>
        <v>0</v>
      </c>
      <c r="CW258" s="48"/>
      <c r="CX258" s="53">
        <f t="shared" si="1969"/>
        <v>0</v>
      </c>
      <c r="CY258" s="43"/>
      <c r="CZ258" s="50">
        <f t="shared" si="1970"/>
        <v>0</v>
      </c>
      <c r="DA258" s="50">
        <f t="shared" si="1971"/>
        <v>0</v>
      </c>
      <c r="DB258" s="1"/>
      <c r="DC258" s="850"/>
      <c r="DD258" s="850">
        <f t="shared" si="1972"/>
        <v>0</v>
      </c>
      <c r="DE258" s="851">
        <f t="shared" si="2022"/>
        <v>0</v>
      </c>
      <c r="DF258" s="851">
        <f t="shared" si="1973"/>
        <v>0</v>
      </c>
      <c r="DG258" s="850"/>
      <c r="DH258" s="850">
        <f t="shared" si="2023"/>
        <v>0</v>
      </c>
      <c r="DI258" s="851">
        <f t="shared" si="2024"/>
        <v>0</v>
      </c>
      <c r="DJ258" s="851">
        <f t="shared" si="2025"/>
        <v>0</v>
      </c>
    </row>
    <row r="259" spans="1:114" s="3" customFormat="1" x14ac:dyDescent="0.2">
      <c r="A259" s="46" t="s">
        <v>210</v>
      </c>
      <c r="B259" s="46" t="s">
        <v>191</v>
      </c>
      <c r="C259" s="46" t="s">
        <v>7</v>
      </c>
      <c r="D259" s="46">
        <v>118</v>
      </c>
      <c r="E259" s="4"/>
      <c r="F259" s="53">
        <f>SUM(E259*$D259)</f>
        <v>0</v>
      </c>
      <c r="G259" s="4"/>
      <c r="H259" s="53">
        <f>SUM(G259*$D259)</f>
        <v>0</v>
      </c>
      <c r="I259" s="4"/>
      <c r="J259" s="53">
        <f>SUM(I259*$D259)</f>
        <v>0</v>
      </c>
      <c r="K259" s="4"/>
      <c r="L259" s="53">
        <f>SUM(K259*$D259)</f>
        <v>0</v>
      </c>
      <c r="M259" s="4"/>
      <c r="N259" s="53">
        <f>SUM(M259*$D259)</f>
        <v>0</v>
      </c>
      <c r="O259" s="4"/>
      <c r="P259" s="53">
        <f>SUM(O259*$D259)</f>
        <v>0</v>
      </c>
      <c r="Q259" s="4"/>
      <c r="R259" s="53">
        <f>SUM(Q259*$D259)</f>
        <v>0</v>
      </c>
      <c r="S259" s="4"/>
      <c r="T259" s="53">
        <f>SUM(S259*$D259)</f>
        <v>0</v>
      </c>
      <c r="U259" s="4"/>
      <c r="V259" s="53">
        <f>SUM(U259*$D259)</f>
        <v>0</v>
      </c>
      <c r="W259" s="4"/>
      <c r="X259" s="53">
        <f>SUM(W259*$D259)</f>
        <v>0</v>
      </c>
      <c r="Y259" s="4"/>
      <c r="Z259" s="53">
        <f>SUM(Y259*$D259)</f>
        <v>0</v>
      </c>
      <c r="AA259" s="4"/>
      <c r="AB259" s="872">
        <f>SUM(AA259*$D259)</f>
        <v>0</v>
      </c>
      <c r="AC259" s="877">
        <v>5.5</v>
      </c>
      <c r="AD259" s="53">
        <f>SUM(AC259*$D259)</f>
        <v>649</v>
      </c>
      <c r="AE259" s="48">
        <v>37</v>
      </c>
      <c r="AF259" s="53">
        <f>SUM(AE259*$D259)</f>
        <v>4366</v>
      </c>
      <c r="AG259" s="48">
        <v>73.5</v>
      </c>
      <c r="AH259" s="53">
        <f>SUM(AG259*$D259)</f>
        <v>8673</v>
      </c>
      <c r="AI259" s="48">
        <v>31</v>
      </c>
      <c r="AJ259" s="53">
        <f>SUM(AI259*$D259)</f>
        <v>3658</v>
      </c>
      <c r="AK259" s="48"/>
      <c r="AL259" s="53">
        <f>SUM(AK259*$D259)</f>
        <v>0</v>
      </c>
      <c r="AM259" s="48"/>
      <c r="AN259" s="53">
        <f>SUM(AM259*$D259)</f>
        <v>0</v>
      </c>
      <c r="AO259" s="48"/>
      <c r="AP259" s="53">
        <f>SUM(AO259*$D259)</f>
        <v>0</v>
      </c>
      <c r="AQ259" s="48"/>
      <c r="AR259" s="53">
        <f>SUM(AQ259*$D259)</f>
        <v>0</v>
      </c>
      <c r="AS259" s="48">
        <f>4.5+12.5</f>
        <v>17</v>
      </c>
      <c r="AT259" s="53">
        <f>SUM(AS259*$D259)</f>
        <v>2006</v>
      </c>
      <c r="AU259" s="48">
        <v>31</v>
      </c>
      <c r="AV259" s="53">
        <f>SUM(AU259*$D259)</f>
        <v>3658</v>
      </c>
      <c r="AW259" s="48">
        <f>20.5+81.5</f>
        <v>102</v>
      </c>
      <c r="AX259" s="53">
        <f>SUM(AW259*$D259)</f>
        <v>12036</v>
      </c>
      <c r="AY259" s="893">
        <v>38.5</v>
      </c>
      <c r="AZ259" s="872">
        <f>SUM(AY259*$D259)</f>
        <v>4543</v>
      </c>
      <c r="BA259" s="877"/>
      <c r="BB259" s="53">
        <f>SUM(BA259*$D259)</f>
        <v>0</v>
      </c>
      <c r="BC259" s="48"/>
      <c r="BD259" s="53">
        <f>SUM(BC259*$D259)</f>
        <v>0</v>
      </c>
      <c r="BE259" s="48"/>
      <c r="BF259" s="53">
        <f>SUM(BE259*$D259)</f>
        <v>0</v>
      </c>
      <c r="BG259" s="48"/>
      <c r="BH259" s="53">
        <f>SUM(BG259*$D259)</f>
        <v>0</v>
      </c>
      <c r="BI259" s="48"/>
      <c r="BJ259" s="53">
        <f>SUM(BI259*$D259)</f>
        <v>0</v>
      </c>
      <c r="BK259" s="48"/>
      <c r="BL259" s="53">
        <f>SUM(BK259*$D259)</f>
        <v>0</v>
      </c>
      <c r="BM259" s="48"/>
      <c r="BN259" s="53">
        <f>SUM(BM259*$D259)</f>
        <v>0</v>
      </c>
      <c r="BO259" s="48"/>
      <c r="BP259" s="53">
        <f>SUM(BO259*$D259)</f>
        <v>0</v>
      </c>
      <c r="BQ259" s="48"/>
      <c r="BR259" s="53">
        <f>SUM(BQ259*$D259)</f>
        <v>0</v>
      </c>
      <c r="BS259" s="48"/>
      <c r="BT259" s="53">
        <f>SUM(BS259*$D259)</f>
        <v>0</v>
      </c>
      <c r="BU259" s="48"/>
      <c r="BV259" s="53">
        <f>SUM(BU259*$D259)</f>
        <v>0</v>
      </c>
      <c r="BW259" s="48"/>
      <c r="BX259" s="53">
        <f>SUM(BW259*$D259)</f>
        <v>0</v>
      </c>
      <c r="BY259" s="48"/>
      <c r="BZ259" s="53">
        <f>SUM(BY259*$D259)</f>
        <v>0</v>
      </c>
      <c r="CA259" s="48"/>
      <c r="CB259" s="53">
        <f>SUM(CA259*$D259)</f>
        <v>0</v>
      </c>
      <c r="CC259" s="48"/>
      <c r="CD259" s="53">
        <f>SUM(CC259*$D259)</f>
        <v>0</v>
      </c>
      <c r="CE259" s="48"/>
      <c r="CF259" s="53">
        <f>SUM(CE259*$D259)</f>
        <v>0</v>
      </c>
      <c r="CG259" s="48"/>
      <c r="CH259" s="53">
        <f>SUM(CG259*$D259)</f>
        <v>0</v>
      </c>
      <c r="CI259" s="48"/>
      <c r="CJ259" s="53">
        <f>SUM(CI259*$D259)</f>
        <v>0</v>
      </c>
      <c r="CK259" s="48"/>
      <c r="CL259" s="53">
        <f>SUM(CK259*$D259)</f>
        <v>0</v>
      </c>
      <c r="CM259" s="48"/>
      <c r="CN259" s="53">
        <f>SUM(CM259*$D259)</f>
        <v>0</v>
      </c>
      <c r="CO259" s="48"/>
      <c r="CP259" s="53">
        <f>SUM(CO259*$D259)</f>
        <v>0</v>
      </c>
      <c r="CQ259" s="48"/>
      <c r="CR259" s="53">
        <f>SUM(CQ259*$D259)</f>
        <v>0</v>
      </c>
      <c r="CS259" s="48"/>
      <c r="CT259" s="53">
        <f>SUM(CS259*$D259)</f>
        <v>0</v>
      </c>
      <c r="CU259" s="48"/>
      <c r="CV259" s="53">
        <f>SUM(CU259*$D259)</f>
        <v>0</v>
      </c>
      <c r="CW259" s="48"/>
      <c r="CX259" s="53">
        <f>SUM(CW259*$D259)</f>
        <v>0</v>
      </c>
      <c r="CY259" s="43"/>
      <c r="CZ259" s="50">
        <f t="shared" si="1970"/>
        <v>335.5</v>
      </c>
      <c r="DA259" s="50">
        <f t="shared" si="1971"/>
        <v>39589</v>
      </c>
      <c r="DB259" s="1"/>
      <c r="DC259" s="850"/>
      <c r="DD259" s="850">
        <f t="shared" si="1972"/>
        <v>0</v>
      </c>
      <c r="DE259" s="851">
        <f t="shared" si="2022"/>
        <v>0</v>
      </c>
      <c r="DF259" s="851">
        <f t="shared" si="1973"/>
        <v>0</v>
      </c>
      <c r="DG259" s="850"/>
      <c r="DH259" s="850">
        <f t="shared" si="2023"/>
        <v>0</v>
      </c>
      <c r="DI259" s="851">
        <f t="shared" si="2024"/>
        <v>0</v>
      </c>
      <c r="DJ259" s="851">
        <f t="shared" si="2025"/>
        <v>0</v>
      </c>
    </row>
    <row r="260" spans="1:114" s="3" customFormat="1" x14ac:dyDescent="0.2">
      <c r="A260" s="46" t="s">
        <v>103</v>
      </c>
      <c r="B260" s="46" t="s">
        <v>104</v>
      </c>
      <c r="C260" s="46" t="s">
        <v>7</v>
      </c>
      <c r="D260" s="46">
        <v>118</v>
      </c>
      <c r="E260" s="4"/>
      <c r="F260" s="53">
        <f>SUM(E260*$D260)</f>
        <v>0</v>
      </c>
      <c r="G260" s="4"/>
      <c r="H260" s="53">
        <f>SUM(G260*$D260)</f>
        <v>0</v>
      </c>
      <c r="I260" s="4"/>
      <c r="J260" s="53">
        <f>SUM(I260*$D260)</f>
        <v>0</v>
      </c>
      <c r="K260" s="4"/>
      <c r="L260" s="53">
        <f>SUM(K260*$D260)</f>
        <v>0</v>
      </c>
      <c r="M260" s="4"/>
      <c r="N260" s="53">
        <f>SUM(M260*$D260)</f>
        <v>0</v>
      </c>
      <c r="O260" s="4"/>
      <c r="P260" s="53">
        <f>SUM(O260*$D260)</f>
        <v>0</v>
      </c>
      <c r="Q260" s="4"/>
      <c r="R260" s="53">
        <f>SUM(Q260*$D260)</f>
        <v>0</v>
      </c>
      <c r="S260" s="4"/>
      <c r="T260" s="53">
        <f>SUM(S260*$D260)</f>
        <v>0</v>
      </c>
      <c r="U260" s="4"/>
      <c r="V260" s="53">
        <f>SUM(U260*$D260)</f>
        <v>0</v>
      </c>
      <c r="W260" s="4"/>
      <c r="X260" s="53">
        <f>SUM(W260*$D260)</f>
        <v>0</v>
      </c>
      <c r="Y260" s="4"/>
      <c r="Z260" s="53">
        <f>SUM(Y260*$D260)</f>
        <v>0</v>
      </c>
      <c r="AA260" s="4">
        <v>1.25</v>
      </c>
      <c r="AB260" s="872">
        <f>SUM(AA260*$D260)</f>
        <v>147.5</v>
      </c>
      <c r="AC260" s="877"/>
      <c r="AD260" s="53">
        <f>SUM(AC260*$D260)</f>
        <v>0</v>
      </c>
      <c r="AE260" s="48">
        <v>1.5</v>
      </c>
      <c r="AF260" s="53">
        <f>SUM(AE260*$D260)</f>
        <v>177</v>
      </c>
      <c r="AG260" s="48"/>
      <c r="AH260" s="53">
        <f>SUM(AG260*$D260)</f>
        <v>0</v>
      </c>
      <c r="AI260" s="48"/>
      <c r="AJ260" s="53">
        <f>SUM(AI260*$D260)</f>
        <v>0</v>
      </c>
      <c r="AK260" s="48"/>
      <c r="AL260" s="53">
        <f>SUM(AK260*$D260)</f>
        <v>0</v>
      </c>
      <c r="AM260" s="48"/>
      <c r="AN260" s="53">
        <f>SUM(AM260*$D260)</f>
        <v>0</v>
      </c>
      <c r="AO260" s="48"/>
      <c r="AP260" s="53">
        <f>SUM(AO260*$D260)</f>
        <v>0</v>
      </c>
      <c r="AQ260" s="48"/>
      <c r="AR260" s="53">
        <f>SUM(AQ260*$D260)</f>
        <v>0</v>
      </c>
      <c r="AS260" s="48"/>
      <c r="AT260" s="53">
        <f>SUM(AS260*$D260)</f>
        <v>0</v>
      </c>
      <c r="AU260" s="48"/>
      <c r="AV260" s="53">
        <f>SUM(AU260*$D260)</f>
        <v>0</v>
      </c>
      <c r="AW260" s="48"/>
      <c r="AX260" s="53">
        <f>SUM(AW260*$D260)</f>
        <v>0</v>
      </c>
      <c r="AY260" s="48"/>
      <c r="AZ260" s="872">
        <f>SUM(AY260*$D260)</f>
        <v>0</v>
      </c>
      <c r="BA260" s="877">
        <v>3.75</v>
      </c>
      <c r="BB260" s="53">
        <f>SUM(BA260*$D260)</f>
        <v>442.5</v>
      </c>
      <c r="BC260" s="48">
        <v>4.5</v>
      </c>
      <c r="BD260" s="53">
        <f>SUM(BC260*$D260)</f>
        <v>531</v>
      </c>
      <c r="BE260" s="48"/>
      <c r="BF260" s="53">
        <f>SUM(BE260*$D260)</f>
        <v>0</v>
      </c>
      <c r="BG260" s="48"/>
      <c r="BH260" s="53">
        <f>SUM(BG260*$D260)</f>
        <v>0</v>
      </c>
      <c r="BI260" s="48"/>
      <c r="BJ260" s="53">
        <f>SUM(BI260*$D260)</f>
        <v>0</v>
      </c>
      <c r="BK260" s="48">
        <v>5.25</v>
      </c>
      <c r="BL260" s="53">
        <f>SUM(BK260*$D260)</f>
        <v>619.5</v>
      </c>
      <c r="BM260" s="48">
        <v>1.25</v>
      </c>
      <c r="BN260" s="53">
        <f>SUM(BM260*$D260)</f>
        <v>147.5</v>
      </c>
      <c r="BO260" s="48">
        <v>0.5</v>
      </c>
      <c r="BP260" s="53">
        <f>SUM(BO260*$D260)</f>
        <v>59</v>
      </c>
      <c r="BQ260" s="198">
        <v>1</v>
      </c>
      <c r="BR260" s="53">
        <f>SUM(BQ260*$D260)</f>
        <v>118</v>
      </c>
      <c r="BS260" s="48">
        <v>3.25</v>
      </c>
      <c r="BT260" s="53">
        <f>SUM(BS260*$D260)</f>
        <v>383.5</v>
      </c>
      <c r="BU260" s="48">
        <v>6</v>
      </c>
      <c r="BV260" s="53">
        <f>SUM(BU260*$D260)</f>
        <v>708</v>
      </c>
      <c r="BW260" s="48"/>
      <c r="BX260" s="53">
        <f>SUM(BW260*$D260)</f>
        <v>0</v>
      </c>
      <c r="BY260" s="48"/>
      <c r="BZ260" s="53">
        <f>SUM(BY260*$D260)</f>
        <v>0</v>
      </c>
      <c r="CA260" s="48"/>
      <c r="CB260" s="53">
        <f>SUM(CA260*$D260)</f>
        <v>0</v>
      </c>
      <c r="CC260" s="48"/>
      <c r="CD260" s="53">
        <f>SUM(CC260*$D260)</f>
        <v>0</v>
      </c>
      <c r="CE260" s="48"/>
      <c r="CF260" s="53">
        <f>SUM(CE260*$D260)</f>
        <v>0</v>
      </c>
      <c r="CG260" s="48"/>
      <c r="CH260" s="53">
        <f>SUM(CG260*$D260)</f>
        <v>0</v>
      </c>
      <c r="CI260" s="48"/>
      <c r="CJ260" s="53">
        <f>SUM(CI260*$D260)</f>
        <v>0</v>
      </c>
      <c r="CK260" s="48"/>
      <c r="CL260" s="53">
        <f>SUM(CK260*$D260)</f>
        <v>0</v>
      </c>
      <c r="CM260" s="48"/>
      <c r="CN260" s="53">
        <f>SUM(CM260*$D260)</f>
        <v>0</v>
      </c>
      <c r="CO260" s="48"/>
      <c r="CP260" s="53">
        <f>SUM(CO260*$D260)</f>
        <v>0</v>
      </c>
      <c r="CQ260" s="48"/>
      <c r="CR260" s="53">
        <f>SUM(CQ260*$D260)</f>
        <v>0</v>
      </c>
      <c r="CS260" s="48"/>
      <c r="CT260" s="53">
        <f>SUM(CS260*$D260)</f>
        <v>0</v>
      </c>
      <c r="CU260" s="48"/>
      <c r="CV260" s="53">
        <f>SUM(CU260*$D260)</f>
        <v>0</v>
      </c>
      <c r="CW260" s="48"/>
      <c r="CX260" s="53">
        <f>SUM(CW260*$D260)</f>
        <v>0</v>
      </c>
      <c r="CY260" s="43"/>
      <c r="CZ260" s="50">
        <f t="shared" si="1970"/>
        <v>28.25</v>
      </c>
      <c r="DA260" s="50">
        <f t="shared" si="1971"/>
        <v>3333.5</v>
      </c>
      <c r="DB260" s="1"/>
      <c r="DC260" s="850"/>
      <c r="DD260" s="850">
        <f t="shared" si="1972"/>
        <v>0</v>
      </c>
      <c r="DE260" s="851">
        <f t="shared" si="2022"/>
        <v>0</v>
      </c>
      <c r="DF260" s="851">
        <f t="shared" si="1973"/>
        <v>0</v>
      </c>
      <c r="DG260" s="850"/>
      <c r="DH260" s="850">
        <f t="shared" si="2023"/>
        <v>0</v>
      </c>
      <c r="DI260" s="851"/>
      <c r="DJ260" s="851">
        <f t="shared" si="2025"/>
        <v>0</v>
      </c>
    </row>
    <row r="261" spans="1:114" s="3" customFormat="1" x14ac:dyDescent="0.2">
      <c r="A261" s="46" t="s">
        <v>122</v>
      </c>
      <c r="B261" s="46" t="s">
        <v>123</v>
      </c>
      <c r="C261" s="46" t="s">
        <v>7</v>
      </c>
      <c r="D261" s="46">
        <v>118</v>
      </c>
      <c r="E261" s="4"/>
      <c r="F261" s="53">
        <f>SUM(E261*$D261)</f>
        <v>0</v>
      </c>
      <c r="G261" s="4"/>
      <c r="H261" s="53">
        <f>SUM(G261*$D261)</f>
        <v>0</v>
      </c>
      <c r="I261" s="4"/>
      <c r="J261" s="53">
        <f>SUM(I261*$D261)</f>
        <v>0</v>
      </c>
      <c r="K261" s="4"/>
      <c r="L261" s="53">
        <f>SUM(K261*$D261)</f>
        <v>0</v>
      </c>
      <c r="M261" s="4"/>
      <c r="N261" s="53">
        <f>SUM(M261*$D261)</f>
        <v>0</v>
      </c>
      <c r="O261" s="4"/>
      <c r="P261" s="53">
        <f>SUM(O261*$D261)</f>
        <v>0</v>
      </c>
      <c r="Q261" s="4"/>
      <c r="R261" s="53">
        <f>SUM(Q261*$D261)</f>
        <v>0</v>
      </c>
      <c r="S261" s="4"/>
      <c r="T261" s="53">
        <f>SUM(S261*$D261)</f>
        <v>0</v>
      </c>
      <c r="U261" s="4"/>
      <c r="V261" s="53">
        <f>SUM(U261*$D261)</f>
        <v>0</v>
      </c>
      <c r="W261" s="4"/>
      <c r="X261" s="53">
        <f>SUM(W261*$D261)</f>
        <v>0</v>
      </c>
      <c r="Y261" s="4"/>
      <c r="Z261" s="53">
        <f>SUM(Y261*$D261)</f>
        <v>0</v>
      </c>
      <c r="AA261" s="4"/>
      <c r="AB261" s="872">
        <f>SUM(AA261*$D261)</f>
        <v>0</v>
      </c>
      <c r="AC261" s="877"/>
      <c r="AD261" s="53">
        <f>SUM(AC261*$D261)</f>
        <v>0</v>
      </c>
      <c r="AE261" s="48"/>
      <c r="AF261" s="53">
        <f>SUM(AE261*$D261)</f>
        <v>0</v>
      </c>
      <c r="AG261" s="48"/>
      <c r="AH261" s="53">
        <f>SUM(AG261*$D261)</f>
        <v>0</v>
      </c>
      <c r="AI261" s="48"/>
      <c r="AJ261" s="53">
        <f>SUM(AI261*$D261)</f>
        <v>0</v>
      </c>
      <c r="AK261" s="48"/>
      <c r="AL261" s="53">
        <f>SUM(AK261*$D261)</f>
        <v>0</v>
      </c>
      <c r="AM261" s="48"/>
      <c r="AN261" s="53">
        <f>SUM(AM261*$D261)</f>
        <v>0</v>
      </c>
      <c r="AO261" s="48"/>
      <c r="AP261" s="53">
        <f>SUM(AO261*$D261)</f>
        <v>0</v>
      </c>
      <c r="AQ261" s="48"/>
      <c r="AR261" s="53">
        <f>SUM(AQ261*$D261)</f>
        <v>0</v>
      </c>
      <c r="AS261" s="48"/>
      <c r="AT261" s="53">
        <f>SUM(AS261*$D261)</f>
        <v>0</v>
      </c>
      <c r="AU261" s="48"/>
      <c r="AV261" s="53">
        <f>SUM(AU261*$D261)</f>
        <v>0</v>
      </c>
      <c r="AW261" s="48"/>
      <c r="AX261" s="53">
        <f>SUM(AW261*$D261)</f>
        <v>0</v>
      </c>
      <c r="AY261" s="48"/>
      <c r="AZ261" s="872">
        <f>SUM(AY261*$D261)</f>
        <v>0</v>
      </c>
      <c r="BA261" s="877"/>
      <c r="BB261" s="53">
        <f>SUM(BA261*$D261)</f>
        <v>0</v>
      </c>
      <c r="BC261" s="48"/>
      <c r="BD261" s="53">
        <f>SUM(BC261*$D261)</f>
        <v>0</v>
      </c>
      <c r="BE261" s="48"/>
      <c r="BF261" s="53">
        <f>SUM(BE261*$D261)</f>
        <v>0</v>
      </c>
      <c r="BG261" s="48"/>
      <c r="BH261" s="53">
        <f>SUM(BG261*$D261)</f>
        <v>0</v>
      </c>
      <c r="BI261" s="48"/>
      <c r="BJ261" s="53">
        <f>SUM(BI261*$D261)</f>
        <v>0</v>
      </c>
      <c r="BK261" s="48"/>
      <c r="BL261" s="53">
        <f>SUM(BK261*$D261)</f>
        <v>0</v>
      </c>
      <c r="BM261" s="48"/>
      <c r="BN261" s="53">
        <f>SUM(BM261*$D261)</f>
        <v>0</v>
      </c>
      <c r="BO261" s="48"/>
      <c r="BP261" s="53">
        <f>SUM(BO261*$D261)</f>
        <v>0</v>
      </c>
      <c r="BQ261" s="48"/>
      <c r="BR261" s="53">
        <f>SUM(BQ261*$D261)</f>
        <v>0</v>
      </c>
      <c r="BS261" s="48"/>
      <c r="BT261" s="53">
        <f>SUM(BS261*$D261)</f>
        <v>0</v>
      </c>
      <c r="BU261" s="48"/>
      <c r="BV261" s="53">
        <f>SUM(BU261*$D261)</f>
        <v>0</v>
      </c>
      <c r="BW261" s="48"/>
      <c r="BX261" s="53">
        <f>SUM(BW261*$D261)</f>
        <v>0</v>
      </c>
      <c r="BY261" s="48"/>
      <c r="BZ261" s="53">
        <f>SUM(BY261*$D261)</f>
        <v>0</v>
      </c>
      <c r="CA261" s="48"/>
      <c r="CB261" s="53">
        <f>SUM(CA261*$D261)</f>
        <v>0</v>
      </c>
      <c r="CC261" s="48"/>
      <c r="CD261" s="53">
        <f>SUM(CC261*$D261)</f>
        <v>0</v>
      </c>
      <c r="CE261" s="48"/>
      <c r="CF261" s="53">
        <f>SUM(CE261*$D261)</f>
        <v>0</v>
      </c>
      <c r="CG261" s="48"/>
      <c r="CH261" s="53">
        <f>SUM(CG261*$D261)</f>
        <v>0</v>
      </c>
      <c r="CI261" s="48"/>
      <c r="CJ261" s="53">
        <f>SUM(CI261*$D261)</f>
        <v>0</v>
      </c>
      <c r="CK261" s="48"/>
      <c r="CL261" s="53">
        <f>SUM(CK261*$D261)</f>
        <v>0</v>
      </c>
      <c r="CM261" s="48"/>
      <c r="CN261" s="53">
        <f>SUM(CM261*$D261)</f>
        <v>0</v>
      </c>
      <c r="CO261" s="48"/>
      <c r="CP261" s="53">
        <f>SUM(CO261*$D261)</f>
        <v>0</v>
      </c>
      <c r="CQ261" s="48"/>
      <c r="CR261" s="53">
        <f>SUM(CQ261*$D261)</f>
        <v>0</v>
      </c>
      <c r="CS261" s="48"/>
      <c r="CT261" s="53">
        <f>SUM(CS261*$D261)</f>
        <v>0</v>
      </c>
      <c r="CU261" s="48"/>
      <c r="CV261" s="53">
        <f>SUM(CU261*$D261)</f>
        <v>0</v>
      </c>
      <c r="CW261" s="48"/>
      <c r="CX261" s="53">
        <f>SUM(CW261*$D261)</f>
        <v>0</v>
      </c>
      <c r="CY261" s="43"/>
      <c r="CZ261" s="50">
        <f t="shared" si="1970"/>
        <v>0</v>
      </c>
      <c r="DA261" s="50">
        <f t="shared" si="1971"/>
        <v>0</v>
      </c>
      <c r="DB261" s="1"/>
      <c r="DC261" s="850"/>
      <c r="DD261" s="850">
        <f t="shared" si="1972"/>
        <v>0</v>
      </c>
      <c r="DE261" s="851">
        <f t="shared" si="2022"/>
        <v>0</v>
      </c>
      <c r="DF261" s="851">
        <f t="shared" si="1973"/>
        <v>0</v>
      </c>
      <c r="DG261" s="850"/>
      <c r="DH261" s="850">
        <f t="shared" si="2023"/>
        <v>0</v>
      </c>
      <c r="DI261" s="851"/>
      <c r="DJ261" s="851">
        <f t="shared" si="2025"/>
        <v>0</v>
      </c>
    </row>
    <row r="262" spans="1:114" s="3" customFormat="1" x14ac:dyDescent="0.2">
      <c r="A262" s="46" t="s">
        <v>119</v>
      </c>
      <c r="B262" s="46" t="s">
        <v>434</v>
      </c>
      <c r="C262" s="46" t="s">
        <v>7</v>
      </c>
      <c r="D262" s="46">
        <v>118</v>
      </c>
      <c r="E262" s="4"/>
      <c r="F262" s="53">
        <f t="shared" si="1974"/>
        <v>0</v>
      </c>
      <c r="G262" s="4"/>
      <c r="H262" s="53">
        <f t="shared" si="1975"/>
        <v>0</v>
      </c>
      <c r="I262" s="4"/>
      <c r="J262" s="53">
        <f t="shared" ref="J262" si="2080">SUM(I262*$D262)</f>
        <v>0</v>
      </c>
      <c r="K262" s="4"/>
      <c r="L262" s="53">
        <f t="shared" si="1977"/>
        <v>0</v>
      </c>
      <c r="M262" s="4"/>
      <c r="N262" s="53">
        <f t="shared" si="1978"/>
        <v>0</v>
      </c>
      <c r="O262" s="4"/>
      <c r="P262" s="53">
        <f t="shared" si="1979"/>
        <v>0</v>
      </c>
      <c r="Q262" s="4"/>
      <c r="R262" s="53">
        <f t="shared" si="1980"/>
        <v>0</v>
      </c>
      <c r="S262" s="4"/>
      <c r="T262" s="53">
        <f t="shared" si="1981"/>
        <v>0</v>
      </c>
      <c r="U262" s="4"/>
      <c r="V262" s="53">
        <f t="shared" si="1982"/>
        <v>0</v>
      </c>
      <c r="W262" s="4"/>
      <c r="X262" s="53">
        <f t="shared" si="1983"/>
        <v>0</v>
      </c>
      <c r="Y262" s="4"/>
      <c r="Z262" s="53">
        <f t="shared" si="1984"/>
        <v>0</v>
      </c>
      <c r="AA262" s="4"/>
      <c r="AB262" s="872">
        <f t="shared" si="1985"/>
        <v>0</v>
      </c>
      <c r="AC262" s="903"/>
      <c r="AD262" s="53">
        <f t="shared" si="1986"/>
        <v>0</v>
      </c>
      <c r="AE262" s="4"/>
      <c r="AF262" s="53">
        <f t="shared" si="1987"/>
        <v>0</v>
      </c>
      <c r="AG262" s="4"/>
      <c r="AH262" s="53">
        <f t="shared" si="1988"/>
        <v>0</v>
      </c>
      <c r="AI262" s="4"/>
      <c r="AJ262" s="53">
        <f t="shared" si="1989"/>
        <v>0</v>
      </c>
      <c r="AK262" s="4"/>
      <c r="AL262" s="53">
        <f t="shared" si="1990"/>
        <v>0</v>
      </c>
      <c r="AM262" s="4"/>
      <c r="AN262" s="53">
        <f t="shared" si="1991"/>
        <v>0</v>
      </c>
      <c r="AO262" s="4"/>
      <c r="AP262" s="53">
        <f t="shared" si="1992"/>
        <v>0</v>
      </c>
      <c r="AQ262" s="4"/>
      <c r="AR262" s="53">
        <f t="shared" si="1993"/>
        <v>0</v>
      </c>
      <c r="AS262" s="4"/>
      <c r="AT262" s="53">
        <f t="shared" si="1994"/>
        <v>0</v>
      </c>
      <c r="AU262" s="4"/>
      <c r="AV262" s="53">
        <f t="shared" si="1995"/>
        <v>0</v>
      </c>
      <c r="AW262" s="4"/>
      <c r="AX262" s="53">
        <f t="shared" si="1996"/>
        <v>0</v>
      </c>
      <c r="AY262" s="4">
        <v>25.75</v>
      </c>
      <c r="AZ262" s="872">
        <f t="shared" si="1997"/>
        <v>3038.5</v>
      </c>
      <c r="BA262" s="903">
        <v>57.25</v>
      </c>
      <c r="BB262" s="53">
        <f t="shared" si="1998"/>
        <v>6755.5</v>
      </c>
      <c r="BC262" s="4">
        <v>26.5</v>
      </c>
      <c r="BD262" s="53">
        <f t="shared" si="1999"/>
        <v>3127</v>
      </c>
      <c r="BE262" s="4">
        <v>5.5</v>
      </c>
      <c r="BF262" s="53">
        <f t="shared" si="2000"/>
        <v>649</v>
      </c>
      <c r="BG262" s="4"/>
      <c r="BH262" s="53">
        <f t="shared" si="2001"/>
        <v>0</v>
      </c>
      <c r="BI262" s="4"/>
      <c r="BJ262" s="53">
        <f t="shared" si="2002"/>
        <v>0</v>
      </c>
      <c r="BK262" s="4">
        <v>7.25</v>
      </c>
      <c r="BL262" s="53">
        <f t="shared" si="2003"/>
        <v>855.5</v>
      </c>
      <c r="BM262" s="4">
        <v>11.75</v>
      </c>
      <c r="BN262" s="53">
        <f t="shared" si="2004"/>
        <v>1386.5</v>
      </c>
      <c r="BO262" s="4"/>
      <c r="BP262" s="53">
        <f t="shared" si="2005"/>
        <v>0</v>
      </c>
      <c r="BQ262" s="4">
        <v>6.75</v>
      </c>
      <c r="BR262" s="53">
        <f t="shared" si="2006"/>
        <v>796.5</v>
      </c>
      <c r="BS262" s="4">
        <v>17.75</v>
      </c>
      <c r="BT262" s="53">
        <f t="shared" si="2007"/>
        <v>2094.5</v>
      </c>
      <c r="BU262" s="4">
        <v>31.25</v>
      </c>
      <c r="BV262" s="53">
        <f t="shared" si="2008"/>
        <v>3687.5</v>
      </c>
      <c r="BW262" s="4">
        <f>11.5+11.25</f>
        <v>22.75</v>
      </c>
      <c r="BX262" s="53">
        <f t="shared" si="2009"/>
        <v>2684.5</v>
      </c>
      <c r="BY262" s="4"/>
      <c r="BZ262" s="53">
        <f t="shared" ref="BZ262" si="2081">SUM(BY262*$D262)</f>
        <v>0</v>
      </c>
      <c r="CA262" s="4"/>
      <c r="CB262" s="53">
        <f t="shared" ref="CB262" si="2082">SUM(CA262*$D262)</f>
        <v>0</v>
      </c>
      <c r="CC262" s="4"/>
      <c r="CD262" s="53">
        <f t="shared" ref="CD262" si="2083">SUM(CC262*$D262)</f>
        <v>0</v>
      </c>
      <c r="CE262" s="4"/>
      <c r="CF262" s="53">
        <f t="shared" ref="CF262" si="2084">SUM(CE262*$D262)</f>
        <v>0</v>
      </c>
      <c r="CG262" s="4"/>
      <c r="CH262" s="53">
        <f t="shared" ref="CH262" si="2085">SUM(CG262*$D262)</f>
        <v>0</v>
      </c>
      <c r="CI262" s="4"/>
      <c r="CJ262" s="53">
        <f t="shared" ref="CJ262" si="2086">SUM(CI262*$D262)</f>
        <v>0</v>
      </c>
      <c r="CK262" s="4"/>
      <c r="CL262" s="53">
        <f t="shared" ref="CL262" si="2087">SUM(CK262*$D262)</f>
        <v>0</v>
      </c>
      <c r="CM262" s="4"/>
      <c r="CN262" s="53">
        <f t="shared" ref="CN262" si="2088">SUM(CM262*$D262)</f>
        <v>0</v>
      </c>
      <c r="CO262" s="4"/>
      <c r="CP262" s="53">
        <f t="shared" ref="CP262" si="2089">SUM(CO262*$D262)</f>
        <v>0</v>
      </c>
      <c r="CQ262" s="4"/>
      <c r="CR262" s="53">
        <f t="shared" ref="CR262" si="2090">SUM(CQ262*$D262)</f>
        <v>0</v>
      </c>
      <c r="CS262" s="4"/>
      <c r="CT262" s="53">
        <f t="shared" ref="CT262" si="2091">SUM(CS262*$D262)</f>
        <v>0</v>
      </c>
      <c r="CU262" s="4"/>
      <c r="CV262" s="53">
        <f t="shared" ref="CV262" si="2092">SUM(CU262*$D262)</f>
        <v>0</v>
      </c>
      <c r="CW262" s="4"/>
      <c r="CX262" s="53">
        <f t="shared" si="1969"/>
        <v>0</v>
      </c>
      <c r="CY262" s="43"/>
      <c r="CZ262" s="50">
        <f t="shared" si="1970"/>
        <v>212.5</v>
      </c>
      <c r="DA262" s="50">
        <f t="shared" si="1971"/>
        <v>25075</v>
      </c>
      <c r="DB262" s="1"/>
      <c r="DC262" s="850"/>
      <c r="DD262" s="850">
        <f t="shared" si="1972"/>
        <v>0</v>
      </c>
      <c r="DE262" s="851">
        <f t="shared" si="2022"/>
        <v>22.75</v>
      </c>
      <c r="DF262" s="851">
        <f t="shared" si="1973"/>
        <v>2684.5</v>
      </c>
      <c r="DG262" s="850"/>
      <c r="DH262" s="850">
        <f t="shared" si="2023"/>
        <v>0</v>
      </c>
      <c r="DI262" s="851"/>
      <c r="DJ262" s="851">
        <f t="shared" si="2025"/>
        <v>0</v>
      </c>
    </row>
    <row r="263" spans="1:114" s="3" customFormat="1" x14ac:dyDescent="0.2">
      <c r="A263" s="46" t="s">
        <v>318</v>
      </c>
      <c r="B263" s="46" t="s">
        <v>317</v>
      </c>
      <c r="C263" s="46" t="s">
        <v>3</v>
      </c>
      <c r="D263" s="46">
        <v>100</v>
      </c>
      <c r="E263" s="4"/>
      <c r="F263" s="53">
        <f>SUM(E263*$D263)</f>
        <v>0</v>
      </c>
      <c r="G263" s="4"/>
      <c r="H263" s="53">
        <f>SUM(G263*$D263)</f>
        <v>0</v>
      </c>
      <c r="I263" s="4"/>
      <c r="J263" s="53">
        <f>SUM(I263*$D263)</f>
        <v>0</v>
      </c>
      <c r="K263" s="4"/>
      <c r="L263" s="53">
        <f>SUM(K263*$D263)</f>
        <v>0</v>
      </c>
      <c r="M263" s="4"/>
      <c r="N263" s="53">
        <f>SUM(M263*$D263)</f>
        <v>0</v>
      </c>
      <c r="O263" s="4"/>
      <c r="P263" s="53">
        <f>SUM(O263*$D263)</f>
        <v>0</v>
      </c>
      <c r="Q263" s="4"/>
      <c r="R263" s="53">
        <f>SUM(Q263*$D263)</f>
        <v>0</v>
      </c>
      <c r="S263" s="4"/>
      <c r="T263" s="53">
        <f>SUM(S263*$D263)</f>
        <v>0</v>
      </c>
      <c r="U263" s="4"/>
      <c r="V263" s="53">
        <f>SUM(U263*$D263)</f>
        <v>0</v>
      </c>
      <c r="W263" s="4"/>
      <c r="X263" s="53">
        <f>SUM(W263*$D263)</f>
        <v>0</v>
      </c>
      <c r="Y263" s="4"/>
      <c r="Z263" s="53">
        <f>SUM(Y263*$D263)</f>
        <v>0</v>
      </c>
      <c r="AA263" s="4"/>
      <c r="AB263" s="872">
        <f>SUM(AA263*$D263)</f>
        <v>0</v>
      </c>
      <c r="AC263" s="903"/>
      <c r="AD263" s="53">
        <f>SUM(AC263*$D263)</f>
        <v>0</v>
      </c>
      <c r="AE263" s="4"/>
      <c r="AF263" s="53">
        <f>SUM(AE263*$D263)</f>
        <v>0</v>
      </c>
      <c r="AG263" s="4"/>
      <c r="AH263" s="53">
        <f>SUM(AG263*$D263)</f>
        <v>0</v>
      </c>
      <c r="AI263" s="4"/>
      <c r="AJ263" s="53">
        <f>SUM(AI263*$D263)</f>
        <v>0</v>
      </c>
      <c r="AK263" s="4"/>
      <c r="AL263" s="53">
        <f>SUM(AK263*$D263)</f>
        <v>0</v>
      </c>
      <c r="AM263" s="4"/>
      <c r="AN263" s="53">
        <f>SUM(AM263*$D263)</f>
        <v>0</v>
      </c>
      <c r="AO263" s="4"/>
      <c r="AP263" s="53">
        <f>SUM(AO263*$D263)</f>
        <v>0</v>
      </c>
      <c r="AQ263" s="4"/>
      <c r="AR263" s="53">
        <f>SUM(AQ263*$D263)</f>
        <v>0</v>
      </c>
      <c r="AS263" s="4"/>
      <c r="AT263" s="53">
        <f>SUM(AS263*$D263)</f>
        <v>0</v>
      </c>
      <c r="AU263" s="4"/>
      <c r="AV263" s="53">
        <f>SUM(AU263*$D263)</f>
        <v>0</v>
      </c>
      <c r="AW263" s="4">
        <v>0.25</v>
      </c>
      <c r="AX263" s="53">
        <f>SUM(AW263*$D263)</f>
        <v>25</v>
      </c>
      <c r="AY263" s="4"/>
      <c r="AZ263" s="872">
        <f>SUM(AY263*$D263)</f>
        <v>0</v>
      </c>
      <c r="BA263" s="903"/>
      <c r="BB263" s="53">
        <f>SUM(BA263*$D263)</f>
        <v>0</v>
      </c>
      <c r="BC263" s="4"/>
      <c r="BD263" s="53">
        <f>SUM(BC263*$D263)</f>
        <v>0</v>
      </c>
      <c r="BE263" s="4"/>
      <c r="BF263" s="53">
        <f>SUM(BE263*$D263)</f>
        <v>0</v>
      </c>
      <c r="BG263" s="4"/>
      <c r="BH263" s="53">
        <f>SUM(BG263*$D263)</f>
        <v>0</v>
      </c>
      <c r="BI263" s="4"/>
      <c r="BJ263" s="53">
        <f>SUM(BI263*$D263)</f>
        <v>0</v>
      </c>
      <c r="BK263" s="4"/>
      <c r="BL263" s="53">
        <f>SUM(BK263*$D263)</f>
        <v>0</v>
      </c>
      <c r="BM263" s="4"/>
      <c r="BN263" s="53">
        <f>SUM(BM263*$D263)</f>
        <v>0</v>
      </c>
      <c r="BO263" s="4"/>
      <c r="BP263" s="53">
        <f>SUM(BO263*$D263)</f>
        <v>0</v>
      </c>
      <c r="BQ263" s="4"/>
      <c r="BR263" s="53">
        <f>SUM(BQ263*$D263)</f>
        <v>0</v>
      </c>
      <c r="BS263" s="4"/>
      <c r="BT263" s="53">
        <f>SUM(BS263*$D263)</f>
        <v>0</v>
      </c>
      <c r="BU263" s="4"/>
      <c r="BV263" s="53">
        <f>SUM(BU263*$D263)</f>
        <v>0</v>
      </c>
      <c r="BW263" s="4"/>
      <c r="BX263" s="53">
        <f>SUM(BW263*$D263)</f>
        <v>0</v>
      </c>
      <c r="BY263" s="4"/>
      <c r="BZ263" s="53">
        <f>SUM(BY263*$D263)</f>
        <v>0</v>
      </c>
      <c r="CA263" s="4"/>
      <c r="CB263" s="53">
        <f>SUM(CA263*$D263)</f>
        <v>0</v>
      </c>
      <c r="CC263" s="4"/>
      <c r="CD263" s="53">
        <f>SUM(CC263*$D263)</f>
        <v>0</v>
      </c>
      <c r="CE263" s="4"/>
      <c r="CF263" s="53">
        <f>SUM(CE263*$D263)</f>
        <v>0</v>
      </c>
      <c r="CG263" s="4"/>
      <c r="CH263" s="53">
        <f>SUM(CG263*$D263)</f>
        <v>0</v>
      </c>
      <c r="CI263" s="4"/>
      <c r="CJ263" s="53">
        <f>SUM(CI263*$D263)</f>
        <v>0</v>
      </c>
      <c r="CK263" s="4"/>
      <c r="CL263" s="53">
        <f>SUM(CK263*$D263)</f>
        <v>0</v>
      </c>
      <c r="CM263" s="4"/>
      <c r="CN263" s="53">
        <f>SUM(CM263*$D263)</f>
        <v>0</v>
      </c>
      <c r="CO263" s="4"/>
      <c r="CP263" s="53">
        <f>SUM(CO263*$D263)</f>
        <v>0</v>
      </c>
      <c r="CQ263" s="4"/>
      <c r="CR263" s="53">
        <f>SUM(CQ263*$D263)</f>
        <v>0</v>
      </c>
      <c r="CS263" s="4"/>
      <c r="CT263" s="53">
        <f>SUM(CS263*$D263)</f>
        <v>0</v>
      </c>
      <c r="CU263" s="4"/>
      <c r="CV263" s="53">
        <f>SUM(CU263*$D263)</f>
        <v>0</v>
      </c>
      <c r="CW263" s="4"/>
      <c r="CX263" s="53">
        <f>SUM(CW263*$D263)</f>
        <v>0</v>
      </c>
      <c r="CY263" s="43"/>
      <c r="CZ263" s="50">
        <f t="shared" si="1970"/>
        <v>0.25</v>
      </c>
      <c r="DA263" s="50">
        <f t="shared" si="1971"/>
        <v>25</v>
      </c>
      <c r="DB263" s="1"/>
      <c r="DC263" s="850"/>
      <c r="DD263" s="850">
        <f t="shared" si="1972"/>
        <v>0</v>
      </c>
      <c r="DE263" s="851">
        <f t="shared" si="2022"/>
        <v>0</v>
      </c>
      <c r="DF263" s="851">
        <f t="shared" si="1973"/>
        <v>0</v>
      </c>
      <c r="DG263" s="850"/>
      <c r="DH263" s="850">
        <f t="shared" si="2023"/>
        <v>0</v>
      </c>
      <c r="DI263" s="851"/>
      <c r="DJ263" s="851">
        <f t="shared" si="2025"/>
        <v>0</v>
      </c>
    </row>
    <row r="264" spans="1:114" s="3" customFormat="1" x14ac:dyDescent="0.2">
      <c r="A264" s="46" t="s">
        <v>92</v>
      </c>
      <c r="B264" s="46" t="s">
        <v>93</v>
      </c>
      <c r="C264" s="46" t="s">
        <v>3</v>
      </c>
      <c r="D264" s="46">
        <v>100</v>
      </c>
      <c r="E264" s="4"/>
      <c r="F264" s="53">
        <f t="shared" si="1974"/>
        <v>0</v>
      </c>
      <c r="G264" s="4"/>
      <c r="H264" s="53">
        <f t="shared" si="1975"/>
        <v>0</v>
      </c>
      <c r="I264" s="4"/>
      <c r="J264" s="53">
        <f t="shared" ref="J264" si="2093">SUM(I264*$D264)</f>
        <v>0</v>
      </c>
      <c r="K264" s="4"/>
      <c r="L264" s="53">
        <f t="shared" si="1977"/>
        <v>0</v>
      </c>
      <c r="M264" s="4"/>
      <c r="N264" s="53">
        <f t="shared" si="1978"/>
        <v>0</v>
      </c>
      <c r="O264" s="4"/>
      <c r="P264" s="53">
        <f t="shared" si="1979"/>
        <v>0</v>
      </c>
      <c r="Q264" s="4"/>
      <c r="R264" s="53">
        <f t="shared" si="1980"/>
        <v>0</v>
      </c>
      <c r="S264" s="4"/>
      <c r="T264" s="53">
        <f t="shared" si="1981"/>
        <v>0</v>
      </c>
      <c r="U264" s="4"/>
      <c r="V264" s="53">
        <f t="shared" si="1982"/>
        <v>0</v>
      </c>
      <c r="W264" s="4"/>
      <c r="X264" s="53">
        <f t="shared" si="1983"/>
        <v>0</v>
      </c>
      <c r="Y264" s="4"/>
      <c r="Z264" s="53">
        <f t="shared" si="1984"/>
        <v>0</v>
      </c>
      <c r="AA264" s="4"/>
      <c r="AB264" s="872">
        <f t="shared" si="1985"/>
        <v>0</v>
      </c>
      <c r="AC264" s="903"/>
      <c r="AD264" s="53">
        <f t="shared" si="1986"/>
        <v>0</v>
      </c>
      <c r="AE264" s="4"/>
      <c r="AF264" s="53">
        <f t="shared" si="1987"/>
        <v>0</v>
      </c>
      <c r="AG264" s="4"/>
      <c r="AH264" s="53">
        <f t="shared" si="1988"/>
        <v>0</v>
      </c>
      <c r="AI264" s="4"/>
      <c r="AJ264" s="53">
        <f t="shared" si="1989"/>
        <v>0</v>
      </c>
      <c r="AK264" s="4"/>
      <c r="AL264" s="53">
        <f t="shared" si="1990"/>
        <v>0</v>
      </c>
      <c r="AM264" s="4"/>
      <c r="AN264" s="53">
        <f t="shared" si="1991"/>
        <v>0</v>
      </c>
      <c r="AO264" s="4"/>
      <c r="AP264" s="53">
        <f t="shared" si="1992"/>
        <v>0</v>
      </c>
      <c r="AQ264" s="4"/>
      <c r="AR264" s="53">
        <f t="shared" si="1993"/>
        <v>0</v>
      </c>
      <c r="AS264" s="4"/>
      <c r="AT264" s="53">
        <f t="shared" si="1994"/>
        <v>0</v>
      </c>
      <c r="AU264" s="4"/>
      <c r="AV264" s="53">
        <f t="shared" si="1995"/>
        <v>0</v>
      </c>
      <c r="AW264" s="4"/>
      <c r="AX264" s="53">
        <f t="shared" si="1996"/>
        <v>0</v>
      </c>
      <c r="AY264" s="4"/>
      <c r="AZ264" s="872">
        <f t="shared" si="1997"/>
        <v>0</v>
      </c>
      <c r="BA264" s="903"/>
      <c r="BB264" s="53">
        <f t="shared" si="1998"/>
        <v>0</v>
      </c>
      <c r="BC264" s="4"/>
      <c r="BD264" s="53">
        <f t="shared" si="1999"/>
        <v>0</v>
      </c>
      <c r="BE264" s="4"/>
      <c r="BF264" s="53">
        <f t="shared" si="2000"/>
        <v>0</v>
      </c>
      <c r="BG264" s="4"/>
      <c r="BH264" s="53">
        <f t="shared" si="2001"/>
        <v>0</v>
      </c>
      <c r="BI264" s="4"/>
      <c r="BJ264" s="53">
        <f t="shared" si="2002"/>
        <v>0</v>
      </c>
      <c r="BK264" s="4"/>
      <c r="BL264" s="53">
        <f t="shared" si="2003"/>
        <v>0</v>
      </c>
      <c r="BM264" s="4"/>
      <c r="BN264" s="53">
        <f t="shared" si="2004"/>
        <v>0</v>
      </c>
      <c r="BO264" s="4"/>
      <c r="BP264" s="53">
        <f t="shared" si="2005"/>
        <v>0</v>
      </c>
      <c r="BQ264" s="4"/>
      <c r="BR264" s="53">
        <f t="shared" si="2006"/>
        <v>0</v>
      </c>
      <c r="BS264" s="4"/>
      <c r="BT264" s="53">
        <f t="shared" si="2007"/>
        <v>0</v>
      </c>
      <c r="BU264" s="4"/>
      <c r="BV264" s="53">
        <f t="shared" si="2008"/>
        <v>0</v>
      </c>
      <c r="BW264" s="4"/>
      <c r="BX264" s="53">
        <f t="shared" si="2009"/>
        <v>0</v>
      </c>
      <c r="BY264" s="4"/>
      <c r="BZ264" s="53">
        <f t="shared" ref="BZ264" si="2094">SUM(BY264*$D264)</f>
        <v>0</v>
      </c>
      <c r="CA264" s="4"/>
      <c r="CB264" s="53">
        <f t="shared" ref="CB264" si="2095">SUM(CA264*$D264)</f>
        <v>0</v>
      </c>
      <c r="CC264" s="4"/>
      <c r="CD264" s="53">
        <f t="shared" ref="CD264" si="2096">SUM(CC264*$D264)</f>
        <v>0</v>
      </c>
      <c r="CE264" s="4"/>
      <c r="CF264" s="53">
        <f t="shared" ref="CF264" si="2097">SUM(CE264*$D264)</f>
        <v>0</v>
      </c>
      <c r="CG264" s="4"/>
      <c r="CH264" s="53">
        <f t="shared" ref="CH264" si="2098">SUM(CG264*$D264)</f>
        <v>0</v>
      </c>
      <c r="CI264" s="4"/>
      <c r="CJ264" s="53">
        <f t="shared" ref="CJ264" si="2099">SUM(CI264*$D264)</f>
        <v>0</v>
      </c>
      <c r="CK264" s="4"/>
      <c r="CL264" s="53">
        <f t="shared" ref="CL264" si="2100">SUM(CK264*$D264)</f>
        <v>0</v>
      </c>
      <c r="CM264" s="4"/>
      <c r="CN264" s="53">
        <f t="shared" ref="CN264" si="2101">SUM(CM264*$D264)</f>
        <v>0</v>
      </c>
      <c r="CO264" s="4"/>
      <c r="CP264" s="53">
        <f t="shared" ref="CP264" si="2102">SUM(CO264*$D264)</f>
        <v>0</v>
      </c>
      <c r="CQ264" s="4"/>
      <c r="CR264" s="53">
        <f t="shared" ref="CR264" si="2103">SUM(CQ264*$D264)</f>
        <v>0</v>
      </c>
      <c r="CS264" s="4"/>
      <c r="CT264" s="53">
        <f t="shared" ref="CT264" si="2104">SUM(CS264*$D264)</f>
        <v>0</v>
      </c>
      <c r="CU264" s="4"/>
      <c r="CV264" s="53">
        <f t="shared" ref="CV264" si="2105">SUM(CU264*$D264)</f>
        <v>0</v>
      </c>
      <c r="CW264" s="4"/>
      <c r="CX264" s="53">
        <f t="shared" si="1969"/>
        <v>0</v>
      </c>
      <c r="CY264" s="43"/>
      <c r="CZ264" s="50">
        <f t="shared" si="1970"/>
        <v>0</v>
      </c>
      <c r="DA264" s="50">
        <f t="shared" si="1971"/>
        <v>0</v>
      </c>
      <c r="DB264" s="1"/>
      <c r="DC264" s="850"/>
      <c r="DD264" s="850">
        <f t="shared" si="1972"/>
        <v>0</v>
      </c>
      <c r="DE264" s="851">
        <f t="shared" si="2022"/>
        <v>0</v>
      </c>
      <c r="DF264" s="851">
        <f t="shared" si="1973"/>
        <v>0</v>
      </c>
      <c r="DG264" s="850"/>
      <c r="DH264" s="850">
        <f t="shared" si="2023"/>
        <v>0</v>
      </c>
      <c r="DI264" s="851"/>
      <c r="DJ264" s="851">
        <f t="shared" si="2025"/>
        <v>0</v>
      </c>
    </row>
    <row r="265" spans="1:114" s="3" customFormat="1" x14ac:dyDescent="0.2">
      <c r="A265" s="46" t="s">
        <v>256</v>
      </c>
      <c r="B265" s="46" t="s">
        <v>87</v>
      </c>
      <c r="C265" s="46" t="s">
        <v>3</v>
      </c>
      <c r="D265" s="46">
        <v>100</v>
      </c>
      <c r="E265" s="4"/>
      <c r="F265" s="53">
        <f>SUM(E265*$D265)</f>
        <v>0</v>
      </c>
      <c r="G265" s="4"/>
      <c r="H265" s="53">
        <f>SUM(G265*$D265)</f>
        <v>0</v>
      </c>
      <c r="I265" s="4"/>
      <c r="J265" s="53">
        <f>SUM(I265*$D265)</f>
        <v>0</v>
      </c>
      <c r="K265" s="4"/>
      <c r="L265" s="53">
        <f>SUM(K265*$D265)</f>
        <v>0</v>
      </c>
      <c r="M265" s="4"/>
      <c r="N265" s="53">
        <f>SUM(M265*$D265)</f>
        <v>0</v>
      </c>
      <c r="O265" s="4"/>
      <c r="P265" s="53">
        <f>SUM(O265*$D265)</f>
        <v>0</v>
      </c>
      <c r="Q265" s="4"/>
      <c r="R265" s="53">
        <f>SUM(Q265*$D265)</f>
        <v>0</v>
      </c>
      <c r="S265" s="4"/>
      <c r="T265" s="53">
        <f>SUM(S265*$D265)</f>
        <v>0</v>
      </c>
      <c r="U265" s="4"/>
      <c r="V265" s="53">
        <f>SUM(U265*$D265)</f>
        <v>0</v>
      </c>
      <c r="W265" s="4"/>
      <c r="X265" s="53">
        <f>SUM(W265*$D265)</f>
        <v>0</v>
      </c>
      <c r="Y265" s="4"/>
      <c r="Z265" s="53">
        <f>SUM(Y265*$D265)</f>
        <v>0</v>
      </c>
      <c r="AA265" s="4">
        <f>36.75+5</f>
        <v>41.75</v>
      </c>
      <c r="AB265" s="872">
        <f>SUM(AA265*$D265)</f>
        <v>4175</v>
      </c>
      <c r="AC265" s="903">
        <v>3.5</v>
      </c>
      <c r="AD265" s="53">
        <f>SUM(AC265*$D265)</f>
        <v>350</v>
      </c>
      <c r="AE265" s="4">
        <v>1</v>
      </c>
      <c r="AF265" s="53">
        <f>SUM(AE265*$D265)</f>
        <v>100</v>
      </c>
      <c r="AG265" s="4">
        <v>1.75</v>
      </c>
      <c r="AH265" s="53">
        <f>SUM(AG265*$D265)</f>
        <v>175</v>
      </c>
      <c r="AI265" s="4"/>
      <c r="AJ265" s="53">
        <f>SUM(AI265*$D265)</f>
        <v>0</v>
      </c>
      <c r="AK265" s="4"/>
      <c r="AL265" s="53">
        <f>SUM(AK265*$D265)</f>
        <v>0</v>
      </c>
      <c r="AM265" s="4"/>
      <c r="AN265" s="53">
        <f>SUM(AM265*$D265)</f>
        <v>0</v>
      </c>
      <c r="AO265" s="4"/>
      <c r="AP265" s="53">
        <f>SUM(AO265*$D265)</f>
        <v>0</v>
      </c>
      <c r="AQ265" s="4"/>
      <c r="AR265" s="53">
        <f>SUM(AQ265*$D265)</f>
        <v>0</v>
      </c>
      <c r="AS265" s="4"/>
      <c r="AT265" s="53">
        <f>SUM(AS265*$D265)</f>
        <v>0</v>
      </c>
      <c r="AU265" s="4"/>
      <c r="AV265" s="53">
        <f>SUM(AU265*$D265)</f>
        <v>0</v>
      </c>
      <c r="AW265" s="4"/>
      <c r="AX265" s="53">
        <f>SUM(AW265*$D265)</f>
        <v>0</v>
      </c>
      <c r="AY265" s="4"/>
      <c r="AZ265" s="872">
        <f>SUM(AY265*$D265)</f>
        <v>0</v>
      </c>
      <c r="BA265" s="903"/>
      <c r="BB265" s="53">
        <f>SUM(BA265*$D265)</f>
        <v>0</v>
      </c>
      <c r="BC265" s="4"/>
      <c r="BD265" s="53">
        <f>SUM(BC265*$D265)</f>
        <v>0</v>
      </c>
      <c r="BE265" s="4"/>
      <c r="BF265" s="53">
        <f>SUM(BE265*$D265)</f>
        <v>0</v>
      </c>
      <c r="BG265" s="4"/>
      <c r="BH265" s="53">
        <f>SUM(BG265*$D265)</f>
        <v>0</v>
      </c>
      <c r="BI265" s="4"/>
      <c r="BJ265" s="53">
        <f>SUM(BI265*$D265)</f>
        <v>0</v>
      </c>
      <c r="BK265" s="4"/>
      <c r="BL265" s="53">
        <f>SUM(BK265*$D265)</f>
        <v>0</v>
      </c>
      <c r="BM265" s="4"/>
      <c r="BN265" s="53">
        <f>SUM(BM265*$D265)</f>
        <v>0</v>
      </c>
      <c r="BO265" s="4"/>
      <c r="BP265" s="53">
        <f>SUM(BO265*$D265)</f>
        <v>0</v>
      </c>
      <c r="BQ265" s="4"/>
      <c r="BR265" s="53">
        <f>SUM(BQ265*$D265)</f>
        <v>0</v>
      </c>
      <c r="BS265" s="4"/>
      <c r="BT265" s="53">
        <f>SUM(BS265*$D265)</f>
        <v>0</v>
      </c>
      <c r="BU265" s="4"/>
      <c r="BV265" s="53">
        <f>SUM(BU265*$D265)</f>
        <v>0</v>
      </c>
      <c r="BW265" s="4"/>
      <c r="BX265" s="53">
        <f>SUM(BW265*$D265)</f>
        <v>0</v>
      </c>
      <c r="BY265" s="4"/>
      <c r="BZ265" s="53">
        <f>SUM(BY265*$D265)</f>
        <v>0</v>
      </c>
      <c r="CA265" s="4"/>
      <c r="CB265" s="53">
        <f>SUM(CA265*$D265)</f>
        <v>0</v>
      </c>
      <c r="CC265" s="4"/>
      <c r="CD265" s="53">
        <f>SUM(CC265*$D265)</f>
        <v>0</v>
      </c>
      <c r="CE265" s="4"/>
      <c r="CF265" s="53">
        <f>SUM(CE265*$D265)</f>
        <v>0</v>
      </c>
      <c r="CG265" s="4"/>
      <c r="CH265" s="53">
        <f>SUM(CG265*$D265)</f>
        <v>0</v>
      </c>
      <c r="CI265" s="4"/>
      <c r="CJ265" s="53">
        <f>SUM(CI265*$D265)</f>
        <v>0</v>
      </c>
      <c r="CK265" s="4"/>
      <c r="CL265" s="53">
        <f>SUM(CK265*$D265)</f>
        <v>0</v>
      </c>
      <c r="CM265" s="4"/>
      <c r="CN265" s="53">
        <f>SUM(CM265*$D265)</f>
        <v>0</v>
      </c>
      <c r="CO265" s="4"/>
      <c r="CP265" s="53">
        <f>SUM(CO265*$D265)</f>
        <v>0</v>
      </c>
      <c r="CQ265" s="4"/>
      <c r="CR265" s="53">
        <f>SUM(CQ265*$D265)</f>
        <v>0</v>
      </c>
      <c r="CS265" s="4"/>
      <c r="CT265" s="53">
        <f>SUM(CS265*$D265)</f>
        <v>0</v>
      </c>
      <c r="CU265" s="4"/>
      <c r="CV265" s="53">
        <f>SUM(CU265*$D265)</f>
        <v>0</v>
      </c>
      <c r="CW265" s="4"/>
      <c r="CX265" s="53">
        <f t="shared" si="1969"/>
        <v>0</v>
      </c>
      <c r="CY265" s="43"/>
      <c r="CZ265" s="50">
        <f t="shared" si="1970"/>
        <v>48</v>
      </c>
      <c r="DA265" s="50">
        <f t="shared" si="1971"/>
        <v>4800</v>
      </c>
      <c r="DB265" s="1"/>
      <c r="DC265" s="850"/>
      <c r="DD265" s="850">
        <f t="shared" si="1972"/>
        <v>0</v>
      </c>
      <c r="DE265" s="851">
        <f t="shared" si="2022"/>
        <v>0</v>
      </c>
      <c r="DF265" s="851">
        <f t="shared" si="1973"/>
        <v>0</v>
      </c>
      <c r="DG265" s="850"/>
      <c r="DH265" s="850">
        <f t="shared" si="2023"/>
        <v>0</v>
      </c>
      <c r="DI265" s="851"/>
      <c r="DJ265" s="851">
        <f t="shared" si="2025"/>
        <v>0</v>
      </c>
    </row>
    <row r="266" spans="1:114" s="3" customFormat="1" x14ac:dyDescent="0.2">
      <c r="A266" s="46" t="s">
        <v>105</v>
      </c>
      <c r="B266" s="46" t="s">
        <v>106</v>
      </c>
      <c r="C266" s="46" t="s">
        <v>3</v>
      </c>
      <c r="D266" s="46">
        <v>100</v>
      </c>
      <c r="E266" s="4"/>
      <c r="F266" s="53">
        <f t="shared" ref="F266" si="2106">SUM(E266*$D266)</f>
        <v>0</v>
      </c>
      <c r="G266" s="4"/>
      <c r="H266" s="53">
        <f t="shared" ref="H266" si="2107">SUM(G266*$D266)</f>
        <v>0</v>
      </c>
      <c r="I266" s="4"/>
      <c r="J266" s="53">
        <f t="shared" ref="J266" si="2108">SUM(I266*$D266)</f>
        <v>0</v>
      </c>
      <c r="K266" s="4"/>
      <c r="L266" s="53">
        <f t="shared" ref="L266" si="2109">SUM(K266*$D266)</f>
        <v>0</v>
      </c>
      <c r="M266" s="4"/>
      <c r="N266" s="53">
        <f t="shared" ref="N266" si="2110">SUM(M266*$D266)</f>
        <v>0</v>
      </c>
      <c r="O266" s="4"/>
      <c r="P266" s="53">
        <f t="shared" ref="P266" si="2111">SUM(O266*$D266)</f>
        <v>0</v>
      </c>
      <c r="Q266" s="4"/>
      <c r="R266" s="53">
        <f t="shared" ref="R266" si="2112">SUM(Q266*$D266)</f>
        <v>0</v>
      </c>
      <c r="S266" s="4"/>
      <c r="T266" s="53">
        <f t="shared" ref="T266" si="2113">SUM(S266*$D266)</f>
        <v>0</v>
      </c>
      <c r="U266" s="4"/>
      <c r="V266" s="53">
        <f t="shared" ref="V266" si="2114">SUM(U266*$D266)</f>
        <v>0</v>
      </c>
      <c r="W266" s="4"/>
      <c r="X266" s="53">
        <f t="shared" ref="X266" si="2115">SUM(W266*$D266)</f>
        <v>0</v>
      </c>
      <c r="Y266" s="4"/>
      <c r="Z266" s="53">
        <f t="shared" ref="Z266" si="2116">SUM(Y266*$D266)</f>
        <v>0</v>
      </c>
      <c r="AA266" s="4"/>
      <c r="AB266" s="872">
        <f t="shared" ref="AB266" si="2117">SUM(AA266*$D266)</f>
        <v>0</v>
      </c>
      <c r="AC266" s="903"/>
      <c r="AD266" s="53">
        <f t="shared" ref="AD266" si="2118">SUM(AC266*$D266)</f>
        <v>0</v>
      </c>
      <c r="AE266" s="4"/>
      <c r="AF266" s="53">
        <f t="shared" ref="AF266" si="2119">SUM(AE266*$D266)</f>
        <v>0</v>
      </c>
      <c r="AG266" s="4"/>
      <c r="AH266" s="53">
        <f t="shared" ref="AH266" si="2120">SUM(AG266*$D266)</f>
        <v>0</v>
      </c>
      <c r="AI266" s="4"/>
      <c r="AJ266" s="53">
        <f t="shared" ref="AJ266" si="2121">SUM(AI266*$D266)</f>
        <v>0</v>
      </c>
      <c r="AK266" s="4"/>
      <c r="AL266" s="53">
        <f t="shared" ref="AL266" si="2122">SUM(AK266*$D266)</f>
        <v>0</v>
      </c>
      <c r="AM266" s="4"/>
      <c r="AN266" s="53">
        <f t="shared" ref="AN266" si="2123">SUM(AM266*$D266)</f>
        <v>0</v>
      </c>
      <c r="AO266" s="4"/>
      <c r="AP266" s="53">
        <f t="shared" ref="AP266" si="2124">SUM(AO266*$D266)</f>
        <v>0</v>
      </c>
      <c r="AQ266" s="4"/>
      <c r="AR266" s="53">
        <f t="shared" ref="AR266" si="2125">SUM(AQ266*$D266)</f>
        <v>0</v>
      </c>
      <c r="AS266" s="4"/>
      <c r="AT266" s="53">
        <f t="shared" ref="AT266" si="2126">SUM(AS266*$D266)</f>
        <v>0</v>
      </c>
      <c r="AU266" s="4"/>
      <c r="AV266" s="53">
        <f t="shared" ref="AV266" si="2127">SUM(AU266*$D266)</f>
        <v>0</v>
      </c>
      <c r="AW266" s="4"/>
      <c r="AX266" s="53">
        <f t="shared" ref="AX266" si="2128">SUM(AW266*$D266)</f>
        <v>0</v>
      </c>
      <c r="AY266" s="4"/>
      <c r="AZ266" s="872">
        <f t="shared" ref="AZ266" si="2129">SUM(AY266*$D266)</f>
        <v>0</v>
      </c>
      <c r="BA266" s="903"/>
      <c r="BB266" s="53">
        <f t="shared" ref="BB266:BB269" si="2130">SUM(BA266*$D266)</f>
        <v>0</v>
      </c>
      <c r="BC266" s="4"/>
      <c r="BD266" s="53">
        <f t="shared" ref="BD266:BD269" si="2131">SUM(BC266*$D266)</f>
        <v>0</v>
      </c>
      <c r="BE266" s="4"/>
      <c r="BF266" s="53">
        <f t="shared" ref="BF266:BF269" si="2132">SUM(BE266*$D266)</f>
        <v>0</v>
      </c>
      <c r="BG266" s="4"/>
      <c r="BH266" s="53">
        <f t="shared" ref="BH266:BH269" si="2133">SUM(BG266*$D266)</f>
        <v>0</v>
      </c>
      <c r="BI266" s="4"/>
      <c r="BJ266" s="53">
        <f t="shared" ref="BJ266:BJ269" si="2134">SUM(BI266*$D266)</f>
        <v>0</v>
      </c>
      <c r="BK266" s="4"/>
      <c r="BL266" s="53">
        <f t="shared" ref="BL266:BL269" si="2135">SUM(BK266*$D266)</f>
        <v>0</v>
      </c>
      <c r="BM266" s="4"/>
      <c r="BN266" s="53">
        <f t="shared" ref="BN266:BN269" si="2136">SUM(BM266*$D266)</f>
        <v>0</v>
      </c>
      <c r="BO266" s="4"/>
      <c r="BP266" s="53">
        <f t="shared" ref="BP266:BP269" si="2137">SUM(BO266*$D266)</f>
        <v>0</v>
      </c>
      <c r="BQ266" s="4"/>
      <c r="BR266" s="53">
        <f t="shared" ref="BR266:BR269" si="2138">SUM(BQ266*$D266)</f>
        <v>0</v>
      </c>
      <c r="BS266" s="4"/>
      <c r="BT266" s="53">
        <f t="shared" ref="BT266:BT269" si="2139">SUM(BS266*$D266)</f>
        <v>0</v>
      </c>
      <c r="BU266" s="4"/>
      <c r="BV266" s="53">
        <f t="shared" ref="BV266:BV269" si="2140">SUM(BU266*$D266)</f>
        <v>0</v>
      </c>
      <c r="BW266" s="4"/>
      <c r="BX266" s="53">
        <f t="shared" ref="BX266:BX269" si="2141">SUM(BW266*$D266)</f>
        <v>0</v>
      </c>
      <c r="BY266" s="4"/>
      <c r="BZ266" s="53">
        <f t="shared" ref="BZ266:BZ269" si="2142">SUM(BY266*$D266)</f>
        <v>0</v>
      </c>
      <c r="CA266" s="4"/>
      <c r="CB266" s="53">
        <f t="shared" ref="CB266:CB269" si="2143">SUM(CA266*$D266)</f>
        <v>0</v>
      </c>
      <c r="CC266" s="4"/>
      <c r="CD266" s="53">
        <f t="shared" ref="CD266:CD269" si="2144">SUM(CC266*$D266)</f>
        <v>0</v>
      </c>
      <c r="CE266" s="4"/>
      <c r="CF266" s="53">
        <f t="shared" ref="CF266:CF269" si="2145">SUM(CE266*$D266)</f>
        <v>0</v>
      </c>
      <c r="CG266" s="4"/>
      <c r="CH266" s="53">
        <f t="shared" ref="CH266:CH269" si="2146">SUM(CG266*$D266)</f>
        <v>0</v>
      </c>
      <c r="CI266" s="4"/>
      <c r="CJ266" s="53">
        <f t="shared" ref="CJ266:CJ269" si="2147">SUM(CI266*$D266)</f>
        <v>0</v>
      </c>
      <c r="CK266" s="4"/>
      <c r="CL266" s="53">
        <f t="shared" ref="CL266:CL269" si="2148">SUM(CK266*$D266)</f>
        <v>0</v>
      </c>
      <c r="CM266" s="4"/>
      <c r="CN266" s="53">
        <f t="shared" ref="CN266:CN269" si="2149">SUM(CM266*$D266)</f>
        <v>0</v>
      </c>
      <c r="CO266" s="4"/>
      <c r="CP266" s="53">
        <f t="shared" ref="CP266:CP269" si="2150">SUM(CO266*$D266)</f>
        <v>0</v>
      </c>
      <c r="CQ266" s="4"/>
      <c r="CR266" s="53">
        <f t="shared" ref="CR266:CR269" si="2151">SUM(CQ266*$D266)</f>
        <v>0</v>
      </c>
      <c r="CS266" s="4"/>
      <c r="CT266" s="53">
        <f t="shared" ref="CT266:CT269" si="2152">SUM(CS266*$D266)</f>
        <v>0</v>
      </c>
      <c r="CU266" s="4"/>
      <c r="CV266" s="53">
        <f t="shared" ref="CV266:CV269" si="2153">SUM(CU266*$D266)</f>
        <v>0</v>
      </c>
      <c r="CW266" s="4"/>
      <c r="CX266" s="53">
        <f t="shared" si="1969"/>
        <v>0</v>
      </c>
      <c r="CY266" s="43"/>
      <c r="CZ266" s="50">
        <f t="shared" si="1970"/>
        <v>0</v>
      </c>
      <c r="DA266" s="50">
        <f t="shared" si="1971"/>
        <v>0</v>
      </c>
      <c r="DB266" s="1"/>
      <c r="DC266" s="850"/>
      <c r="DD266" s="850">
        <f t="shared" si="1972"/>
        <v>0</v>
      </c>
      <c r="DE266" s="851">
        <f t="shared" si="2022"/>
        <v>0</v>
      </c>
      <c r="DF266" s="851">
        <f t="shared" si="1973"/>
        <v>0</v>
      </c>
      <c r="DG266" s="850"/>
      <c r="DH266" s="850">
        <f t="shared" si="2023"/>
        <v>0</v>
      </c>
      <c r="DI266" s="851"/>
      <c r="DJ266" s="851">
        <f t="shared" si="2025"/>
        <v>0</v>
      </c>
    </row>
    <row r="267" spans="1:114" s="3" customFormat="1" x14ac:dyDescent="0.2">
      <c r="A267" s="46" t="s">
        <v>174</v>
      </c>
      <c r="B267" s="46" t="s">
        <v>104</v>
      </c>
      <c r="C267" s="46" t="s">
        <v>3</v>
      </c>
      <c r="D267" s="46">
        <v>100</v>
      </c>
      <c r="E267" s="4"/>
      <c r="F267" s="53">
        <f t="shared" si="1974"/>
        <v>0</v>
      </c>
      <c r="G267" s="4"/>
      <c r="H267" s="53">
        <f t="shared" si="1975"/>
        <v>0</v>
      </c>
      <c r="I267" s="4"/>
      <c r="J267" s="53">
        <f t="shared" ref="J267" si="2154">SUM(I267*$D267)</f>
        <v>0</v>
      </c>
      <c r="K267" s="4"/>
      <c r="L267" s="53">
        <f t="shared" si="1977"/>
        <v>0</v>
      </c>
      <c r="M267" s="4"/>
      <c r="N267" s="53">
        <f t="shared" si="1978"/>
        <v>0</v>
      </c>
      <c r="O267" s="4"/>
      <c r="P267" s="53">
        <f t="shared" si="1979"/>
        <v>0</v>
      </c>
      <c r="Q267" s="4"/>
      <c r="R267" s="53">
        <f t="shared" si="1980"/>
        <v>0</v>
      </c>
      <c r="S267" s="4"/>
      <c r="T267" s="53">
        <f t="shared" si="1981"/>
        <v>0</v>
      </c>
      <c r="U267" s="4"/>
      <c r="V267" s="53">
        <f t="shared" si="1982"/>
        <v>0</v>
      </c>
      <c r="W267" s="4"/>
      <c r="X267" s="53">
        <f t="shared" si="1983"/>
        <v>0</v>
      </c>
      <c r="Y267" s="4"/>
      <c r="Z267" s="53">
        <f t="shared" si="1984"/>
        <v>0</v>
      </c>
      <c r="AA267" s="4"/>
      <c r="AB267" s="872">
        <f t="shared" si="1985"/>
        <v>0</v>
      </c>
      <c r="AC267" s="903"/>
      <c r="AD267" s="53">
        <f t="shared" si="1986"/>
        <v>0</v>
      </c>
      <c r="AE267" s="4"/>
      <c r="AF267" s="53">
        <f t="shared" si="1987"/>
        <v>0</v>
      </c>
      <c r="AG267" s="4"/>
      <c r="AH267" s="53">
        <f t="shared" si="1988"/>
        <v>0</v>
      </c>
      <c r="AI267" s="4"/>
      <c r="AJ267" s="53">
        <f t="shared" si="1989"/>
        <v>0</v>
      </c>
      <c r="AK267" s="4"/>
      <c r="AL267" s="53">
        <f t="shared" si="1990"/>
        <v>0</v>
      </c>
      <c r="AM267" s="4"/>
      <c r="AN267" s="53">
        <f t="shared" si="1991"/>
        <v>0</v>
      </c>
      <c r="AO267" s="4"/>
      <c r="AP267" s="53">
        <f t="shared" si="1992"/>
        <v>0</v>
      </c>
      <c r="AQ267" s="4"/>
      <c r="AR267" s="53">
        <f t="shared" si="1993"/>
        <v>0</v>
      </c>
      <c r="AS267" s="4"/>
      <c r="AT267" s="53">
        <f t="shared" si="1994"/>
        <v>0</v>
      </c>
      <c r="AU267" s="4"/>
      <c r="AV267" s="53">
        <f t="shared" si="1995"/>
        <v>0</v>
      </c>
      <c r="AW267" s="4"/>
      <c r="AX267" s="53">
        <f t="shared" si="1996"/>
        <v>0</v>
      </c>
      <c r="AY267" s="4"/>
      <c r="AZ267" s="872">
        <f t="shared" si="1997"/>
        <v>0</v>
      </c>
      <c r="BA267" s="903"/>
      <c r="BB267" s="53">
        <f t="shared" si="2130"/>
        <v>0</v>
      </c>
      <c r="BC267" s="4"/>
      <c r="BD267" s="53">
        <f t="shared" si="2131"/>
        <v>0</v>
      </c>
      <c r="BE267" s="4"/>
      <c r="BF267" s="53">
        <f t="shared" si="2132"/>
        <v>0</v>
      </c>
      <c r="BG267" s="4"/>
      <c r="BH267" s="53">
        <f t="shared" si="2133"/>
        <v>0</v>
      </c>
      <c r="BI267" s="4"/>
      <c r="BJ267" s="53">
        <f t="shared" si="2134"/>
        <v>0</v>
      </c>
      <c r="BK267" s="4"/>
      <c r="BL267" s="53">
        <f t="shared" si="2135"/>
        <v>0</v>
      </c>
      <c r="BM267" s="4"/>
      <c r="BN267" s="53">
        <f t="shared" si="2136"/>
        <v>0</v>
      </c>
      <c r="BO267" s="4"/>
      <c r="BP267" s="53">
        <f t="shared" si="2137"/>
        <v>0</v>
      </c>
      <c r="BQ267" s="4"/>
      <c r="BR267" s="53">
        <f t="shared" si="2138"/>
        <v>0</v>
      </c>
      <c r="BS267" s="4"/>
      <c r="BT267" s="53">
        <f t="shared" si="2139"/>
        <v>0</v>
      </c>
      <c r="BU267" s="4"/>
      <c r="BV267" s="53">
        <f t="shared" si="2140"/>
        <v>0</v>
      </c>
      <c r="BW267" s="4"/>
      <c r="BX267" s="53">
        <f t="shared" si="2141"/>
        <v>0</v>
      </c>
      <c r="BY267" s="4"/>
      <c r="BZ267" s="53">
        <f t="shared" si="2142"/>
        <v>0</v>
      </c>
      <c r="CA267" s="4"/>
      <c r="CB267" s="53">
        <f t="shared" si="2143"/>
        <v>0</v>
      </c>
      <c r="CC267" s="4"/>
      <c r="CD267" s="53">
        <f t="shared" si="2144"/>
        <v>0</v>
      </c>
      <c r="CE267" s="4"/>
      <c r="CF267" s="53">
        <f t="shared" si="2145"/>
        <v>0</v>
      </c>
      <c r="CG267" s="4"/>
      <c r="CH267" s="53">
        <f t="shared" si="2146"/>
        <v>0</v>
      </c>
      <c r="CI267" s="4"/>
      <c r="CJ267" s="53">
        <f t="shared" si="2147"/>
        <v>0</v>
      </c>
      <c r="CK267" s="4"/>
      <c r="CL267" s="53">
        <f t="shared" si="2148"/>
        <v>0</v>
      </c>
      <c r="CM267" s="4"/>
      <c r="CN267" s="53">
        <f t="shared" si="2149"/>
        <v>0</v>
      </c>
      <c r="CO267" s="4"/>
      <c r="CP267" s="53">
        <f t="shared" si="2150"/>
        <v>0</v>
      </c>
      <c r="CQ267" s="4"/>
      <c r="CR267" s="53">
        <f t="shared" si="2151"/>
        <v>0</v>
      </c>
      <c r="CS267" s="4"/>
      <c r="CT267" s="53">
        <f t="shared" si="2152"/>
        <v>0</v>
      </c>
      <c r="CU267" s="4"/>
      <c r="CV267" s="53">
        <f t="shared" si="2153"/>
        <v>0</v>
      </c>
      <c r="CW267" s="4"/>
      <c r="CX267" s="53">
        <f t="shared" si="1969"/>
        <v>0</v>
      </c>
      <c r="CY267" s="43"/>
      <c r="CZ267" s="50">
        <f t="shared" si="1970"/>
        <v>0</v>
      </c>
      <c r="DA267" s="50">
        <f t="shared" si="1971"/>
        <v>0</v>
      </c>
      <c r="DB267" s="1"/>
      <c r="DC267" s="850"/>
      <c r="DD267" s="850">
        <f t="shared" si="1972"/>
        <v>0</v>
      </c>
      <c r="DE267" s="851">
        <f t="shared" si="2022"/>
        <v>0</v>
      </c>
      <c r="DF267" s="851">
        <f t="shared" si="1973"/>
        <v>0</v>
      </c>
      <c r="DG267" s="850"/>
      <c r="DH267" s="850">
        <f t="shared" si="2023"/>
        <v>0</v>
      </c>
      <c r="DI267" s="851">
        <f t="shared" si="2024"/>
        <v>0</v>
      </c>
      <c r="DJ267" s="851">
        <f t="shared" si="2025"/>
        <v>0</v>
      </c>
    </row>
    <row r="268" spans="1:114" s="3" customFormat="1" x14ac:dyDescent="0.2">
      <c r="A268" s="46" t="s">
        <v>113</v>
      </c>
      <c r="B268" s="46" t="s">
        <v>114</v>
      </c>
      <c r="C268" s="46" t="s">
        <v>3</v>
      </c>
      <c r="D268" s="46">
        <v>100</v>
      </c>
      <c r="E268" s="4"/>
      <c r="F268" s="53">
        <f t="shared" si="1974"/>
        <v>0</v>
      </c>
      <c r="G268" s="4"/>
      <c r="H268" s="53">
        <f t="shared" si="1975"/>
        <v>0</v>
      </c>
      <c r="I268" s="4"/>
      <c r="J268" s="53">
        <f t="shared" ref="J268" si="2155">SUM(I268*$D268)</f>
        <v>0</v>
      </c>
      <c r="K268" s="4"/>
      <c r="L268" s="53">
        <f t="shared" si="1977"/>
        <v>0</v>
      </c>
      <c r="M268" s="4"/>
      <c r="N268" s="53">
        <f t="shared" si="1978"/>
        <v>0</v>
      </c>
      <c r="O268" s="4"/>
      <c r="P268" s="53">
        <f t="shared" si="1979"/>
        <v>0</v>
      </c>
      <c r="Q268" s="4"/>
      <c r="R268" s="53">
        <f t="shared" si="1980"/>
        <v>0</v>
      </c>
      <c r="S268" s="4"/>
      <c r="T268" s="53">
        <f t="shared" si="1981"/>
        <v>0</v>
      </c>
      <c r="U268" s="4"/>
      <c r="V268" s="53">
        <f t="shared" si="1982"/>
        <v>0</v>
      </c>
      <c r="W268" s="4"/>
      <c r="X268" s="53">
        <f t="shared" si="1983"/>
        <v>0</v>
      </c>
      <c r="Y268" s="4"/>
      <c r="Z268" s="53">
        <f t="shared" si="1984"/>
        <v>0</v>
      </c>
      <c r="AA268" s="4"/>
      <c r="AB268" s="872">
        <f t="shared" si="1985"/>
        <v>0</v>
      </c>
      <c r="AC268" s="903"/>
      <c r="AD268" s="53">
        <f t="shared" si="1986"/>
        <v>0</v>
      </c>
      <c r="AE268" s="4"/>
      <c r="AF268" s="53">
        <f t="shared" si="1987"/>
        <v>0</v>
      </c>
      <c r="AG268" s="4"/>
      <c r="AH268" s="53">
        <f t="shared" si="1988"/>
        <v>0</v>
      </c>
      <c r="AI268" s="4"/>
      <c r="AJ268" s="53">
        <f t="shared" si="1989"/>
        <v>0</v>
      </c>
      <c r="AK268" s="4"/>
      <c r="AL268" s="53">
        <f t="shared" si="1990"/>
        <v>0</v>
      </c>
      <c r="AM268" s="4"/>
      <c r="AN268" s="53">
        <f t="shared" si="1991"/>
        <v>0</v>
      </c>
      <c r="AO268" s="4"/>
      <c r="AP268" s="53">
        <f t="shared" si="1992"/>
        <v>0</v>
      </c>
      <c r="AQ268" s="4"/>
      <c r="AR268" s="53">
        <f t="shared" si="1993"/>
        <v>0</v>
      </c>
      <c r="AS268" s="4"/>
      <c r="AT268" s="53">
        <f t="shared" si="1994"/>
        <v>0</v>
      </c>
      <c r="AU268" s="4"/>
      <c r="AV268" s="53">
        <f t="shared" si="1995"/>
        <v>0</v>
      </c>
      <c r="AW268" s="4"/>
      <c r="AX268" s="53">
        <f t="shared" si="1996"/>
        <v>0</v>
      </c>
      <c r="AY268" s="4"/>
      <c r="AZ268" s="872">
        <f t="shared" si="1997"/>
        <v>0</v>
      </c>
      <c r="BA268" s="903"/>
      <c r="BB268" s="53">
        <f t="shared" si="2130"/>
        <v>0</v>
      </c>
      <c r="BC268" s="4"/>
      <c r="BD268" s="53">
        <f t="shared" si="2131"/>
        <v>0</v>
      </c>
      <c r="BE268" s="4"/>
      <c r="BF268" s="53">
        <f t="shared" si="2132"/>
        <v>0</v>
      </c>
      <c r="BG268" s="4"/>
      <c r="BH268" s="53">
        <f t="shared" si="2133"/>
        <v>0</v>
      </c>
      <c r="BI268" s="4"/>
      <c r="BJ268" s="53">
        <f t="shared" si="2134"/>
        <v>0</v>
      </c>
      <c r="BK268" s="4"/>
      <c r="BL268" s="53">
        <f t="shared" si="2135"/>
        <v>0</v>
      </c>
      <c r="BM268" s="4"/>
      <c r="BN268" s="53">
        <f t="shared" si="2136"/>
        <v>0</v>
      </c>
      <c r="BO268" s="4"/>
      <c r="BP268" s="53">
        <f t="shared" si="2137"/>
        <v>0</v>
      </c>
      <c r="BQ268" s="4"/>
      <c r="BR268" s="53">
        <f t="shared" si="2138"/>
        <v>0</v>
      </c>
      <c r="BS268" s="4"/>
      <c r="BT268" s="53">
        <f t="shared" si="2139"/>
        <v>0</v>
      </c>
      <c r="BU268" s="4"/>
      <c r="BV268" s="53">
        <f t="shared" si="2140"/>
        <v>0</v>
      </c>
      <c r="BW268" s="4"/>
      <c r="BX268" s="53">
        <f t="shared" si="2141"/>
        <v>0</v>
      </c>
      <c r="BY268" s="4"/>
      <c r="BZ268" s="53">
        <f t="shared" si="2142"/>
        <v>0</v>
      </c>
      <c r="CA268" s="4"/>
      <c r="CB268" s="53">
        <f t="shared" si="2143"/>
        <v>0</v>
      </c>
      <c r="CC268" s="4"/>
      <c r="CD268" s="53">
        <f t="shared" si="2144"/>
        <v>0</v>
      </c>
      <c r="CE268" s="4"/>
      <c r="CF268" s="53">
        <f t="shared" si="2145"/>
        <v>0</v>
      </c>
      <c r="CG268" s="4"/>
      <c r="CH268" s="53">
        <f t="shared" si="2146"/>
        <v>0</v>
      </c>
      <c r="CI268" s="4"/>
      <c r="CJ268" s="53">
        <f t="shared" si="2147"/>
        <v>0</v>
      </c>
      <c r="CK268" s="4"/>
      <c r="CL268" s="53">
        <f t="shared" si="2148"/>
        <v>0</v>
      </c>
      <c r="CM268" s="4"/>
      <c r="CN268" s="53">
        <f t="shared" si="2149"/>
        <v>0</v>
      </c>
      <c r="CO268" s="4"/>
      <c r="CP268" s="53">
        <f t="shared" si="2150"/>
        <v>0</v>
      </c>
      <c r="CQ268" s="4"/>
      <c r="CR268" s="53">
        <f t="shared" si="2151"/>
        <v>0</v>
      </c>
      <c r="CS268" s="4"/>
      <c r="CT268" s="53">
        <f t="shared" si="2152"/>
        <v>0</v>
      </c>
      <c r="CU268" s="4"/>
      <c r="CV268" s="53">
        <f t="shared" si="2153"/>
        <v>0</v>
      </c>
      <c r="CW268" s="4"/>
      <c r="CX268" s="53">
        <f t="shared" si="1969"/>
        <v>0</v>
      </c>
      <c r="CY268" s="43"/>
      <c r="CZ268" s="50">
        <f t="shared" si="1970"/>
        <v>0</v>
      </c>
      <c r="DA268" s="50">
        <f t="shared" si="1971"/>
        <v>0</v>
      </c>
      <c r="DB268" s="1"/>
      <c r="DC268" s="850"/>
      <c r="DD268" s="850">
        <f t="shared" si="1972"/>
        <v>0</v>
      </c>
      <c r="DE268" s="851">
        <f t="shared" si="2022"/>
        <v>0</v>
      </c>
      <c r="DF268" s="851">
        <f t="shared" si="1973"/>
        <v>0</v>
      </c>
      <c r="DG268" s="850"/>
      <c r="DH268" s="850">
        <f t="shared" si="2023"/>
        <v>0</v>
      </c>
      <c r="DI268" s="851">
        <f t="shared" si="2024"/>
        <v>0</v>
      </c>
      <c r="DJ268" s="851">
        <f t="shared" si="2025"/>
        <v>0</v>
      </c>
    </row>
    <row r="269" spans="1:114" s="3" customFormat="1" x14ac:dyDescent="0.2">
      <c r="A269" s="46" t="s">
        <v>201</v>
      </c>
      <c r="B269" s="46" t="s">
        <v>202</v>
      </c>
      <c r="C269" s="46" t="s">
        <v>3</v>
      </c>
      <c r="D269" s="46">
        <v>100</v>
      </c>
      <c r="E269" s="4"/>
      <c r="F269" s="53">
        <f t="shared" si="1974"/>
        <v>0</v>
      </c>
      <c r="G269" s="4"/>
      <c r="H269" s="53">
        <f t="shared" si="1975"/>
        <v>0</v>
      </c>
      <c r="I269" s="4"/>
      <c r="J269" s="53">
        <f t="shared" ref="J269" si="2156">SUM(I269*$D269)</f>
        <v>0</v>
      </c>
      <c r="K269" s="4"/>
      <c r="L269" s="53">
        <f t="shared" si="1977"/>
        <v>0</v>
      </c>
      <c r="M269" s="4"/>
      <c r="N269" s="53">
        <f t="shared" si="1978"/>
        <v>0</v>
      </c>
      <c r="O269" s="4"/>
      <c r="P269" s="53">
        <f t="shared" si="1979"/>
        <v>0</v>
      </c>
      <c r="Q269" s="4"/>
      <c r="R269" s="53">
        <f t="shared" si="1980"/>
        <v>0</v>
      </c>
      <c r="S269" s="4"/>
      <c r="T269" s="53">
        <f t="shared" si="1981"/>
        <v>0</v>
      </c>
      <c r="U269" s="4"/>
      <c r="V269" s="53">
        <f t="shared" si="1982"/>
        <v>0</v>
      </c>
      <c r="W269" s="4"/>
      <c r="X269" s="53">
        <f t="shared" si="1983"/>
        <v>0</v>
      </c>
      <c r="Y269" s="4"/>
      <c r="Z269" s="53">
        <f t="shared" si="1984"/>
        <v>0</v>
      </c>
      <c r="AA269" s="4"/>
      <c r="AB269" s="872">
        <f t="shared" si="1985"/>
        <v>0</v>
      </c>
      <c r="AC269" s="903"/>
      <c r="AD269" s="53">
        <f t="shared" si="1986"/>
        <v>0</v>
      </c>
      <c r="AE269" s="4"/>
      <c r="AF269" s="53">
        <f t="shared" si="1987"/>
        <v>0</v>
      </c>
      <c r="AG269" s="4"/>
      <c r="AH269" s="53">
        <f t="shared" si="1988"/>
        <v>0</v>
      </c>
      <c r="AI269" s="4"/>
      <c r="AJ269" s="53">
        <f t="shared" si="1989"/>
        <v>0</v>
      </c>
      <c r="AK269" s="4"/>
      <c r="AL269" s="53">
        <f t="shared" si="1990"/>
        <v>0</v>
      </c>
      <c r="AM269" s="4"/>
      <c r="AN269" s="53">
        <f t="shared" si="1991"/>
        <v>0</v>
      </c>
      <c r="AO269" s="4"/>
      <c r="AP269" s="53">
        <f t="shared" si="1992"/>
        <v>0</v>
      </c>
      <c r="AQ269" s="4"/>
      <c r="AR269" s="53">
        <f t="shared" si="1993"/>
        <v>0</v>
      </c>
      <c r="AS269" s="4"/>
      <c r="AT269" s="53">
        <f t="shared" si="1994"/>
        <v>0</v>
      </c>
      <c r="AU269" s="4"/>
      <c r="AV269" s="53">
        <f t="shared" si="1995"/>
        <v>0</v>
      </c>
      <c r="AW269" s="4"/>
      <c r="AX269" s="53">
        <f t="shared" si="1996"/>
        <v>0</v>
      </c>
      <c r="AY269" s="4"/>
      <c r="AZ269" s="872">
        <f t="shared" si="1997"/>
        <v>0</v>
      </c>
      <c r="BA269" s="903">
        <v>1.25</v>
      </c>
      <c r="BB269" s="53">
        <f t="shared" si="2130"/>
        <v>125</v>
      </c>
      <c r="BC269" s="4"/>
      <c r="BD269" s="53">
        <f t="shared" si="2131"/>
        <v>0</v>
      </c>
      <c r="BE269" s="4">
        <v>4.75</v>
      </c>
      <c r="BF269" s="53">
        <f t="shared" si="2132"/>
        <v>475</v>
      </c>
      <c r="BG269" s="4"/>
      <c r="BH269" s="53">
        <f t="shared" si="2133"/>
        <v>0</v>
      </c>
      <c r="BI269" s="4"/>
      <c r="BJ269" s="53">
        <f t="shared" si="2134"/>
        <v>0</v>
      </c>
      <c r="BK269" s="4"/>
      <c r="BL269" s="53">
        <f t="shared" si="2135"/>
        <v>0</v>
      </c>
      <c r="BM269" s="4"/>
      <c r="BN269" s="53">
        <f t="shared" si="2136"/>
        <v>0</v>
      </c>
      <c r="BO269" s="4"/>
      <c r="BP269" s="53">
        <f t="shared" si="2137"/>
        <v>0</v>
      </c>
      <c r="BQ269" s="4"/>
      <c r="BR269" s="53">
        <f t="shared" si="2138"/>
        <v>0</v>
      </c>
      <c r="BS269" s="4"/>
      <c r="BT269" s="53">
        <f t="shared" si="2139"/>
        <v>0</v>
      </c>
      <c r="BU269" s="4"/>
      <c r="BV269" s="53">
        <f t="shared" si="2140"/>
        <v>0</v>
      </c>
      <c r="BW269" s="4"/>
      <c r="BX269" s="53">
        <f t="shared" si="2141"/>
        <v>0</v>
      </c>
      <c r="BY269" s="4"/>
      <c r="BZ269" s="53">
        <f t="shared" si="2142"/>
        <v>0</v>
      </c>
      <c r="CA269" s="4"/>
      <c r="CB269" s="53">
        <f t="shared" si="2143"/>
        <v>0</v>
      </c>
      <c r="CC269" s="4"/>
      <c r="CD269" s="53">
        <f t="shared" si="2144"/>
        <v>0</v>
      </c>
      <c r="CE269" s="4"/>
      <c r="CF269" s="53">
        <f t="shared" si="2145"/>
        <v>0</v>
      </c>
      <c r="CG269" s="4"/>
      <c r="CH269" s="53">
        <f t="shared" si="2146"/>
        <v>0</v>
      </c>
      <c r="CI269" s="4"/>
      <c r="CJ269" s="53">
        <f t="shared" si="2147"/>
        <v>0</v>
      </c>
      <c r="CK269" s="4"/>
      <c r="CL269" s="53">
        <f t="shared" si="2148"/>
        <v>0</v>
      </c>
      <c r="CM269" s="4"/>
      <c r="CN269" s="53">
        <f t="shared" si="2149"/>
        <v>0</v>
      </c>
      <c r="CO269" s="4"/>
      <c r="CP269" s="53">
        <f t="shared" si="2150"/>
        <v>0</v>
      </c>
      <c r="CQ269" s="4"/>
      <c r="CR269" s="53">
        <f t="shared" si="2151"/>
        <v>0</v>
      </c>
      <c r="CS269" s="4"/>
      <c r="CT269" s="53">
        <f t="shared" si="2152"/>
        <v>0</v>
      </c>
      <c r="CU269" s="4"/>
      <c r="CV269" s="53">
        <f t="shared" si="2153"/>
        <v>0</v>
      </c>
      <c r="CW269" s="4"/>
      <c r="CX269" s="53">
        <f t="shared" si="1969"/>
        <v>0</v>
      </c>
      <c r="CY269" s="43"/>
      <c r="CZ269" s="50">
        <f t="shared" si="1970"/>
        <v>6</v>
      </c>
      <c r="DA269" s="50">
        <f t="shared" si="1971"/>
        <v>600</v>
      </c>
      <c r="DB269" s="1"/>
      <c r="DC269" s="850"/>
      <c r="DD269" s="850">
        <f t="shared" si="1972"/>
        <v>0</v>
      </c>
      <c r="DE269" s="851">
        <f t="shared" si="2022"/>
        <v>0</v>
      </c>
      <c r="DF269" s="851">
        <f t="shared" si="1973"/>
        <v>0</v>
      </c>
      <c r="DG269" s="850"/>
      <c r="DH269" s="850">
        <f t="shared" si="2023"/>
        <v>0</v>
      </c>
      <c r="DI269" s="851">
        <f t="shared" si="2024"/>
        <v>0</v>
      </c>
      <c r="DJ269" s="851">
        <f t="shared" si="2025"/>
        <v>0</v>
      </c>
    </row>
    <row r="270" spans="1:114" s="3" customFormat="1" x14ac:dyDescent="0.2">
      <c r="A270" s="46" t="s">
        <v>192</v>
      </c>
      <c r="B270" s="46" t="s">
        <v>193</v>
      </c>
      <c r="C270" s="46" t="s">
        <v>3</v>
      </c>
      <c r="D270" s="46">
        <v>100</v>
      </c>
      <c r="E270" s="4"/>
      <c r="F270" s="53">
        <f>SUM(E270*$D270)</f>
        <v>0</v>
      </c>
      <c r="G270" s="4"/>
      <c r="H270" s="53">
        <f>SUM(G270*$D270)</f>
        <v>0</v>
      </c>
      <c r="I270" s="4"/>
      <c r="J270" s="53">
        <f>SUM(I270*$D270)</f>
        <v>0</v>
      </c>
      <c r="K270" s="4"/>
      <c r="L270" s="53">
        <f>SUM(K270*$D270)</f>
        <v>0</v>
      </c>
      <c r="M270" s="4"/>
      <c r="N270" s="53">
        <f>SUM(M270*$D270)</f>
        <v>0</v>
      </c>
      <c r="O270" s="4"/>
      <c r="P270" s="53">
        <f>SUM(O270*$D270)</f>
        <v>0</v>
      </c>
      <c r="Q270" s="4"/>
      <c r="R270" s="53">
        <f>SUM(Q270*$D270)</f>
        <v>0</v>
      </c>
      <c r="S270" s="4"/>
      <c r="T270" s="53">
        <f>SUM(S270*$D270)</f>
        <v>0</v>
      </c>
      <c r="U270" s="4"/>
      <c r="V270" s="53">
        <f>SUM(U270*$D270)</f>
        <v>0</v>
      </c>
      <c r="W270" s="4"/>
      <c r="X270" s="53">
        <f>SUM(W270*$D270)</f>
        <v>0</v>
      </c>
      <c r="Y270" s="4"/>
      <c r="Z270" s="53">
        <f>SUM(Y270*$D270)</f>
        <v>0</v>
      </c>
      <c r="AA270" s="4"/>
      <c r="AB270" s="872">
        <f>SUM(AA270*$D270)</f>
        <v>0</v>
      </c>
      <c r="AC270" s="903"/>
      <c r="AD270" s="53">
        <f>SUM(AC270*$D270)</f>
        <v>0</v>
      </c>
      <c r="AE270" s="4"/>
      <c r="AF270" s="53">
        <f>SUM(AE270*$D270)</f>
        <v>0</v>
      </c>
      <c r="AG270" s="4"/>
      <c r="AH270" s="53">
        <f>SUM(AG270*$D270)</f>
        <v>0</v>
      </c>
      <c r="AI270" s="4"/>
      <c r="AJ270" s="53">
        <f>SUM(AI270*$D270)</f>
        <v>0</v>
      </c>
      <c r="AK270" s="4"/>
      <c r="AL270" s="53">
        <f>SUM(AK270*$D270)</f>
        <v>0</v>
      </c>
      <c r="AM270" s="4"/>
      <c r="AN270" s="53">
        <f>SUM(AM270*$D270)</f>
        <v>0</v>
      </c>
      <c r="AO270" s="4"/>
      <c r="AP270" s="53">
        <f>SUM(AO270*$D270)</f>
        <v>0</v>
      </c>
      <c r="AQ270" s="4"/>
      <c r="AR270" s="53">
        <f>SUM(AQ270*$D270)</f>
        <v>0</v>
      </c>
      <c r="AS270" s="4"/>
      <c r="AT270" s="53">
        <f>SUM(AS270*$D270)</f>
        <v>0</v>
      </c>
      <c r="AU270" s="4"/>
      <c r="AV270" s="53">
        <f>SUM(AU270*$D270)</f>
        <v>0</v>
      </c>
      <c r="AW270" s="4"/>
      <c r="AX270" s="53">
        <f>SUM(AW270*$D270)</f>
        <v>0</v>
      </c>
      <c r="AY270" s="4"/>
      <c r="AZ270" s="872">
        <f>SUM(AY270*$D270)</f>
        <v>0</v>
      </c>
      <c r="BA270" s="903"/>
      <c r="BB270" s="53">
        <f>SUM(BA270*$D270)</f>
        <v>0</v>
      </c>
      <c r="BC270" s="4"/>
      <c r="BD270" s="53">
        <f>SUM(BC270*$D270)</f>
        <v>0</v>
      </c>
      <c r="BE270" s="4"/>
      <c r="BF270" s="53">
        <f>SUM(BE270*$D270)</f>
        <v>0</v>
      </c>
      <c r="BG270" s="4"/>
      <c r="BH270" s="53">
        <f>SUM(BG270*$D270)</f>
        <v>0</v>
      </c>
      <c r="BI270" s="4"/>
      <c r="BJ270" s="53">
        <f>SUM(BI270*$D270)</f>
        <v>0</v>
      </c>
      <c r="BK270" s="4"/>
      <c r="BL270" s="53">
        <f>SUM(BK270*$D270)</f>
        <v>0</v>
      </c>
      <c r="BM270" s="4"/>
      <c r="BN270" s="53">
        <f>SUM(BM270*$D270)</f>
        <v>0</v>
      </c>
      <c r="BO270" s="4"/>
      <c r="BP270" s="53">
        <f>SUM(BO270*$D270)</f>
        <v>0</v>
      </c>
      <c r="BQ270" s="4"/>
      <c r="BR270" s="53">
        <f>SUM(BQ270*$D270)</f>
        <v>0</v>
      </c>
      <c r="BS270" s="4"/>
      <c r="BT270" s="53">
        <f>SUM(BS270*$D270)</f>
        <v>0</v>
      </c>
      <c r="BU270" s="4"/>
      <c r="BV270" s="53">
        <f>SUM(BU270*$D270)</f>
        <v>0</v>
      </c>
      <c r="BW270" s="4"/>
      <c r="BX270" s="53">
        <f>SUM(BW270*$D270)</f>
        <v>0</v>
      </c>
      <c r="BY270" s="4"/>
      <c r="BZ270" s="53">
        <f>SUM(BY270*$D270)</f>
        <v>0</v>
      </c>
      <c r="CA270" s="4"/>
      <c r="CB270" s="53">
        <f>SUM(CA270*$D270)</f>
        <v>0</v>
      </c>
      <c r="CC270" s="4"/>
      <c r="CD270" s="53">
        <f>SUM(CC270*$D270)</f>
        <v>0</v>
      </c>
      <c r="CE270" s="4"/>
      <c r="CF270" s="53">
        <f>SUM(CE270*$D270)</f>
        <v>0</v>
      </c>
      <c r="CG270" s="4"/>
      <c r="CH270" s="53">
        <f>SUM(CG270*$D270)</f>
        <v>0</v>
      </c>
      <c r="CI270" s="4"/>
      <c r="CJ270" s="53">
        <f>SUM(CI270*$D270)</f>
        <v>0</v>
      </c>
      <c r="CK270" s="4"/>
      <c r="CL270" s="53">
        <f>SUM(CK270*$D270)</f>
        <v>0</v>
      </c>
      <c r="CM270" s="4"/>
      <c r="CN270" s="53">
        <f>SUM(CM270*$D270)</f>
        <v>0</v>
      </c>
      <c r="CO270" s="4"/>
      <c r="CP270" s="53">
        <f>SUM(CO270*$D270)</f>
        <v>0</v>
      </c>
      <c r="CQ270" s="4"/>
      <c r="CR270" s="53">
        <f>SUM(CQ270*$D270)</f>
        <v>0</v>
      </c>
      <c r="CS270" s="4"/>
      <c r="CT270" s="53">
        <f>SUM(CS270*$D270)</f>
        <v>0</v>
      </c>
      <c r="CU270" s="4"/>
      <c r="CV270" s="53">
        <f>SUM(CU270*$D270)</f>
        <v>0</v>
      </c>
      <c r="CW270" s="4"/>
      <c r="CX270" s="53">
        <f t="shared" si="1969"/>
        <v>0</v>
      </c>
      <c r="CY270" s="43"/>
      <c r="CZ270" s="50">
        <f t="shared" si="1970"/>
        <v>0</v>
      </c>
      <c r="DA270" s="50">
        <f t="shared" si="1971"/>
        <v>0</v>
      </c>
      <c r="DB270" s="1"/>
      <c r="DC270" s="850"/>
      <c r="DD270" s="850">
        <f t="shared" si="1972"/>
        <v>0</v>
      </c>
      <c r="DE270" s="851">
        <f t="shared" si="2022"/>
        <v>0</v>
      </c>
      <c r="DF270" s="851">
        <f t="shared" si="1973"/>
        <v>0</v>
      </c>
      <c r="DG270" s="850"/>
      <c r="DH270" s="850">
        <f t="shared" si="2023"/>
        <v>0</v>
      </c>
      <c r="DI270" s="851">
        <f t="shared" si="2024"/>
        <v>0</v>
      </c>
      <c r="DJ270" s="851">
        <f t="shared" si="2025"/>
        <v>0</v>
      </c>
    </row>
    <row r="271" spans="1:114" s="3" customFormat="1" x14ac:dyDescent="0.2">
      <c r="A271" s="46"/>
      <c r="B271" s="46"/>
      <c r="C271" s="46"/>
      <c r="D271" s="46"/>
      <c r="E271" s="4"/>
      <c r="F271" s="53">
        <f t="shared" si="1974"/>
        <v>0</v>
      </c>
      <c r="G271" s="4"/>
      <c r="H271" s="53">
        <f t="shared" ref="H271:H287" si="2157">SUM(G271*$D271)</f>
        <v>0</v>
      </c>
      <c r="I271" s="4"/>
      <c r="J271" s="53">
        <f t="shared" ref="J271" si="2158">SUM(I271*$D271)</f>
        <v>0</v>
      </c>
      <c r="K271" s="4"/>
      <c r="L271" s="53">
        <f t="shared" ref="L271:L287" si="2159">SUM(K271*$D271)</f>
        <v>0</v>
      </c>
      <c r="M271" s="4"/>
      <c r="N271" s="53">
        <f t="shared" ref="N271:N287" si="2160">SUM(M271*$D271)</f>
        <v>0</v>
      </c>
      <c r="O271" s="4"/>
      <c r="P271" s="53">
        <f t="shared" ref="P271:P287" si="2161">SUM(O271*$D271)</f>
        <v>0</v>
      </c>
      <c r="Q271" s="4"/>
      <c r="R271" s="53">
        <f t="shared" ref="R271:R287" si="2162">SUM(Q271*$D271)</f>
        <v>0</v>
      </c>
      <c r="S271" s="4"/>
      <c r="T271" s="53">
        <f t="shared" ref="T271:T287" si="2163">SUM(S271*$D271)</f>
        <v>0</v>
      </c>
      <c r="U271" s="4"/>
      <c r="V271" s="53">
        <f t="shared" ref="V271:V287" si="2164">SUM(U271*$D271)</f>
        <v>0</v>
      </c>
      <c r="W271" s="4"/>
      <c r="X271" s="53">
        <f t="shared" ref="X271:X287" si="2165">SUM(W271*$D271)</f>
        <v>0</v>
      </c>
      <c r="Y271" s="4"/>
      <c r="Z271" s="53">
        <f t="shared" ref="Z271:Z287" si="2166">SUM(Y271*$D271)</f>
        <v>0</v>
      </c>
      <c r="AA271" s="4"/>
      <c r="AB271" s="872">
        <f t="shared" ref="AB271:AB287" si="2167">SUM(AA271*$D271)</f>
        <v>0</v>
      </c>
      <c r="AC271" s="903"/>
      <c r="AD271" s="53">
        <f t="shared" ref="AD271:AD287" si="2168">SUM(AC271*$D271)</f>
        <v>0</v>
      </c>
      <c r="AE271" s="4"/>
      <c r="AF271" s="53">
        <f t="shared" ref="AF271:AF287" si="2169">SUM(AE271*$D271)</f>
        <v>0</v>
      </c>
      <c r="AG271" s="4"/>
      <c r="AH271" s="53">
        <f t="shared" ref="AH271:AH287" si="2170">SUM(AG271*$D271)</f>
        <v>0</v>
      </c>
      <c r="AI271" s="4"/>
      <c r="AJ271" s="53">
        <f t="shared" ref="AJ271:AJ287" si="2171">SUM(AI271*$D271)</f>
        <v>0</v>
      </c>
      <c r="AK271" s="4"/>
      <c r="AL271" s="53">
        <f t="shared" ref="AL271:AL287" si="2172">SUM(AK271*$D271)</f>
        <v>0</v>
      </c>
      <c r="AM271" s="4"/>
      <c r="AN271" s="53">
        <f t="shared" ref="AN271:AN287" si="2173">SUM(AM271*$D271)</f>
        <v>0</v>
      </c>
      <c r="AO271" s="4"/>
      <c r="AP271" s="53">
        <f t="shared" ref="AP271:AP287" si="2174">SUM(AO271*$D271)</f>
        <v>0</v>
      </c>
      <c r="AQ271" s="4"/>
      <c r="AR271" s="53">
        <f t="shared" ref="AR271:AR287" si="2175">SUM(AQ271*$D271)</f>
        <v>0</v>
      </c>
      <c r="AS271" s="4"/>
      <c r="AT271" s="53">
        <f t="shared" ref="AT271:AT287" si="2176">SUM(AS271*$D271)</f>
        <v>0</v>
      </c>
      <c r="AU271" s="4"/>
      <c r="AV271" s="53">
        <f t="shared" ref="AV271:AV287" si="2177">SUM(AU271*$D271)</f>
        <v>0</v>
      </c>
      <c r="AW271" s="4"/>
      <c r="AX271" s="53">
        <f t="shared" ref="AX271:AX287" si="2178">SUM(AW271*$D271)</f>
        <v>0</v>
      </c>
      <c r="AY271" s="4"/>
      <c r="AZ271" s="872">
        <f t="shared" ref="AZ271:AZ287" si="2179">SUM(AY271*$D271)</f>
        <v>0</v>
      </c>
      <c r="BA271" s="903"/>
      <c r="BB271" s="53">
        <f>SUM(BA271*$D271)</f>
        <v>0</v>
      </c>
      <c r="BC271" s="4"/>
      <c r="BD271" s="53">
        <f t="shared" ref="BD271:BD287" si="2180">SUM(BC271*$D271)</f>
        <v>0</v>
      </c>
      <c r="BE271" s="4"/>
      <c r="BF271" s="53">
        <f t="shared" ref="BF271:BF287" si="2181">SUM(BE271*$D271)</f>
        <v>0</v>
      </c>
      <c r="BG271" s="4"/>
      <c r="BH271" s="53">
        <f t="shared" ref="BH271:BH287" si="2182">SUM(BG271*$D271)</f>
        <v>0</v>
      </c>
      <c r="BI271" s="4"/>
      <c r="BJ271" s="53">
        <f t="shared" ref="BJ271:BJ287" si="2183">SUM(BI271*$D271)</f>
        <v>0</v>
      </c>
      <c r="BK271" s="4"/>
      <c r="BL271" s="53">
        <f t="shared" ref="BL271:BL287" si="2184">SUM(BK271*$D271)</f>
        <v>0</v>
      </c>
      <c r="BM271" s="4"/>
      <c r="BN271" s="53">
        <f t="shared" ref="BN271:BN287" si="2185">SUM(BM271*$D271)</f>
        <v>0</v>
      </c>
      <c r="BO271" s="4"/>
      <c r="BP271" s="53">
        <f t="shared" ref="BP271:BP287" si="2186">SUM(BO271*$D271)</f>
        <v>0</v>
      </c>
      <c r="BQ271" s="4"/>
      <c r="BR271" s="53">
        <f t="shared" ref="BR271:BR287" si="2187">SUM(BQ271*$D271)</f>
        <v>0</v>
      </c>
      <c r="BS271" s="4"/>
      <c r="BT271" s="53">
        <f t="shared" ref="BT271:BT287" si="2188">SUM(BS271*$D271)</f>
        <v>0</v>
      </c>
      <c r="BU271" s="4"/>
      <c r="BV271" s="53">
        <f t="shared" ref="BV271:BV287" si="2189">SUM(BU271*$D271)</f>
        <v>0</v>
      </c>
      <c r="BW271" s="4"/>
      <c r="BX271" s="53">
        <f t="shared" ref="BX271:BX287" si="2190">SUM(BW271*$D271)</f>
        <v>0</v>
      </c>
      <c r="BY271" s="4"/>
      <c r="BZ271" s="53">
        <f t="shared" ref="BZ271:BZ275" si="2191">SUM(BY271*$D271)</f>
        <v>0</v>
      </c>
      <c r="CA271" s="4"/>
      <c r="CB271" s="53">
        <f t="shared" ref="CB271:CB275" si="2192">SUM(CA271*$D271)</f>
        <v>0</v>
      </c>
      <c r="CC271" s="4"/>
      <c r="CD271" s="53">
        <f t="shared" ref="CD271:CD275" si="2193">SUM(CC271*$D271)</f>
        <v>0</v>
      </c>
      <c r="CE271" s="4"/>
      <c r="CF271" s="53">
        <f t="shared" ref="CF271:CF275" si="2194">SUM(CE271*$D271)</f>
        <v>0</v>
      </c>
      <c r="CG271" s="4"/>
      <c r="CH271" s="53">
        <f t="shared" ref="CH271:CH275" si="2195">SUM(CG271*$D271)</f>
        <v>0</v>
      </c>
      <c r="CI271" s="4"/>
      <c r="CJ271" s="53">
        <f t="shared" ref="CJ271:CJ275" si="2196">SUM(CI271*$D271)</f>
        <v>0</v>
      </c>
      <c r="CK271" s="4"/>
      <c r="CL271" s="53">
        <f t="shared" ref="CL271:CL275" si="2197">SUM(CK271*$D271)</f>
        <v>0</v>
      </c>
      <c r="CM271" s="4"/>
      <c r="CN271" s="53">
        <f t="shared" ref="CN271:CN275" si="2198">SUM(CM271*$D271)</f>
        <v>0</v>
      </c>
      <c r="CO271" s="4"/>
      <c r="CP271" s="53">
        <f t="shared" ref="CP271:CP275" si="2199">SUM(CO271*$D271)</f>
        <v>0</v>
      </c>
      <c r="CQ271" s="4"/>
      <c r="CR271" s="53">
        <f t="shared" ref="CR271:CR275" si="2200">SUM(CQ271*$D271)</f>
        <v>0</v>
      </c>
      <c r="CS271" s="4"/>
      <c r="CT271" s="53">
        <f t="shared" ref="CT271:CT275" si="2201">SUM(CS271*$D271)</f>
        <v>0</v>
      </c>
      <c r="CU271" s="4"/>
      <c r="CV271" s="53">
        <f t="shared" ref="CV271:CV275" si="2202">SUM(CU271*$D271)</f>
        <v>0</v>
      </c>
      <c r="CW271" s="4"/>
      <c r="CX271" s="53">
        <f t="shared" si="1969"/>
        <v>0</v>
      </c>
      <c r="CY271" s="43"/>
      <c r="CZ271" s="50">
        <f t="shared" si="1970"/>
        <v>0</v>
      </c>
      <c r="DA271" s="50">
        <f t="shared" si="1971"/>
        <v>0</v>
      </c>
      <c r="DB271" s="1"/>
      <c r="DC271" s="850"/>
      <c r="DD271" s="850">
        <f t="shared" si="1972"/>
        <v>0</v>
      </c>
      <c r="DE271" s="851">
        <f t="shared" si="2022"/>
        <v>0</v>
      </c>
      <c r="DF271" s="851">
        <f t="shared" si="1973"/>
        <v>0</v>
      </c>
      <c r="DG271" s="850"/>
      <c r="DH271" s="850">
        <f t="shared" si="2023"/>
        <v>0</v>
      </c>
      <c r="DI271" s="851">
        <f t="shared" si="2024"/>
        <v>0</v>
      </c>
      <c r="DJ271" s="851">
        <f t="shared" si="2025"/>
        <v>0</v>
      </c>
    </row>
    <row r="272" spans="1:114" s="3" customFormat="1" x14ac:dyDescent="0.2">
      <c r="A272" s="46" t="s">
        <v>198</v>
      </c>
      <c r="B272" s="46" t="s">
        <v>199</v>
      </c>
      <c r="C272" s="46" t="s">
        <v>8</v>
      </c>
      <c r="D272" s="46">
        <v>75</v>
      </c>
      <c r="E272" s="4"/>
      <c r="F272" s="53">
        <f t="shared" si="1974"/>
        <v>0</v>
      </c>
      <c r="G272" s="4"/>
      <c r="H272" s="53">
        <f t="shared" si="2157"/>
        <v>0</v>
      </c>
      <c r="I272" s="4"/>
      <c r="J272" s="53">
        <f t="shared" ref="J272" si="2203">SUM(I272*$D272)</f>
        <v>0</v>
      </c>
      <c r="K272" s="4"/>
      <c r="L272" s="53">
        <f t="shared" si="2159"/>
        <v>0</v>
      </c>
      <c r="M272" s="4"/>
      <c r="N272" s="53">
        <f t="shared" si="2160"/>
        <v>0</v>
      </c>
      <c r="O272" s="4"/>
      <c r="P272" s="53">
        <f t="shared" si="2161"/>
        <v>0</v>
      </c>
      <c r="Q272" s="4"/>
      <c r="R272" s="53">
        <f t="shared" si="2162"/>
        <v>0</v>
      </c>
      <c r="S272" s="4"/>
      <c r="T272" s="53">
        <f t="shared" si="2163"/>
        <v>0</v>
      </c>
      <c r="U272" s="4"/>
      <c r="V272" s="53">
        <f t="shared" si="2164"/>
        <v>0</v>
      </c>
      <c r="W272" s="4"/>
      <c r="X272" s="53">
        <f t="shared" si="2165"/>
        <v>0</v>
      </c>
      <c r="Y272" s="4"/>
      <c r="Z272" s="53">
        <f t="shared" si="2166"/>
        <v>0</v>
      </c>
      <c r="AA272" s="4"/>
      <c r="AB272" s="872">
        <f t="shared" si="2167"/>
        <v>0</v>
      </c>
      <c r="AC272" s="903"/>
      <c r="AD272" s="53">
        <f t="shared" si="2168"/>
        <v>0</v>
      </c>
      <c r="AE272" s="4"/>
      <c r="AF272" s="53">
        <f t="shared" si="2169"/>
        <v>0</v>
      </c>
      <c r="AG272" s="4"/>
      <c r="AH272" s="53">
        <f t="shared" si="2170"/>
        <v>0</v>
      </c>
      <c r="AI272" s="4"/>
      <c r="AJ272" s="53">
        <f t="shared" si="2171"/>
        <v>0</v>
      </c>
      <c r="AK272" s="4"/>
      <c r="AL272" s="53">
        <f t="shared" si="2172"/>
        <v>0</v>
      </c>
      <c r="AM272" s="4"/>
      <c r="AN272" s="53">
        <f t="shared" si="2173"/>
        <v>0</v>
      </c>
      <c r="AO272" s="4"/>
      <c r="AP272" s="53">
        <f t="shared" si="2174"/>
        <v>0</v>
      </c>
      <c r="AQ272" s="4"/>
      <c r="AR272" s="53">
        <f t="shared" si="2175"/>
        <v>0</v>
      </c>
      <c r="AS272" s="4"/>
      <c r="AT272" s="53">
        <f t="shared" si="2176"/>
        <v>0</v>
      </c>
      <c r="AU272" s="4"/>
      <c r="AV272" s="53">
        <f t="shared" si="2177"/>
        <v>0</v>
      </c>
      <c r="AW272" s="4"/>
      <c r="AX272" s="53">
        <f t="shared" si="2178"/>
        <v>0</v>
      </c>
      <c r="AY272" s="4"/>
      <c r="AZ272" s="872">
        <f t="shared" si="2179"/>
        <v>0</v>
      </c>
      <c r="BA272" s="903"/>
      <c r="BB272" s="53">
        <f t="shared" ref="BB272:BB287" si="2204">SUM(BA272*$D272)</f>
        <v>0</v>
      </c>
      <c r="BC272" s="4"/>
      <c r="BD272" s="53">
        <f t="shared" si="2180"/>
        <v>0</v>
      </c>
      <c r="BE272" s="4"/>
      <c r="BF272" s="53">
        <f t="shared" si="2181"/>
        <v>0</v>
      </c>
      <c r="BG272" s="4"/>
      <c r="BH272" s="53">
        <f t="shared" si="2182"/>
        <v>0</v>
      </c>
      <c r="BI272" s="4"/>
      <c r="BJ272" s="53">
        <f t="shared" si="2183"/>
        <v>0</v>
      </c>
      <c r="BK272" s="4"/>
      <c r="BL272" s="53">
        <f t="shared" si="2184"/>
        <v>0</v>
      </c>
      <c r="BM272" s="4"/>
      <c r="BN272" s="53">
        <f t="shared" si="2185"/>
        <v>0</v>
      </c>
      <c r="BO272" s="4"/>
      <c r="BP272" s="53">
        <f t="shared" si="2186"/>
        <v>0</v>
      </c>
      <c r="BQ272" s="4"/>
      <c r="BR272" s="53">
        <f t="shared" si="2187"/>
        <v>0</v>
      </c>
      <c r="BS272" s="4"/>
      <c r="BT272" s="53">
        <f t="shared" si="2188"/>
        <v>0</v>
      </c>
      <c r="BU272" s="4"/>
      <c r="BV272" s="53">
        <f t="shared" si="2189"/>
        <v>0</v>
      </c>
      <c r="BW272" s="4"/>
      <c r="BX272" s="53">
        <f t="shared" si="2190"/>
        <v>0</v>
      </c>
      <c r="BY272" s="4"/>
      <c r="BZ272" s="53">
        <f t="shared" si="2191"/>
        <v>0</v>
      </c>
      <c r="CA272" s="4"/>
      <c r="CB272" s="53">
        <f t="shared" si="2192"/>
        <v>0</v>
      </c>
      <c r="CC272" s="4"/>
      <c r="CD272" s="53">
        <f t="shared" si="2193"/>
        <v>0</v>
      </c>
      <c r="CE272" s="4"/>
      <c r="CF272" s="53">
        <f t="shared" si="2194"/>
        <v>0</v>
      </c>
      <c r="CG272" s="4"/>
      <c r="CH272" s="53">
        <f t="shared" si="2195"/>
        <v>0</v>
      </c>
      <c r="CI272" s="4"/>
      <c r="CJ272" s="53">
        <f t="shared" si="2196"/>
        <v>0</v>
      </c>
      <c r="CK272" s="4"/>
      <c r="CL272" s="53">
        <f t="shared" si="2197"/>
        <v>0</v>
      </c>
      <c r="CM272" s="4"/>
      <c r="CN272" s="53">
        <f t="shared" si="2198"/>
        <v>0</v>
      </c>
      <c r="CO272" s="4"/>
      <c r="CP272" s="53">
        <f t="shared" si="2199"/>
        <v>0</v>
      </c>
      <c r="CQ272" s="4"/>
      <c r="CR272" s="53">
        <f t="shared" si="2200"/>
        <v>0</v>
      </c>
      <c r="CS272" s="4"/>
      <c r="CT272" s="53">
        <f t="shared" si="2201"/>
        <v>0</v>
      </c>
      <c r="CU272" s="4"/>
      <c r="CV272" s="53">
        <f t="shared" si="2202"/>
        <v>0</v>
      </c>
      <c r="CW272" s="4"/>
      <c r="CX272" s="53">
        <f t="shared" si="1969"/>
        <v>0</v>
      </c>
      <c r="CY272" s="43"/>
      <c r="CZ272" s="50">
        <f t="shared" si="1970"/>
        <v>0</v>
      </c>
      <c r="DA272" s="50">
        <f t="shared" si="1971"/>
        <v>0</v>
      </c>
      <c r="DB272" s="1"/>
      <c r="DC272" s="850"/>
      <c r="DD272" s="850">
        <f t="shared" si="1972"/>
        <v>0</v>
      </c>
      <c r="DE272" s="851">
        <f t="shared" si="2022"/>
        <v>0</v>
      </c>
      <c r="DF272" s="851">
        <f t="shared" si="1973"/>
        <v>0</v>
      </c>
      <c r="DG272" s="850"/>
      <c r="DH272" s="850">
        <f t="shared" si="2023"/>
        <v>0</v>
      </c>
      <c r="DI272" s="851">
        <f t="shared" si="2024"/>
        <v>0</v>
      </c>
      <c r="DJ272" s="851">
        <f t="shared" si="2025"/>
        <v>0</v>
      </c>
    </row>
    <row r="273" spans="1:114" s="3" customFormat="1" x14ac:dyDescent="0.2">
      <c r="A273" s="46" t="s">
        <v>134</v>
      </c>
      <c r="B273" s="46" t="s">
        <v>135</v>
      </c>
      <c r="C273" s="46" t="s">
        <v>8</v>
      </c>
      <c r="D273" s="46">
        <v>75</v>
      </c>
      <c r="E273" s="4"/>
      <c r="F273" s="53">
        <f t="shared" si="1974"/>
        <v>0</v>
      </c>
      <c r="G273" s="4"/>
      <c r="H273" s="53">
        <f t="shared" si="2157"/>
        <v>0</v>
      </c>
      <c r="I273" s="4"/>
      <c r="J273" s="53">
        <f t="shared" ref="J273" si="2205">SUM(I273*$D273)</f>
        <v>0</v>
      </c>
      <c r="K273" s="4"/>
      <c r="L273" s="53">
        <f t="shared" si="2159"/>
        <v>0</v>
      </c>
      <c r="M273" s="4"/>
      <c r="N273" s="53">
        <f t="shared" si="2160"/>
        <v>0</v>
      </c>
      <c r="O273" s="4"/>
      <c r="P273" s="53">
        <f t="shared" si="2161"/>
        <v>0</v>
      </c>
      <c r="Q273" s="4"/>
      <c r="R273" s="53">
        <f t="shared" si="2162"/>
        <v>0</v>
      </c>
      <c r="S273" s="4"/>
      <c r="T273" s="53">
        <f t="shared" si="2163"/>
        <v>0</v>
      </c>
      <c r="U273" s="4"/>
      <c r="V273" s="53">
        <f t="shared" si="2164"/>
        <v>0</v>
      </c>
      <c r="W273" s="4"/>
      <c r="X273" s="53">
        <f t="shared" si="2165"/>
        <v>0</v>
      </c>
      <c r="Y273" s="4"/>
      <c r="Z273" s="53">
        <f t="shared" si="2166"/>
        <v>0</v>
      </c>
      <c r="AA273" s="4"/>
      <c r="AB273" s="872">
        <f t="shared" si="2167"/>
        <v>0</v>
      </c>
      <c r="AC273" s="903"/>
      <c r="AD273" s="53">
        <f t="shared" si="2168"/>
        <v>0</v>
      </c>
      <c r="AE273" s="4"/>
      <c r="AF273" s="53">
        <f t="shared" si="2169"/>
        <v>0</v>
      </c>
      <c r="AG273" s="4"/>
      <c r="AH273" s="53">
        <f t="shared" si="2170"/>
        <v>0</v>
      </c>
      <c r="AI273" s="4"/>
      <c r="AJ273" s="53">
        <f t="shared" si="2171"/>
        <v>0</v>
      </c>
      <c r="AK273" s="4"/>
      <c r="AL273" s="53">
        <f t="shared" si="2172"/>
        <v>0</v>
      </c>
      <c r="AM273" s="4"/>
      <c r="AN273" s="53">
        <f t="shared" si="2173"/>
        <v>0</v>
      </c>
      <c r="AO273" s="4"/>
      <c r="AP273" s="53">
        <f t="shared" si="2174"/>
        <v>0</v>
      </c>
      <c r="AQ273" s="4"/>
      <c r="AR273" s="53">
        <f t="shared" si="2175"/>
        <v>0</v>
      </c>
      <c r="AS273" s="4"/>
      <c r="AT273" s="53">
        <f t="shared" si="2176"/>
        <v>0</v>
      </c>
      <c r="AU273" s="4"/>
      <c r="AV273" s="53">
        <f t="shared" si="2177"/>
        <v>0</v>
      </c>
      <c r="AW273" s="4"/>
      <c r="AX273" s="53">
        <f t="shared" si="2178"/>
        <v>0</v>
      </c>
      <c r="AY273" s="4"/>
      <c r="AZ273" s="872">
        <f t="shared" si="2179"/>
        <v>0</v>
      </c>
      <c r="BA273" s="903"/>
      <c r="BB273" s="53">
        <f t="shared" si="2204"/>
        <v>0</v>
      </c>
      <c r="BC273" s="4"/>
      <c r="BD273" s="53">
        <f t="shared" si="2180"/>
        <v>0</v>
      </c>
      <c r="BE273" s="4"/>
      <c r="BF273" s="53">
        <f t="shared" si="2181"/>
        <v>0</v>
      </c>
      <c r="BG273" s="4"/>
      <c r="BH273" s="53">
        <f t="shared" si="2182"/>
        <v>0</v>
      </c>
      <c r="BI273" s="4"/>
      <c r="BJ273" s="53">
        <f t="shared" si="2183"/>
        <v>0</v>
      </c>
      <c r="BK273" s="4"/>
      <c r="BL273" s="53">
        <f t="shared" si="2184"/>
        <v>0</v>
      </c>
      <c r="BM273" s="4"/>
      <c r="BN273" s="53">
        <f t="shared" si="2185"/>
        <v>0</v>
      </c>
      <c r="BO273" s="4"/>
      <c r="BP273" s="53">
        <f t="shared" si="2186"/>
        <v>0</v>
      </c>
      <c r="BQ273" s="4"/>
      <c r="BR273" s="53">
        <f t="shared" si="2187"/>
        <v>0</v>
      </c>
      <c r="BS273" s="4"/>
      <c r="BT273" s="53">
        <f t="shared" si="2188"/>
        <v>0</v>
      </c>
      <c r="BU273" s="4"/>
      <c r="BV273" s="53">
        <f t="shared" si="2189"/>
        <v>0</v>
      </c>
      <c r="BW273" s="4"/>
      <c r="BX273" s="53">
        <f t="shared" si="2190"/>
        <v>0</v>
      </c>
      <c r="BY273" s="4"/>
      <c r="BZ273" s="53">
        <f t="shared" si="2191"/>
        <v>0</v>
      </c>
      <c r="CA273" s="4"/>
      <c r="CB273" s="53">
        <f t="shared" si="2192"/>
        <v>0</v>
      </c>
      <c r="CC273" s="4"/>
      <c r="CD273" s="53">
        <f t="shared" si="2193"/>
        <v>0</v>
      </c>
      <c r="CE273" s="4"/>
      <c r="CF273" s="53">
        <f t="shared" si="2194"/>
        <v>0</v>
      </c>
      <c r="CG273" s="4"/>
      <c r="CH273" s="53">
        <f t="shared" si="2195"/>
        <v>0</v>
      </c>
      <c r="CI273" s="4"/>
      <c r="CJ273" s="53">
        <f t="shared" si="2196"/>
        <v>0</v>
      </c>
      <c r="CK273" s="4"/>
      <c r="CL273" s="53">
        <f t="shared" si="2197"/>
        <v>0</v>
      </c>
      <c r="CM273" s="4"/>
      <c r="CN273" s="53">
        <f t="shared" si="2198"/>
        <v>0</v>
      </c>
      <c r="CO273" s="4"/>
      <c r="CP273" s="53">
        <f t="shared" si="2199"/>
        <v>0</v>
      </c>
      <c r="CQ273" s="4"/>
      <c r="CR273" s="53">
        <f t="shared" si="2200"/>
        <v>0</v>
      </c>
      <c r="CS273" s="4"/>
      <c r="CT273" s="53">
        <f t="shared" si="2201"/>
        <v>0</v>
      </c>
      <c r="CU273" s="4"/>
      <c r="CV273" s="53">
        <f t="shared" si="2202"/>
        <v>0</v>
      </c>
      <c r="CW273" s="4"/>
      <c r="CX273" s="53">
        <f t="shared" si="1969"/>
        <v>0</v>
      </c>
      <c r="CY273" s="43"/>
      <c r="CZ273" s="50">
        <f t="shared" si="1970"/>
        <v>0</v>
      </c>
      <c r="DA273" s="50">
        <f t="shared" si="1971"/>
        <v>0</v>
      </c>
      <c r="DB273" s="1"/>
      <c r="DC273" s="850"/>
      <c r="DD273" s="850">
        <f t="shared" si="1972"/>
        <v>0</v>
      </c>
      <c r="DE273" s="851">
        <f t="shared" si="2022"/>
        <v>0</v>
      </c>
      <c r="DF273" s="851">
        <f t="shared" si="1973"/>
        <v>0</v>
      </c>
      <c r="DG273" s="850"/>
      <c r="DH273" s="850">
        <f t="shared" si="2023"/>
        <v>0</v>
      </c>
      <c r="DI273" s="851">
        <f t="shared" si="2024"/>
        <v>0</v>
      </c>
      <c r="DJ273" s="851">
        <f t="shared" si="2025"/>
        <v>0</v>
      </c>
    </row>
    <row r="274" spans="1:114" s="3" customFormat="1" x14ac:dyDescent="0.2">
      <c r="A274" s="46" t="s">
        <v>435</v>
      </c>
      <c r="B274" s="46" t="s">
        <v>436</v>
      </c>
      <c r="C274" s="46" t="s">
        <v>8</v>
      </c>
      <c r="D274" s="46">
        <v>75</v>
      </c>
      <c r="E274" s="4"/>
      <c r="F274" s="53">
        <f t="shared" si="1974"/>
        <v>0</v>
      </c>
      <c r="G274" s="4"/>
      <c r="H274" s="53">
        <f t="shared" si="2157"/>
        <v>0</v>
      </c>
      <c r="I274" s="4"/>
      <c r="J274" s="53">
        <f t="shared" ref="J274" si="2206">SUM(I274*$D274)</f>
        <v>0</v>
      </c>
      <c r="K274" s="4"/>
      <c r="L274" s="53">
        <f t="shared" si="2159"/>
        <v>0</v>
      </c>
      <c r="M274" s="4"/>
      <c r="N274" s="53">
        <f t="shared" si="2160"/>
        <v>0</v>
      </c>
      <c r="O274" s="4"/>
      <c r="P274" s="53">
        <f t="shared" si="2161"/>
        <v>0</v>
      </c>
      <c r="Q274" s="4"/>
      <c r="R274" s="53">
        <f t="shared" si="2162"/>
        <v>0</v>
      </c>
      <c r="S274" s="4"/>
      <c r="T274" s="53">
        <f t="shared" si="2163"/>
        <v>0</v>
      </c>
      <c r="U274" s="4"/>
      <c r="V274" s="53">
        <f t="shared" si="2164"/>
        <v>0</v>
      </c>
      <c r="W274" s="4"/>
      <c r="X274" s="53">
        <f t="shared" si="2165"/>
        <v>0</v>
      </c>
      <c r="Y274" s="4"/>
      <c r="Z274" s="53">
        <f t="shared" si="2166"/>
        <v>0</v>
      </c>
      <c r="AA274" s="4"/>
      <c r="AB274" s="872">
        <f t="shared" si="2167"/>
        <v>0</v>
      </c>
      <c r="AC274" s="903"/>
      <c r="AD274" s="53">
        <f t="shared" si="2168"/>
        <v>0</v>
      </c>
      <c r="AE274" s="4"/>
      <c r="AF274" s="53">
        <f t="shared" si="2169"/>
        <v>0</v>
      </c>
      <c r="AG274" s="4"/>
      <c r="AH274" s="53">
        <f t="shared" si="2170"/>
        <v>0</v>
      </c>
      <c r="AI274" s="4"/>
      <c r="AJ274" s="53">
        <f t="shared" si="2171"/>
        <v>0</v>
      </c>
      <c r="AK274" s="4"/>
      <c r="AL274" s="53">
        <f t="shared" si="2172"/>
        <v>0</v>
      </c>
      <c r="AM274" s="4"/>
      <c r="AN274" s="53">
        <f t="shared" si="2173"/>
        <v>0</v>
      </c>
      <c r="AO274" s="4"/>
      <c r="AP274" s="53">
        <f t="shared" si="2174"/>
        <v>0</v>
      </c>
      <c r="AQ274" s="4"/>
      <c r="AR274" s="53">
        <f t="shared" si="2175"/>
        <v>0</v>
      </c>
      <c r="AS274" s="4"/>
      <c r="AT274" s="53">
        <f t="shared" si="2176"/>
        <v>0</v>
      </c>
      <c r="AU274" s="4"/>
      <c r="AV274" s="53">
        <f t="shared" si="2177"/>
        <v>0</v>
      </c>
      <c r="AW274" s="4"/>
      <c r="AX274" s="53">
        <f t="shared" si="2178"/>
        <v>0</v>
      </c>
      <c r="AY274" s="4"/>
      <c r="AZ274" s="872">
        <f t="shared" si="2179"/>
        <v>0</v>
      </c>
      <c r="BA274" s="903">
        <v>2</v>
      </c>
      <c r="BB274" s="53">
        <f t="shared" si="2204"/>
        <v>150</v>
      </c>
      <c r="BC274" s="4">
        <v>3.25</v>
      </c>
      <c r="BD274" s="53">
        <f t="shared" si="2180"/>
        <v>243.75</v>
      </c>
      <c r="BE274" s="4"/>
      <c r="BF274" s="53">
        <f t="shared" si="2181"/>
        <v>0</v>
      </c>
      <c r="BG274" s="4"/>
      <c r="BH274" s="53">
        <f t="shared" si="2182"/>
        <v>0</v>
      </c>
      <c r="BI274" s="4"/>
      <c r="BJ274" s="53">
        <f t="shared" si="2183"/>
        <v>0</v>
      </c>
      <c r="BK274" s="4">
        <v>0.75</v>
      </c>
      <c r="BL274" s="53">
        <f t="shared" si="2184"/>
        <v>56.25</v>
      </c>
      <c r="BM274" s="4"/>
      <c r="BN274" s="53">
        <f t="shared" si="2185"/>
        <v>0</v>
      </c>
      <c r="BO274" s="4"/>
      <c r="BP274" s="53">
        <f t="shared" si="2186"/>
        <v>0</v>
      </c>
      <c r="BQ274" s="4"/>
      <c r="BR274" s="53">
        <f t="shared" si="2187"/>
        <v>0</v>
      </c>
      <c r="BS274" s="4"/>
      <c r="BT274" s="53">
        <f t="shared" si="2188"/>
        <v>0</v>
      </c>
      <c r="BU274" s="4"/>
      <c r="BV274" s="53">
        <f t="shared" si="2189"/>
        <v>0</v>
      </c>
      <c r="BW274" s="4"/>
      <c r="BX274" s="53">
        <f t="shared" si="2190"/>
        <v>0</v>
      </c>
      <c r="BY274" s="4"/>
      <c r="BZ274" s="53">
        <f t="shared" si="2191"/>
        <v>0</v>
      </c>
      <c r="CA274" s="4"/>
      <c r="CB274" s="53">
        <f t="shared" si="2192"/>
        <v>0</v>
      </c>
      <c r="CC274" s="4"/>
      <c r="CD274" s="53">
        <f t="shared" si="2193"/>
        <v>0</v>
      </c>
      <c r="CE274" s="4"/>
      <c r="CF274" s="53">
        <f t="shared" si="2194"/>
        <v>0</v>
      </c>
      <c r="CG274" s="4"/>
      <c r="CH274" s="53">
        <f t="shared" si="2195"/>
        <v>0</v>
      </c>
      <c r="CI274" s="4"/>
      <c r="CJ274" s="53">
        <f t="shared" si="2196"/>
        <v>0</v>
      </c>
      <c r="CK274" s="4"/>
      <c r="CL274" s="53">
        <f t="shared" si="2197"/>
        <v>0</v>
      </c>
      <c r="CM274" s="4"/>
      <c r="CN274" s="53">
        <f t="shared" si="2198"/>
        <v>0</v>
      </c>
      <c r="CO274" s="4"/>
      <c r="CP274" s="53">
        <f t="shared" si="2199"/>
        <v>0</v>
      </c>
      <c r="CQ274" s="4"/>
      <c r="CR274" s="53">
        <f t="shared" si="2200"/>
        <v>0</v>
      </c>
      <c r="CS274" s="4"/>
      <c r="CT274" s="53">
        <f t="shared" si="2201"/>
        <v>0</v>
      </c>
      <c r="CU274" s="4"/>
      <c r="CV274" s="53">
        <f t="shared" si="2202"/>
        <v>0</v>
      </c>
      <c r="CW274" s="4"/>
      <c r="CX274" s="53">
        <f t="shared" si="1969"/>
        <v>0</v>
      </c>
      <c r="CY274" s="43"/>
      <c r="CZ274" s="50">
        <f t="shared" si="1970"/>
        <v>6</v>
      </c>
      <c r="DA274" s="50">
        <f t="shared" si="1971"/>
        <v>450</v>
      </c>
      <c r="DB274" s="1"/>
      <c r="DC274" s="850"/>
      <c r="DD274" s="850">
        <f t="shared" si="1972"/>
        <v>0</v>
      </c>
      <c r="DE274" s="851">
        <f t="shared" si="2022"/>
        <v>0</v>
      </c>
      <c r="DF274" s="851">
        <f t="shared" si="1973"/>
        <v>0</v>
      </c>
      <c r="DG274" s="850"/>
      <c r="DH274" s="850">
        <f t="shared" si="2023"/>
        <v>0</v>
      </c>
      <c r="DI274" s="851"/>
      <c r="DJ274" s="851">
        <f t="shared" si="2025"/>
        <v>0</v>
      </c>
    </row>
    <row r="275" spans="1:114" s="3" customFormat="1" x14ac:dyDescent="0.2">
      <c r="A275" s="46" t="s">
        <v>214</v>
      </c>
      <c r="B275" s="46" t="s">
        <v>215</v>
      </c>
      <c r="C275" s="46" t="s">
        <v>8</v>
      </c>
      <c r="D275" s="46">
        <v>75</v>
      </c>
      <c r="E275" s="4"/>
      <c r="F275" s="53">
        <f t="shared" si="1974"/>
        <v>0</v>
      </c>
      <c r="G275" s="4"/>
      <c r="H275" s="53">
        <f t="shared" si="2157"/>
        <v>0</v>
      </c>
      <c r="I275" s="4"/>
      <c r="J275" s="53">
        <f t="shared" ref="J275" si="2207">SUM(I275*$D275)</f>
        <v>0</v>
      </c>
      <c r="K275" s="4"/>
      <c r="L275" s="53">
        <f t="shared" si="2159"/>
        <v>0</v>
      </c>
      <c r="M275" s="4"/>
      <c r="N275" s="53">
        <f t="shared" si="2160"/>
        <v>0</v>
      </c>
      <c r="O275" s="4"/>
      <c r="P275" s="53">
        <f t="shared" si="2161"/>
        <v>0</v>
      </c>
      <c r="Q275" s="4"/>
      <c r="R275" s="53">
        <f t="shared" si="2162"/>
        <v>0</v>
      </c>
      <c r="S275" s="4"/>
      <c r="T275" s="53">
        <f t="shared" si="2163"/>
        <v>0</v>
      </c>
      <c r="U275" s="4"/>
      <c r="V275" s="53">
        <f t="shared" si="2164"/>
        <v>0</v>
      </c>
      <c r="W275" s="4"/>
      <c r="X275" s="53">
        <f t="shared" si="2165"/>
        <v>0</v>
      </c>
      <c r="Y275" s="4"/>
      <c r="Z275" s="53">
        <f t="shared" si="2166"/>
        <v>0</v>
      </c>
      <c r="AA275" s="4"/>
      <c r="AB275" s="872">
        <f t="shared" si="2167"/>
        <v>0</v>
      </c>
      <c r="AC275" s="903"/>
      <c r="AD275" s="53">
        <f t="shared" si="2168"/>
        <v>0</v>
      </c>
      <c r="AE275" s="4">
        <v>4</v>
      </c>
      <c r="AF275" s="53">
        <f t="shared" si="2169"/>
        <v>300</v>
      </c>
      <c r="AG275" s="4">
        <v>36</v>
      </c>
      <c r="AH275" s="53">
        <f t="shared" si="2170"/>
        <v>2700</v>
      </c>
      <c r="AI275" s="4"/>
      <c r="AJ275" s="53">
        <f t="shared" si="2171"/>
        <v>0</v>
      </c>
      <c r="AK275" s="4"/>
      <c r="AL275" s="53">
        <f t="shared" si="2172"/>
        <v>0</v>
      </c>
      <c r="AM275" s="4"/>
      <c r="AN275" s="53">
        <f t="shared" si="2173"/>
        <v>0</v>
      </c>
      <c r="AO275" s="4"/>
      <c r="AP275" s="53">
        <f t="shared" si="2174"/>
        <v>0</v>
      </c>
      <c r="AQ275" s="4"/>
      <c r="AR275" s="53">
        <f t="shared" si="2175"/>
        <v>0</v>
      </c>
      <c r="AS275" s="4">
        <v>36</v>
      </c>
      <c r="AT275" s="53">
        <f t="shared" si="2176"/>
        <v>2700</v>
      </c>
      <c r="AU275" s="4"/>
      <c r="AV275" s="53">
        <f t="shared" si="2177"/>
        <v>0</v>
      </c>
      <c r="AW275" s="4">
        <v>47</v>
      </c>
      <c r="AX275" s="53">
        <f t="shared" si="2178"/>
        <v>3525</v>
      </c>
      <c r="AY275" s="4">
        <v>43.75</v>
      </c>
      <c r="AZ275" s="872">
        <f t="shared" si="2179"/>
        <v>3281.25</v>
      </c>
      <c r="BA275" s="903">
        <v>36.25</v>
      </c>
      <c r="BB275" s="53">
        <f t="shared" si="2204"/>
        <v>2718.75</v>
      </c>
      <c r="BC275" s="4">
        <v>19.25</v>
      </c>
      <c r="BD275" s="53">
        <f t="shared" si="2180"/>
        <v>1443.75</v>
      </c>
      <c r="BE275" s="4">
        <v>26.75</v>
      </c>
      <c r="BF275" s="53">
        <f t="shared" si="2181"/>
        <v>2006.25</v>
      </c>
      <c r="BG275" s="4"/>
      <c r="BH275" s="53">
        <f t="shared" si="2182"/>
        <v>0</v>
      </c>
      <c r="BI275" s="4"/>
      <c r="BJ275" s="53">
        <f t="shared" si="2183"/>
        <v>0</v>
      </c>
      <c r="BK275" s="4"/>
      <c r="BL275" s="53">
        <f t="shared" si="2184"/>
        <v>0</v>
      </c>
      <c r="BM275" s="4">
        <v>65.25</v>
      </c>
      <c r="BN275" s="53">
        <f t="shared" si="2185"/>
        <v>4893.75</v>
      </c>
      <c r="BO275" s="4"/>
      <c r="BP275" s="53">
        <f t="shared" si="2186"/>
        <v>0</v>
      </c>
      <c r="BQ275" s="4">
        <v>59.75</v>
      </c>
      <c r="BR275" s="53">
        <f t="shared" si="2187"/>
        <v>4481.25</v>
      </c>
      <c r="BS275" s="4">
        <v>110.75</v>
      </c>
      <c r="BT275" s="53">
        <f t="shared" si="2188"/>
        <v>8306.25</v>
      </c>
      <c r="BU275" s="4">
        <v>61.5</v>
      </c>
      <c r="BV275" s="53">
        <f t="shared" si="2189"/>
        <v>4612.5</v>
      </c>
      <c r="BW275" s="4">
        <f>28+7.5</f>
        <v>35.5</v>
      </c>
      <c r="BX275" s="53">
        <f t="shared" si="2190"/>
        <v>2662.5</v>
      </c>
      <c r="BY275" s="4"/>
      <c r="BZ275" s="53">
        <f t="shared" si="2191"/>
        <v>0</v>
      </c>
      <c r="CA275" s="4"/>
      <c r="CB275" s="53">
        <f t="shared" si="2192"/>
        <v>0</v>
      </c>
      <c r="CC275" s="4"/>
      <c r="CD275" s="53">
        <f t="shared" si="2193"/>
        <v>0</v>
      </c>
      <c r="CE275" s="4"/>
      <c r="CF275" s="53">
        <f t="shared" si="2194"/>
        <v>0</v>
      </c>
      <c r="CG275" s="4"/>
      <c r="CH275" s="53">
        <f t="shared" si="2195"/>
        <v>0</v>
      </c>
      <c r="CI275" s="4"/>
      <c r="CJ275" s="53">
        <f t="shared" si="2196"/>
        <v>0</v>
      </c>
      <c r="CK275" s="4"/>
      <c r="CL275" s="53">
        <f t="shared" si="2197"/>
        <v>0</v>
      </c>
      <c r="CM275" s="4"/>
      <c r="CN275" s="53">
        <f t="shared" si="2198"/>
        <v>0</v>
      </c>
      <c r="CO275" s="4"/>
      <c r="CP275" s="53">
        <f t="shared" si="2199"/>
        <v>0</v>
      </c>
      <c r="CQ275" s="4"/>
      <c r="CR275" s="53">
        <f t="shared" si="2200"/>
        <v>0</v>
      </c>
      <c r="CS275" s="4"/>
      <c r="CT275" s="53">
        <f t="shared" si="2201"/>
        <v>0</v>
      </c>
      <c r="CU275" s="4"/>
      <c r="CV275" s="53">
        <f t="shared" si="2202"/>
        <v>0</v>
      </c>
      <c r="CW275" s="4"/>
      <c r="CX275" s="53">
        <f t="shared" si="1969"/>
        <v>0</v>
      </c>
      <c r="CY275" s="43"/>
      <c r="CZ275" s="50">
        <f t="shared" si="1970"/>
        <v>581.75</v>
      </c>
      <c r="DA275" s="50">
        <f t="shared" si="1971"/>
        <v>43631.25</v>
      </c>
      <c r="DB275" s="1"/>
      <c r="DC275" s="850"/>
      <c r="DD275" s="850">
        <f t="shared" si="1972"/>
        <v>0</v>
      </c>
      <c r="DE275" s="851">
        <f t="shared" si="2022"/>
        <v>35.5</v>
      </c>
      <c r="DF275" s="851">
        <f t="shared" si="1973"/>
        <v>2662.5</v>
      </c>
      <c r="DG275" s="850"/>
      <c r="DH275" s="850">
        <f t="shared" si="2023"/>
        <v>0</v>
      </c>
      <c r="DI275" s="851"/>
      <c r="DJ275" s="851">
        <f t="shared" si="2025"/>
        <v>0</v>
      </c>
    </row>
    <row r="276" spans="1:114" s="3" customFormat="1" x14ac:dyDescent="0.2">
      <c r="A276" s="46" t="s">
        <v>437</v>
      </c>
      <c r="B276" s="46" t="s">
        <v>438</v>
      </c>
      <c r="C276" s="46" t="s">
        <v>8</v>
      </c>
      <c r="D276" s="46">
        <v>75</v>
      </c>
      <c r="E276" s="4"/>
      <c r="F276" s="53">
        <f>SUM(E276*$D276)</f>
        <v>0</v>
      </c>
      <c r="G276" s="4"/>
      <c r="H276" s="53">
        <f>SUM(G276*$D276)</f>
        <v>0</v>
      </c>
      <c r="I276" s="4"/>
      <c r="J276" s="53">
        <f>SUM(I276*$D276)</f>
        <v>0</v>
      </c>
      <c r="K276" s="4"/>
      <c r="L276" s="53">
        <f>SUM(K276*$D276)</f>
        <v>0</v>
      </c>
      <c r="M276" s="4"/>
      <c r="N276" s="53">
        <f>SUM(M276*$D276)</f>
        <v>0</v>
      </c>
      <c r="O276" s="4"/>
      <c r="P276" s="53">
        <f>SUM(O276*$D276)</f>
        <v>0</v>
      </c>
      <c r="Q276" s="4"/>
      <c r="R276" s="53">
        <f>SUM(Q276*$D276)</f>
        <v>0</v>
      </c>
      <c r="S276" s="4"/>
      <c r="T276" s="53">
        <f>SUM(S276*$D276)</f>
        <v>0</v>
      </c>
      <c r="U276" s="4"/>
      <c r="V276" s="53">
        <f>SUM(U276*$D276)</f>
        <v>0</v>
      </c>
      <c r="W276" s="4"/>
      <c r="X276" s="53">
        <f>SUM(W276*$D276)</f>
        <v>0</v>
      </c>
      <c r="Y276" s="4"/>
      <c r="Z276" s="53">
        <f>SUM(Y276*$D276)</f>
        <v>0</v>
      </c>
      <c r="AA276" s="4"/>
      <c r="AB276" s="872">
        <f>SUM(AA276*$D276)</f>
        <v>0</v>
      </c>
      <c r="AC276" s="903"/>
      <c r="AD276" s="53">
        <f>SUM(AC276*$D276)</f>
        <v>0</v>
      </c>
      <c r="AE276" s="4"/>
      <c r="AF276" s="53">
        <f>SUM(AE276*$D276)</f>
        <v>0</v>
      </c>
      <c r="AG276" s="4"/>
      <c r="AH276" s="53">
        <f>SUM(AG276*$D276)</f>
        <v>0</v>
      </c>
      <c r="AI276" s="4"/>
      <c r="AJ276" s="53">
        <f>SUM(AI276*$D276)</f>
        <v>0</v>
      </c>
      <c r="AK276" s="4"/>
      <c r="AL276" s="53">
        <f>SUM(AK276*$D276)</f>
        <v>0</v>
      </c>
      <c r="AM276" s="4"/>
      <c r="AN276" s="53">
        <f>SUM(AM276*$D276)</f>
        <v>0</v>
      </c>
      <c r="AO276" s="4"/>
      <c r="AP276" s="53">
        <f>SUM(AO276*$D276)</f>
        <v>0</v>
      </c>
      <c r="AQ276" s="4"/>
      <c r="AR276" s="53">
        <f>SUM(AQ276*$D276)</f>
        <v>0</v>
      </c>
      <c r="AS276" s="4"/>
      <c r="AT276" s="53">
        <f>SUM(AS276*$D276)</f>
        <v>0</v>
      </c>
      <c r="AU276" s="4"/>
      <c r="AV276" s="53">
        <f>SUM(AU276*$D276)</f>
        <v>0</v>
      </c>
      <c r="AW276" s="4"/>
      <c r="AX276" s="53">
        <f>SUM(AW276*$D276)</f>
        <v>0</v>
      </c>
      <c r="AY276" s="4"/>
      <c r="AZ276" s="872">
        <f>SUM(AY276*$D276)</f>
        <v>0</v>
      </c>
      <c r="BA276" s="903"/>
      <c r="BB276" s="53">
        <f>SUM(BA276*$D276)</f>
        <v>0</v>
      </c>
      <c r="BC276" s="4"/>
      <c r="BD276" s="53">
        <f>SUM(BC276*$D276)</f>
        <v>0</v>
      </c>
      <c r="BE276" s="4"/>
      <c r="BF276" s="53">
        <f>SUM(BE276*$D276)</f>
        <v>0</v>
      </c>
      <c r="BG276" s="4"/>
      <c r="BH276" s="53">
        <f>SUM(BG276*$D276)</f>
        <v>0</v>
      </c>
      <c r="BI276" s="4"/>
      <c r="BJ276" s="53">
        <f>SUM(BI276*$D276)</f>
        <v>0</v>
      </c>
      <c r="BK276" s="4">
        <v>20.75</v>
      </c>
      <c r="BL276" s="53">
        <f>SUM(BK276*$D276)</f>
        <v>1556.25</v>
      </c>
      <c r="BM276" s="4"/>
      <c r="BN276" s="53">
        <f>SUM(BM276*$D276)</f>
        <v>0</v>
      </c>
      <c r="BO276" s="4"/>
      <c r="BP276" s="53">
        <f>SUM(BO276*$D276)</f>
        <v>0</v>
      </c>
      <c r="BQ276" s="4"/>
      <c r="BR276" s="53">
        <f>SUM(BQ276*$D276)</f>
        <v>0</v>
      </c>
      <c r="BS276" s="4"/>
      <c r="BT276" s="53">
        <f>SUM(BS276*$D276)</f>
        <v>0</v>
      </c>
      <c r="BU276" s="4"/>
      <c r="BV276" s="53">
        <f>SUM(BU276*$D276)</f>
        <v>0</v>
      </c>
      <c r="BW276" s="4"/>
      <c r="BX276" s="53">
        <f>SUM(BW276*$D276)</f>
        <v>0</v>
      </c>
      <c r="BY276" s="4"/>
      <c r="BZ276" s="53">
        <f>SUM(BY276*$D276)</f>
        <v>0</v>
      </c>
      <c r="CA276" s="4"/>
      <c r="CB276" s="53">
        <f>SUM(CA276*$D276)</f>
        <v>0</v>
      </c>
      <c r="CC276" s="4"/>
      <c r="CD276" s="53">
        <f>SUM(CC276*$D276)</f>
        <v>0</v>
      </c>
      <c r="CE276" s="4"/>
      <c r="CF276" s="53">
        <f>SUM(CE276*$D276)</f>
        <v>0</v>
      </c>
      <c r="CG276" s="4"/>
      <c r="CH276" s="53">
        <f>SUM(CG276*$D276)</f>
        <v>0</v>
      </c>
      <c r="CI276" s="4"/>
      <c r="CJ276" s="53">
        <f>SUM(CI276*$D276)</f>
        <v>0</v>
      </c>
      <c r="CK276" s="4"/>
      <c r="CL276" s="53">
        <f>SUM(CK276*$D276)</f>
        <v>0</v>
      </c>
      <c r="CM276" s="4"/>
      <c r="CN276" s="53">
        <f>SUM(CM276*$D276)</f>
        <v>0</v>
      </c>
      <c r="CO276" s="4"/>
      <c r="CP276" s="53">
        <f>SUM(CO276*$D276)</f>
        <v>0</v>
      </c>
      <c r="CQ276" s="4"/>
      <c r="CR276" s="53">
        <f>SUM(CQ276*$D276)</f>
        <v>0</v>
      </c>
      <c r="CS276" s="4"/>
      <c r="CT276" s="53">
        <f>SUM(CS276*$D276)</f>
        <v>0</v>
      </c>
      <c r="CU276" s="4"/>
      <c r="CV276" s="53">
        <f>SUM(CU276*$D276)</f>
        <v>0</v>
      </c>
      <c r="CW276" s="4"/>
      <c r="CX276" s="53">
        <f>SUM(CW276*$D276)</f>
        <v>0</v>
      </c>
      <c r="CY276" s="43"/>
      <c r="CZ276" s="50">
        <f t="shared" si="1970"/>
        <v>20.75</v>
      </c>
      <c r="DA276" s="50">
        <f t="shared" si="1971"/>
        <v>1556.25</v>
      </c>
      <c r="DB276" s="1"/>
      <c r="DC276" s="850"/>
      <c r="DD276" s="850">
        <f t="shared" si="1972"/>
        <v>0</v>
      </c>
      <c r="DE276" s="851">
        <f t="shared" si="2022"/>
        <v>0</v>
      </c>
      <c r="DF276" s="851">
        <f t="shared" si="1973"/>
        <v>0</v>
      </c>
      <c r="DG276" s="850"/>
      <c r="DH276" s="850">
        <f t="shared" si="2023"/>
        <v>0</v>
      </c>
      <c r="DI276" s="851"/>
      <c r="DJ276" s="851">
        <f t="shared" si="2025"/>
        <v>0</v>
      </c>
    </row>
    <row r="277" spans="1:114" s="3" customFormat="1" x14ac:dyDescent="0.2">
      <c r="A277" s="46"/>
      <c r="B277" s="46"/>
      <c r="C277" s="46"/>
      <c r="D277" s="46"/>
      <c r="E277" s="4"/>
      <c r="F277" s="53">
        <f t="shared" ref="F277" si="2208">SUM(E277*$D277)</f>
        <v>0</v>
      </c>
      <c r="G277" s="4"/>
      <c r="H277" s="53">
        <f t="shared" ref="H277" si="2209">SUM(G277*$D277)</f>
        <v>0</v>
      </c>
      <c r="I277" s="4"/>
      <c r="J277" s="53">
        <f t="shared" ref="J277" si="2210">SUM(I277*$D277)</f>
        <v>0</v>
      </c>
      <c r="K277" s="4"/>
      <c r="L277" s="53">
        <f t="shared" ref="L277" si="2211">SUM(K277*$D277)</f>
        <v>0</v>
      </c>
      <c r="M277" s="4"/>
      <c r="N277" s="53">
        <f t="shared" ref="N277" si="2212">SUM(M277*$D277)</f>
        <v>0</v>
      </c>
      <c r="O277" s="4"/>
      <c r="P277" s="53">
        <f t="shared" ref="P277" si="2213">SUM(O277*$D277)</f>
        <v>0</v>
      </c>
      <c r="Q277" s="4"/>
      <c r="R277" s="53">
        <f t="shared" ref="R277" si="2214">SUM(Q277*$D277)</f>
        <v>0</v>
      </c>
      <c r="S277" s="4"/>
      <c r="T277" s="53">
        <f t="shared" ref="T277" si="2215">SUM(S277*$D277)</f>
        <v>0</v>
      </c>
      <c r="U277" s="4"/>
      <c r="V277" s="53">
        <f t="shared" ref="V277" si="2216">SUM(U277*$D277)</f>
        <v>0</v>
      </c>
      <c r="W277" s="4"/>
      <c r="X277" s="53">
        <f t="shared" ref="X277" si="2217">SUM(W277*$D277)</f>
        <v>0</v>
      </c>
      <c r="Y277" s="4"/>
      <c r="Z277" s="53">
        <f t="shared" ref="Z277" si="2218">SUM(Y277*$D277)</f>
        <v>0</v>
      </c>
      <c r="AA277" s="4"/>
      <c r="AB277" s="872">
        <f t="shared" ref="AB277" si="2219">SUM(AA277*$D277)</f>
        <v>0</v>
      </c>
      <c r="AC277" s="903"/>
      <c r="AD277" s="53">
        <f t="shared" ref="AD277" si="2220">SUM(AC277*$D277)</f>
        <v>0</v>
      </c>
      <c r="AE277" s="4"/>
      <c r="AF277" s="53">
        <f t="shared" ref="AF277" si="2221">SUM(AE277*$D277)</f>
        <v>0</v>
      </c>
      <c r="AG277" s="4"/>
      <c r="AH277" s="53">
        <f t="shared" ref="AH277" si="2222">SUM(AG277*$D277)</f>
        <v>0</v>
      </c>
      <c r="AI277" s="4"/>
      <c r="AJ277" s="53">
        <f t="shared" ref="AJ277" si="2223">SUM(AI277*$D277)</f>
        <v>0</v>
      </c>
      <c r="AK277" s="4"/>
      <c r="AL277" s="53">
        <f t="shared" ref="AL277" si="2224">SUM(AK277*$D277)</f>
        <v>0</v>
      </c>
      <c r="AM277" s="4"/>
      <c r="AN277" s="53">
        <f t="shared" ref="AN277" si="2225">SUM(AM277*$D277)</f>
        <v>0</v>
      </c>
      <c r="AO277" s="4"/>
      <c r="AP277" s="53">
        <f t="shared" ref="AP277" si="2226">SUM(AO277*$D277)</f>
        <v>0</v>
      </c>
      <c r="AQ277" s="4"/>
      <c r="AR277" s="53">
        <f t="shared" ref="AR277" si="2227">SUM(AQ277*$D277)</f>
        <v>0</v>
      </c>
      <c r="AS277" s="4"/>
      <c r="AT277" s="53">
        <f t="shared" ref="AT277" si="2228">SUM(AS277*$D277)</f>
        <v>0</v>
      </c>
      <c r="AU277" s="4"/>
      <c r="AV277" s="53">
        <f t="shared" ref="AV277" si="2229">SUM(AU277*$D277)</f>
        <v>0</v>
      </c>
      <c r="AW277" s="4"/>
      <c r="AX277" s="53">
        <f t="shared" ref="AX277" si="2230">SUM(AW277*$D277)</f>
        <v>0</v>
      </c>
      <c r="AY277" s="4"/>
      <c r="AZ277" s="872">
        <f t="shared" ref="AZ277" si="2231">SUM(AY277*$D277)</f>
        <v>0</v>
      </c>
      <c r="BA277" s="903"/>
      <c r="BB277" s="53">
        <f>SUM(BA277*$D277)</f>
        <v>0</v>
      </c>
      <c r="BC277" s="4"/>
      <c r="BD277" s="53">
        <f t="shared" ref="BD277" si="2232">SUM(BC277*$D277)</f>
        <v>0</v>
      </c>
      <c r="BE277" s="4"/>
      <c r="BF277" s="53">
        <f t="shared" ref="BF277" si="2233">SUM(BE277*$D277)</f>
        <v>0</v>
      </c>
      <c r="BG277" s="4"/>
      <c r="BH277" s="53">
        <f t="shared" ref="BH277" si="2234">SUM(BG277*$D277)</f>
        <v>0</v>
      </c>
      <c r="BI277" s="4"/>
      <c r="BJ277" s="53">
        <f t="shared" ref="BJ277" si="2235">SUM(BI277*$D277)</f>
        <v>0</v>
      </c>
      <c r="BK277" s="4"/>
      <c r="BL277" s="53">
        <f t="shared" ref="BL277" si="2236">SUM(BK277*$D277)</f>
        <v>0</v>
      </c>
      <c r="BM277" s="4"/>
      <c r="BN277" s="53">
        <f t="shared" ref="BN277" si="2237">SUM(BM277*$D277)</f>
        <v>0</v>
      </c>
      <c r="BO277" s="4"/>
      <c r="BP277" s="53">
        <f t="shared" ref="BP277" si="2238">SUM(BO277*$D277)</f>
        <v>0</v>
      </c>
      <c r="BQ277" s="4"/>
      <c r="BR277" s="53">
        <f t="shared" ref="BR277" si="2239">SUM(BQ277*$D277)</f>
        <v>0</v>
      </c>
      <c r="BS277" s="4"/>
      <c r="BT277" s="53">
        <f t="shared" ref="BT277" si="2240">SUM(BS277*$D277)</f>
        <v>0</v>
      </c>
      <c r="BU277" s="4"/>
      <c r="BV277" s="53">
        <f t="shared" ref="BV277" si="2241">SUM(BU277*$D277)</f>
        <v>0</v>
      </c>
      <c r="BW277" s="4"/>
      <c r="BX277" s="53">
        <f t="shared" ref="BX277" si="2242">SUM(BW277*$D277)</f>
        <v>0</v>
      </c>
      <c r="BY277" s="4"/>
      <c r="BZ277" s="53">
        <f t="shared" ref="BZ277" si="2243">SUM(BY277*$D277)</f>
        <v>0</v>
      </c>
      <c r="CA277" s="4"/>
      <c r="CB277" s="53">
        <f t="shared" ref="CB277" si="2244">SUM(CA277*$D277)</f>
        <v>0</v>
      </c>
      <c r="CC277" s="4"/>
      <c r="CD277" s="53">
        <f t="shared" ref="CD277" si="2245">SUM(CC277*$D277)</f>
        <v>0</v>
      </c>
      <c r="CE277" s="4"/>
      <c r="CF277" s="53">
        <f t="shared" ref="CF277" si="2246">SUM(CE277*$D277)</f>
        <v>0</v>
      </c>
      <c r="CG277" s="4"/>
      <c r="CH277" s="53">
        <f t="shared" ref="CH277" si="2247">SUM(CG277*$D277)</f>
        <v>0</v>
      </c>
      <c r="CI277" s="4"/>
      <c r="CJ277" s="53">
        <f t="shared" ref="CJ277" si="2248">SUM(CI277*$D277)</f>
        <v>0</v>
      </c>
      <c r="CK277" s="4"/>
      <c r="CL277" s="53">
        <f t="shared" ref="CL277" si="2249">SUM(CK277*$D277)</f>
        <v>0</v>
      </c>
      <c r="CM277" s="4"/>
      <c r="CN277" s="53">
        <f t="shared" ref="CN277" si="2250">SUM(CM277*$D277)</f>
        <v>0</v>
      </c>
      <c r="CO277" s="4"/>
      <c r="CP277" s="53">
        <f t="shared" ref="CP277" si="2251">SUM(CO277*$D277)</f>
        <v>0</v>
      </c>
      <c r="CQ277" s="4"/>
      <c r="CR277" s="53">
        <f t="shared" ref="CR277" si="2252">SUM(CQ277*$D277)</f>
        <v>0</v>
      </c>
      <c r="CS277" s="4"/>
      <c r="CT277" s="53">
        <f t="shared" ref="CT277" si="2253">SUM(CS277*$D277)</f>
        <v>0</v>
      </c>
      <c r="CU277" s="4"/>
      <c r="CV277" s="53">
        <f t="shared" ref="CV277" si="2254">SUM(CU277*$D277)</f>
        <v>0</v>
      </c>
      <c r="CW277" s="4"/>
      <c r="CX277" s="53">
        <f t="shared" ref="CX277" si="2255">SUM(CW277*$D277)</f>
        <v>0</v>
      </c>
      <c r="CY277" s="43"/>
      <c r="CZ277" s="50">
        <f t="shared" ref="CZ277" si="2256">SUM(E277+G277+I277+K277+M277+O277+Q277+S277+U277+W277+Y277+AA277+AC277+AE277+AG277+AI277+AK277+AM277+AO277+AQ277+AS277+AU277+AW277+AY277+BA277+BC277+BE277+BG277+BI277+BK277+BM277+BO277+BQ277+BS277+BU277+BW277+CW277+BY277+CA277+CC277+CE277+CG277+CI277+CK277+CM277+CO277+CQ277+CS277+CU277)</f>
        <v>0</v>
      </c>
      <c r="DA277" s="50">
        <f t="shared" ref="DA277" si="2257">ROUND(CZ277*D277*2,1)/2</f>
        <v>0</v>
      </c>
      <c r="DB277" s="1"/>
      <c r="DC277" s="850"/>
      <c r="DD277" s="850">
        <f t="shared" ref="DD277" si="2258">DC277*D277</f>
        <v>0</v>
      </c>
      <c r="DE277" s="851">
        <f t="shared" ref="DE277" si="2259">DC277+BW277</f>
        <v>0</v>
      </c>
      <c r="DF277" s="851">
        <f t="shared" ref="DF277" si="2260">DE277*D277</f>
        <v>0</v>
      </c>
      <c r="DG277" s="850"/>
      <c r="DH277" s="850">
        <f t="shared" ref="DH277" si="2261">SUM(DG277*AJ277)</f>
        <v>0</v>
      </c>
      <c r="DI277" s="851">
        <f t="shared" ref="DI277" si="2262">DG277+BC277</f>
        <v>0</v>
      </c>
      <c r="DJ277" s="851">
        <f t="shared" ref="DJ277" si="2263">DI277*L277</f>
        <v>0</v>
      </c>
    </row>
    <row r="278" spans="1:114" s="3" customFormat="1" x14ac:dyDescent="0.2">
      <c r="A278" s="46" t="s">
        <v>197</v>
      </c>
      <c r="B278" s="46" t="s">
        <v>183</v>
      </c>
      <c r="C278" s="46" t="s">
        <v>9</v>
      </c>
      <c r="D278" s="46">
        <v>60</v>
      </c>
      <c r="E278" s="4"/>
      <c r="F278" s="53">
        <f>SUM(E278*$D278)</f>
        <v>0</v>
      </c>
      <c r="G278" s="4"/>
      <c r="H278" s="53">
        <f>SUM(G278*$D278)</f>
        <v>0</v>
      </c>
      <c r="I278" s="4"/>
      <c r="J278" s="53">
        <f>SUM(I278*$D278)</f>
        <v>0</v>
      </c>
      <c r="K278" s="4"/>
      <c r="L278" s="53">
        <f>SUM(K278*$D278)</f>
        <v>0</v>
      </c>
      <c r="M278" s="4"/>
      <c r="N278" s="53">
        <f>SUM(M278*$D278)</f>
        <v>0</v>
      </c>
      <c r="O278" s="4"/>
      <c r="P278" s="53">
        <f>SUM(O278*$D278)</f>
        <v>0</v>
      </c>
      <c r="Q278" s="4"/>
      <c r="R278" s="53">
        <f>SUM(Q278*$D278)</f>
        <v>0</v>
      </c>
      <c r="S278" s="4"/>
      <c r="T278" s="53">
        <f>SUM(S278*$D278)</f>
        <v>0</v>
      </c>
      <c r="U278" s="4"/>
      <c r="V278" s="53">
        <f>SUM(U278*$D278)</f>
        <v>0</v>
      </c>
      <c r="W278" s="4"/>
      <c r="X278" s="53">
        <f>SUM(W278*$D278)</f>
        <v>0</v>
      </c>
      <c r="Y278" s="4"/>
      <c r="Z278" s="53">
        <f>SUM(Y278*$D278)</f>
        <v>0</v>
      </c>
      <c r="AA278" s="4"/>
      <c r="AB278" s="872">
        <f>SUM(AA278*$D278)</f>
        <v>0</v>
      </c>
      <c r="AC278" s="903"/>
      <c r="AD278" s="53">
        <f>SUM(AC278*$D278)</f>
        <v>0</v>
      </c>
      <c r="AE278" s="4"/>
      <c r="AF278" s="53">
        <f>SUM(AE278*$D278)</f>
        <v>0</v>
      </c>
      <c r="AG278" s="4"/>
      <c r="AH278" s="53">
        <f>SUM(AG278*$D278)</f>
        <v>0</v>
      </c>
      <c r="AI278" s="4"/>
      <c r="AJ278" s="53">
        <f>SUM(AI278*$D278)</f>
        <v>0</v>
      </c>
      <c r="AK278" s="4"/>
      <c r="AL278" s="53">
        <f>SUM(AK278*$D278)</f>
        <v>0</v>
      </c>
      <c r="AM278" s="4"/>
      <c r="AN278" s="53">
        <f>SUM(AM278*$D278)</f>
        <v>0</v>
      </c>
      <c r="AO278" s="4"/>
      <c r="AP278" s="53">
        <f>SUM(AO278*$D278)</f>
        <v>0</v>
      </c>
      <c r="AQ278" s="4"/>
      <c r="AR278" s="53">
        <f>SUM(AQ278*$D278)</f>
        <v>0</v>
      </c>
      <c r="AS278" s="4"/>
      <c r="AT278" s="53">
        <f>SUM(AS278*$D278)</f>
        <v>0</v>
      </c>
      <c r="AU278" s="4"/>
      <c r="AV278" s="53">
        <f>SUM(AU278*$D278)</f>
        <v>0</v>
      </c>
      <c r="AW278" s="4"/>
      <c r="AX278" s="53">
        <f>SUM(AW278*$D278)</f>
        <v>0</v>
      </c>
      <c r="AY278" s="4"/>
      <c r="AZ278" s="872">
        <f>SUM(AY278*$D278)</f>
        <v>0</v>
      </c>
      <c r="BA278" s="903"/>
      <c r="BB278" s="53">
        <f>SUM(BA278*$D278)</f>
        <v>0</v>
      </c>
      <c r="BC278" s="4"/>
      <c r="BD278" s="53">
        <f>SUM(BC278*$D278)</f>
        <v>0</v>
      </c>
      <c r="BE278" s="4"/>
      <c r="BF278" s="53">
        <f>SUM(BE278*$D278)</f>
        <v>0</v>
      </c>
      <c r="BG278" s="4"/>
      <c r="BH278" s="53">
        <f>SUM(BG278*$D278)</f>
        <v>0</v>
      </c>
      <c r="BI278" s="4"/>
      <c r="BJ278" s="53">
        <f>SUM(BI278*$D278)</f>
        <v>0</v>
      </c>
      <c r="BK278" s="4"/>
      <c r="BL278" s="53">
        <f>SUM(BK278*$D278)</f>
        <v>0</v>
      </c>
      <c r="BM278" s="4"/>
      <c r="BN278" s="53">
        <f>SUM(BM278*$D278)</f>
        <v>0</v>
      </c>
      <c r="BO278" s="4"/>
      <c r="BP278" s="53">
        <f>SUM(BO278*$D278)</f>
        <v>0</v>
      </c>
      <c r="BQ278" s="4">
        <v>58</v>
      </c>
      <c r="BR278" s="53">
        <f>SUM(BQ278*$D278)</f>
        <v>3480</v>
      </c>
      <c r="BS278" s="4"/>
      <c r="BT278" s="53">
        <f>SUM(BS278*$D278)</f>
        <v>0</v>
      </c>
      <c r="BU278" s="4"/>
      <c r="BV278" s="53">
        <f>SUM(BU278*$D278)</f>
        <v>0</v>
      </c>
      <c r="BW278" s="4"/>
      <c r="BX278" s="53">
        <f>SUM(BW278*$D278)</f>
        <v>0</v>
      </c>
      <c r="BY278" s="4"/>
      <c r="BZ278" s="53">
        <f>SUM(BY278*$D278)</f>
        <v>0</v>
      </c>
      <c r="CA278" s="4"/>
      <c r="CB278" s="53">
        <f>SUM(CA278*$D278)</f>
        <v>0</v>
      </c>
      <c r="CC278" s="4"/>
      <c r="CD278" s="53">
        <f>SUM(CC278*$D278)</f>
        <v>0</v>
      </c>
      <c r="CE278" s="4"/>
      <c r="CF278" s="53">
        <f>SUM(CE278*$D278)</f>
        <v>0</v>
      </c>
      <c r="CG278" s="4"/>
      <c r="CH278" s="53">
        <f>SUM(CG278*$D278)</f>
        <v>0</v>
      </c>
      <c r="CI278" s="4"/>
      <c r="CJ278" s="53">
        <f>SUM(CI278*$D278)</f>
        <v>0</v>
      </c>
      <c r="CK278" s="4"/>
      <c r="CL278" s="53">
        <f>SUM(CK278*$D278)</f>
        <v>0</v>
      </c>
      <c r="CM278" s="4"/>
      <c r="CN278" s="53">
        <f>SUM(CM278*$D278)</f>
        <v>0</v>
      </c>
      <c r="CO278" s="4"/>
      <c r="CP278" s="53">
        <f>SUM(CO278*$D278)</f>
        <v>0</v>
      </c>
      <c r="CQ278" s="4"/>
      <c r="CR278" s="53">
        <f>SUM(CQ278*$D278)</f>
        <v>0</v>
      </c>
      <c r="CS278" s="4"/>
      <c r="CT278" s="53">
        <f>SUM(CS278*$D278)</f>
        <v>0</v>
      </c>
      <c r="CU278" s="4"/>
      <c r="CV278" s="53">
        <f>SUM(CU278*$D278)</f>
        <v>0</v>
      </c>
      <c r="CW278" s="4"/>
      <c r="CX278" s="53">
        <f>SUM(CW278*$D278)</f>
        <v>0</v>
      </c>
      <c r="CY278" s="43"/>
      <c r="CZ278" s="50">
        <f t="shared" si="1970"/>
        <v>58</v>
      </c>
      <c r="DA278" s="50">
        <f t="shared" si="1971"/>
        <v>3480</v>
      </c>
      <c r="DB278" s="1"/>
      <c r="DC278" s="850"/>
      <c r="DD278" s="850">
        <f t="shared" si="1972"/>
        <v>0</v>
      </c>
      <c r="DE278" s="851">
        <f t="shared" si="2022"/>
        <v>0</v>
      </c>
      <c r="DF278" s="851">
        <f t="shared" si="1973"/>
        <v>0</v>
      </c>
      <c r="DG278" s="850"/>
      <c r="DH278" s="850">
        <f t="shared" si="2023"/>
        <v>0</v>
      </c>
      <c r="DI278" s="851">
        <f t="shared" si="2024"/>
        <v>0</v>
      </c>
      <c r="DJ278" s="851">
        <f t="shared" si="2025"/>
        <v>0</v>
      </c>
    </row>
    <row r="279" spans="1:114" s="3" customFormat="1" x14ac:dyDescent="0.2">
      <c r="A279" s="46" t="s">
        <v>175</v>
      </c>
      <c r="B279" s="46" t="s">
        <v>176</v>
      </c>
      <c r="C279" s="46" t="s">
        <v>9</v>
      </c>
      <c r="D279" s="46">
        <v>60</v>
      </c>
      <c r="E279" s="4"/>
      <c r="F279" s="53">
        <f t="shared" si="1974"/>
        <v>0</v>
      </c>
      <c r="G279" s="4"/>
      <c r="H279" s="53">
        <f t="shared" si="2157"/>
        <v>0</v>
      </c>
      <c r="I279" s="4"/>
      <c r="J279" s="53">
        <f t="shared" ref="J279" si="2264">SUM(I279*$D279)</f>
        <v>0</v>
      </c>
      <c r="K279" s="4"/>
      <c r="L279" s="53">
        <f t="shared" si="2159"/>
        <v>0</v>
      </c>
      <c r="M279" s="4"/>
      <c r="N279" s="53">
        <f t="shared" si="2160"/>
        <v>0</v>
      </c>
      <c r="O279" s="4"/>
      <c r="P279" s="53">
        <f t="shared" si="2161"/>
        <v>0</v>
      </c>
      <c r="Q279" s="4"/>
      <c r="R279" s="53">
        <f t="shared" si="2162"/>
        <v>0</v>
      </c>
      <c r="S279" s="4"/>
      <c r="T279" s="53">
        <f t="shared" si="2163"/>
        <v>0</v>
      </c>
      <c r="U279" s="4"/>
      <c r="V279" s="53">
        <f t="shared" si="2164"/>
        <v>0</v>
      </c>
      <c r="W279" s="4"/>
      <c r="X279" s="53">
        <f t="shared" si="2165"/>
        <v>0</v>
      </c>
      <c r="Y279" s="4"/>
      <c r="Z279" s="53">
        <f t="shared" si="2166"/>
        <v>0</v>
      </c>
      <c r="AA279" s="4"/>
      <c r="AB279" s="872">
        <f t="shared" si="2167"/>
        <v>0</v>
      </c>
      <c r="AC279" s="903"/>
      <c r="AD279" s="53">
        <f t="shared" si="2168"/>
        <v>0</v>
      </c>
      <c r="AE279" s="4"/>
      <c r="AF279" s="53">
        <f t="shared" si="2169"/>
        <v>0</v>
      </c>
      <c r="AG279" s="4"/>
      <c r="AH279" s="53">
        <f t="shared" si="2170"/>
        <v>0</v>
      </c>
      <c r="AI279" s="4"/>
      <c r="AJ279" s="53">
        <f t="shared" si="2171"/>
        <v>0</v>
      </c>
      <c r="AK279" s="4"/>
      <c r="AL279" s="53">
        <f t="shared" si="2172"/>
        <v>0</v>
      </c>
      <c r="AM279" s="4"/>
      <c r="AN279" s="53">
        <f t="shared" si="2173"/>
        <v>0</v>
      </c>
      <c r="AO279" s="4"/>
      <c r="AP279" s="53">
        <f t="shared" si="2174"/>
        <v>0</v>
      </c>
      <c r="AQ279" s="4"/>
      <c r="AR279" s="53">
        <f t="shared" si="2175"/>
        <v>0</v>
      </c>
      <c r="AS279" s="4"/>
      <c r="AT279" s="53">
        <f t="shared" si="2176"/>
        <v>0</v>
      </c>
      <c r="AU279" s="4"/>
      <c r="AV279" s="53">
        <f t="shared" si="2177"/>
        <v>0</v>
      </c>
      <c r="AW279" s="4"/>
      <c r="AX279" s="53">
        <f t="shared" si="2178"/>
        <v>0</v>
      </c>
      <c r="AY279" s="4"/>
      <c r="AZ279" s="872">
        <f t="shared" si="2179"/>
        <v>0</v>
      </c>
      <c r="BA279" s="903"/>
      <c r="BB279" s="53">
        <f t="shared" si="2204"/>
        <v>0</v>
      </c>
      <c r="BC279" s="4"/>
      <c r="BD279" s="53">
        <f t="shared" si="2180"/>
        <v>0</v>
      </c>
      <c r="BE279" s="4"/>
      <c r="BF279" s="53">
        <f t="shared" si="2181"/>
        <v>0</v>
      </c>
      <c r="BG279" s="4"/>
      <c r="BH279" s="53">
        <f t="shared" si="2182"/>
        <v>0</v>
      </c>
      <c r="BI279" s="4"/>
      <c r="BJ279" s="53">
        <f t="shared" si="2183"/>
        <v>0</v>
      </c>
      <c r="BK279" s="4"/>
      <c r="BL279" s="53">
        <f t="shared" si="2184"/>
        <v>0</v>
      </c>
      <c r="BM279" s="4"/>
      <c r="BN279" s="53">
        <f t="shared" si="2185"/>
        <v>0</v>
      </c>
      <c r="BO279" s="4"/>
      <c r="BP279" s="53">
        <f t="shared" si="2186"/>
        <v>0</v>
      </c>
      <c r="BQ279" s="4"/>
      <c r="BR279" s="53">
        <f t="shared" si="2187"/>
        <v>0</v>
      </c>
      <c r="BS279" s="4"/>
      <c r="BT279" s="53">
        <f t="shared" si="2188"/>
        <v>0</v>
      </c>
      <c r="BU279" s="4"/>
      <c r="BV279" s="53">
        <f t="shared" si="2189"/>
        <v>0</v>
      </c>
      <c r="BW279" s="4"/>
      <c r="BX279" s="53">
        <f t="shared" si="2190"/>
        <v>0</v>
      </c>
      <c r="BY279" s="4"/>
      <c r="BZ279" s="53">
        <f t="shared" ref="BZ279:BZ282" si="2265">SUM(BY279*$D279)</f>
        <v>0</v>
      </c>
      <c r="CA279" s="4"/>
      <c r="CB279" s="53">
        <f t="shared" ref="CB279:CB282" si="2266">SUM(CA279*$D279)</f>
        <v>0</v>
      </c>
      <c r="CC279" s="4"/>
      <c r="CD279" s="53">
        <f t="shared" ref="CD279:CD282" si="2267">SUM(CC279*$D279)</f>
        <v>0</v>
      </c>
      <c r="CE279" s="4"/>
      <c r="CF279" s="53">
        <f t="shared" ref="CF279:CF282" si="2268">SUM(CE279*$D279)</f>
        <v>0</v>
      </c>
      <c r="CG279" s="4"/>
      <c r="CH279" s="53">
        <f t="shared" ref="CH279:CH282" si="2269">SUM(CG279*$D279)</f>
        <v>0</v>
      </c>
      <c r="CI279" s="4"/>
      <c r="CJ279" s="53">
        <f t="shared" ref="CJ279:CJ282" si="2270">SUM(CI279*$D279)</f>
        <v>0</v>
      </c>
      <c r="CK279" s="4"/>
      <c r="CL279" s="53">
        <f t="shared" ref="CL279:CL282" si="2271">SUM(CK279*$D279)</f>
        <v>0</v>
      </c>
      <c r="CM279" s="4"/>
      <c r="CN279" s="53">
        <f t="shared" ref="CN279:CN282" si="2272">SUM(CM279*$D279)</f>
        <v>0</v>
      </c>
      <c r="CO279" s="4"/>
      <c r="CP279" s="53">
        <f t="shared" ref="CP279:CP282" si="2273">SUM(CO279*$D279)</f>
        <v>0</v>
      </c>
      <c r="CQ279" s="4"/>
      <c r="CR279" s="53">
        <f t="shared" ref="CR279:CR282" si="2274">SUM(CQ279*$D279)</f>
        <v>0</v>
      </c>
      <c r="CS279" s="4"/>
      <c r="CT279" s="53">
        <f t="shared" ref="CT279:CT282" si="2275">SUM(CS279*$D279)</f>
        <v>0</v>
      </c>
      <c r="CU279" s="4"/>
      <c r="CV279" s="53">
        <f t="shared" ref="CV279:CV282" si="2276">SUM(CU279*$D279)</f>
        <v>0</v>
      </c>
      <c r="CW279" s="4"/>
      <c r="CX279" s="53">
        <f t="shared" si="1969"/>
        <v>0</v>
      </c>
      <c r="CY279" s="43"/>
      <c r="CZ279" s="50">
        <f t="shared" si="1970"/>
        <v>0</v>
      </c>
      <c r="DA279" s="50">
        <f t="shared" si="1971"/>
        <v>0</v>
      </c>
      <c r="DB279" s="1"/>
      <c r="DC279" s="850"/>
      <c r="DD279" s="850">
        <f t="shared" si="1972"/>
        <v>0</v>
      </c>
      <c r="DE279" s="851">
        <f t="shared" si="2022"/>
        <v>0</v>
      </c>
      <c r="DF279" s="851">
        <f t="shared" si="1973"/>
        <v>0</v>
      </c>
      <c r="DG279" s="850"/>
      <c r="DH279" s="850">
        <f t="shared" si="2023"/>
        <v>0</v>
      </c>
      <c r="DI279" s="851">
        <f t="shared" si="2024"/>
        <v>0</v>
      </c>
      <c r="DJ279" s="851">
        <f t="shared" si="2025"/>
        <v>0</v>
      </c>
    </row>
    <row r="280" spans="1:114" s="3" customFormat="1" x14ac:dyDescent="0.2">
      <c r="A280" s="222" t="s">
        <v>134</v>
      </c>
      <c r="B280" s="222" t="s">
        <v>135</v>
      </c>
      <c r="C280" s="222" t="s">
        <v>9</v>
      </c>
      <c r="D280" s="222">
        <v>60</v>
      </c>
      <c r="E280" s="4"/>
      <c r="F280" s="53">
        <f t="shared" si="1974"/>
        <v>0</v>
      </c>
      <c r="G280" s="4"/>
      <c r="H280" s="53">
        <f t="shared" si="2157"/>
        <v>0</v>
      </c>
      <c r="I280" s="4"/>
      <c r="J280" s="53">
        <f t="shared" ref="J280" si="2277">SUM(I280*$D280)</f>
        <v>0</v>
      </c>
      <c r="K280" s="4"/>
      <c r="L280" s="53">
        <f t="shared" si="2159"/>
        <v>0</v>
      </c>
      <c r="M280" s="4"/>
      <c r="N280" s="53">
        <f t="shared" si="2160"/>
        <v>0</v>
      </c>
      <c r="O280" s="4"/>
      <c r="P280" s="53">
        <f t="shared" si="2161"/>
        <v>0</v>
      </c>
      <c r="Q280" s="4"/>
      <c r="R280" s="53">
        <f t="shared" si="2162"/>
        <v>0</v>
      </c>
      <c r="S280" s="4"/>
      <c r="T280" s="53">
        <f t="shared" si="2163"/>
        <v>0</v>
      </c>
      <c r="U280" s="4"/>
      <c r="V280" s="53">
        <f t="shared" si="2164"/>
        <v>0</v>
      </c>
      <c r="W280" s="4"/>
      <c r="X280" s="53">
        <f t="shared" si="2165"/>
        <v>0</v>
      </c>
      <c r="Y280" s="4"/>
      <c r="Z280" s="53">
        <f t="shared" si="2166"/>
        <v>0</v>
      </c>
      <c r="AA280" s="4"/>
      <c r="AB280" s="872">
        <f t="shared" si="2167"/>
        <v>0</v>
      </c>
      <c r="AC280" s="903"/>
      <c r="AD280" s="53">
        <f t="shared" si="2168"/>
        <v>0</v>
      </c>
      <c r="AE280" s="4"/>
      <c r="AF280" s="53">
        <f t="shared" si="2169"/>
        <v>0</v>
      </c>
      <c r="AG280" s="4"/>
      <c r="AH280" s="53">
        <f t="shared" si="2170"/>
        <v>0</v>
      </c>
      <c r="AI280" s="4"/>
      <c r="AJ280" s="53">
        <f t="shared" si="2171"/>
        <v>0</v>
      </c>
      <c r="AK280" s="4"/>
      <c r="AL280" s="53">
        <f t="shared" si="2172"/>
        <v>0</v>
      </c>
      <c r="AM280" s="4"/>
      <c r="AN280" s="53">
        <f t="shared" si="2173"/>
        <v>0</v>
      </c>
      <c r="AO280" s="4"/>
      <c r="AP280" s="53">
        <f t="shared" si="2174"/>
        <v>0</v>
      </c>
      <c r="AQ280" s="4"/>
      <c r="AR280" s="53">
        <f t="shared" si="2175"/>
        <v>0</v>
      </c>
      <c r="AS280" s="4"/>
      <c r="AT280" s="53">
        <f t="shared" si="2176"/>
        <v>0</v>
      </c>
      <c r="AU280" s="4"/>
      <c r="AV280" s="53">
        <f t="shared" si="2177"/>
        <v>0</v>
      </c>
      <c r="AW280" s="4"/>
      <c r="AX280" s="53">
        <f t="shared" si="2178"/>
        <v>0</v>
      </c>
      <c r="AY280" s="4"/>
      <c r="AZ280" s="872">
        <f t="shared" si="2179"/>
        <v>0</v>
      </c>
      <c r="BA280" s="903"/>
      <c r="BB280" s="53">
        <f t="shared" si="2204"/>
        <v>0</v>
      </c>
      <c r="BC280" s="4"/>
      <c r="BD280" s="53">
        <f t="shared" si="2180"/>
        <v>0</v>
      </c>
      <c r="BE280" s="4"/>
      <c r="BF280" s="53">
        <f t="shared" si="2181"/>
        <v>0</v>
      </c>
      <c r="BG280" s="4"/>
      <c r="BH280" s="53">
        <f t="shared" si="2182"/>
        <v>0</v>
      </c>
      <c r="BI280" s="4"/>
      <c r="BJ280" s="53">
        <f t="shared" si="2183"/>
        <v>0</v>
      </c>
      <c r="BK280" s="4"/>
      <c r="BL280" s="53">
        <f t="shared" si="2184"/>
        <v>0</v>
      </c>
      <c r="BM280" s="4"/>
      <c r="BN280" s="53">
        <f t="shared" si="2185"/>
        <v>0</v>
      </c>
      <c r="BO280" s="4"/>
      <c r="BP280" s="53">
        <f t="shared" si="2186"/>
        <v>0</v>
      </c>
      <c r="BQ280" s="4"/>
      <c r="BR280" s="53">
        <f t="shared" si="2187"/>
        <v>0</v>
      </c>
      <c r="BS280" s="4"/>
      <c r="BT280" s="53">
        <f t="shared" si="2188"/>
        <v>0</v>
      </c>
      <c r="BU280" s="4"/>
      <c r="BV280" s="53">
        <f t="shared" si="2189"/>
        <v>0</v>
      </c>
      <c r="BW280" s="4"/>
      <c r="BX280" s="53">
        <f t="shared" si="2190"/>
        <v>0</v>
      </c>
      <c r="BY280" s="4"/>
      <c r="BZ280" s="53">
        <f t="shared" si="2265"/>
        <v>0</v>
      </c>
      <c r="CA280" s="4"/>
      <c r="CB280" s="53">
        <f t="shared" si="2266"/>
        <v>0</v>
      </c>
      <c r="CC280" s="4"/>
      <c r="CD280" s="53">
        <f t="shared" si="2267"/>
        <v>0</v>
      </c>
      <c r="CE280" s="4"/>
      <c r="CF280" s="53">
        <f t="shared" si="2268"/>
        <v>0</v>
      </c>
      <c r="CG280" s="4"/>
      <c r="CH280" s="53">
        <f t="shared" si="2269"/>
        <v>0</v>
      </c>
      <c r="CI280" s="4"/>
      <c r="CJ280" s="53">
        <f t="shared" si="2270"/>
        <v>0</v>
      </c>
      <c r="CK280" s="4"/>
      <c r="CL280" s="53">
        <f t="shared" si="2271"/>
        <v>0</v>
      </c>
      <c r="CM280" s="4"/>
      <c r="CN280" s="53">
        <f t="shared" si="2272"/>
        <v>0</v>
      </c>
      <c r="CO280" s="4"/>
      <c r="CP280" s="53">
        <f t="shared" si="2273"/>
        <v>0</v>
      </c>
      <c r="CQ280" s="4"/>
      <c r="CR280" s="53">
        <f t="shared" si="2274"/>
        <v>0</v>
      </c>
      <c r="CS280" s="4"/>
      <c r="CT280" s="53">
        <f t="shared" si="2275"/>
        <v>0</v>
      </c>
      <c r="CU280" s="4"/>
      <c r="CV280" s="53">
        <f t="shared" si="2276"/>
        <v>0</v>
      </c>
      <c r="CW280" s="4"/>
      <c r="CX280" s="53">
        <f t="shared" si="1969"/>
        <v>0</v>
      </c>
      <c r="CY280" s="43"/>
      <c r="CZ280" s="50">
        <f t="shared" si="1970"/>
        <v>0</v>
      </c>
      <c r="DA280" s="50">
        <f t="shared" si="1971"/>
        <v>0</v>
      </c>
      <c r="DB280" s="1"/>
      <c r="DC280" s="850"/>
      <c r="DD280" s="850">
        <f t="shared" si="1972"/>
        <v>0</v>
      </c>
      <c r="DE280" s="851">
        <f t="shared" si="2022"/>
        <v>0</v>
      </c>
      <c r="DF280" s="851">
        <f t="shared" si="1973"/>
        <v>0</v>
      </c>
      <c r="DG280" s="850"/>
      <c r="DH280" s="850">
        <f t="shared" si="2023"/>
        <v>0</v>
      </c>
      <c r="DI280" s="851">
        <f t="shared" si="2024"/>
        <v>0</v>
      </c>
      <c r="DJ280" s="851">
        <f t="shared" si="2025"/>
        <v>0</v>
      </c>
    </row>
    <row r="281" spans="1:114" s="3" customFormat="1" x14ac:dyDescent="0.2">
      <c r="A281" s="46" t="s">
        <v>439</v>
      </c>
      <c r="B281" s="46" t="s">
        <v>183</v>
      </c>
      <c r="C281" s="46" t="s">
        <v>9</v>
      </c>
      <c r="D281" s="46">
        <v>60</v>
      </c>
      <c r="E281" s="4"/>
      <c r="F281" s="53">
        <f t="shared" si="1974"/>
        <v>0</v>
      </c>
      <c r="G281" s="4"/>
      <c r="H281" s="53">
        <f t="shared" si="2157"/>
        <v>0</v>
      </c>
      <c r="I281" s="4"/>
      <c r="J281" s="53">
        <f t="shared" ref="J281:J282" si="2278">SUM(I281*$D281)</f>
        <v>0</v>
      </c>
      <c r="K281" s="4"/>
      <c r="L281" s="53">
        <f t="shared" si="2159"/>
        <v>0</v>
      </c>
      <c r="M281" s="4"/>
      <c r="N281" s="53">
        <f t="shared" si="2160"/>
        <v>0</v>
      </c>
      <c r="O281" s="4"/>
      <c r="P281" s="53">
        <f t="shared" si="2161"/>
        <v>0</v>
      </c>
      <c r="Q281" s="4"/>
      <c r="R281" s="53">
        <f t="shared" si="2162"/>
        <v>0</v>
      </c>
      <c r="S281" s="4"/>
      <c r="T281" s="53">
        <f t="shared" si="2163"/>
        <v>0</v>
      </c>
      <c r="U281" s="4"/>
      <c r="V281" s="53">
        <f t="shared" si="2164"/>
        <v>0</v>
      </c>
      <c r="W281" s="4"/>
      <c r="X281" s="53">
        <f t="shared" si="2165"/>
        <v>0</v>
      </c>
      <c r="Y281" s="4"/>
      <c r="Z281" s="53">
        <f t="shared" si="2166"/>
        <v>0</v>
      </c>
      <c r="AA281" s="4"/>
      <c r="AB281" s="872">
        <f t="shared" si="2167"/>
        <v>0</v>
      </c>
      <c r="AC281" s="903"/>
      <c r="AD281" s="53">
        <f t="shared" si="2168"/>
        <v>0</v>
      </c>
      <c r="AE281" s="4"/>
      <c r="AF281" s="53">
        <f t="shared" si="2169"/>
        <v>0</v>
      </c>
      <c r="AG281" s="4"/>
      <c r="AH281" s="53">
        <f t="shared" si="2170"/>
        <v>0</v>
      </c>
      <c r="AI281" s="4"/>
      <c r="AJ281" s="53">
        <f t="shared" si="2171"/>
        <v>0</v>
      </c>
      <c r="AK281" s="4"/>
      <c r="AL281" s="53">
        <f t="shared" si="2172"/>
        <v>0</v>
      </c>
      <c r="AM281" s="4"/>
      <c r="AN281" s="53">
        <f t="shared" si="2173"/>
        <v>0</v>
      </c>
      <c r="AO281" s="4"/>
      <c r="AP281" s="53">
        <f t="shared" si="2174"/>
        <v>0</v>
      </c>
      <c r="AQ281" s="4"/>
      <c r="AR281" s="53">
        <f t="shared" si="2175"/>
        <v>0</v>
      </c>
      <c r="AS281" s="4"/>
      <c r="AT281" s="53">
        <f t="shared" si="2176"/>
        <v>0</v>
      </c>
      <c r="AU281" s="4"/>
      <c r="AV281" s="53">
        <f t="shared" si="2177"/>
        <v>0</v>
      </c>
      <c r="AW281" s="4"/>
      <c r="AX281" s="53">
        <f t="shared" si="2178"/>
        <v>0</v>
      </c>
      <c r="AY281" s="4"/>
      <c r="AZ281" s="872">
        <f t="shared" si="2179"/>
        <v>0</v>
      </c>
      <c r="BA281" s="903"/>
      <c r="BB281" s="53">
        <f t="shared" si="2204"/>
        <v>0</v>
      </c>
      <c r="BC281" s="4"/>
      <c r="BD281" s="53">
        <f t="shared" si="2180"/>
        <v>0</v>
      </c>
      <c r="BE281" s="4"/>
      <c r="BF281" s="53">
        <f t="shared" si="2181"/>
        <v>0</v>
      </c>
      <c r="BG281" s="4"/>
      <c r="BH281" s="53">
        <f t="shared" si="2182"/>
        <v>0</v>
      </c>
      <c r="BI281" s="4"/>
      <c r="BJ281" s="53">
        <f t="shared" si="2183"/>
        <v>0</v>
      </c>
      <c r="BK281" s="4"/>
      <c r="BL281" s="53">
        <f t="shared" si="2184"/>
        <v>0</v>
      </c>
      <c r="BM281" s="4"/>
      <c r="BN281" s="53">
        <f t="shared" si="2185"/>
        <v>0</v>
      </c>
      <c r="BO281" s="4"/>
      <c r="BP281" s="53">
        <f t="shared" si="2186"/>
        <v>0</v>
      </c>
      <c r="BQ281" s="4"/>
      <c r="BR281" s="53">
        <f t="shared" si="2187"/>
        <v>0</v>
      </c>
      <c r="BS281" s="4"/>
      <c r="BT281" s="53">
        <f t="shared" si="2188"/>
        <v>0</v>
      </c>
      <c r="BU281" s="4">
        <v>33</v>
      </c>
      <c r="BV281" s="53">
        <f t="shared" si="2189"/>
        <v>1980</v>
      </c>
      <c r="BW281" s="4">
        <v>17</v>
      </c>
      <c r="BX281" s="53">
        <f t="shared" si="2190"/>
        <v>1020</v>
      </c>
      <c r="BY281" s="4"/>
      <c r="BZ281" s="53">
        <f t="shared" si="2265"/>
        <v>0</v>
      </c>
      <c r="CA281" s="4"/>
      <c r="CB281" s="53">
        <f t="shared" si="2266"/>
        <v>0</v>
      </c>
      <c r="CC281" s="4"/>
      <c r="CD281" s="53">
        <f t="shared" si="2267"/>
        <v>0</v>
      </c>
      <c r="CE281" s="4"/>
      <c r="CF281" s="53">
        <f t="shared" si="2268"/>
        <v>0</v>
      </c>
      <c r="CG281" s="4"/>
      <c r="CH281" s="53">
        <f t="shared" si="2269"/>
        <v>0</v>
      </c>
      <c r="CI281" s="4"/>
      <c r="CJ281" s="53">
        <f t="shared" si="2270"/>
        <v>0</v>
      </c>
      <c r="CK281" s="4"/>
      <c r="CL281" s="53">
        <f t="shared" si="2271"/>
        <v>0</v>
      </c>
      <c r="CM281" s="4"/>
      <c r="CN281" s="53">
        <f t="shared" si="2272"/>
        <v>0</v>
      </c>
      <c r="CO281" s="4"/>
      <c r="CP281" s="53">
        <f t="shared" si="2273"/>
        <v>0</v>
      </c>
      <c r="CQ281" s="4"/>
      <c r="CR281" s="53">
        <f t="shared" si="2274"/>
        <v>0</v>
      </c>
      <c r="CS281" s="4"/>
      <c r="CT281" s="53">
        <f t="shared" si="2275"/>
        <v>0</v>
      </c>
      <c r="CU281" s="4"/>
      <c r="CV281" s="53">
        <f t="shared" si="2276"/>
        <v>0</v>
      </c>
      <c r="CW281" s="4"/>
      <c r="CX281" s="53">
        <f t="shared" si="1969"/>
        <v>0</v>
      </c>
      <c r="CY281" s="43"/>
      <c r="CZ281" s="50">
        <f t="shared" si="1970"/>
        <v>50</v>
      </c>
      <c r="DA281" s="50">
        <f t="shared" si="1971"/>
        <v>3000</v>
      </c>
      <c r="DB281" s="1"/>
      <c r="DC281" s="850"/>
      <c r="DD281" s="850">
        <f t="shared" si="1972"/>
        <v>0</v>
      </c>
      <c r="DE281" s="851">
        <f t="shared" si="2022"/>
        <v>17</v>
      </c>
      <c r="DF281" s="851">
        <f t="shared" si="1973"/>
        <v>1020</v>
      </c>
      <c r="DG281" s="850"/>
      <c r="DH281" s="850">
        <f t="shared" si="2023"/>
        <v>0</v>
      </c>
      <c r="DI281" s="851">
        <f t="shared" si="2024"/>
        <v>0</v>
      </c>
      <c r="DJ281" s="851">
        <f t="shared" si="2025"/>
        <v>0</v>
      </c>
    </row>
    <row r="282" spans="1:114" s="3" customFormat="1" x14ac:dyDescent="0.2">
      <c r="A282" s="46"/>
      <c r="B282" s="46"/>
      <c r="C282" s="46"/>
      <c r="D282" s="46"/>
      <c r="E282" s="4"/>
      <c r="F282" s="53">
        <f t="shared" si="1974"/>
        <v>0</v>
      </c>
      <c r="G282" s="4"/>
      <c r="H282" s="53">
        <f t="shared" si="2157"/>
        <v>0</v>
      </c>
      <c r="I282" s="4"/>
      <c r="J282" s="53">
        <f t="shared" si="2278"/>
        <v>0</v>
      </c>
      <c r="K282" s="4"/>
      <c r="L282" s="53">
        <f t="shared" si="2159"/>
        <v>0</v>
      </c>
      <c r="M282" s="4"/>
      <c r="N282" s="53">
        <f t="shared" si="2160"/>
        <v>0</v>
      </c>
      <c r="O282" s="4"/>
      <c r="P282" s="53">
        <f t="shared" si="2161"/>
        <v>0</v>
      </c>
      <c r="Q282" s="4"/>
      <c r="R282" s="53">
        <f t="shared" si="2162"/>
        <v>0</v>
      </c>
      <c r="S282" s="4"/>
      <c r="T282" s="53">
        <f t="shared" si="2163"/>
        <v>0</v>
      </c>
      <c r="U282" s="4"/>
      <c r="V282" s="53">
        <f t="shared" si="2164"/>
        <v>0</v>
      </c>
      <c r="W282" s="4"/>
      <c r="X282" s="53">
        <f t="shared" si="2165"/>
        <v>0</v>
      </c>
      <c r="Y282" s="4"/>
      <c r="Z282" s="53">
        <f t="shared" si="2166"/>
        <v>0</v>
      </c>
      <c r="AA282" s="4"/>
      <c r="AB282" s="872">
        <f t="shared" si="2167"/>
        <v>0</v>
      </c>
      <c r="AC282" s="903"/>
      <c r="AD282" s="53">
        <f t="shared" si="2168"/>
        <v>0</v>
      </c>
      <c r="AE282" s="4"/>
      <c r="AF282" s="53">
        <f t="shared" si="2169"/>
        <v>0</v>
      </c>
      <c r="AG282" s="4"/>
      <c r="AH282" s="53">
        <f t="shared" si="2170"/>
        <v>0</v>
      </c>
      <c r="AI282" s="4"/>
      <c r="AJ282" s="53">
        <f t="shared" si="2171"/>
        <v>0</v>
      </c>
      <c r="AK282" s="4"/>
      <c r="AL282" s="53">
        <f t="shared" si="2172"/>
        <v>0</v>
      </c>
      <c r="AM282" s="4"/>
      <c r="AN282" s="53">
        <f t="shared" si="2173"/>
        <v>0</v>
      </c>
      <c r="AO282" s="4"/>
      <c r="AP282" s="53">
        <f t="shared" si="2174"/>
        <v>0</v>
      </c>
      <c r="AQ282" s="4"/>
      <c r="AR282" s="53">
        <f t="shared" si="2175"/>
        <v>0</v>
      </c>
      <c r="AS282" s="4"/>
      <c r="AT282" s="53">
        <f t="shared" si="2176"/>
        <v>0</v>
      </c>
      <c r="AU282" s="4"/>
      <c r="AV282" s="53">
        <f t="shared" si="2177"/>
        <v>0</v>
      </c>
      <c r="AW282" s="4"/>
      <c r="AX282" s="53">
        <f t="shared" si="2178"/>
        <v>0</v>
      </c>
      <c r="AY282" s="4"/>
      <c r="AZ282" s="872">
        <f t="shared" si="2179"/>
        <v>0</v>
      </c>
      <c r="BA282" s="903"/>
      <c r="BB282" s="53">
        <f>SUM(BA282*$D282)</f>
        <v>0</v>
      </c>
      <c r="BC282" s="4"/>
      <c r="BD282" s="53">
        <f t="shared" si="2180"/>
        <v>0</v>
      </c>
      <c r="BE282" s="4"/>
      <c r="BF282" s="53">
        <f t="shared" si="2181"/>
        <v>0</v>
      </c>
      <c r="BG282" s="4"/>
      <c r="BH282" s="53">
        <f t="shared" si="2182"/>
        <v>0</v>
      </c>
      <c r="BI282" s="4"/>
      <c r="BJ282" s="53">
        <f t="shared" si="2183"/>
        <v>0</v>
      </c>
      <c r="BK282" s="4"/>
      <c r="BL282" s="53">
        <f t="shared" si="2184"/>
        <v>0</v>
      </c>
      <c r="BM282" s="4"/>
      <c r="BN282" s="53">
        <f t="shared" si="2185"/>
        <v>0</v>
      </c>
      <c r="BO282" s="4"/>
      <c r="BP282" s="53">
        <f t="shared" si="2186"/>
        <v>0</v>
      </c>
      <c r="BQ282" s="4"/>
      <c r="BR282" s="53">
        <f t="shared" si="2187"/>
        <v>0</v>
      </c>
      <c r="BS282" s="4"/>
      <c r="BT282" s="53">
        <f t="shared" si="2188"/>
        <v>0</v>
      </c>
      <c r="BU282" s="4"/>
      <c r="BV282" s="53">
        <f t="shared" si="2189"/>
        <v>0</v>
      </c>
      <c r="BW282" s="4"/>
      <c r="BX282" s="53">
        <f t="shared" si="2190"/>
        <v>0</v>
      </c>
      <c r="BY282" s="4"/>
      <c r="BZ282" s="53">
        <f t="shared" si="2265"/>
        <v>0</v>
      </c>
      <c r="CA282" s="4"/>
      <c r="CB282" s="53">
        <f t="shared" si="2266"/>
        <v>0</v>
      </c>
      <c r="CC282" s="4"/>
      <c r="CD282" s="53">
        <f t="shared" si="2267"/>
        <v>0</v>
      </c>
      <c r="CE282" s="4"/>
      <c r="CF282" s="53">
        <f t="shared" si="2268"/>
        <v>0</v>
      </c>
      <c r="CG282" s="4"/>
      <c r="CH282" s="53">
        <f t="shared" si="2269"/>
        <v>0</v>
      </c>
      <c r="CI282" s="4"/>
      <c r="CJ282" s="53">
        <f t="shared" si="2270"/>
        <v>0</v>
      </c>
      <c r="CK282" s="4"/>
      <c r="CL282" s="53">
        <f t="shared" si="2271"/>
        <v>0</v>
      </c>
      <c r="CM282" s="4"/>
      <c r="CN282" s="53">
        <f t="shared" si="2272"/>
        <v>0</v>
      </c>
      <c r="CO282" s="4"/>
      <c r="CP282" s="53">
        <f t="shared" si="2273"/>
        <v>0</v>
      </c>
      <c r="CQ282" s="4"/>
      <c r="CR282" s="53">
        <f t="shared" si="2274"/>
        <v>0</v>
      </c>
      <c r="CS282" s="4"/>
      <c r="CT282" s="53">
        <f t="shared" si="2275"/>
        <v>0</v>
      </c>
      <c r="CU282" s="4"/>
      <c r="CV282" s="53">
        <f t="shared" si="2276"/>
        <v>0</v>
      </c>
      <c r="CW282" s="4"/>
      <c r="CX282" s="53">
        <f t="shared" si="1969"/>
        <v>0</v>
      </c>
      <c r="CY282" s="43"/>
      <c r="CZ282" s="50">
        <f t="shared" si="1970"/>
        <v>0</v>
      </c>
      <c r="DA282" s="50">
        <f t="shared" si="1971"/>
        <v>0</v>
      </c>
      <c r="DB282" s="1"/>
      <c r="DC282" s="850"/>
      <c r="DD282" s="850">
        <f t="shared" si="1972"/>
        <v>0</v>
      </c>
      <c r="DE282" s="851">
        <f t="shared" si="2022"/>
        <v>0</v>
      </c>
      <c r="DF282" s="851">
        <f t="shared" si="1973"/>
        <v>0</v>
      </c>
      <c r="DG282" s="850"/>
      <c r="DH282" s="850">
        <f t="shared" si="2023"/>
        <v>0</v>
      </c>
      <c r="DI282" s="851">
        <f t="shared" si="2024"/>
        <v>0</v>
      </c>
      <c r="DJ282" s="851">
        <f t="shared" si="2025"/>
        <v>0</v>
      </c>
    </row>
    <row r="283" spans="1:114" s="3" customFormat="1" x14ac:dyDescent="0.2">
      <c r="A283" s="46" t="s">
        <v>180</v>
      </c>
      <c r="B283" s="46" t="s">
        <v>181</v>
      </c>
      <c r="C283" s="46" t="s">
        <v>10</v>
      </c>
      <c r="D283" s="46">
        <v>35</v>
      </c>
      <c r="E283" s="4"/>
      <c r="F283" s="53">
        <f>SUM(E283*$D283)</f>
        <v>0</v>
      </c>
      <c r="G283" s="4"/>
      <c r="H283" s="53">
        <f>SUM(G283*$D283)</f>
        <v>0</v>
      </c>
      <c r="I283" s="4"/>
      <c r="J283" s="53">
        <f>SUM(I283*$D283)</f>
        <v>0</v>
      </c>
      <c r="K283" s="4"/>
      <c r="L283" s="53">
        <f>SUM(K283*$D283)</f>
        <v>0</v>
      </c>
      <c r="M283" s="4"/>
      <c r="N283" s="53">
        <f>SUM(M283*$D283)</f>
        <v>0</v>
      </c>
      <c r="O283" s="4"/>
      <c r="P283" s="53">
        <f>SUM(O283*$D283)</f>
        <v>0</v>
      </c>
      <c r="Q283" s="4"/>
      <c r="R283" s="53">
        <f>SUM(Q283*$D283)</f>
        <v>0</v>
      </c>
      <c r="S283" s="4"/>
      <c r="T283" s="53">
        <f>SUM(S283*$D283)</f>
        <v>0</v>
      </c>
      <c r="U283" s="4"/>
      <c r="V283" s="53">
        <f>SUM(U283*$D283)</f>
        <v>0</v>
      </c>
      <c r="W283" s="4"/>
      <c r="X283" s="53">
        <f>SUM(W283*$D283)</f>
        <v>0</v>
      </c>
      <c r="Y283" s="4"/>
      <c r="Z283" s="53">
        <f>SUM(Y283*$D283)</f>
        <v>0</v>
      </c>
      <c r="AA283" s="4"/>
      <c r="AB283" s="872">
        <f>SUM(AA283*$D283)</f>
        <v>0</v>
      </c>
      <c r="AC283" s="903"/>
      <c r="AD283" s="53">
        <f>SUM(AC283*$D283)</f>
        <v>0</v>
      </c>
      <c r="AE283" s="4"/>
      <c r="AF283" s="53">
        <f>SUM(AE283*$D283)</f>
        <v>0</v>
      </c>
      <c r="AG283" s="4"/>
      <c r="AH283" s="53">
        <f>SUM(AG283*$D283)</f>
        <v>0</v>
      </c>
      <c r="AI283" s="4"/>
      <c r="AJ283" s="53">
        <f>SUM(AI283*$D283)</f>
        <v>0</v>
      </c>
      <c r="AK283" s="4"/>
      <c r="AL283" s="53">
        <f>SUM(AK283*$D283)</f>
        <v>0</v>
      </c>
      <c r="AM283" s="4"/>
      <c r="AN283" s="53">
        <f>SUM(AM283*$D283)</f>
        <v>0</v>
      </c>
      <c r="AO283" s="4"/>
      <c r="AP283" s="53">
        <f>SUM(AO283*$D283)</f>
        <v>0</v>
      </c>
      <c r="AQ283" s="4"/>
      <c r="AR283" s="53">
        <f>SUM(AQ283*$D283)</f>
        <v>0</v>
      </c>
      <c r="AS283" s="4"/>
      <c r="AT283" s="53">
        <f>SUM(AS283*$D283)</f>
        <v>0</v>
      </c>
      <c r="AU283" s="4"/>
      <c r="AV283" s="53">
        <f>SUM(AU283*$D283)</f>
        <v>0</v>
      </c>
      <c r="AW283" s="4"/>
      <c r="AX283" s="53">
        <f>SUM(AW283*$D283)</f>
        <v>0</v>
      </c>
      <c r="AY283" s="4"/>
      <c r="AZ283" s="872">
        <f>SUM(AY283*$D283)</f>
        <v>0</v>
      </c>
      <c r="BA283" s="903"/>
      <c r="BB283" s="53">
        <f>SUM(BA283*$D283)</f>
        <v>0</v>
      </c>
      <c r="BC283" s="4"/>
      <c r="BD283" s="53">
        <f>SUM(BC283*$D283)</f>
        <v>0</v>
      </c>
      <c r="BE283" s="4"/>
      <c r="BF283" s="53">
        <f>SUM(BE283*$D283)</f>
        <v>0</v>
      </c>
      <c r="BG283" s="4"/>
      <c r="BH283" s="53">
        <f>SUM(BG283*$D283)</f>
        <v>0</v>
      </c>
      <c r="BI283" s="4"/>
      <c r="BJ283" s="53">
        <f>SUM(BI283*$D283)</f>
        <v>0</v>
      </c>
      <c r="BK283" s="4"/>
      <c r="BL283" s="53">
        <f>SUM(BK283*$D283)</f>
        <v>0</v>
      </c>
      <c r="BM283" s="4"/>
      <c r="BN283" s="53">
        <f>SUM(BM283*$D283)</f>
        <v>0</v>
      </c>
      <c r="BO283" s="4"/>
      <c r="BP283" s="53">
        <f>SUM(BO283*$D283)</f>
        <v>0</v>
      </c>
      <c r="BQ283" s="4"/>
      <c r="BR283" s="53">
        <f>SUM(BQ283*$D283)</f>
        <v>0</v>
      </c>
      <c r="BS283" s="4"/>
      <c r="BT283" s="53">
        <f>SUM(BS283*$D283)</f>
        <v>0</v>
      </c>
      <c r="BU283" s="4"/>
      <c r="BV283" s="53">
        <f>SUM(BU283*$D283)</f>
        <v>0</v>
      </c>
      <c r="BW283" s="4"/>
      <c r="BX283" s="53">
        <f>SUM(BW283*$D283)</f>
        <v>0</v>
      </c>
      <c r="BY283" s="4"/>
      <c r="BZ283" s="53">
        <f>SUM(BY283*$D283)</f>
        <v>0</v>
      </c>
      <c r="CA283" s="4"/>
      <c r="CB283" s="53">
        <f>SUM(CA283*$D283)</f>
        <v>0</v>
      </c>
      <c r="CC283" s="4"/>
      <c r="CD283" s="53">
        <f>SUM(CC283*$D283)</f>
        <v>0</v>
      </c>
      <c r="CE283" s="4"/>
      <c r="CF283" s="53">
        <f>SUM(CE283*$D283)</f>
        <v>0</v>
      </c>
      <c r="CG283" s="4"/>
      <c r="CH283" s="53">
        <f>SUM(CG283*$D283)</f>
        <v>0</v>
      </c>
      <c r="CI283" s="4"/>
      <c r="CJ283" s="53">
        <f>SUM(CI283*$D283)</f>
        <v>0</v>
      </c>
      <c r="CK283" s="4"/>
      <c r="CL283" s="53">
        <f>SUM(CK283*$D283)</f>
        <v>0</v>
      </c>
      <c r="CM283" s="4"/>
      <c r="CN283" s="53">
        <f>SUM(CM283*$D283)</f>
        <v>0</v>
      </c>
      <c r="CO283" s="4"/>
      <c r="CP283" s="53">
        <f>SUM(CO283*$D283)</f>
        <v>0</v>
      </c>
      <c r="CQ283" s="4"/>
      <c r="CR283" s="53">
        <f>SUM(CQ283*$D283)</f>
        <v>0</v>
      </c>
      <c r="CS283" s="4"/>
      <c r="CT283" s="53">
        <f>SUM(CS283*$D283)</f>
        <v>0</v>
      </c>
      <c r="CU283" s="4"/>
      <c r="CV283" s="53">
        <f>SUM(CU283*$D283)</f>
        <v>0</v>
      </c>
      <c r="CW283" s="4"/>
      <c r="CX283" s="53">
        <f>SUM(CW283*$D283)</f>
        <v>0</v>
      </c>
      <c r="CY283" s="43"/>
      <c r="CZ283" s="50">
        <f t="shared" si="1970"/>
        <v>0</v>
      </c>
      <c r="DA283" s="50">
        <f t="shared" si="1971"/>
        <v>0</v>
      </c>
      <c r="DB283" s="1"/>
      <c r="DC283" s="850"/>
      <c r="DD283" s="850">
        <f t="shared" si="1972"/>
        <v>0</v>
      </c>
      <c r="DE283" s="851">
        <f t="shared" si="2022"/>
        <v>0</v>
      </c>
      <c r="DF283" s="851">
        <f t="shared" si="1973"/>
        <v>0</v>
      </c>
      <c r="DG283" s="850"/>
      <c r="DH283" s="850">
        <f t="shared" si="2023"/>
        <v>0</v>
      </c>
      <c r="DI283" s="851">
        <f t="shared" si="2024"/>
        <v>0</v>
      </c>
      <c r="DJ283" s="851">
        <f t="shared" si="2025"/>
        <v>0</v>
      </c>
    </row>
    <row r="284" spans="1:114" s="3" customFormat="1" x14ac:dyDescent="0.2">
      <c r="A284" s="46" t="s">
        <v>195</v>
      </c>
      <c r="B284" s="46" t="s">
        <v>179</v>
      </c>
      <c r="C284" s="46" t="s">
        <v>10</v>
      </c>
      <c r="D284" s="46">
        <v>35</v>
      </c>
      <c r="E284" s="4"/>
      <c r="F284" s="53">
        <f>SUM(E284*$D284)</f>
        <v>0</v>
      </c>
      <c r="G284" s="4"/>
      <c r="H284" s="53">
        <f>SUM(G284*$D284)</f>
        <v>0</v>
      </c>
      <c r="I284" s="4"/>
      <c r="J284" s="53">
        <f>SUM(I284*$D284)</f>
        <v>0</v>
      </c>
      <c r="K284" s="4"/>
      <c r="L284" s="53">
        <f>SUM(K284*$D284)</f>
        <v>0</v>
      </c>
      <c r="M284" s="4"/>
      <c r="N284" s="53">
        <f>SUM(M284*$D284)</f>
        <v>0</v>
      </c>
      <c r="O284" s="4"/>
      <c r="P284" s="53">
        <f>SUM(O284*$D284)</f>
        <v>0</v>
      </c>
      <c r="Q284" s="4"/>
      <c r="R284" s="53">
        <f>SUM(Q284*$D284)</f>
        <v>0</v>
      </c>
      <c r="S284" s="4"/>
      <c r="T284" s="53">
        <f>SUM(S284*$D284)</f>
        <v>0</v>
      </c>
      <c r="U284" s="4"/>
      <c r="V284" s="53">
        <f>SUM(U284*$D284)</f>
        <v>0</v>
      </c>
      <c r="W284" s="4"/>
      <c r="X284" s="53">
        <f>SUM(W284*$D284)</f>
        <v>0</v>
      </c>
      <c r="Y284" s="4"/>
      <c r="Z284" s="53">
        <f>SUM(Y284*$D284)</f>
        <v>0</v>
      </c>
      <c r="AA284" s="4"/>
      <c r="AB284" s="872">
        <f>SUM(AA284*$D284)</f>
        <v>0</v>
      </c>
      <c r="AC284" s="903"/>
      <c r="AD284" s="53">
        <f>SUM(AC284*$D284)</f>
        <v>0</v>
      </c>
      <c r="AE284" s="4"/>
      <c r="AF284" s="53">
        <f>SUM(AE284*$D284)</f>
        <v>0</v>
      </c>
      <c r="AG284" s="4"/>
      <c r="AH284" s="53">
        <f>SUM(AG284*$D284)</f>
        <v>0</v>
      </c>
      <c r="AI284" s="4"/>
      <c r="AJ284" s="53">
        <f>SUM(AI284*$D284)</f>
        <v>0</v>
      </c>
      <c r="AK284" s="4"/>
      <c r="AL284" s="53">
        <f>SUM(AK284*$D284)</f>
        <v>0</v>
      </c>
      <c r="AM284" s="4"/>
      <c r="AN284" s="53">
        <f>SUM(AM284*$D284)</f>
        <v>0</v>
      </c>
      <c r="AO284" s="4"/>
      <c r="AP284" s="53">
        <f>SUM(AO284*$D284)</f>
        <v>0</v>
      </c>
      <c r="AQ284" s="4"/>
      <c r="AR284" s="53">
        <f>SUM(AQ284*$D284)</f>
        <v>0</v>
      </c>
      <c r="AS284" s="4"/>
      <c r="AT284" s="53">
        <f>SUM(AS284*$D284)</f>
        <v>0</v>
      </c>
      <c r="AU284" s="4"/>
      <c r="AV284" s="53">
        <f>SUM(AU284*$D284)</f>
        <v>0</v>
      </c>
      <c r="AW284" s="4"/>
      <c r="AX284" s="53">
        <f>SUM(AW284*$D284)</f>
        <v>0</v>
      </c>
      <c r="AY284" s="4"/>
      <c r="AZ284" s="872">
        <f>SUM(AY284*$D284)</f>
        <v>0</v>
      </c>
      <c r="BA284" s="903"/>
      <c r="BB284" s="53">
        <f>SUM(BA284*$D284)</f>
        <v>0</v>
      </c>
      <c r="BC284" s="4"/>
      <c r="BD284" s="53">
        <f>SUM(BC284*$D284)</f>
        <v>0</v>
      </c>
      <c r="BE284" s="4"/>
      <c r="BF284" s="53">
        <f>SUM(BE284*$D284)</f>
        <v>0</v>
      </c>
      <c r="BG284" s="4"/>
      <c r="BH284" s="53">
        <f>SUM(BG284*$D284)</f>
        <v>0</v>
      </c>
      <c r="BI284" s="4"/>
      <c r="BJ284" s="53">
        <f>SUM(BI284*$D284)</f>
        <v>0</v>
      </c>
      <c r="BK284" s="4"/>
      <c r="BL284" s="53">
        <f>SUM(BK284*$D284)</f>
        <v>0</v>
      </c>
      <c r="BM284" s="4"/>
      <c r="BN284" s="53">
        <f>SUM(BM284*$D284)</f>
        <v>0</v>
      </c>
      <c r="BO284" s="4"/>
      <c r="BP284" s="53">
        <f>SUM(BO284*$D284)</f>
        <v>0</v>
      </c>
      <c r="BQ284" s="4"/>
      <c r="BR284" s="53">
        <f>SUM(BQ284*$D284)</f>
        <v>0</v>
      </c>
      <c r="BS284" s="4"/>
      <c r="BT284" s="53">
        <f>SUM(BS284*$D284)</f>
        <v>0</v>
      </c>
      <c r="BU284" s="4"/>
      <c r="BV284" s="53">
        <f>SUM(BU284*$D284)</f>
        <v>0</v>
      </c>
      <c r="BW284" s="4"/>
      <c r="BX284" s="53">
        <f>SUM(BW284*$D284)</f>
        <v>0</v>
      </c>
      <c r="BY284" s="4"/>
      <c r="BZ284" s="53">
        <f>SUM(BY284*$D284)</f>
        <v>0</v>
      </c>
      <c r="CA284" s="4"/>
      <c r="CB284" s="53">
        <f>SUM(CA284*$D284)</f>
        <v>0</v>
      </c>
      <c r="CC284" s="4"/>
      <c r="CD284" s="53">
        <f>SUM(CC284*$D284)</f>
        <v>0</v>
      </c>
      <c r="CE284" s="4"/>
      <c r="CF284" s="53">
        <f>SUM(CE284*$D284)</f>
        <v>0</v>
      </c>
      <c r="CG284" s="4"/>
      <c r="CH284" s="53">
        <f>SUM(CG284*$D284)</f>
        <v>0</v>
      </c>
      <c r="CI284" s="4"/>
      <c r="CJ284" s="53">
        <f>SUM(CI284*$D284)</f>
        <v>0</v>
      </c>
      <c r="CK284" s="4"/>
      <c r="CL284" s="53">
        <f>SUM(CK284*$D284)</f>
        <v>0</v>
      </c>
      <c r="CM284" s="4"/>
      <c r="CN284" s="53">
        <f>SUM(CM284*$D284)</f>
        <v>0</v>
      </c>
      <c r="CO284" s="4"/>
      <c r="CP284" s="53">
        <f>SUM(CO284*$D284)</f>
        <v>0</v>
      </c>
      <c r="CQ284" s="4"/>
      <c r="CR284" s="53">
        <f>SUM(CQ284*$D284)</f>
        <v>0</v>
      </c>
      <c r="CS284" s="4"/>
      <c r="CT284" s="53">
        <f>SUM(CS284*$D284)</f>
        <v>0</v>
      </c>
      <c r="CU284" s="4"/>
      <c r="CV284" s="53">
        <f>SUM(CU284*$D284)</f>
        <v>0</v>
      </c>
      <c r="CW284" s="4"/>
      <c r="CX284" s="53">
        <f>SUM(CW284*$D284)</f>
        <v>0</v>
      </c>
      <c r="CY284" s="43"/>
      <c r="CZ284" s="50">
        <f t="shared" si="1970"/>
        <v>0</v>
      </c>
      <c r="DA284" s="50">
        <f t="shared" si="1971"/>
        <v>0</v>
      </c>
      <c r="DB284" s="1"/>
      <c r="DC284" s="850"/>
      <c r="DD284" s="850">
        <f t="shared" si="1972"/>
        <v>0</v>
      </c>
      <c r="DE284" s="851">
        <f t="shared" si="2022"/>
        <v>0</v>
      </c>
      <c r="DF284" s="851">
        <f t="shared" si="1973"/>
        <v>0</v>
      </c>
      <c r="DG284" s="850"/>
      <c r="DH284" s="850">
        <f t="shared" si="2023"/>
        <v>0</v>
      </c>
      <c r="DI284" s="851">
        <f t="shared" si="2024"/>
        <v>0</v>
      </c>
      <c r="DJ284" s="851">
        <f t="shared" si="2025"/>
        <v>0</v>
      </c>
    </row>
    <row r="285" spans="1:114" s="240" customFormat="1" x14ac:dyDescent="0.2">
      <c r="A285" s="235" t="s">
        <v>197</v>
      </c>
      <c r="B285" s="235" t="s">
        <v>183</v>
      </c>
      <c r="C285" s="235" t="s">
        <v>10</v>
      </c>
      <c r="D285" s="235">
        <v>35</v>
      </c>
      <c r="E285" s="236"/>
      <c r="F285" s="237">
        <f>SUM(E285*$D285)</f>
        <v>0</v>
      </c>
      <c r="G285" s="236"/>
      <c r="H285" s="237">
        <f>SUM(G285*$D285)</f>
        <v>0</v>
      </c>
      <c r="I285" s="236"/>
      <c r="J285" s="237">
        <f>SUM(I285*$D285)</f>
        <v>0</v>
      </c>
      <c r="K285" s="236"/>
      <c r="L285" s="237">
        <f>SUM(K285*$D285)</f>
        <v>0</v>
      </c>
      <c r="M285" s="236"/>
      <c r="N285" s="237">
        <f>SUM(M285*$D285)</f>
        <v>0</v>
      </c>
      <c r="O285" s="236"/>
      <c r="P285" s="237">
        <f>SUM(O285*$D285)</f>
        <v>0</v>
      </c>
      <c r="Q285" s="236"/>
      <c r="R285" s="237">
        <f>SUM(Q285*$D285)</f>
        <v>0</v>
      </c>
      <c r="S285" s="236"/>
      <c r="T285" s="237">
        <f>SUM(S285*$D285)</f>
        <v>0</v>
      </c>
      <c r="U285" s="236"/>
      <c r="V285" s="237">
        <f>SUM(U285*$D285)</f>
        <v>0</v>
      </c>
      <c r="W285" s="236"/>
      <c r="X285" s="237">
        <f>SUM(W285*$D285)</f>
        <v>0</v>
      </c>
      <c r="Y285" s="236"/>
      <c r="Z285" s="237">
        <f>SUM(Y285*$D285)</f>
        <v>0</v>
      </c>
      <c r="AA285" s="236"/>
      <c r="AB285" s="875">
        <f>SUM(AA285*$D285)</f>
        <v>0</v>
      </c>
      <c r="AC285" s="906"/>
      <c r="AD285" s="237">
        <f>SUM(AC285*$D285)</f>
        <v>0</v>
      </c>
      <c r="AE285" s="236"/>
      <c r="AF285" s="237">
        <f>SUM(AE285*$D285)</f>
        <v>0</v>
      </c>
      <c r="AG285" s="236"/>
      <c r="AH285" s="237">
        <f>SUM(AG285*$D285)</f>
        <v>0</v>
      </c>
      <c r="AI285" s="236"/>
      <c r="AJ285" s="237">
        <f>SUM(AI285*$D285)</f>
        <v>0</v>
      </c>
      <c r="AK285" s="236"/>
      <c r="AL285" s="237">
        <f>SUM(AK285*$D285)</f>
        <v>0</v>
      </c>
      <c r="AM285" s="236"/>
      <c r="AN285" s="237">
        <f>SUM(AM285*$D285)</f>
        <v>0</v>
      </c>
      <c r="AO285" s="236"/>
      <c r="AP285" s="237">
        <f>SUM(AO285*$D285)</f>
        <v>0</v>
      </c>
      <c r="AQ285" s="236"/>
      <c r="AR285" s="237">
        <f>SUM(AQ285*$D285)</f>
        <v>0</v>
      </c>
      <c r="AS285" s="236"/>
      <c r="AT285" s="237">
        <f>SUM(AS285*$D285)</f>
        <v>0</v>
      </c>
      <c r="AU285" s="236"/>
      <c r="AV285" s="237">
        <f>SUM(AU285*$D285)</f>
        <v>0</v>
      </c>
      <c r="AW285" s="236"/>
      <c r="AX285" s="237">
        <f>SUM(AW285*$D285)</f>
        <v>0</v>
      </c>
      <c r="AY285" s="236"/>
      <c r="AZ285" s="875">
        <f>SUM(AY285*$D285)</f>
        <v>0</v>
      </c>
      <c r="BA285" s="906"/>
      <c r="BB285" s="237">
        <f>SUM(BA285*$D285)</f>
        <v>0</v>
      </c>
      <c r="BC285" s="236"/>
      <c r="BD285" s="237">
        <f>SUM(BC285*$D285)</f>
        <v>0</v>
      </c>
      <c r="BE285" s="236"/>
      <c r="BF285" s="237">
        <f>SUM(BE285*$D285)</f>
        <v>0</v>
      </c>
      <c r="BG285" s="236"/>
      <c r="BH285" s="237">
        <f>SUM(BG285*$D285)</f>
        <v>0</v>
      </c>
      <c r="BI285" s="236"/>
      <c r="BJ285" s="237">
        <f>SUM(BI285*$D285)</f>
        <v>0</v>
      </c>
      <c r="BK285" s="236"/>
      <c r="BL285" s="237">
        <f>SUM(BK285*$D285)</f>
        <v>0</v>
      </c>
      <c r="BM285" s="236"/>
      <c r="BN285" s="237">
        <f>SUM(BM285*$D285)</f>
        <v>0</v>
      </c>
      <c r="BO285" s="236"/>
      <c r="BP285" s="237">
        <f>SUM(BO285*$D285)</f>
        <v>0</v>
      </c>
      <c r="BQ285" s="236"/>
      <c r="BR285" s="237">
        <f>SUM(BQ285*$D285)</f>
        <v>0</v>
      </c>
      <c r="BS285" s="236"/>
      <c r="BT285" s="237">
        <f>SUM(BS285*$D285)</f>
        <v>0</v>
      </c>
      <c r="BU285" s="236"/>
      <c r="BV285" s="237">
        <f>SUM(BU285*$D285)</f>
        <v>0</v>
      </c>
      <c r="BW285" s="236"/>
      <c r="BX285" s="237">
        <f>SUM(BW285*$D285)</f>
        <v>0</v>
      </c>
      <c r="BY285" s="236"/>
      <c r="BZ285" s="237">
        <f>SUM(BY285*$D285)</f>
        <v>0</v>
      </c>
      <c r="CA285" s="236"/>
      <c r="CB285" s="237">
        <f>SUM(CA285*$D285)</f>
        <v>0</v>
      </c>
      <c r="CC285" s="236"/>
      <c r="CD285" s="237">
        <f>SUM(CC285*$D285)</f>
        <v>0</v>
      </c>
      <c r="CE285" s="236"/>
      <c r="CF285" s="237">
        <f>SUM(CE285*$D285)</f>
        <v>0</v>
      </c>
      <c r="CG285" s="236"/>
      <c r="CH285" s="237">
        <f>SUM(CG285*$D285)</f>
        <v>0</v>
      </c>
      <c r="CI285" s="236"/>
      <c r="CJ285" s="237">
        <f>SUM(CI285*$D285)</f>
        <v>0</v>
      </c>
      <c r="CK285" s="236"/>
      <c r="CL285" s="237">
        <f>SUM(CK285*$D285)</f>
        <v>0</v>
      </c>
      <c r="CM285" s="236"/>
      <c r="CN285" s="237">
        <f>SUM(CM285*$D285)</f>
        <v>0</v>
      </c>
      <c r="CO285" s="236"/>
      <c r="CP285" s="237">
        <f>SUM(CO285*$D285)</f>
        <v>0</v>
      </c>
      <c r="CQ285" s="236"/>
      <c r="CR285" s="237">
        <f>SUM(CQ285*$D285)</f>
        <v>0</v>
      </c>
      <c r="CS285" s="236"/>
      <c r="CT285" s="237">
        <f>SUM(CS285*$D285)</f>
        <v>0</v>
      </c>
      <c r="CU285" s="236"/>
      <c r="CV285" s="237">
        <f>SUM(CU285*$D285)</f>
        <v>0</v>
      </c>
      <c r="CW285" s="236"/>
      <c r="CX285" s="237">
        <f>SUM(CW285*$D285)</f>
        <v>0</v>
      </c>
      <c r="CY285" s="236"/>
      <c r="CZ285" s="239">
        <f t="shared" si="1970"/>
        <v>0</v>
      </c>
      <c r="DA285" s="239">
        <f t="shared" si="1971"/>
        <v>0</v>
      </c>
      <c r="DC285" s="852"/>
      <c r="DD285" s="850">
        <f t="shared" si="1972"/>
        <v>0</v>
      </c>
      <c r="DE285" s="851">
        <f t="shared" si="2022"/>
        <v>0</v>
      </c>
      <c r="DF285" s="851">
        <f t="shared" si="1973"/>
        <v>0</v>
      </c>
      <c r="DG285" s="852"/>
      <c r="DH285" s="852">
        <f t="shared" si="2023"/>
        <v>0</v>
      </c>
      <c r="DI285" s="852">
        <f t="shared" si="2024"/>
        <v>0</v>
      </c>
      <c r="DJ285" s="852">
        <f t="shared" si="2025"/>
        <v>0</v>
      </c>
    </row>
    <row r="286" spans="1:114" s="3" customFormat="1" x14ac:dyDescent="0.2">
      <c r="A286" s="46" t="s">
        <v>200</v>
      </c>
      <c r="B286" s="46" t="s">
        <v>135</v>
      </c>
      <c r="C286" s="46" t="s">
        <v>10</v>
      </c>
      <c r="D286" s="46">
        <v>35</v>
      </c>
      <c r="E286" s="4"/>
      <c r="F286" s="53">
        <f>SUM(E286*$D286)</f>
        <v>0</v>
      </c>
      <c r="G286" s="4"/>
      <c r="H286" s="53">
        <f>SUM(G286*$D286)</f>
        <v>0</v>
      </c>
      <c r="I286" s="4"/>
      <c r="J286" s="53">
        <f>SUM(I286*$D286)</f>
        <v>0</v>
      </c>
      <c r="K286" s="4"/>
      <c r="L286" s="53">
        <f>SUM(K286*$D286)</f>
        <v>0</v>
      </c>
      <c r="M286" s="4"/>
      <c r="N286" s="53">
        <f>SUM(M286*$D286)</f>
        <v>0</v>
      </c>
      <c r="O286" s="4"/>
      <c r="P286" s="53">
        <f>SUM(O286*$D286)</f>
        <v>0</v>
      </c>
      <c r="Q286" s="4"/>
      <c r="R286" s="53">
        <f>SUM(Q286*$D286)</f>
        <v>0</v>
      </c>
      <c r="S286" s="4"/>
      <c r="T286" s="53">
        <f>SUM(S286*$D286)</f>
        <v>0</v>
      </c>
      <c r="U286" s="4"/>
      <c r="V286" s="53">
        <f>SUM(U286*$D286)</f>
        <v>0</v>
      </c>
      <c r="W286" s="4"/>
      <c r="X286" s="53">
        <f>SUM(W286*$D286)</f>
        <v>0</v>
      </c>
      <c r="Y286" s="4"/>
      <c r="Z286" s="53">
        <f>SUM(Y286*$D286)</f>
        <v>0</v>
      </c>
      <c r="AA286" s="4"/>
      <c r="AB286" s="872">
        <f>SUM(AA286*$D286)</f>
        <v>0</v>
      </c>
      <c r="AC286" s="903"/>
      <c r="AD286" s="53">
        <f>SUM(AC286*$D286)</f>
        <v>0</v>
      </c>
      <c r="AE286" s="4"/>
      <c r="AF286" s="53">
        <f>SUM(AE286*$D286)</f>
        <v>0</v>
      </c>
      <c r="AG286" s="4"/>
      <c r="AH286" s="53">
        <f>SUM(AG286*$D286)</f>
        <v>0</v>
      </c>
      <c r="AI286" s="4"/>
      <c r="AJ286" s="53">
        <f>SUM(AI286*$D286)</f>
        <v>0</v>
      </c>
      <c r="AK286" s="4"/>
      <c r="AL286" s="53">
        <f>SUM(AK286*$D286)</f>
        <v>0</v>
      </c>
      <c r="AM286" s="4"/>
      <c r="AN286" s="53">
        <f>SUM(AM286*$D286)</f>
        <v>0</v>
      </c>
      <c r="AO286" s="4"/>
      <c r="AP286" s="53">
        <f>SUM(AO286*$D286)</f>
        <v>0</v>
      </c>
      <c r="AQ286" s="4"/>
      <c r="AR286" s="53">
        <f>SUM(AQ286*$D286)</f>
        <v>0</v>
      </c>
      <c r="AS286" s="4"/>
      <c r="AT286" s="53">
        <f>SUM(AS286*$D286)</f>
        <v>0</v>
      </c>
      <c r="AU286" s="4"/>
      <c r="AV286" s="53">
        <f>SUM(AU286*$D286)</f>
        <v>0</v>
      </c>
      <c r="AW286" s="4"/>
      <c r="AX286" s="53">
        <f>SUM(AW286*$D286)</f>
        <v>0</v>
      </c>
      <c r="AY286" s="4"/>
      <c r="AZ286" s="872">
        <f>SUM(AY286*$D286)</f>
        <v>0</v>
      </c>
      <c r="BA286" s="903"/>
      <c r="BB286" s="53">
        <f>SUM(BA286*$D286)</f>
        <v>0</v>
      </c>
      <c r="BC286" s="4"/>
      <c r="BD286" s="53">
        <f>SUM(BC286*$D286)</f>
        <v>0</v>
      </c>
      <c r="BE286" s="4"/>
      <c r="BF286" s="53">
        <f>SUM(BE286*$D286)</f>
        <v>0</v>
      </c>
      <c r="BG286" s="4"/>
      <c r="BH286" s="53">
        <f>SUM(BG286*$D286)</f>
        <v>0</v>
      </c>
      <c r="BI286" s="4"/>
      <c r="BJ286" s="53">
        <f>SUM(BI286*$D286)</f>
        <v>0</v>
      </c>
      <c r="BK286" s="4"/>
      <c r="BL286" s="53">
        <f>SUM(BK286*$D286)</f>
        <v>0</v>
      </c>
      <c r="BM286" s="4"/>
      <c r="BN286" s="53">
        <f>SUM(BM286*$D286)</f>
        <v>0</v>
      </c>
      <c r="BO286" s="4"/>
      <c r="BP286" s="53">
        <f>SUM(BO286*$D286)</f>
        <v>0</v>
      </c>
      <c r="BQ286" s="4"/>
      <c r="BR286" s="53">
        <f>SUM(BQ286*$D286)</f>
        <v>0</v>
      </c>
      <c r="BS286" s="4"/>
      <c r="BT286" s="53">
        <f>SUM(BS286*$D286)</f>
        <v>0</v>
      </c>
      <c r="BU286" s="4"/>
      <c r="BV286" s="53">
        <f>SUM(BU286*$D286)</f>
        <v>0</v>
      </c>
      <c r="BW286" s="4"/>
      <c r="BX286" s="53">
        <f>SUM(BW286*$D286)</f>
        <v>0</v>
      </c>
      <c r="BY286" s="4"/>
      <c r="BZ286" s="53">
        <f>SUM(BY286*$D286)</f>
        <v>0</v>
      </c>
      <c r="CA286" s="4"/>
      <c r="CB286" s="53">
        <f>SUM(CA286*$D286)</f>
        <v>0</v>
      </c>
      <c r="CC286" s="4"/>
      <c r="CD286" s="53">
        <f>SUM(CC286*$D286)</f>
        <v>0</v>
      </c>
      <c r="CE286" s="4"/>
      <c r="CF286" s="53">
        <f>SUM(CE286*$D286)</f>
        <v>0</v>
      </c>
      <c r="CG286" s="4"/>
      <c r="CH286" s="53">
        <f>SUM(CG286*$D286)</f>
        <v>0</v>
      </c>
      <c r="CI286" s="4"/>
      <c r="CJ286" s="53">
        <f>SUM(CI286*$D286)</f>
        <v>0</v>
      </c>
      <c r="CK286" s="4"/>
      <c r="CL286" s="53">
        <f>SUM(CK286*$D286)</f>
        <v>0</v>
      </c>
      <c r="CM286" s="4"/>
      <c r="CN286" s="53">
        <f>SUM(CM286*$D286)</f>
        <v>0</v>
      </c>
      <c r="CO286" s="4"/>
      <c r="CP286" s="53">
        <f>SUM(CO286*$D286)</f>
        <v>0</v>
      </c>
      <c r="CQ286" s="4"/>
      <c r="CR286" s="53">
        <f>SUM(CQ286*$D286)</f>
        <v>0</v>
      </c>
      <c r="CS286" s="4"/>
      <c r="CT286" s="53">
        <f>SUM(CS286*$D286)</f>
        <v>0</v>
      </c>
      <c r="CU286" s="4"/>
      <c r="CV286" s="53">
        <f>SUM(CU286*$D286)</f>
        <v>0</v>
      </c>
      <c r="CW286" s="4"/>
      <c r="CX286" s="53">
        <f>SUM(CW286*$D286)</f>
        <v>0</v>
      </c>
      <c r="CY286" s="43"/>
      <c r="CZ286" s="50">
        <f t="shared" si="1970"/>
        <v>0</v>
      </c>
      <c r="DA286" s="50">
        <f t="shared" si="1971"/>
        <v>0</v>
      </c>
      <c r="DB286" s="1"/>
      <c r="DC286" s="850"/>
      <c r="DD286" s="850">
        <f t="shared" si="1972"/>
        <v>0</v>
      </c>
      <c r="DE286" s="851">
        <f t="shared" si="2022"/>
        <v>0</v>
      </c>
      <c r="DF286" s="851">
        <f t="shared" si="1973"/>
        <v>0</v>
      </c>
      <c r="DG286" s="850"/>
      <c r="DH286" s="850">
        <f t="shared" si="2023"/>
        <v>0</v>
      </c>
      <c r="DI286" s="851">
        <f t="shared" si="2024"/>
        <v>0</v>
      </c>
      <c r="DJ286" s="851">
        <f t="shared" si="2025"/>
        <v>0</v>
      </c>
    </row>
    <row r="287" spans="1:114" s="3" customFormat="1" x14ac:dyDescent="0.2">
      <c r="A287" s="46"/>
      <c r="B287" s="46"/>
      <c r="C287" s="46" t="s">
        <v>10</v>
      </c>
      <c r="D287" s="46">
        <v>35</v>
      </c>
      <c r="E287" s="4"/>
      <c r="F287" s="53">
        <f t="shared" si="1974"/>
        <v>0</v>
      </c>
      <c r="G287" s="4"/>
      <c r="H287" s="53">
        <f t="shared" si="2157"/>
        <v>0</v>
      </c>
      <c r="I287" s="4"/>
      <c r="J287" s="53">
        <f t="shared" ref="J287" si="2279">SUM(I287*$D287)</f>
        <v>0</v>
      </c>
      <c r="K287" s="4"/>
      <c r="L287" s="53">
        <f t="shared" si="2159"/>
        <v>0</v>
      </c>
      <c r="M287" s="4"/>
      <c r="N287" s="53">
        <f t="shared" si="2160"/>
        <v>0</v>
      </c>
      <c r="O287" s="4"/>
      <c r="P287" s="53">
        <f t="shared" si="2161"/>
        <v>0</v>
      </c>
      <c r="Q287" s="4"/>
      <c r="R287" s="53">
        <f t="shared" si="2162"/>
        <v>0</v>
      </c>
      <c r="S287" s="4"/>
      <c r="T287" s="53">
        <f t="shared" si="2163"/>
        <v>0</v>
      </c>
      <c r="U287" s="4"/>
      <c r="V287" s="53">
        <f t="shared" si="2164"/>
        <v>0</v>
      </c>
      <c r="W287" s="4"/>
      <c r="X287" s="53">
        <f t="shared" si="2165"/>
        <v>0</v>
      </c>
      <c r="Y287" s="4"/>
      <c r="Z287" s="53">
        <f t="shared" si="2166"/>
        <v>0</v>
      </c>
      <c r="AA287" s="4"/>
      <c r="AB287" s="872">
        <f t="shared" si="2167"/>
        <v>0</v>
      </c>
      <c r="AC287" s="877"/>
      <c r="AD287" s="53">
        <f t="shared" si="2168"/>
        <v>0</v>
      </c>
      <c r="AE287" s="48"/>
      <c r="AF287" s="53">
        <f t="shared" si="2169"/>
        <v>0</v>
      </c>
      <c r="AG287" s="48"/>
      <c r="AH287" s="53">
        <f t="shared" si="2170"/>
        <v>0</v>
      </c>
      <c r="AI287" s="48"/>
      <c r="AJ287" s="53">
        <f t="shared" si="2171"/>
        <v>0</v>
      </c>
      <c r="AK287" s="48"/>
      <c r="AL287" s="53">
        <f t="shared" si="2172"/>
        <v>0</v>
      </c>
      <c r="AM287" s="48"/>
      <c r="AN287" s="53">
        <f t="shared" si="2173"/>
        <v>0</v>
      </c>
      <c r="AO287" s="48"/>
      <c r="AP287" s="53">
        <f t="shared" si="2174"/>
        <v>0</v>
      </c>
      <c r="AQ287" s="48"/>
      <c r="AR287" s="53">
        <f t="shared" si="2175"/>
        <v>0</v>
      </c>
      <c r="AS287" s="48"/>
      <c r="AT287" s="53">
        <f t="shared" si="2176"/>
        <v>0</v>
      </c>
      <c r="AU287" s="48"/>
      <c r="AV287" s="53">
        <f t="shared" si="2177"/>
        <v>0</v>
      </c>
      <c r="AW287" s="48"/>
      <c r="AX287" s="53">
        <f t="shared" si="2178"/>
        <v>0</v>
      </c>
      <c r="AY287" s="48"/>
      <c r="AZ287" s="872">
        <f t="shared" si="2179"/>
        <v>0</v>
      </c>
      <c r="BA287" s="877"/>
      <c r="BB287" s="53">
        <f t="shared" si="2204"/>
        <v>0</v>
      </c>
      <c r="BC287" s="48"/>
      <c r="BD287" s="53">
        <f t="shared" si="2180"/>
        <v>0</v>
      </c>
      <c r="BE287" s="48"/>
      <c r="BF287" s="53">
        <f t="shared" si="2181"/>
        <v>0</v>
      </c>
      <c r="BG287" s="48"/>
      <c r="BH287" s="53">
        <f t="shared" si="2182"/>
        <v>0</v>
      </c>
      <c r="BI287" s="48"/>
      <c r="BJ287" s="53">
        <f t="shared" si="2183"/>
        <v>0</v>
      </c>
      <c r="BK287" s="48"/>
      <c r="BL287" s="53">
        <f t="shared" si="2184"/>
        <v>0</v>
      </c>
      <c r="BM287" s="48"/>
      <c r="BN287" s="53">
        <f t="shared" si="2185"/>
        <v>0</v>
      </c>
      <c r="BO287" s="48"/>
      <c r="BP287" s="53">
        <f t="shared" si="2186"/>
        <v>0</v>
      </c>
      <c r="BQ287" s="48"/>
      <c r="BR287" s="53">
        <f t="shared" si="2187"/>
        <v>0</v>
      </c>
      <c r="BS287" s="48"/>
      <c r="BT287" s="53">
        <f t="shared" si="2188"/>
        <v>0</v>
      </c>
      <c r="BU287" s="48"/>
      <c r="BV287" s="53">
        <f t="shared" si="2189"/>
        <v>0</v>
      </c>
      <c r="BW287" s="48"/>
      <c r="BX287" s="53">
        <f t="shared" si="2190"/>
        <v>0</v>
      </c>
      <c r="BY287" s="48"/>
      <c r="BZ287" s="53">
        <f t="shared" ref="BZ287" si="2280">SUM(BY287*$D287)</f>
        <v>0</v>
      </c>
      <c r="CA287" s="48"/>
      <c r="CB287" s="53">
        <f t="shared" ref="CB287" si="2281">SUM(CA287*$D287)</f>
        <v>0</v>
      </c>
      <c r="CC287" s="48"/>
      <c r="CD287" s="53">
        <f t="shared" ref="CD287" si="2282">SUM(CC287*$D287)</f>
        <v>0</v>
      </c>
      <c r="CE287" s="48"/>
      <c r="CF287" s="53">
        <f t="shared" ref="CF287" si="2283">SUM(CE287*$D287)</f>
        <v>0</v>
      </c>
      <c r="CG287" s="48"/>
      <c r="CH287" s="53">
        <f t="shared" ref="CH287" si="2284">SUM(CG287*$D287)</f>
        <v>0</v>
      </c>
      <c r="CI287" s="48"/>
      <c r="CJ287" s="53">
        <f t="shared" ref="CJ287" si="2285">SUM(CI287*$D287)</f>
        <v>0</v>
      </c>
      <c r="CK287" s="48"/>
      <c r="CL287" s="53">
        <f t="shared" ref="CL287" si="2286">SUM(CK287*$D287)</f>
        <v>0</v>
      </c>
      <c r="CM287" s="48"/>
      <c r="CN287" s="53">
        <f t="shared" ref="CN287" si="2287">SUM(CM287*$D287)</f>
        <v>0</v>
      </c>
      <c r="CO287" s="48"/>
      <c r="CP287" s="53">
        <f t="shared" ref="CP287" si="2288">SUM(CO287*$D287)</f>
        <v>0</v>
      </c>
      <c r="CQ287" s="48"/>
      <c r="CR287" s="53">
        <f t="shared" ref="CR287" si="2289">SUM(CQ287*$D287)</f>
        <v>0</v>
      </c>
      <c r="CS287" s="48"/>
      <c r="CT287" s="53">
        <f t="shared" ref="CT287" si="2290">SUM(CS287*$D287)</f>
        <v>0</v>
      </c>
      <c r="CU287" s="48"/>
      <c r="CV287" s="53">
        <f t="shared" ref="CV287" si="2291">SUM(CU287*$D287)</f>
        <v>0</v>
      </c>
      <c r="CW287" s="48">
        <v>9.9999999999999995E-7</v>
      </c>
      <c r="CX287" s="53">
        <f t="shared" si="1969"/>
        <v>3.4999999999999997E-5</v>
      </c>
      <c r="CY287" s="43"/>
      <c r="CZ287" s="50">
        <f t="shared" si="1970"/>
        <v>9.9999999999999995E-7</v>
      </c>
      <c r="DA287" s="50">
        <f t="shared" si="1971"/>
        <v>0</v>
      </c>
      <c r="DB287" s="1"/>
      <c r="DC287" s="850"/>
      <c r="DD287" s="850">
        <f t="shared" si="1972"/>
        <v>0</v>
      </c>
      <c r="DE287" s="851">
        <f t="shared" si="2022"/>
        <v>0</v>
      </c>
      <c r="DF287" s="851">
        <f t="shared" si="1973"/>
        <v>0</v>
      </c>
      <c r="DG287" s="850"/>
      <c r="DH287" s="850">
        <f>SUM(DG287*AJ288)</f>
        <v>0</v>
      </c>
      <c r="DI287" s="851">
        <f t="shared" si="2024"/>
        <v>0</v>
      </c>
      <c r="DJ287" s="851">
        <f t="shared" si="2025"/>
        <v>0</v>
      </c>
    </row>
    <row r="288" spans="1:114" s="3" customFormat="1" x14ac:dyDescent="0.2">
      <c r="A288" s="14"/>
      <c r="B288" s="14"/>
      <c r="C288" s="14"/>
      <c r="D288" s="14"/>
      <c r="E288" s="14"/>
      <c r="F288" s="14"/>
      <c r="G288" s="14"/>
      <c r="H288" s="14"/>
      <c r="I288" s="14"/>
      <c r="J288" s="14"/>
      <c r="K288" s="44"/>
      <c r="L288" s="14"/>
      <c r="M288" s="14"/>
      <c r="N288" s="14"/>
      <c r="O288" s="14"/>
      <c r="P288" s="14"/>
      <c r="Q288" s="14"/>
      <c r="R288" s="14"/>
      <c r="S288" s="14"/>
      <c r="T288" s="14"/>
      <c r="U288" s="14"/>
      <c r="V288" s="14"/>
      <c r="W288" s="14"/>
      <c r="X288" s="14"/>
      <c r="Y288" s="14"/>
      <c r="Z288" s="14"/>
      <c r="AA288" s="14"/>
      <c r="AB288" s="14"/>
      <c r="AC288" s="879"/>
      <c r="AD288" s="14"/>
      <c r="AE288" s="14"/>
      <c r="AF288" s="14"/>
      <c r="AG288" s="14"/>
      <c r="AH288" s="14"/>
      <c r="AI288" s="44"/>
      <c r="AJ288" s="14"/>
      <c r="AK288" s="14"/>
      <c r="AL288" s="14"/>
      <c r="AM288" s="14"/>
      <c r="AN288" s="14"/>
      <c r="AO288" s="14"/>
      <c r="AP288" s="14"/>
      <c r="AQ288" s="14"/>
      <c r="AR288" s="14"/>
      <c r="AS288" s="14"/>
      <c r="AT288" s="14"/>
      <c r="AU288" s="14"/>
      <c r="AV288" s="14"/>
      <c r="AW288" s="14"/>
      <c r="AX288" s="14"/>
      <c r="AY288" s="14"/>
      <c r="AZ288" s="14"/>
      <c r="BA288" s="879"/>
      <c r="BB288" s="14"/>
      <c r="BC288" s="14"/>
      <c r="BD288" s="14"/>
      <c r="BE288" s="14"/>
      <c r="BF288" s="14"/>
      <c r="BG288" s="4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44"/>
      <c r="CF288" s="14"/>
      <c r="CG288" s="14"/>
      <c r="CH288" s="14"/>
      <c r="CI288" s="14"/>
      <c r="CJ288" s="14"/>
      <c r="CK288" s="14"/>
      <c r="CL288" s="14"/>
      <c r="CM288" s="14"/>
      <c r="CN288" s="14"/>
      <c r="CO288" s="14"/>
      <c r="CP288" s="14"/>
      <c r="CQ288" s="14"/>
      <c r="CR288" s="14"/>
      <c r="CS288" s="14"/>
      <c r="CT288" s="14"/>
      <c r="CU288" s="14"/>
      <c r="CV288" s="14"/>
      <c r="CW288" s="14"/>
      <c r="CX288" s="14"/>
      <c r="CY288" s="14"/>
      <c r="CZ288" s="13"/>
      <c r="DA288" s="13"/>
      <c r="DB288" s="1"/>
      <c r="DC288" s="1"/>
      <c r="DD288" s="1"/>
      <c r="DE288" s="1"/>
      <c r="DF288" s="1"/>
      <c r="DG288" s="1"/>
      <c r="DH288" s="1"/>
      <c r="DI288" s="1"/>
      <c r="DJ288" s="1"/>
    </row>
    <row r="289" spans="1:114" s="3" customFormat="1"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880"/>
      <c r="AD289" s="14"/>
      <c r="AE289" s="45"/>
      <c r="AF289" s="14"/>
      <c r="AG289" s="45"/>
      <c r="AH289" s="14"/>
      <c r="AI289" s="45"/>
      <c r="AJ289" s="14"/>
      <c r="AK289" s="45"/>
      <c r="AL289" s="14"/>
      <c r="AM289" s="45"/>
      <c r="AN289" s="14"/>
      <c r="AO289" s="45"/>
      <c r="AP289" s="14"/>
      <c r="AQ289" s="45"/>
      <c r="AR289" s="14"/>
      <c r="AS289" s="45"/>
      <c r="AT289" s="14"/>
      <c r="AU289" s="45"/>
      <c r="AV289" s="14"/>
      <c r="AW289" s="45"/>
      <c r="AX289" s="14"/>
      <c r="AY289" s="45"/>
      <c r="AZ289" s="14"/>
      <c r="BA289" s="880"/>
      <c r="BB289" s="14"/>
      <c r="BC289" s="45"/>
      <c r="BD289" s="14"/>
      <c r="BE289" s="45"/>
      <c r="BF289" s="14"/>
      <c r="BG289" s="45"/>
      <c r="BH289" s="14"/>
      <c r="BI289" s="45"/>
      <c r="BJ289" s="14"/>
      <c r="BK289" s="45"/>
      <c r="BL289" s="14"/>
      <c r="BM289" s="45"/>
      <c r="BN289" s="14"/>
      <c r="BO289" s="45"/>
      <c r="BP289" s="14"/>
      <c r="BQ289" s="45"/>
      <c r="BR289" s="14"/>
      <c r="BS289" s="45"/>
      <c r="BT289" s="14"/>
      <c r="BU289" s="45"/>
      <c r="BV289" s="14"/>
      <c r="BW289" s="45"/>
      <c r="BX289" s="14"/>
      <c r="BY289" s="45"/>
      <c r="BZ289" s="14"/>
      <c r="CA289" s="45"/>
      <c r="CB289" s="14"/>
      <c r="CC289" s="45"/>
      <c r="CD289" s="14"/>
      <c r="CE289" s="45"/>
      <c r="CF289" s="14"/>
      <c r="CG289" s="45"/>
      <c r="CH289" s="14"/>
      <c r="CI289" s="45"/>
      <c r="CJ289" s="14"/>
      <c r="CK289" s="45"/>
      <c r="CL289" s="14"/>
      <c r="CM289" s="45"/>
      <c r="CN289" s="14"/>
      <c r="CO289" s="45"/>
      <c r="CP289" s="14"/>
      <c r="CQ289" s="45"/>
      <c r="CR289" s="14"/>
      <c r="CS289" s="45"/>
      <c r="CT289" s="14"/>
      <c r="CU289" s="45"/>
      <c r="CV289" s="14"/>
      <c r="CW289" s="45"/>
      <c r="CX289" s="14"/>
      <c r="CY289" s="14"/>
      <c r="CZ289" s="13"/>
      <c r="DA289" s="13"/>
      <c r="DB289" s="52"/>
      <c r="DC289" s="847"/>
      <c r="DD289" s="847"/>
      <c r="DE289" s="847"/>
      <c r="DF289" s="847"/>
      <c r="DG289" s="847"/>
      <c r="DH289" s="847"/>
      <c r="DI289" s="847"/>
      <c r="DJ289" s="847"/>
    </row>
    <row r="290" spans="1:114" s="10" customFormat="1" ht="24" x14ac:dyDescent="0.2">
      <c r="A290" s="54"/>
      <c r="B290" s="54" t="s">
        <v>60</v>
      </c>
      <c r="C290" s="54"/>
      <c r="D290" s="54"/>
      <c r="E290" s="54">
        <f t="shared" ref="E290:AJ290" si="2292">SUM(E253:E287)</f>
        <v>0</v>
      </c>
      <c r="F290" s="199">
        <f t="shared" si="2292"/>
        <v>0</v>
      </c>
      <c r="G290" s="54">
        <f t="shared" si="2292"/>
        <v>0</v>
      </c>
      <c r="H290" s="199">
        <f t="shared" si="2292"/>
        <v>0</v>
      </c>
      <c r="I290" s="54">
        <f t="shared" si="2292"/>
        <v>0</v>
      </c>
      <c r="J290" s="199">
        <f t="shared" si="2292"/>
        <v>0</v>
      </c>
      <c r="K290" s="54">
        <f t="shared" si="2292"/>
        <v>0</v>
      </c>
      <c r="L290" s="199">
        <f t="shared" si="2292"/>
        <v>0</v>
      </c>
      <c r="M290" s="54">
        <f t="shared" si="2292"/>
        <v>0</v>
      </c>
      <c r="N290" s="126">
        <f t="shared" si="2292"/>
        <v>0</v>
      </c>
      <c r="O290" s="54">
        <f t="shared" si="2292"/>
        <v>0</v>
      </c>
      <c r="P290" s="126">
        <f t="shared" si="2292"/>
        <v>0</v>
      </c>
      <c r="Q290" s="54">
        <f t="shared" si="2292"/>
        <v>0</v>
      </c>
      <c r="R290" s="126">
        <f t="shared" si="2292"/>
        <v>0</v>
      </c>
      <c r="S290" s="54">
        <f t="shared" si="2292"/>
        <v>0</v>
      </c>
      <c r="T290" s="126">
        <f t="shared" si="2292"/>
        <v>0</v>
      </c>
      <c r="U290" s="54">
        <f t="shared" si="2292"/>
        <v>0</v>
      </c>
      <c r="V290" s="126">
        <f t="shared" si="2292"/>
        <v>0</v>
      </c>
      <c r="W290" s="54">
        <f t="shared" si="2292"/>
        <v>0</v>
      </c>
      <c r="X290" s="126">
        <f t="shared" si="2292"/>
        <v>0</v>
      </c>
      <c r="Y290" s="54">
        <f t="shared" si="2292"/>
        <v>0</v>
      </c>
      <c r="Z290" s="126">
        <f t="shared" si="2292"/>
        <v>0</v>
      </c>
      <c r="AA290" s="54">
        <f t="shared" si="2292"/>
        <v>79.25</v>
      </c>
      <c r="AB290" s="54">
        <f t="shared" si="2292"/>
        <v>9397.5</v>
      </c>
      <c r="AC290" s="881">
        <f t="shared" si="2292"/>
        <v>9</v>
      </c>
      <c r="AD290" s="126">
        <f t="shared" si="2292"/>
        <v>999</v>
      </c>
      <c r="AE290" s="54">
        <f t="shared" si="2292"/>
        <v>44</v>
      </c>
      <c r="AF290" s="126">
        <f t="shared" si="2292"/>
        <v>5013</v>
      </c>
      <c r="AG290" s="54">
        <f t="shared" si="2292"/>
        <v>111.25</v>
      </c>
      <c r="AH290" s="54">
        <f t="shared" si="2292"/>
        <v>11548</v>
      </c>
      <c r="AI290" s="54">
        <f t="shared" si="2292"/>
        <v>35.5</v>
      </c>
      <c r="AJ290" s="54">
        <f t="shared" si="2292"/>
        <v>4288</v>
      </c>
      <c r="AK290" s="54">
        <f t="shared" ref="AK290:BP290" si="2293">SUM(AK253:AK287)</f>
        <v>0</v>
      </c>
      <c r="AL290" s="54">
        <f t="shared" si="2293"/>
        <v>0</v>
      </c>
      <c r="AM290" s="54">
        <f t="shared" si="2293"/>
        <v>0</v>
      </c>
      <c r="AN290" s="54">
        <f t="shared" si="2293"/>
        <v>0</v>
      </c>
      <c r="AO290" s="54">
        <f t="shared" si="2293"/>
        <v>0</v>
      </c>
      <c r="AP290" s="54">
        <f t="shared" si="2293"/>
        <v>0</v>
      </c>
      <c r="AQ290" s="54">
        <f t="shared" si="2293"/>
        <v>0</v>
      </c>
      <c r="AR290" s="54">
        <f t="shared" si="2293"/>
        <v>0</v>
      </c>
      <c r="AS290" s="54">
        <f t="shared" si="2293"/>
        <v>53</v>
      </c>
      <c r="AT290" s="54">
        <f t="shared" si="2293"/>
        <v>4706</v>
      </c>
      <c r="AU290" s="54">
        <f t="shared" si="2293"/>
        <v>31</v>
      </c>
      <c r="AV290" s="126">
        <f t="shared" si="2293"/>
        <v>3658</v>
      </c>
      <c r="AW290" s="54">
        <f t="shared" si="2293"/>
        <v>149.25</v>
      </c>
      <c r="AX290" s="126">
        <f t="shared" si="2293"/>
        <v>15586</v>
      </c>
      <c r="AY290" s="54">
        <f t="shared" si="2293"/>
        <v>108</v>
      </c>
      <c r="AZ290" s="126">
        <f t="shared" si="2293"/>
        <v>10862.75</v>
      </c>
      <c r="BA290" s="881">
        <f t="shared" si="2293"/>
        <v>100.5</v>
      </c>
      <c r="BB290" s="54">
        <f t="shared" si="2293"/>
        <v>10191.75</v>
      </c>
      <c r="BC290" s="54">
        <f t="shared" si="2293"/>
        <v>53.5</v>
      </c>
      <c r="BD290" s="54">
        <f t="shared" si="2293"/>
        <v>5345.5</v>
      </c>
      <c r="BE290" s="54">
        <f t="shared" si="2293"/>
        <v>41</v>
      </c>
      <c r="BF290" s="54">
        <f t="shared" si="2293"/>
        <v>3690.25</v>
      </c>
      <c r="BG290" s="54">
        <f t="shared" si="2293"/>
        <v>0</v>
      </c>
      <c r="BH290" s="54">
        <f t="shared" si="2293"/>
        <v>0</v>
      </c>
      <c r="BI290" s="54">
        <f t="shared" si="2293"/>
        <v>1</v>
      </c>
      <c r="BJ290" s="54">
        <f t="shared" si="2293"/>
        <v>140</v>
      </c>
      <c r="BK290" s="54">
        <f t="shared" si="2293"/>
        <v>34</v>
      </c>
      <c r="BL290" s="54">
        <f t="shared" si="2293"/>
        <v>3087.5</v>
      </c>
      <c r="BM290" s="54">
        <f t="shared" si="2293"/>
        <v>78.25</v>
      </c>
      <c r="BN290" s="54">
        <f t="shared" si="2293"/>
        <v>6427.75</v>
      </c>
      <c r="BO290" s="54">
        <f t="shared" si="2293"/>
        <v>0.5</v>
      </c>
      <c r="BP290" s="54">
        <f t="shared" si="2293"/>
        <v>59</v>
      </c>
      <c r="BQ290" s="54">
        <f t="shared" ref="BQ290:CX290" si="2294">SUM(BQ253:BQ287)</f>
        <v>125.5</v>
      </c>
      <c r="BR290" s="54">
        <f t="shared" si="2294"/>
        <v>8875.75</v>
      </c>
      <c r="BS290" s="54">
        <f t="shared" si="2294"/>
        <v>131.75</v>
      </c>
      <c r="BT290" s="54">
        <f t="shared" si="2294"/>
        <v>10784.25</v>
      </c>
      <c r="BU290" s="54">
        <f t="shared" si="2294"/>
        <v>131.75</v>
      </c>
      <c r="BV290" s="54">
        <f t="shared" si="2294"/>
        <v>10988</v>
      </c>
      <c r="BW290" s="54">
        <f t="shared" si="2294"/>
        <v>75.25</v>
      </c>
      <c r="BX290" s="54">
        <f t="shared" si="2294"/>
        <v>6367</v>
      </c>
      <c r="BY290" s="54">
        <f t="shared" si="2294"/>
        <v>0</v>
      </c>
      <c r="BZ290" s="54">
        <f t="shared" si="2294"/>
        <v>0</v>
      </c>
      <c r="CA290" s="54">
        <f t="shared" si="2294"/>
        <v>0</v>
      </c>
      <c r="CB290" s="54">
        <f t="shared" si="2294"/>
        <v>0</v>
      </c>
      <c r="CC290" s="54">
        <f t="shared" si="2294"/>
        <v>0</v>
      </c>
      <c r="CD290" s="54">
        <f t="shared" si="2294"/>
        <v>0</v>
      </c>
      <c r="CE290" s="54">
        <f t="shared" si="2294"/>
        <v>0</v>
      </c>
      <c r="CF290" s="54">
        <f t="shared" si="2294"/>
        <v>0</v>
      </c>
      <c r="CG290" s="54">
        <f t="shared" si="2294"/>
        <v>0</v>
      </c>
      <c r="CH290" s="54">
        <f t="shared" si="2294"/>
        <v>0</v>
      </c>
      <c r="CI290" s="54">
        <f t="shared" si="2294"/>
        <v>0</v>
      </c>
      <c r="CJ290" s="54">
        <f t="shared" si="2294"/>
        <v>0</v>
      </c>
      <c r="CK290" s="54">
        <f t="shared" si="2294"/>
        <v>0</v>
      </c>
      <c r="CL290" s="54">
        <f t="shared" si="2294"/>
        <v>0</v>
      </c>
      <c r="CM290" s="54">
        <f t="shared" si="2294"/>
        <v>0</v>
      </c>
      <c r="CN290" s="54">
        <f t="shared" si="2294"/>
        <v>0</v>
      </c>
      <c r="CO290" s="54">
        <f t="shared" si="2294"/>
        <v>0</v>
      </c>
      <c r="CP290" s="54">
        <f t="shared" si="2294"/>
        <v>0</v>
      </c>
      <c r="CQ290" s="54">
        <f t="shared" si="2294"/>
        <v>0</v>
      </c>
      <c r="CR290" s="54">
        <f t="shared" si="2294"/>
        <v>0</v>
      </c>
      <c r="CS290" s="54">
        <f t="shared" si="2294"/>
        <v>0</v>
      </c>
      <c r="CT290" s="54">
        <f t="shared" si="2294"/>
        <v>0</v>
      </c>
      <c r="CU290" s="54">
        <f t="shared" si="2294"/>
        <v>0</v>
      </c>
      <c r="CV290" s="54">
        <f t="shared" si="2294"/>
        <v>0</v>
      </c>
      <c r="CW290" s="54">
        <f t="shared" si="2294"/>
        <v>9.9999999999999995E-7</v>
      </c>
      <c r="CX290" s="126">
        <f t="shared" si="2294"/>
        <v>3.4999999999999997E-5</v>
      </c>
      <c r="CY290" s="54"/>
      <c r="CZ290" s="55">
        <f>SUM(CZ253:CZ287)</f>
        <v>1393.2500010000001</v>
      </c>
      <c r="DA290" s="55">
        <f>SUM(DA253:DA287)</f>
        <v>132015</v>
      </c>
      <c r="DB290" s="56" t="s">
        <v>60</v>
      </c>
      <c r="DC290" s="855">
        <f t="shared" ref="DC290:DJ290" si="2295">SUM(DC253:DC287)</f>
        <v>0</v>
      </c>
      <c r="DD290" s="855">
        <f t="shared" si="2295"/>
        <v>0</v>
      </c>
      <c r="DE290" s="855">
        <f t="shared" si="2295"/>
        <v>75.25</v>
      </c>
      <c r="DF290" s="855">
        <f t="shared" si="2295"/>
        <v>6367</v>
      </c>
      <c r="DG290" s="855">
        <f t="shared" si="2295"/>
        <v>0</v>
      </c>
      <c r="DH290" s="855">
        <f t="shared" si="2295"/>
        <v>0</v>
      </c>
      <c r="DI290" s="855">
        <f t="shared" si="2295"/>
        <v>0</v>
      </c>
      <c r="DJ290" s="855">
        <f t="shared" si="2295"/>
        <v>0</v>
      </c>
    </row>
    <row r="291" spans="1:114" x14ac:dyDescent="0.2">
      <c r="A291" s="54"/>
      <c r="B291" s="54" t="s">
        <v>61</v>
      </c>
      <c r="C291" s="54"/>
      <c r="D291" s="54"/>
      <c r="E291" s="925" t="e">
        <f>F290/E290</f>
        <v>#DIV/0!</v>
      </c>
      <c r="F291" s="925"/>
      <c r="G291" s="925" t="e">
        <f>H290/G290</f>
        <v>#DIV/0!</v>
      </c>
      <c r="H291" s="925"/>
      <c r="I291" s="925" t="e">
        <f>J290/I290</f>
        <v>#DIV/0!</v>
      </c>
      <c r="J291" s="925"/>
      <c r="K291" s="925" t="e">
        <f>L290/K290</f>
        <v>#DIV/0!</v>
      </c>
      <c r="L291" s="925"/>
      <c r="M291" s="925" t="e">
        <f>N290/M290</f>
        <v>#DIV/0!</v>
      </c>
      <c r="N291" s="925"/>
      <c r="O291" s="925" t="e">
        <f>P290/O290</f>
        <v>#DIV/0!</v>
      </c>
      <c r="P291" s="925"/>
      <c r="Q291" s="925" t="e">
        <f>R290/Q290</f>
        <v>#DIV/0!</v>
      </c>
      <c r="R291" s="925"/>
      <c r="S291" s="925" t="e">
        <f>T290/S290</f>
        <v>#DIV/0!</v>
      </c>
      <c r="T291" s="925"/>
      <c r="U291" s="925" t="e">
        <f>V290/U290</f>
        <v>#DIV/0!</v>
      </c>
      <c r="V291" s="925"/>
      <c r="W291" s="925" t="e">
        <f>X290/W290</f>
        <v>#DIV/0!</v>
      </c>
      <c r="X291" s="925"/>
      <c r="Y291" s="925" t="e">
        <f>Z290/Y290</f>
        <v>#DIV/0!</v>
      </c>
      <c r="Z291" s="925"/>
      <c r="AA291" s="925">
        <f>AB290/AA290</f>
        <v>118.58044164037855</v>
      </c>
      <c r="AB291" s="925"/>
      <c r="AC291" s="925">
        <f>AD290/AC290</f>
        <v>111</v>
      </c>
      <c r="AD291" s="925"/>
      <c r="AE291" s="925">
        <f>AF290/AE290</f>
        <v>113.93181818181819</v>
      </c>
      <c r="AF291" s="925"/>
      <c r="AG291" s="925">
        <f>AH290/AG290</f>
        <v>103.80224719101123</v>
      </c>
      <c r="AH291" s="925"/>
      <c r="AI291" s="925">
        <f>AJ290/AI290</f>
        <v>120.78873239436619</v>
      </c>
      <c r="AJ291" s="925"/>
      <c r="AK291" s="925" t="e">
        <f>AL290/AK290</f>
        <v>#DIV/0!</v>
      </c>
      <c r="AL291" s="925"/>
      <c r="AM291" s="925" t="e">
        <f>AN290/AM290</f>
        <v>#DIV/0!</v>
      </c>
      <c r="AN291" s="925"/>
      <c r="AO291" s="925" t="e">
        <f>AP290/AO290</f>
        <v>#DIV/0!</v>
      </c>
      <c r="AP291" s="925"/>
      <c r="AQ291" s="925" t="e">
        <f>AR290/AQ290</f>
        <v>#DIV/0!</v>
      </c>
      <c r="AR291" s="925"/>
      <c r="AS291" s="925">
        <f>AT290/AS290</f>
        <v>88.79245283018868</v>
      </c>
      <c r="AT291" s="925"/>
      <c r="AU291" s="925">
        <f>AV290/AU290</f>
        <v>118</v>
      </c>
      <c r="AV291" s="925"/>
      <c r="AW291" s="925">
        <f>AX290/AW290</f>
        <v>104.428810720268</v>
      </c>
      <c r="AX291" s="925"/>
      <c r="AY291" s="925">
        <f>AZ290/AY290</f>
        <v>100.58101851851852</v>
      </c>
      <c r="AZ291" s="925"/>
      <c r="BA291" s="925">
        <f>BB290/BA290</f>
        <v>101.41044776119404</v>
      </c>
      <c r="BB291" s="925"/>
      <c r="BC291" s="925">
        <f>BD290/BC290</f>
        <v>99.915887850467286</v>
      </c>
      <c r="BD291" s="925"/>
      <c r="BE291" s="925">
        <f>BF290/BE290</f>
        <v>90.006097560975604</v>
      </c>
      <c r="BF291" s="925"/>
      <c r="BG291" s="925" t="e">
        <f>BH290/BG290</f>
        <v>#DIV/0!</v>
      </c>
      <c r="BH291" s="925"/>
      <c r="BI291" s="925">
        <f>BJ290/BI290</f>
        <v>140</v>
      </c>
      <c r="BJ291" s="925"/>
      <c r="BK291" s="925">
        <f>BL290/BK290</f>
        <v>90.808823529411768</v>
      </c>
      <c r="BL291" s="925"/>
      <c r="BM291" s="925">
        <f>BN290/BM290</f>
        <v>82.143769968051117</v>
      </c>
      <c r="BN291" s="925"/>
      <c r="BO291" s="925">
        <f>BP290/BO290</f>
        <v>118</v>
      </c>
      <c r="BP291" s="925"/>
      <c r="BQ291" s="925">
        <f>BR290/BQ290</f>
        <v>70.723107569721122</v>
      </c>
      <c r="BR291" s="925"/>
      <c r="BS291" s="925">
        <f>BT290/BS290</f>
        <v>81.853889943074009</v>
      </c>
      <c r="BT291" s="925"/>
      <c r="BU291" s="925">
        <f>BV290/BU290</f>
        <v>83.400379506641372</v>
      </c>
      <c r="BV291" s="925"/>
      <c r="BW291" s="925">
        <f>BX290/BW290</f>
        <v>84.611295681063126</v>
      </c>
      <c r="BX291" s="925"/>
      <c r="BY291" s="925" t="e">
        <f>BZ290/BY290</f>
        <v>#DIV/0!</v>
      </c>
      <c r="BZ291" s="925"/>
      <c r="CA291" s="925" t="e">
        <f>CB290/CA290</f>
        <v>#DIV/0!</v>
      </c>
      <c r="CB291" s="925"/>
      <c r="CC291" s="925" t="e">
        <f>CD290/CC290</f>
        <v>#DIV/0!</v>
      </c>
      <c r="CD291" s="925"/>
      <c r="CE291" s="925" t="e">
        <f>CF290/CE290</f>
        <v>#DIV/0!</v>
      </c>
      <c r="CF291" s="925"/>
      <c r="CG291" s="925" t="e">
        <f>CH290/CG290</f>
        <v>#DIV/0!</v>
      </c>
      <c r="CH291" s="925"/>
      <c r="CI291" s="925" t="e">
        <f>CJ290/CI290</f>
        <v>#DIV/0!</v>
      </c>
      <c r="CJ291" s="925"/>
      <c r="CK291" s="925" t="e">
        <f>CL290/CK290</f>
        <v>#DIV/0!</v>
      </c>
      <c r="CL291" s="925"/>
      <c r="CM291" s="925" t="e">
        <f>CN290/CM290</f>
        <v>#DIV/0!</v>
      </c>
      <c r="CN291" s="925"/>
      <c r="CO291" s="925" t="e">
        <f>CP290/CO290</f>
        <v>#DIV/0!</v>
      </c>
      <c r="CP291" s="925"/>
      <c r="CQ291" s="925" t="e">
        <f>CR290/CQ290</f>
        <v>#DIV/0!</v>
      </c>
      <c r="CR291" s="925"/>
      <c r="CS291" s="925" t="e">
        <f>CT290/CS290</f>
        <v>#DIV/0!</v>
      </c>
      <c r="CT291" s="925"/>
      <c r="CU291" s="925" t="e">
        <f>CV290/CU290</f>
        <v>#DIV/0!</v>
      </c>
      <c r="CV291" s="925"/>
      <c r="CW291" s="925">
        <f>CX290/CW290</f>
        <v>35</v>
      </c>
      <c r="CX291" s="925"/>
      <c r="CY291" s="59"/>
      <c r="CZ291" s="932">
        <f>DA290/CZ290</f>
        <v>94.753274649378582</v>
      </c>
      <c r="DA291" s="932"/>
      <c r="DB291" s="57" t="s">
        <v>62</v>
      </c>
      <c r="DC291" s="925"/>
      <c r="DD291" s="925"/>
      <c r="DE291" s="925"/>
      <c r="DF291" s="925"/>
      <c r="DG291" s="925"/>
      <c r="DH291" s="925"/>
      <c r="DI291" s="925"/>
      <c r="DJ291" s="925"/>
    </row>
    <row r="294" spans="1:114" ht="12.75" customHeight="1" x14ac:dyDescent="0.2">
      <c r="A294" s="38"/>
      <c r="B294" s="38"/>
      <c r="C294" s="39"/>
      <c r="D294" s="39"/>
      <c r="E294" s="933" t="str">
        <f>$E$3</f>
        <v>vor 2021</v>
      </c>
      <c r="F294" s="934"/>
      <c r="G294" s="934"/>
      <c r="H294" s="934"/>
      <c r="I294" s="934"/>
      <c r="J294" s="934"/>
      <c r="K294" s="934"/>
      <c r="L294" s="934"/>
      <c r="M294" s="934"/>
      <c r="N294" s="934"/>
      <c r="O294" s="934"/>
      <c r="P294" s="934"/>
      <c r="Q294" s="934"/>
      <c r="R294" s="934"/>
      <c r="S294" s="934"/>
      <c r="T294" s="934"/>
      <c r="U294" s="934"/>
      <c r="V294" s="934"/>
      <c r="W294" s="934"/>
      <c r="X294" s="934"/>
      <c r="Y294" s="934"/>
      <c r="Z294" s="934"/>
      <c r="AA294" s="934"/>
      <c r="AB294" s="935"/>
      <c r="AC294" s="926">
        <v>2021</v>
      </c>
      <c r="AD294" s="927"/>
      <c r="AE294" s="927"/>
      <c r="AF294" s="927"/>
      <c r="AG294" s="927"/>
      <c r="AH294" s="927"/>
      <c r="AI294" s="927"/>
      <c r="AJ294" s="927"/>
      <c r="AK294" s="927"/>
      <c r="AL294" s="927"/>
      <c r="AM294" s="927"/>
      <c r="AN294" s="927"/>
      <c r="AO294" s="927"/>
      <c r="AP294" s="927"/>
      <c r="AQ294" s="927"/>
      <c r="AR294" s="927"/>
      <c r="AS294" s="927"/>
      <c r="AT294" s="927"/>
      <c r="AU294" s="927"/>
      <c r="AV294" s="927"/>
      <c r="AW294" s="927"/>
      <c r="AX294" s="927"/>
      <c r="AY294" s="927"/>
      <c r="AZ294" s="928"/>
      <c r="BA294" s="926">
        <v>2022</v>
      </c>
      <c r="BB294" s="927"/>
      <c r="BC294" s="927"/>
      <c r="BD294" s="927"/>
      <c r="BE294" s="927"/>
      <c r="BF294" s="927"/>
      <c r="BG294" s="927"/>
      <c r="BH294" s="927"/>
      <c r="BI294" s="927"/>
      <c r="BJ294" s="927"/>
      <c r="BK294" s="927"/>
      <c r="BL294" s="927"/>
      <c r="BM294" s="927"/>
      <c r="BN294" s="927"/>
      <c r="BO294" s="927"/>
      <c r="BP294" s="927"/>
      <c r="BQ294" s="927"/>
      <c r="BR294" s="927"/>
      <c r="BS294" s="927"/>
      <c r="BT294" s="927"/>
      <c r="BU294" s="927"/>
      <c r="BV294" s="927"/>
      <c r="BW294" s="927"/>
      <c r="BX294" s="928"/>
      <c r="BY294" s="926">
        <f>BY3</f>
        <v>2023</v>
      </c>
      <c r="BZ294" s="927"/>
      <c r="CA294" s="927"/>
      <c r="CB294" s="927"/>
      <c r="CC294" s="927"/>
      <c r="CD294" s="927"/>
      <c r="CE294" s="927"/>
      <c r="CF294" s="927"/>
      <c r="CG294" s="927"/>
      <c r="CH294" s="927"/>
      <c r="CI294" s="927"/>
      <c r="CJ294" s="927"/>
      <c r="CK294" s="927"/>
      <c r="CL294" s="927"/>
      <c r="CM294" s="927"/>
      <c r="CN294" s="927"/>
      <c r="CO294" s="927"/>
      <c r="CP294" s="927"/>
      <c r="CQ294" s="927"/>
      <c r="CR294" s="927"/>
      <c r="CS294" s="927"/>
      <c r="CT294" s="927"/>
      <c r="CU294" s="927"/>
      <c r="CV294" s="928"/>
      <c r="CW294" s="51"/>
      <c r="CX294" s="51"/>
      <c r="CY294" s="51"/>
      <c r="CZ294" s="13"/>
      <c r="DA294" s="13"/>
    </row>
    <row r="295" spans="1:114" s="3" customFormat="1" ht="15.75" x14ac:dyDescent="0.25">
      <c r="A295" s="58"/>
      <c r="B295" s="58" t="str">
        <f>'Stundenverteilung INGE'!P5</f>
        <v>AeBo - K</v>
      </c>
      <c r="C295" s="939" t="str">
        <f>'Stundenverteilung INGE'!P7</f>
        <v>TP3</v>
      </c>
      <c r="D295" s="940"/>
      <c r="E295" s="936"/>
      <c r="F295" s="937"/>
      <c r="G295" s="937"/>
      <c r="H295" s="937"/>
      <c r="I295" s="937"/>
      <c r="J295" s="937"/>
      <c r="K295" s="937"/>
      <c r="L295" s="937"/>
      <c r="M295" s="937"/>
      <c r="N295" s="937"/>
      <c r="O295" s="937"/>
      <c r="P295" s="937"/>
      <c r="Q295" s="937"/>
      <c r="R295" s="937"/>
      <c r="S295" s="937"/>
      <c r="T295" s="937"/>
      <c r="U295" s="937"/>
      <c r="V295" s="937"/>
      <c r="W295" s="937"/>
      <c r="X295" s="937"/>
      <c r="Y295" s="937"/>
      <c r="Z295" s="937"/>
      <c r="AA295" s="937"/>
      <c r="AB295" s="938"/>
      <c r="AC295" s="929"/>
      <c r="AD295" s="930"/>
      <c r="AE295" s="930"/>
      <c r="AF295" s="930"/>
      <c r="AG295" s="930"/>
      <c r="AH295" s="930"/>
      <c r="AI295" s="930"/>
      <c r="AJ295" s="930"/>
      <c r="AK295" s="930"/>
      <c r="AL295" s="930"/>
      <c r="AM295" s="930"/>
      <c r="AN295" s="930"/>
      <c r="AO295" s="930"/>
      <c r="AP295" s="930"/>
      <c r="AQ295" s="930"/>
      <c r="AR295" s="930"/>
      <c r="AS295" s="930"/>
      <c r="AT295" s="930"/>
      <c r="AU295" s="930"/>
      <c r="AV295" s="930"/>
      <c r="AW295" s="930"/>
      <c r="AX295" s="930"/>
      <c r="AY295" s="930"/>
      <c r="AZ295" s="931"/>
      <c r="BA295" s="929"/>
      <c r="BB295" s="930"/>
      <c r="BC295" s="930"/>
      <c r="BD295" s="930"/>
      <c r="BE295" s="930"/>
      <c r="BF295" s="930"/>
      <c r="BG295" s="930"/>
      <c r="BH295" s="930"/>
      <c r="BI295" s="930"/>
      <c r="BJ295" s="930"/>
      <c r="BK295" s="930"/>
      <c r="BL295" s="930"/>
      <c r="BM295" s="930"/>
      <c r="BN295" s="930"/>
      <c r="BO295" s="930"/>
      <c r="BP295" s="930"/>
      <c r="BQ295" s="930"/>
      <c r="BR295" s="930"/>
      <c r="BS295" s="930"/>
      <c r="BT295" s="930"/>
      <c r="BU295" s="930"/>
      <c r="BV295" s="930"/>
      <c r="BW295" s="930"/>
      <c r="BX295" s="931"/>
      <c r="BY295" s="929"/>
      <c r="BZ295" s="930"/>
      <c r="CA295" s="930"/>
      <c r="CB295" s="930"/>
      <c r="CC295" s="930"/>
      <c r="CD295" s="930"/>
      <c r="CE295" s="930"/>
      <c r="CF295" s="930"/>
      <c r="CG295" s="930"/>
      <c r="CH295" s="930"/>
      <c r="CI295" s="930"/>
      <c r="CJ295" s="930"/>
      <c r="CK295" s="930"/>
      <c r="CL295" s="930"/>
      <c r="CM295" s="930"/>
      <c r="CN295" s="930"/>
      <c r="CO295" s="930"/>
      <c r="CP295" s="930"/>
      <c r="CQ295" s="930"/>
      <c r="CR295" s="930"/>
      <c r="CS295" s="930"/>
      <c r="CT295" s="930"/>
      <c r="CU295" s="930"/>
      <c r="CV295" s="931"/>
      <c r="CW295" s="51"/>
      <c r="CX295" s="51"/>
      <c r="CY295" s="51"/>
      <c r="CZ295" s="12"/>
      <c r="DA295" s="12"/>
      <c r="DB295" s="1"/>
      <c r="DC295" s="948">
        <f>DC251</f>
        <v>44896</v>
      </c>
      <c r="DD295" s="948"/>
      <c r="DE295" s="948"/>
      <c r="DF295" s="948"/>
      <c r="DG295" s="948" t="str">
        <f>DG251</f>
        <v>Leer</v>
      </c>
      <c r="DH295" s="948"/>
      <c r="DI295" s="948"/>
      <c r="DJ295" s="948"/>
    </row>
    <row r="296" spans="1:114" s="3" customFormat="1" ht="48" x14ac:dyDescent="0.2">
      <c r="A296" s="40" t="s">
        <v>0</v>
      </c>
      <c r="B296" s="40" t="s">
        <v>81</v>
      </c>
      <c r="C296" s="41" t="s">
        <v>1</v>
      </c>
      <c r="D296" s="41" t="s">
        <v>6</v>
      </c>
      <c r="E296" s="42" t="s">
        <v>13</v>
      </c>
      <c r="F296" s="42" t="s">
        <v>14</v>
      </c>
      <c r="G296" s="42" t="s">
        <v>15</v>
      </c>
      <c r="H296" s="42" t="s">
        <v>16</v>
      </c>
      <c r="I296" s="42" t="s">
        <v>17</v>
      </c>
      <c r="J296" s="42" t="s">
        <v>18</v>
      </c>
      <c r="K296" s="42" t="s">
        <v>19</v>
      </c>
      <c r="L296" s="42" t="s">
        <v>20</v>
      </c>
      <c r="M296" s="42" t="s">
        <v>21</v>
      </c>
      <c r="N296" s="42" t="s">
        <v>22</v>
      </c>
      <c r="O296" s="42" t="s">
        <v>23</v>
      </c>
      <c r="P296" s="42" t="s">
        <v>24</v>
      </c>
      <c r="Q296" s="42" t="s">
        <v>25</v>
      </c>
      <c r="R296" s="42" t="s">
        <v>26</v>
      </c>
      <c r="S296" s="42" t="s">
        <v>27</v>
      </c>
      <c r="T296" s="42" t="s">
        <v>28</v>
      </c>
      <c r="U296" s="42" t="str">
        <f t="shared" ref="U296:AB296" si="2296">U5</f>
        <v>2017
Std.</v>
      </c>
      <c r="V296" s="42" t="str">
        <f t="shared" si="2296"/>
        <v>2017
CHF</v>
      </c>
      <c r="W296" s="42" t="str">
        <f t="shared" si="2296"/>
        <v>2018
Std.</v>
      </c>
      <c r="X296" s="42" t="str">
        <f t="shared" si="2296"/>
        <v>2018
CHF</v>
      </c>
      <c r="Y296" s="42" t="str">
        <f t="shared" si="2296"/>
        <v>2019 
Std.</v>
      </c>
      <c r="Z296" s="42" t="str">
        <f t="shared" si="2296"/>
        <v>2019
CHF</v>
      </c>
      <c r="AA296" s="42" t="str">
        <f t="shared" si="2296"/>
        <v>2020
Std.</v>
      </c>
      <c r="AB296" s="887" t="str">
        <f t="shared" si="2296"/>
        <v>2020
CHF</v>
      </c>
      <c r="AC296" s="876" t="s">
        <v>13</v>
      </c>
      <c r="AD296" s="47" t="s">
        <v>14</v>
      </c>
      <c r="AE296" s="47" t="s">
        <v>15</v>
      </c>
      <c r="AF296" s="47" t="s">
        <v>16</v>
      </c>
      <c r="AG296" s="47" t="s">
        <v>17</v>
      </c>
      <c r="AH296" s="47" t="s">
        <v>18</v>
      </c>
      <c r="AI296" s="47" t="s">
        <v>19</v>
      </c>
      <c r="AJ296" s="47" t="s">
        <v>20</v>
      </c>
      <c r="AK296" s="47" t="s">
        <v>21</v>
      </c>
      <c r="AL296" s="47" t="s">
        <v>22</v>
      </c>
      <c r="AM296" s="47" t="s">
        <v>23</v>
      </c>
      <c r="AN296" s="47" t="s">
        <v>24</v>
      </c>
      <c r="AO296" s="47" t="s">
        <v>25</v>
      </c>
      <c r="AP296" s="47" t="s">
        <v>26</v>
      </c>
      <c r="AQ296" s="47" t="s">
        <v>27</v>
      </c>
      <c r="AR296" s="47" t="s">
        <v>28</v>
      </c>
      <c r="AS296" s="47" t="s">
        <v>29</v>
      </c>
      <c r="AT296" s="47" t="s">
        <v>30</v>
      </c>
      <c r="AU296" s="47" t="s">
        <v>31</v>
      </c>
      <c r="AV296" s="47" t="s">
        <v>32</v>
      </c>
      <c r="AW296" s="47" t="s">
        <v>33</v>
      </c>
      <c r="AX296" s="47" t="s">
        <v>36</v>
      </c>
      <c r="AY296" s="47" t="s">
        <v>34</v>
      </c>
      <c r="AZ296" s="871" t="s">
        <v>35</v>
      </c>
      <c r="BA296" s="876" t="s">
        <v>13</v>
      </c>
      <c r="BB296" s="47" t="s">
        <v>14</v>
      </c>
      <c r="BC296" s="47" t="s">
        <v>15</v>
      </c>
      <c r="BD296" s="47" t="s">
        <v>16</v>
      </c>
      <c r="BE296" s="47" t="s">
        <v>17</v>
      </c>
      <c r="BF296" s="47" t="s">
        <v>18</v>
      </c>
      <c r="BG296" s="47" t="s">
        <v>19</v>
      </c>
      <c r="BH296" s="47" t="s">
        <v>20</v>
      </c>
      <c r="BI296" s="47" t="s">
        <v>21</v>
      </c>
      <c r="BJ296" s="47" t="s">
        <v>22</v>
      </c>
      <c r="BK296" s="47" t="s">
        <v>23</v>
      </c>
      <c r="BL296" s="47" t="s">
        <v>24</v>
      </c>
      <c r="BM296" s="47" t="s">
        <v>25</v>
      </c>
      <c r="BN296" s="47" t="s">
        <v>26</v>
      </c>
      <c r="BO296" s="47" t="s">
        <v>27</v>
      </c>
      <c r="BP296" s="47" t="s">
        <v>28</v>
      </c>
      <c r="BQ296" s="47" t="s">
        <v>29</v>
      </c>
      <c r="BR296" s="47" t="s">
        <v>30</v>
      </c>
      <c r="BS296" s="47" t="s">
        <v>31</v>
      </c>
      <c r="BT296" s="47" t="s">
        <v>32</v>
      </c>
      <c r="BU296" s="47" t="s">
        <v>33</v>
      </c>
      <c r="BV296" s="47" t="s">
        <v>36</v>
      </c>
      <c r="BW296" s="47" t="s">
        <v>34</v>
      </c>
      <c r="BX296" s="47" t="s">
        <v>35</v>
      </c>
      <c r="BY296" s="47" t="s">
        <v>13</v>
      </c>
      <c r="BZ296" s="47" t="s">
        <v>14</v>
      </c>
      <c r="CA296" s="47" t="s">
        <v>15</v>
      </c>
      <c r="CB296" s="47" t="s">
        <v>16</v>
      </c>
      <c r="CC296" s="47" t="s">
        <v>17</v>
      </c>
      <c r="CD296" s="47" t="s">
        <v>18</v>
      </c>
      <c r="CE296" s="47" t="s">
        <v>19</v>
      </c>
      <c r="CF296" s="47" t="s">
        <v>20</v>
      </c>
      <c r="CG296" s="47" t="s">
        <v>21</v>
      </c>
      <c r="CH296" s="47" t="s">
        <v>22</v>
      </c>
      <c r="CI296" s="47" t="s">
        <v>23</v>
      </c>
      <c r="CJ296" s="47" t="s">
        <v>24</v>
      </c>
      <c r="CK296" s="47" t="s">
        <v>25</v>
      </c>
      <c r="CL296" s="47" t="s">
        <v>26</v>
      </c>
      <c r="CM296" s="47" t="s">
        <v>27</v>
      </c>
      <c r="CN296" s="47" t="s">
        <v>28</v>
      </c>
      <c r="CO296" s="47" t="s">
        <v>29</v>
      </c>
      <c r="CP296" s="47" t="s">
        <v>30</v>
      </c>
      <c r="CQ296" s="47" t="s">
        <v>31</v>
      </c>
      <c r="CR296" s="47" t="s">
        <v>32</v>
      </c>
      <c r="CS296" s="47" t="s">
        <v>33</v>
      </c>
      <c r="CT296" s="47" t="s">
        <v>36</v>
      </c>
      <c r="CU296" s="47" t="s">
        <v>34</v>
      </c>
      <c r="CV296" s="47" t="s">
        <v>35</v>
      </c>
      <c r="CW296" s="212" t="str">
        <f>CW5</f>
        <v>Leer
Std.</v>
      </c>
      <c r="CX296" s="47" t="str">
        <f>CX5</f>
        <v>Leer
CHF</v>
      </c>
      <c r="CY296" s="47"/>
      <c r="CZ296" s="49" t="s">
        <v>4</v>
      </c>
      <c r="DA296" s="49" t="s">
        <v>5</v>
      </c>
      <c r="DB296" s="1"/>
      <c r="DC296" s="848" t="s">
        <v>424</v>
      </c>
      <c r="DD296" s="848" t="s">
        <v>37</v>
      </c>
      <c r="DE296" s="849" t="s">
        <v>422</v>
      </c>
      <c r="DF296" s="849" t="s">
        <v>423</v>
      </c>
      <c r="DG296" s="848" t="s">
        <v>424</v>
      </c>
      <c r="DH296" s="848" t="s">
        <v>37</v>
      </c>
      <c r="DI296" s="849" t="s">
        <v>422</v>
      </c>
      <c r="DJ296" s="849" t="s">
        <v>423</v>
      </c>
    </row>
    <row r="297" spans="1:114" s="3" customFormat="1" x14ac:dyDescent="0.2">
      <c r="A297" s="46" t="s">
        <v>109</v>
      </c>
      <c r="B297" s="46" t="s">
        <v>110</v>
      </c>
      <c r="C297" s="46" t="s">
        <v>2</v>
      </c>
      <c r="D297" s="46">
        <v>140</v>
      </c>
      <c r="E297" s="4"/>
      <c r="F297" s="53">
        <f>SUM(E297*$D297)</f>
        <v>0</v>
      </c>
      <c r="G297" s="4"/>
      <c r="H297" s="53">
        <f>SUM(G297*$D297)</f>
        <v>0</v>
      </c>
      <c r="I297" s="4"/>
      <c r="J297" s="53">
        <f>SUM(I297*$D297)</f>
        <v>0</v>
      </c>
      <c r="K297" s="4"/>
      <c r="L297" s="53">
        <f>SUM(K297*$D297)</f>
        <v>0</v>
      </c>
      <c r="M297" s="4"/>
      <c r="N297" s="53">
        <f>SUM(M297*$D297)</f>
        <v>0</v>
      </c>
      <c r="O297" s="4"/>
      <c r="P297" s="53">
        <f>SUM(O297*$D297)</f>
        <v>0</v>
      </c>
      <c r="Q297" s="4"/>
      <c r="R297" s="53">
        <f>SUM(Q297*$D297)</f>
        <v>0</v>
      </c>
      <c r="S297" s="4"/>
      <c r="T297" s="53">
        <f>SUM(S297*$D297)</f>
        <v>0</v>
      </c>
      <c r="U297" s="4"/>
      <c r="V297" s="53">
        <f>SUM(U297*$D297)</f>
        <v>0</v>
      </c>
      <c r="W297" s="4"/>
      <c r="X297" s="53">
        <f>SUM(W297*$D297)</f>
        <v>0</v>
      </c>
      <c r="Y297" s="4"/>
      <c r="Z297" s="53"/>
      <c r="AA297" s="4">
        <v>1.25</v>
      </c>
      <c r="AB297" s="872">
        <f>SUM(AA297*$D297)</f>
        <v>175</v>
      </c>
      <c r="AC297" s="877">
        <v>23</v>
      </c>
      <c r="AD297" s="53">
        <f>SUM(AC297*$D297)</f>
        <v>3220</v>
      </c>
      <c r="AE297" s="48">
        <v>25</v>
      </c>
      <c r="AF297" s="53">
        <f>SUM(AE297*$D297)</f>
        <v>3500</v>
      </c>
      <c r="AG297" s="48">
        <v>4</v>
      </c>
      <c r="AH297" s="53">
        <f>SUM(AG297*$D297)</f>
        <v>560</v>
      </c>
      <c r="AI297" s="48">
        <v>4</v>
      </c>
      <c r="AJ297" s="53">
        <f>SUM(AI297*$D297)</f>
        <v>560</v>
      </c>
      <c r="AK297" s="48"/>
      <c r="AL297" s="53">
        <f>SUM(AK297*$D297)</f>
        <v>0</v>
      </c>
      <c r="AM297" s="48"/>
      <c r="AN297" s="53">
        <f>SUM(AM297*$D297)</f>
        <v>0</v>
      </c>
      <c r="AO297" s="48"/>
      <c r="AP297" s="53">
        <f>SUM(AO297*$D297)</f>
        <v>0</v>
      </c>
      <c r="AQ297" s="48"/>
      <c r="AR297" s="53">
        <f>SUM(AQ297*$D297)</f>
        <v>0</v>
      </c>
      <c r="AS297" s="198">
        <v>5</v>
      </c>
      <c r="AT297" s="53">
        <f>SUM(AS297*$D297)</f>
        <v>700</v>
      </c>
      <c r="AU297" s="48"/>
      <c r="AV297" s="53">
        <f>SUM(AU297*$D297)</f>
        <v>0</v>
      </c>
      <c r="AW297" s="48"/>
      <c r="AX297" s="53">
        <f>SUM(AW297*$D297)</f>
        <v>0</v>
      </c>
      <c r="AY297" s="48"/>
      <c r="AZ297" s="872">
        <f>SUM(AY297*$D297)</f>
        <v>0</v>
      </c>
      <c r="BA297" s="877"/>
      <c r="BB297" s="53">
        <f>SUM(BA297*$D297)</f>
        <v>0</v>
      </c>
      <c r="BC297" s="48">
        <v>1.5</v>
      </c>
      <c r="BD297" s="53">
        <f>SUM(BC297*$D297)</f>
        <v>210</v>
      </c>
      <c r="BE297" s="48">
        <v>5.5</v>
      </c>
      <c r="BF297" s="53">
        <f>SUM(BE297*$D297)</f>
        <v>770</v>
      </c>
      <c r="BG297" s="48"/>
      <c r="BH297" s="53">
        <f>SUM(BG297*$D297)</f>
        <v>0</v>
      </c>
      <c r="BI297" s="48"/>
      <c r="BJ297" s="53">
        <f>SUM(BI297*$D297)</f>
        <v>0</v>
      </c>
      <c r="BK297" s="48"/>
      <c r="BL297" s="53">
        <f>SUM(BK297*$D297)</f>
        <v>0</v>
      </c>
      <c r="BM297" s="48"/>
      <c r="BN297" s="53">
        <f>SUM(BM297*$D297)</f>
        <v>0</v>
      </c>
      <c r="BO297" s="48">
        <v>6.75</v>
      </c>
      <c r="BP297" s="53">
        <f>SUM(BO297*$D297)</f>
        <v>945</v>
      </c>
      <c r="BQ297" s="4">
        <v>22.5</v>
      </c>
      <c r="BR297" s="53">
        <f>SUM(BQ297*$D297)</f>
        <v>3150</v>
      </c>
      <c r="BS297" s="48">
        <v>14.25</v>
      </c>
      <c r="BT297" s="53">
        <f>SUM(BS297*$D297)</f>
        <v>1995</v>
      </c>
      <c r="BU297" s="48">
        <v>8</v>
      </c>
      <c r="BV297" s="53">
        <f>SUM(BU297*$D297)</f>
        <v>1120</v>
      </c>
      <c r="BW297" s="48">
        <f>3+1.5</f>
        <v>4.5</v>
      </c>
      <c r="BX297" s="53">
        <f>SUM(BW297*$D297)</f>
        <v>630</v>
      </c>
      <c r="BY297" s="48"/>
      <c r="BZ297" s="53">
        <f>SUM(BY297*$D297)</f>
        <v>0</v>
      </c>
      <c r="CA297" s="48"/>
      <c r="CB297" s="53">
        <f>SUM(CA297*$D297)</f>
        <v>0</v>
      </c>
      <c r="CC297" s="48"/>
      <c r="CD297" s="53">
        <f>SUM(CC297*$D297)</f>
        <v>0</v>
      </c>
      <c r="CE297" s="48"/>
      <c r="CF297" s="53">
        <f>SUM(CE297*$D297)</f>
        <v>0</v>
      </c>
      <c r="CG297" s="48"/>
      <c r="CH297" s="53">
        <f>SUM(CG297*$D297)</f>
        <v>0</v>
      </c>
      <c r="CI297" s="48"/>
      <c r="CJ297" s="53">
        <f>SUM(CI297*$D297)</f>
        <v>0</v>
      </c>
      <c r="CK297" s="48"/>
      <c r="CL297" s="53">
        <f>SUM(CK297*$D297)</f>
        <v>0</v>
      </c>
      <c r="CM297" s="48"/>
      <c r="CN297" s="53">
        <f>SUM(CM297*$D297)</f>
        <v>0</v>
      </c>
      <c r="CO297" s="48"/>
      <c r="CP297" s="53">
        <f>SUM(CO297*$D297)</f>
        <v>0</v>
      </c>
      <c r="CQ297" s="48"/>
      <c r="CR297" s="53">
        <f>SUM(CQ297*$D297)</f>
        <v>0</v>
      </c>
      <c r="CS297" s="48"/>
      <c r="CT297" s="53">
        <f>SUM(CS297*$D297)</f>
        <v>0</v>
      </c>
      <c r="CU297" s="48"/>
      <c r="CV297" s="53">
        <f>SUM(CU297*$D297)</f>
        <v>0</v>
      </c>
      <c r="CW297" s="48"/>
      <c r="CX297" s="53">
        <f t="shared" ref="CX297:CX337" si="2297">SUM(CW297*$D297)</f>
        <v>0</v>
      </c>
      <c r="CY297" s="43"/>
      <c r="CZ297" s="50">
        <f t="shared" ref="CZ297:CZ337" si="2298">SUM(E297+G297+I297+K297+M297+O297+Q297+S297+U297+W297+Y297+AA297+AC297+AE297+AG297+AI297+AK297+AM297+AO297+AQ297+AS297+AU297+AW297+AY297+BA297+BC297+BE297+BG297+BI297+BK297+BM297+BO297+BQ297+BS297+BU297+BW297+CW297+BY297+CA297+CC297+CE297+CG297+CI297+CK297+CM297+CO297+CQ297+CS297+CU297)</f>
        <v>125.25</v>
      </c>
      <c r="DA297" s="50">
        <f t="shared" ref="DA297:DA337" si="2299">ROUND(CZ297*D297*2,1)/2</f>
        <v>17535</v>
      </c>
      <c r="DB297" s="1"/>
      <c r="DC297" s="850"/>
      <c r="DD297" s="850">
        <f t="shared" ref="DD297:DD337" si="2300">DC297*D297</f>
        <v>0</v>
      </c>
      <c r="DE297" s="851">
        <f>DC297+BW297</f>
        <v>4.5</v>
      </c>
      <c r="DF297" s="851">
        <f t="shared" ref="DF297:DF337" si="2301">DE297*D297</f>
        <v>630</v>
      </c>
      <c r="DG297" s="850"/>
      <c r="DH297" s="850"/>
      <c r="DI297" s="851"/>
      <c r="DJ297" s="851"/>
    </row>
    <row r="298" spans="1:114" s="3" customFormat="1" x14ac:dyDescent="0.2">
      <c r="A298" s="46" t="s">
        <v>163</v>
      </c>
      <c r="B298" s="46" t="s">
        <v>164</v>
      </c>
      <c r="C298" s="46" t="s">
        <v>2</v>
      </c>
      <c r="D298" s="46">
        <v>140</v>
      </c>
      <c r="E298" s="4"/>
      <c r="F298" s="53">
        <f t="shared" ref="F298" si="2302">SUM(E298*$D298)</f>
        <v>0</v>
      </c>
      <c r="G298" s="4"/>
      <c r="H298" s="53">
        <f t="shared" ref="H298" si="2303">SUM(G298*$D298)</f>
        <v>0</v>
      </c>
      <c r="I298" s="4"/>
      <c r="J298" s="53">
        <f t="shared" ref="J298" si="2304">SUM(I298*$D298)</f>
        <v>0</v>
      </c>
      <c r="K298" s="198"/>
      <c r="L298" s="53">
        <f t="shared" ref="L298" si="2305">SUM(K298*$D298)</f>
        <v>0</v>
      </c>
      <c r="M298" s="4"/>
      <c r="N298" s="53">
        <f t="shared" ref="N298" si="2306">SUM(M298*$D298)</f>
        <v>0</v>
      </c>
      <c r="O298" s="4"/>
      <c r="P298" s="53">
        <f t="shared" ref="P298" si="2307">SUM(O298*$D298)</f>
        <v>0</v>
      </c>
      <c r="Q298" s="4"/>
      <c r="R298" s="53">
        <f t="shared" ref="R298" si="2308">SUM(Q298*$D298)</f>
        <v>0</v>
      </c>
      <c r="S298" s="4"/>
      <c r="T298" s="53">
        <f t="shared" ref="T298" si="2309">SUM(S298*$D298)</f>
        <v>0</v>
      </c>
      <c r="U298" s="4"/>
      <c r="V298" s="53">
        <f t="shared" ref="V298" si="2310">SUM(U298*$D298)</f>
        <v>0</v>
      </c>
      <c r="W298" s="4"/>
      <c r="X298" s="53">
        <f t="shared" ref="X298" si="2311">SUM(W298*$D298)</f>
        <v>0</v>
      </c>
      <c r="Y298" s="4"/>
      <c r="Z298" s="53">
        <f t="shared" ref="Z298" si="2312">SUM(Y298*$D298)</f>
        <v>0</v>
      </c>
      <c r="AA298" s="4"/>
      <c r="AB298" s="872">
        <f t="shared" ref="AB298" si="2313">SUM(AA298*$D298)</f>
        <v>0</v>
      </c>
      <c r="AC298" s="877"/>
      <c r="AD298" s="53">
        <f t="shared" ref="AD298" si="2314">SUM(AC298*$D298)</f>
        <v>0</v>
      </c>
      <c r="AE298" s="48"/>
      <c r="AF298" s="53">
        <f t="shared" ref="AF298" si="2315">SUM(AE298*$D298)</f>
        <v>0</v>
      </c>
      <c r="AG298" s="48"/>
      <c r="AH298" s="53">
        <f t="shared" ref="AH298" si="2316">SUM(AG298*$D298)</f>
        <v>0</v>
      </c>
      <c r="AI298" s="48"/>
      <c r="AJ298" s="53">
        <f t="shared" ref="AJ298" si="2317">SUM(AI298*$D298)</f>
        <v>0</v>
      </c>
      <c r="AK298" s="48"/>
      <c r="AL298" s="53">
        <f t="shared" ref="AL298" si="2318">SUM(AK298*$D298)</f>
        <v>0</v>
      </c>
      <c r="AM298" s="48"/>
      <c r="AN298" s="53">
        <f t="shared" ref="AN298" si="2319">SUM(AM298*$D298)</f>
        <v>0</v>
      </c>
      <c r="AO298" s="48"/>
      <c r="AP298" s="53">
        <f t="shared" ref="AP298" si="2320">SUM(AO298*$D298)</f>
        <v>0</v>
      </c>
      <c r="AQ298" s="48"/>
      <c r="AR298" s="53">
        <f t="shared" ref="AR298" si="2321">SUM(AQ298*$D298)</f>
        <v>0</v>
      </c>
      <c r="AS298" s="48"/>
      <c r="AT298" s="53">
        <f t="shared" ref="AT298" si="2322">SUM(AS298*$D298)</f>
        <v>0</v>
      </c>
      <c r="AU298" s="48"/>
      <c r="AV298" s="53">
        <f t="shared" ref="AV298" si="2323">SUM(AU298*$D298)</f>
        <v>0</v>
      </c>
      <c r="AW298" s="48"/>
      <c r="AX298" s="53">
        <f t="shared" ref="AX298" si="2324">SUM(AW298*$D298)</f>
        <v>0</v>
      </c>
      <c r="AY298" s="48"/>
      <c r="AZ298" s="872">
        <f t="shared" ref="AZ298" si="2325">SUM(AY298*$D298)</f>
        <v>0</v>
      </c>
      <c r="BA298" s="877"/>
      <c r="BB298" s="53">
        <f t="shared" ref="BB298:BB307" si="2326">SUM(BA298*$D298)</f>
        <v>0</v>
      </c>
      <c r="BC298" s="48"/>
      <c r="BD298" s="53">
        <f t="shared" ref="BD298:BD307" si="2327">SUM(BC298*$D298)</f>
        <v>0</v>
      </c>
      <c r="BE298" s="48"/>
      <c r="BF298" s="53">
        <f t="shared" ref="BF298:BF307" si="2328">SUM(BE298*$D298)</f>
        <v>0</v>
      </c>
      <c r="BG298" s="48"/>
      <c r="BH298" s="53">
        <f t="shared" ref="BH298:BH307" si="2329">SUM(BG298*$D298)</f>
        <v>0</v>
      </c>
      <c r="BI298" s="48"/>
      <c r="BJ298" s="53">
        <f t="shared" ref="BJ298:BJ307" si="2330">SUM(BI298*$D298)</f>
        <v>0</v>
      </c>
      <c r="BK298" s="48"/>
      <c r="BL298" s="53">
        <f t="shared" ref="BL298:BL307" si="2331">SUM(BK298*$D298)</f>
        <v>0</v>
      </c>
      <c r="BM298" s="48"/>
      <c r="BN298" s="53">
        <f t="shared" ref="BN298:BN307" si="2332">SUM(BM298*$D298)</f>
        <v>0</v>
      </c>
      <c r="BO298" s="48"/>
      <c r="BP298" s="53">
        <f t="shared" ref="BP298:BP307" si="2333">SUM(BO298*$D298)</f>
        <v>0</v>
      </c>
      <c r="BQ298" s="48"/>
      <c r="BR298" s="53">
        <f t="shared" ref="BR298:BR307" si="2334">SUM(BQ298*$D298)</f>
        <v>0</v>
      </c>
      <c r="BS298" s="48"/>
      <c r="BT298" s="53">
        <f t="shared" ref="BT298:BT307" si="2335">SUM(BS298*$D298)</f>
        <v>0</v>
      </c>
      <c r="BU298" s="48"/>
      <c r="BV298" s="53">
        <f t="shared" ref="BV298:BV307" si="2336">SUM(BU298*$D298)</f>
        <v>0</v>
      </c>
      <c r="BW298" s="48"/>
      <c r="BX298" s="53">
        <f t="shared" ref="BX298:BX307" si="2337">SUM(BW298*$D298)</f>
        <v>0</v>
      </c>
      <c r="BY298" s="48"/>
      <c r="BZ298" s="53">
        <f t="shared" ref="BZ298:BZ304" si="2338">SUM(BY298*$D298)</f>
        <v>0</v>
      </c>
      <c r="CA298" s="48"/>
      <c r="CB298" s="53">
        <f t="shared" ref="CB298:CB304" si="2339">SUM(CA298*$D298)</f>
        <v>0</v>
      </c>
      <c r="CC298" s="48"/>
      <c r="CD298" s="53">
        <f t="shared" ref="CD298:CD304" si="2340">SUM(CC298*$D298)</f>
        <v>0</v>
      </c>
      <c r="CE298" s="48"/>
      <c r="CF298" s="53">
        <f t="shared" ref="CF298:CF304" si="2341">SUM(CE298*$D298)</f>
        <v>0</v>
      </c>
      <c r="CG298" s="48"/>
      <c r="CH298" s="53">
        <f t="shared" ref="CH298:CH304" si="2342">SUM(CG298*$D298)</f>
        <v>0</v>
      </c>
      <c r="CI298" s="48"/>
      <c r="CJ298" s="53">
        <f t="shared" ref="CJ298:CJ304" si="2343">SUM(CI298*$D298)</f>
        <v>0</v>
      </c>
      <c r="CK298" s="48"/>
      <c r="CL298" s="53">
        <f t="shared" ref="CL298:CL304" si="2344">SUM(CK298*$D298)</f>
        <v>0</v>
      </c>
      <c r="CM298" s="48"/>
      <c r="CN298" s="53">
        <f t="shared" ref="CN298:CN304" si="2345">SUM(CM298*$D298)</f>
        <v>0</v>
      </c>
      <c r="CO298" s="48"/>
      <c r="CP298" s="53">
        <f t="shared" ref="CP298:CP304" si="2346">SUM(CO298*$D298)</f>
        <v>0</v>
      </c>
      <c r="CQ298" s="48"/>
      <c r="CR298" s="53">
        <f t="shared" ref="CR298:CR304" si="2347">SUM(CQ298*$D298)</f>
        <v>0</v>
      </c>
      <c r="CS298" s="48"/>
      <c r="CT298" s="53">
        <f t="shared" ref="CT298:CT304" si="2348">SUM(CS298*$D298)</f>
        <v>0</v>
      </c>
      <c r="CU298" s="48"/>
      <c r="CV298" s="53">
        <f t="shared" ref="CV298:CV304" si="2349">SUM(CU298*$D298)</f>
        <v>0</v>
      </c>
      <c r="CW298" s="48"/>
      <c r="CX298" s="53">
        <f t="shared" si="2297"/>
        <v>0</v>
      </c>
      <c r="CY298" s="43"/>
      <c r="CZ298" s="50">
        <f t="shared" si="2298"/>
        <v>0</v>
      </c>
      <c r="DA298" s="50">
        <f t="shared" si="2299"/>
        <v>0</v>
      </c>
      <c r="DB298" s="1"/>
      <c r="DC298" s="850"/>
      <c r="DD298" s="850">
        <f t="shared" si="2300"/>
        <v>0</v>
      </c>
      <c r="DE298" s="851">
        <f t="shared" ref="DE298:DE337" si="2350">DC298+BW298</f>
        <v>0</v>
      </c>
      <c r="DF298" s="851">
        <f t="shared" si="2301"/>
        <v>0</v>
      </c>
      <c r="DG298" s="850"/>
      <c r="DH298" s="850"/>
      <c r="DI298" s="851"/>
      <c r="DJ298" s="851"/>
    </row>
    <row r="299" spans="1:114" s="3" customFormat="1" x14ac:dyDescent="0.2">
      <c r="A299" s="46" t="s">
        <v>90</v>
      </c>
      <c r="B299" s="46" t="s">
        <v>91</v>
      </c>
      <c r="C299" s="46" t="s">
        <v>2</v>
      </c>
      <c r="D299" s="46">
        <v>140</v>
      </c>
      <c r="E299" s="4"/>
      <c r="F299" s="53">
        <f t="shared" ref="F299:F337" si="2351">SUM(E299*$D299)</f>
        <v>0</v>
      </c>
      <c r="G299" s="4"/>
      <c r="H299" s="53">
        <f t="shared" ref="H299:H307" si="2352">SUM(G299*$D299)</f>
        <v>0</v>
      </c>
      <c r="I299" s="4"/>
      <c r="J299" s="53">
        <f t="shared" ref="J299" si="2353">SUM(I299*$D299)</f>
        <v>0</v>
      </c>
      <c r="K299" s="4"/>
      <c r="L299" s="53">
        <f t="shared" ref="L299:L307" si="2354">SUM(K299*$D299)</f>
        <v>0</v>
      </c>
      <c r="M299" s="4"/>
      <c r="N299" s="53">
        <f t="shared" ref="N299:N307" si="2355">SUM(M299*$D299)</f>
        <v>0</v>
      </c>
      <c r="O299" s="4"/>
      <c r="P299" s="53">
        <f t="shared" ref="P299:P307" si="2356">SUM(O299*$D299)</f>
        <v>0</v>
      </c>
      <c r="Q299" s="4"/>
      <c r="R299" s="53">
        <f t="shared" ref="R299:R307" si="2357">SUM(Q299*$D299)</f>
        <v>0</v>
      </c>
      <c r="S299" s="4"/>
      <c r="T299" s="53">
        <f t="shared" ref="T299:T307" si="2358">SUM(S299*$D299)</f>
        <v>0</v>
      </c>
      <c r="U299" s="4"/>
      <c r="V299" s="53">
        <f t="shared" ref="V299:V307" si="2359">SUM(U299*$D299)</f>
        <v>0</v>
      </c>
      <c r="W299" s="4"/>
      <c r="X299" s="53">
        <f t="shared" ref="X299:X307" si="2360">SUM(W299*$D299)</f>
        <v>0</v>
      </c>
      <c r="Y299" s="4"/>
      <c r="Z299" s="53">
        <f t="shared" ref="Z299:Z307" si="2361">SUM(Y299*$D299)</f>
        <v>0</v>
      </c>
      <c r="AA299" s="4"/>
      <c r="AB299" s="872">
        <f t="shared" ref="AB299:AB307" si="2362">SUM(AA299*$D299)</f>
        <v>0</v>
      </c>
      <c r="AC299" s="877"/>
      <c r="AD299" s="53">
        <f t="shared" ref="AD299:AD307" si="2363">SUM(AC299*$D299)</f>
        <v>0</v>
      </c>
      <c r="AE299" s="48"/>
      <c r="AF299" s="53">
        <f t="shared" ref="AF299:AF307" si="2364">SUM(AE299*$D299)</f>
        <v>0</v>
      </c>
      <c r="AG299" s="48"/>
      <c r="AH299" s="53">
        <f t="shared" ref="AH299:AH307" si="2365">SUM(AG299*$D299)</f>
        <v>0</v>
      </c>
      <c r="AI299" s="48"/>
      <c r="AJ299" s="53">
        <f t="shared" ref="AJ299:AJ307" si="2366">SUM(AI299*$D299)</f>
        <v>0</v>
      </c>
      <c r="AK299" s="48"/>
      <c r="AL299" s="53">
        <f t="shared" ref="AL299:AL307" si="2367">SUM(AK299*$D299)</f>
        <v>0</v>
      </c>
      <c r="AM299" s="48"/>
      <c r="AN299" s="53">
        <f t="shared" ref="AN299:AN307" si="2368">SUM(AM299*$D299)</f>
        <v>0</v>
      </c>
      <c r="AO299" s="48"/>
      <c r="AP299" s="53">
        <f t="shared" ref="AP299:AP307" si="2369">SUM(AO299*$D299)</f>
        <v>0</v>
      </c>
      <c r="AQ299" s="48"/>
      <c r="AR299" s="53">
        <f t="shared" ref="AR299:AR307" si="2370">SUM(AQ299*$D299)</f>
        <v>0</v>
      </c>
      <c r="AS299" s="48"/>
      <c r="AT299" s="53">
        <f t="shared" ref="AT299:AT307" si="2371">SUM(AS299*$D299)</f>
        <v>0</v>
      </c>
      <c r="AU299" s="48"/>
      <c r="AV299" s="53">
        <f t="shared" ref="AV299:AV307" si="2372">SUM(AU299*$D299)</f>
        <v>0</v>
      </c>
      <c r="AW299" s="48"/>
      <c r="AX299" s="53">
        <f t="shared" ref="AX299:AX307" si="2373">SUM(AW299*$D299)</f>
        <v>0</v>
      </c>
      <c r="AY299" s="48"/>
      <c r="AZ299" s="872">
        <f t="shared" ref="AZ299:AZ307" si="2374">SUM(AY299*$D299)</f>
        <v>0</v>
      </c>
      <c r="BA299" s="877"/>
      <c r="BB299" s="53">
        <f t="shared" si="2326"/>
        <v>0</v>
      </c>
      <c r="BC299" s="48"/>
      <c r="BD299" s="53">
        <f t="shared" si="2327"/>
        <v>0</v>
      </c>
      <c r="BE299" s="48"/>
      <c r="BF299" s="53">
        <f t="shared" si="2328"/>
        <v>0</v>
      </c>
      <c r="BG299" s="48"/>
      <c r="BH299" s="53">
        <f t="shared" si="2329"/>
        <v>0</v>
      </c>
      <c r="BI299" s="48"/>
      <c r="BJ299" s="53">
        <f t="shared" si="2330"/>
        <v>0</v>
      </c>
      <c r="BK299" s="48"/>
      <c r="BL299" s="53">
        <f t="shared" si="2331"/>
        <v>0</v>
      </c>
      <c r="BM299" s="48"/>
      <c r="BN299" s="53">
        <f t="shared" si="2332"/>
        <v>0</v>
      </c>
      <c r="BO299" s="48"/>
      <c r="BP299" s="53">
        <f t="shared" si="2333"/>
        <v>0</v>
      </c>
      <c r="BQ299" s="48"/>
      <c r="BR299" s="53">
        <f t="shared" si="2334"/>
        <v>0</v>
      </c>
      <c r="BS299" s="48"/>
      <c r="BT299" s="53">
        <f t="shared" si="2335"/>
        <v>0</v>
      </c>
      <c r="BU299" s="48"/>
      <c r="BV299" s="53">
        <f t="shared" si="2336"/>
        <v>0</v>
      </c>
      <c r="BW299" s="48"/>
      <c r="BX299" s="53">
        <f t="shared" si="2337"/>
        <v>0</v>
      </c>
      <c r="BY299" s="48"/>
      <c r="BZ299" s="53">
        <f t="shared" si="2338"/>
        <v>0</v>
      </c>
      <c r="CA299" s="48"/>
      <c r="CB299" s="53">
        <f t="shared" si="2339"/>
        <v>0</v>
      </c>
      <c r="CC299" s="48"/>
      <c r="CD299" s="53">
        <f t="shared" si="2340"/>
        <v>0</v>
      </c>
      <c r="CE299" s="48"/>
      <c r="CF299" s="53">
        <f t="shared" si="2341"/>
        <v>0</v>
      </c>
      <c r="CG299" s="48"/>
      <c r="CH299" s="53">
        <f t="shared" si="2342"/>
        <v>0</v>
      </c>
      <c r="CI299" s="48"/>
      <c r="CJ299" s="53">
        <f t="shared" si="2343"/>
        <v>0</v>
      </c>
      <c r="CK299" s="48"/>
      <c r="CL299" s="53">
        <f t="shared" si="2344"/>
        <v>0</v>
      </c>
      <c r="CM299" s="48"/>
      <c r="CN299" s="53">
        <f t="shared" si="2345"/>
        <v>0</v>
      </c>
      <c r="CO299" s="48"/>
      <c r="CP299" s="53">
        <f t="shared" si="2346"/>
        <v>0</v>
      </c>
      <c r="CQ299" s="48"/>
      <c r="CR299" s="53">
        <f t="shared" si="2347"/>
        <v>0</v>
      </c>
      <c r="CS299" s="48"/>
      <c r="CT299" s="53">
        <f t="shared" si="2348"/>
        <v>0</v>
      </c>
      <c r="CU299" s="48"/>
      <c r="CV299" s="53">
        <f t="shared" si="2349"/>
        <v>0</v>
      </c>
      <c r="CW299" s="48"/>
      <c r="CX299" s="53">
        <f t="shared" si="2297"/>
        <v>0</v>
      </c>
      <c r="CY299" s="43"/>
      <c r="CZ299" s="50">
        <f t="shared" si="2298"/>
        <v>0</v>
      </c>
      <c r="DA299" s="50">
        <f t="shared" si="2299"/>
        <v>0</v>
      </c>
      <c r="DB299" s="1"/>
      <c r="DC299" s="850"/>
      <c r="DD299" s="850">
        <f t="shared" si="2300"/>
        <v>0</v>
      </c>
      <c r="DE299" s="851">
        <f t="shared" si="2350"/>
        <v>0</v>
      </c>
      <c r="DF299" s="851">
        <f t="shared" si="2301"/>
        <v>0</v>
      </c>
      <c r="DG299" s="850"/>
      <c r="DH299" s="850"/>
      <c r="DI299" s="851"/>
      <c r="DJ299" s="851"/>
    </row>
    <row r="300" spans="1:114" s="3" customFormat="1" x14ac:dyDescent="0.2">
      <c r="A300" s="46" t="s">
        <v>172</v>
      </c>
      <c r="B300" s="46" t="s">
        <v>173</v>
      </c>
      <c r="C300" s="46" t="s">
        <v>2</v>
      </c>
      <c r="D300" s="46">
        <v>140</v>
      </c>
      <c r="E300" s="4"/>
      <c r="F300" s="53">
        <f t="shared" si="2351"/>
        <v>0</v>
      </c>
      <c r="G300" s="4"/>
      <c r="H300" s="53">
        <f t="shared" si="2352"/>
        <v>0</v>
      </c>
      <c r="I300" s="4"/>
      <c r="J300" s="53">
        <f t="shared" ref="J300" si="2375">SUM(I300*$D300)</f>
        <v>0</v>
      </c>
      <c r="K300" s="198"/>
      <c r="L300" s="53">
        <f t="shared" si="2354"/>
        <v>0</v>
      </c>
      <c r="M300" s="4"/>
      <c r="N300" s="53">
        <f t="shared" si="2355"/>
        <v>0</v>
      </c>
      <c r="O300" s="4"/>
      <c r="P300" s="53">
        <f t="shared" si="2356"/>
        <v>0</v>
      </c>
      <c r="Q300" s="4"/>
      <c r="R300" s="53">
        <f t="shared" si="2357"/>
        <v>0</v>
      </c>
      <c r="S300" s="4"/>
      <c r="T300" s="53">
        <f t="shared" si="2358"/>
        <v>0</v>
      </c>
      <c r="U300" s="4"/>
      <c r="V300" s="53">
        <f t="shared" si="2359"/>
        <v>0</v>
      </c>
      <c r="W300" s="4"/>
      <c r="X300" s="53">
        <f t="shared" si="2360"/>
        <v>0</v>
      </c>
      <c r="Y300" s="4"/>
      <c r="Z300" s="53">
        <f t="shared" si="2361"/>
        <v>0</v>
      </c>
      <c r="AA300" s="4"/>
      <c r="AB300" s="872">
        <f t="shared" si="2362"/>
        <v>0</v>
      </c>
      <c r="AC300" s="877"/>
      <c r="AD300" s="53">
        <f t="shared" si="2363"/>
        <v>0</v>
      </c>
      <c r="AE300" s="48"/>
      <c r="AF300" s="53">
        <f t="shared" si="2364"/>
        <v>0</v>
      </c>
      <c r="AG300" s="48"/>
      <c r="AH300" s="53">
        <f t="shared" si="2365"/>
        <v>0</v>
      </c>
      <c r="AI300" s="48"/>
      <c r="AJ300" s="53">
        <f t="shared" si="2366"/>
        <v>0</v>
      </c>
      <c r="AK300" s="48"/>
      <c r="AL300" s="53">
        <f t="shared" si="2367"/>
        <v>0</v>
      </c>
      <c r="AM300" s="48"/>
      <c r="AN300" s="53">
        <f t="shared" si="2368"/>
        <v>0</v>
      </c>
      <c r="AO300" s="48"/>
      <c r="AP300" s="53">
        <f t="shared" si="2369"/>
        <v>0</v>
      </c>
      <c r="AQ300" s="48"/>
      <c r="AR300" s="53">
        <f t="shared" si="2370"/>
        <v>0</v>
      </c>
      <c r="AS300" s="48"/>
      <c r="AT300" s="53">
        <f t="shared" si="2371"/>
        <v>0</v>
      </c>
      <c r="AU300" s="48"/>
      <c r="AV300" s="53">
        <f t="shared" si="2372"/>
        <v>0</v>
      </c>
      <c r="AW300" s="48"/>
      <c r="AX300" s="53">
        <f t="shared" si="2373"/>
        <v>0</v>
      </c>
      <c r="AY300" s="48"/>
      <c r="AZ300" s="872">
        <f t="shared" si="2374"/>
        <v>0</v>
      </c>
      <c r="BA300" s="877"/>
      <c r="BB300" s="53">
        <f t="shared" si="2326"/>
        <v>0</v>
      </c>
      <c r="BC300" s="48"/>
      <c r="BD300" s="53">
        <f t="shared" si="2327"/>
        <v>0</v>
      </c>
      <c r="BE300" s="48"/>
      <c r="BF300" s="53">
        <f t="shared" si="2328"/>
        <v>0</v>
      </c>
      <c r="BG300" s="48"/>
      <c r="BH300" s="53">
        <f t="shared" si="2329"/>
        <v>0</v>
      </c>
      <c r="BI300" s="48"/>
      <c r="BJ300" s="53">
        <f t="shared" si="2330"/>
        <v>0</v>
      </c>
      <c r="BK300" s="48"/>
      <c r="BL300" s="53">
        <f t="shared" si="2331"/>
        <v>0</v>
      </c>
      <c r="BM300" s="48"/>
      <c r="BN300" s="53">
        <f t="shared" si="2332"/>
        <v>0</v>
      </c>
      <c r="BO300" s="48">
        <v>1</v>
      </c>
      <c r="BP300" s="53">
        <f t="shared" si="2333"/>
        <v>140</v>
      </c>
      <c r="BQ300" s="48"/>
      <c r="BR300" s="53">
        <f t="shared" si="2334"/>
        <v>0</v>
      </c>
      <c r="BS300" s="48"/>
      <c r="BT300" s="53">
        <f t="shared" si="2335"/>
        <v>0</v>
      </c>
      <c r="BU300" s="48"/>
      <c r="BV300" s="53">
        <f t="shared" si="2336"/>
        <v>0</v>
      </c>
      <c r="BW300" s="48"/>
      <c r="BX300" s="53">
        <f t="shared" si="2337"/>
        <v>0</v>
      </c>
      <c r="BY300" s="48"/>
      <c r="BZ300" s="53">
        <f t="shared" si="2338"/>
        <v>0</v>
      </c>
      <c r="CA300" s="48"/>
      <c r="CB300" s="53">
        <f t="shared" si="2339"/>
        <v>0</v>
      </c>
      <c r="CC300" s="48"/>
      <c r="CD300" s="53">
        <f t="shared" si="2340"/>
        <v>0</v>
      </c>
      <c r="CE300" s="48"/>
      <c r="CF300" s="53">
        <f t="shared" si="2341"/>
        <v>0</v>
      </c>
      <c r="CG300" s="48"/>
      <c r="CH300" s="53">
        <f t="shared" si="2342"/>
        <v>0</v>
      </c>
      <c r="CI300" s="48"/>
      <c r="CJ300" s="53">
        <f t="shared" si="2343"/>
        <v>0</v>
      </c>
      <c r="CK300" s="48"/>
      <c r="CL300" s="53">
        <f t="shared" si="2344"/>
        <v>0</v>
      </c>
      <c r="CM300" s="48"/>
      <c r="CN300" s="53">
        <f t="shared" si="2345"/>
        <v>0</v>
      </c>
      <c r="CO300" s="48"/>
      <c r="CP300" s="53">
        <f t="shared" si="2346"/>
        <v>0</v>
      </c>
      <c r="CQ300" s="48"/>
      <c r="CR300" s="53">
        <f t="shared" si="2347"/>
        <v>0</v>
      </c>
      <c r="CS300" s="48"/>
      <c r="CT300" s="53">
        <f t="shared" si="2348"/>
        <v>0</v>
      </c>
      <c r="CU300" s="48"/>
      <c r="CV300" s="53">
        <f t="shared" si="2349"/>
        <v>0</v>
      </c>
      <c r="CW300" s="48"/>
      <c r="CX300" s="53">
        <f t="shared" si="2297"/>
        <v>0</v>
      </c>
      <c r="CY300" s="43"/>
      <c r="CZ300" s="50">
        <f t="shared" si="2298"/>
        <v>1</v>
      </c>
      <c r="DA300" s="50">
        <f t="shared" si="2299"/>
        <v>140</v>
      </c>
      <c r="DB300" s="1"/>
      <c r="DC300" s="850"/>
      <c r="DD300" s="850">
        <f t="shared" si="2300"/>
        <v>0</v>
      </c>
      <c r="DE300" s="851">
        <f t="shared" si="2350"/>
        <v>0</v>
      </c>
      <c r="DF300" s="851">
        <f t="shared" si="2301"/>
        <v>0</v>
      </c>
      <c r="DG300" s="850"/>
      <c r="DH300" s="850"/>
      <c r="DI300" s="851"/>
      <c r="DJ300" s="851"/>
    </row>
    <row r="301" spans="1:114" s="3" customFormat="1" x14ac:dyDescent="0.2">
      <c r="A301" s="46" t="s">
        <v>186</v>
      </c>
      <c r="B301" s="46" t="s">
        <v>187</v>
      </c>
      <c r="C301" s="46" t="s">
        <v>2</v>
      </c>
      <c r="D301" s="46">
        <v>140</v>
      </c>
      <c r="E301" s="4"/>
      <c r="F301" s="53">
        <f t="shared" si="2351"/>
        <v>0</v>
      </c>
      <c r="G301" s="4"/>
      <c r="H301" s="53">
        <f t="shared" si="2352"/>
        <v>0</v>
      </c>
      <c r="I301" s="4"/>
      <c r="J301" s="53">
        <f t="shared" ref="J301" si="2376">SUM(I301*$D301)</f>
        <v>0</v>
      </c>
      <c r="K301" s="4"/>
      <c r="L301" s="53">
        <f t="shared" si="2354"/>
        <v>0</v>
      </c>
      <c r="M301" s="4"/>
      <c r="N301" s="53">
        <f t="shared" si="2355"/>
        <v>0</v>
      </c>
      <c r="O301" s="4"/>
      <c r="P301" s="53">
        <f t="shared" si="2356"/>
        <v>0</v>
      </c>
      <c r="Q301" s="4"/>
      <c r="R301" s="53">
        <f t="shared" si="2357"/>
        <v>0</v>
      </c>
      <c r="S301" s="4"/>
      <c r="T301" s="53">
        <f t="shared" si="2358"/>
        <v>0</v>
      </c>
      <c r="U301" s="4"/>
      <c r="V301" s="53">
        <f t="shared" si="2359"/>
        <v>0</v>
      </c>
      <c r="W301" s="4"/>
      <c r="X301" s="53">
        <f t="shared" si="2360"/>
        <v>0</v>
      </c>
      <c r="Y301" s="4"/>
      <c r="Z301" s="53">
        <f t="shared" si="2361"/>
        <v>0</v>
      </c>
      <c r="AA301" s="4"/>
      <c r="AB301" s="872">
        <f t="shared" si="2362"/>
        <v>0</v>
      </c>
      <c r="AC301" s="877"/>
      <c r="AD301" s="53">
        <f t="shared" si="2363"/>
        <v>0</v>
      </c>
      <c r="AE301" s="48"/>
      <c r="AF301" s="53">
        <f t="shared" si="2364"/>
        <v>0</v>
      </c>
      <c r="AG301" s="48"/>
      <c r="AH301" s="53">
        <f t="shared" si="2365"/>
        <v>0</v>
      </c>
      <c r="AI301" s="48"/>
      <c r="AJ301" s="53">
        <f t="shared" si="2366"/>
        <v>0</v>
      </c>
      <c r="AK301" s="48"/>
      <c r="AL301" s="53">
        <f t="shared" si="2367"/>
        <v>0</v>
      </c>
      <c r="AM301" s="48"/>
      <c r="AN301" s="53">
        <f t="shared" si="2368"/>
        <v>0</v>
      </c>
      <c r="AO301" s="48"/>
      <c r="AP301" s="53">
        <f t="shared" si="2369"/>
        <v>0</v>
      </c>
      <c r="AQ301" s="48"/>
      <c r="AR301" s="53">
        <f t="shared" si="2370"/>
        <v>0</v>
      </c>
      <c r="AS301" s="48"/>
      <c r="AT301" s="53">
        <f t="shared" si="2371"/>
        <v>0</v>
      </c>
      <c r="AU301" s="48"/>
      <c r="AV301" s="53">
        <f t="shared" si="2372"/>
        <v>0</v>
      </c>
      <c r="AW301" s="48"/>
      <c r="AX301" s="53">
        <f t="shared" si="2373"/>
        <v>0</v>
      </c>
      <c r="AY301" s="48"/>
      <c r="AZ301" s="872">
        <f t="shared" si="2374"/>
        <v>0</v>
      </c>
      <c r="BA301" s="877"/>
      <c r="BB301" s="53">
        <f t="shared" si="2326"/>
        <v>0</v>
      </c>
      <c r="BC301" s="48"/>
      <c r="BD301" s="53">
        <f t="shared" si="2327"/>
        <v>0</v>
      </c>
      <c r="BE301" s="48">
        <v>5</v>
      </c>
      <c r="BF301" s="53">
        <f t="shared" si="2328"/>
        <v>700</v>
      </c>
      <c r="BG301" s="48"/>
      <c r="BH301" s="53">
        <f t="shared" si="2329"/>
        <v>0</v>
      </c>
      <c r="BI301" s="48"/>
      <c r="BJ301" s="53">
        <f t="shared" si="2330"/>
        <v>0</v>
      </c>
      <c r="BK301" s="48"/>
      <c r="BL301" s="53">
        <f t="shared" si="2331"/>
        <v>0</v>
      </c>
      <c r="BM301" s="48"/>
      <c r="BN301" s="53">
        <f t="shared" si="2332"/>
        <v>0</v>
      </c>
      <c r="BO301" s="48"/>
      <c r="BP301" s="53">
        <f t="shared" si="2333"/>
        <v>0</v>
      </c>
      <c r="BQ301" s="48"/>
      <c r="BR301" s="53">
        <f t="shared" si="2334"/>
        <v>0</v>
      </c>
      <c r="BS301" s="48"/>
      <c r="BT301" s="53">
        <f t="shared" si="2335"/>
        <v>0</v>
      </c>
      <c r="BU301" s="48"/>
      <c r="BV301" s="53">
        <f t="shared" si="2336"/>
        <v>0</v>
      </c>
      <c r="BW301" s="48"/>
      <c r="BX301" s="53">
        <f t="shared" si="2337"/>
        <v>0</v>
      </c>
      <c r="BY301" s="48"/>
      <c r="BZ301" s="53">
        <f t="shared" si="2338"/>
        <v>0</v>
      </c>
      <c r="CA301" s="48"/>
      <c r="CB301" s="53">
        <f t="shared" si="2339"/>
        <v>0</v>
      </c>
      <c r="CC301" s="48"/>
      <c r="CD301" s="53">
        <f t="shared" si="2340"/>
        <v>0</v>
      </c>
      <c r="CE301" s="48"/>
      <c r="CF301" s="53">
        <f t="shared" si="2341"/>
        <v>0</v>
      </c>
      <c r="CG301" s="48"/>
      <c r="CH301" s="53">
        <f t="shared" si="2342"/>
        <v>0</v>
      </c>
      <c r="CI301" s="48"/>
      <c r="CJ301" s="53">
        <f t="shared" si="2343"/>
        <v>0</v>
      </c>
      <c r="CK301" s="48"/>
      <c r="CL301" s="53">
        <f t="shared" si="2344"/>
        <v>0</v>
      </c>
      <c r="CM301" s="48"/>
      <c r="CN301" s="53">
        <f t="shared" si="2345"/>
        <v>0</v>
      </c>
      <c r="CO301" s="48"/>
      <c r="CP301" s="53">
        <f t="shared" si="2346"/>
        <v>0</v>
      </c>
      <c r="CQ301" s="48"/>
      <c r="CR301" s="53">
        <f t="shared" si="2347"/>
        <v>0</v>
      </c>
      <c r="CS301" s="48"/>
      <c r="CT301" s="53">
        <f t="shared" si="2348"/>
        <v>0</v>
      </c>
      <c r="CU301" s="48"/>
      <c r="CV301" s="53">
        <f t="shared" si="2349"/>
        <v>0</v>
      </c>
      <c r="CW301" s="48"/>
      <c r="CX301" s="53">
        <f t="shared" si="2297"/>
        <v>0</v>
      </c>
      <c r="CY301" s="43"/>
      <c r="CZ301" s="50">
        <f t="shared" si="2298"/>
        <v>5</v>
      </c>
      <c r="DA301" s="50">
        <f t="shared" si="2299"/>
        <v>700</v>
      </c>
      <c r="DB301" s="1"/>
      <c r="DC301" s="850"/>
      <c r="DD301" s="850">
        <f t="shared" si="2300"/>
        <v>0</v>
      </c>
      <c r="DE301" s="851">
        <f t="shared" si="2350"/>
        <v>0</v>
      </c>
      <c r="DF301" s="851">
        <f t="shared" si="2301"/>
        <v>0</v>
      </c>
      <c r="DG301" s="850"/>
      <c r="DH301" s="850"/>
      <c r="DI301" s="851"/>
      <c r="DJ301" s="851"/>
    </row>
    <row r="302" spans="1:114" s="3" customFormat="1" x14ac:dyDescent="0.2">
      <c r="A302" s="46" t="s">
        <v>443</v>
      </c>
      <c r="B302" s="46" t="s">
        <v>225</v>
      </c>
      <c r="C302" s="46" t="s">
        <v>2</v>
      </c>
      <c r="D302" s="46">
        <v>140</v>
      </c>
      <c r="E302" s="4"/>
      <c r="F302" s="53">
        <f t="shared" si="2351"/>
        <v>0</v>
      </c>
      <c r="G302" s="4"/>
      <c r="H302" s="53">
        <f t="shared" si="2352"/>
        <v>0</v>
      </c>
      <c r="I302" s="4"/>
      <c r="J302" s="53">
        <f t="shared" ref="J302:J303" si="2377">SUM(I302*$D302)</f>
        <v>0</v>
      </c>
      <c r="K302" s="4"/>
      <c r="L302" s="53">
        <f t="shared" si="2354"/>
        <v>0</v>
      </c>
      <c r="M302" s="4"/>
      <c r="N302" s="53">
        <f t="shared" si="2355"/>
        <v>0</v>
      </c>
      <c r="O302" s="4"/>
      <c r="P302" s="53">
        <f t="shared" si="2356"/>
        <v>0</v>
      </c>
      <c r="Q302" s="4"/>
      <c r="R302" s="53">
        <f t="shared" si="2357"/>
        <v>0</v>
      </c>
      <c r="S302" s="4"/>
      <c r="T302" s="53">
        <f t="shared" si="2358"/>
        <v>0</v>
      </c>
      <c r="U302" s="4"/>
      <c r="V302" s="53">
        <f t="shared" si="2359"/>
        <v>0</v>
      </c>
      <c r="W302" s="4"/>
      <c r="X302" s="53">
        <f t="shared" si="2360"/>
        <v>0</v>
      </c>
      <c r="Y302" s="4"/>
      <c r="Z302" s="53">
        <f t="shared" si="2361"/>
        <v>0</v>
      </c>
      <c r="AA302" s="4"/>
      <c r="AB302" s="872">
        <f t="shared" si="2362"/>
        <v>0</v>
      </c>
      <c r="AC302" s="903"/>
      <c r="AD302" s="53">
        <f t="shared" si="2363"/>
        <v>0</v>
      </c>
      <c r="AE302" s="4"/>
      <c r="AF302" s="53">
        <f t="shared" si="2364"/>
        <v>0</v>
      </c>
      <c r="AG302" s="4"/>
      <c r="AH302" s="53">
        <f t="shared" si="2365"/>
        <v>0</v>
      </c>
      <c r="AI302" s="4"/>
      <c r="AJ302" s="53">
        <f t="shared" si="2366"/>
        <v>0</v>
      </c>
      <c r="AK302" s="4"/>
      <c r="AL302" s="53">
        <f t="shared" si="2367"/>
        <v>0</v>
      </c>
      <c r="AM302" s="4"/>
      <c r="AN302" s="53">
        <f t="shared" si="2368"/>
        <v>0</v>
      </c>
      <c r="AO302" s="4"/>
      <c r="AP302" s="53">
        <f t="shared" si="2369"/>
        <v>0</v>
      </c>
      <c r="AQ302" s="4"/>
      <c r="AR302" s="53">
        <f t="shared" si="2370"/>
        <v>0</v>
      </c>
      <c r="AS302" s="4"/>
      <c r="AT302" s="53">
        <f t="shared" si="2371"/>
        <v>0</v>
      </c>
      <c r="AU302" s="4"/>
      <c r="AV302" s="53">
        <f t="shared" si="2372"/>
        <v>0</v>
      </c>
      <c r="AW302" s="4"/>
      <c r="AX302" s="53">
        <f t="shared" si="2373"/>
        <v>0</v>
      </c>
      <c r="AY302" s="4"/>
      <c r="AZ302" s="872">
        <f t="shared" si="2374"/>
        <v>0</v>
      </c>
      <c r="BA302" s="903"/>
      <c r="BB302" s="53">
        <f t="shared" si="2326"/>
        <v>0</v>
      </c>
      <c r="BC302" s="4"/>
      <c r="BD302" s="53">
        <f t="shared" si="2327"/>
        <v>0</v>
      </c>
      <c r="BE302" s="4"/>
      <c r="BF302" s="53">
        <f t="shared" si="2328"/>
        <v>0</v>
      </c>
      <c r="BG302" s="4"/>
      <c r="BH302" s="53">
        <f t="shared" si="2329"/>
        <v>0</v>
      </c>
      <c r="BI302" s="4"/>
      <c r="BJ302" s="53">
        <f t="shared" si="2330"/>
        <v>0</v>
      </c>
      <c r="BK302" s="4"/>
      <c r="BL302" s="53">
        <f t="shared" si="2331"/>
        <v>0</v>
      </c>
      <c r="BM302" s="4"/>
      <c r="BN302" s="53">
        <f t="shared" si="2332"/>
        <v>0</v>
      </c>
      <c r="BO302" s="4">
        <v>4.25</v>
      </c>
      <c r="BP302" s="53">
        <f t="shared" si="2333"/>
        <v>595</v>
      </c>
      <c r="BQ302" s="4"/>
      <c r="BR302" s="53">
        <f t="shared" si="2334"/>
        <v>0</v>
      </c>
      <c r="BS302" s="4">
        <v>2</v>
      </c>
      <c r="BT302" s="53">
        <f t="shared" si="2335"/>
        <v>280</v>
      </c>
      <c r="BU302" s="4"/>
      <c r="BV302" s="53">
        <f t="shared" si="2336"/>
        <v>0</v>
      </c>
      <c r="BW302" s="4"/>
      <c r="BX302" s="53">
        <f t="shared" si="2337"/>
        <v>0</v>
      </c>
      <c r="BY302" s="4"/>
      <c r="BZ302" s="53">
        <f t="shared" si="2338"/>
        <v>0</v>
      </c>
      <c r="CA302" s="4"/>
      <c r="CB302" s="53">
        <f t="shared" si="2339"/>
        <v>0</v>
      </c>
      <c r="CC302" s="4"/>
      <c r="CD302" s="53">
        <f t="shared" si="2340"/>
        <v>0</v>
      </c>
      <c r="CE302" s="4"/>
      <c r="CF302" s="53">
        <f t="shared" si="2341"/>
        <v>0</v>
      </c>
      <c r="CG302" s="4"/>
      <c r="CH302" s="53">
        <f t="shared" si="2342"/>
        <v>0</v>
      </c>
      <c r="CI302" s="4"/>
      <c r="CJ302" s="53">
        <f t="shared" si="2343"/>
        <v>0</v>
      </c>
      <c r="CK302" s="4"/>
      <c r="CL302" s="53">
        <f t="shared" si="2344"/>
        <v>0</v>
      </c>
      <c r="CM302" s="4"/>
      <c r="CN302" s="53">
        <f t="shared" si="2345"/>
        <v>0</v>
      </c>
      <c r="CO302" s="4"/>
      <c r="CP302" s="53">
        <f t="shared" si="2346"/>
        <v>0</v>
      </c>
      <c r="CQ302" s="4"/>
      <c r="CR302" s="53">
        <f t="shared" si="2347"/>
        <v>0</v>
      </c>
      <c r="CS302" s="4"/>
      <c r="CT302" s="53">
        <f t="shared" si="2348"/>
        <v>0</v>
      </c>
      <c r="CU302" s="4"/>
      <c r="CV302" s="53">
        <f t="shared" si="2349"/>
        <v>0</v>
      </c>
      <c r="CW302" s="4"/>
      <c r="CX302" s="53">
        <f t="shared" si="2297"/>
        <v>0</v>
      </c>
      <c r="CY302" s="43"/>
      <c r="CZ302" s="50">
        <f t="shared" si="2298"/>
        <v>6.25</v>
      </c>
      <c r="DA302" s="50">
        <f t="shared" si="2299"/>
        <v>875</v>
      </c>
      <c r="DB302" s="1"/>
      <c r="DC302" s="850"/>
      <c r="DD302" s="850">
        <f t="shared" si="2300"/>
        <v>0</v>
      </c>
      <c r="DE302" s="851">
        <f t="shared" si="2350"/>
        <v>0</v>
      </c>
      <c r="DF302" s="851">
        <f t="shared" si="2301"/>
        <v>0</v>
      </c>
      <c r="DG302" s="850"/>
      <c r="DH302" s="850"/>
      <c r="DI302" s="851"/>
      <c r="DJ302" s="851"/>
    </row>
    <row r="303" spans="1:114" s="3" customFormat="1" x14ac:dyDescent="0.2">
      <c r="A303" s="46"/>
      <c r="B303" s="46"/>
      <c r="C303" s="46"/>
      <c r="D303" s="46"/>
      <c r="E303" s="4"/>
      <c r="F303" s="53">
        <f t="shared" ref="F303" si="2378">SUM(E303*$D303)</f>
        <v>0</v>
      </c>
      <c r="G303" s="4"/>
      <c r="H303" s="53">
        <f t="shared" ref="H303" si="2379">SUM(G303*$D303)</f>
        <v>0</v>
      </c>
      <c r="I303" s="4"/>
      <c r="J303" s="53">
        <f t="shared" si="2377"/>
        <v>0</v>
      </c>
      <c r="K303" s="4"/>
      <c r="L303" s="53">
        <f t="shared" ref="L303" si="2380">SUM(K303*$D303)</f>
        <v>0</v>
      </c>
      <c r="M303" s="4"/>
      <c r="N303" s="53">
        <f t="shared" ref="N303" si="2381">SUM(M303*$D303)</f>
        <v>0</v>
      </c>
      <c r="O303" s="4"/>
      <c r="P303" s="53">
        <f t="shared" ref="P303" si="2382">SUM(O303*$D303)</f>
        <v>0</v>
      </c>
      <c r="Q303" s="4"/>
      <c r="R303" s="53">
        <f t="shared" ref="R303" si="2383">SUM(Q303*$D303)</f>
        <v>0</v>
      </c>
      <c r="S303" s="4"/>
      <c r="T303" s="53">
        <f t="shared" ref="T303" si="2384">SUM(S303*$D303)</f>
        <v>0</v>
      </c>
      <c r="U303" s="4"/>
      <c r="V303" s="53">
        <f t="shared" ref="V303" si="2385">SUM(U303*$D303)</f>
        <v>0</v>
      </c>
      <c r="W303" s="4"/>
      <c r="X303" s="53">
        <f t="shared" ref="X303" si="2386">SUM(W303*$D303)</f>
        <v>0</v>
      </c>
      <c r="Y303" s="4"/>
      <c r="Z303" s="53">
        <f t="shared" ref="Z303" si="2387">SUM(Y303*$D303)</f>
        <v>0</v>
      </c>
      <c r="AA303" s="4"/>
      <c r="AB303" s="872">
        <f t="shared" ref="AB303" si="2388">SUM(AA303*$D303)</f>
        <v>0</v>
      </c>
      <c r="AC303" s="903"/>
      <c r="AD303" s="53">
        <f t="shared" ref="AD303" si="2389">SUM(AC303*$D303)</f>
        <v>0</v>
      </c>
      <c r="AE303" s="4"/>
      <c r="AF303" s="53">
        <f t="shared" ref="AF303" si="2390">SUM(AE303*$D303)</f>
        <v>0</v>
      </c>
      <c r="AG303" s="4"/>
      <c r="AH303" s="53">
        <f t="shared" ref="AH303" si="2391">SUM(AG303*$D303)</f>
        <v>0</v>
      </c>
      <c r="AI303" s="4"/>
      <c r="AJ303" s="53">
        <f t="shared" ref="AJ303" si="2392">SUM(AI303*$D303)</f>
        <v>0</v>
      </c>
      <c r="AK303" s="4"/>
      <c r="AL303" s="53">
        <f t="shared" ref="AL303" si="2393">SUM(AK303*$D303)</f>
        <v>0</v>
      </c>
      <c r="AM303" s="4"/>
      <c r="AN303" s="53">
        <f t="shared" ref="AN303" si="2394">SUM(AM303*$D303)</f>
        <v>0</v>
      </c>
      <c r="AO303" s="4"/>
      <c r="AP303" s="53">
        <f t="shared" ref="AP303" si="2395">SUM(AO303*$D303)</f>
        <v>0</v>
      </c>
      <c r="AQ303" s="4"/>
      <c r="AR303" s="53">
        <f t="shared" ref="AR303" si="2396">SUM(AQ303*$D303)</f>
        <v>0</v>
      </c>
      <c r="AS303" s="4"/>
      <c r="AT303" s="53">
        <f t="shared" ref="AT303" si="2397">SUM(AS303*$D303)</f>
        <v>0</v>
      </c>
      <c r="AU303" s="4"/>
      <c r="AV303" s="53">
        <f t="shared" ref="AV303" si="2398">SUM(AU303*$D303)</f>
        <v>0</v>
      </c>
      <c r="AW303" s="4"/>
      <c r="AX303" s="53">
        <f t="shared" ref="AX303" si="2399">SUM(AW303*$D303)</f>
        <v>0</v>
      </c>
      <c r="AY303" s="4"/>
      <c r="AZ303" s="872">
        <f t="shared" ref="AZ303" si="2400">SUM(AY303*$D303)</f>
        <v>0</v>
      </c>
      <c r="BA303" s="903"/>
      <c r="BB303" s="53">
        <f t="shared" ref="BB303" si="2401">SUM(BA303*$D303)</f>
        <v>0</v>
      </c>
      <c r="BC303" s="4"/>
      <c r="BD303" s="53">
        <f t="shared" ref="BD303" si="2402">SUM(BC303*$D303)</f>
        <v>0</v>
      </c>
      <c r="BE303" s="4"/>
      <c r="BF303" s="53">
        <f t="shared" ref="BF303" si="2403">SUM(BE303*$D303)</f>
        <v>0</v>
      </c>
      <c r="BG303" s="4"/>
      <c r="BH303" s="53">
        <f t="shared" ref="BH303" si="2404">SUM(BG303*$D303)</f>
        <v>0</v>
      </c>
      <c r="BI303" s="4"/>
      <c r="BJ303" s="53">
        <f t="shared" ref="BJ303" si="2405">SUM(BI303*$D303)</f>
        <v>0</v>
      </c>
      <c r="BK303" s="4"/>
      <c r="BL303" s="53">
        <f t="shared" ref="BL303" si="2406">SUM(BK303*$D303)</f>
        <v>0</v>
      </c>
      <c r="BM303" s="4"/>
      <c r="BN303" s="53">
        <f t="shared" ref="BN303" si="2407">SUM(BM303*$D303)</f>
        <v>0</v>
      </c>
      <c r="BO303" s="4"/>
      <c r="BP303" s="53">
        <f t="shared" ref="BP303" si="2408">SUM(BO303*$D303)</f>
        <v>0</v>
      </c>
      <c r="BQ303" s="4"/>
      <c r="BR303" s="53">
        <f t="shared" ref="BR303" si="2409">SUM(BQ303*$D303)</f>
        <v>0</v>
      </c>
      <c r="BS303" s="4"/>
      <c r="BT303" s="53">
        <f t="shared" ref="BT303" si="2410">SUM(BS303*$D303)</f>
        <v>0</v>
      </c>
      <c r="BU303" s="4"/>
      <c r="BV303" s="53">
        <f t="shared" ref="BV303" si="2411">SUM(BU303*$D303)</f>
        <v>0</v>
      </c>
      <c r="BW303" s="4"/>
      <c r="BX303" s="53">
        <f t="shared" ref="BX303" si="2412">SUM(BW303*$D303)</f>
        <v>0</v>
      </c>
      <c r="BY303" s="4"/>
      <c r="BZ303" s="53">
        <f t="shared" si="2338"/>
        <v>0</v>
      </c>
      <c r="CA303" s="4"/>
      <c r="CB303" s="53">
        <f t="shared" si="2339"/>
        <v>0</v>
      </c>
      <c r="CC303" s="4"/>
      <c r="CD303" s="53">
        <f t="shared" si="2340"/>
        <v>0</v>
      </c>
      <c r="CE303" s="4"/>
      <c r="CF303" s="53">
        <f t="shared" si="2341"/>
        <v>0</v>
      </c>
      <c r="CG303" s="4"/>
      <c r="CH303" s="53">
        <f t="shared" si="2342"/>
        <v>0</v>
      </c>
      <c r="CI303" s="4"/>
      <c r="CJ303" s="53">
        <f t="shared" si="2343"/>
        <v>0</v>
      </c>
      <c r="CK303" s="4"/>
      <c r="CL303" s="53">
        <f t="shared" si="2344"/>
        <v>0</v>
      </c>
      <c r="CM303" s="4"/>
      <c r="CN303" s="53">
        <f t="shared" si="2345"/>
        <v>0</v>
      </c>
      <c r="CO303" s="4"/>
      <c r="CP303" s="53">
        <f t="shared" si="2346"/>
        <v>0</v>
      </c>
      <c r="CQ303" s="4"/>
      <c r="CR303" s="53">
        <f t="shared" si="2347"/>
        <v>0</v>
      </c>
      <c r="CS303" s="4"/>
      <c r="CT303" s="53">
        <f t="shared" si="2348"/>
        <v>0</v>
      </c>
      <c r="CU303" s="4"/>
      <c r="CV303" s="53">
        <f t="shared" si="2349"/>
        <v>0</v>
      </c>
      <c r="CW303" s="4"/>
      <c r="CX303" s="53">
        <f t="shared" ref="CX303" si="2413">SUM(CW303*$D303)</f>
        <v>0</v>
      </c>
      <c r="CY303" s="43"/>
      <c r="CZ303" s="50">
        <f t="shared" ref="CZ303" si="2414">SUM(E303+G303+I303+K303+M303+O303+Q303+S303+U303+W303+Y303+AA303+AC303+AE303+AG303+AI303+AK303+AM303+AO303+AQ303+AS303+AU303+AW303+AY303+BA303+BC303+BE303+BG303+BI303+BK303+BM303+BO303+BQ303+BS303+BU303+BW303+CW303+BY303+CA303+CC303+CE303+CG303+CI303+CK303+CM303+CO303+CQ303+CS303+CU303)</f>
        <v>0</v>
      </c>
      <c r="DA303" s="50">
        <f t="shared" ref="DA303" si="2415">ROUND(CZ303*D303*2,1)/2</f>
        <v>0</v>
      </c>
      <c r="DB303" s="1"/>
      <c r="DC303" s="850"/>
      <c r="DD303" s="850">
        <f t="shared" ref="DD303" si="2416">DC303*D303</f>
        <v>0</v>
      </c>
      <c r="DE303" s="851">
        <f t="shared" ref="DE303" si="2417">DC303+BW303</f>
        <v>0</v>
      </c>
      <c r="DF303" s="851">
        <f t="shared" ref="DF303" si="2418">DE303*D303</f>
        <v>0</v>
      </c>
      <c r="DG303" s="850"/>
      <c r="DH303" s="850"/>
      <c r="DI303" s="851"/>
      <c r="DJ303" s="851"/>
    </row>
    <row r="304" spans="1:114" s="3" customFormat="1" x14ac:dyDescent="0.2">
      <c r="A304" s="46" t="s">
        <v>122</v>
      </c>
      <c r="B304" s="46" t="s">
        <v>123</v>
      </c>
      <c r="C304" s="46" t="s">
        <v>7</v>
      </c>
      <c r="D304" s="46">
        <v>118</v>
      </c>
      <c r="E304" s="4"/>
      <c r="F304" s="53">
        <f t="shared" si="2351"/>
        <v>0</v>
      </c>
      <c r="G304" s="4"/>
      <c r="H304" s="53">
        <f t="shared" si="2352"/>
        <v>0</v>
      </c>
      <c r="I304" s="4"/>
      <c r="J304" s="53">
        <f t="shared" ref="J304" si="2419">SUM(I304*$D304)</f>
        <v>0</v>
      </c>
      <c r="K304" s="4"/>
      <c r="L304" s="53">
        <f t="shared" si="2354"/>
        <v>0</v>
      </c>
      <c r="M304" s="4"/>
      <c r="N304" s="53">
        <f t="shared" si="2355"/>
        <v>0</v>
      </c>
      <c r="O304" s="4"/>
      <c r="P304" s="53">
        <f t="shared" si="2356"/>
        <v>0</v>
      </c>
      <c r="Q304" s="4"/>
      <c r="R304" s="53">
        <f t="shared" si="2357"/>
        <v>0</v>
      </c>
      <c r="S304" s="4"/>
      <c r="T304" s="53">
        <f t="shared" si="2358"/>
        <v>0</v>
      </c>
      <c r="U304" s="4"/>
      <c r="V304" s="53">
        <f t="shared" si="2359"/>
        <v>0</v>
      </c>
      <c r="W304" s="4"/>
      <c r="X304" s="53">
        <f t="shared" si="2360"/>
        <v>0</v>
      </c>
      <c r="Y304" s="4"/>
      <c r="Z304" s="53">
        <f t="shared" si="2361"/>
        <v>0</v>
      </c>
      <c r="AA304" s="4"/>
      <c r="AB304" s="872">
        <f t="shared" si="2362"/>
        <v>0</v>
      </c>
      <c r="AC304" s="903"/>
      <c r="AD304" s="53">
        <f t="shared" si="2363"/>
        <v>0</v>
      </c>
      <c r="AE304" s="4"/>
      <c r="AF304" s="53">
        <f t="shared" si="2364"/>
        <v>0</v>
      </c>
      <c r="AG304" s="4"/>
      <c r="AH304" s="53">
        <f t="shared" si="2365"/>
        <v>0</v>
      </c>
      <c r="AI304" s="4"/>
      <c r="AJ304" s="53">
        <f t="shared" si="2366"/>
        <v>0</v>
      </c>
      <c r="AK304" s="4"/>
      <c r="AL304" s="53">
        <f t="shared" si="2367"/>
        <v>0</v>
      </c>
      <c r="AM304" s="4"/>
      <c r="AN304" s="53">
        <f t="shared" si="2368"/>
        <v>0</v>
      </c>
      <c r="AO304" s="4"/>
      <c r="AP304" s="53">
        <f t="shared" si="2369"/>
        <v>0</v>
      </c>
      <c r="AQ304" s="4"/>
      <c r="AR304" s="53">
        <f t="shared" si="2370"/>
        <v>0</v>
      </c>
      <c r="AS304" s="4"/>
      <c r="AT304" s="53">
        <f t="shared" si="2371"/>
        <v>0</v>
      </c>
      <c r="AU304" s="4"/>
      <c r="AV304" s="53">
        <f t="shared" si="2372"/>
        <v>0</v>
      </c>
      <c r="AW304" s="4"/>
      <c r="AX304" s="53">
        <f t="shared" si="2373"/>
        <v>0</v>
      </c>
      <c r="AY304" s="4"/>
      <c r="AZ304" s="872">
        <f t="shared" si="2374"/>
        <v>0</v>
      </c>
      <c r="BA304" s="903"/>
      <c r="BB304" s="53">
        <f t="shared" si="2326"/>
        <v>0</v>
      </c>
      <c r="BC304" s="4"/>
      <c r="BD304" s="53">
        <f t="shared" si="2327"/>
        <v>0</v>
      </c>
      <c r="BE304" s="4"/>
      <c r="BF304" s="53">
        <f t="shared" si="2328"/>
        <v>0</v>
      </c>
      <c r="BG304" s="4"/>
      <c r="BH304" s="53">
        <f t="shared" si="2329"/>
        <v>0</v>
      </c>
      <c r="BI304" s="4"/>
      <c r="BJ304" s="53">
        <f t="shared" si="2330"/>
        <v>0</v>
      </c>
      <c r="BK304" s="4"/>
      <c r="BL304" s="53">
        <f t="shared" si="2331"/>
        <v>0</v>
      </c>
      <c r="BM304" s="4"/>
      <c r="BN304" s="53">
        <f t="shared" si="2332"/>
        <v>0</v>
      </c>
      <c r="BO304" s="4"/>
      <c r="BP304" s="53">
        <f t="shared" si="2333"/>
        <v>0</v>
      </c>
      <c r="BQ304" s="4"/>
      <c r="BR304" s="53">
        <f t="shared" si="2334"/>
        <v>0</v>
      </c>
      <c r="BS304" s="4"/>
      <c r="BT304" s="53">
        <f t="shared" si="2335"/>
        <v>0</v>
      </c>
      <c r="BU304" s="4"/>
      <c r="BV304" s="53">
        <f t="shared" si="2336"/>
        <v>0</v>
      </c>
      <c r="BW304" s="4"/>
      <c r="BX304" s="53">
        <f t="shared" si="2337"/>
        <v>0</v>
      </c>
      <c r="BY304" s="4"/>
      <c r="BZ304" s="53">
        <f t="shared" si="2338"/>
        <v>0</v>
      </c>
      <c r="CA304" s="4"/>
      <c r="CB304" s="53">
        <f t="shared" si="2339"/>
        <v>0</v>
      </c>
      <c r="CC304" s="4"/>
      <c r="CD304" s="53">
        <f t="shared" si="2340"/>
        <v>0</v>
      </c>
      <c r="CE304" s="4"/>
      <c r="CF304" s="53">
        <f t="shared" si="2341"/>
        <v>0</v>
      </c>
      <c r="CG304" s="4"/>
      <c r="CH304" s="53">
        <f t="shared" si="2342"/>
        <v>0</v>
      </c>
      <c r="CI304" s="4"/>
      <c r="CJ304" s="53">
        <f t="shared" si="2343"/>
        <v>0</v>
      </c>
      <c r="CK304" s="4"/>
      <c r="CL304" s="53">
        <f t="shared" si="2344"/>
        <v>0</v>
      </c>
      <c r="CM304" s="4"/>
      <c r="CN304" s="53">
        <f t="shared" si="2345"/>
        <v>0</v>
      </c>
      <c r="CO304" s="4"/>
      <c r="CP304" s="53">
        <f t="shared" si="2346"/>
        <v>0</v>
      </c>
      <c r="CQ304" s="4"/>
      <c r="CR304" s="53">
        <f t="shared" si="2347"/>
        <v>0</v>
      </c>
      <c r="CS304" s="4"/>
      <c r="CT304" s="53">
        <f t="shared" si="2348"/>
        <v>0</v>
      </c>
      <c r="CU304" s="4"/>
      <c r="CV304" s="53">
        <f t="shared" si="2349"/>
        <v>0</v>
      </c>
      <c r="CW304" s="4"/>
      <c r="CX304" s="53">
        <f t="shared" si="2297"/>
        <v>0</v>
      </c>
      <c r="CY304" s="43"/>
      <c r="CZ304" s="50">
        <f t="shared" si="2298"/>
        <v>0</v>
      </c>
      <c r="DA304" s="50">
        <f t="shared" si="2299"/>
        <v>0</v>
      </c>
      <c r="DB304" s="1"/>
      <c r="DC304" s="850"/>
      <c r="DD304" s="850">
        <f t="shared" si="2300"/>
        <v>0</v>
      </c>
      <c r="DE304" s="851">
        <f t="shared" si="2350"/>
        <v>0</v>
      </c>
      <c r="DF304" s="851">
        <f t="shared" si="2301"/>
        <v>0</v>
      </c>
      <c r="DG304" s="850"/>
      <c r="DH304" s="850"/>
      <c r="DI304" s="851"/>
      <c r="DJ304" s="851"/>
    </row>
    <row r="305" spans="1:114" s="3" customFormat="1" x14ac:dyDescent="0.2">
      <c r="A305" s="46" t="s">
        <v>309</v>
      </c>
      <c r="B305" s="46" t="s">
        <v>310</v>
      </c>
      <c r="C305" s="46" t="s">
        <v>7</v>
      </c>
      <c r="D305" s="46">
        <v>118</v>
      </c>
      <c r="E305" s="4"/>
      <c r="F305" s="53">
        <f>SUM(E305*$D305)</f>
        <v>0</v>
      </c>
      <c r="G305" s="4"/>
      <c r="H305" s="53">
        <f>SUM(G305*$D305)</f>
        <v>0</v>
      </c>
      <c r="I305" s="4"/>
      <c r="J305" s="53">
        <f>SUM(I305*$D305)</f>
        <v>0</v>
      </c>
      <c r="K305" s="4"/>
      <c r="L305" s="53">
        <f>SUM(K305*$D305)</f>
        <v>0</v>
      </c>
      <c r="M305" s="4"/>
      <c r="N305" s="53">
        <f>SUM(M305*$D305)</f>
        <v>0</v>
      </c>
      <c r="O305" s="4"/>
      <c r="P305" s="53">
        <f>SUM(O305*$D305)</f>
        <v>0</v>
      </c>
      <c r="Q305" s="4"/>
      <c r="R305" s="53">
        <f>SUM(Q305*$D305)</f>
        <v>0</v>
      </c>
      <c r="S305" s="4"/>
      <c r="T305" s="53">
        <f>SUM(S305*$D305)</f>
        <v>0</v>
      </c>
      <c r="U305" s="4"/>
      <c r="V305" s="53">
        <f>SUM(U305*$D305)</f>
        <v>0</v>
      </c>
      <c r="W305" s="4"/>
      <c r="X305" s="53">
        <f>SUM(W305*$D305)</f>
        <v>0</v>
      </c>
      <c r="Y305" s="4"/>
      <c r="Z305" s="53">
        <f>SUM(Y305*$D305)</f>
        <v>0</v>
      </c>
      <c r="AA305" s="4"/>
      <c r="AB305" s="872">
        <f>SUM(AA305*$D305)</f>
        <v>0</v>
      </c>
      <c r="AC305" s="903"/>
      <c r="AD305" s="53">
        <f>SUM(AC305*$D305)</f>
        <v>0</v>
      </c>
      <c r="AE305" s="4"/>
      <c r="AF305" s="53">
        <f>SUM(AE305*$D305)</f>
        <v>0</v>
      </c>
      <c r="AG305" s="4"/>
      <c r="AH305" s="53">
        <f>SUM(AG305*$D305)</f>
        <v>0</v>
      </c>
      <c r="AI305" s="4"/>
      <c r="AJ305" s="53">
        <f>SUM(AI305*$D305)</f>
        <v>0</v>
      </c>
      <c r="AK305" s="4"/>
      <c r="AL305" s="53">
        <f>SUM(AK305*$D305)</f>
        <v>0</v>
      </c>
      <c r="AM305" s="4"/>
      <c r="AN305" s="53">
        <f>SUM(AM305*$D305)</f>
        <v>0</v>
      </c>
      <c r="AO305" s="4"/>
      <c r="AP305" s="53">
        <f>SUM(AO305*$D305)</f>
        <v>0</v>
      </c>
      <c r="AQ305" s="4"/>
      <c r="AR305" s="53">
        <f>SUM(AQ305*$D305)</f>
        <v>0</v>
      </c>
      <c r="AS305" s="4">
        <v>5</v>
      </c>
      <c r="AT305" s="53">
        <f>SUM(AS305*$D305)</f>
        <v>590</v>
      </c>
      <c r="AU305" s="4"/>
      <c r="AV305" s="53">
        <f>SUM(AU305*$D305)</f>
        <v>0</v>
      </c>
      <c r="AW305" s="4"/>
      <c r="AX305" s="53">
        <f>SUM(AW305*$D305)</f>
        <v>0</v>
      </c>
      <c r="AY305" s="4"/>
      <c r="AZ305" s="872">
        <f>SUM(AY305*$D305)</f>
        <v>0</v>
      </c>
      <c r="BA305" s="903"/>
      <c r="BB305" s="53">
        <f>SUM(BA305*$D305)</f>
        <v>0</v>
      </c>
      <c r="BC305" s="4"/>
      <c r="BD305" s="53">
        <f>SUM(BC305*$D305)</f>
        <v>0</v>
      </c>
      <c r="BE305" s="4"/>
      <c r="BF305" s="53">
        <f>SUM(BE305*$D305)</f>
        <v>0</v>
      </c>
      <c r="BG305" s="4"/>
      <c r="BH305" s="53">
        <f>SUM(BG305*$D305)</f>
        <v>0</v>
      </c>
      <c r="BI305" s="4"/>
      <c r="BJ305" s="53">
        <f>SUM(BI305*$D305)</f>
        <v>0</v>
      </c>
      <c r="BK305" s="4">
        <v>3.5</v>
      </c>
      <c r="BL305" s="53">
        <f>SUM(BK305*$D305)</f>
        <v>413</v>
      </c>
      <c r="BM305" s="4"/>
      <c r="BN305" s="53">
        <f>SUM(BM305*$D305)</f>
        <v>0</v>
      </c>
      <c r="BO305" s="4">
        <v>23</v>
      </c>
      <c r="BP305" s="53">
        <f>SUM(BO305*$D305)</f>
        <v>2714</v>
      </c>
      <c r="BQ305" s="4">
        <v>0.75</v>
      </c>
      <c r="BR305" s="53">
        <f>SUM(BQ305*$D305)</f>
        <v>88.5</v>
      </c>
      <c r="BS305" s="4"/>
      <c r="BT305" s="53">
        <f>SUM(BS305*$D305)</f>
        <v>0</v>
      </c>
      <c r="BU305" s="4"/>
      <c r="BV305" s="53">
        <f>SUM(BU305*$D305)</f>
        <v>0</v>
      </c>
      <c r="BW305" s="4"/>
      <c r="BX305" s="53">
        <f>SUM(BW305*$D305)</f>
        <v>0</v>
      </c>
      <c r="BY305" s="4"/>
      <c r="BZ305" s="53">
        <f>SUM(BY305*$D305)</f>
        <v>0</v>
      </c>
      <c r="CA305" s="4"/>
      <c r="CB305" s="53">
        <f>SUM(CA305*$D305)</f>
        <v>0</v>
      </c>
      <c r="CC305" s="4"/>
      <c r="CD305" s="53">
        <f>SUM(CC305*$D305)</f>
        <v>0</v>
      </c>
      <c r="CE305" s="4"/>
      <c r="CF305" s="53">
        <f>SUM(CE305*$D305)</f>
        <v>0</v>
      </c>
      <c r="CG305" s="4"/>
      <c r="CH305" s="53">
        <f>SUM(CG305*$D305)</f>
        <v>0</v>
      </c>
      <c r="CI305" s="4"/>
      <c r="CJ305" s="53">
        <f>SUM(CI305*$D305)</f>
        <v>0</v>
      </c>
      <c r="CK305" s="4"/>
      <c r="CL305" s="53">
        <f>SUM(CK305*$D305)</f>
        <v>0</v>
      </c>
      <c r="CM305" s="4"/>
      <c r="CN305" s="53">
        <f>SUM(CM305*$D305)</f>
        <v>0</v>
      </c>
      <c r="CO305" s="4"/>
      <c r="CP305" s="53">
        <f>SUM(CO305*$D305)</f>
        <v>0</v>
      </c>
      <c r="CQ305" s="4"/>
      <c r="CR305" s="53">
        <f>SUM(CQ305*$D305)</f>
        <v>0</v>
      </c>
      <c r="CS305" s="4"/>
      <c r="CT305" s="53">
        <f>SUM(CS305*$D305)</f>
        <v>0</v>
      </c>
      <c r="CU305" s="4"/>
      <c r="CV305" s="53">
        <f>SUM(CU305*$D305)</f>
        <v>0</v>
      </c>
      <c r="CW305" s="4"/>
      <c r="CX305" s="53">
        <f>SUM(CW305*$D305)</f>
        <v>0</v>
      </c>
      <c r="CY305" s="43"/>
      <c r="CZ305" s="50">
        <f t="shared" si="2298"/>
        <v>32.25</v>
      </c>
      <c r="DA305" s="50">
        <f t="shared" si="2299"/>
        <v>3805.5</v>
      </c>
      <c r="DB305" s="1"/>
      <c r="DC305" s="850"/>
      <c r="DD305" s="850">
        <f t="shared" si="2300"/>
        <v>0</v>
      </c>
      <c r="DE305" s="851">
        <f t="shared" si="2350"/>
        <v>0</v>
      </c>
      <c r="DF305" s="851">
        <f t="shared" si="2301"/>
        <v>0</v>
      </c>
      <c r="DG305" s="850"/>
      <c r="DH305" s="850"/>
      <c r="DI305" s="851"/>
      <c r="DJ305" s="851"/>
    </row>
    <row r="306" spans="1:114" s="3" customFormat="1" x14ac:dyDescent="0.2">
      <c r="A306" s="46" t="s">
        <v>444</v>
      </c>
      <c r="B306" s="46" t="s">
        <v>139</v>
      </c>
      <c r="C306" s="46" t="s">
        <v>7</v>
      </c>
      <c r="D306" s="46">
        <v>118</v>
      </c>
      <c r="E306" s="4"/>
      <c r="F306" s="53">
        <f t="shared" si="2351"/>
        <v>0</v>
      </c>
      <c r="G306" s="4"/>
      <c r="H306" s="53">
        <f t="shared" si="2352"/>
        <v>0</v>
      </c>
      <c r="I306" s="4"/>
      <c r="J306" s="53">
        <f t="shared" ref="J306" si="2420">SUM(I306*$D306)</f>
        <v>0</v>
      </c>
      <c r="K306" s="4"/>
      <c r="L306" s="53">
        <f t="shared" si="2354"/>
        <v>0</v>
      </c>
      <c r="M306" s="4"/>
      <c r="N306" s="53">
        <f t="shared" si="2355"/>
        <v>0</v>
      </c>
      <c r="O306" s="4"/>
      <c r="P306" s="53">
        <f t="shared" si="2356"/>
        <v>0</v>
      </c>
      <c r="Q306" s="4"/>
      <c r="R306" s="53">
        <f t="shared" si="2357"/>
        <v>0</v>
      </c>
      <c r="S306" s="4"/>
      <c r="T306" s="53">
        <f t="shared" si="2358"/>
        <v>0</v>
      </c>
      <c r="U306" s="4"/>
      <c r="V306" s="53">
        <f t="shared" si="2359"/>
        <v>0</v>
      </c>
      <c r="W306" s="4"/>
      <c r="X306" s="53">
        <f t="shared" si="2360"/>
        <v>0</v>
      </c>
      <c r="Y306" s="4"/>
      <c r="Z306" s="53">
        <f t="shared" si="2361"/>
        <v>0</v>
      </c>
      <c r="AA306" s="4"/>
      <c r="AB306" s="872">
        <f t="shared" si="2362"/>
        <v>0</v>
      </c>
      <c r="AC306" s="903"/>
      <c r="AD306" s="53">
        <f t="shared" si="2363"/>
        <v>0</v>
      </c>
      <c r="AE306" s="4"/>
      <c r="AF306" s="53">
        <f t="shared" si="2364"/>
        <v>0</v>
      </c>
      <c r="AG306" s="4"/>
      <c r="AH306" s="53">
        <f t="shared" si="2365"/>
        <v>0</v>
      </c>
      <c r="AI306" s="4"/>
      <c r="AJ306" s="53">
        <f t="shared" si="2366"/>
        <v>0</v>
      </c>
      <c r="AK306" s="4"/>
      <c r="AL306" s="53">
        <f t="shared" si="2367"/>
        <v>0</v>
      </c>
      <c r="AM306" s="4"/>
      <c r="AN306" s="53">
        <f t="shared" si="2368"/>
        <v>0</v>
      </c>
      <c r="AO306" s="4"/>
      <c r="AP306" s="53">
        <f t="shared" si="2369"/>
        <v>0</v>
      </c>
      <c r="AQ306" s="4"/>
      <c r="AR306" s="53">
        <f t="shared" si="2370"/>
        <v>0</v>
      </c>
      <c r="AS306" s="4"/>
      <c r="AT306" s="53">
        <f t="shared" si="2371"/>
        <v>0</v>
      </c>
      <c r="AU306" s="4"/>
      <c r="AV306" s="53">
        <f t="shared" si="2372"/>
        <v>0</v>
      </c>
      <c r="AW306" s="4"/>
      <c r="AX306" s="53">
        <f t="shared" si="2373"/>
        <v>0</v>
      </c>
      <c r="AY306" s="4"/>
      <c r="AZ306" s="872">
        <f t="shared" si="2374"/>
        <v>0</v>
      </c>
      <c r="BA306" s="903"/>
      <c r="BB306" s="53">
        <f t="shared" si="2326"/>
        <v>0</v>
      </c>
      <c r="BC306" s="4"/>
      <c r="BD306" s="53">
        <f t="shared" si="2327"/>
        <v>0</v>
      </c>
      <c r="BE306" s="4"/>
      <c r="BF306" s="53">
        <f t="shared" si="2328"/>
        <v>0</v>
      </c>
      <c r="BG306" s="4"/>
      <c r="BH306" s="53">
        <f t="shared" si="2329"/>
        <v>0</v>
      </c>
      <c r="BI306" s="4"/>
      <c r="BJ306" s="53">
        <f t="shared" si="2330"/>
        <v>0</v>
      </c>
      <c r="BK306" s="4"/>
      <c r="BL306" s="53">
        <f t="shared" si="2331"/>
        <v>0</v>
      </c>
      <c r="BM306" s="4"/>
      <c r="BN306" s="53">
        <f t="shared" si="2332"/>
        <v>0</v>
      </c>
      <c r="BO306" s="4"/>
      <c r="BP306" s="53">
        <f t="shared" si="2333"/>
        <v>0</v>
      </c>
      <c r="BQ306" s="4">
        <v>19.25</v>
      </c>
      <c r="BR306" s="53">
        <f t="shared" si="2334"/>
        <v>2271.5</v>
      </c>
      <c r="BS306" s="4">
        <v>12.5</v>
      </c>
      <c r="BT306" s="53">
        <f t="shared" si="2335"/>
        <v>1475</v>
      </c>
      <c r="BU306" s="4">
        <v>17</v>
      </c>
      <c r="BV306" s="53">
        <f t="shared" si="2336"/>
        <v>2006</v>
      </c>
      <c r="BW306" s="4">
        <v>5.75</v>
      </c>
      <c r="BX306" s="53">
        <f t="shared" si="2337"/>
        <v>678.5</v>
      </c>
      <c r="BY306" s="4"/>
      <c r="BZ306" s="53">
        <f t="shared" ref="BZ306:BZ337" si="2421">SUM(BY306*$D306)</f>
        <v>0</v>
      </c>
      <c r="CA306" s="4"/>
      <c r="CB306" s="53">
        <f t="shared" ref="CB306:CB337" si="2422">SUM(CA306*$D306)</f>
        <v>0</v>
      </c>
      <c r="CC306" s="4"/>
      <c r="CD306" s="53">
        <f t="shared" ref="CD306:CD337" si="2423">SUM(CC306*$D306)</f>
        <v>0</v>
      </c>
      <c r="CE306" s="4"/>
      <c r="CF306" s="53">
        <f t="shared" ref="CF306:CF337" si="2424">SUM(CE306*$D306)</f>
        <v>0</v>
      </c>
      <c r="CG306" s="4"/>
      <c r="CH306" s="53">
        <f t="shared" ref="CH306:CH337" si="2425">SUM(CG306*$D306)</f>
        <v>0</v>
      </c>
      <c r="CI306" s="4"/>
      <c r="CJ306" s="53">
        <f t="shared" ref="CJ306:CJ337" si="2426">SUM(CI306*$D306)</f>
        <v>0</v>
      </c>
      <c r="CK306" s="4"/>
      <c r="CL306" s="53">
        <f t="shared" ref="CL306:CL337" si="2427">SUM(CK306*$D306)</f>
        <v>0</v>
      </c>
      <c r="CM306" s="4"/>
      <c r="CN306" s="53">
        <f t="shared" ref="CN306:CN337" si="2428">SUM(CM306*$D306)</f>
        <v>0</v>
      </c>
      <c r="CO306" s="4"/>
      <c r="CP306" s="53">
        <f t="shared" ref="CP306:CP337" si="2429">SUM(CO306*$D306)</f>
        <v>0</v>
      </c>
      <c r="CQ306" s="4"/>
      <c r="CR306" s="53">
        <f t="shared" ref="CR306:CR337" si="2430">SUM(CQ306*$D306)</f>
        <v>0</v>
      </c>
      <c r="CS306" s="4"/>
      <c r="CT306" s="53">
        <f t="shared" ref="CT306:CT337" si="2431">SUM(CS306*$D306)</f>
        <v>0</v>
      </c>
      <c r="CU306" s="4"/>
      <c r="CV306" s="53">
        <f t="shared" ref="CV306:CV337" si="2432">SUM(CU306*$D306)</f>
        <v>0</v>
      </c>
      <c r="CW306" s="4"/>
      <c r="CX306" s="53">
        <f t="shared" si="2297"/>
        <v>0</v>
      </c>
      <c r="CY306" s="43"/>
      <c r="CZ306" s="50">
        <f t="shared" si="2298"/>
        <v>54.5</v>
      </c>
      <c r="DA306" s="50">
        <f t="shared" si="2299"/>
        <v>6431</v>
      </c>
      <c r="DB306" s="1"/>
      <c r="DC306" s="850"/>
      <c r="DD306" s="850">
        <f t="shared" si="2300"/>
        <v>0</v>
      </c>
      <c r="DE306" s="851">
        <f t="shared" si="2350"/>
        <v>5.75</v>
      </c>
      <c r="DF306" s="851">
        <f t="shared" si="2301"/>
        <v>678.5</v>
      </c>
      <c r="DG306" s="850"/>
      <c r="DH306" s="850"/>
      <c r="DI306" s="851"/>
      <c r="DJ306" s="851"/>
    </row>
    <row r="307" spans="1:114" s="3" customFormat="1" x14ac:dyDescent="0.2">
      <c r="A307" s="46"/>
      <c r="B307" s="46"/>
      <c r="C307" s="46" t="s">
        <v>7</v>
      </c>
      <c r="D307" s="46">
        <v>118</v>
      </c>
      <c r="E307" s="4"/>
      <c r="F307" s="53">
        <f t="shared" si="2351"/>
        <v>0</v>
      </c>
      <c r="G307" s="4"/>
      <c r="H307" s="53">
        <f t="shared" si="2352"/>
        <v>0</v>
      </c>
      <c r="I307" s="4"/>
      <c r="J307" s="53">
        <f t="shared" ref="J307" si="2433">SUM(I307*$D307)</f>
        <v>0</v>
      </c>
      <c r="K307" s="4"/>
      <c r="L307" s="53">
        <f t="shared" si="2354"/>
        <v>0</v>
      </c>
      <c r="M307" s="4"/>
      <c r="N307" s="53">
        <f t="shared" si="2355"/>
        <v>0</v>
      </c>
      <c r="O307" s="4"/>
      <c r="P307" s="53">
        <f t="shared" si="2356"/>
        <v>0</v>
      </c>
      <c r="Q307" s="4"/>
      <c r="R307" s="53">
        <f t="shared" si="2357"/>
        <v>0</v>
      </c>
      <c r="S307" s="4"/>
      <c r="T307" s="53">
        <f t="shared" si="2358"/>
        <v>0</v>
      </c>
      <c r="U307" s="4"/>
      <c r="V307" s="53">
        <f t="shared" si="2359"/>
        <v>0</v>
      </c>
      <c r="W307" s="4"/>
      <c r="X307" s="53">
        <f t="shared" si="2360"/>
        <v>0</v>
      </c>
      <c r="Y307" s="4"/>
      <c r="Z307" s="53">
        <f t="shared" si="2361"/>
        <v>0</v>
      </c>
      <c r="AA307" s="4"/>
      <c r="AB307" s="872">
        <f t="shared" si="2362"/>
        <v>0</v>
      </c>
      <c r="AC307" s="903"/>
      <c r="AD307" s="53">
        <f t="shared" si="2363"/>
        <v>0</v>
      </c>
      <c r="AE307" s="4"/>
      <c r="AF307" s="53">
        <f t="shared" si="2364"/>
        <v>0</v>
      </c>
      <c r="AG307" s="4"/>
      <c r="AH307" s="53">
        <f t="shared" si="2365"/>
        <v>0</v>
      </c>
      <c r="AI307" s="4"/>
      <c r="AJ307" s="53">
        <f t="shared" si="2366"/>
        <v>0</v>
      </c>
      <c r="AK307" s="4"/>
      <c r="AL307" s="53">
        <f t="shared" si="2367"/>
        <v>0</v>
      </c>
      <c r="AM307" s="4"/>
      <c r="AN307" s="53">
        <f t="shared" si="2368"/>
        <v>0</v>
      </c>
      <c r="AO307" s="4"/>
      <c r="AP307" s="53">
        <f t="shared" si="2369"/>
        <v>0</v>
      </c>
      <c r="AQ307" s="4"/>
      <c r="AR307" s="53">
        <f t="shared" si="2370"/>
        <v>0</v>
      </c>
      <c r="AS307" s="4"/>
      <c r="AT307" s="53">
        <f t="shared" si="2371"/>
        <v>0</v>
      </c>
      <c r="AU307" s="4"/>
      <c r="AV307" s="53">
        <f t="shared" si="2372"/>
        <v>0</v>
      </c>
      <c r="AW307" s="4"/>
      <c r="AX307" s="53">
        <f t="shared" si="2373"/>
        <v>0</v>
      </c>
      <c r="AY307" s="4"/>
      <c r="AZ307" s="872">
        <f t="shared" si="2374"/>
        <v>0</v>
      </c>
      <c r="BA307" s="903"/>
      <c r="BB307" s="53">
        <f t="shared" si="2326"/>
        <v>0</v>
      </c>
      <c r="BC307" s="4"/>
      <c r="BD307" s="53">
        <f t="shared" si="2327"/>
        <v>0</v>
      </c>
      <c r="BE307" s="4"/>
      <c r="BF307" s="53">
        <f t="shared" si="2328"/>
        <v>0</v>
      </c>
      <c r="BG307" s="4"/>
      <c r="BH307" s="53">
        <f t="shared" si="2329"/>
        <v>0</v>
      </c>
      <c r="BI307" s="4"/>
      <c r="BJ307" s="53">
        <f t="shared" si="2330"/>
        <v>0</v>
      </c>
      <c r="BK307" s="4"/>
      <c r="BL307" s="53">
        <f t="shared" si="2331"/>
        <v>0</v>
      </c>
      <c r="BM307" s="4"/>
      <c r="BN307" s="53">
        <f t="shared" si="2332"/>
        <v>0</v>
      </c>
      <c r="BO307" s="4"/>
      <c r="BP307" s="53">
        <f t="shared" si="2333"/>
        <v>0</v>
      </c>
      <c r="BQ307" s="4"/>
      <c r="BR307" s="53">
        <f t="shared" si="2334"/>
        <v>0</v>
      </c>
      <c r="BS307" s="4"/>
      <c r="BT307" s="53">
        <f t="shared" si="2335"/>
        <v>0</v>
      </c>
      <c r="BU307" s="4"/>
      <c r="BV307" s="53">
        <f t="shared" si="2336"/>
        <v>0</v>
      </c>
      <c r="BW307" s="4"/>
      <c r="BX307" s="53">
        <f t="shared" si="2337"/>
        <v>0</v>
      </c>
      <c r="BY307" s="4"/>
      <c r="BZ307" s="53">
        <f t="shared" si="2421"/>
        <v>0</v>
      </c>
      <c r="CA307" s="4"/>
      <c r="CB307" s="53">
        <f t="shared" si="2422"/>
        <v>0</v>
      </c>
      <c r="CC307" s="4"/>
      <c r="CD307" s="53">
        <f t="shared" si="2423"/>
        <v>0</v>
      </c>
      <c r="CE307" s="4"/>
      <c r="CF307" s="53">
        <f t="shared" si="2424"/>
        <v>0</v>
      </c>
      <c r="CG307" s="4"/>
      <c r="CH307" s="53">
        <f t="shared" si="2425"/>
        <v>0</v>
      </c>
      <c r="CI307" s="4"/>
      <c r="CJ307" s="53">
        <f t="shared" si="2426"/>
        <v>0</v>
      </c>
      <c r="CK307" s="4"/>
      <c r="CL307" s="53">
        <f t="shared" si="2427"/>
        <v>0</v>
      </c>
      <c r="CM307" s="4"/>
      <c r="CN307" s="53">
        <f t="shared" si="2428"/>
        <v>0</v>
      </c>
      <c r="CO307" s="4"/>
      <c r="CP307" s="53">
        <f t="shared" si="2429"/>
        <v>0</v>
      </c>
      <c r="CQ307" s="4"/>
      <c r="CR307" s="53">
        <f t="shared" si="2430"/>
        <v>0</v>
      </c>
      <c r="CS307" s="4"/>
      <c r="CT307" s="53">
        <f t="shared" si="2431"/>
        <v>0</v>
      </c>
      <c r="CU307" s="4"/>
      <c r="CV307" s="53">
        <f t="shared" si="2432"/>
        <v>0</v>
      </c>
      <c r="CW307" s="4"/>
      <c r="CX307" s="53">
        <f t="shared" si="2297"/>
        <v>0</v>
      </c>
      <c r="CY307" s="43"/>
      <c r="CZ307" s="50">
        <f t="shared" si="2298"/>
        <v>0</v>
      </c>
      <c r="DA307" s="50">
        <f t="shared" si="2299"/>
        <v>0</v>
      </c>
      <c r="DB307" s="1"/>
      <c r="DC307" s="850"/>
      <c r="DD307" s="850">
        <f t="shared" si="2300"/>
        <v>0</v>
      </c>
      <c r="DE307" s="851">
        <f t="shared" si="2350"/>
        <v>0</v>
      </c>
      <c r="DF307" s="851">
        <f t="shared" si="2301"/>
        <v>0</v>
      </c>
      <c r="DG307" s="850"/>
      <c r="DH307" s="850"/>
      <c r="DI307" s="851"/>
      <c r="DJ307" s="851"/>
    </row>
    <row r="308" spans="1:114" s="3" customFormat="1" x14ac:dyDescent="0.2">
      <c r="A308" s="46" t="s">
        <v>92</v>
      </c>
      <c r="B308" s="46" t="s">
        <v>93</v>
      </c>
      <c r="C308" s="46" t="s">
        <v>3</v>
      </c>
      <c r="D308" s="46">
        <v>100</v>
      </c>
      <c r="E308" s="4"/>
      <c r="F308" s="53">
        <f t="shared" ref="F308:F319" si="2434">SUM(E308*$D308)</f>
        <v>0</v>
      </c>
      <c r="G308" s="4"/>
      <c r="H308" s="53">
        <f t="shared" ref="H308:H319" si="2435">SUM(G308*$D308)</f>
        <v>0</v>
      </c>
      <c r="I308" s="4"/>
      <c r="J308" s="53">
        <f t="shared" ref="J308:J319" si="2436">SUM(I308*$D308)</f>
        <v>0</v>
      </c>
      <c r="K308" s="4"/>
      <c r="L308" s="53">
        <f t="shared" ref="L308:L319" si="2437">SUM(K308*$D308)</f>
        <v>0</v>
      </c>
      <c r="M308" s="4"/>
      <c r="N308" s="53">
        <f t="shared" ref="N308:N319" si="2438">SUM(M308*$D308)</f>
        <v>0</v>
      </c>
      <c r="O308" s="4"/>
      <c r="P308" s="53">
        <f t="shared" ref="P308:P319" si="2439">SUM(O308*$D308)</f>
        <v>0</v>
      </c>
      <c r="Q308" s="4"/>
      <c r="R308" s="53">
        <f t="shared" ref="R308:R319" si="2440">SUM(Q308*$D308)</f>
        <v>0</v>
      </c>
      <c r="S308" s="4"/>
      <c r="T308" s="53">
        <f t="shared" ref="T308:T319" si="2441">SUM(S308*$D308)</f>
        <v>0</v>
      </c>
      <c r="U308" s="4"/>
      <c r="V308" s="53">
        <f t="shared" ref="V308:V319" si="2442">SUM(U308*$D308)</f>
        <v>0</v>
      </c>
      <c r="W308" s="4"/>
      <c r="X308" s="53">
        <f t="shared" ref="X308:X319" si="2443">SUM(W308*$D308)</f>
        <v>0</v>
      </c>
      <c r="Y308" s="4"/>
      <c r="Z308" s="53">
        <f t="shared" ref="Z308:Z319" si="2444">SUM(Y308*$D308)</f>
        <v>0</v>
      </c>
      <c r="AA308" s="4"/>
      <c r="AB308" s="872">
        <f t="shared" ref="AB308:AB319" si="2445">SUM(AA308*$D308)</f>
        <v>0</v>
      </c>
      <c r="AC308" s="903"/>
      <c r="AD308" s="53">
        <f t="shared" ref="AD308:AD319" si="2446">SUM(AC308*$D308)</f>
        <v>0</v>
      </c>
      <c r="AE308" s="4"/>
      <c r="AF308" s="53">
        <f t="shared" ref="AF308:AF319" si="2447">SUM(AE308*$D308)</f>
        <v>0</v>
      </c>
      <c r="AG308" s="4"/>
      <c r="AH308" s="53">
        <f t="shared" ref="AH308:AH319" si="2448">SUM(AG308*$D308)</f>
        <v>0</v>
      </c>
      <c r="AI308" s="4"/>
      <c r="AJ308" s="53">
        <f t="shared" ref="AJ308:AJ319" si="2449">SUM(AI308*$D308)</f>
        <v>0</v>
      </c>
      <c r="AK308" s="4"/>
      <c r="AL308" s="53">
        <f t="shared" ref="AL308:AL319" si="2450">SUM(AK308*$D308)</f>
        <v>0</v>
      </c>
      <c r="AM308" s="4"/>
      <c r="AN308" s="53">
        <f t="shared" ref="AN308:AN319" si="2451">SUM(AM308*$D308)</f>
        <v>0</v>
      </c>
      <c r="AO308" s="4"/>
      <c r="AP308" s="53">
        <f t="shared" ref="AP308:AP319" si="2452">SUM(AO308*$D308)</f>
        <v>0</v>
      </c>
      <c r="AQ308" s="4"/>
      <c r="AR308" s="53">
        <f t="shared" ref="AR308:AR319" si="2453">SUM(AQ308*$D308)</f>
        <v>0</v>
      </c>
      <c r="AS308" s="4"/>
      <c r="AT308" s="53">
        <f t="shared" ref="AT308:AT319" si="2454">SUM(AS308*$D308)</f>
        <v>0</v>
      </c>
      <c r="AU308" s="4"/>
      <c r="AV308" s="53">
        <f t="shared" ref="AV308:AV319" si="2455">SUM(AU308*$D308)</f>
        <v>0</v>
      </c>
      <c r="AW308" s="4"/>
      <c r="AX308" s="53">
        <f t="shared" ref="AX308:AX319" si="2456">SUM(AW308*$D308)</f>
        <v>0</v>
      </c>
      <c r="AY308" s="4"/>
      <c r="AZ308" s="872">
        <f t="shared" ref="AZ308:AZ319" si="2457">SUM(AY308*$D308)</f>
        <v>0</v>
      </c>
      <c r="BA308" s="903"/>
      <c r="BB308" s="53">
        <f t="shared" ref="BB308:BB319" si="2458">SUM(BA308*$D308)</f>
        <v>0</v>
      </c>
      <c r="BC308" s="4"/>
      <c r="BD308" s="53">
        <f t="shared" ref="BD308:BD319" si="2459">SUM(BC308*$D308)</f>
        <v>0</v>
      </c>
      <c r="BE308" s="4"/>
      <c r="BF308" s="53">
        <f t="shared" ref="BF308:BF319" si="2460">SUM(BE308*$D308)</f>
        <v>0</v>
      </c>
      <c r="BG308" s="4"/>
      <c r="BH308" s="53">
        <f t="shared" ref="BH308:BH319" si="2461">SUM(BG308*$D308)</f>
        <v>0</v>
      </c>
      <c r="BI308" s="4"/>
      <c r="BJ308" s="53">
        <f t="shared" ref="BJ308:BJ319" si="2462">SUM(BI308*$D308)</f>
        <v>0</v>
      </c>
      <c r="BK308" s="4"/>
      <c r="BL308" s="53">
        <f t="shared" ref="BL308:BL319" si="2463">SUM(BK308*$D308)</f>
        <v>0</v>
      </c>
      <c r="BM308" s="4"/>
      <c r="BN308" s="53">
        <f t="shared" ref="BN308:BN319" si="2464">SUM(BM308*$D308)</f>
        <v>0</v>
      </c>
      <c r="BO308" s="4"/>
      <c r="BP308" s="53">
        <f t="shared" ref="BP308:BP319" si="2465">SUM(BO308*$D308)</f>
        <v>0</v>
      </c>
      <c r="BQ308" s="4"/>
      <c r="BR308" s="53">
        <f t="shared" ref="BR308:BR319" si="2466">SUM(BQ308*$D308)</f>
        <v>0</v>
      </c>
      <c r="BS308" s="4"/>
      <c r="BT308" s="53">
        <f t="shared" ref="BT308:BT319" si="2467">SUM(BS308*$D308)</f>
        <v>0</v>
      </c>
      <c r="BU308" s="4"/>
      <c r="BV308" s="53">
        <f t="shared" ref="BV308:BV319" si="2468">SUM(BU308*$D308)</f>
        <v>0</v>
      </c>
      <c r="BW308" s="4"/>
      <c r="BX308" s="53">
        <f t="shared" ref="BX308:BX319" si="2469">SUM(BW308*$D308)</f>
        <v>0</v>
      </c>
      <c r="BY308" s="4"/>
      <c r="BZ308" s="53">
        <f t="shared" si="2421"/>
        <v>0</v>
      </c>
      <c r="CA308" s="4"/>
      <c r="CB308" s="53">
        <f t="shared" si="2422"/>
        <v>0</v>
      </c>
      <c r="CC308" s="4"/>
      <c r="CD308" s="53">
        <f t="shared" si="2423"/>
        <v>0</v>
      </c>
      <c r="CE308" s="4"/>
      <c r="CF308" s="53">
        <f t="shared" si="2424"/>
        <v>0</v>
      </c>
      <c r="CG308" s="4"/>
      <c r="CH308" s="53">
        <f t="shared" si="2425"/>
        <v>0</v>
      </c>
      <c r="CI308" s="4"/>
      <c r="CJ308" s="53">
        <f t="shared" si="2426"/>
        <v>0</v>
      </c>
      <c r="CK308" s="4"/>
      <c r="CL308" s="53">
        <f t="shared" si="2427"/>
        <v>0</v>
      </c>
      <c r="CM308" s="4"/>
      <c r="CN308" s="53">
        <f t="shared" si="2428"/>
        <v>0</v>
      </c>
      <c r="CO308" s="4"/>
      <c r="CP308" s="53">
        <f t="shared" si="2429"/>
        <v>0</v>
      </c>
      <c r="CQ308" s="4"/>
      <c r="CR308" s="53">
        <f t="shared" si="2430"/>
        <v>0</v>
      </c>
      <c r="CS308" s="4"/>
      <c r="CT308" s="53">
        <f t="shared" si="2431"/>
        <v>0</v>
      </c>
      <c r="CU308" s="4"/>
      <c r="CV308" s="53">
        <f t="shared" si="2432"/>
        <v>0</v>
      </c>
      <c r="CW308" s="4"/>
      <c r="CX308" s="53">
        <f t="shared" ref="CX308:CX319" si="2470">SUM(CW308*$D308)</f>
        <v>0</v>
      </c>
      <c r="CY308" s="43"/>
      <c r="CZ308" s="50">
        <f t="shared" si="2298"/>
        <v>0</v>
      </c>
      <c r="DA308" s="50">
        <f t="shared" si="2299"/>
        <v>0</v>
      </c>
      <c r="DB308" s="1"/>
      <c r="DC308" s="850"/>
      <c r="DD308" s="850">
        <f t="shared" si="2300"/>
        <v>0</v>
      </c>
      <c r="DE308" s="851">
        <f t="shared" si="2350"/>
        <v>0</v>
      </c>
      <c r="DF308" s="851">
        <f t="shared" si="2301"/>
        <v>0</v>
      </c>
      <c r="DG308" s="850"/>
      <c r="DH308" s="850"/>
      <c r="DI308" s="851"/>
      <c r="DJ308" s="851"/>
    </row>
    <row r="309" spans="1:114" s="3" customFormat="1" x14ac:dyDescent="0.2">
      <c r="A309" s="46" t="s">
        <v>138</v>
      </c>
      <c r="B309" s="46" t="s">
        <v>139</v>
      </c>
      <c r="C309" s="46" t="s">
        <v>3</v>
      </c>
      <c r="D309" s="46">
        <v>100</v>
      </c>
      <c r="E309" s="4"/>
      <c r="F309" s="53">
        <f t="shared" si="2434"/>
        <v>0</v>
      </c>
      <c r="G309" s="4"/>
      <c r="H309" s="53">
        <f t="shared" si="2435"/>
        <v>0</v>
      </c>
      <c r="I309" s="4"/>
      <c r="J309" s="53">
        <f t="shared" si="2436"/>
        <v>0</v>
      </c>
      <c r="K309" s="4"/>
      <c r="L309" s="53">
        <f t="shared" si="2437"/>
        <v>0</v>
      </c>
      <c r="M309" s="4"/>
      <c r="N309" s="53">
        <f t="shared" si="2438"/>
        <v>0</v>
      </c>
      <c r="O309" s="4"/>
      <c r="P309" s="53">
        <f t="shared" si="2439"/>
        <v>0</v>
      </c>
      <c r="Q309" s="4"/>
      <c r="R309" s="53">
        <f t="shared" si="2440"/>
        <v>0</v>
      </c>
      <c r="S309" s="4"/>
      <c r="T309" s="53">
        <f t="shared" si="2441"/>
        <v>0</v>
      </c>
      <c r="U309" s="4"/>
      <c r="V309" s="53">
        <f t="shared" si="2442"/>
        <v>0</v>
      </c>
      <c r="W309" s="4"/>
      <c r="X309" s="53">
        <f t="shared" si="2443"/>
        <v>0</v>
      </c>
      <c r="Y309" s="4"/>
      <c r="Z309" s="53">
        <f t="shared" si="2444"/>
        <v>0</v>
      </c>
      <c r="AA309" s="4"/>
      <c r="AB309" s="872">
        <f t="shared" si="2445"/>
        <v>0</v>
      </c>
      <c r="AC309" s="903"/>
      <c r="AD309" s="53">
        <f t="shared" si="2446"/>
        <v>0</v>
      </c>
      <c r="AE309" s="4"/>
      <c r="AF309" s="53">
        <f t="shared" si="2447"/>
        <v>0</v>
      </c>
      <c r="AG309" s="4"/>
      <c r="AH309" s="53">
        <f t="shared" si="2448"/>
        <v>0</v>
      </c>
      <c r="AI309" s="4"/>
      <c r="AJ309" s="53">
        <f t="shared" si="2449"/>
        <v>0</v>
      </c>
      <c r="AK309" s="4"/>
      <c r="AL309" s="53">
        <f t="shared" si="2450"/>
        <v>0</v>
      </c>
      <c r="AM309" s="4"/>
      <c r="AN309" s="53">
        <f t="shared" si="2451"/>
        <v>0</v>
      </c>
      <c r="AO309" s="4"/>
      <c r="AP309" s="53">
        <f t="shared" si="2452"/>
        <v>0</v>
      </c>
      <c r="AQ309" s="4"/>
      <c r="AR309" s="53">
        <f t="shared" si="2453"/>
        <v>0</v>
      </c>
      <c r="AS309" s="4"/>
      <c r="AT309" s="53">
        <f t="shared" si="2454"/>
        <v>0</v>
      </c>
      <c r="AU309" s="4"/>
      <c r="AV309" s="53">
        <f t="shared" si="2455"/>
        <v>0</v>
      </c>
      <c r="AW309" s="4"/>
      <c r="AX309" s="53">
        <f t="shared" si="2456"/>
        <v>0</v>
      </c>
      <c r="AY309" s="4"/>
      <c r="AZ309" s="872">
        <f t="shared" si="2457"/>
        <v>0</v>
      </c>
      <c r="BA309" s="903"/>
      <c r="BB309" s="53">
        <f t="shared" si="2458"/>
        <v>0</v>
      </c>
      <c r="BC309" s="4"/>
      <c r="BD309" s="53">
        <f t="shared" si="2459"/>
        <v>0</v>
      </c>
      <c r="BE309" s="4"/>
      <c r="BF309" s="53">
        <f t="shared" si="2460"/>
        <v>0</v>
      </c>
      <c r="BG309" s="4"/>
      <c r="BH309" s="53">
        <f t="shared" si="2461"/>
        <v>0</v>
      </c>
      <c r="BI309" s="4"/>
      <c r="BJ309" s="53">
        <f t="shared" si="2462"/>
        <v>0</v>
      </c>
      <c r="BK309" s="4"/>
      <c r="BL309" s="53">
        <f t="shared" si="2463"/>
        <v>0</v>
      </c>
      <c r="BM309" s="4"/>
      <c r="BN309" s="53">
        <f t="shared" si="2464"/>
        <v>0</v>
      </c>
      <c r="BO309" s="4"/>
      <c r="BP309" s="53">
        <f t="shared" si="2465"/>
        <v>0</v>
      </c>
      <c r="BQ309" s="4"/>
      <c r="BR309" s="53">
        <f t="shared" si="2466"/>
        <v>0</v>
      </c>
      <c r="BS309" s="4"/>
      <c r="BT309" s="53">
        <f t="shared" si="2467"/>
        <v>0</v>
      </c>
      <c r="BU309" s="4"/>
      <c r="BV309" s="53">
        <f t="shared" si="2468"/>
        <v>0</v>
      </c>
      <c r="BW309" s="4"/>
      <c r="BX309" s="53">
        <f t="shared" si="2469"/>
        <v>0</v>
      </c>
      <c r="BY309" s="4"/>
      <c r="BZ309" s="53">
        <f t="shared" si="2421"/>
        <v>0</v>
      </c>
      <c r="CA309" s="4"/>
      <c r="CB309" s="53">
        <f t="shared" si="2422"/>
        <v>0</v>
      </c>
      <c r="CC309" s="4"/>
      <c r="CD309" s="53">
        <f t="shared" si="2423"/>
        <v>0</v>
      </c>
      <c r="CE309" s="4"/>
      <c r="CF309" s="53">
        <f t="shared" si="2424"/>
        <v>0</v>
      </c>
      <c r="CG309" s="4"/>
      <c r="CH309" s="53">
        <f t="shared" si="2425"/>
        <v>0</v>
      </c>
      <c r="CI309" s="4"/>
      <c r="CJ309" s="53">
        <f t="shared" si="2426"/>
        <v>0</v>
      </c>
      <c r="CK309" s="4"/>
      <c r="CL309" s="53">
        <f t="shared" si="2427"/>
        <v>0</v>
      </c>
      <c r="CM309" s="4"/>
      <c r="CN309" s="53">
        <f t="shared" si="2428"/>
        <v>0</v>
      </c>
      <c r="CO309" s="4"/>
      <c r="CP309" s="53">
        <f t="shared" si="2429"/>
        <v>0</v>
      </c>
      <c r="CQ309" s="4"/>
      <c r="CR309" s="53">
        <f t="shared" si="2430"/>
        <v>0</v>
      </c>
      <c r="CS309" s="4"/>
      <c r="CT309" s="53">
        <f t="shared" si="2431"/>
        <v>0</v>
      </c>
      <c r="CU309" s="4"/>
      <c r="CV309" s="53">
        <f t="shared" si="2432"/>
        <v>0</v>
      </c>
      <c r="CW309" s="4"/>
      <c r="CX309" s="53">
        <f t="shared" si="2470"/>
        <v>0</v>
      </c>
      <c r="CY309" s="43"/>
      <c r="CZ309" s="50">
        <f t="shared" si="2298"/>
        <v>0</v>
      </c>
      <c r="DA309" s="50">
        <f t="shared" si="2299"/>
        <v>0</v>
      </c>
      <c r="DB309" s="1"/>
      <c r="DC309" s="850"/>
      <c r="DD309" s="850">
        <f t="shared" si="2300"/>
        <v>0</v>
      </c>
      <c r="DE309" s="851">
        <f t="shared" si="2350"/>
        <v>0</v>
      </c>
      <c r="DF309" s="851">
        <f t="shared" si="2301"/>
        <v>0</v>
      </c>
      <c r="DG309" s="850"/>
      <c r="DH309" s="850"/>
      <c r="DI309" s="851"/>
      <c r="DJ309" s="851"/>
    </row>
    <row r="310" spans="1:114" s="3" customFormat="1" x14ac:dyDescent="0.2">
      <c r="A310" s="46" t="s">
        <v>297</v>
      </c>
      <c r="B310" s="46" t="s">
        <v>298</v>
      </c>
      <c r="C310" s="46" t="s">
        <v>3</v>
      </c>
      <c r="D310" s="46">
        <v>100</v>
      </c>
      <c r="E310" s="4"/>
      <c r="F310" s="53">
        <f t="shared" si="2434"/>
        <v>0</v>
      </c>
      <c r="G310" s="4"/>
      <c r="H310" s="53">
        <f t="shared" si="2435"/>
        <v>0</v>
      </c>
      <c r="I310" s="4"/>
      <c r="J310" s="53">
        <f t="shared" si="2436"/>
        <v>0</v>
      </c>
      <c r="K310" s="4"/>
      <c r="L310" s="53">
        <f t="shared" si="2437"/>
        <v>0</v>
      </c>
      <c r="M310" s="4"/>
      <c r="N310" s="53">
        <f t="shared" si="2438"/>
        <v>0</v>
      </c>
      <c r="O310" s="4"/>
      <c r="P310" s="53">
        <f t="shared" si="2439"/>
        <v>0</v>
      </c>
      <c r="Q310" s="4"/>
      <c r="R310" s="53">
        <f t="shared" si="2440"/>
        <v>0</v>
      </c>
      <c r="S310" s="4"/>
      <c r="T310" s="53">
        <f t="shared" si="2441"/>
        <v>0</v>
      </c>
      <c r="U310" s="4"/>
      <c r="V310" s="53">
        <f t="shared" si="2442"/>
        <v>0</v>
      </c>
      <c r="W310" s="4"/>
      <c r="X310" s="53">
        <f t="shared" si="2443"/>
        <v>0</v>
      </c>
      <c r="Y310" s="4"/>
      <c r="Z310" s="53">
        <f t="shared" si="2444"/>
        <v>0</v>
      </c>
      <c r="AA310" s="4"/>
      <c r="AB310" s="872">
        <f t="shared" si="2445"/>
        <v>0</v>
      </c>
      <c r="AC310" s="903"/>
      <c r="AD310" s="53">
        <f t="shared" si="2446"/>
        <v>0</v>
      </c>
      <c r="AE310" s="4"/>
      <c r="AF310" s="53">
        <f t="shared" si="2447"/>
        <v>0</v>
      </c>
      <c r="AG310" s="4"/>
      <c r="AH310" s="53">
        <f t="shared" si="2448"/>
        <v>0</v>
      </c>
      <c r="AI310" s="4"/>
      <c r="AJ310" s="53">
        <f t="shared" si="2449"/>
        <v>0</v>
      </c>
      <c r="AK310" s="4">
        <v>2.5</v>
      </c>
      <c r="AL310" s="53">
        <f t="shared" si="2450"/>
        <v>250</v>
      </c>
      <c r="AM310" s="4">
        <v>3</v>
      </c>
      <c r="AN310" s="53">
        <f t="shared" si="2451"/>
        <v>300</v>
      </c>
      <c r="AO310" s="4"/>
      <c r="AP310" s="53">
        <f t="shared" si="2452"/>
        <v>0</v>
      </c>
      <c r="AQ310" s="4"/>
      <c r="AR310" s="53">
        <f t="shared" si="2453"/>
        <v>0</v>
      </c>
      <c r="AS310" s="4">
        <v>13.5</v>
      </c>
      <c r="AT310" s="53">
        <f t="shared" si="2454"/>
        <v>1350</v>
      </c>
      <c r="AU310" s="4">
        <v>7</v>
      </c>
      <c r="AV310" s="53">
        <f t="shared" si="2455"/>
        <v>700</v>
      </c>
      <c r="AW310" s="4">
        <v>3.25</v>
      </c>
      <c r="AX310" s="53">
        <f t="shared" si="2456"/>
        <v>325</v>
      </c>
      <c r="AY310" s="4"/>
      <c r="AZ310" s="872">
        <f t="shared" si="2457"/>
        <v>0</v>
      </c>
      <c r="BA310" s="903"/>
      <c r="BB310" s="53">
        <f t="shared" si="2458"/>
        <v>0</v>
      </c>
      <c r="BC310" s="4"/>
      <c r="BD310" s="53">
        <f t="shared" si="2459"/>
        <v>0</v>
      </c>
      <c r="BE310" s="4"/>
      <c r="BF310" s="53">
        <f t="shared" si="2460"/>
        <v>0</v>
      </c>
      <c r="BG310" s="4"/>
      <c r="BH310" s="53">
        <f t="shared" si="2461"/>
        <v>0</v>
      </c>
      <c r="BI310" s="4"/>
      <c r="BJ310" s="53">
        <f t="shared" si="2462"/>
        <v>0</v>
      </c>
      <c r="BK310" s="4"/>
      <c r="BL310" s="53">
        <f t="shared" si="2463"/>
        <v>0</v>
      </c>
      <c r="BM310" s="4"/>
      <c r="BN310" s="53">
        <f t="shared" si="2464"/>
        <v>0</v>
      </c>
      <c r="BO310" s="4"/>
      <c r="BP310" s="53">
        <f t="shared" si="2465"/>
        <v>0</v>
      </c>
      <c r="BQ310" s="4"/>
      <c r="BR310" s="53">
        <f t="shared" si="2466"/>
        <v>0</v>
      </c>
      <c r="BS310" s="4"/>
      <c r="BT310" s="53">
        <f t="shared" si="2467"/>
        <v>0</v>
      </c>
      <c r="BU310" s="4"/>
      <c r="BV310" s="53">
        <f t="shared" si="2468"/>
        <v>0</v>
      </c>
      <c r="BW310" s="4"/>
      <c r="BX310" s="53">
        <f t="shared" si="2469"/>
        <v>0</v>
      </c>
      <c r="BY310" s="4"/>
      <c r="BZ310" s="53">
        <f t="shared" si="2421"/>
        <v>0</v>
      </c>
      <c r="CA310" s="4"/>
      <c r="CB310" s="53">
        <f t="shared" si="2422"/>
        <v>0</v>
      </c>
      <c r="CC310" s="4"/>
      <c r="CD310" s="53">
        <f t="shared" si="2423"/>
        <v>0</v>
      </c>
      <c r="CE310" s="4"/>
      <c r="CF310" s="53">
        <f t="shared" si="2424"/>
        <v>0</v>
      </c>
      <c r="CG310" s="4"/>
      <c r="CH310" s="53">
        <f t="shared" si="2425"/>
        <v>0</v>
      </c>
      <c r="CI310" s="4"/>
      <c r="CJ310" s="53">
        <f t="shared" si="2426"/>
        <v>0</v>
      </c>
      <c r="CK310" s="4"/>
      <c r="CL310" s="53">
        <f t="shared" si="2427"/>
        <v>0</v>
      </c>
      <c r="CM310" s="4"/>
      <c r="CN310" s="53">
        <f t="shared" si="2428"/>
        <v>0</v>
      </c>
      <c r="CO310" s="4"/>
      <c r="CP310" s="53">
        <f t="shared" si="2429"/>
        <v>0</v>
      </c>
      <c r="CQ310" s="4"/>
      <c r="CR310" s="53">
        <f t="shared" si="2430"/>
        <v>0</v>
      </c>
      <c r="CS310" s="4"/>
      <c r="CT310" s="53">
        <f t="shared" si="2431"/>
        <v>0</v>
      </c>
      <c r="CU310" s="4"/>
      <c r="CV310" s="53">
        <f t="shared" si="2432"/>
        <v>0</v>
      </c>
      <c r="CW310" s="4"/>
      <c r="CX310" s="53">
        <f t="shared" si="2470"/>
        <v>0</v>
      </c>
      <c r="CY310" s="43"/>
      <c r="CZ310" s="50">
        <f t="shared" si="2298"/>
        <v>29.25</v>
      </c>
      <c r="DA310" s="50">
        <f t="shared" si="2299"/>
        <v>2925</v>
      </c>
      <c r="DB310" s="1"/>
      <c r="DC310" s="850"/>
      <c r="DD310" s="850">
        <f t="shared" si="2300"/>
        <v>0</v>
      </c>
      <c r="DE310" s="851">
        <f t="shared" si="2350"/>
        <v>0</v>
      </c>
      <c r="DF310" s="851">
        <f t="shared" si="2301"/>
        <v>0</v>
      </c>
      <c r="DG310" s="850"/>
      <c r="DH310" s="850"/>
      <c r="DI310" s="851"/>
      <c r="DJ310" s="851"/>
    </row>
    <row r="311" spans="1:114" s="3" customFormat="1" x14ac:dyDescent="0.2">
      <c r="A311" s="46" t="s">
        <v>227</v>
      </c>
      <c r="B311" s="46" t="s">
        <v>104</v>
      </c>
      <c r="C311" s="46" t="s">
        <v>3</v>
      </c>
      <c r="D311" s="46">
        <v>100</v>
      </c>
      <c r="E311" s="4"/>
      <c r="F311" s="53">
        <f t="shared" si="2434"/>
        <v>0</v>
      </c>
      <c r="G311" s="4"/>
      <c r="H311" s="53">
        <f t="shared" si="2435"/>
        <v>0</v>
      </c>
      <c r="I311" s="4"/>
      <c r="J311" s="53">
        <f t="shared" si="2436"/>
        <v>0</v>
      </c>
      <c r="K311" s="4"/>
      <c r="L311" s="53">
        <f t="shared" si="2437"/>
        <v>0</v>
      </c>
      <c r="M311" s="4"/>
      <c r="N311" s="53">
        <f t="shared" si="2438"/>
        <v>0</v>
      </c>
      <c r="O311" s="4"/>
      <c r="P311" s="53">
        <f t="shared" si="2439"/>
        <v>0</v>
      </c>
      <c r="Q311" s="4"/>
      <c r="R311" s="53">
        <f t="shared" si="2440"/>
        <v>0</v>
      </c>
      <c r="S311" s="4"/>
      <c r="T311" s="53">
        <f t="shared" si="2441"/>
        <v>0</v>
      </c>
      <c r="U311" s="4"/>
      <c r="V311" s="53">
        <f t="shared" si="2442"/>
        <v>0</v>
      </c>
      <c r="W311" s="4"/>
      <c r="X311" s="53">
        <f t="shared" si="2443"/>
        <v>0</v>
      </c>
      <c r="Y311" s="4"/>
      <c r="Z311" s="53">
        <f t="shared" si="2444"/>
        <v>0</v>
      </c>
      <c r="AA311" s="4"/>
      <c r="AB311" s="872">
        <f t="shared" si="2445"/>
        <v>0</v>
      </c>
      <c r="AC311" s="903"/>
      <c r="AD311" s="53">
        <f t="shared" si="2446"/>
        <v>0</v>
      </c>
      <c r="AE311" s="4"/>
      <c r="AF311" s="53">
        <f t="shared" si="2447"/>
        <v>0</v>
      </c>
      <c r="AG311" s="4"/>
      <c r="AH311" s="53">
        <f t="shared" si="2448"/>
        <v>0</v>
      </c>
      <c r="AI311" s="4"/>
      <c r="AJ311" s="53">
        <f t="shared" si="2449"/>
        <v>0</v>
      </c>
      <c r="AK311" s="4"/>
      <c r="AL311" s="53">
        <f t="shared" si="2450"/>
        <v>0</v>
      </c>
      <c r="AM311" s="4"/>
      <c r="AN311" s="53">
        <f t="shared" si="2451"/>
        <v>0</v>
      </c>
      <c r="AO311" s="4"/>
      <c r="AP311" s="53">
        <f t="shared" si="2452"/>
        <v>0</v>
      </c>
      <c r="AQ311" s="4"/>
      <c r="AR311" s="53">
        <f t="shared" si="2453"/>
        <v>0</v>
      </c>
      <c r="AS311" s="4"/>
      <c r="AT311" s="53">
        <f t="shared" si="2454"/>
        <v>0</v>
      </c>
      <c r="AU311" s="4"/>
      <c r="AV311" s="53">
        <f t="shared" si="2455"/>
        <v>0</v>
      </c>
      <c r="AW311" s="4"/>
      <c r="AX311" s="53">
        <f t="shared" si="2456"/>
        <v>0</v>
      </c>
      <c r="AY311" s="4"/>
      <c r="AZ311" s="872">
        <f t="shared" si="2457"/>
        <v>0</v>
      </c>
      <c r="BA311" s="903"/>
      <c r="BB311" s="53">
        <f t="shared" si="2458"/>
        <v>0</v>
      </c>
      <c r="BC311" s="4"/>
      <c r="BD311" s="53">
        <f t="shared" si="2459"/>
        <v>0</v>
      </c>
      <c r="BE311" s="4"/>
      <c r="BF311" s="53">
        <f t="shared" si="2460"/>
        <v>0</v>
      </c>
      <c r="BG311" s="4"/>
      <c r="BH311" s="53">
        <f t="shared" si="2461"/>
        <v>0</v>
      </c>
      <c r="BI311" s="4"/>
      <c r="BJ311" s="53">
        <f t="shared" si="2462"/>
        <v>0</v>
      </c>
      <c r="BK311" s="4"/>
      <c r="BL311" s="53">
        <f t="shared" si="2463"/>
        <v>0</v>
      </c>
      <c r="BM311" s="4"/>
      <c r="BN311" s="53">
        <f t="shared" si="2464"/>
        <v>0</v>
      </c>
      <c r="BO311" s="4"/>
      <c r="BP311" s="53">
        <f t="shared" si="2465"/>
        <v>0</v>
      </c>
      <c r="BQ311" s="4"/>
      <c r="BR311" s="53">
        <f t="shared" si="2466"/>
        <v>0</v>
      </c>
      <c r="BS311" s="4"/>
      <c r="BT311" s="53">
        <f t="shared" si="2467"/>
        <v>0</v>
      </c>
      <c r="BU311" s="4"/>
      <c r="BV311" s="53">
        <f t="shared" si="2468"/>
        <v>0</v>
      </c>
      <c r="BW311" s="4"/>
      <c r="BX311" s="53">
        <f t="shared" si="2469"/>
        <v>0</v>
      </c>
      <c r="BY311" s="4"/>
      <c r="BZ311" s="53">
        <f t="shared" si="2421"/>
        <v>0</v>
      </c>
      <c r="CA311" s="4"/>
      <c r="CB311" s="53">
        <f t="shared" si="2422"/>
        <v>0</v>
      </c>
      <c r="CC311" s="4"/>
      <c r="CD311" s="53">
        <f t="shared" si="2423"/>
        <v>0</v>
      </c>
      <c r="CE311" s="4"/>
      <c r="CF311" s="53">
        <f t="shared" si="2424"/>
        <v>0</v>
      </c>
      <c r="CG311" s="4"/>
      <c r="CH311" s="53">
        <f t="shared" si="2425"/>
        <v>0</v>
      </c>
      <c r="CI311" s="4"/>
      <c r="CJ311" s="53">
        <f t="shared" si="2426"/>
        <v>0</v>
      </c>
      <c r="CK311" s="4"/>
      <c r="CL311" s="53">
        <f t="shared" si="2427"/>
        <v>0</v>
      </c>
      <c r="CM311" s="4"/>
      <c r="CN311" s="53">
        <f t="shared" si="2428"/>
        <v>0</v>
      </c>
      <c r="CO311" s="4"/>
      <c r="CP311" s="53">
        <f t="shared" si="2429"/>
        <v>0</v>
      </c>
      <c r="CQ311" s="4"/>
      <c r="CR311" s="53">
        <f t="shared" si="2430"/>
        <v>0</v>
      </c>
      <c r="CS311" s="4"/>
      <c r="CT311" s="53">
        <f t="shared" si="2431"/>
        <v>0</v>
      </c>
      <c r="CU311" s="4"/>
      <c r="CV311" s="53">
        <f t="shared" si="2432"/>
        <v>0</v>
      </c>
      <c r="CW311" s="4"/>
      <c r="CX311" s="53">
        <f t="shared" si="2470"/>
        <v>0</v>
      </c>
      <c r="CY311" s="43"/>
      <c r="CZ311" s="50">
        <f t="shared" si="2298"/>
        <v>0</v>
      </c>
      <c r="DA311" s="50">
        <f t="shared" si="2299"/>
        <v>0</v>
      </c>
      <c r="DB311" s="1"/>
      <c r="DC311" s="850"/>
      <c r="DD311" s="850">
        <f t="shared" si="2300"/>
        <v>0</v>
      </c>
      <c r="DE311" s="851">
        <f t="shared" si="2350"/>
        <v>0</v>
      </c>
      <c r="DF311" s="851">
        <f t="shared" si="2301"/>
        <v>0</v>
      </c>
      <c r="DG311" s="850"/>
      <c r="DH311" s="850"/>
      <c r="DI311" s="851"/>
      <c r="DJ311" s="851"/>
    </row>
    <row r="312" spans="1:114" s="3" customFormat="1" x14ac:dyDescent="0.2">
      <c r="A312" s="46" t="s">
        <v>127</v>
      </c>
      <c r="B312" s="46" t="s">
        <v>128</v>
      </c>
      <c r="C312" s="46" t="s">
        <v>3</v>
      </c>
      <c r="D312" s="46">
        <v>100</v>
      </c>
      <c r="E312" s="4"/>
      <c r="F312" s="53">
        <f t="shared" si="2434"/>
        <v>0</v>
      </c>
      <c r="G312" s="4"/>
      <c r="H312" s="53">
        <f t="shared" si="2435"/>
        <v>0</v>
      </c>
      <c r="I312" s="4"/>
      <c r="J312" s="53">
        <f t="shared" si="2436"/>
        <v>0</v>
      </c>
      <c r="K312" s="4"/>
      <c r="L312" s="53">
        <f t="shared" si="2437"/>
        <v>0</v>
      </c>
      <c r="M312" s="4"/>
      <c r="N312" s="53">
        <f t="shared" si="2438"/>
        <v>0</v>
      </c>
      <c r="O312" s="4"/>
      <c r="P312" s="53">
        <f t="shared" si="2439"/>
        <v>0</v>
      </c>
      <c r="Q312" s="4"/>
      <c r="R312" s="53">
        <f t="shared" si="2440"/>
        <v>0</v>
      </c>
      <c r="S312" s="4"/>
      <c r="T312" s="53">
        <f t="shared" si="2441"/>
        <v>0</v>
      </c>
      <c r="U312" s="4"/>
      <c r="V312" s="53">
        <f t="shared" si="2442"/>
        <v>0</v>
      </c>
      <c r="W312" s="4"/>
      <c r="X312" s="53">
        <f t="shared" si="2443"/>
        <v>0</v>
      </c>
      <c r="Y312" s="4"/>
      <c r="Z312" s="53">
        <f t="shared" si="2444"/>
        <v>0</v>
      </c>
      <c r="AA312" s="4"/>
      <c r="AB312" s="872">
        <f t="shared" si="2445"/>
        <v>0</v>
      </c>
      <c r="AC312" s="903"/>
      <c r="AD312" s="53">
        <f t="shared" si="2446"/>
        <v>0</v>
      </c>
      <c r="AE312" s="4"/>
      <c r="AF312" s="53">
        <f t="shared" si="2447"/>
        <v>0</v>
      </c>
      <c r="AG312" s="4"/>
      <c r="AH312" s="53">
        <f t="shared" si="2448"/>
        <v>0</v>
      </c>
      <c r="AI312" s="4"/>
      <c r="AJ312" s="53">
        <f t="shared" si="2449"/>
        <v>0</v>
      </c>
      <c r="AK312" s="4"/>
      <c r="AL312" s="53">
        <f t="shared" si="2450"/>
        <v>0</v>
      </c>
      <c r="AM312" s="4"/>
      <c r="AN312" s="53">
        <f t="shared" si="2451"/>
        <v>0</v>
      </c>
      <c r="AO312" s="4"/>
      <c r="AP312" s="53">
        <f t="shared" si="2452"/>
        <v>0</v>
      </c>
      <c r="AQ312" s="4"/>
      <c r="AR312" s="53">
        <f t="shared" si="2453"/>
        <v>0</v>
      </c>
      <c r="AS312" s="4"/>
      <c r="AT312" s="53">
        <f t="shared" si="2454"/>
        <v>0</v>
      </c>
      <c r="AU312" s="4"/>
      <c r="AV312" s="53">
        <f t="shared" si="2455"/>
        <v>0</v>
      </c>
      <c r="AW312" s="4"/>
      <c r="AX312" s="53">
        <f t="shared" si="2456"/>
        <v>0</v>
      </c>
      <c r="AY312" s="4"/>
      <c r="AZ312" s="872">
        <f t="shared" si="2457"/>
        <v>0</v>
      </c>
      <c r="BA312" s="903"/>
      <c r="BB312" s="53">
        <f t="shared" si="2458"/>
        <v>0</v>
      </c>
      <c r="BC312" s="4"/>
      <c r="BD312" s="53">
        <f t="shared" si="2459"/>
        <v>0</v>
      </c>
      <c r="BE312" s="4"/>
      <c r="BF312" s="53">
        <f t="shared" si="2460"/>
        <v>0</v>
      </c>
      <c r="BG312" s="4"/>
      <c r="BH312" s="53">
        <f t="shared" si="2461"/>
        <v>0</v>
      </c>
      <c r="BI312" s="4"/>
      <c r="BJ312" s="53">
        <f t="shared" si="2462"/>
        <v>0</v>
      </c>
      <c r="BK312" s="4"/>
      <c r="BL312" s="53">
        <f t="shared" si="2463"/>
        <v>0</v>
      </c>
      <c r="BM312" s="4"/>
      <c r="BN312" s="53">
        <f t="shared" si="2464"/>
        <v>0</v>
      </c>
      <c r="BO312" s="4"/>
      <c r="BP312" s="53">
        <f t="shared" si="2465"/>
        <v>0</v>
      </c>
      <c r="BQ312" s="4"/>
      <c r="BR312" s="53">
        <f t="shared" si="2466"/>
        <v>0</v>
      </c>
      <c r="BS312" s="4"/>
      <c r="BT312" s="53">
        <f t="shared" si="2467"/>
        <v>0</v>
      </c>
      <c r="BU312" s="4"/>
      <c r="BV312" s="53">
        <f t="shared" si="2468"/>
        <v>0</v>
      </c>
      <c r="BW312" s="4"/>
      <c r="BX312" s="53">
        <f t="shared" si="2469"/>
        <v>0</v>
      </c>
      <c r="BY312" s="4"/>
      <c r="BZ312" s="53">
        <f t="shared" si="2421"/>
        <v>0</v>
      </c>
      <c r="CA312" s="4"/>
      <c r="CB312" s="53">
        <f t="shared" si="2422"/>
        <v>0</v>
      </c>
      <c r="CC312" s="4"/>
      <c r="CD312" s="53">
        <f t="shared" si="2423"/>
        <v>0</v>
      </c>
      <c r="CE312" s="4"/>
      <c r="CF312" s="53">
        <f t="shared" si="2424"/>
        <v>0</v>
      </c>
      <c r="CG312" s="4"/>
      <c r="CH312" s="53">
        <f t="shared" si="2425"/>
        <v>0</v>
      </c>
      <c r="CI312" s="4"/>
      <c r="CJ312" s="53">
        <f t="shared" si="2426"/>
        <v>0</v>
      </c>
      <c r="CK312" s="4"/>
      <c r="CL312" s="53">
        <f t="shared" si="2427"/>
        <v>0</v>
      </c>
      <c r="CM312" s="4"/>
      <c r="CN312" s="53">
        <f t="shared" si="2428"/>
        <v>0</v>
      </c>
      <c r="CO312" s="4"/>
      <c r="CP312" s="53">
        <f t="shared" si="2429"/>
        <v>0</v>
      </c>
      <c r="CQ312" s="4"/>
      <c r="CR312" s="53">
        <f t="shared" si="2430"/>
        <v>0</v>
      </c>
      <c r="CS312" s="4"/>
      <c r="CT312" s="53">
        <f t="shared" si="2431"/>
        <v>0</v>
      </c>
      <c r="CU312" s="4"/>
      <c r="CV312" s="53">
        <f t="shared" si="2432"/>
        <v>0</v>
      </c>
      <c r="CW312" s="4"/>
      <c r="CX312" s="53">
        <f t="shared" si="2470"/>
        <v>0</v>
      </c>
      <c r="CY312" s="43"/>
      <c r="CZ312" s="50">
        <f t="shared" si="2298"/>
        <v>0</v>
      </c>
      <c r="DA312" s="50">
        <f t="shared" si="2299"/>
        <v>0</v>
      </c>
      <c r="DB312" s="1"/>
      <c r="DC312" s="850"/>
      <c r="DD312" s="850">
        <f t="shared" si="2300"/>
        <v>0</v>
      </c>
      <c r="DE312" s="851">
        <f t="shared" si="2350"/>
        <v>0</v>
      </c>
      <c r="DF312" s="851">
        <f t="shared" si="2301"/>
        <v>0</v>
      </c>
      <c r="DG312" s="850"/>
      <c r="DH312" s="850"/>
      <c r="DI312" s="851"/>
      <c r="DJ312" s="851"/>
    </row>
    <row r="313" spans="1:114" s="3" customFormat="1" x14ac:dyDescent="0.2">
      <c r="A313" s="46" t="s">
        <v>299</v>
      </c>
      <c r="B313" s="46" t="s">
        <v>300</v>
      </c>
      <c r="C313" s="46" t="s">
        <v>3</v>
      </c>
      <c r="D313" s="46">
        <v>100</v>
      </c>
      <c r="E313" s="4"/>
      <c r="F313" s="53">
        <f t="shared" si="2434"/>
        <v>0</v>
      </c>
      <c r="G313" s="4"/>
      <c r="H313" s="53">
        <f t="shared" si="2435"/>
        <v>0</v>
      </c>
      <c r="I313" s="4"/>
      <c r="J313" s="53">
        <f t="shared" si="2436"/>
        <v>0</v>
      </c>
      <c r="K313" s="4"/>
      <c r="L313" s="53">
        <f t="shared" si="2437"/>
        <v>0</v>
      </c>
      <c r="M313" s="4"/>
      <c r="N313" s="53">
        <f t="shared" si="2438"/>
        <v>0</v>
      </c>
      <c r="O313" s="4"/>
      <c r="P313" s="53">
        <f t="shared" si="2439"/>
        <v>0</v>
      </c>
      <c r="Q313" s="4"/>
      <c r="R313" s="53">
        <f t="shared" si="2440"/>
        <v>0</v>
      </c>
      <c r="S313" s="4"/>
      <c r="T313" s="53">
        <f t="shared" si="2441"/>
        <v>0</v>
      </c>
      <c r="U313" s="4"/>
      <c r="V313" s="53">
        <f t="shared" si="2442"/>
        <v>0</v>
      </c>
      <c r="W313" s="4"/>
      <c r="X313" s="53">
        <f t="shared" si="2443"/>
        <v>0</v>
      </c>
      <c r="Y313" s="4"/>
      <c r="Z313" s="53">
        <f t="shared" si="2444"/>
        <v>0</v>
      </c>
      <c r="AA313" s="4"/>
      <c r="AB313" s="872">
        <f t="shared" si="2445"/>
        <v>0</v>
      </c>
      <c r="AC313" s="903"/>
      <c r="AD313" s="53">
        <f t="shared" si="2446"/>
        <v>0</v>
      </c>
      <c r="AE313" s="4"/>
      <c r="AF313" s="53">
        <f t="shared" si="2447"/>
        <v>0</v>
      </c>
      <c r="AG313" s="4"/>
      <c r="AH313" s="53">
        <f t="shared" si="2448"/>
        <v>0</v>
      </c>
      <c r="AI313" s="4"/>
      <c r="AJ313" s="53">
        <f t="shared" si="2449"/>
        <v>0</v>
      </c>
      <c r="AK313" s="4"/>
      <c r="AL313" s="53">
        <f t="shared" si="2450"/>
        <v>0</v>
      </c>
      <c r="AM313" s="4">
        <v>1.5</v>
      </c>
      <c r="AN313" s="53">
        <f t="shared" si="2451"/>
        <v>150</v>
      </c>
      <c r="AO313" s="4"/>
      <c r="AP313" s="53">
        <f t="shared" si="2452"/>
        <v>0</v>
      </c>
      <c r="AQ313" s="4"/>
      <c r="AR313" s="53">
        <f t="shared" si="2453"/>
        <v>0</v>
      </c>
      <c r="AS313" s="4"/>
      <c r="AT313" s="53">
        <f t="shared" si="2454"/>
        <v>0</v>
      </c>
      <c r="AU313" s="4"/>
      <c r="AV313" s="53">
        <f t="shared" si="2455"/>
        <v>0</v>
      </c>
      <c r="AW313" s="4"/>
      <c r="AX313" s="53">
        <f t="shared" si="2456"/>
        <v>0</v>
      </c>
      <c r="AY313" s="4"/>
      <c r="AZ313" s="872">
        <f t="shared" si="2457"/>
        <v>0</v>
      </c>
      <c r="BA313" s="903"/>
      <c r="BB313" s="53">
        <f t="shared" si="2458"/>
        <v>0</v>
      </c>
      <c r="BC313" s="4"/>
      <c r="BD313" s="53">
        <f t="shared" si="2459"/>
        <v>0</v>
      </c>
      <c r="BE313" s="4"/>
      <c r="BF313" s="53">
        <f t="shared" si="2460"/>
        <v>0</v>
      </c>
      <c r="BG313" s="4"/>
      <c r="BH313" s="53">
        <f t="shared" si="2461"/>
        <v>0</v>
      </c>
      <c r="BI313" s="4"/>
      <c r="BJ313" s="53">
        <f t="shared" si="2462"/>
        <v>0</v>
      </c>
      <c r="BK313" s="4"/>
      <c r="BL313" s="53">
        <f t="shared" si="2463"/>
        <v>0</v>
      </c>
      <c r="BM313" s="4"/>
      <c r="BN313" s="53">
        <f t="shared" si="2464"/>
        <v>0</v>
      </c>
      <c r="BO313" s="4"/>
      <c r="BP313" s="53">
        <f t="shared" si="2465"/>
        <v>0</v>
      </c>
      <c r="BQ313" s="4"/>
      <c r="BR313" s="53">
        <f t="shared" si="2466"/>
        <v>0</v>
      </c>
      <c r="BS313" s="4">
        <v>4.75</v>
      </c>
      <c r="BT313" s="53">
        <f t="shared" si="2467"/>
        <v>475</v>
      </c>
      <c r="BU313" s="4">
        <v>4.25</v>
      </c>
      <c r="BV313" s="53">
        <f t="shared" si="2468"/>
        <v>425</v>
      </c>
      <c r="BW313" s="4">
        <v>1</v>
      </c>
      <c r="BX313" s="53">
        <f t="shared" si="2469"/>
        <v>100</v>
      </c>
      <c r="BY313" s="4"/>
      <c r="BZ313" s="53">
        <f t="shared" si="2421"/>
        <v>0</v>
      </c>
      <c r="CA313" s="4"/>
      <c r="CB313" s="53">
        <f t="shared" si="2422"/>
        <v>0</v>
      </c>
      <c r="CC313" s="4"/>
      <c r="CD313" s="53">
        <f t="shared" si="2423"/>
        <v>0</v>
      </c>
      <c r="CE313" s="4"/>
      <c r="CF313" s="53">
        <f t="shared" si="2424"/>
        <v>0</v>
      </c>
      <c r="CG313" s="4"/>
      <c r="CH313" s="53">
        <f t="shared" si="2425"/>
        <v>0</v>
      </c>
      <c r="CI313" s="4"/>
      <c r="CJ313" s="53">
        <f t="shared" si="2426"/>
        <v>0</v>
      </c>
      <c r="CK313" s="4"/>
      <c r="CL313" s="53">
        <f t="shared" si="2427"/>
        <v>0</v>
      </c>
      <c r="CM313" s="4"/>
      <c r="CN313" s="53">
        <f t="shared" si="2428"/>
        <v>0</v>
      </c>
      <c r="CO313" s="4"/>
      <c r="CP313" s="53">
        <f t="shared" si="2429"/>
        <v>0</v>
      </c>
      <c r="CQ313" s="4"/>
      <c r="CR313" s="53">
        <f t="shared" si="2430"/>
        <v>0</v>
      </c>
      <c r="CS313" s="4"/>
      <c r="CT313" s="53">
        <f t="shared" si="2431"/>
        <v>0</v>
      </c>
      <c r="CU313" s="4"/>
      <c r="CV313" s="53">
        <f t="shared" si="2432"/>
        <v>0</v>
      </c>
      <c r="CW313" s="4"/>
      <c r="CX313" s="53">
        <f t="shared" si="2470"/>
        <v>0</v>
      </c>
      <c r="CY313" s="43"/>
      <c r="CZ313" s="50">
        <f t="shared" si="2298"/>
        <v>11.5</v>
      </c>
      <c r="DA313" s="50">
        <f t="shared" si="2299"/>
        <v>1150</v>
      </c>
      <c r="DB313" s="1"/>
      <c r="DC313" s="850"/>
      <c r="DD313" s="850">
        <f t="shared" si="2300"/>
        <v>0</v>
      </c>
      <c r="DE313" s="851">
        <f t="shared" si="2350"/>
        <v>1</v>
      </c>
      <c r="DF313" s="851">
        <f t="shared" si="2301"/>
        <v>100</v>
      </c>
      <c r="DG313" s="850"/>
      <c r="DH313" s="850"/>
      <c r="DI313" s="851"/>
      <c r="DJ313" s="851"/>
    </row>
    <row r="314" spans="1:114" s="3" customFormat="1" x14ac:dyDescent="0.2">
      <c r="A314" s="46" t="s">
        <v>315</v>
      </c>
      <c r="B314" s="46" t="s">
        <v>171</v>
      </c>
      <c r="C314" s="46" t="s">
        <v>3</v>
      </c>
      <c r="D314" s="46">
        <v>100</v>
      </c>
      <c r="E314" s="4"/>
      <c r="F314" s="53">
        <f t="shared" si="2434"/>
        <v>0</v>
      </c>
      <c r="G314" s="4"/>
      <c r="H314" s="53">
        <f t="shared" si="2435"/>
        <v>0</v>
      </c>
      <c r="I314" s="4"/>
      <c r="J314" s="53">
        <f t="shared" si="2436"/>
        <v>0</v>
      </c>
      <c r="K314" s="4"/>
      <c r="L314" s="53">
        <f t="shared" si="2437"/>
        <v>0</v>
      </c>
      <c r="M314" s="4"/>
      <c r="N314" s="53">
        <f t="shared" si="2438"/>
        <v>0</v>
      </c>
      <c r="O314" s="4"/>
      <c r="P314" s="53">
        <f t="shared" si="2439"/>
        <v>0</v>
      </c>
      <c r="Q314" s="4"/>
      <c r="R314" s="53">
        <f t="shared" si="2440"/>
        <v>0</v>
      </c>
      <c r="S314" s="4"/>
      <c r="T314" s="53">
        <f t="shared" si="2441"/>
        <v>0</v>
      </c>
      <c r="U314" s="4"/>
      <c r="V314" s="53">
        <f t="shared" si="2442"/>
        <v>0</v>
      </c>
      <c r="W314" s="4"/>
      <c r="X314" s="53">
        <f t="shared" si="2443"/>
        <v>0</v>
      </c>
      <c r="Y314" s="4"/>
      <c r="Z314" s="53">
        <f t="shared" si="2444"/>
        <v>0</v>
      </c>
      <c r="AA314" s="4"/>
      <c r="AB314" s="872">
        <f t="shared" si="2445"/>
        <v>0</v>
      </c>
      <c r="AC314" s="903"/>
      <c r="AD314" s="53">
        <f t="shared" si="2446"/>
        <v>0</v>
      </c>
      <c r="AE314" s="4"/>
      <c r="AF314" s="53">
        <f t="shared" si="2447"/>
        <v>0</v>
      </c>
      <c r="AG314" s="4"/>
      <c r="AH314" s="53">
        <f t="shared" si="2448"/>
        <v>0</v>
      </c>
      <c r="AI314" s="4"/>
      <c r="AJ314" s="53">
        <f t="shared" si="2449"/>
        <v>0</v>
      </c>
      <c r="AK314" s="4"/>
      <c r="AL314" s="53">
        <f t="shared" si="2450"/>
        <v>0</v>
      </c>
      <c r="AM314" s="4"/>
      <c r="AN314" s="53">
        <f t="shared" si="2451"/>
        <v>0</v>
      </c>
      <c r="AO314" s="4"/>
      <c r="AP314" s="53">
        <f t="shared" si="2452"/>
        <v>0</v>
      </c>
      <c r="AQ314" s="4"/>
      <c r="AR314" s="53">
        <f t="shared" si="2453"/>
        <v>0</v>
      </c>
      <c r="AS314" s="4"/>
      <c r="AT314" s="53">
        <f t="shared" si="2454"/>
        <v>0</v>
      </c>
      <c r="AU314" s="4">
        <v>4</v>
      </c>
      <c r="AV314" s="53">
        <f t="shared" si="2455"/>
        <v>400</v>
      </c>
      <c r="AW314" s="4"/>
      <c r="AX314" s="53">
        <f t="shared" si="2456"/>
        <v>0</v>
      </c>
      <c r="AY314" s="4"/>
      <c r="AZ314" s="872">
        <f t="shared" si="2457"/>
        <v>0</v>
      </c>
      <c r="BA314" s="903"/>
      <c r="BB314" s="53">
        <f t="shared" si="2458"/>
        <v>0</v>
      </c>
      <c r="BC314" s="4">
        <v>1</v>
      </c>
      <c r="BD314" s="53">
        <f t="shared" si="2459"/>
        <v>100</v>
      </c>
      <c r="BE314" s="4">
        <v>6.5</v>
      </c>
      <c r="BF314" s="53">
        <f t="shared" si="2460"/>
        <v>650</v>
      </c>
      <c r="BG314" s="4">
        <v>3.5</v>
      </c>
      <c r="BH314" s="53">
        <f t="shared" si="2461"/>
        <v>350</v>
      </c>
      <c r="BI314" s="4"/>
      <c r="BJ314" s="53">
        <f t="shared" si="2462"/>
        <v>0</v>
      </c>
      <c r="BK314" s="4"/>
      <c r="BL314" s="53">
        <f t="shared" si="2463"/>
        <v>0</v>
      </c>
      <c r="BM314" s="4">
        <v>11.75</v>
      </c>
      <c r="BN314" s="53">
        <f t="shared" si="2464"/>
        <v>1175</v>
      </c>
      <c r="BO314" s="4">
        <v>2</v>
      </c>
      <c r="BP314" s="53">
        <f t="shared" si="2465"/>
        <v>200</v>
      </c>
      <c r="BQ314" s="4">
        <v>2</v>
      </c>
      <c r="BR314" s="53">
        <f t="shared" si="2466"/>
        <v>200</v>
      </c>
      <c r="BS314" s="4">
        <v>22.25</v>
      </c>
      <c r="BT314" s="53">
        <f t="shared" si="2467"/>
        <v>2225</v>
      </c>
      <c r="BU314" s="4">
        <v>14.5</v>
      </c>
      <c r="BV314" s="53">
        <f t="shared" si="2468"/>
        <v>1450</v>
      </c>
      <c r="BW314" s="4">
        <v>5</v>
      </c>
      <c r="BX314" s="53">
        <f t="shared" si="2469"/>
        <v>500</v>
      </c>
      <c r="BY314" s="4"/>
      <c r="BZ314" s="53">
        <f t="shared" si="2421"/>
        <v>0</v>
      </c>
      <c r="CA314" s="4"/>
      <c r="CB314" s="53">
        <f t="shared" si="2422"/>
        <v>0</v>
      </c>
      <c r="CC314" s="4"/>
      <c r="CD314" s="53">
        <f t="shared" si="2423"/>
        <v>0</v>
      </c>
      <c r="CE314" s="4"/>
      <c r="CF314" s="53">
        <f t="shared" si="2424"/>
        <v>0</v>
      </c>
      <c r="CG314" s="4"/>
      <c r="CH314" s="53">
        <f t="shared" si="2425"/>
        <v>0</v>
      </c>
      <c r="CI314" s="4"/>
      <c r="CJ314" s="53">
        <f t="shared" si="2426"/>
        <v>0</v>
      </c>
      <c r="CK314" s="4"/>
      <c r="CL314" s="53">
        <f t="shared" si="2427"/>
        <v>0</v>
      </c>
      <c r="CM314" s="4"/>
      <c r="CN314" s="53">
        <f t="shared" si="2428"/>
        <v>0</v>
      </c>
      <c r="CO314" s="4"/>
      <c r="CP314" s="53">
        <f t="shared" si="2429"/>
        <v>0</v>
      </c>
      <c r="CQ314" s="4"/>
      <c r="CR314" s="53">
        <f t="shared" si="2430"/>
        <v>0</v>
      </c>
      <c r="CS314" s="4"/>
      <c r="CT314" s="53">
        <f t="shared" si="2431"/>
        <v>0</v>
      </c>
      <c r="CU314" s="4"/>
      <c r="CV314" s="53">
        <f t="shared" si="2432"/>
        <v>0</v>
      </c>
      <c r="CW314" s="4"/>
      <c r="CX314" s="53">
        <f t="shared" si="2470"/>
        <v>0</v>
      </c>
      <c r="CY314" s="43"/>
      <c r="CZ314" s="50">
        <f t="shared" si="2298"/>
        <v>72.5</v>
      </c>
      <c r="DA314" s="50">
        <f t="shared" si="2299"/>
        <v>7250</v>
      </c>
      <c r="DB314" s="1"/>
      <c r="DC314" s="850"/>
      <c r="DD314" s="850">
        <f t="shared" si="2300"/>
        <v>0</v>
      </c>
      <c r="DE314" s="851">
        <f t="shared" si="2350"/>
        <v>5</v>
      </c>
      <c r="DF314" s="851">
        <f t="shared" si="2301"/>
        <v>500</v>
      </c>
      <c r="DG314" s="850"/>
      <c r="DH314" s="850"/>
      <c r="DI314" s="851"/>
      <c r="DJ314" s="851"/>
    </row>
    <row r="315" spans="1:114" s="3" customFormat="1" x14ac:dyDescent="0.2">
      <c r="A315" s="46" t="s">
        <v>156</v>
      </c>
      <c r="B315" s="46" t="s">
        <v>157</v>
      </c>
      <c r="C315" s="46" t="s">
        <v>3</v>
      </c>
      <c r="D315" s="46">
        <v>100</v>
      </c>
      <c r="E315" s="4"/>
      <c r="F315" s="53">
        <f t="shared" si="2434"/>
        <v>0</v>
      </c>
      <c r="G315" s="4"/>
      <c r="H315" s="53">
        <f t="shared" si="2435"/>
        <v>0</v>
      </c>
      <c r="I315" s="4"/>
      <c r="J315" s="53">
        <f t="shared" si="2436"/>
        <v>0</v>
      </c>
      <c r="K315" s="4"/>
      <c r="L315" s="53">
        <f t="shared" si="2437"/>
        <v>0</v>
      </c>
      <c r="M315" s="4"/>
      <c r="N315" s="53">
        <f t="shared" si="2438"/>
        <v>0</v>
      </c>
      <c r="O315" s="4"/>
      <c r="P315" s="53">
        <f t="shared" si="2439"/>
        <v>0</v>
      </c>
      <c r="Q315" s="4"/>
      <c r="R315" s="53">
        <f t="shared" si="2440"/>
        <v>0</v>
      </c>
      <c r="S315" s="4"/>
      <c r="T315" s="53">
        <f t="shared" si="2441"/>
        <v>0</v>
      </c>
      <c r="U315" s="4"/>
      <c r="V315" s="53">
        <f t="shared" si="2442"/>
        <v>0</v>
      </c>
      <c r="W315" s="4"/>
      <c r="X315" s="53">
        <f t="shared" si="2443"/>
        <v>0</v>
      </c>
      <c r="Y315" s="4"/>
      <c r="Z315" s="53">
        <f t="shared" si="2444"/>
        <v>0</v>
      </c>
      <c r="AA315" s="4"/>
      <c r="AB315" s="872">
        <f t="shared" si="2445"/>
        <v>0</v>
      </c>
      <c r="AC315" s="903"/>
      <c r="AD315" s="53">
        <f t="shared" si="2446"/>
        <v>0</v>
      </c>
      <c r="AE315" s="4"/>
      <c r="AF315" s="53">
        <f t="shared" si="2447"/>
        <v>0</v>
      </c>
      <c r="AG315" s="4"/>
      <c r="AH315" s="53">
        <f t="shared" si="2448"/>
        <v>0</v>
      </c>
      <c r="AI315" s="4"/>
      <c r="AJ315" s="53">
        <f t="shared" si="2449"/>
        <v>0</v>
      </c>
      <c r="AK315" s="4"/>
      <c r="AL315" s="53">
        <f t="shared" si="2450"/>
        <v>0</v>
      </c>
      <c r="AM315" s="4"/>
      <c r="AN315" s="53">
        <f t="shared" si="2451"/>
        <v>0</v>
      </c>
      <c r="AO315" s="4"/>
      <c r="AP315" s="53">
        <f t="shared" si="2452"/>
        <v>0</v>
      </c>
      <c r="AQ315" s="4"/>
      <c r="AR315" s="53">
        <f t="shared" si="2453"/>
        <v>0</v>
      </c>
      <c r="AS315" s="4"/>
      <c r="AT315" s="53">
        <f t="shared" si="2454"/>
        <v>0</v>
      </c>
      <c r="AU315" s="4"/>
      <c r="AV315" s="53">
        <f t="shared" si="2455"/>
        <v>0</v>
      </c>
      <c r="AW315" s="4"/>
      <c r="AX315" s="53">
        <f t="shared" si="2456"/>
        <v>0</v>
      </c>
      <c r="AY315" s="4"/>
      <c r="AZ315" s="872">
        <f t="shared" si="2457"/>
        <v>0</v>
      </c>
      <c r="BA315" s="903"/>
      <c r="BB315" s="53">
        <f t="shared" si="2458"/>
        <v>0</v>
      </c>
      <c r="BC315" s="4"/>
      <c r="BD315" s="53">
        <f t="shared" si="2459"/>
        <v>0</v>
      </c>
      <c r="BE315" s="4"/>
      <c r="BF315" s="53">
        <f t="shared" si="2460"/>
        <v>0</v>
      </c>
      <c r="BG315" s="4"/>
      <c r="BH315" s="53">
        <f t="shared" si="2461"/>
        <v>0</v>
      </c>
      <c r="BI315" s="4"/>
      <c r="BJ315" s="53">
        <f t="shared" si="2462"/>
        <v>0</v>
      </c>
      <c r="BK315" s="4"/>
      <c r="BL315" s="53">
        <f t="shared" si="2463"/>
        <v>0</v>
      </c>
      <c r="BM315" s="4"/>
      <c r="BN315" s="53">
        <f t="shared" si="2464"/>
        <v>0</v>
      </c>
      <c r="BO315" s="4"/>
      <c r="BP315" s="53">
        <f t="shared" si="2465"/>
        <v>0</v>
      </c>
      <c r="BQ315" s="4"/>
      <c r="BR315" s="53">
        <f t="shared" si="2466"/>
        <v>0</v>
      </c>
      <c r="BS315" s="4"/>
      <c r="BT315" s="53">
        <f t="shared" si="2467"/>
        <v>0</v>
      </c>
      <c r="BU315" s="4"/>
      <c r="BV315" s="53">
        <f t="shared" si="2468"/>
        <v>0</v>
      </c>
      <c r="BW315" s="4"/>
      <c r="BX315" s="53">
        <f t="shared" si="2469"/>
        <v>0</v>
      </c>
      <c r="BY315" s="4"/>
      <c r="BZ315" s="53">
        <f t="shared" si="2421"/>
        <v>0</v>
      </c>
      <c r="CA315" s="4"/>
      <c r="CB315" s="53">
        <f t="shared" si="2422"/>
        <v>0</v>
      </c>
      <c r="CC315" s="4"/>
      <c r="CD315" s="53">
        <f t="shared" si="2423"/>
        <v>0</v>
      </c>
      <c r="CE315" s="4"/>
      <c r="CF315" s="53">
        <f t="shared" si="2424"/>
        <v>0</v>
      </c>
      <c r="CG315" s="4"/>
      <c r="CH315" s="53">
        <f t="shared" si="2425"/>
        <v>0</v>
      </c>
      <c r="CI315" s="4"/>
      <c r="CJ315" s="53">
        <f t="shared" si="2426"/>
        <v>0</v>
      </c>
      <c r="CK315" s="4"/>
      <c r="CL315" s="53">
        <f t="shared" si="2427"/>
        <v>0</v>
      </c>
      <c r="CM315" s="4"/>
      <c r="CN315" s="53">
        <f t="shared" si="2428"/>
        <v>0</v>
      </c>
      <c r="CO315" s="4"/>
      <c r="CP315" s="53">
        <f t="shared" si="2429"/>
        <v>0</v>
      </c>
      <c r="CQ315" s="4"/>
      <c r="CR315" s="53">
        <f t="shared" si="2430"/>
        <v>0</v>
      </c>
      <c r="CS315" s="4"/>
      <c r="CT315" s="53">
        <f t="shared" si="2431"/>
        <v>0</v>
      </c>
      <c r="CU315" s="4"/>
      <c r="CV315" s="53">
        <f t="shared" si="2432"/>
        <v>0</v>
      </c>
      <c r="CW315" s="4"/>
      <c r="CX315" s="53">
        <f t="shared" si="2470"/>
        <v>0</v>
      </c>
      <c r="CY315" s="43"/>
      <c r="CZ315" s="50">
        <f t="shared" si="2298"/>
        <v>0</v>
      </c>
      <c r="DA315" s="50">
        <f t="shared" si="2299"/>
        <v>0</v>
      </c>
      <c r="DB315" s="1"/>
      <c r="DC315" s="850"/>
      <c r="DD315" s="850">
        <f t="shared" si="2300"/>
        <v>0</v>
      </c>
      <c r="DE315" s="851">
        <f t="shared" si="2350"/>
        <v>0</v>
      </c>
      <c r="DF315" s="851">
        <f t="shared" si="2301"/>
        <v>0</v>
      </c>
      <c r="DG315" s="850"/>
      <c r="DH315" s="850"/>
      <c r="DI315" s="851"/>
      <c r="DJ315" s="851"/>
    </row>
    <row r="316" spans="1:114" s="3" customFormat="1" x14ac:dyDescent="0.2">
      <c r="A316" s="46" t="s">
        <v>105</v>
      </c>
      <c r="B316" s="46" t="s">
        <v>106</v>
      </c>
      <c r="C316" s="46" t="s">
        <v>3</v>
      </c>
      <c r="D316" s="46">
        <v>100</v>
      </c>
      <c r="E316" s="4"/>
      <c r="F316" s="53">
        <f t="shared" si="2434"/>
        <v>0</v>
      </c>
      <c r="G316" s="4"/>
      <c r="H316" s="53">
        <f t="shared" si="2435"/>
        <v>0</v>
      </c>
      <c r="I316" s="4"/>
      <c r="J316" s="53">
        <f t="shared" si="2436"/>
        <v>0</v>
      </c>
      <c r="K316" s="4"/>
      <c r="L316" s="53">
        <f t="shared" si="2437"/>
        <v>0</v>
      </c>
      <c r="M316" s="4"/>
      <c r="N316" s="53">
        <f t="shared" si="2438"/>
        <v>0</v>
      </c>
      <c r="O316" s="4"/>
      <c r="P316" s="53">
        <f t="shared" si="2439"/>
        <v>0</v>
      </c>
      <c r="Q316" s="4"/>
      <c r="R316" s="53">
        <f t="shared" si="2440"/>
        <v>0</v>
      </c>
      <c r="S316" s="4"/>
      <c r="T316" s="53">
        <f t="shared" si="2441"/>
        <v>0</v>
      </c>
      <c r="U316" s="4"/>
      <c r="V316" s="53">
        <f t="shared" si="2442"/>
        <v>0</v>
      </c>
      <c r="W316" s="4"/>
      <c r="X316" s="53">
        <f t="shared" si="2443"/>
        <v>0</v>
      </c>
      <c r="Y316" s="4"/>
      <c r="Z316" s="53">
        <f t="shared" si="2444"/>
        <v>0</v>
      </c>
      <c r="AA316" s="4"/>
      <c r="AB316" s="872">
        <f t="shared" si="2445"/>
        <v>0</v>
      </c>
      <c r="AC316" s="903"/>
      <c r="AD316" s="53">
        <f t="shared" si="2446"/>
        <v>0</v>
      </c>
      <c r="AE316" s="4"/>
      <c r="AF316" s="53">
        <f t="shared" si="2447"/>
        <v>0</v>
      </c>
      <c r="AG316" s="4"/>
      <c r="AH316" s="53">
        <f t="shared" si="2448"/>
        <v>0</v>
      </c>
      <c r="AI316" s="4"/>
      <c r="AJ316" s="53">
        <f t="shared" si="2449"/>
        <v>0</v>
      </c>
      <c r="AK316" s="4"/>
      <c r="AL316" s="53">
        <f t="shared" si="2450"/>
        <v>0</v>
      </c>
      <c r="AM316" s="4"/>
      <c r="AN316" s="53">
        <f t="shared" si="2451"/>
        <v>0</v>
      </c>
      <c r="AO316" s="4"/>
      <c r="AP316" s="53">
        <f t="shared" si="2452"/>
        <v>0</v>
      </c>
      <c r="AQ316" s="4"/>
      <c r="AR316" s="53">
        <f t="shared" si="2453"/>
        <v>0</v>
      </c>
      <c r="AS316" s="4"/>
      <c r="AT316" s="53">
        <f t="shared" si="2454"/>
        <v>0</v>
      </c>
      <c r="AU316" s="4"/>
      <c r="AV316" s="53">
        <f t="shared" si="2455"/>
        <v>0</v>
      </c>
      <c r="AW316" s="4"/>
      <c r="AX316" s="53">
        <f t="shared" si="2456"/>
        <v>0</v>
      </c>
      <c r="AY316" s="4"/>
      <c r="AZ316" s="872">
        <f t="shared" si="2457"/>
        <v>0</v>
      </c>
      <c r="BA316" s="903"/>
      <c r="BB316" s="53">
        <f t="shared" si="2458"/>
        <v>0</v>
      </c>
      <c r="BC316" s="4"/>
      <c r="BD316" s="53">
        <f t="shared" si="2459"/>
        <v>0</v>
      </c>
      <c r="BE316" s="4"/>
      <c r="BF316" s="53">
        <f t="shared" si="2460"/>
        <v>0</v>
      </c>
      <c r="BG316" s="4"/>
      <c r="BH316" s="53">
        <f t="shared" si="2461"/>
        <v>0</v>
      </c>
      <c r="BI316" s="4"/>
      <c r="BJ316" s="53">
        <f t="shared" si="2462"/>
        <v>0</v>
      </c>
      <c r="BK316" s="4"/>
      <c r="BL316" s="53">
        <f t="shared" si="2463"/>
        <v>0</v>
      </c>
      <c r="BM316" s="4"/>
      <c r="BN316" s="53">
        <f t="shared" si="2464"/>
        <v>0</v>
      </c>
      <c r="BO316" s="4"/>
      <c r="BP316" s="53">
        <f t="shared" si="2465"/>
        <v>0</v>
      </c>
      <c r="BQ316" s="4"/>
      <c r="BR316" s="53">
        <f t="shared" si="2466"/>
        <v>0</v>
      </c>
      <c r="BS316" s="4"/>
      <c r="BT316" s="53">
        <f t="shared" si="2467"/>
        <v>0</v>
      </c>
      <c r="BU316" s="4"/>
      <c r="BV316" s="53">
        <f t="shared" si="2468"/>
        <v>0</v>
      </c>
      <c r="BW316" s="4"/>
      <c r="BX316" s="53">
        <f t="shared" si="2469"/>
        <v>0</v>
      </c>
      <c r="BY316" s="4"/>
      <c r="BZ316" s="53">
        <f t="shared" si="2421"/>
        <v>0</v>
      </c>
      <c r="CA316" s="4"/>
      <c r="CB316" s="53">
        <f t="shared" si="2422"/>
        <v>0</v>
      </c>
      <c r="CC316" s="4"/>
      <c r="CD316" s="53">
        <f t="shared" si="2423"/>
        <v>0</v>
      </c>
      <c r="CE316" s="4"/>
      <c r="CF316" s="53">
        <f t="shared" si="2424"/>
        <v>0</v>
      </c>
      <c r="CG316" s="4"/>
      <c r="CH316" s="53">
        <f t="shared" si="2425"/>
        <v>0</v>
      </c>
      <c r="CI316" s="4"/>
      <c r="CJ316" s="53">
        <f t="shared" si="2426"/>
        <v>0</v>
      </c>
      <c r="CK316" s="4"/>
      <c r="CL316" s="53">
        <f t="shared" si="2427"/>
        <v>0</v>
      </c>
      <c r="CM316" s="4"/>
      <c r="CN316" s="53">
        <f t="shared" si="2428"/>
        <v>0</v>
      </c>
      <c r="CO316" s="4"/>
      <c r="CP316" s="53">
        <f t="shared" si="2429"/>
        <v>0</v>
      </c>
      <c r="CQ316" s="4"/>
      <c r="CR316" s="53">
        <f t="shared" si="2430"/>
        <v>0</v>
      </c>
      <c r="CS316" s="4"/>
      <c r="CT316" s="53">
        <f t="shared" si="2431"/>
        <v>0</v>
      </c>
      <c r="CU316" s="4"/>
      <c r="CV316" s="53">
        <f t="shared" si="2432"/>
        <v>0</v>
      </c>
      <c r="CW316" s="4"/>
      <c r="CX316" s="53">
        <f t="shared" si="2470"/>
        <v>0</v>
      </c>
      <c r="CY316" s="43"/>
      <c r="CZ316" s="50">
        <f t="shared" si="2298"/>
        <v>0</v>
      </c>
      <c r="DA316" s="50">
        <f t="shared" si="2299"/>
        <v>0</v>
      </c>
      <c r="DB316" s="1"/>
      <c r="DC316" s="850"/>
      <c r="DD316" s="850">
        <f t="shared" si="2300"/>
        <v>0</v>
      </c>
      <c r="DE316" s="851">
        <f t="shared" si="2350"/>
        <v>0</v>
      </c>
      <c r="DF316" s="851">
        <f t="shared" si="2301"/>
        <v>0</v>
      </c>
      <c r="DG316" s="850"/>
      <c r="DH316" s="850"/>
      <c r="DI316" s="851"/>
      <c r="DJ316" s="851"/>
    </row>
    <row r="317" spans="1:114" s="3" customFormat="1" x14ac:dyDescent="0.2">
      <c r="A317" s="46" t="s">
        <v>192</v>
      </c>
      <c r="B317" s="46" t="s">
        <v>193</v>
      </c>
      <c r="C317" s="46" t="s">
        <v>3</v>
      </c>
      <c r="D317" s="46">
        <v>100</v>
      </c>
      <c r="E317" s="4"/>
      <c r="F317" s="53">
        <f t="shared" si="2434"/>
        <v>0</v>
      </c>
      <c r="G317" s="4"/>
      <c r="H317" s="53">
        <f t="shared" si="2435"/>
        <v>0</v>
      </c>
      <c r="I317" s="4"/>
      <c r="J317" s="53">
        <f t="shared" si="2436"/>
        <v>0</v>
      </c>
      <c r="K317" s="4"/>
      <c r="L317" s="53">
        <f t="shared" si="2437"/>
        <v>0</v>
      </c>
      <c r="M317" s="4"/>
      <c r="N317" s="53">
        <f t="shared" si="2438"/>
        <v>0</v>
      </c>
      <c r="O317" s="4"/>
      <c r="P317" s="53">
        <f t="shared" si="2439"/>
        <v>0</v>
      </c>
      <c r="Q317" s="4"/>
      <c r="R317" s="53">
        <f t="shared" si="2440"/>
        <v>0</v>
      </c>
      <c r="S317" s="4"/>
      <c r="T317" s="53">
        <f t="shared" si="2441"/>
        <v>0</v>
      </c>
      <c r="U317" s="4"/>
      <c r="V317" s="53">
        <f t="shared" si="2442"/>
        <v>0</v>
      </c>
      <c r="W317" s="4"/>
      <c r="X317" s="53">
        <f t="shared" si="2443"/>
        <v>0</v>
      </c>
      <c r="Y317" s="4"/>
      <c r="Z317" s="53">
        <f t="shared" si="2444"/>
        <v>0</v>
      </c>
      <c r="AA317" s="4"/>
      <c r="AB317" s="872">
        <f t="shared" si="2445"/>
        <v>0</v>
      </c>
      <c r="AC317" s="903"/>
      <c r="AD317" s="53">
        <f t="shared" si="2446"/>
        <v>0</v>
      </c>
      <c r="AE317" s="4"/>
      <c r="AF317" s="53">
        <f t="shared" si="2447"/>
        <v>0</v>
      </c>
      <c r="AG317" s="4"/>
      <c r="AH317" s="53">
        <f t="shared" si="2448"/>
        <v>0</v>
      </c>
      <c r="AI317" s="4"/>
      <c r="AJ317" s="53">
        <f t="shared" si="2449"/>
        <v>0</v>
      </c>
      <c r="AK317" s="4"/>
      <c r="AL317" s="53">
        <f t="shared" si="2450"/>
        <v>0</v>
      </c>
      <c r="AM317" s="4"/>
      <c r="AN317" s="53">
        <f t="shared" si="2451"/>
        <v>0</v>
      </c>
      <c r="AO317" s="4"/>
      <c r="AP317" s="53">
        <f t="shared" si="2452"/>
        <v>0</v>
      </c>
      <c r="AQ317" s="4"/>
      <c r="AR317" s="53">
        <f t="shared" si="2453"/>
        <v>0</v>
      </c>
      <c r="AS317" s="4"/>
      <c r="AT317" s="53">
        <f t="shared" si="2454"/>
        <v>0</v>
      </c>
      <c r="AU317" s="4"/>
      <c r="AV317" s="53">
        <f t="shared" si="2455"/>
        <v>0</v>
      </c>
      <c r="AW317" s="4"/>
      <c r="AX317" s="53">
        <f t="shared" si="2456"/>
        <v>0</v>
      </c>
      <c r="AY317" s="4"/>
      <c r="AZ317" s="872">
        <f t="shared" si="2457"/>
        <v>0</v>
      </c>
      <c r="BA317" s="903"/>
      <c r="BB317" s="53">
        <f t="shared" si="2458"/>
        <v>0</v>
      </c>
      <c r="BC317" s="4"/>
      <c r="BD317" s="53">
        <f t="shared" si="2459"/>
        <v>0</v>
      </c>
      <c r="BE317" s="4"/>
      <c r="BF317" s="53">
        <f t="shared" si="2460"/>
        <v>0</v>
      </c>
      <c r="BG317" s="4"/>
      <c r="BH317" s="53">
        <f t="shared" si="2461"/>
        <v>0</v>
      </c>
      <c r="BI317" s="4"/>
      <c r="BJ317" s="53">
        <f t="shared" si="2462"/>
        <v>0</v>
      </c>
      <c r="BK317" s="4"/>
      <c r="BL317" s="53">
        <f t="shared" si="2463"/>
        <v>0</v>
      </c>
      <c r="BM317" s="4"/>
      <c r="BN317" s="53">
        <f t="shared" si="2464"/>
        <v>0</v>
      </c>
      <c r="BO317" s="4"/>
      <c r="BP317" s="53">
        <f t="shared" si="2465"/>
        <v>0</v>
      </c>
      <c r="BQ317" s="4"/>
      <c r="BR317" s="53">
        <f t="shared" si="2466"/>
        <v>0</v>
      </c>
      <c r="BS317" s="4"/>
      <c r="BT317" s="53">
        <f t="shared" si="2467"/>
        <v>0</v>
      </c>
      <c r="BU317" s="4">
        <v>1</v>
      </c>
      <c r="BV317" s="53">
        <f t="shared" si="2468"/>
        <v>100</v>
      </c>
      <c r="BW317" s="4">
        <v>7.75</v>
      </c>
      <c r="BX317" s="53">
        <f t="shared" si="2469"/>
        <v>775</v>
      </c>
      <c r="BY317" s="4"/>
      <c r="BZ317" s="53">
        <f t="shared" si="2421"/>
        <v>0</v>
      </c>
      <c r="CA317" s="4"/>
      <c r="CB317" s="53">
        <f t="shared" si="2422"/>
        <v>0</v>
      </c>
      <c r="CC317" s="4"/>
      <c r="CD317" s="53">
        <f t="shared" si="2423"/>
        <v>0</v>
      </c>
      <c r="CE317" s="4"/>
      <c r="CF317" s="53">
        <f t="shared" si="2424"/>
        <v>0</v>
      </c>
      <c r="CG317" s="4"/>
      <c r="CH317" s="53">
        <f t="shared" si="2425"/>
        <v>0</v>
      </c>
      <c r="CI317" s="4"/>
      <c r="CJ317" s="53">
        <f t="shared" si="2426"/>
        <v>0</v>
      </c>
      <c r="CK317" s="4"/>
      <c r="CL317" s="53">
        <f t="shared" si="2427"/>
        <v>0</v>
      </c>
      <c r="CM317" s="4"/>
      <c r="CN317" s="53">
        <f t="shared" si="2428"/>
        <v>0</v>
      </c>
      <c r="CO317" s="4"/>
      <c r="CP317" s="53">
        <f t="shared" si="2429"/>
        <v>0</v>
      </c>
      <c r="CQ317" s="4"/>
      <c r="CR317" s="53">
        <f t="shared" si="2430"/>
        <v>0</v>
      </c>
      <c r="CS317" s="4"/>
      <c r="CT317" s="53">
        <f t="shared" si="2431"/>
        <v>0</v>
      </c>
      <c r="CU317" s="4"/>
      <c r="CV317" s="53">
        <f t="shared" si="2432"/>
        <v>0</v>
      </c>
      <c r="CW317" s="4"/>
      <c r="CX317" s="53">
        <f t="shared" si="2470"/>
        <v>0</v>
      </c>
      <c r="CY317" s="43"/>
      <c r="CZ317" s="50">
        <f t="shared" si="2298"/>
        <v>8.75</v>
      </c>
      <c r="DA317" s="50">
        <f t="shared" si="2299"/>
        <v>875</v>
      </c>
      <c r="DB317" s="1"/>
      <c r="DC317" s="850"/>
      <c r="DD317" s="850">
        <f t="shared" si="2300"/>
        <v>0</v>
      </c>
      <c r="DE317" s="851">
        <f t="shared" si="2350"/>
        <v>7.75</v>
      </c>
      <c r="DF317" s="851">
        <f t="shared" si="2301"/>
        <v>775</v>
      </c>
      <c r="DG317" s="850"/>
      <c r="DH317" s="850"/>
      <c r="DI317" s="851"/>
      <c r="DJ317" s="851"/>
    </row>
    <row r="318" spans="1:114" s="3" customFormat="1" x14ac:dyDescent="0.2">
      <c r="A318" s="46" t="s">
        <v>111</v>
      </c>
      <c r="B318" s="46" t="s">
        <v>112</v>
      </c>
      <c r="C318" s="46" t="s">
        <v>3</v>
      </c>
      <c r="D318" s="46">
        <v>100</v>
      </c>
      <c r="E318" s="4"/>
      <c r="F318" s="53">
        <f t="shared" si="2434"/>
        <v>0</v>
      </c>
      <c r="G318" s="4"/>
      <c r="H318" s="53">
        <f t="shared" si="2435"/>
        <v>0</v>
      </c>
      <c r="I318" s="4"/>
      <c r="J318" s="53">
        <f t="shared" si="2436"/>
        <v>0</v>
      </c>
      <c r="K318" s="4"/>
      <c r="L318" s="53">
        <f t="shared" si="2437"/>
        <v>0</v>
      </c>
      <c r="M318" s="4"/>
      <c r="N318" s="53">
        <f t="shared" si="2438"/>
        <v>0</v>
      </c>
      <c r="O318" s="4"/>
      <c r="P318" s="53">
        <f t="shared" si="2439"/>
        <v>0</v>
      </c>
      <c r="Q318" s="4"/>
      <c r="R318" s="53">
        <f t="shared" si="2440"/>
        <v>0</v>
      </c>
      <c r="S318" s="4"/>
      <c r="T318" s="53">
        <f t="shared" si="2441"/>
        <v>0</v>
      </c>
      <c r="U318" s="4"/>
      <c r="V318" s="53">
        <f t="shared" si="2442"/>
        <v>0</v>
      </c>
      <c r="W318" s="4"/>
      <c r="X318" s="53">
        <f t="shared" si="2443"/>
        <v>0</v>
      </c>
      <c r="Y318" s="4"/>
      <c r="Z318" s="53">
        <f t="shared" si="2444"/>
        <v>0</v>
      </c>
      <c r="AA318" s="4"/>
      <c r="AB318" s="872">
        <f t="shared" si="2445"/>
        <v>0</v>
      </c>
      <c r="AC318" s="903"/>
      <c r="AD318" s="53">
        <f t="shared" si="2446"/>
        <v>0</v>
      </c>
      <c r="AE318" s="4"/>
      <c r="AF318" s="53">
        <f t="shared" si="2447"/>
        <v>0</v>
      </c>
      <c r="AG318" s="4"/>
      <c r="AH318" s="53">
        <f t="shared" si="2448"/>
        <v>0</v>
      </c>
      <c r="AI318" s="4"/>
      <c r="AJ318" s="53">
        <f t="shared" si="2449"/>
        <v>0</v>
      </c>
      <c r="AK318" s="4"/>
      <c r="AL318" s="53">
        <f t="shared" si="2450"/>
        <v>0</v>
      </c>
      <c r="AM318" s="4"/>
      <c r="AN318" s="53">
        <f t="shared" si="2451"/>
        <v>0</v>
      </c>
      <c r="AO318" s="4"/>
      <c r="AP318" s="53">
        <f t="shared" si="2452"/>
        <v>0</v>
      </c>
      <c r="AQ318" s="4"/>
      <c r="AR318" s="53">
        <f t="shared" si="2453"/>
        <v>0</v>
      </c>
      <c r="AS318" s="4"/>
      <c r="AT318" s="53">
        <f t="shared" si="2454"/>
        <v>0</v>
      </c>
      <c r="AU318" s="4"/>
      <c r="AV318" s="53">
        <f t="shared" si="2455"/>
        <v>0</v>
      </c>
      <c r="AW318" s="4"/>
      <c r="AX318" s="53">
        <f t="shared" si="2456"/>
        <v>0</v>
      </c>
      <c r="AY318" s="4"/>
      <c r="AZ318" s="872">
        <f t="shared" si="2457"/>
        <v>0</v>
      </c>
      <c r="BA318" s="903"/>
      <c r="BB318" s="53">
        <f t="shared" si="2458"/>
        <v>0</v>
      </c>
      <c r="BC318" s="4"/>
      <c r="BD318" s="53">
        <f t="shared" si="2459"/>
        <v>0</v>
      </c>
      <c r="BE318" s="4"/>
      <c r="BF318" s="53">
        <f t="shared" si="2460"/>
        <v>0</v>
      </c>
      <c r="BG318" s="4"/>
      <c r="BH318" s="53">
        <f t="shared" si="2461"/>
        <v>0</v>
      </c>
      <c r="BI318" s="4"/>
      <c r="BJ318" s="53">
        <f t="shared" si="2462"/>
        <v>0</v>
      </c>
      <c r="BK318" s="4"/>
      <c r="BL318" s="53">
        <f t="shared" si="2463"/>
        <v>0</v>
      </c>
      <c r="BM318" s="4"/>
      <c r="BN318" s="53">
        <f t="shared" si="2464"/>
        <v>0</v>
      </c>
      <c r="BO318" s="4"/>
      <c r="BP318" s="53">
        <f t="shared" si="2465"/>
        <v>0</v>
      </c>
      <c r="BQ318" s="4"/>
      <c r="BR318" s="53">
        <f t="shared" si="2466"/>
        <v>0</v>
      </c>
      <c r="BS318" s="4"/>
      <c r="BT318" s="53">
        <f t="shared" si="2467"/>
        <v>0</v>
      </c>
      <c r="BU318" s="4"/>
      <c r="BV318" s="53">
        <f t="shared" si="2468"/>
        <v>0</v>
      </c>
      <c r="BW318" s="4"/>
      <c r="BX318" s="53">
        <f t="shared" si="2469"/>
        <v>0</v>
      </c>
      <c r="BY318" s="4"/>
      <c r="BZ318" s="53">
        <f t="shared" si="2421"/>
        <v>0</v>
      </c>
      <c r="CA318" s="4"/>
      <c r="CB318" s="53">
        <f t="shared" si="2422"/>
        <v>0</v>
      </c>
      <c r="CC318" s="4"/>
      <c r="CD318" s="53">
        <f t="shared" si="2423"/>
        <v>0</v>
      </c>
      <c r="CE318" s="4"/>
      <c r="CF318" s="53">
        <f t="shared" si="2424"/>
        <v>0</v>
      </c>
      <c r="CG318" s="4"/>
      <c r="CH318" s="53">
        <f t="shared" si="2425"/>
        <v>0</v>
      </c>
      <c r="CI318" s="4"/>
      <c r="CJ318" s="53">
        <f t="shared" si="2426"/>
        <v>0</v>
      </c>
      <c r="CK318" s="4"/>
      <c r="CL318" s="53">
        <f t="shared" si="2427"/>
        <v>0</v>
      </c>
      <c r="CM318" s="4"/>
      <c r="CN318" s="53">
        <f t="shared" si="2428"/>
        <v>0</v>
      </c>
      <c r="CO318" s="4"/>
      <c r="CP318" s="53">
        <f t="shared" si="2429"/>
        <v>0</v>
      </c>
      <c r="CQ318" s="4"/>
      <c r="CR318" s="53">
        <f t="shared" si="2430"/>
        <v>0</v>
      </c>
      <c r="CS318" s="4"/>
      <c r="CT318" s="53">
        <f t="shared" si="2431"/>
        <v>0</v>
      </c>
      <c r="CU318" s="4"/>
      <c r="CV318" s="53">
        <f t="shared" si="2432"/>
        <v>0</v>
      </c>
      <c r="CW318" s="4"/>
      <c r="CX318" s="53">
        <f t="shared" si="2470"/>
        <v>0</v>
      </c>
      <c r="CY318" s="43"/>
      <c r="CZ318" s="50">
        <f t="shared" si="2298"/>
        <v>0</v>
      </c>
      <c r="DA318" s="50">
        <f t="shared" si="2299"/>
        <v>0</v>
      </c>
      <c r="DB318" s="1"/>
      <c r="DC318" s="850"/>
      <c r="DD318" s="850">
        <f t="shared" si="2300"/>
        <v>0</v>
      </c>
      <c r="DE318" s="851">
        <f t="shared" si="2350"/>
        <v>0</v>
      </c>
      <c r="DF318" s="851">
        <f t="shared" si="2301"/>
        <v>0</v>
      </c>
      <c r="DG318" s="850"/>
      <c r="DH318" s="850"/>
      <c r="DI318" s="851"/>
      <c r="DJ318" s="851"/>
    </row>
    <row r="319" spans="1:114" s="3" customFormat="1" x14ac:dyDescent="0.2">
      <c r="A319" s="46" t="s">
        <v>113</v>
      </c>
      <c r="B319" s="46" t="s">
        <v>114</v>
      </c>
      <c r="C319" s="46" t="s">
        <v>3</v>
      </c>
      <c r="D319" s="46">
        <v>100</v>
      </c>
      <c r="E319" s="4"/>
      <c r="F319" s="53">
        <f t="shared" si="2434"/>
        <v>0</v>
      </c>
      <c r="G319" s="4"/>
      <c r="H319" s="53">
        <f t="shared" si="2435"/>
        <v>0</v>
      </c>
      <c r="I319" s="4"/>
      <c r="J319" s="53">
        <f t="shared" si="2436"/>
        <v>0</v>
      </c>
      <c r="K319" s="4"/>
      <c r="L319" s="53">
        <f t="shared" si="2437"/>
        <v>0</v>
      </c>
      <c r="M319" s="4"/>
      <c r="N319" s="53">
        <f t="shared" si="2438"/>
        <v>0</v>
      </c>
      <c r="O319" s="4"/>
      <c r="P319" s="53">
        <f t="shared" si="2439"/>
        <v>0</v>
      </c>
      <c r="Q319" s="4"/>
      <c r="R319" s="53">
        <f t="shared" si="2440"/>
        <v>0</v>
      </c>
      <c r="S319" s="4"/>
      <c r="T319" s="53">
        <f t="shared" si="2441"/>
        <v>0</v>
      </c>
      <c r="U319" s="4"/>
      <c r="V319" s="53">
        <f t="shared" si="2442"/>
        <v>0</v>
      </c>
      <c r="W319" s="4"/>
      <c r="X319" s="53">
        <f t="shared" si="2443"/>
        <v>0</v>
      </c>
      <c r="Y319" s="4"/>
      <c r="Z319" s="53">
        <f t="shared" si="2444"/>
        <v>0</v>
      </c>
      <c r="AA319" s="4"/>
      <c r="AB319" s="872">
        <f t="shared" si="2445"/>
        <v>0</v>
      </c>
      <c r="AC319" s="903"/>
      <c r="AD319" s="53">
        <f t="shared" si="2446"/>
        <v>0</v>
      </c>
      <c r="AE319" s="4"/>
      <c r="AF319" s="53">
        <f t="shared" si="2447"/>
        <v>0</v>
      </c>
      <c r="AG319" s="4"/>
      <c r="AH319" s="53">
        <f t="shared" si="2448"/>
        <v>0</v>
      </c>
      <c r="AI319" s="4"/>
      <c r="AJ319" s="53">
        <f t="shared" si="2449"/>
        <v>0</v>
      </c>
      <c r="AK319" s="4"/>
      <c r="AL319" s="53">
        <f t="shared" si="2450"/>
        <v>0</v>
      </c>
      <c r="AM319" s="4"/>
      <c r="AN319" s="53">
        <f t="shared" si="2451"/>
        <v>0</v>
      </c>
      <c r="AO319" s="4"/>
      <c r="AP319" s="53">
        <f t="shared" si="2452"/>
        <v>0</v>
      </c>
      <c r="AQ319" s="4"/>
      <c r="AR319" s="53">
        <f t="shared" si="2453"/>
        <v>0</v>
      </c>
      <c r="AS319" s="4"/>
      <c r="AT319" s="53">
        <f t="shared" si="2454"/>
        <v>0</v>
      </c>
      <c r="AU319" s="4"/>
      <c r="AV319" s="53">
        <f t="shared" si="2455"/>
        <v>0</v>
      </c>
      <c r="AW319" s="4"/>
      <c r="AX319" s="53">
        <f t="shared" si="2456"/>
        <v>0</v>
      </c>
      <c r="AY319" s="4"/>
      <c r="AZ319" s="872">
        <f t="shared" si="2457"/>
        <v>0</v>
      </c>
      <c r="BA319" s="903"/>
      <c r="BB319" s="53">
        <f t="shared" si="2458"/>
        <v>0</v>
      </c>
      <c r="BC319" s="4"/>
      <c r="BD319" s="53">
        <f t="shared" si="2459"/>
        <v>0</v>
      </c>
      <c r="BE319" s="4"/>
      <c r="BF319" s="53">
        <f t="shared" si="2460"/>
        <v>0</v>
      </c>
      <c r="BG319" s="4"/>
      <c r="BH319" s="53">
        <f t="shared" si="2461"/>
        <v>0</v>
      </c>
      <c r="BI319" s="4"/>
      <c r="BJ319" s="53">
        <f t="shared" si="2462"/>
        <v>0</v>
      </c>
      <c r="BK319" s="4"/>
      <c r="BL319" s="53">
        <f t="shared" si="2463"/>
        <v>0</v>
      </c>
      <c r="BM319" s="4"/>
      <c r="BN319" s="53">
        <f t="shared" si="2464"/>
        <v>0</v>
      </c>
      <c r="BO319" s="4"/>
      <c r="BP319" s="53">
        <f t="shared" si="2465"/>
        <v>0</v>
      </c>
      <c r="BQ319" s="4"/>
      <c r="BR319" s="53">
        <f t="shared" si="2466"/>
        <v>0</v>
      </c>
      <c r="BS319" s="4"/>
      <c r="BT319" s="53">
        <f t="shared" si="2467"/>
        <v>0</v>
      </c>
      <c r="BU319" s="4"/>
      <c r="BV319" s="53">
        <f t="shared" si="2468"/>
        <v>0</v>
      </c>
      <c r="BW319" s="4"/>
      <c r="BX319" s="53">
        <f t="shared" si="2469"/>
        <v>0</v>
      </c>
      <c r="BY319" s="4"/>
      <c r="BZ319" s="53">
        <f t="shared" si="2421"/>
        <v>0</v>
      </c>
      <c r="CA319" s="4"/>
      <c r="CB319" s="53">
        <f t="shared" si="2422"/>
        <v>0</v>
      </c>
      <c r="CC319" s="4"/>
      <c r="CD319" s="53">
        <f t="shared" si="2423"/>
        <v>0</v>
      </c>
      <c r="CE319" s="4"/>
      <c r="CF319" s="53">
        <f t="shared" si="2424"/>
        <v>0</v>
      </c>
      <c r="CG319" s="4"/>
      <c r="CH319" s="53">
        <f t="shared" si="2425"/>
        <v>0</v>
      </c>
      <c r="CI319" s="4"/>
      <c r="CJ319" s="53">
        <f t="shared" si="2426"/>
        <v>0</v>
      </c>
      <c r="CK319" s="4"/>
      <c r="CL319" s="53">
        <f t="shared" si="2427"/>
        <v>0</v>
      </c>
      <c r="CM319" s="4"/>
      <c r="CN319" s="53">
        <f t="shared" si="2428"/>
        <v>0</v>
      </c>
      <c r="CO319" s="4"/>
      <c r="CP319" s="53">
        <f t="shared" si="2429"/>
        <v>0</v>
      </c>
      <c r="CQ319" s="4"/>
      <c r="CR319" s="53">
        <f t="shared" si="2430"/>
        <v>0</v>
      </c>
      <c r="CS319" s="4"/>
      <c r="CT319" s="53">
        <f t="shared" si="2431"/>
        <v>0</v>
      </c>
      <c r="CU319" s="4"/>
      <c r="CV319" s="53">
        <f t="shared" si="2432"/>
        <v>0</v>
      </c>
      <c r="CW319" s="4"/>
      <c r="CX319" s="53">
        <f t="shared" si="2470"/>
        <v>0</v>
      </c>
      <c r="CY319" s="43"/>
      <c r="CZ319" s="50">
        <f t="shared" si="2298"/>
        <v>0</v>
      </c>
      <c r="DA319" s="50">
        <f t="shared" si="2299"/>
        <v>0</v>
      </c>
      <c r="DB319" s="1"/>
      <c r="DC319" s="850"/>
      <c r="DD319" s="850">
        <f t="shared" si="2300"/>
        <v>0</v>
      </c>
      <c r="DE319" s="851">
        <f t="shared" si="2350"/>
        <v>0</v>
      </c>
      <c r="DF319" s="851">
        <f t="shared" si="2301"/>
        <v>0</v>
      </c>
      <c r="DG319" s="850"/>
      <c r="DH319" s="850"/>
      <c r="DI319" s="851"/>
      <c r="DJ319" s="851"/>
    </row>
    <row r="320" spans="1:114" s="3" customFormat="1" x14ac:dyDescent="0.2">
      <c r="A320" s="46" t="s">
        <v>445</v>
      </c>
      <c r="B320" s="46" t="s">
        <v>446</v>
      </c>
      <c r="C320" s="46" t="s">
        <v>3</v>
      </c>
      <c r="D320" s="46">
        <v>100</v>
      </c>
      <c r="E320" s="4"/>
      <c r="F320" s="53">
        <f t="shared" si="2351"/>
        <v>0</v>
      </c>
      <c r="G320" s="4"/>
      <c r="H320" s="53">
        <f t="shared" ref="H320:H337" si="2471">SUM(G320*$D320)</f>
        <v>0</v>
      </c>
      <c r="I320" s="4"/>
      <c r="J320" s="53">
        <f t="shared" ref="J320" si="2472">SUM(I320*$D320)</f>
        <v>0</v>
      </c>
      <c r="K320" s="4"/>
      <c r="L320" s="53">
        <f t="shared" ref="L320:L337" si="2473">SUM(K320*$D320)</f>
        <v>0</v>
      </c>
      <c r="M320" s="4"/>
      <c r="N320" s="53">
        <f t="shared" ref="N320:N337" si="2474">SUM(M320*$D320)</f>
        <v>0</v>
      </c>
      <c r="O320" s="4"/>
      <c r="P320" s="53">
        <f t="shared" ref="P320:P337" si="2475">SUM(O320*$D320)</f>
        <v>0</v>
      </c>
      <c r="Q320" s="4"/>
      <c r="R320" s="53">
        <f t="shared" ref="R320:R337" si="2476">SUM(Q320*$D320)</f>
        <v>0</v>
      </c>
      <c r="S320" s="4"/>
      <c r="T320" s="53">
        <f t="shared" ref="T320:T337" si="2477">SUM(S320*$D320)</f>
        <v>0</v>
      </c>
      <c r="U320" s="4"/>
      <c r="V320" s="53">
        <f t="shared" ref="V320:V337" si="2478">SUM(U320*$D320)</f>
        <v>0</v>
      </c>
      <c r="W320" s="4"/>
      <c r="X320" s="53">
        <f t="shared" ref="X320:X337" si="2479">SUM(W320*$D320)</f>
        <v>0</v>
      </c>
      <c r="Y320" s="4"/>
      <c r="Z320" s="53">
        <f t="shared" ref="Z320:Z337" si="2480">SUM(Y320*$D320)</f>
        <v>0</v>
      </c>
      <c r="AA320" s="4"/>
      <c r="AB320" s="872">
        <f t="shared" ref="AB320:AB337" si="2481">SUM(AA320*$D320)</f>
        <v>0</v>
      </c>
      <c r="AC320" s="903"/>
      <c r="AD320" s="53">
        <f t="shared" ref="AD320:AD337" si="2482">SUM(AC320*$D320)</f>
        <v>0</v>
      </c>
      <c r="AE320" s="4"/>
      <c r="AF320" s="53">
        <f t="shared" ref="AF320:AF337" si="2483">SUM(AE320*$D320)</f>
        <v>0</v>
      </c>
      <c r="AG320" s="4"/>
      <c r="AH320" s="53">
        <f t="shared" ref="AH320:AH337" si="2484">SUM(AG320*$D320)</f>
        <v>0</v>
      </c>
      <c r="AI320" s="4"/>
      <c r="AJ320" s="53">
        <f t="shared" ref="AJ320:AJ337" si="2485">SUM(AI320*$D320)</f>
        <v>0</v>
      </c>
      <c r="AK320" s="4"/>
      <c r="AL320" s="53">
        <f t="shared" ref="AL320:AL337" si="2486">SUM(AK320*$D320)</f>
        <v>0</v>
      </c>
      <c r="AM320" s="4"/>
      <c r="AN320" s="53">
        <f t="shared" ref="AN320:AN337" si="2487">SUM(AM320*$D320)</f>
        <v>0</v>
      </c>
      <c r="AO320" s="4"/>
      <c r="AP320" s="53">
        <f t="shared" ref="AP320:AP337" si="2488">SUM(AO320*$D320)</f>
        <v>0</v>
      </c>
      <c r="AQ320" s="4"/>
      <c r="AR320" s="53">
        <f t="shared" ref="AR320:AR337" si="2489">SUM(AQ320*$D320)</f>
        <v>0</v>
      </c>
      <c r="AS320" s="4"/>
      <c r="AT320" s="53">
        <f t="shared" ref="AT320:AT337" si="2490">SUM(AS320*$D320)</f>
        <v>0</v>
      </c>
      <c r="AU320" s="4"/>
      <c r="AV320" s="53">
        <f t="shared" ref="AV320:AV337" si="2491">SUM(AU320*$D320)</f>
        <v>0</v>
      </c>
      <c r="AW320" s="4"/>
      <c r="AX320" s="53">
        <f t="shared" ref="AX320:AX337" si="2492">SUM(AW320*$D320)</f>
        <v>0</v>
      </c>
      <c r="AY320" s="4"/>
      <c r="AZ320" s="872">
        <f t="shared" ref="AZ320:AZ337" si="2493">SUM(AY320*$D320)</f>
        <v>0</v>
      </c>
      <c r="BA320" s="903"/>
      <c r="BB320" s="53">
        <f t="shared" ref="BB320:BB337" si="2494">SUM(BA320*$D320)</f>
        <v>0</v>
      </c>
      <c r="BC320" s="4"/>
      <c r="BD320" s="53">
        <f t="shared" ref="BD320:BD337" si="2495">SUM(BC320*$D320)</f>
        <v>0</v>
      </c>
      <c r="BE320" s="4"/>
      <c r="BF320" s="53">
        <f t="shared" ref="BF320:BF337" si="2496">SUM(BE320*$D320)</f>
        <v>0</v>
      </c>
      <c r="BG320" s="4"/>
      <c r="BH320" s="53">
        <f t="shared" ref="BH320:BH337" si="2497">SUM(BG320*$D320)</f>
        <v>0</v>
      </c>
      <c r="BI320" s="4"/>
      <c r="BJ320" s="53">
        <f t="shared" ref="BJ320:BJ337" si="2498">SUM(BI320*$D320)</f>
        <v>0</v>
      </c>
      <c r="BK320" s="4">
        <v>28</v>
      </c>
      <c r="BL320" s="53">
        <f t="shared" ref="BL320:BL337" si="2499">SUM(BK320*$D320)</f>
        <v>2800</v>
      </c>
      <c r="BM320" s="4"/>
      <c r="BN320" s="53">
        <f t="shared" ref="BN320:BN337" si="2500">SUM(BM320*$D320)</f>
        <v>0</v>
      </c>
      <c r="BO320" s="4"/>
      <c r="BP320" s="53">
        <f t="shared" ref="BP320:BP337" si="2501">SUM(BO320*$D320)</f>
        <v>0</v>
      </c>
      <c r="BQ320" s="4"/>
      <c r="BR320" s="53">
        <f t="shared" ref="BR320:BR337" si="2502">SUM(BQ320*$D320)</f>
        <v>0</v>
      </c>
      <c r="BS320" s="4"/>
      <c r="BT320" s="53">
        <f t="shared" ref="BT320:BT337" si="2503">SUM(BS320*$D320)</f>
        <v>0</v>
      </c>
      <c r="BU320" s="4"/>
      <c r="BV320" s="53">
        <f t="shared" ref="BV320:BV337" si="2504">SUM(BU320*$D320)</f>
        <v>0</v>
      </c>
      <c r="BW320" s="4"/>
      <c r="BX320" s="53">
        <f t="shared" ref="BX320:BX337" si="2505">SUM(BW320*$D320)</f>
        <v>0</v>
      </c>
      <c r="BY320" s="4"/>
      <c r="BZ320" s="53">
        <f t="shared" si="2421"/>
        <v>0</v>
      </c>
      <c r="CA320" s="4"/>
      <c r="CB320" s="53">
        <f t="shared" si="2422"/>
        <v>0</v>
      </c>
      <c r="CC320" s="4"/>
      <c r="CD320" s="53">
        <f t="shared" si="2423"/>
        <v>0</v>
      </c>
      <c r="CE320" s="4"/>
      <c r="CF320" s="53">
        <f t="shared" si="2424"/>
        <v>0</v>
      </c>
      <c r="CG320" s="4"/>
      <c r="CH320" s="53">
        <f t="shared" si="2425"/>
        <v>0</v>
      </c>
      <c r="CI320" s="4"/>
      <c r="CJ320" s="53">
        <f t="shared" si="2426"/>
        <v>0</v>
      </c>
      <c r="CK320" s="4"/>
      <c r="CL320" s="53">
        <f t="shared" si="2427"/>
        <v>0</v>
      </c>
      <c r="CM320" s="4"/>
      <c r="CN320" s="53">
        <f t="shared" si="2428"/>
        <v>0</v>
      </c>
      <c r="CO320" s="4"/>
      <c r="CP320" s="53">
        <f t="shared" si="2429"/>
        <v>0</v>
      </c>
      <c r="CQ320" s="4"/>
      <c r="CR320" s="53">
        <f t="shared" si="2430"/>
        <v>0</v>
      </c>
      <c r="CS320" s="4"/>
      <c r="CT320" s="53">
        <f t="shared" si="2431"/>
        <v>0</v>
      </c>
      <c r="CU320" s="4"/>
      <c r="CV320" s="53">
        <f t="shared" si="2432"/>
        <v>0</v>
      </c>
      <c r="CW320" s="4"/>
      <c r="CX320" s="53">
        <f t="shared" si="2297"/>
        <v>0</v>
      </c>
      <c r="CY320" s="43"/>
      <c r="CZ320" s="50">
        <f t="shared" si="2298"/>
        <v>28</v>
      </c>
      <c r="DA320" s="50">
        <f t="shared" si="2299"/>
        <v>2800</v>
      </c>
      <c r="DB320" s="1"/>
      <c r="DC320" s="850"/>
      <c r="DD320" s="850">
        <f t="shared" si="2300"/>
        <v>0</v>
      </c>
      <c r="DE320" s="851">
        <f t="shared" si="2350"/>
        <v>0</v>
      </c>
      <c r="DF320" s="851">
        <f t="shared" si="2301"/>
        <v>0</v>
      </c>
      <c r="DG320" s="850"/>
      <c r="DH320" s="850"/>
      <c r="DI320" s="851"/>
      <c r="DJ320" s="851"/>
    </row>
    <row r="321" spans="1:114" s="3" customFormat="1" x14ac:dyDescent="0.2">
      <c r="A321" s="46"/>
      <c r="B321" s="46"/>
      <c r="C321" s="46"/>
      <c r="D321" s="46"/>
      <c r="E321" s="4"/>
      <c r="F321" s="53">
        <f t="shared" si="2351"/>
        <v>0</v>
      </c>
      <c r="G321" s="4"/>
      <c r="H321" s="53">
        <f t="shared" si="2471"/>
        <v>0</v>
      </c>
      <c r="I321" s="4"/>
      <c r="J321" s="53">
        <f t="shared" ref="J321" si="2506">SUM(I321*$D321)</f>
        <v>0</v>
      </c>
      <c r="K321" s="4"/>
      <c r="L321" s="53">
        <f t="shared" si="2473"/>
        <v>0</v>
      </c>
      <c r="M321" s="4"/>
      <c r="N321" s="53">
        <f t="shared" si="2474"/>
        <v>0</v>
      </c>
      <c r="O321" s="4"/>
      <c r="P321" s="53">
        <f t="shared" si="2475"/>
        <v>0</v>
      </c>
      <c r="Q321" s="4"/>
      <c r="R321" s="53">
        <f t="shared" si="2476"/>
        <v>0</v>
      </c>
      <c r="S321" s="4"/>
      <c r="T321" s="53">
        <f t="shared" si="2477"/>
        <v>0</v>
      </c>
      <c r="U321" s="4"/>
      <c r="V321" s="53">
        <f t="shared" si="2478"/>
        <v>0</v>
      </c>
      <c r="W321" s="4"/>
      <c r="X321" s="53">
        <f t="shared" si="2479"/>
        <v>0</v>
      </c>
      <c r="Y321" s="4"/>
      <c r="Z321" s="53">
        <f t="shared" si="2480"/>
        <v>0</v>
      </c>
      <c r="AA321" s="4"/>
      <c r="AB321" s="872">
        <f t="shared" si="2481"/>
        <v>0</v>
      </c>
      <c r="AC321" s="903"/>
      <c r="AD321" s="53">
        <f t="shared" si="2482"/>
        <v>0</v>
      </c>
      <c r="AE321" s="4"/>
      <c r="AF321" s="53">
        <f t="shared" si="2483"/>
        <v>0</v>
      </c>
      <c r="AG321" s="4"/>
      <c r="AH321" s="53">
        <f t="shared" si="2484"/>
        <v>0</v>
      </c>
      <c r="AI321" s="4"/>
      <c r="AJ321" s="53">
        <f t="shared" si="2485"/>
        <v>0</v>
      </c>
      <c r="AK321" s="4"/>
      <c r="AL321" s="53">
        <f t="shared" si="2486"/>
        <v>0</v>
      </c>
      <c r="AM321" s="4"/>
      <c r="AN321" s="53">
        <f t="shared" si="2487"/>
        <v>0</v>
      </c>
      <c r="AO321" s="4"/>
      <c r="AP321" s="53">
        <f t="shared" si="2488"/>
        <v>0</v>
      </c>
      <c r="AQ321" s="4"/>
      <c r="AR321" s="53">
        <f t="shared" si="2489"/>
        <v>0</v>
      </c>
      <c r="AS321" s="4"/>
      <c r="AT321" s="53">
        <f t="shared" si="2490"/>
        <v>0</v>
      </c>
      <c r="AU321" s="4"/>
      <c r="AV321" s="53">
        <f t="shared" si="2491"/>
        <v>0</v>
      </c>
      <c r="AW321" s="4"/>
      <c r="AX321" s="53">
        <f t="shared" si="2492"/>
        <v>0</v>
      </c>
      <c r="AY321" s="4"/>
      <c r="AZ321" s="872">
        <f t="shared" si="2493"/>
        <v>0</v>
      </c>
      <c r="BA321" s="903"/>
      <c r="BB321" s="53">
        <f t="shared" si="2494"/>
        <v>0</v>
      </c>
      <c r="BC321" s="4"/>
      <c r="BD321" s="53">
        <f t="shared" si="2495"/>
        <v>0</v>
      </c>
      <c r="BE321" s="4"/>
      <c r="BF321" s="53">
        <f t="shared" si="2496"/>
        <v>0</v>
      </c>
      <c r="BG321" s="4"/>
      <c r="BH321" s="53">
        <f t="shared" si="2497"/>
        <v>0</v>
      </c>
      <c r="BI321" s="4"/>
      <c r="BJ321" s="53">
        <f t="shared" si="2498"/>
        <v>0</v>
      </c>
      <c r="BK321" s="4"/>
      <c r="BL321" s="53">
        <f t="shared" si="2499"/>
        <v>0</v>
      </c>
      <c r="BM321" s="4"/>
      <c r="BN321" s="53">
        <f t="shared" si="2500"/>
        <v>0</v>
      </c>
      <c r="BO321" s="4"/>
      <c r="BP321" s="53">
        <f t="shared" si="2501"/>
        <v>0</v>
      </c>
      <c r="BQ321" s="4"/>
      <c r="BR321" s="53">
        <f t="shared" si="2502"/>
        <v>0</v>
      </c>
      <c r="BS321" s="4"/>
      <c r="BT321" s="53">
        <f t="shared" si="2503"/>
        <v>0</v>
      </c>
      <c r="BU321" s="4"/>
      <c r="BV321" s="53">
        <f t="shared" si="2504"/>
        <v>0</v>
      </c>
      <c r="BW321" s="4"/>
      <c r="BX321" s="53">
        <f t="shared" si="2505"/>
        <v>0</v>
      </c>
      <c r="BY321" s="4"/>
      <c r="BZ321" s="53">
        <f t="shared" si="2421"/>
        <v>0</v>
      </c>
      <c r="CA321" s="4"/>
      <c r="CB321" s="53">
        <f t="shared" si="2422"/>
        <v>0</v>
      </c>
      <c r="CC321" s="4"/>
      <c r="CD321" s="53">
        <f t="shared" si="2423"/>
        <v>0</v>
      </c>
      <c r="CE321" s="4"/>
      <c r="CF321" s="53">
        <f t="shared" si="2424"/>
        <v>0</v>
      </c>
      <c r="CG321" s="4"/>
      <c r="CH321" s="53">
        <f t="shared" si="2425"/>
        <v>0</v>
      </c>
      <c r="CI321" s="4"/>
      <c r="CJ321" s="53">
        <f t="shared" si="2426"/>
        <v>0</v>
      </c>
      <c r="CK321" s="4"/>
      <c r="CL321" s="53">
        <f t="shared" si="2427"/>
        <v>0</v>
      </c>
      <c r="CM321" s="4"/>
      <c r="CN321" s="53">
        <f t="shared" si="2428"/>
        <v>0</v>
      </c>
      <c r="CO321" s="4"/>
      <c r="CP321" s="53">
        <f t="shared" si="2429"/>
        <v>0</v>
      </c>
      <c r="CQ321" s="4"/>
      <c r="CR321" s="53">
        <f t="shared" si="2430"/>
        <v>0</v>
      </c>
      <c r="CS321" s="4"/>
      <c r="CT321" s="53">
        <f t="shared" si="2431"/>
        <v>0</v>
      </c>
      <c r="CU321" s="4"/>
      <c r="CV321" s="53">
        <f t="shared" si="2432"/>
        <v>0</v>
      </c>
      <c r="CW321" s="4"/>
      <c r="CX321" s="53">
        <f t="shared" si="2297"/>
        <v>0</v>
      </c>
      <c r="CY321" s="43"/>
      <c r="CZ321" s="50">
        <f t="shared" si="2298"/>
        <v>0</v>
      </c>
      <c r="DA321" s="50">
        <f t="shared" si="2299"/>
        <v>0</v>
      </c>
      <c r="DB321" s="1"/>
      <c r="DC321" s="850"/>
      <c r="DD321" s="850">
        <f t="shared" si="2300"/>
        <v>0</v>
      </c>
      <c r="DE321" s="851">
        <f t="shared" si="2350"/>
        <v>0</v>
      </c>
      <c r="DF321" s="851">
        <f t="shared" si="2301"/>
        <v>0</v>
      </c>
      <c r="DG321" s="850"/>
      <c r="DH321" s="850"/>
      <c r="DI321" s="851"/>
      <c r="DJ321" s="851"/>
    </row>
    <row r="322" spans="1:114" s="3" customFormat="1" x14ac:dyDescent="0.2">
      <c r="A322" s="46" t="s">
        <v>214</v>
      </c>
      <c r="B322" s="46" t="s">
        <v>215</v>
      </c>
      <c r="C322" s="46" t="s">
        <v>8</v>
      </c>
      <c r="D322" s="46">
        <v>75</v>
      </c>
      <c r="E322" s="4"/>
      <c r="F322" s="53">
        <f t="shared" si="2351"/>
        <v>0</v>
      </c>
      <c r="G322" s="4"/>
      <c r="H322" s="53">
        <f t="shared" si="2471"/>
        <v>0</v>
      </c>
      <c r="I322" s="4"/>
      <c r="J322" s="53">
        <f t="shared" ref="J322" si="2507">SUM(I322*$D322)</f>
        <v>0</v>
      </c>
      <c r="K322" s="4"/>
      <c r="L322" s="53">
        <f t="shared" si="2473"/>
        <v>0</v>
      </c>
      <c r="M322" s="4"/>
      <c r="N322" s="53">
        <f t="shared" si="2474"/>
        <v>0</v>
      </c>
      <c r="O322" s="4"/>
      <c r="P322" s="53">
        <f t="shared" si="2475"/>
        <v>0</v>
      </c>
      <c r="Q322" s="4"/>
      <c r="R322" s="53">
        <f t="shared" si="2476"/>
        <v>0</v>
      </c>
      <c r="S322" s="4"/>
      <c r="T322" s="53">
        <f t="shared" si="2477"/>
        <v>0</v>
      </c>
      <c r="U322" s="4"/>
      <c r="V322" s="53">
        <f t="shared" si="2478"/>
        <v>0</v>
      </c>
      <c r="W322" s="4"/>
      <c r="X322" s="53">
        <f t="shared" si="2479"/>
        <v>0</v>
      </c>
      <c r="Y322" s="4"/>
      <c r="Z322" s="53">
        <f t="shared" si="2480"/>
        <v>0</v>
      </c>
      <c r="AA322" s="4"/>
      <c r="AB322" s="872">
        <f t="shared" si="2481"/>
        <v>0</v>
      </c>
      <c r="AC322" s="903"/>
      <c r="AD322" s="53">
        <f t="shared" si="2482"/>
        <v>0</v>
      </c>
      <c r="AE322" s="4"/>
      <c r="AF322" s="53">
        <f t="shared" si="2483"/>
        <v>0</v>
      </c>
      <c r="AG322" s="4"/>
      <c r="AH322" s="53">
        <f t="shared" si="2484"/>
        <v>0</v>
      </c>
      <c r="AI322" s="4"/>
      <c r="AJ322" s="53">
        <f t="shared" si="2485"/>
        <v>0</v>
      </c>
      <c r="AK322" s="4"/>
      <c r="AL322" s="53">
        <f t="shared" si="2486"/>
        <v>0</v>
      </c>
      <c r="AM322" s="4"/>
      <c r="AN322" s="53">
        <f t="shared" si="2487"/>
        <v>0</v>
      </c>
      <c r="AO322" s="4"/>
      <c r="AP322" s="53">
        <f t="shared" si="2488"/>
        <v>0</v>
      </c>
      <c r="AQ322" s="4"/>
      <c r="AR322" s="53">
        <f t="shared" si="2489"/>
        <v>0</v>
      </c>
      <c r="AS322" s="4"/>
      <c r="AT322" s="53">
        <f t="shared" si="2490"/>
        <v>0</v>
      </c>
      <c r="AU322" s="4"/>
      <c r="AV322" s="53">
        <f t="shared" si="2491"/>
        <v>0</v>
      </c>
      <c r="AW322" s="4"/>
      <c r="AX322" s="53">
        <f t="shared" si="2492"/>
        <v>0</v>
      </c>
      <c r="AY322" s="4"/>
      <c r="AZ322" s="872">
        <f t="shared" si="2493"/>
        <v>0</v>
      </c>
      <c r="BA322" s="903"/>
      <c r="BB322" s="53">
        <f t="shared" si="2494"/>
        <v>0</v>
      </c>
      <c r="BC322" s="4"/>
      <c r="BD322" s="53">
        <f t="shared" si="2495"/>
        <v>0</v>
      </c>
      <c r="BE322" s="4"/>
      <c r="BF322" s="53">
        <f t="shared" si="2496"/>
        <v>0</v>
      </c>
      <c r="BG322" s="4"/>
      <c r="BH322" s="53">
        <f t="shared" si="2497"/>
        <v>0</v>
      </c>
      <c r="BI322" s="4"/>
      <c r="BJ322" s="53">
        <f t="shared" si="2498"/>
        <v>0</v>
      </c>
      <c r="BK322" s="4"/>
      <c r="BL322" s="53">
        <f t="shared" si="2499"/>
        <v>0</v>
      </c>
      <c r="BM322" s="4"/>
      <c r="BN322" s="53">
        <f t="shared" si="2500"/>
        <v>0</v>
      </c>
      <c r="BO322" s="4"/>
      <c r="BP322" s="53">
        <f t="shared" si="2501"/>
        <v>0</v>
      </c>
      <c r="BQ322" s="4"/>
      <c r="BR322" s="53">
        <f t="shared" si="2502"/>
        <v>0</v>
      </c>
      <c r="BS322" s="4"/>
      <c r="BT322" s="53">
        <f t="shared" si="2503"/>
        <v>0</v>
      </c>
      <c r="BU322" s="4"/>
      <c r="BV322" s="53">
        <f t="shared" si="2504"/>
        <v>0</v>
      </c>
      <c r="BW322" s="4"/>
      <c r="BX322" s="53">
        <f t="shared" si="2505"/>
        <v>0</v>
      </c>
      <c r="BY322" s="4"/>
      <c r="BZ322" s="53">
        <f t="shared" si="2421"/>
        <v>0</v>
      </c>
      <c r="CA322" s="4"/>
      <c r="CB322" s="53">
        <f t="shared" si="2422"/>
        <v>0</v>
      </c>
      <c r="CC322" s="4"/>
      <c r="CD322" s="53">
        <f t="shared" si="2423"/>
        <v>0</v>
      </c>
      <c r="CE322" s="4"/>
      <c r="CF322" s="53">
        <f t="shared" si="2424"/>
        <v>0</v>
      </c>
      <c r="CG322" s="4"/>
      <c r="CH322" s="53">
        <f t="shared" si="2425"/>
        <v>0</v>
      </c>
      <c r="CI322" s="4"/>
      <c r="CJ322" s="53">
        <f t="shared" si="2426"/>
        <v>0</v>
      </c>
      <c r="CK322" s="4"/>
      <c r="CL322" s="53">
        <f t="shared" si="2427"/>
        <v>0</v>
      </c>
      <c r="CM322" s="4"/>
      <c r="CN322" s="53">
        <f t="shared" si="2428"/>
        <v>0</v>
      </c>
      <c r="CO322" s="4"/>
      <c r="CP322" s="53">
        <f t="shared" si="2429"/>
        <v>0</v>
      </c>
      <c r="CQ322" s="4"/>
      <c r="CR322" s="53">
        <f t="shared" si="2430"/>
        <v>0</v>
      </c>
      <c r="CS322" s="4"/>
      <c r="CT322" s="53">
        <f t="shared" si="2431"/>
        <v>0</v>
      </c>
      <c r="CU322" s="4"/>
      <c r="CV322" s="53">
        <f t="shared" si="2432"/>
        <v>0</v>
      </c>
      <c r="CW322" s="4"/>
      <c r="CX322" s="53">
        <f t="shared" si="2297"/>
        <v>0</v>
      </c>
      <c r="CY322" s="43"/>
      <c r="CZ322" s="50">
        <f t="shared" si="2298"/>
        <v>0</v>
      </c>
      <c r="DA322" s="50">
        <f t="shared" si="2299"/>
        <v>0</v>
      </c>
      <c r="DB322" s="1"/>
      <c r="DC322" s="850"/>
      <c r="DD322" s="850">
        <f t="shared" si="2300"/>
        <v>0</v>
      </c>
      <c r="DE322" s="851">
        <f t="shared" si="2350"/>
        <v>0</v>
      </c>
      <c r="DF322" s="851">
        <f t="shared" si="2301"/>
        <v>0</v>
      </c>
      <c r="DG322" s="850"/>
      <c r="DH322" s="850"/>
      <c r="DI322" s="851"/>
      <c r="DJ322" s="851"/>
    </row>
    <row r="323" spans="1:114" s="3" customFormat="1" x14ac:dyDescent="0.2">
      <c r="A323" s="46" t="s">
        <v>134</v>
      </c>
      <c r="B323" s="46" t="s">
        <v>135</v>
      </c>
      <c r="C323" s="46" t="s">
        <v>8</v>
      </c>
      <c r="D323" s="46">
        <v>75</v>
      </c>
      <c r="E323" s="4"/>
      <c r="F323" s="53">
        <f t="shared" si="2351"/>
        <v>0</v>
      </c>
      <c r="G323" s="4"/>
      <c r="H323" s="53">
        <f t="shared" si="2471"/>
        <v>0</v>
      </c>
      <c r="I323" s="4"/>
      <c r="J323" s="53">
        <f t="shared" ref="J323" si="2508">SUM(I323*$D323)</f>
        <v>0</v>
      </c>
      <c r="K323" s="4"/>
      <c r="L323" s="53">
        <f t="shared" si="2473"/>
        <v>0</v>
      </c>
      <c r="M323" s="4"/>
      <c r="N323" s="53">
        <f t="shared" si="2474"/>
        <v>0</v>
      </c>
      <c r="O323" s="4"/>
      <c r="P323" s="53">
        <f t="shared" si="2475"/>
        <v>0</v>
      </c>
      <c r="Q323" s="4"/>
      <c r="R323" s="53">
        <f t="shared" si="2476"/>
        <v>0</v>
      </c>
      <c r="S323" s="4"/>
      <c r="T323" s="53">
        <f t="shared" si="2477"/>
        <v>0</v>
      </c>
      <c r="U323" s="4"/>
      <c r="V323" s="53">
        <f t="shared" si="2478"/>
        <v>0</v>
      </c>
      <c r="W323" s="4"/>
      <c r="X323" s="53">
        <f t="shared" si="2479"/>
        <v>0</v>
      </c>
      <c r="Y323" s="4"/>
      <c r="Z323" s="53">
        <f t="shared" si="2480"/>
        <v>0</v>
      </c>
      <c r="AA323" s="4"/>
      <c r="AB323" s="872">
        <f t="shared" si="2481"/>
        <v>0</v>
      </c>
      <c r="AC323" s="877">
        <v>15.5</v>
      </c>
      <c r="AD323" s="53">
        <f t="shared" si="2482"/>
        <v>1162.5</v>
      </c>
      <c r="AE323" s="48"/>
      <c r="AF323" s="53">
        <f t="shared" si="2483"/>
        <v>0</v>
      </c>
      <c r="AG323" s="48">
        <v>2</v>
      </c>
      <c r="AH323" s="53">
        <f t="shared" si="2484"/>
        <v>150</v>
      </c>
      <c r="AI323" s="48"/>
      <c r="AJ323" s="53">
        <f t="shared" si="2485"/>
        <v>0</v>
      </c>
      <c r="AK323" s="48"/>
      <c r="AL323" s="53">
        <f t="shared" si="2486"/>
        <v>0</v>
      </c>
      <c r="AM323" s="48"/>
      <c r="AN323" s="53">
        <f t="shared" si="2487"/>
        <v>0</v>
      </c>
      <c r="AO323" s="48"/>
      <c r="AP323" s="53">
        <f t="shared" si="2488"/>
        <v>0</v>
      </c>
      <c r="AQ323" s="48"/>
      <c r="AR323" s="53">
        <f t="shared" si="2489"/>
        <v>0</v>
      </c>
      <c r="AS323" s="48"/>
      <c r="AT323" s="53">
        <f t="shared" si="2490"/>
        <v>0</v>
      </c>
      <c r="AU323" s="48"/>
      <c r="AV323" s="53">
        <f t="shared" si="2491"/>
        <v>0</v>
      </c>
      <c r="AW323" s="48"/>
      <c r="AX323" s="53">
        <f t="shared" si="2492"/>
        <v>0</v>
      </c>
      <c r="AY323" s="48"/>
      <c r="AZ323" s="872">
        <f t="shared" si="2493"/>
        <v>0</v>
      </c>
      <c r="BA323" s="877"/>
      <c r="BB323" s="53">
        <f t="shared" si="2494"/>
        <v>0</v>
      </c>
      <c r="BC323" s="48"/>
      <c r="BD323" s="53">
        <f t="shared" si="2495"/>
        <v>0</v>
      </c>
      <c r="BE323" s="48"/>
      <c r="BF323" s="53">
        <f t="shared" si="2496"/>
        <v>0</v>
      </c>
      <c r="BG323" s="48"/>
      <c r="BH323" s="53">
        <f t="shared" si="2497"/>
        <v>0</v>
      </c>
      <c r="BI323" s="48"/>
      <c r="BJ323" s="53">
        <f t="shared" si="2498"/>
        <v>0</v>
      </c>
      <c r="BK323" s="48"/>
      <c r="BL323" s="53">
        <f t="shared" si="2499"/>
        <v>0</v>
      </c>
      <c r="BM323" s="48"/>
      <c r="BN323" s="53">
        <f t="shared" si="2500"/>
        <v>0</v>
      </c>
      <c r="BO323" s="48"/>
      <c r="BP323" s="53">
        <f t="shared" si="2501"/>
        <v>0</v>
      </c>
      <c r="BQ323" s="48"/>
      <c r="BR323" s="53">
        <f t="shared" si="2502"/>
        <v>0</v>
      </c>
      <c r="BS323" s="48"/>
      <c r="BT323" s="53">
        <f t="shared" si="2503"/>
        <v>0</v>
      </c>
      <c r="BU323" s="48"/>
      <c r="BV323" s="53">
        <f t="shared" si="2504"/>
        <v>0</v>
      </c>
      <c r="BW323" s="48">
        <v>3</v>
      </c>
      <c r="BX323" s="53">
        <f t="shared" si="2505"/>
        <v>225</v>
      </c>
      <c r="BY323" s="48"/>
      <c r="BZ323" s="53">
        <f t="shared" si="2421"/>
        <v>0</v>
      </c>
      <c r="CA323" s="48"/>
      <c r="CB323" s="53">
        <f t="shared" si="2422"/>
        <v>0</v>
      </c>
      <c r="CC323" s="48"/>
      <c r="CD323" s="53">
        <f t="shared" si="2423"/>
        <v>0</v>
      </c>
      <c r="CE323" s="48"/>
      <c r="CF323" s="53">
        <f t="shared" si="2424"/>
        <v>0</v>
      </c>
      <c r="CG323" s="48"/>
      <c r="CH323" s="53">
        <f t="shared" si="2425"/>
        <v>0</v>
      </c>
      <c r="CI323" s="48"/>
      <c r="CJ323" s="53">
        <f t="shared" si="2426"/>
        <v>0</v>
      </c>
      <c r="CK323" s="48"/>
      <c r="CL323" s="53">
        <f t="shared" si="2427"/>
        <v>0</v>
      </c>
      <c r="CM323" s="48"/>
      <c r="CN323" s="53">
        <f t="shared" si="2428"/>
        <v>0</v>
      </c>
      <c r="CO323" s="48"/>
      <c r="CP323" s="53">
        <f t="shared" si="2429"/>
        <v>0</v>
      </c>
      <c r="CQ323" s="48"/>
      <c r="CR323" s="53">
        <f t="shared" si="2430"/>
        <v>0</v>
      </c>
      <c r="CS323" s="48"/>
      <c r="CT323" s="53">
        <f t="shared" si="2431"/>
        <v>0</v>
      </c>
      <c r="CU323" s="48"/>
      <c r="CV323" s="53">
        <f t="shared" si="2432"/>
        <v>0</v>
      </c>
      <c r="CW323" s="48"/>
      <c r="CX323" s="53">
        <f t="shared" si="2297"/>
        <v>0</v>
      </c>
      <c r="CY323" s="43"/>
      <c r="CZ323" s="50">
        <f t="shared" si="2298"/>
        <v>20.5</v>
      </c>
      <c r="DA323" s="50">
        <f t="shared" si="2299"/>
        <v>1537.5</v>
      </c>
      <c r="DB323" s="1"/>
      <c r="DC323" s="850"/>
      <c r="DD323" s="850">
        <f t="shared" si="2300"/>
        <v>0</v>
      </c>
      <c r="DE323" s="851">
        <f t="shared" si="2350"/>
        <v>3</v>
      </c>
      <c r="DF323" s="851">
        <f t="shared" si="2301"/>
        <v>225</v>
      </c>
      <c r="DG323" s="850"/>
      <c r="DH323" s="850"/>
      <c r="DI323" s="851"/>
      <c r="DJ323" s="851"/>
    </row>
    <row r="324" spans="1:114" s="3" customFormat="1" x14ac:dyDescent="0.2">
      <c r="A324" s="46"/>
      <c r="B324" s="46"/>
      <c r="C324" s="46"/>
      <c r="D324" s="46"/>
      <c r="E324" s="4"/>
      <c r="F324" s="53">
        <f t="shared" si="2351"/>
        <v>0</v>
      </c>
      <c r="G324" s="4"/>
      <c r="H324" s="53">
        <f t="shared" si="2471"/>
        <v>0</v>
      </c>
      <c r="I324" s="4"/>
      <c r="J324" s="53">
        <f t="shared" ref="J324" si="2509">SUM(I324*$D324)</f>
        <v>0</v>
      </c>
      <c r="K324" s="4"/>
      <c r="L324" s="53">
        <f t="shared" si="2473"/>
        <v>0</v>
      </c>
      <c r="M324" s="4"/>
      <c r="N324" s="53">
        <f t="shared" si="2474"/>
        <v>0</v>
      </c>
      <c r="O324" s="4"/>
      <c r="P324" s="53">
        <f t="shared" si="2475"/>
        <v>0</v>
      </c>
      <c r="Q324" s="4"/>
      <c r="R324" s="53">
        <f t="shared" si="2476"/>
        <v>0</v>
      </c>
      <c r="S324" s="4"/>
      <c r="T324" s="53">
        <f t="shared" si="2477"/>
        <v>0</v>
      </c>
      <c r="U324" s="4"/>
      <c r="V324" s="53">
        <f t="shared" si="2478"/>
        <v>0</v>
      </c>
      <c r="W324" s="4"/>
      <c r="X324" s="53">
        <f t="shared" si="2479"/>
        <v>0</v>
      </c>
      <c r="Y324" s="4"/>
      <c r="Z324" s="53">
        <f t="shared" si="2480"/>
        <v>0</v>
      </c>
      <c r="AA324" s="4"/>
      <c r="AB324" s="872">
        <f t="shared" si="2481"/>
        <v>0</v>
      </c>
      <c r="AC324" s="877"/>
      <c r="AD324" s="53">
        <f t="shared" si="2482"/>
        <v>0</v>
      </c>
      <c r="AE324" s="48"/>
      <c r="AF324" s="53">
        <f t="shared" si="2483"/>
        <v>0</v>
      </c>
      <c r="AG324" s="48"/>
      <c r="AH324" s="53">
        <f t="shared" si="2484"/>
        <v>0</v>
      </c>
      <c r="AI324" s="48"/>
      <c r="AJ324" s="53">
        <f t="shared" si="2485"/>
        <v>0</v>
      </c>
      <c r="AK324" s="48"/>
      <c r="AL324" s="53">
        <f t="shared" si="2486"/>
        <v>0</v>
      </c>
      <c r="AM324" s="48"/>
      <c r="AN324" s="53">
        <f t="shared" si="2487"/>
        <v>0</v>
      </c>
      <c r="AO324" s="48"/>
      <c r="AP324" s="53">
        <f t="shared" si="2488"/>
        <v>0</v>
      </c>
      <c r="AQ324" s="48"/>
      <c r="AR324" s="53">
        <f t="shared" si="2489"/>
        <v>0</v>
      </c>
      <c r="AS324" s="48"/>
      <c r="AT324" s="53">
        <f t="shared" si="2490"/>
        <v>0</v>
      </c>
      <c r="AU324" s="48"/>
      <c r="AV324" s="53">
        <f t="shared" si="2491"/>
        <v>0</v>
      </c>
      <c r="AW324" s="48"/>
      <c r="AX324" s="53">
        <f t="shared" si="2492"/>
        <v>0</v>
      </c>
      <c r="AY324" s="48"/>
      <c r="AZ324" s="872">
        <f t="shared" si="2493"/>
        <v>0</v>
      </c>
      <c r="BA324" s="877"/>
      <c r="BB324" s="53">
        <f t="shared" si="2494"/>
        <v>0</v>
      </c>
      <c r="BC324" s="48"/>
      <c r="BD324" s="53">
        <f t="shared" si="2495"/>
        <v>0</v>
      </c>
      <c r="BE324" s="48"/>
      <c r="BF324" s="53">
        <f t="shared" si="2496"/>
        <v>0</v>
      </c>
      <c r="BG324" s="48"/>
      <c r="BH324" s="53">
        <f t="shared" si="2497"/>
        <v>0</v>
      </c>
      <c r="BI324" s="48"/>
      <c r="BJ324" s="53">
        <f t="shared" si="2498"/>
        <v>0</v>
      </c>
      <c r="BK324" s="48"/>
      <c r="BL324" s="53">
        <f t="shared" si="2499"/>
        <v>0</v>
      </c>
      <c r="BM324" s="48"/>
      <c r="BN324" s="53">
        <f t="shared" si="2500"/>
        <v>0</v>
      </c>
      <c r="BO324" s="48"/>
      <c r="BP324" s="53">
        <f t="shared" si="2501"/>
        <v>0</v>
      </c>
      <c r="BQ324" s="48"/>
      <c r="BR324" s="53">
        <f t="shared" si="2502"/>
        <v>0</v>
      </c>
      <c r="BS324" s="48"/>
      <c r="BT324" s="53">
        <f t="shared" si="2503"/>
        <v>0</v>
      </c>
      <c r="BU324" s="48"/>
      <c r="BV324" s="53">
        <f t="shared" si="2504"/>
        <v>0</v>
      </c>
      <c r="BW324" s="48"/>
      <c r="BX324" s="53">
        <f t="shared" si="2505"/>
        <v>0</v>
      </c>
      <c r="BY324" s="48"/>
      <c r="BZ324" s="53">
        <f t="shared" si="2421"/>
        <v>0</v>
      </c>
      <c r="CA324" s="48"/>
      <c r="CB324" s="53">
        <f t="shared" si="2422"/>
        <v>0</v>
      </c>
      <c r="CC324" s="48"/>
      <c r="CD324" s="53">
        <f t="shared" si="2423"/>
        <v>0</v>
      </c>
      <c r="CE324" s="48"/>
      <c r="CF324" s="53">
        <f t="shared" si="2424"/>
        <v>0</v>
      </c>
      <c r="CG324" s="48"/>
      <c r="CH324" s="53">
        <f t="shared" si="2425"/>
        <v>0</v>
      </c>
      <c r="CI324" s="48"/>
      <c r="CJ324" s="53">
        <f t="shared" si="2426"/>
        <v>0</v>
      </c>
      <c r="CK324" s="48"/>
      <c r="CL324" s="53">
        <f t="shared" si="2427"/>
        <v>0</v>
      </c>
      <c r="CM324" s="48"/>
      <c r="CN324" s="53">
        <f t="shared" si="2428"/>
        <v>0</v>
      </c>
      <c r="CO324" s="48"/>
      <c r="CP324" s="53">
        <f t="shared" si="2429"/>
        <v>0</v>
      </c>
      <c r="CQ324" s="48"/>
      <c r="CR324" s="53">
        <f t="shared" si="2430"/>
        <v>0</v>
      </c>
      <c r="CS324" s="48"/>
      <c r="CT324" s="53">
        <f t="shared" si="2431"/>
        <v>0</v>
      </c>
      <c r="CU324" s="48"/>
      <c r="CV324" s="53">
        <f t="shared" si="2432"/>
        <v>0</v>
      </c>
      <c r="CW324" s="48"/>
      <c r="CX324" s="53">
        <f t="shared" si="2297"/>
        <v>0</v>
      </c>
      <c r="CY324" s="43"/>
      <c r="CZ324" s="50">
        <f t="shared" si="2298"/>
        <v>0</v>
      </c>
      <c r="DA324" s="50">
        <f t="shared" si="2299"/>
        <v>0</v>
      </c>
      <c r="DB324" s="1"/>
      <c r="DC324" s="850"/>
      <c r="DD324" s="850">
        <f t="shared" si="2300"/>
        <v>0</v>
      </c>
      <c r="DE324" s="851">
        <f t="shared" si="2350"/>
        <v>0</v>
      </c>
      <c r="DF324" s="851">
        <f t="shared" si="2301"/>
        <v>0</v>
      </c>
      <c r="DG324" s="850"/>
      <c r="DH324" s="850"/>
      <c r="DI324" s="851"/>
      <c r="DJ324" s="851"/>
    </row>
    <row r="325" spans="1:114" s="3" customFormat="1" x14ac:dyDescent="0.2">
      <c r="A325" s="46" t="s">
        <v>197</v>
      </c>
      <c r="B325" s="46" t="s">
        <v>183</v>
      </c>
      <c r="C325" s="46" t="s">
        <v>9</v>
      </c>
      <c r="D325" s="46">
        <v>60</v>
      </c>
      <c r="E325" s="4"/>
      <c r="F325" s="53">
        <f t="shared" ref="F325" si="2510">SUM(E325*$D325)</f>
        <v>0</v>
      </c>
      <c r="G325" s="4"/>
      <c r="H325" s="53">
        <f t="shared" ref="H325" si="2511">SUM(G325*$D325)</f>
        <v>0</v>
      </c>
      <c r="I325" s="4"/>
      <c r="J325" s="53">
        <f t="shared" ref="J325" si="2512">SUM(I325*$D325)</f>
        <v>0</v>
      </c>
      <c r="K325" s="4"/>
      <c r="L325" s="53">
        <f t="shared" ref="L325" si="2513">SUM(K325*$D325)</f>
        <v>0</v>
      </c>
      <c r="M325" s="4"/>
      <c r="N325" s="53">
        <f t="shared" ref="N325" si="2514">SUM(M325*$D325)</f>
        <v>0</v>
      </c>
      <c r="O325" s="4"/>
      <c r="P325" s="53">
        <f t="shared" ref="P325" si="2515">SUM(O325*$D325)</f>
        <v>0</v>
      </c>
      <c r="Q325" s="4"/>
      <c r="R325" s="53">
        <f t="shared" ref="R325" si="2516">SUM(Q325*$D325)</f>
        <v>0</v>
      </c>
      <c r="S325" s="4"/>
      <c r="T325" s="53">
        <f t="shared" ref="T325" si="2517">SUM(S325*$D325)</f>
        <v>0</v>
      </c>
      <c r="U325" s="4"/>
      <c r="V325" s="53">
        <f t="shared" ref="V325" si="2518">SUM(U325*$D325)</f>
        <v>0</v>
      </c>
      <c r="W325" s="4"/>
      <c r="X325" s="53">
        <f t="shared" ref="X325" si="2519">SUM(W325*$D325)</f>
        <v>0</v>
      </c>
      <c r="Y325" s="4"/>
      <c r="Z325" s="53">
        <f t="shared" ref="Z325" si="2520">SUM(Y325*$D325)</f>
        <v>0</v>
      </c>
      <c r="AA325" s="4"/>
      <c r="AB325" s="872">
        <f t="shared" ref="AB325" si="2521">SUM(AA325*$D325)</f>
        <v>0</v>
      </c>
      <c r="AC325" s="877"/>
      <c r="AD325" s="53">
        <f t="shared" ref="AD325" si="2522">SUM(AC325*$D325)</f>
        <v>0</v>
      </c>
      <c r="AE325" s="48"/>
      <c r="AF325" s="53">
        <f t="shared" ref="AF325" si="2523">SUM(AE325*$D325)</f>
        <v>0</v>
      </c>
      <c r="AG325" s="48"/>
      <c r="AH325" s="53">
        <f t="shared" ref="AH325" si="2524">SUM(AG325*$D325)</f>
        <v>0</v>
      </c>
      <c r="AI325" s="48"/>
      <c r="AJ325" s="53">
        <f t="shared" ref="AJ325" si="2525">SUM(AI325*$D325)</f>
        <v>0</v>
      </c>
      <c r="AK325" s="48"/>
      <c r="AL325" s="53">
        <f t="shared" ref="AL325" si="2526">SUM(AK325*$D325)</f>
        <v>0</v>
      </c>
      <c r="AM325" s="48"/>
      <c r="AN325" s="53">
        <f t="shared" ref="AN325" si="2527">SUM(AM325*$D325)</f>
        <v>0</v>
      </c>
      <c r="AO325" s="48"/>
      <c r="AP325" s="53">
        <f t="shared" ref="AP325" si="2528">SUM(AO325*$D325)</f>
        <v>0</v>
      </c>
      <c r="AQ325" s="48"/>
      <c r="AR325" s="53">
        <f t="shared" ref="AR325" si="2529">SUM(AQ325*$D325)</f>
        <v>0</v>
      </c>
      <c r="AS325" s="48"/>
      <c r="AT325" s="53">
        <f t="shared" ref="AT325" si="2530">SUM(AS325*$D325)</f>
        <v>0</v>
      </c>
      <c r="AU325" s="48"/>
      <c r="AV325" s="53">
        <f t="shared" ref="AV325" si="2531">SUM(AU325*$D325)</f>
        <v>0</v>
      </c>
      <c r="AW325" s="48"/>
      <c r="AX325" s="53">
        <f t="shared" ref="AX325" si="2532">SUM(AW325*$D325)</f>
        <v>0</v>
      </c>
      <c r="AY325" s="48"/>
      <c r="AZ325" s="872">
        <f t="shared" ref="AZ325" si="2533">SUM(AY325*$D325)</f>
        <v>0</v>
      </c>
      <c r="BA325" s="877"/>
      <c r="BB325" s="53">
        <f t="shared" ref="BB325" si="2534">SUM(BA325*$D325)</f>
        <v>0</v>
      </c>
      <c r="BC325" s="48"/>
      <c r="BD325" s="53">
        <f t="shared" ref="BD325" si="2535">SUM(BC325*$D325)</f>
        <v>0</v>
      </c>
      <c r="BE325" s="48"/>
      <c r="BF325" s="53">
        <f t="shared" ref="BF325" si="2536">SUM(BE325*$D325)</f>
        <v>0</v>
      </c>
      <c r="BG325" s="48"/>
      <c r="BH325" s="53">
        <f t="shared" ref="BH325" si="2537">SUM(BG325*$D325)</f>
        <v>0</v>
      </c>
      <c r="BI325" s="48"/>
      <c r="BJ325" s="53">
        <f t="shared" ref="BJ325" si="2538">SUM(BI325*$D325)</f>
        <v>0</v>
      </c>
      <c r="BK325" s="48"/>
      <c r="BL325" s="53">
        <f t="shared" ref="BL325" si="2539">SUM(BK325*$D325)</f>
        <v>0</v>
      </c>
      <c r="BM325" s="48">
        <v>80</v>
      </c>
      <c r="BN325" s="53">
        <f t="shared" ref="BN325" si="2540">SUM(BM325*$D325)</f>
        <v>4800</v>
      </c>
      <c r="BO325" s="48">
        <v>105</v>
      </c>
      <c r="BP325" s="53">
        <f t="shared" ref="BP325" si="2541">SUM(BO325*$D325)</f>
        <v>6300</v>
      </c>
      <c r="BQ325" s="48">
        <v>8.5</v>
      </c>
      <c r="BR325" s="53">
        <f t="shared" ref="BR325" si="2542">SUM(BQ325*$D325)</f>
        <v>510</v>
      </c>
      <c r="BS325" s="48"/>
      <c r="BT325" s="53">
        <f t="shared" ref="BT325" si="2543">SUM(BS325*$D325)</f>
        <v>0</v>
      </c>
      <c r="BU325" s="48"/>
      <c r="BV325" s="53">
        <f t="shared" ref="BV325" si="2544">SUM(BU325*$D325)</f>
        <v>0</v>
      </c>
      <c r="BW325" s="48">
        <v>15</v>
      </c>
      <c r="BX325" s="53">
        <f t="shared" ref="BX325" si="2545">SUM(BW325*$D325)</f>
        <v>900</v>
      </c>
      <c r="BY325" s="48"/>
      <c r="BZ325" s="53">
        <f t="shared" si="2421"/>
        <v>0</v>
      </c>
      <c r="CA325" s="48"/>
      <c r="CB325" s="53">
        <f t="shared" si="2422"/>
        <v>0</v>
      </c>
      <c r="CC325" s="48"/>
      <c r="CD325" s="53">
        <f t="shared" si="2423"/>
        <v>0</v>
      </c>
      <c r="CE325" s="48"/>
      <c r="CF325" s="53">
        <f t="shared" si="2424"/>
        <v>0</v>
      </c>
      <c r="CG325" s="48"/>
      <c r="CH325" s="53">
        <f t="shared" si="2425"/>
        <v>0</v>
      </c>
      <c r="CI325" s="48"/>
      <c r="CJ325" s="53">
        <f t="shared" si="2426"/>
        <v>0</v>
      </c>
      <c r="CK325" s="48"/>
      <c r="CL325" s="53">
        <f t="shared" si="2427"/>
        <v>0</v>
      </c>
      <c r="CM325" s="48"/>
      <c r="CN325" s="53">
        <f t="shared" si="2428"/>
        <v>0</v>
      </c>
      <c r="CO325" s="48"/>
      <c r="CP325" s="53">
        <f t="shared" si="2429"/>
        <v>0</v>
      </c>
      <c r="CQ325" s="48"/>
      <c r="CR325" s="53">
        <f t="shared" si="2430"/>
        <v>0</v>
      </c>
      <c r="CS325" s="48"/>
      <c r="CT325" s="53">
        <f t="shared" si="2431"/>
        <v>0</v>
      </c>
      <c r="CU325" s="48"/>
      <c r="CV325" s="53">
        <f t="shared" si="2432"/>
        <v>0</v>
      </c>
      <c r="CW325" s="48"/>
      <c r="CX325" s="53">
        <f t="shared" ref="CX325" si="2546">SUM(CW325*$D325)</f>
        <v>0</v>
      </c>
      <c r="CY325" s="43"/>
      <c r="CZ325" s="50">
        <f t="shared" si="2298"/>
        <v>208.5</v>
      </c>
      <c r="DA325" s="50">
        <f t="shared" si="2299"/>
        <v>12510</v>
      </c>
      <c r="DB325" s="1"/>
      <c r="DC325" s="850"/>
      <c r="DD325" s="850">
        <f t="shared" si="2300"/>
        <v>0</v>
      </c>
      <c r="DE325" s="851">
        <f t="shared" si="2350"/>
        <v>15</v>
      </c>
      <c r="DF325" s="851">
        <f t="shared" si="2301"/>
        <v>900</v>
      </c>
      <c r="DG325" s="850"/>
      <c r="DH325" s="850"/>
      <c r="DI325" s="851"/>
      <c r="DJ325" s="851"/>
    </row>
    <row r="326" spans="1:114" s="3" customFormat="1" x14ac:dyDescent="0.2">
      <c r="A326" s="222" t="s">
        <v>134</v>
      </c>
      <c r="B326" s="222" t="s">
        <v>135</v>
      </c>
      <c r="C326" s="222" t="s">
        <v>9</v>
      </c>
      <c r="D326" s="222">
        <v>60</v>
      </c>
      <c r="E326" s="4"/>
      <c r="F326" s="53">
        <f t="shared" si="2351"/>
        <v>0</v>
      </c>
      <c r="G326" s="4"/>
      <c r="H326" s="53">
        <f t="shared" si="2471"/>
        <v>0</v>
      </c>
      <c r="I326" s="4"/>
      <c r="J326" s="53">
        <f t="shared" ref="J326" si="2547">SUM(I326*$D326)</f>
        <v>0</v>
      </c>
      <c r="K326" s="4"/>
      <c r="L326" s="53">
        <f t="shared" si="2473"/>
        <v>0</v>
      </c>
      <c r="M326" s="4"/>
      <c r="N326" s="53">
        <f t="shared" si="2474"/>
        <v>0</v>
      </c>
      <c r="O326" s="4"/>
      <c r="P326" s="53">
        <f t="shared" si="2475"/>
        <v>0</v>
      </c>
      <c r="Q326" s="4"/>
      <c r="R326" s="53">
        <f t="shared" si="2476"/>
        <v>0</v>
      </c>
      <c r="S326" s="4"/>
      <c r="T326" s="53">
        <f t="shared" si="2477"/>
        <v>0</v>
      </c>
      <c r="U326" s="4"/>
      <c r="V326" s="53">
        <f t="shared" si="2478"/>
        <v>0</v>
      </c>
      <c r="W326" s="4"/>
      <c r="X326" s="53">
        <f t="shared" si="2479"/>
        <v>0</v>
      </c>
      <c r="Y326" s="4"/>
      <c r="Z326" s="53">
        <f t="shared" si="2480"/>
        <v>0</v>
      </c>
      <c r="AA326" s="4"/>
      <c r="AB326" s="872">
        <f t="shared" si="2481"/>
        <v>0</v>
      </c>
      <c r="AC326" s="877"/>
      <c r="AD326" s="53">
        <f t="shared" si="2482"/>
        <v>0</v>
      </c>
      <c r="AE326" s="48"/>
      <c r="AF326" s="53">
        <f t="shared" si="2483"/>
        <v>0</v>
      </c>
      <c r="AG326" s="48"/>
      <c r="AH326" s="53">
        <f t="shared" si="2484"/>
        <v>0</v>
      </c>
      <c r="AI326" s="48"/>
      <c r="AJ326" s="53">
        <f t="shared" si="2485"/>
        <v>0</v>
      </c>
      <c r="AK326" s="48"/>
      <c r="AL326" s="53">
        <f t="shared" si="2486"/>
        <v>0</v>
      </c>
      <c r="AM326" s="48"/>
      <c r="AN326" s="53">
        <f t="shared" si="2487"/>
        <v>0</v>
      </c>
      <c r="AO326" s="48"/>
      <c r="AP326" s="53">
        <f t="shared" si="2488"/>
        <v>0</v>
      </c>
      <c r="AQ326" s="48"/>
      <c r="AR326" s="53">
        <f t="shared" si="2489"/>
        <v>0</v>
      </c>
      <c r="AS326" s="48"/>
      <c r="AT326" s="53">
        <f t="shared" si="2490"/>
        <v>0</v>
      </c>
      <c r="AU326" s="48"/>
      <c r="AV326" s="53">
        <f t="shared" si="2491"/>
        <v>0</v>
      </c>
      <c r="AW326" s="48"/>
      <c r="AX326" s="53">
        <f t="shared" si="2492"/>
        <v>0</v>
      </c>
      <c r="AY326" s="48"/>
      <c r="AZ326" s="872">
        <f t="shared" si="2493"/>
        <v>0</v>
      </c>
      <c r="BA326" s="877"/>
      <c r="BB326" s="53">
        <f t="shared" si="2494"/>
        <v>0</v>
      </c>
      <c r="BC326" s="48"/>
      <c r="BD326" s="53">
        <f t="shared" si="2495"/>
        <v>0</v>
      </c>
      <c r="BE326" s="48"/>
      <c r="BF326" s="53">
        <f t="shared" si="2496"/>
        <v>0</v>
      </c>
      <c r="BG326" s="48"/>
      <c r="BH326" s="53">
        <f t="shared" si="2497"/>
        <v>0</v>
      </c>
      <c r="BI326" s="48"/>
      <c r="BJ326" s="53">
        <f t="shared" si="2498"/>
        <v>0</v>
      </c>
      <c r="BK326" s="48"/>
      <c r="BL326" s="53">
        <f t="shared" si="2499"/>
        <v>0</v>
      </c>
      <c r="BM326" s="48"/>
      <c r="BN326" s="53">
        <f t="shared" si="2500"/>
        <v>0</v>
      </c>
      <c r="BO326" s="48"/>
      <c r="BP326" s="53">
        <f t="shared" si="2501"/>
        <v>0</v>
      </c>
      <c r="BQ326" s="48"/>
      <c r="BR326" s="53">
        <f t="shared" si="2502"/>
        <v>0</v>
      </c>
      <c r="BS326" s="48"/>
      <c r="BT326" s="53">
        <f t="shared" si="2503"/>
        <v>0</v>
      </c>
      <c r="BU326" s="48"/>
      <c r="BV326" s="53">
        <f t="shared" si="2504"/>
        <v>0</v>
      </c>
      <c r="BW326" s="48"/>
      <c r="BX326" s="53">
        <f t="shared" si="2505"/>
        <v>0</v>
      </c>
      <c r="BY326" s="48"/>
      <c r="BZ326" s="53">
        <f t="shared" si="2421"/>
        <v>0</v>
      </c>
      <c r="CA326" s="48"/>
      <c r="CB326" s="53">
        <f t="shared" si="2422"/>
        <v>0</v>
      </c>
      <c r="CC326" s="48"/>
      <c r="CD326" s="53">
        <f t="shared" si="2423"/>
        <v>0</v>
      </c>
      <c r="CE326" s="48"/>
      <c r="CF326" s="53">
        <f t="shared" si="2424"/>
        <v>0</v>
      </c>
      <c r="CG326" s="48"/>
      <c r="CH326" s="53">
        <f t="shared" si="2425"/>
        <v>0</v>
      </c>
      <c r="CI326" s="48"/>
      <c r="CJ326" s="53">
        <f t="shared" si="2426"/>
        <v>0</v>
      </c>
      <c r="CK326" s="48"/>
      <c r="CL326" s="53">
        <f t="shared" si="2427"/>
        <v>0</v>
      </c>
      <c r="CM326" s="48"/>
      <c r="CN326" s="53">
        <f t="shared" si="2428"/>
        <v>0</v>
      </c>
      <c r="CO326" s="48"/>
      <c r="CP326" s="53">
        <f t="shared" si="2429"/>
        <v>0</v>
      </c>
      <c r="CQ326" s="48"/>
      <c r="CR326" s="53">
        <f t="shared" si="2430"/>
        <v>0</v>
      </c>
      <c r="CS326" s="48"/>
      <c r="CT326" s="53">
        <f t="shared" si="2431"/>
        <v>0</v>
      </c>
      <c r="CU326" s="48"/>
      <c r="CV326" s="53">
        <f t="shared" si="2432"/>
        <v>0</v>
      </c>
      <c r="CW326" s="48"/>
      <c r="CX326" s="53">
        <f t="shared" si="2297"/>
        <v>0</v>
      </c>
      <c r="CY326" s="43"/>
      <c r="CZ326" s="50">
        <f t="shared" si="2298"/>
        <v>0</v>
      </c>
      <c r="DA326" s="50">
        <f t="shared" si="2299"/>
        <v>0</v>
      </c>
      <c r="DB326" s="1"/>
      <c r="DC326" s="850"/>
      <c r="DD326" s="850">
        <f t="shared" si="2300"/>
        <v>0</v>
      </c>
      <c r="DE326" s="851">
        <f t="shared" si="2350"/>
        <v>0</v>
      </c>
      <c r="DF326" s="851">
        <f t="shared" si="2301"/>
        <v>0</v>
      </c>
      <c r="DG326" s="850"/>
      <c r="DH326" s="850"/>
      <c r="DI326" s="851"/>
      <c r="DJ326" s="851"/>
    </row>
    <row r="327" spans="1:114" s="3" customFormat="1" x14ac:dyDescent="0.2">
      <c r="A327" s="46" t="s">
        <v>175</v>
      </c>
      <c r="B327" s="46" t="s">
        <v>194</v>
      </c>
      <c r="C327" s="46" t="s">
        <v>9</v>
      </c>
      <c r="D327" s="46">
        <v>60</v>
      </c>
      <c r="E327" s="4"/>
      <c r="F327" s="53">
        <f t="shared" si="2351"/>
        <v>0</v>
      </c>
      <c r="G327" s="4"/>
      <c r="H327" s="53">
        <f t="shared" si="2471"/>
        <v>0</v>
      </c>
      <c r="I327" s="4"/>
      <c r="J327" s="53">
        <f t="shared" ref="J327" si="2548">SUM(I327*$D327)</f>
        <v>0</v>
      </c>
      <c r="K327" s="4"/>
      <c r="L327" s="53">
        <f t="shared" si="2473"/>
        <v>0</v>
      </c>
      <c r="M327" s="4"/>
      <c r="N327" s="53">
        <f t="shared" si="2474"/>
        <v>0</v>
      </c>
      <c r="O327" s="4"/>
      <c r="P327" s="53">
        <f t="shared" si="2475"/>
        <v>0</v>
      </c>
      <c r="Q327" s="4"/>
      <c r="R327" s="53">
        <f t="shared" si="2476"/>
        <v>0</v>
      </c>
      <c r="S327" s="4"/>
      <c r="T327" s="53">
        <f t="shared" si="2477"/>
        <v>0</v>
      </c>
      <c r="U327" s="4"/>
      <c r="V327" s="53">
        <f t="shared" si="2478"/>
        <v>0</v>
      </c>
      <c r="W327" s="4"/>
      <c r="X327" s="53">
        <f t="shared" si="2479"/>
        <v>0</v>
      </c>
      <c r="Y327" s="4"/>
      <c r="Z327" s="53">
        <f t="shared" si="2480"/>
        <v>0</v>
      </c>
      <c r="AA327" s="4"/>
      <c r="AB327" s="872">
        <f t="shared" si="2481"/>
        <v>0</v>
      </c>
      <c r="AC327" s="877"/>
      <c r="AD327" s="53">
        <f t="shared" si="2482"/>
        <v>0</v>
      </c>
      <c r="AE327" s="48"/>
      <c r="AF327" s="53">
        <f t="shared" si="2483"/>
        <v>0</v>
      </c>
      <c r="AG327" s="48"/>
      <c r="AH327" s="53">
        <f t="shared" si="2484"/>
        <v>0</v>
      </c>
      <c r="AI327" s="48"/>
      <c r="AJ327" s="53">
        <f t="shared" si="2485"/>
        <v>0</v>
      </c>
      <c r="AK327" s="48"/>
      <c r="AL327" s="53">
        <f t="shared" si="2486"/>
        <v>0</v>
      </c>
      <c r="AM327" s="48"/>
      <c r="AN327" s="53">
        <f t="shared" si="2487"/>
        <v>0</v>
      </c>
      <c r="AO327" s="48"/>
      <c r="AP327" s="53">
        <f t="shared" si="2488"/>
        <v>0</v>
      </c>
      <c r="AQ327" s="48"/>
      <c r="AR327" s="53">
        <f t="shared" si="2489"/>
        <v>0</v>
      </c>
      <c r="AS327" s="48"/>
      <c r="AT327" s="53">
        <f t="shared" si="2490"/>
        <v>0</v>
      </c>
      <c r="AU327" s="48"/>
      <c r="AV327" s="53">
        <f t="shared" si="2491"/>
        <v>0</v>
      </c>
      <c r="AW327" s="48"/>
      <c r="AX327" s="53">
        <f t="shared" si="2492"/>
        <v>0</v>
      </c>
      <c r="AY327" s="48"/>
      <c r="AZ327" s="872">
        <f t="shared" si="2493"/>
        <v>0</v>
      </c>
      <c r="BA327" s="877"/>
      <c r="BB327" s="53">
        <f t="shared" si="2494"/>
        <v>0</v>
      </c>
      <c r="BC327" s="48"/>
      <c r="BD327" s="53">
        <f t="shared" si="2495"/>
        <v>0</v>
      </c>
      <c r="BE327" s="48"/>
      <c r="BF327" s="53">
        <f t="shared" si="2496"/>
        <v>0</v>
      </c>
      <c r="BG327" s="48"/>
      <c r="BH327" s="53">
        <f t="shared" si="2497"/>
        <v>0</v>
      </c>
      <c r="BI327" s="48"/>
      <c r="BJ327" s="53">
        <f t="shared" si="2498"/>
        <v>0</v>
      </c>
      <c r="BK327" s="48"/>
      <c r="BL327" s="53">
        <f t="shared" si="2499"/>
        <v>0</v>
      </c>
      <c r="BM327" s="48"/>
      <c r="BN327" s="53">
        <f t="shared" si="2500"/>
        <v>0</v>
      </c>
      <c r="BO327" s="48"/>
      <c r="BP327" s="53">
        <f t="shared" si="2501"/>
        <v>0</v>
      </c>
      <c r="BQ327" s="48"/>
      <c r="BR327" s="53">
        <f t="shared" si="2502"/>
        <v>0</v>
      </c>
      <c r="BS327" s="48"/>
      <c r="BT327" s="53">
        <f t="shared" si="2503"/>
        <v>0</v>
      </c>
      <c r="BU327" s="48"/>
      <c r="BV327" s="53">
        <f t="shared" si="2504"/>
        <v>0</v>
      </c>
      <c r="BW327" s="48"/>
      <c r="BX327" s="53">
        <f t="shared" si="2505"/>
        <v>0</v>
      </c>
      <c r="BY327" s="48"/>
      <c r="BZ327" s="53">
        <f t="shared" si="2421"/>
        <v>0</v>
      </c>
      <c r="CA327" s="48"/>
      <c r="CB327" s="53">
        <f t="shared" si="2422"/>
        <v>0</v>
      </c>
      <c r="CC327" s="48"/>
      <c r="CD327" s="53">
        <f t="shared" si="2423"/>
        <v>0</v>
      </c>
      <c r="CE327" s="48"/>
      <c r="CF327" s="53">
        <f t="shared" si="2424"/>
        <v>0</v>
      </c>
      <c r="CG327" s="48"/>
      <c r="CH327" s="53">
        <f t="shared" si="2425"/>
        <v>0</v>
      </c>
      <c r="CI327" s="48"/>
      <c r="CJ327" s="53">
        <f t="shared" si="2426"/>
        <v>0</v>
      </c>
      <c r="CK327" s="48"/>
      <c r="CL327" s="53">
        <f t="shared" si="2427"/>
        <v>0</v>
      </c>
      <c r="CM327" s="48"/>
      <c r="CN327" s="53">
        <f t="shared" si="2428"/>
        <v>0</v>
      </c>
      <c r="CO327" s="48"/>
      <c r="CP327" s="53">
        <f t="shared" si="2429"/>
        <v>0</v>
      </c>
      <c r="CQ327" s="48"/>
      <c r="CR327" s="53">
        <f t="shared" si="2430"/>
        <v>0</v>
      </c>
      <c r="CS327" s="48"/>
      <c r="CT327" s="53">
        <f t="shared" si="2431"/>
        <v>0</v>
      </c>
      <c r="CU327" s="48"/>
      <c r="CV327" s="53">
        <f t="shared" si="2432"/>
        <v>0</v>
      </c>
      <c r="CW327" s="48"/>
      <c r="CX327" s="53">
        <f t="shared" si="2297"/>
        <v>0</v>
      </c>
      <c r="CY327" s="43"/>
      <c r="CZ327" s="50">
        <f t="shared" si="2298"/>
        <v>0</v>
      </c>
      <c r="DA327" s="50">
        <f t="shared" si="2299"/>
        <v>0</v>
      </c>
      <c r="DB327" s="1"/>
      <c r="DC327" s="850"/>
      <c r="DD327" s="850">
        <f t="shared" si="2300"/>
        <v>0</v>
      </c>
      <c r="DE327" s="851">
        <f t="shared" si="2350"/>
        <v>0</v>
      </c>
      <c r="DF327" s="851">
        <f t="shared" si="2301"/>
        <v>0</v>
      </c>
      <c r="DG327" s="850"/>
      <c r="DH327" s="850"/>
      <c r="DI327" s="851"/>
      <c r="DJ327" s="851"/>
    </row>
    <row r="328" spans="1:114" s="3" customFormat="1" x14ac:dyDescent="0.2">
      <c r="A328" s="46" t="s">
        <v>447</v>
      </c>
      <c r="B328" s="46" t="s">
        <v>179</v>
      </c>
      <c r="C328" s="46" t="s">
        <v>9</v>
      </c>
      <c r="D328" s="46">
        <v>60</v>
      </c>
      <c r="E328" s="4"/>
      <c r="F328" s="53">
        <f t="shared" si="2351"/>
        <v>0</v>
      </c>
      <c r="G328" s="4"/>
      <c r="H328" s="53">
        <f t="shared" si="2471"/>
        <v>0</v>
      </c>
      <c r="I328" s="4"/>
      <c r="J328" s="53">
        <f t="shared" ref="J328:J329" si="2549">SUM(I328*$D328)</f>
        <v>0</v>
      </c>
      <c r="K328" s="4"/>
      <c r="L328" s="53">
        <f t="shared" si="2473"/>
        <v>0</v>
      </c>
      <c r="M328" s="4"/>
      <c r="N328" s="53">
        <f t="shared" si="2474"/>
        <v>0</v>
      </c>
      <c r="O328" s="4"/>
      <c r="P328" s="53">
        <f t="shared" si="2475"/>
        <v>0</v>
      </c>
      <c r="Q328" s="4"/>
      <c r="R328" s="53">
        <f t="shared" si="2476"/>
        <v>0</v>
      </c>
      <c r="S328" s="4"/>
      <c r="T328" s="53">
        <f t="shared" si="2477"/>
        <v>0</v>
      </c>
      <c r="U328" s="4"/>
      <c r="V328" s="53">
        <f t="shared" si="2478"/>
        <v>0</v>
      </c>
      <c r="W328" s="4"/>
      <c r="X328" s="53">
        <f t="shared" si="2479"/>
        <v>0</v>
      </c>
      <c r="Y328" s="4"/>
      <c r="Z328" s="53">
        <f t="shared" si="2480"/>
        <v>0</v>
      </c>
      <c r="AA328" s="4"/>
      <c r="AB328" s="872">
        <f t="shared" si="2481"/>
        <v>0</v>
      </c>
      <c r="AC328" s="903"/>
      <c r="AD328" s="53">
        <f t="shared" si="2482"/>
        <v>0</v>
      </c>
      <c r="AE328" s="4"/>
      <c r="AF328" s="53">
        <f t="shared" si="2483"/>
        <v>0</v>
      </c>
      <c r="AG328" s="4"/>
      <c r="AH328" s="53">
        <f t="shared" si="2484"/>
        <v>0</v>
      </c>
      <c r="AI328" s="4"/>
      <c r="AJ328" s="53">
        <f t="shared" si="2485"/>
        <v>0</v>
      </c>
      <c r="AK328" s="4"/>
      <c r="AL328" s="53">
        <f t="shared" si="2486"/>
        <v>0</v>
      </c>
      <c r="AM328" s="4"/>
      <c r="AN328" s="53">
        <f t="shared" si="2487"/>
        <v>0</v>
      </c>
      <c r="AO328" s="4"/>
      <c r="AP328" s="53">
        <f t="shared" si="2488"/>
        <v>0</v>
      </c>
      <c r="AQ328" s="4"/>
      <c r="AR328" s="53">
        <f t="shared" si="2489"/>
        <v>0</v>
      </c>
      <c r="AS328" s="4"/>
      <c r="AT328" s="53">
        <f t="shared" si="2490"/>
        <v>0</v>
      </c>
      <c r="AU328" s="4">
        <v>20.25</v>
      </c>
      <c r="AV328" s="53">
        <f t="shared" si="2491"/>
        <v>1215</v>
      </c>
      <c r="AW328" s="4">
        <v>10.75</v>
      </c>
      <c r="AX328" s="53">
        <f t="shared" si="2492"/>
        <v>645</v>
      </c>
      <c r="AY328" s="4"/>
      <c r="AZ328" s="872">
        <f t="shared" si="2493"/>
        <v>0</v>
      </c>
      <c r="BA328" s="903"/>
      <c r="BB328" s="53">
        <f t="shared" si="2494"/>
        <v>0</v>
      </c>
      <c r="BC328" s="4"/>
      <c r="BD328" s="53">
        <f t="shared" si="2495"/>
        <v>0</v>
      </c>
      <c r="BE328" s="4">
        <v>15</v>
      </c>
      <c r="BF328" s="53">
        <f t="shared" si="2496"/>
        <v>900</v>
      </c>
      <c r="BG328" s="4"/>
      <c r="BH328" s="53">
        <f t="shared" si="2497"/>
        <v>0</v>
      </c>
      <c r="BI328" s="4"/>
      <c r="BJ328" s="53">
        <f t="shared" si="2498"/>
        <v>0</v>
      </c>
      <c r="BK328" s="4"/>
      <c r="BL328" s="53">
        <f t="shared" si="2499"/>
        <v>0</v>
      </c>
      <c r="BM328" s="4"/>
      <c r="BN328" s="53">
        <f t="shared" si="2500"/>
        <v>0</v>
      </c>
      <c r="BO328" s="4">
        <v>2.5</v>
      </c>
      <c r="BP328" s="53">
        <f t="shared" si="2501"/>
        <v>150</v>
      </c>
      <c r="BQ328" s="4"/>
      <c r="BR328" s="53">
        <f t="shared" si="2502"/>
        <v>0</v>
      </c>
      <c r="BS328" s="4">
        <v>15</v>
      </c>
      <c r="BT328" s="53">
        <f t="shared" si="2503"/>
        <v>900</v>
      </c>
      <c r="BU328" s="4">
        <v>1</v>
      </c>
      <c r="BV328" s="53">
        <f t="shared" si="2504"/>
        <v>60</v>
      </c>
      <c r="BW328" s="4"/>
      <c r="BX328" s="53">
        <f t="shared" si="2505"/>
        <v>0</v>
      </c>
      <c r="BY328" s="4"/>
      <c r="BZ328" s="53">
        <f t="shared" si="2421"/>
        <v>0</v>
      </c>
      <c r="CA328" s="4"/>
      <c r="CB328" s="53">
        <f t="shared" si="2422"/>
        <v>0</v>
      </c>
      <c r="CC328" s="4"/>
      <c r="CD328" s="53">
        <f t="shared" si="2423"/>
        <v>0</v>
      </c>
      <c r="CE328" s="4"/>
      <c r="CF328" s="53">
        <f t="shared" si="2424"/>
        <v>0</v>
      </c>
      <c r="CG328" s="4"/>
      <c r="CH328" s="53">
        <f t="shared" si="2425"/>
        <v>0</v>
      </c>
      <c r="CI328" s="4"/>
      <c r="CJ328" s="53">
        <f t="shared" si="2426"/>
        <v>0</v>
      </c>
      <c r="CK328" s="4"/>
      <c r="CL328" s="53">
        <f t="shared" si="2427"/>
        <v>0</v>
      </c>
      <c r="CM328" s="4"/>
      <c r="CN328" s="53">
        <f t="shared" si="2428"/>
        <v>0</v>
      </c>
      <c r="CO328" s="4"/>
      <c r="CP328" s="53">
        <f t="shared" si="2429"/>
        <v>0</v>
      </c>
      <c r="CQ328" s="4"/>
      <c r="CR328" s="53">
        <f t="shared" si="2430"/>
        <v>0</v>
      </c>
      <c r="CS328" s="4"/>
      <c r="CT328" s="53">
        <f t="shared" si="2431"/>
        <v>0</v>
      </c>
      <c r="CU328" s="4"/>
      <c r="CV328" s="53">
        <f t="shared" si="2432"/>
        <v>0</v>
      </c>
      <c r="CW328" s="4"/>
      <c r="CX328" s="53">
        <f t="shared" si="2297"/>
        <v>0</v>
      </c>
      <c r="CY328" s="43"/>
      <c r="CZ328" s="50">
        <f t="shared" si="2298"/>
        <v>64.5</v>
      </c>
      <c r="DA328" s="50">
        <f t="shared" si="2299"/>
        <v>3870</v>
      </c>
      <c r="DB328" s="1"/>
      <c r="DC328" s="850"/>
      <c r="DD328" s="850">
        <f t="shared" si="2300"/>
        <v>0</v>
      </c>
      <c r="DE328" s="851">
        <f t="shared" si="2350"/>
        <v>0</v>
      </c>
      <c r="DF328" s="851">
        <f t="shared" si="2301"/>
        <v>0</v>
      </c>
      <c r="DG328" s="850"/>
      <c r="DH328" s="850"/>
      <c r="DI328" s="851"/>
      <c r="DJ328" s="851"/>
    </row>
    <row r="329" spans="1:114" s="3" customFormat="1" x14ac:dyDescent="0.2">
      <c r="A329" s="46"/>
      <c r="B329" s="46"/>
      <c r="C329" s="46"/>
      <c r="D329" s="46"/>
      <c r="E329" s="4"/>
      <c r="F329" s="53">
        <f t="shared" ref="F329" si="2550">SUM(E329*$D329)</f>
        <v>0</v>
      </c>
      <c r="G329" s="4"/>
      <c r="H329" s="53">
        <f t="shared" ref="H329" si="2551">SUM(G329*$D329)</f>
        <v>0</v>
      </c>
      <c r="I329" s="4"/>
      <c r="J329" s="53">
        <f t="shared" si="2549"/>
        <v>0</v>
      </c>
      <c r="K329" s="4"/>
      <c r="L329" s="53">
        <f t="shared" ref="L329" si="2552">SUM(K329*$D329)</f>
        <v>0</v>
      </c>
      <c r="M329" s="4"/>
      <c r="N329" s="53">
        <f t="shared" ref="N329" si="2553">SUM(M329*$D329)</f>
        <v>0</v>
      </c>
      <c r="O329" s="4"/>
      <c r="P329" s="53">
        <f t="shared" ref="P329" si="2554">SUM(O329*$D329)</f>
        <v>0</v>
      </c>
      <c r="Q329" s="4"/>
      <c r="R329" s="53">
        <f t="shared" ref="R329" si="2555">SUM(Q329*$D329)</f>
        <v>0</v>
      </c>
      <c r="S329" s="4"/>
      <c r="T329" s="53">
        <f t="shared" ref="T329" si="2556">SUM(S329*$D329)</f>
        <v>0</v>
      </c>
      <c r="U329" s="4"/>
      <c r="V329" s="53">
        <f t="shared" ref="V329" si="2557">SUM(U329*$D329)</f>
        <v>0</v>
      </c>
      <c r="W329" s="4"/>
      <c r="X329" s="53">
        <f t="shared" ref="X329" si="2558">SUM(W329*$D329)</f>
        <v>0</v>
      </c>
      <c r="Y329" s="4"/>
      <c r="Z329" s="53">
        <f t="shared" ref="Z329" si="2559">SUM(Y329*$D329)</f>
        <v>0</v>
      </c>
      <c r="AA329" s="4"/>
      <c r="AB329" s="872">
        <f t="shared" ref="AB329" si="2560">SUM(AA329*$D329)</f>
        <v>0</v>
      </c>
      <c r="AC329" s="877"/>
      <c r="AD329" s="53">
        <f t="shared" ref="AD329" si="2561">SUM(AC329*$D329)</f>
        <v>0</v>
      </c>
      <c r="AE329" s="48"/>
      <c r="AF329" s="53">
        <f t="shared" ref="AF329" si="2562">SUM(AE329*$D329)</f>
        <v>0</v>
      </c>
      <c r="AG329" s="48"/>
      <c r="AH329" s="53">
        <f t="shared" ref="AH329" si="2563">SUM(AG329*$D329)</f>
        <v>0</v>
      </c>
      <c r="AI329" s="48"/>
      <c r="AJ329" s="53">
        <f t="shared" ref="AJ329" si="2564">SUM(AI329*$D329)</f>
        <v>0</v>
      </c>
      <c r="AK329" s="48"/>
      <c r="AL329" s="53">
        <f t="shared" ref="AL329" si="2565">SUM(AK329*$D329)</f>
        <v>0</v>
      </c>
      <c r="AM329" s="48"/>
      <c r="AN329" s="53">
        <f t="shared" ref="AN329" si="2566">SUM(AM329*$D329)</f>
        <v>0</v>
      </c>
      <c r="AO329" s="48"/>
      <c r="AP329" s="53">
        <f t="shared" ref="AP329" si="2567">SUM(AO329*$D329)</f>
        <v>0</v>
      </c>
      <c r="AQ329" s="48"/>
      <c r="AR329" s="53">
        <f t="shared" ref="AR329" si="2568">SUM(AQ329*$D329)</f>
        <v>0</v>
      </c>
      <c r="AS329" s="48"/>
      <c r="AT329" s="53">
        <f t="shared" ref="AT329" si="2569">SUM(AS329*$D329)</f>
        <v>0</v>
      </c>
      <c r="AU329" s="48"/>
      <c r="AV329" s="53">
        <f t="shared" ref="AV329" si="2570">SUM(AU329*$D329)</f>
        <v>0</v>
      </c>
      <c r="AW329" s="48"/>
      <c r="AX329" s="53">
        <f t="shared" ref="AX329" si="2571">SUM(AW329*$D329)</f>
        <v>0</v>
      </c>
      <c r="AY329" s="48"/>
      <c r="AZ329" s="872">
        <f t="shared" ref="AZ329" si="2572">SUM(AY329*$D329)</f>
        <v>0</v>
      </c>
      <c r="BA329" s="877"/>
      <c r="BB329" s="53">
        <f t="shared" ref="BB329" si="2573">SUM(BA329*$D329)</f>
        <v>0</v>
      </c>
      <c r="BC329" s="48"/>
      <c r="BD329" s="53">
        <f t="shared" ref="BD329" si="2574">SUM(BC329*$D329)</f>
        <v>0</v>
      </c>
      <c r="BE329" s="48"/>
      <c r="BF329" s="53">
        <f t="shared" ref="BF329" si="2575">SUM(BE329*$D329)</f>
        <v>0</v>
      </c>
      <c r="BG329" s="48"/>
      <c r="BH329" s="53">
        <f t="shared" ref="BH329" si="2576">SUM(BG329*$D329)</f>
        <v>0</v>
      </c>
      <c r="BI329" s="48"/>
      <c r="BJ329" s="53">
        <f t="shared" ref="BJ329" si="2577">SUM(BI329*$D329)</f>
        <v>0</v>
      </c>
      <c r="BK329" s="48"/>
      <c r="BL329" s="53">
        <f t="shared" ref="BL329" si="2578">SUM(BK329*$D329)</f>
        <v>0</v>
      </c>
      <c r="BM329" s="48"/>
      <c r="BN329" s="53">
        <f t="shared" ref="BN329" si="2579">SUM(BM329*$D329)</f>
        <v>0</v>
      </c>
      <c r="BO329" s="48"/>
      <c r="BP329" s="53">
        <f t="shared" ref="BP329" si="2580">SUM(BO329*$D329)</f>
        <v>0</v>
      </c>
      <c r="BQ329" s="48"/>
      <c r="BR329" s="53">
        <f t="shared" ref="BR329" si="2581">SUM(BQ329*$D329)</f>
        <v>0</v>
      </c>
      <c r="BS329" s="48"/>
      <c r="BT329" s="53">
        <f t="shared" ref="BT329" si="2582">SUM(BS329*$D329)</f>
        <v>0</v>
      </c>
      <c r="BU329" s="48"/>
      <c r="BV329" s="53">
        <f t="shared" ref="BV329" si="2583">SUM(BU329*$D329)</f>
        <v>0</v>
      </c>
      <c r="BW329" s="48"/>
      <c r="BX329" s="53">
        <f t="shared" ref="BX329" si="2584">SUM(BW329*$D329)</f>
        <v>0</v>
      </c>
      <c r="BY329" s="48"/>
      <c r="BZ329" s="53">
        <f t="shared" ref="BZ329" si="2585">SUM(BY329*$D329)</f>
        <v>0</v>
      </c>
      <c r="CA329" s="48"/>
      <c r="CB329" s="53">
        <f t="shared" ref="CB329" si="2586">SUM(CA329*$D329)</f>
        <v>0</v>
      </c>
      <c r="CC329" s="48"/>
      <c r="CD329" s="53">
        <f t="shared" ref="CD329" si="2587">SUM(CC329*$D329)</f>
        <v>0</v>
      </c>
      <c r="CE329" s="48"/>
      <c r="CF329" s="53">
        <f t="shared" ref="CF329" si="2588">SUM(CE329*$D329)</f>
        <v>0</v>
      </c>
      <c r="CG329" s="48"/>
      <c r="CH329" s="53">
        <f t="shared" ref="CH329" si="2589">SUM(CG329*$D329)</f>
        <v>0</v>
      </c>
      <c r="CI329" s="48"/>
      <c r="CJ329" s="53">
        <f t="shared" ref="CJ329" si="2590">SUM(CI329*$D329)</f>
        <v>0</v>
      </c>
      <c r="CK329" s="48"/>
      <c r="CL329" s="53">
        <f t="shared" ref="CL329" si="2591">SUM(CK329*$D329)</f>
        <v>0</v>
      </c>
      <c r="CM329" s="48"/>
      <c r="CN329" s="53">
        <f t="shared" ref="CN329" si="2592">SUM(CM329*$D329)</f>
        <v>0</v>
      </c>
      <c r="CO329" s="48"/>
      <c r="CP329" s="53">
        <f t="shared" ref="CP329" si="2593">SUM(CO329*$D329)</f>
        <v>0</v>
      </c>
      <c r="CQ329" s="48"/>
      <c r="CR329" s="53">
        <f t="shared" ref="CR329" si="2594">SUM(CQ329*$D329)</f>
        <v>0</v>
      </c>
      <c r="CS329" s="48"/>
      <c r="CT329" s="53">
        <f t="shared" ref="CT329" si="2595">SUM(CS329*$D329)</f>
        <v>0</v>
      </c>
      <c r="CU329" s="48"/>
      <c r="CV329" s="53">
        <f t="shared" ref="CV329" si="2596">SUM(CU329*$D329)</f>
        <v>0</v>
      </c>
      <c r="CW329" s="48"/>
      <c r="CX329" s="53">
        <f t="shared" ref="CX329" si="2597">SUM(CW329*$D329)</f>
        <v>0</v>
      </c>
      <c r="CY329" s="43"/>
      <c r="CZ329" s="50">
        <f t="shared" ref="CZ329" si="2598">SUM(E329+G329+I329+K329+M329+O329+Q329+S329+U329+W329+Y329+AA329+AC329+AE329+AG329+AI329+AK329+AM329+AO329+AQ329+AS329+AU329+AW329+AY329+BA329+BC329+BE329+BG329+BI329+BK329+BM329+BO329+BQ329+BS329+BU329+BW329+CW329+BY329+CA329+CC329+CE329+CG329+CI329+CK329+CM329+CO329+CQ329+CS329+CU329)</f>
        <v>0</v>
      </c>
      <c r="DA329" s="50">
        <f t="shared" ref="DA329" si="2599">ROUND(CZ329*D329*2,1)/2</f>
        <v>0</v>
      </c>
      <c r="DB329" s="1"/>
      <c r="DC329" s="850"/>
      <c r="DD329" s="850">
        <f t="shared" ref="DD329" si="2600">DC329*D329</f>
        <v>0</v>
      </c>
      <c r="DE329" s="851">
        <f t="shared" ref="DE329" si="2601">DC329+BW329</f>
        <v>0</v>
      </c>
      <c r="DF329" s="851">
        <f t="shared" ref="DF329" si="2602">DE329*D329</f>
        <v>0</v>
      </c>
      <c r="DG329" s="850"/>
      <c r="DH329" s="850"/>
      <c r="DI329" s="851"/>
      <c r="DJ329" s="851"/>
    </row>
    <row r="330" spans="1:114" s="3" customFormat="1" x14ac:dyDescent="0.2">
      <c r="A330" s="46" t="s">
        <v>180</v>
      </c>
      <c r="B330" s="46" t="s">
        <v>181</v>
      </c>
      <c r="C330" s="46" t="s">
        <v>10</v>
      </c>
      <c r="D330" s="46">
        <v>35</v>
      </c>
      <c r="E330" s="4"/>
      <c r="F330" s="53">
        <f t="shared" si="2351"/>
        <v>0</v>
      </c>
      <c r="G330" s="4"/>
      <c r="H330" s="53">
        <f t="shared" si="2471"/>
        <v>0</v>
      </c>
      <c r="I330" s="4"/>
      <c r="J330" s="53">
        <f t="shared" ref="J330:J331" si="2603">SUM(I330*$D330)</f>
        <v>0</v>
      </c>
      <c r="K330" s="4"/>
      <c r="L330" s="53">
        <f t="shared" si="2473"/>
        <v>0</v>
      </c>
      <c r="M330" s="4"/>
      <c r="N330" s="53">
        <f t="shared" si="2474"/>
        <v>0</v>
      </c>
      <c r="O330" s="4"/>
      <c r="P330" s="53">
        <f t="shared" si="2475"/>
        <v>0</v>
      </c>
      <c r="Q330" s="4"/>
      <c r="R330" s="53">
        <f t="shared" si="2476"/>
        <v>0</v>
      </c>
      <c r="S330" s="4"/>
      <c r="T330" s="53">
        <f t="shared" si="2477"/>
        <v>0</v>
      </c>
      <c r="U330" s="4"/>
      <c r="V330" s="53">
        <f t="shared" si="2478"/>
        <v>0</v>
      </c>
      <c r="W330" s="4"/>
      <c r="X330" s="53">
        <f t="shared" si="2479"/>
        <v>0</v>
      </c>
      <c r="Y330" s="4"/>
      <c r="Z330" s="53">
        <f t="shared" si="2480"/>
        <v>0</v>
      </c>
      <c r="AA330" s="4"/>
      <c r="AB330" s="872">
        <f t="shared" si="2481"/>
        <v>0</v>
      </c>
      <c r="AC330" s="877"/>
      <c r="AD330" s="53">
        <f t="shared" si="2482"/>
        <v>0</v>
      </c>
      <c r="AE330" s="48"/>
      <c r="AF330" s="53">
        <f t="shared" si="2483"/>
        <v>0</v>
      </c>
      <c r="AG330" s="48"/>
      <c r="AH330" s="53">
        <f t="shared" si="2484"/>
        <v>0</v>
      </c>
      <c r="AI330" s="48"/>
      <c r="AJ330" s="53">
        <f t="shared" si="2485"/>
        <v>0</v>
      </c>
      <c r="AK330" s="48"/>
      <c r="AL330" s="53">
        <f t="shared" si="2486"/>
        <v>0</v>
      </c>
      <c r="AM330" s="48"/>
      <c r="AN330" s="53">
        <f t="shared" si="2487"/>
        <v>0</v>
      </c>
      <c r="AO330" s="48"/>
      <c r="AP330" s="53">
        <f t="shared" si="2488"/>
        <v>0</v>
      </c>
      <c r="AQ330" s="48"/>
      <c r="AR330" s="53">
        <f t="shared" si="2489"/>
        <v>0</v>
      </c>
      <c r="AS330" s="48"/>
      <c r="AT330" s="53">
        <f t="shared" si="2490"/>
        <v>0</v>
      </c>
      <c r="AU330" s="48"/>
      <c r="AV330" s="53">
        <f t="shared" si="2491"/>
        <v>0</v>
      </c>
      <c r="AW330" s="48"/>
      <c r="AX330" s="53">
        <f t="shared" si="2492"/>
        <v>0</v>
      </c>
      <c r="AY330" s="48"/>
      <c r="AZ330" s="872">
        <f t="shared" si="2493"/>
        <v>0</v>
      </c>
      <c r="BA330" s="877"/>
      <c r="BB330" s="53">
        <f t="shared" si="2494"/>
        <v>0</v>
      </c>
      <c r="BC330" s="48"/>
      <c r="BD330" s="53">
        <f t="shared" si="2495"/>
        <v>0</v>
      </c>
      <c r="BE330" s="48"/>
      <c r="BF330" s="53">
        <f t="shared" si="2496"/>
        <v>0</v>
      </c>
      <c r="BG330" s="48"/>
      <c r="BH330" s="53">
        <f t="shared" si="2497"/>
        <v>0</v>
      </c>
      <c r="BI330" s="48"/>
      <c r="BJ330" s="53">
        <f t="shared" si="2498"/>
        <v>0</v>
      </c>
      <c r="BK330" s="48"/>
      <c r="BL330" s="53">
        <f t="shared" si="2499"/>
        <v>0</v>
      </c>
      <c r="BM330" s="48"/>
      <c r="BN330" s="53">
        <f t="shared" si="2500"/>
        <v>0</v>
      </c>
      <c r="BO330" s="48"/>
      <c r="BP330" s="53">
        <f t="shared" si="2501"/>
        <v>0</v>
      </c>
      <c r="BQ330" s="48"/>
      <c r="BR330" s="53">
        <f t="shared" si="2502"/>
        <v>0</v>
      </c>
      <c r="BS330" s="48"/>
      <c r="BT330" s="53">
        <f t="shared" si="2503"/>
        <v>0</v>
      </c>
      <c r="BU330" s="48"/>
      <c r="BV330" s="53">
        <f t="shared" si="2504"/>
        <v>0</v>
      </c>
      <c r="BW330" s="48"/>
      <c r="BX330" s="53">
        <f t="shared" si="2505"/>
        <v>0</v>
      </c>
      <c r="BY330" s="48"/>
      <c r="BZ330" s="53">
        <f t="shared" si="2421"/>
        <v>0</v>
      </c>
      <c r="CA330" s="48"/>
      <c r="CB330" s="53">
        <f t="shared" si="2422"/>
        <v>0</v>
      </c>
      <c r="CC330" s="48"/>
      <c r="CD330" s="53">
        <f t="shared" si="2423"/>
        <v>0</v>
      </c>
      <c r="CE330" s="48"/>
      <c r="CF330" s="53">
        <f t="shared" si="2424"/>
        <v>0</v>
      </c>
      <c r="CG330" s="48"/>
      <c r="CH330" s="53">
        <f t="shared" si="2425"/>
        <v>0</v>
      </c>
      <c r="CI330" s="48"/>
      <c r="CJ330" s="53">
        <f t="shared" si="2426"/>
        <v>0</v>
      </c>
      <c r="CK330" s="48"/>
      <c r="CL330" s="53">
        <f t="shared" si="2427"/>
        <v>0</v>
      </c>
      <c r="CM330" s="48"/>
      <c r="CN330" s="53">
        <f t="shared" si="2428"/>
        <v>0</v>
      </c>
      <c r="CO330" s="48"/>
      <c r="CP330" s="53">
        <f t="shared" si="2429"/>
        <v>0</v>
      </c>
      <c r="CQ330" s="48"/>
      <c r="CR330" s="53">
        <f t="shared" si="2430"/>
        <v>0</v>
      </c>
      <c r="CS330" s="48"/>
      <c r="CT330" s="53">
        <f t="shared" si="2431"/>
        <v>0</v>
      </c>
      <c r="CU330" s="48"/>
      <c r="CV330" s="53">
        <f t="shared" si="2432"/>
        <v>0</v>
      </c>
      <c r="CW330" s="48"/>
      <c r="CX330" s="53">
        <f t="shared" si="2297"/>
        <v>0</v>
      </c>
      <c r="CY330" s="43"/>
      <c r="CZ330" s="50">
        <f t="shared" si="2298"/>
        <v>0</v>
      </c>
      <c r="DA330" s="50">
        <f t="shared" si="2299"/>
        <v>0</v>
      </c>
      <c r="DB330" s="1"/>
      <c r="DC330" s="850"/>
      <c r="DD330" s="850">
        <f t="shared" si="2300"/>
        <v>0</v>
      </c>
      <c r="DE330" s="851">
        <f t="shared" si="2350"/>
        <v>0</v>
      </c>
      <c r="DF330" s="851">
        <f t="shared" si="2301"/>
        <v>0</v>
      </c>
      <c r="DG330" s="850"/>
      <c r="DH330" s="850"/>
      <c r="DI330" s="851"/>
      <c r="DJ330" s="851"/>
    </row>
    <row r="331" spans="1:114" s="3" customFormat="1" x14ac:dyDescent="0.2">
      <c r="A331" s="46" t="s">
        <v>272</v>
      </c>
      <c r="B331" s="46" t="s">
        <v>273</v>
      </c>
      <c r="C331" s="46" t="s">
        <v>10</v>
      </c>
      <c r="D331" s="46">
        <v>35</v>
      </c>
      <c r="E331" s="4"/>
      <c r="F331" s="53">
        <f t="shared" ref="F331" si="2604">SUM(E331*$D331)</f>
        <v>0</v>
      </c>
      <c r="G331" s="4"/>
      <c r="H331" s="53">
        <f t="shared" ref="H331" si="2605">SUM(G331*$D331)</f>
        <v>0</v>
      </c>
      <c r="I331" s="4"/>
      <c r="J331" s="53">
        <f t="shared" si="2603"/>
        <v>0</v>
      </c>
      <c r="K331" s="4"/>
      <c r="L331" s="53">
        <f t="shared" ref="L331" si="2606">SUM(K331*$D331)</f>
        <v>0</v>
      </c>
      <c r="M331" s="4"/>
      <c r="N331" s="53">
        <f t="shared" ref="N331" si="2607">SUM(M331*$D331)</f>
        <v>0</v>
      </c>
      <c r="O331" s="4"/>
      <c r="P331" s="53">
        <f t="shared" ref="P331" si="2608">SUM(O331*$D331)</f>
        <v>0</v>
      </c>
      <c r="Q331" s="4"/>
      <c r="R331" s="53">
        <f t="shared" ref="R331" si="2609">SUM(Q331*$D331)</f>
        <v>0</v>
      </c>
      <c r="S331" s="4"/>
      <c r="T331" s="53">
        <f t="shared" ref="T331" si="2610">SUM(S331*$D331)</f>
        <v>0</v>
      </c>
      <c r="U331" s="4"/>
      <c r="V331" s="53">
        <f t="shared" ref="V331" si="2611">SUM(U331*$D331)</f>
        <v>0</v>
      </c>
      <c r="W331" s="4"/>
      <c r="X331" s="53">
        <f t="shared" ref="X331" si="2612">SUM(W331*$D331)</f>
        <v>0</v>
      </c>
      <c r="Y331" s="4"/>
      <c r="Z331" s="53">
        <f t="shared" ref="Z331" si="2613">SUM(Y331*$D331)</f>
        <v>0</v>
      </c>
      <c r="AA331" s="4"/>
      <c r="AB331" s="872">
        <f t="shared" ref="AB331" si="2614">SUM(AA331*$D331)</f>
        <v>0</v>
      </c>
      <c r="AC331" s="877">
        <v>60</v>
      </c>
      <c r="AD331" s="53">
        <f t="shared" ref="AD331" si="2615">SUM(AC331*$D331)</f>
        <v>2100</v>
      </c>
      <c r="AE331" s="48">
        <v>24.5</v>
      </c>
      <c r="AF331" s="53">
        <f t="shared" ref="AF331" si="2616">SUM(AE331*$D331)</f>
        <v>857.5</v>
      </c>
      <c r="AG331" s="48">
        <v>30.25</v>
      </c>
      <c r="AH331" s="53">
        <f t="shared" ref="AH331" si="2617">SUM(AG331*$D331)</f>
        <v>1058.75</v>
      </c>
      <c r="AI331" s="48">
        <v>32.5</v>
      </c>
      <c r="AJ331" s="53">
        <f t="shared" ref="AJ331" si="2618">SUM(AI331*$D331)</f>
        <v>1137.5</v>
      </c>
      <c r="AK331" s="48">
        <v>18.5</v>
      </c>
      <c r="AL331" s="53">
        <f t="shared" ref="AL331" si="2619">SUM(AK331*$D331)</f>
        <v>647.5</v>
      </c>
      <c r="AM331" s="48"/>
      <c r="AN331" s="53">
        <f t="shared" ref="AN331" si="2620">SUM(AM331*$D331)</f>
        <v>0</v>
      </c>
      <c r="AO331" s="48"/>
      <c r="AP331" s="53">
        <f t="shared" ref="AP331" si="2621">SUM(AO331*$D331)</f>
        <v>0</v>
      </c>
      <c r="AQ331" s="48"/>
      <c r="AR331" s="53">
        <f t="shared" ref="AR331" si="2622">SUM(AQ331*$D331)</f>
        <v>0</v>
      </c>
      <c r="AS331" s="48"/>
      <c r="AT331" s="53">
        <f t="shared" ref="AT331" si="2623">SUM(AS331*$D331)</f>
        <v>0</v>
      </c>
      <c r="AU331" s="48"/>
      <c r="AV331" s="53">
        <f t="shared" ref="AV331" si="2624">SUM(AU331*$D331)</f>
        <v>0</v>
      </c>
      <c r="AW331" s="48"/>
      <c r="AX331" s="53">
        <f t="shared" ref="AX331" si="2625">SUM(AW331*$D331)</f>
        <v>0</v>
      </c>
      <c r="AY331" s="48"/>
      <c r="AZ331" s="872">
        <f t="shared" ref="AZ331" si="2626">SUM(AY331*$D331)</f>
        <v>0</v>
      </c>
      <c r="BA331" s="877"/>
      <c r="BB331" s="53">
        <f t="shared" ref="BB331" si="2627">SUM(BA331*$D331)</f>
        <v>0</v>
      </c>
      <c r="BC331" s="48"/>
      <c r="BD331" s="53">
        <f t="shared" ref="BD331" si="2628">SUM(BC331*$D331)</f>
        <v>0</v>
      </c>
      <c r="BE331" s="48"/>
      <c r="BF331" s="53">
        <f t="shared" ref="BF331" si="2629">SUM(BE331*$D331)</f>
        <v>0</v>
      </c>
      <c r="BG331" s="48"/>
      <c r="BH331" s="53">
        <f t="shared" ref="BH331" si="2630">SUM(BG331*$D331)</f>
        <v>0</v>
      </c>
      <c r="BI331" s="48"/>
      <c r="BJ331" s="53">
        <f t="shared" ref="BJ331" si="2631">SUM(BI331*$D331)</f>
        <v>0</v>
      </c>
      <c r="BK331" s="48"/>
      <c r="BL331" s="53">
        <f t="shared" ref="BL331" si="2632">SUM(BK331*$D331)</f>
        <v>0</v>
      </c>
      <c r="BM331" s="48"/>
      <c r="BN331" s="53">
        <f t="shared" ref="BN331" si="2633">SUM(BM331*$D331)</f>
        <v>0</v>
      </c>
      <c r="BO331" s="48"/>
      <c r="BP331" s="53">
        <f t="shared" ref="BP331" si="2634">SUM(BO331*$D331)</f>
        <v>0</v>
      </c>
      <c r="BQ331" s="48"/>
      <c r="BR331" s="53">
        <f t="shared" ref="BR331" si="2635">SUM(BQ331*$D331)</f>
        <v>0</v>
      </c>
      <c r="BS331" s="48"/>
      <c r="BT331" s="53">
        <f t="shared" ref="BT331" si="2636">SUM(BS331*$D331)</f>
        <v>0</v>
      </c>
      <c r="BU331" s="48"/>
      <c r="BV331" s="53">
        <f t="shared" ref="BV331" si="2637">SUM(BU331*$D331)</f>
        <v>0</v>
      </c>
      <c r="BW331" s="48"/>
      <c r="BX331" s="53">
        <f t="shared" ref="BX331" si="2638">SUM(BW331*$D331)</f>
        <v>0</v>
      </c>
      <c r="BY331" s="48"/>
      <c r="BZ331" s="53">
        <f t="shared" si="2421"/>
        <v>0</v>
      </c>
      <c r="CA331" s="48"/>
      <c r="CB331" s="53">
        <f t="shared" si="2422"/>
        <v>0</v>
      </c>
      <c r="CC331" s="48"/>
      <c r="CD331" s="53">
        <f t="shared" si="2423"/>
        <v>0</v>
      </c>
      <c r="CE331" s="48"/>
      <c r="CF331" s="53">
        <f t="shared" si="2424"/>
        <v>0</v>
      </c>
      <c r="CG331" s="48"/>
      <c r="CH331" s="53">
        <f t="shared" si="2425"/>
        <v>0</v>
      </c>
      <c r="CI331" s="48"/>
      <c r="CJ331" s="53">
        <f t="shared" si="2426"/>
        <v>0</v>
      </c>
      <c r="CK331" s="48"/>
      <c r="CL331" s="53">
        <f t="shared" si="2427"/>
        <v>0</v>
      </c>
      <c r="CM331" s="48"/>
      <c r="CN331" s="53">
        <f t="shared" si="2428"/>
        <v>0</v>
      </c>
      <c r="CO331" s="48"/>
      <c r="CP331" s="53">
        <f t="shared" si="2429"/>
        <v>0</v>
      </c>
      <c r="CQ331" s="48"/>
      <c r="CR331" s="53">
        <f t="shared" si="2430"/>
        <v>0</v>
      </c>
      <c r="CS331" s="48"/>
      <c r="CT331" s="53">
        <f t="shared" si="2431"/>
        <v>0</v>
      </c>
      <c r="CU331" s="48"/>
      <c r="CV331" s="53">
        <f t="shared" si="2432"/>
        <v>0</v>
      </c>
      <c r="CW331" s="48"/>
      <c r="CX331" s="53">
        <f t="shared" ref="CX331" si="2639">SUM(CW331*$D331)</f>
        <v>0</v>
      </c>
      <c r="CY331" s="43"/>
      <c r="CZ331" s="50">
        <f t="shared" si="2298"/>
        <v>165.75</v>
      </c>
      <c r="DA331" s="50">
        <f t="shared" si="2299"/>
        <v>5801.25</v>
      </c>
      <c r="DB331" s="1"/>
      <c r="DC331" s="850"/>
      <c r="DD331" s="850">
        <f t="shared" si="2300"/>
        <v>0</v>
      </c>
      <c r="DE331" s="851">
        <f t="shared" si="2350"/>
        <v>0</v>
      </c>
      <c r="DF331" s="851">
        <f t="shared" si="2301"/>
        <v>0</v>
      </c>
      <c r="DG331" s="850"/>
      <c r="DH331" s="850"/>
      <c r="DI331" s="851"/>
      <c r="DJ331" s="851"/>
    </row>
    <row r="332" spans="1:114" s="232" customFormat="1" x14ac:dyDescent="0.2">
      <c r="A332" s="235" t="s">
        <v>197</v>
      </c>
      <c r="B332" s="235" t="s">
        <v>183</v>
      </c>
      <c r="C332" s="235" t="s">
        <v>10</v>
      </c>
      <c r="D332" s="235">
        <v>35</v>
      </c>
      <c r="E332" s="236"/>
      <c r="F332" s="237">
        <f t="shared" si="2351"/>
        <v>0</v>
      </c>
      <c r="G332" s="236"/>
      <c r="H332" s="237">
        <f t="shared" si="2471"/>
        <v>0</v>
      </c>
      <c r="I332" s="236"/>
      <c r="J332" s="237">
        <f t="shared" ref="J332" si="2640">SUM(I332*$D332)</f>
        <v>0</v>
      </c>
      <c r="K332" s="236"/>
      <c r="L332" s="237">
        <f t="shared" si="2473"/>
        <v>0</v>
      </c>
      <c r="M332" s="236"/>
      <c r="N332" s="237">
        <f t="shared" si="2474"/>
        <v>0</v>
      </c>
      <c r="O332" s="236"/>
      <c r="P332" s="237">
        <f t="shared" si="2475"/>
        <v>0</v>
      </c>
      <c r="Q332" s="236"/>
      <c r="R332" s="237">
        <f t="shared" si="2476"/>
        <v>0</v>
      </c>
      <c r="S332" s="236"/>
      <c r="T332" s="237">
        <f t="shared" si="2477"/>
        <v>0</v>
      </c>
      <c r="U332" s="236"/>
      <c r="V332" s="237">
        <f t="shared" si="2478"/>
        <v>0</v>
      </c>
      <c r="W332" s="236"/>
      <c r="X332" s="237">
        <f t="shared" si="2479"/>
        <v>0</v>
      </c>
      <c r="Y332" s="236"/>
      <c r="Z332" s="237">
        <f t="shared" si="2480"/>
        <v>0</v>
      </c>
      <c r="AA332" s="236"/>
      <c r="AB332" s="875">
        <f t="shared" si="2481"/>
        <v>0</v>
      </c>
      <c r="AC332" s="885"/>
      <c r="AD332" s="237">
        <f t="shared" si="2482"/>
        <v>0</v>
      </c>
      <c r="AE332" s="238"/>
      <c r="AF332" s="237">
        <f t="shared" si="2483"/>
        <v>0</v>
      </c>
      <c r="AG332" s="238"/>
      <c r="AH332" s="237">
        <f t="shared" si="2484"/>
        <v>0</v>
      </c>
      <c r="AI332" s="238"/>
      <c r="AJ332" s="237">
        <f t="shared" si="2485"/>
        <v>0</v>
      </c>
      <c r="AK332" s="238"/>
      <c r="AL332" s="237">
        <f t="shared" si="2486"/>
        <v>0</v>
      </c>
      <c r="AM332" s="238"/>
      <c r="AN332" s="237">
        <f t="shared" si="2487"/>
        <v>0</v>
      </c>
      <c r="AO332" s="238"/>
      <c r="AP332" s="237">
        <f t="shared" si="2488"/>
        <v>0</v>
      </c>
      <c r="AQ332" s="238"/>
      <c r="AR332" s="237">
        <f t="shared" si="2489"/>
        <v>0</v>
      </c>
      <c r="AS332" s="869">
        <v>0.75</v>
      </c>
      <c r="AT332" s="237">
        <f t="shared" si="2490"/>
        <v>26.25</v>
      </c>
      <c r="AU332" s="238"/>
      <c r="AV332" s="237">
        <f t="shared" si="2491"/>
        <v>0</v>
      </c>
      <c r="AW332" s="238"/>
      <c r="AX332" s="237">
        <f t="shared" si="2492"/>
        <v>0</v>
      </c>
      <c r="AY332" s="238"/>
      <c r="AZ332" s="875">
        <f t="shared" si="2493"/>
        <v>0</v>
      </c>
      <c r="BA332" s="885"/>
      <c r="BB332" s="237">
        <f t="shared" si="2494"/>
        <v>0</v>
      </c>
      <c r="BC332" s="238"/>
      <c r="BD332" s="237">
        <f t="shared" si="2495"/>
        <v>0</v>
      </c>
      <c r="BE332" s="238"/>
      <c r="BF332" s="237">
        <f t="shared" si="2496"/>
        <v>0</v>
      </c>
      <c r="BG332" s="238"/>
      <c r="BH332" s="237">
        <f t="shared" si="2497"/>
        <v>0</v>
      </c>
      <c r="BI332" s="238"/>
      <c r="BJ332" s="237">
        <f t="shared" si="2498"/>
        <v>0</v>
      </c>
      <c r="BK332" s="238"/>
      <c r="BL332" s="237">
        <f t="shared" si="2499"/>
        <v>0</v>
      </c>
      <c r="BM332" s="238"/>
      <c r="BN332" s="237">
        <f t="shared" si="2500"/>
        <v>0</v>
      </c>
      <c r="BO332" s="238"/>
      <c r="BP332" s="237">
        <f t="shared" si="2501"/>
        <v>0</v>
      </c>
      <c r="BQ332" s="238"/>
      <c r="BR332" s="237">
        <f t="shared" si="2502"/>
        <v>0</v>
      </c>
      <c r="BS332" s="238"/>
      <c r="BT332" s="237">
        <f t="shared" si="2503"/>
        <v>0</v>
      </c>
      <c r="BU332" s="238"/>
      <c r="BV332" s="237">
        <f t="shared" si="2504"/>
        <v>0</v>
      </c>
      <c r="BW332" s="238"/>
      <c r="BX332" s="237">
        <f t="shared" si="2505"/>
        <v>0</v>
      </c>
      <c r="BY332" s="238"/>
      <c r="BZ332" s="237">
        <f t="shared" si="2421"/>
        <v>0</v>
      </c>
      <c r="CA332" s="238"/>
      <c r="CB332" s="237">
        <f t="shared" si="2422"/>
        <v>0</v>
      </c>
      <c r="CC332" s="238"/>
      <c r="CD332" s="237">
        <f t="shared" si="2423"/>
        <v>0</v>
      </c>
      <c r="CE332" s="238"/>
      <c r="CF332" s="237">
        <f t="shared" si="2424"/>
        <v>0</v>
      </c>
      <c r="CG332" s="238"/>
      <c r="CH332" s="237">
        <f t="shared" si="2425"/>
        <v>0</v>
      </c>
      <c r="CI332" s="238"/>
      <c r="CJ332" s="237">
        <f t="shared" si="2426"/>
        <v>0</v>
      </c>
      <c r="CK332" s="238"/>
      <c r="CL332" s="237">
        <f t="shared" si="2427"/>
        <v>0</v>
      </c>
      <c r="CM332" s="238"/>
      <c r="CN332" s="237">
        <f t="shared" si="2428"/>
        <v>0</v>
      </c>
      <c r="CO332" s="238"/>
      <c r="CP332" s="237">
        <f t="shared" si="2429"/>
        <v>0</v>
      </c>
      <c r="CQ332" s="238"/>
      <c r="CR332" s="237">
        <f t="shared" si="2430"/>
        <v>0</v>
      </c>
      <c r="CS332" s="238"/>
      <c r="CT332" s="237">
        <f t="shared" si="2431"/>
        <v>0</v>
      </c>
      <c r="CU332" s="238"/>
      <c r="CV332" s="237">
        <f t="shared" si="2432"/>
        <v>0</v>
      </c>
      <c r="CW332" s="238"/>
      <c r="CX332" s="237">
        <f t="shared" si="2297"/>
        <v>0</v>
      </c>
      <c r="CY332" s="236"/>
      <c r="CZ332" s="239">
        <f t="shared" si="2298"/>
        <v>0.75</v>
      </c>
      <c r="DA332" s="239">
        <f t="shared" si="2299"/>
        <v>26.25</v>
      </c>
      <c r="DB332" s="240"/>
      <c r="DC332" s="850"/>
      <c r="DD332" s="850">
        <f t="shared" si="2300"/>
        <v>0</v>
      </c>
      <c r="DE332" s="851">
        <f t="shared" si="2350"/>
        <v>0</v>
      </c>
      <c r="DF332" s="851">
        <f t="shared" si="2301"/>
        <v>0</v>
      </c>
      <c r="DG332" s="852"/>
      <c r="DH332" s="853"/>
      <c r="DI332" s="854"/>
      <c r="DJ332" s="854"/>
    </row>
    <row r="333" spans="1:114" s="3" customFormat="1" x14ac:dyDescent="0.2">
      <c r="A333" s="46" t="s">
        <v>195</v>
      </c>
      <c r="B333" s="46" t="s">
        <v>179</v>
      </c>
      <c r="C333" s="46" t="s">
        <v>10</v>
      </c>
      <c r="D333" s="46">
        <v>35</v>
      </c>
      <c r="E333" s="4"/>
      <c r="F333" s="53">
        <f t="shared" si="2351"/>
        <v>0</v>
      </c>
      <c r="G333" s="4"/>
      <c r="H333" s="53">
        <f t="shared" si="2471"/>
        <v>0</v>
      </c>
      <c r="I333" s="4"/>
      <c r="J333" s="53">
        <f t="shared" ref="J333:J336" si="2641">SUM(I333*$D333)</f>
        <v>0</v>
      </c>
      <c r="K333" s="4"/>
      <c r="L333" s="53">
        <f t="shared" si="2473"/>
        <v>0</v>
      </c>
      <c r="M333" s="4"/>
      <c r="N333" s="53">
        <f t="shared" si="2474"/>
        <v>0</v>
      </c>
      <c r="O333" s="4"/>
      <c r="P333" s="53">
        <f t="shared" si="2475"/>
        <v>0</v>
      </c>
      <c r="Q333" s="4"/>
      <c r="R333" s="53">
        <f t="shared" si="2476"/>
        <v>0</v>
      </c>
      <c r="S333" s="4"/>
      <c r="T333" s="53">
        <f t="shared" si="2477"/>
        <v>0</v>
      </c>
      <c r="U333" s="4"/>
      <c r="V333" s="53">
        <f t="shared" si="2478"/>
        <v>0</v>
      </c>
      <c r="W333" s="4"/>
      <c r="X333" s="53">
        <f t="shared" si="2479"/>
        <v>0</v>
      </c>
      <c r="Y333" s="4"/>
      <c r="Z333" s="53">
        <f t="shared" si="2480"/>
        <v>0</v>
      </c>
      <c r="AA333" s="4"/>
      <c r="AB333" s="872">
        <f t="shared" si="2481"/>
        <v>0</v>
      </c>
      <c r="AC333" s="877"/>
      <c r="AD333" s="53">
        <f t="shared" si="2482"/>
        <v>0</v>
      </c>
      <c r="AE333" s="48"/>
      <c r="AF333" s="53">
        <f t="shared" si="2483"/>
        <v>0</v>
      </c>
      <c r="AG333" s="48"/>
      <c r="AH333" s="53">
        <f t="shared" si="2484"/>
        <v>0</v>
      </c>
      <c r="AI333" s="48"/>
      <c r="AJ333" s="53">
        <f t="shared" si="2485"/>
        <v>0</v>
      </c>
      <c r="AK333" s="48"/>
      <c r="AL333" s="53">
        <f t="shared" si="2486"/>
        <v>0</v>
      </c>
      <c r="AM333" s="48"/>
      <c r="AN333" s="53">
        <f t="shared" si="2487"/>
        <v>0</v>
      </c>
      <c r="AO333" s="48"/>
      <c r="AP333" s="53">
        <f t="shared" si="2488"/>
        <v>0</v>
      </c>
      <c r="AQ333" s="48"/>
      <c r="AR333" s="53">
        <f t="shared" si="2489"/>
        <v>0</v>
      </c>
      <c r="AS333" s="48"/>
      <c r="AT333" s="53">
        <f t="shared" si="2490"/>
        <v>0</v>
      </c>
      <c r="AU333" s="48"/>
      <c r="AV333" s="53">
        <f t="shared" si="2491"/>
        <v>0</v>
      </c>
      <c r="AW333" s="48"/>
      <c r="AX333" s="53">
        <f t="shared" si="2492"/>
        <v>0</v>
      </c>
      <c r="AY333" s="48"/>
      <c r="AZ333" s="872">
        <f t="shared" si="2493"/>
        <v>0</v>
      </c>
      <c r="BA333" s="877"/>
      <c r="BB333" s="53">
        <f t="shared" si="2494"/>
        <v>0</v>
      </c>
      <c r="BC333" s="48"/>
      <c r="BD333" s="53">
        <f t="shared" si="2495"/>
        <v>0</v>
      </c>
      <c r="BE333" s="48"/>
      <c r="BF333" s="53">
        <f t="shared" si="2496"/>
        <v>0</v>
      </c>
      <c r="BG333" s="48"/>
      <c r="BH333" s="53">
        <f t="shared" si="2497"/>
        <v>0</v>
      </c>
      <c r="BI333" s="48"/>
      <c r="BJ333" s="53">
        <f t="shared" si="2498"/>
        <v>0</v>
      </c>
      <c r="BK333" s="48"/>
      <c r="BL333" s="53">
        <f t="shared" si="2499"/>
        <v>0</v>
      </c>
      <c r="BM333" s="48"/>
      <c r="BN333" s="53">
        <f t="shared" si="2500"/>
        <v>0</v>
      </c>
      <c r="BO333" s="48"/>
      <c r="BP333" s="53">
        <f t="shared" si="2501"/>
        <v>0</v>
      </c>
      <c r="BQ333" s="48"/>
      <c r="BR333" s="53">
        <f t="shared" si="2502"/>
        <v>0</v>
      </c>
      <c r="BS333" s="48"/>
      <c r="BT333" s="53">
        <f t="shared" si="2503"/>
        <v>0</v>
      </c>
      <c r="BU333" s="48"/>
      <c r="BV333" s="53">
        <f t="shared" si="2504"/>
        <v>0</v>
      </c>
      <c r="BW333" s="48"/>
      <c r="BX333" s="53">
        <f t="shared" si="2505"/>
        <v>0</v>
      </c>
      <c r="BY333" s="48"/>
      <c r="BZ333" s="53">
        <f t="shared" si="2421"/>
        <v>0</v>
      </c>
      <c r="CA333" s="48"/>
      <c r="CB333" s="53">
        <f t="shared" si="2422"/>
        <v>0</v>
      </c>
      <c r="CC333" s="48"/>
      <c r="CD333" s="53">
        <f t="shared" si="2423"/>
        <v>0</v>
      </c>
      <c r="CE333" s="48"/>
      <c r="CF333" s="53">
        <f t="shared" si="2424"/>
        <v>0</v>
      </c>
      <c r="CG333" s="48"/>
      <c r="CH333" s="53">
        <f t="shared" si="2425"/>
        <v>0</v>
      </c>
      <c r="CI333" s="48"/>
      <c r="CJ333" s="53">
        <f t="shared" si="2426"/>
        <v>0</v>
      </c>
      <c r="CK333" s="48"/>
      <c r="CL333" s="53">
        <f t="shared" si="2427"/>
        <v>0</v>
      </c>
      <c r="CM333" s="48"/>
      <c r="CN333" s="53">
        <f t="shared" si="2428"/>
        <v>0</v>
      </c>
      <c r="CO333" s="48"/>
      <c r="CP333" s="53">
        <f t="shared" si="2429"/>
        <v>0</v>
      </c>
      <c r="CQ333" s="48"/>
      <c r="CR333" s="53">
        <f t="shared" si="2430"/>
        <v>0</v>
      </c>
      <c r="CS333" s="48"/>
      <c r="CT333" s="53">
        <f t="shared" si="2431"/>
        <v>0</v>
      </c>
      <c r="CU333" s="48"/>
      <c r="CV333" s="53">
        <f t="shared" si="2432"/>
        <v>0</v>
      </c>
      <c r="CW333" s="48"/>
      <c r="CX333" s="53">
        <f t="shared" si="2297"/>
        <v>0</v>
      </c>
      <c r="CY333" s="43"/>
      <c r="CZ333" s="50">
        <f t="shared" si="2298"/>
        <v>0</v>
      </c>
      <c r="DA333" s="50">
        <f t="shared" si="2299"/>
        <v>0</v>
      </c>
      <c r="DB333" s="1"/>
      <c r="DC333" s="850"/>
      <c r="DD333" s="850">
        <f t="shared" si="2300"/>
        <v>0</v>
      </c>
      <c r="DE333" s="851">
        <f t="shared" si="2350"/>
        <v>0</v>
      </c>
      <c r="DF333" s="851">
        <f t="shared" si="2301"/>
        <v>0</v>
      </c>
      <c r="DG333" s="850"/>
      <c r="DH333" s="850"/>
      <c r="DI333" s="851"/>
      <c r="DJ333" s="851"/>
    </row>
    <row r="334" spans="1:114" s="3" customFormat="1" x14ac:dyDescent="0.2">
      <c r="A334" s="46" t="s">
        <v>271</v>
      </c>
      <c r="B334" s="46" t="s">
        <v>202</v>
      </c>
      <c r="C334" s="46" t="s">
        <v>10</v>
      </c>
      <c r="D334" s="46">
        <v>35</v>
      </c>
      <c r="E334" s="4"/>
      <c r="F334" s="53">
        <f t="shared" ref="F334:F336" si="2642">SUM(E334*$D334)</f>
        <v>0</v>
      </c>
      <c r="G334" s="4"/>
      <c r="H334" s="53">
        <f t="shared" ref="H334:H336" si="2643">SUM(G334*$D334)</f>
        <v>0</v>
      </c>
      <c r="I334" s="4"/>
      <c r="J334" s="53">
        <f t="shared" si="2641"/>
        <v>0</v>
      </c>
      <c r="K334" s="4"/>
      <c r="L334" s="53">
        <f t="shared" ref="L334:L336" si="2644">SUM(K334*$D334)</f>
        <v>0</v>
      </c>
      <c r="M334" s="4"/>
      <c r="N334" s="53">
        <f t="shared" ref="N334:N336" si="2645">SUM(M334*$D334)</f>
        <v>0</v>
      </c>
      <c r="O334" s="4"/>
      <c r="P334" s="53">
        <f t="shared" ref="P334:P336" si="2646">SUM(O334*$D334)</f>
        <v>0</v>
      </c>
      <c r="Q334" s="4"/>
      <c r="R334" s="53">
        <f t="shared" ref="R334:R336" si="2647">SUM(Q334*$D334)</f>
        <v>0</v>
      </c>
      <c r="S334" s="4"/>
      <c r="T334" s="53">
        <f t="shared" ref="T334:T336" si="2648">SUM(S334*$D334)</f>
        <v>0</v>
      </c>
      <c r="U334" s="4"/>
      <c r="V334" s="53">
        <f t="shared" ref="V334:V336" si="2649">SUM(U334*$D334)</f>
        <v>0</v>
      </c>
      <c r="W334" s="4"/>
      <c r="X334" s="53">
        <f t="shared" ref="X334:X336" si="2650">SUM(W334*$D334)</f>
        <v>0</v>
      </c>
      <c r="Y334" s="4"/>
      <c r="Z334" s="53">
        <f t="shared" ref="Z334:Z336" si="2651">SUM(Y334*$D334)</f>
        <v>0</v>
      </c>
      <c r="AA334" s="4"/>
      <c r="AB334" s="872">
        <f t="shared" ref="AB334:AB336" si="2652">SUM(AA334*$D334)</f>
        <v>0</v>
      </c>
      <c r="AC334" s="877">
        <v>64</v>
      </c>
      <c r="AD334" s="53">
        <f t="shared" ref="AD334:AD336" si="2653">SUM(AC334*$D334)</f>
        <v>2240</v>
      </c>
      <c r="AE334" s="48">
        <v>34</v>
      </c>
      <c r="AF334" s="53">
        <f t="shared" ref="AF334:AF336" si="2654">SUM(AE334*$D334)</f>
        <v>1190</v>
      </c>
      <c r="AG334" s="48">
        <v>6.5</v>
      </c>
      <c r="AH334" s="53">
        <f t="shared" ref="AH334:AH336" si="2655">SUM(AG334*$D334)</f>
        <v>227.5</v>
      </c>
      <c r="AI334" s="48"/>
      <c r="AJ334" s="53">
        <f t="shared" ref="AJ334:AJ336" si="2656">SUM(AI334*$D334)</f>
        <v>0</v>
      </c>
      <c r="AK334" s="48"/>
      <c r="AL334" s="53">
        <f t="shared" ref="AL334:AL336" si="2657">SUM(AK334*$D334)</f>
        <v>0</v>
      </c>
      <c r="AM334" s="48"/>
      <c r="AN334" s="53">
        <f t="shared" ref="AN334:AN336" si="2658">SUM(AM334*$D334)</f>
        <v>0</v>
      </c>
      <c r="AO334" s="48"/>
      <c r="AP334" s="53">
        <f t="shared" ref="AP334:AP336" si="2659">SUM(AO334*$D334)</f>
        <v>0</v>
      </c>
      <c r="AQ334" s="48"/>
      <c r="AR334" s="53">
        <f t="shared" ref="AR334:AR336" si="2660">SUM(AQ334*$D334)</f>
        <v>0</v>
      </c>
      <c r="AS334" s="48"/>
      <c r="AT334" s="53">
        <f t="shared" ref="AT334:AT336" si="2661">SUM(AS334*$D334)</f>
        <v>0</v>
      </c>
      <c r="AU334" s="48"/>
      <c r="AV334" s="53">
        <f t="shared" ref="AV334:AV336" si="2662">SUM(AU334*$D334)</f>
        <v>0</v>
      </c>
      <c r="AW334" s="48"/>
      <c r="AX334" s="53">
        <f t="shared" ref="AX334:AX336" si="2663">SUM(AW334*$D334)</f>
        <v>0</v>
      </c>
      <c r="AY334" s="48"/>
      <c r="AZ334" s="872">
        <f t="shared" ref="AZ334:AZ336" si="2664">SUM(AY334*$D334)</f>
        <v>0</v>
      </c>
      <c r="BA334" s="877"/>
      <c r="BB334" s="53">
        <f t="shared" ref="BB334:BB336" si="2665">SUM(BA334*$D334)</f>
        <v>0</v>
      </c>
      <c r="BC334" s="48"/>
      <c r="BD334" s="53">
        <f t="shared" ref="BD334:BD336" si="2666">SUM(BC334*$D334)</f>
        <v>0</v>
      </c>
      <c r="BE334" s="48"/>
      <c r="BF334" s="53">
        <f t="shared" ref="BF334:BF336" si="2667">SUM(BE334*$D334)</f>
        <v>0</v>
      </c>
      <c r="BG334" s="48"/>
      <c r="BH334" s="53">
        <f t="shared" ref="BH334:BH336" si="2668">SUM(BG334*$D334)</f>
        <v>0</v>
      </c>
      <c r="BI334" s="48"/>
      <c r="BJ334" s="53">
        <f t="shared" ref="BJ334:BJ336" si="2669">SUM(BI334*$D334)</f>
        <v>0</v>
      </c>
      <c r="BK334" s="48"/>
      <c r="BL334" s="53">
        <f t="shared" ref="BL334:BL336" si="2670">SUM(BK334*$D334)</f>
        <v>0</v>
      </c>
      <c r="BM334" s="48"/>
      <c r="BN334" s="53">
        <f t="shared" ref="BN334:BN336" si="2671">SUM(BM334*$D334)</f>
        <v>0</v>
      </c>
      <c r="BO334" s="48"/>
      <c r="BP334" s="53">
        <f t="shared" ref="BP334:BP336" si="2672">SUM(BO334*$D334)</f>
        <v>0</v>
      </c>
      <c r="BQ334" s="48"/>
      <c r="BR334" s="53">
        <f t="shared" ref="BR334:BR336" si="2673">SUM(BQ334*$D334)</f>
        <v>0</v>
      </c>
      <c r="BS334" s="48"/>
      <c r="BT334" s="53">
        <f t="shared" ref="BT334:BT336" si="2674">SUM(BS334*$D334)</f>
        <v>0</v>
      </c>
      <c r="BU334" s="48"/>
      <c r="BV334" s="53">
        <f t="shared" ref="BV334:BV336" si="2675">SUM(BU334*$D334)</f>
        <v>0</v>
      </c>
      <c r="BW334" s="48"/>
      <c r="BX334" s="53">
        <f t="shared" ref="BX334:BX336" si="2676">SUM(BW334*$D334)</f>
        <v>0</v>
      </c>
      <c r="BY334" s="48"/>
      <c r="BZ334" s="53">
        <f t="shared" si="2421"/>
        <v>0</v>
      </c>
      <c r="CA334" s="48"/>
      <c r="CB334" s="53">
        <f t="shared" si="2422"/>
        <v>0</v>
      </c>
      <c r="CC334" s="48"/>
      <c r="CD334" s="53">
        <f t="shared" si="2423"/>
        <v>0</v>
      </c>
      <c r="CE334" s="48"/>
      <c r="CF334" s="53">
        <f t="shared" si="2424"/>
        <v>0</v>
      </c>
      <c r="CG334" s="48"/>
      <c r="CH334" s="53">
        <f t="shared" si="2425"/>
        <v>0</v>
      </c>
      <c r="CI334" s="48"/>
      <c r="CJ334" s="53">
        <f t="shared" si="2426"/>
        <v>0</v>
      </c>
      <c r="CK334" s="48"/>
      <c r="CL334" s="53">
        <f t="shared" si="2427"/>
        <v>0</v>
      </c>
      <c r="CM334" s="48"/>
      <c r="CN334" s="53">
        <f t="shared" si="2428"/>
        <v>0</v>
      </c>
      <c r="CO334" s="48"/>
      <c r="CP334" s="53">
        <f t="shared" si="2429"/>
        <v>0</v>
      </c>
      <c r="CQ334" s="48"/>
      <c r="CR334" s="53">
        <f t="shared" si="2430"/>
        <v>0</v>
      </c>
      <c r="CS334" s="48"/>
      <c r="CT334" s="53">
        <f t="shared" si="2431"/>
        <v>0</v>
      </c>
      <c r="CU334" s="48"/>
      <c r="CV334" s="53">
        <f t="shared" si="2432"/>
        <v>0</v>
      </c>
      <c r="CW334" s="48">
        <v>9.9999999999999995E-7</v>
      </c>
      <c r="CX334" s="53">
        <f t="shared" ref="CX334:CX336" si="2677">SUM(CW334*$D334)</f>
        <v>3.4999999999999997E-5</v>
      </c>
      <c r="CY334" s="43"/>
      <c r="CZ334" s="50">
        <f t="shared" si="2298"/>
        <v>104.500001</v>
      </c>
      <c r="DA334" s="50">
        <f t="shared" si="2299"/>
        <v>3657.5</v>
      </c>
      <c r="DB334" s="1"/>
      <c r="DC334" s="850"/>
      <c r="DD334" s="850">
        <f t="shared" si="2300"/>
        <v>0</v>
      </c>
      <c r="DE334" s="851">
        <f t="shared" si="2350"/>
        <v>0</v>
      </c>
      <c r="DF334" s="851">
        <f t="shared" si="2301"/>
        <v>0</v>
      </c>
      <c r="DG334" s="850"/>
      <c r="DH334" s="850"/>
      <c r="DI334" s="851"/>
      <c r="DJ334" s="851"/>
    </row>
    <row r="335" spans="1:114" s="3" customFormat="1" x14ac:dyDescent="0.2">
      <c r="A335" s="46" t="s">
        <v>145</v>
      </c>
      <c r="B335" s="46" t="s">
        <v>274</v>
      </c>
      <c r="C335" s="46" t="s">
        <v>10</v>
      </c>
      <c r="D335" s="46">
        <v>35</v>
      </c>
      <c r="E335" s="4"/>
      <c r="F335" s="53">
        <f t="shared" si="2642"/>
        <v>0</v>
      </c>
      <c r="G335" s="4"/>
      <c r="H335" s="53">
        <f t="shared" si="2643"/>
        <v>0</v>
      </c>
      <c r="I335" s="4"/>
      <c r="J335" s="53">
        <f t="shared" si="2641"/>
        <v>0</v>
      </c>
      <c r="K335" s="4"/>
      <c r="L335" s="53">
        <f t="shared" si="2644"/>
        <v>0</v>
      </c>
      <c r="M335" s="4"/>
      <c r="N335" s="53">
        <f t="shared" si="2645"/>
        <v>0</v>
      </c>
      <c r="O335" s="4"/>
      <c r="P335" s="53">
        <f t="shared" si="2646"/>
        <v>0</v>
      </c>
      <c r="Q335" s="4"/>
      <c r="R335" s="53">
        <f t="shared" si="2647"/>
        <v>0</v>
      </c>
      <c r="S335" s="4"/>
      <c r="T335" s="53">
        <f t="shared" si="2648"/>
        <v>0</v>
      </c>
      <c r="U335" s="4"/>
      <c r="V335" s="53">
        <f t="shared" si="2649"/>
        <v>0</v>
      </c>
      <c r="W335" s="4"/>
      <c r="X335" s="53">
        <f t="shared" si="2650"/>
        <v>0</v>
      </c>
      <c r="Y335" s="4"/>
      <c r="Z335" s="53">
        <f t="shared" si="2651"/>
        <v>0</v>
      </c>
      <c r="AA335" s="4"/>
      <c r="AB335" s="872">
        <f t="shared" si="2652"/>
        <v>0</v>
      </c>
      <c r="AC335" s="877">
        <v>9</v>
      </c>
      <c r="AD335" s="53">
        <f t="shared" si="2653"/>
        <v>315</v>
      </c>
      <c r="AE335" s="48">
        <v>9.25</v>
      </c>
      <c r="AF335" s="53">
        <f t="shared" si="2654"/>
        <v>323.75</v>
      </c>
      <c r="AG335" s="48"/>
      <c r="AH335" s="53">
        <f t="shared" si="2655"/>
        <v>0</v>
      </c>
      <c r="AI335" s="48"/>
      <c r="AJ335" s="53">
        <f t="shared" si="2656"/>
        <v>0</v>
      </c>
      <c r="AK335" s="48"/>
      <c r="AL335" s="53">
        <f t="shared" si="2657"/>
        <v>0</v>
      </c>
      <c r="AM335" s="48"/>
      <c r="AN335" s="53">
        <f t="shared" si="2658"/>
        <v>0</v>
      </c>
      <c r="AO335" s="48"/>
      <c r="AP335" s="53">
        <f t="shared" si="2659"/>
        <v>0</v>
      </c>
      <c r="AQ335" s="48"/>
      <c r="AR335" s="53">
        <f t="shared" si="2660"/>
        <v>0</v>
      </c>
      <c r="AS335" s="48"/>
      <c r="AT335" s="53">
        <f t="shared" si="2661"/>
        <v>0</v>
      </c>
      <c r="AU335" s="48"/>
      <c r="AV335" s="53">
        <f t="shared" si="2662"/>
        <v>0</v>
      </c>
      <c r="AW335" s="48"/>
      <c r="AX335" s="53">
        <f t="shared" si="2663"/>
        <v>0</v>
      </c>
      <c r="AY335" s="48"/>
      <c r="AZ335" s="872">
        <f t="shared" si="2664"/>
        <v>0</v>
      </c>
      <c r="BA335" s="877"/>
      <c r="BB335" s="53">
        <f t="shared" si="2665"/>
        <v>0</v>
      </c>
      <c r="BC335" s="48"/>
      <c r="BD335" s="53">
        <f t="shared" si="2666"/>
        <v>0</v>
      </c>
      <c r="BE335" s="48"/>
      <c r="BF335" s="53">
        <f t="shared" si="2667"/>
        <v>0</v>
      </c>
      <c r="BG335" s="48"/>
      <c r="BH335" s="53">
        <f t="shared" si="2668"/>
        <v>0</v>
      </c>
      <c r="BI335" s="48"/>
      <c r="BJ335" s="53">
        <f t="shared" si="2669"/>
        <v>0</v>
      </c>
      <c r="BK335" s="48"/>
      <c r="BL335" s="53">
        <f t="shared" si="2670"/>
        <v>0</v>
      </c>
      <c r="BM335" s="48"/>
      <c r="BN335" s="53">
        <f t="shared" si="2671"/>
        <v>0</v>
      </c>
      <c r="BO335" s="48"/>
      <c r="BP335" s="53">
        <f t="shared" si="2672"/>
        <v>0</v>
      </c>
      <c r="BQ335" s="48"/>
      <c r="BR335" s="53">
        <f t="shared" si="2673"/>
        <v>0</v>
      </c>
      <c r="BS335" s="48"/>
      <c r="BT335" s="53">
        <f t="shared" si="2674"/>
        <v>0</v>
      </c>
      <c r="BU335" s="48"/>
      <c r="BV335" s="53">
        <f t="shared" si="2675"/>
        <v>0</v>
      </c>
      <c r="BW335" s="48"/>
      <c r="BX335" s="53">
        <f t="shared" si="2676"/>
        <v>0</v>
      </c>
      <c r="BY335" s="48"/>
      <c r="BZ335" s="53">
        <f t="shared" si="2421"/>
        <v>0</v>
      </c>
      <c r="CA335" s="48"/>
      <c r="CB335" s="53">
        <f t="shared" si="2422"/>
        <v>0</v>
      </c>
      <c r="CC335" s="48"/>
      <c r="CD335" s="53">
        <f t="shared" si="2423"/>
        <v>0</v>
      </c>
      <c r="CE335" s="48"/>
      <c r="CF335" s="53">
        <f t="shared" si="2424"/>
        <v>0</v>
      </c>
      <c r="CG335" s="48"/>
      <c r="CH335" s="53">
        <f t="shared" si="2425"/>
        <v>0</v>
      </c>
      <c r="CI335" s="48"/>
      <c r="CJ335" s="53">
        <f t="shared" si="2426"/>
        <v>0</v>
      </c>
      <c r="CK335" s="48"/>
      <c r="CL335" s="53">
        <f t="shared" si="2427"/>
        <v>0</v>
      </c>
      <c r="CM335" s="48"/>
      <c r="CN335" s="53">
        <f t="shared" si="2428"/>
        <v>0</v>
      </c>
      <c r="CO335" s="48"/>
      <c r="CP335" s="53">
        <f t="shared" si="2429"/>
        <v>0</v>
      </c>
      <c r="CQ335" s="48"/>
      <c r="CR335" s="53">
        <f t="shared" si="2430"/>
        <v>0</v>
      </c>
      <c r="CS335" s="48"/>
      <c r="CT335" s="53">
        <f t="shared" si="2431"/>
        <v>0</v>
      </c>
      <c r="CU335" s="48"/>
      <c r="CV335" s="53">
        <f t="shared" si="2432"/>
        <v>0</v>
      </c>
      <c r="CW335" s="48"/>
      <c r="CX335" s="53">
        <f t="shared" si="2677"/>
        <v>0</v>
      </c>
      <c r="CY335" s="43"/>
      <c r="CZ335" s="50">
        <f t="shared" si="2298"/>
        <v>18.25</v>
      </c>
      <c r="DA335" s="50">
        <f t="shared" si="2299"/>
        <v>638.75</v>
      </c>
      <c r="DB335" s="1"/>
      <c r="DC335" s="850"/>
      <c r="DD335" s="850">
        <f t="shared" si="2300"/>
        <v>0</v>
      </c>
      <c r="DE335" s="851">
        <f t="shared" si="2350"/>
        <v>0</v>
      </c>
      <c r="DF335" s="851">
        <f t="shared" si="2301"/>
        <v>0</v>
      </c>
      <c r="DG335" s="850"/>
      <c r="DH335" s="850"/>
      <c r="DI335" s="851"/>
      <c r="DJ335" s="851"/>
    </row>
    <row r="336" spans="1:114" s="3" customFormat="1" x14ac:dyDescent="0.2">
      <c r="A336" s="46" t="s">
        <v>275</v>
      </c>
      <c r="B336" s="46" t="s">
        <v>276</v>
      </c>
      <c r="C336" s="46" t="s">
        <v>10</v>
      </c>
      <c r="D336" s="46">
        <v>35</v>
      </c>
      <c r="E336" s="4"/>
      <c r="F336" s="53">
        <f t="shared" si="2642"/>
        <v>0</v>
      </c>
      <c r="G336" s="4"/>
      <c r="H336" s="53">
        <f t="shared" si="2643"/>
        <v>0</v>
      </c>
      <c r="I336" s="4"/>
      <c r="J336" s="53">
        <f t="shared" si="2641"/>
        <v>0</v>
      </c>
      <c r="K336" s="4"/>
      <c r="L336" s="53">
        <f t="shared" si="2644"/>
        <v>0</v>
      </c>
      <c r="M336" s="4"/>
      <c r="N336" s="53">
        <f t="shared" si="2645"/>
        <v>0</v>
      </c>
      <c r="O336" s="4"/>
      <c r="P336" s="53">
        <f t="shared" si="2646"/>
        <v>0</v>
      </c>
      <c r="Q336" s="4"/>
      <c r="R336" s="53">
        <f t="shared" si="2647"/>
        <v>0</v>
      </c>
      <c r="S336" s="4"/>
      <c r="T336" s="53">
        <f t="shared" si="2648"/>
        <v>0</v>
      </c>
      <c r="U336" s="4"/>
      <c r="V336" s="53">
        <f t="shared" si="2649"/>
        <v>0</v>
      </c>
      <c r="W336" s="4"/>
      <c r="X336" s="53">
        <f t="shared" si="2650"/>
        <v>0</v>
      </c>
      <c r="Y336" s="4"/>
      <c r="Z336" s="53">
        <f t="shared" si="2651"/>
        <v>0</v>
      </c>
      <c r="AA336" s="4"/>
      <c r="AB336" s="872">
        <f t="shared" si="2652"/>
        <v>0</v>
      </c>
      <c r="AC336" s="877">
        <v>77</v>
      </c>
      <c r="AD336" s="53">
        <f t="shared" si="2653"/>
        <v>2695</v>
      </c>
      <c r="AE336" s="48">
        <v>17.25</v>
      </c>
      <c r="AF336" s="53">
        <f t="shared" si="2654"/>
        <v>603.75</v>
      </c>
      <c r="AG336" s="48">
        <v>16</v>
      </c>
      <c r="AH336" s="53">
        <f t="shared" si="2655"/>
        <v>560</v>
      </c>
      <c r="AI336" s="48"/>
      <c r="AJ336" s="53">
        <f t="shared" si="2656"/>
        <v>0</v>
      </c>
      <c r="AK336" s="48"/>
      <c r="AL336" s="53">
        <f t="shared" si="2657"/>
        <v>0</v>
      </c>
      <c r="AM336" s="48"/>
      <c r="AN336" s="53">
        <f t="shared" si="2658"/>
        <v>0</v>
      </c>
      <c r="AO336" s="48"/>
      <c r="AP336" s="53">
        <f t="shared" si="2659"/>
        <v>0</v>
      </c>
      <c r="AQ336" s="48"/>
      <c r="AR336" s="53">
        <f t="shared" si="2660"/>
        <v>0</v>
      </c>
      <c r="AS336" s="48"/>
      <c r="AT336" s="53">
        <f t="shared" si="2661"/>
        <v>0</v>
      </c>
      <c r="AU336" s="48"/>
      <c r="AV336" s="53">
        <f t="shared" si="2662"/>
        <v>0</v>
      </c>
      <c r="AW336" s="48"/>
      <c r="AX336" s="53">
        <f t="shared" si="2663"/>
        <v>0</v>
      </c>
      <c r="AY336" s="48"/>
      <c r="AZ336" s="872">
        <f t="shared" si="2664"/>
        <v>0</v>
      </c>
      <c r="BA336" s="877"/>
      <c r="BB336" s="53">
        <f t="shared" si="2665"/>
        <v>0</v>
      </c>
      <c r="BC336" s="48"/>
      <c r="BD336" s="53">
        <f t="shared" si="2666"/>
        <v>0</v>
      </c>
      <c r="BE336" s="48"/>
      <c r="BF336" s="53">
        <f t="shared" si="2667"/>
        <v>0</v>
      </c>
      <c r="BG336" s="48"/>
      <c r="BH336" s="53">
        <f t="shared" si="2668"/>
        <v>0</v>
      </c>
      <c r="BI336" s="48"/>
      <c r="BJ336" s="53">
        <f t="shared" si="2669"/>
        <v>0</v>
      </c>
      <c r="BK336" s="48"/>
      <c r="BL336" s="53">
        <f t="shared" si="2670"/>
        <v>0</v>
      </c>
      <c r="BM336" s="48"/>
      <c r="BN336" s="53">
        <f t="shared" si="2671"/>
        <v>0</v>
      </c>
      <c r="BO336" s="48"/>
      <c r="BP336" s="53">
        <f t="shared" si="2672"/>
        <v>0</v>
      </c>
      <c r="BQ336" s="48"/>
      <c r="BR336" s="53">
        <f t="shared" si="2673"/>
        <v>0</v>
      </c>
      <c r="BS336" s="48"/>
      <c r="BT336" s="53">
        <f t="shared" si="2674"/>
        <v>0</v>
      </c>
      <c r="BU336" s="48">
        <v>23</v>
      </c>
      <c r="BV336" s="53">
        <f t="shared" si="2675"/>
        <v>805</v>
      </c>
      <c r="BW336" s="48"/>
      <c r="BX336" s="53">
        <f t="shared" si="2676"/>
        <v>0</v>
      </c>
      <c r="BY336" s="48"/>
      <c r="BZ336" s="53">
        <f t="shared" si="2421"/>
        <v>0</v>
      </c>
      <c r="CA336" s="48"/>
      <c r="CB336" s="53">
        <f t="shared" si="2422"/>
        <v>0</v>
      </c>
      <c r="CC336" s="48"/>
      <c r="CD336" s="53">
        <f t="shared" si="2423"/>
        <v>0</v>
      </c>
      <c r="CE336" s="48"/>
      <c r="CF336" s="53">
        <f t="shared" si="2424"/>
        <v>0</v>
      </c>
      <c r="CG336" s="48"/>
      <c r="CH336" s="53">
        <f t="shared" si="2425"/>
        <v>0</v>
      </c>
      <c r="CI336" s="48"/>
      <c r="CJ336" s="53">
        <f t="shared" si="2426"/>
        <v>0</v>
      </c>
      <c r="CK336" s="48"/>
      <c r="CL336" s="53">
        <f t="shared" si="2427"/>
        <v>0</v>
      </c>
      <c r="CM336" s="48"/>
      <c r="CN336" s="53">
        <f t="shared" si="2428"/>
        <v>0</v>
      </c>
      <c r="CO336" s="48"/>
      <c r="CP336" s="53">
        <f t="shared" si="2429"/>
        <v>0</v>
      </c>
      <c r="CQ336" s="48"/>
      <c r="CR336" s="53">
        <f t="shared" si="2430"/>
        <v>0</v>
      </c>
      <c r="CS336" s="48"/>
      <c r="CT336" s="53">
        <f t="shared" si="2431"/>
        <v>0</v>
      </c>
      <c r="CU336" s="48"/>
      <c r="CV336" s="53">
        <f t="shared" si="2432"/>
        <v>0</v>
      </c>
      <c r="CW336" s="48"/>
      <c r="CX336" s="53">
        <f t="shared" si="2677"/>
        <v>0</v>
      </c>
      <c r="CY336" s="43"/>
      <c r="CZ336" s="50">
        <f t="shared" si="2298"/>
        <v>133.25</v>
      </c>
      <c r="DA336" s="50">
        <f t="shared" si="2299"/>
        <v>4663.75</v>
      </c>
      <c r="DB336" s="1"/>
      <c r="DC336" s="850"/>
      <c r="DD336" s="850">
        <f t="shared" si="2300"/>
        <v>0</v>
      </c>
      <c r="DE336" s="851">
        <f t="shared" si="2350"/>
        <v>0</v>
      </c>
      <c r="DF336" s="851">
        <f t="shared" si="2301"/>
        <v>0</v>
      </c>
      <c r="DG336" s="850"/>
      <c r="DH336" s="850"/>
      <c r="DI336" s="851"/>
      <c r="DJ336" s="851"/>
    </row>
    <row r="337" spans="1:114" s="3" customFormat="1" x14ac:dyDescent="0.2">
      <c r="A337" s="46" t="s">
        <v>448</v>
      </c>
      <c r="B337" s="46" t="s">
        <v>449</v>
      </c>
      <c r="C337" s="46" t="s">
        <v>10</v>
      </c>
      <c r="D337" s="46">
        <v>35</v>
      </c>
      <c r="E337" s="4"/>
      <c r="F337" s="53">
        <f t="shared" si="2351"/>
        <v>0</v>
      </c>
      <c r="G337" s="4"/>
      <c r="H337" s="53">
        <f t="shared" si="2471"/>
        <v>0</v>
      </c>
      <c r="I337" s="4"/>
      <c r="J337" s="53">
        <f t="shared" ref="J337" si="2678">SUM(I337*$D337)</f>
        <v>0</v>
      </c>
      <c r="K337" s="4"/>
      <c r="L337" s="53">
        <f t="shared" si="2473"/>
        <v>0</v>
      </c>
      <c r="M337" s="4"/>
      <c r="N337" s="53">
        <f t="shared" si="2474"/>
        <v>0</v>
      </c>
      <c r="O337" s="4"/>
      <c r="P337" s="53">
        <f t="shared" si="2475"/>
        <v>0</v>
      </c>
      <c r="Q337" s="4"/>
      <c r="R337" s="53">
        <f t="shared" si="2476"/>
        <v>0</v>
      </c>
      <c r="S337" s="4"/>
      <c r="T337" s="53">
        <f t="shared" si="2477"/>
        <v>0</v>
      </c>
      <c r="U337" s="4"/>
      <c r="V337" s="53">
        <f t="shared" si="2478"/>
        <v>0</v>
      </c>
      <c r="W337" s="4"/>
      <c r="X337" s="53">
        <f t="shared" si="2479"/>
        <v>0</v>
      </c>
      <c r="Y337" s="4"/>
      <c r="Z337" s="53">
        <f t="shared" si="2480"/>
        <v>0</v>
      </c>
      <c r="AA337" s="4"/>
      <c r="AB337" s="872">
        <f t="shared" si="2481"/>
        <v>0</v>
      </c>
      <c r="AC337" s="877"/>
      <c r="AD337" s="53">
        <f t="shared" si="2482"/>
        <v>0</v>
      </c>
      <c r="AE337" s="48"/>
      <c r="AF337" s="53">
        <f t="shared" si="2483"/>
        <v>0</v>
      </c>
      <c r="AG337" s="48"/>
      <c r="AH337" s="53">
        <f t="shared" si="2484"/>
        <v>0</v>
      </c>
      <c r="AI337" s="48"/>
      <c r="AJ337" s="53">
        <f t="shared" si="2485"/>
        <v>0</v>
      </c>
      <c r="AK337" s="48"/>
      <c r="AL337" s="53">
        <f t="shared" si="2486"/>
        <v>0</v>
      </c>
      <c r="AM337" s="48"/>
      <c r="AN337" s="53">
        <f t="shared" si="2487"/>
        <v>0</v>
      </c>
      <c r="AO337" s="48"/>
      <c r="AP337" s="53">
        <f t="shared" si="2488"/>
        <v>0</v>
      </c>
      <c r="AQ337" s="48"/>
      <c r="AR337" s="53">
        <f t="shared" si="2489"/>
        <v>0</v>
      </c>
      <c r="AS337" s="48"/>
      <c r="AT337" s="53">
        <f t="shared" si="2490"/>
        <v>0</v>
      </c>
      <c r="AU337" s="48"/>
      <c r="AV337" s="53">
        <f t="shared" si="2491"/>
        <v>0</v>
      </c>
      <c r="AW337" s="48"/>
      <c r="AX337" s="53">
        <f t="shared" si="2492"/>
        <v>0</v>
      </c>
      <c r="AY337" s="48"/>
      <c r="AZ337" s="872">
        <f t="shared" si="2493"/>
        <v>0</v>
      </c>
      <c r="BA337" s="877"/>
      <c r="BB337" s="53">
        <f t="shared" si="2494"/>
        <v>0</v>
      </c>
      <c r="BC337" s="48"/>
      <c r="BD337" s="53">
        <f t="shared" si="2495"/>
        <v>0</v>
      </c>
      <c r="BE337" s="48"/>
      <c r="BF337" s="53">
        <f t="shared" si="2496"/>
        <v>0</v>
      </c>
      <c r="BG337" s="48"/>
      <c r="BH337" s="53">
        <f t="shared" si="2497"/>
        <v>0</v>
      </c>
      <c r="BI337" s="48"/>
      <c r="BJ337" s="53">
        <f t="shared" si="2498"/>
        <v>0</v>
      </c>
      <c r="BK337" s="48"/>
      <c r="BL337" s="53">
        <f t="shared" si="2499"/>
        <v>0</v>
      </c>
      <c r="BM337" s="48"/>
      <c r="BN337" s="53">
        <f t="shared" si="2500"/>
        <v>0</v>
      </c>
      <c r="BO337" s="48"/>
      <c r="BP337" s="53">
        <f t="shared" si="2501"/>
        <v>0</v>
      </c>
      <c r="BQ337" s="48"/>
      <c r="BR337" s="53">
        <f t="shared" si="2502"/>
        <v>0</v>
      </c>
      <c r="BS337" s="48"/>
      <c r="BT337" s="53">
        <f t="shared" si="2503"/>
        <v>0</v>
      </c>
      <c r="BU337" s="48">
        <v>7</v>
      </c>
      <c r="BV337" s="53">
        <f t="shared" si="2504"/>
        <v>245</v>
      </c>
      <c r="BW337" s="48"/>
      <c r="BX337" s="53">
        <f t="shared" si="2505"/>
        <v>0</v>
      </c>
      <c r="BY337" s="48"/>
      <c r="BZ337" s="53">
        <f t="shared" si="2421"/>
        <v>0</v>
      </c>
      <c r="CA337" s="48"/>
      <c r="CB337" s="53">
        <f t="shared" si="2422"/>
        <v>0</v>
      </c>
      <c r="CC337" s="48"/>
      <c r="CD337" s="53">
        <f t="shared" si="2423"/>
        <v>0</v>
      </c>
      <c r="CE337" s="48"/>
      <c r="CF337" s="53">
        <f t="shared" si="2424"/>
        <v>0</v>
      </c>
      <c r="CG337" s="48"/>
      <c r="CH337" s="53">
        <f t="shared" si="2425"/>
        <v>0</v>
      </c>
      <c r="CI337" s="48"/>
      <c r="CJ337" s="53">
        <f t="shared" si="2426"/>
        <v>0</v>
      </c>
      <c r="CK337" s="48"/>
      <c r="CL337" s="53">
        <f t="shared" si="2427"/>
        <v>0</v>
      </c>
      <c r="CM337" s="48"/>
      <c r="CN337" s="53">
        <f t="shared" si="2428"/>
        <v>0</v>
      </c>
      <c r="CO337" s="48"/>
      <c r="CP337" s="53">
        <f t="shared" si="2429"/>
        <v>0</v>
      </c>
      <c r="CQ337" s="48"/>
      <c r="CR337" s="53">
        <f t="shared" si="2430"/>
        <v>0</v>
      </c>
      <c r="CS337" s="48"/>
      <c r="CT337" s="53">
        <f t="shared" si="2431"/>
        <v>0</v>
      </c>
      <c r="CU337" s="48"/>
      <c r="CV337" s="53">
        <f t="shared" si="2432"/>
        <v>0</v>
      </c>
      <c r="CW337" s="48">
        <v>9.9999999999999995E-7</v>
      </c>
      <c r="CX337" s="53">
        <f t="shared" si="2297"/>
        <v>3.4999999999999997E-5</v>
      </c>
      <c r="CY337" s="43"/>
      <c r="CZ337" s="50">
        <f t="shared" si="2298"/>
        <v>7.0000010000000001</v>
      </c>
      <c r="DA337" s="50">
        <f t="shared" si="2299"/>
        <v>245</v>
      </c>
      <c r="DB337" s="1"/>
      <c r="DC337" s="850"/>
      <c r="DD337" s="850">
        <f t="shared" si="2300"/>
        <v>0</v>
      </c>
      <c r="DE337" s="851">
        <f t="shared" si="2350"/>
        <v>0</v>
      </c>
      <c r="DF337" s="851">
        <f t="shared" si="2301"/>
        <v>0</v>
      </c>
      <c r="DG337" s="850"/>
      <c r="DH337" s="850"/>
      <c r="DI337" s="851"/>
      <c r="DJ337" s="851"/>
    </row>
    <row r="338" spans="1:114" s="3" customFormat="1" x14ac:dyDescent="0.2">
      <c r="A338" s="14"/>
      <c r="B338" s="14"/>
      <c r="C338" s="14"/>
      <c r="D338" s="14"/>
      <c r="E338" s="14"/>
      <c r="F338" s="14"/>
      <c r="G338" s="14"/>
      <c r="H338" s="14"/>
      <c r="I338" s="14"/>
      <c r="J338" s="14"/>
      <c r="K338" s="44"/>
      <c r="L338" s="14"/>
      <c r="M338" s="14"/>
      <c r="N338" s="14"/>
      <c r="O338" s="14"/>
      <c r="P338" s="14"/>
      <c r="Q338" s="14"/>
      <c r="R338" s="14"/>
      <c r="S338" s="14"/>
      <c r="T338" s="14"/>
      <c r="U338" s="14"/>
      <c r="V338" s="14"/>
      <c r="W338" s="14"/>
      <c r="X338" s="14"/>
      <c r="Y338" s="14"/>
      <c r="Z338" s="14"/>
      <c r="AA338" s="14"/>
      <c r="AB338" s="14"/>
      <c r="AC338" s="879"/>
      <c r="AD338" s="14"/>
      <c r="AE338" s="14"/>
      <c r="AF338" s="14"/>
      <c r="AG338" s="14"/>
      <c r="AH338" s="14"/>
      <c r="AI338" s="44"/>
      <c r="AJ338" s="14"/>
      <c r="AK338" s="14"/>
      <c r="AL338" s="14"/>
      <c r="AM338" s="14"/>
      <c r="AN338" s="14"/>
      <c r="AO338" s="14"/>
      <c r="AP338" s="14"/>
      <c r="AQ338" s="14"/>
      <c r="AR338" s="14"/>
      <c r="AS338" s="14"/>
      <c r="AT338" s="14"/>
      <c r="AU338" s="14"/>
      <c r="AV338" s="14"/>
      <c r="AW338" s="14"/>
      <c r="AX338" s="14"/>
      <c r="AY338" s="14"/>
      <c r="AZ338" s="14"/>
      <c r="BA338" s="879"/>
      <c r="BB338" s="14"/>
      <c r="BC338" s="14"/>
      <c r="BD338" s="14"/>
      <c r="BE338" s="14"/>
      <c r="BF338" s="14"/>
      <c r="BG338" s="4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44"/>
      <c r="CF338" s="14"/>
      <c r="CG338" s="14"/>
      <c r="CH338" s="14"/>
      <c r="CI338" s="14"/>
      <c r="CJ338" s="14"/>
      <c r="CK338" s="14"/>
      <c r="CL338" s="14"/>
      <c r="CM338" s="14"/>
      <c r="CN338" s="14"/>
      <c r="CO338" s="14"/>
      <c r="CP338" s="14"/>
      <c r="CQ338" s="14"/>
      <c r="CR338" s="14"/>
      <c r="CS338" s="14"/>
      <c r="CT338" s="14"/>
      <c r="CU338" s="14"/>
      <c r="CV338" s="14"/>
      <c r="CW338" s="14"/>
      <c r="CX338" s="14"/>
      <c r="CY338" s="14"/>
      <c r="CZ338" s="13"/>
      <c r="DA338" s="13"/>
      <c r="DB338" s="1"/>
      <c r="DC338" s="1"/>
      <c r="DD338" s="1"/>
      <c r="DE338" s="1"/>
      <c r="DF338" s="1"/>
      <c r="DG338" s="1"/>
      <c r="DH338" s="1"/>
      <c r="DI338" s="1"/>
      <c r="DJ338" s="1"/>
    </row>
    <row r="339" spans="1:114" s="3" customFormat="1"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880"/>
      <c r="AD339" s="14"/>
      <c r="AE339" s="45"/>
      <c r="AF339" s="14"/>
      <c r="AG339" s="45"/>
      <c r="AH339" s="14"/>
      <c r="AI339" s="45"/>
      <c r="AJ339" s="14"/>
      <c r="AK339" s="45"/>
      <c r="AL339" s="14"/>
      <c r="AM339" s="45"/>
      <c r="AN339" s="14"/>
      <c r="AO339" s="45"/>
      <c r="AP339" s="14"/>
      <c r="AQ339" s="45"/>
      <c r="AR339" s="14"/>
      <c r="AS339" s="45"/>
      <c r="AT339" s="14"/>
      <c r="AU339" s="45"/>
      <c r="AV339" s="14"/>
      <c r="AW339" s="45"/>
      <c r="AX339" s="14"/>
      <c r="AY339" s="45"/>
      <c r="AZ339" s="14"/>
      <c r="BA339" s="880"/>
      <c r="BB339" s="14"/>
      <c r="BC339" s="45"/>
      <c r="BD339" s="14"/>
      <c r="BE339" s="45"/>
      <c r="BF339" s="14"/>
      <c r="BG339" s="45"/>
      <c r="BH339" s="14"/>
      <c r="BI339" s="45"/>
      <c r="BJ339" s="14"/>
      <c r="BK339" s="45"/>
      <c r="BL339" s="14"/>
      <c r="BM339" s="45"/>
      <c r="BN339" s="14"/>
      <c r="BO339" s="45"/>
      <c r="BP339" s="14"/>
      <c r="BQ339" s="45"/>
      <c r="BR339" s="14"/>
      <c r="BS339" s="45"/>
      <c r="BT339" s="14"/>
      <c r="BU339" s="45"/>
      <c r="BV339" s="14"/>
      <c r="BW339" s="45"/>
      <c r="BX339" s="14"/>
      <c r="BY339" s="45"/>
      <c r="BZ339" s="14"/>
      <c r="CA339" s="45"/>
      <c r="CB339" s="14"/>
      <c r="CC339" s="45"/>
      <c r="CD339" s="14"/>
      <c r="CE339" s="45"/>
      <c r="CF339" s="14"/>
      <c r="CG339" s="45"/>
      <c r="CH339" s="14"/>
      <c r="CI339" s="45"/>
      <c r="CJ339" s="14"/>
      <c r="CK339" s="45"/>
      <c r="CL339" s="14"/>
      <c r="CM339" s="45"/>
      <c r="CN339" s="14"/>
      <c r="CO339" s="45"/>
      <c r="CP339" s="14"/>
      <c r="CQ339" s="45"/>
      <c r="CR339" s="14"/>
      <c r="CS339" s="45"/>
      <c r="CT339" s="14"/>
      <c r="CU339" s="45"/>
      <c r="CV339" s="14"/>
      <c r="CW339" s="45"/>
      <c r="CX339" s="14"/>
      <c r="CY339" s="14"/>
      <c r="CZ339" s="13"/>
      <c r="DA339" s="13"/>
      <c r="DB339" s="52"/>
      <c r="DC339" s="847"/>
      <c r="DD339" s="847"/>
      <c r="DE339" s="847"/>
      <c r="DF339" s="847"/>
      <c r="DG339" s="847"/>
      <c r="DH339" s="847"/>
      <c r="DI339" s="847"/>
      <c r="DJ339" s="847"/>
    </row>
    <row r="340" spans="1:114" s="10" customFormat="1" ht="24" x14ac:dyDescent="0.2">
      <c r="A340" s="54"/>
      <c r="B340" s="54" t="s">
        <v>60</v>
      </c>
      <c r="C340" s="54"/>
      <c r="D340" s="54"/>
      <c r="E340" s="54">
        <f t="shared" ref="E340:AJ340" si="2679">SUM(E297:E337)</f>
        <v>0</v>
      </c>
      <c r="F340" s="199">
        <f t="shared" si="2679"/>
        <v>0</v>
      </c>
      <c r="G340" s="54">
        <f t="shared" si="2679"/>
        <v>0</v>
      </c>
      <c r="H340" s="199">
        <f t="shared" si="2679"/>
        <v>0</v>
      </c>
      <c r="I340" s="54">
        <f t="shared" si="2679"/>
        <v>0</v>
      </c>
      <c r="J340" s="199">
        <f t="shared" si="2679"/>
        <v>0</v>
      </c>
      <c r="K340" s="54">
        <f t="shared" si="2679"/>
        <v>0</v>
      </c>
      <c r="L340" s="199">
        <f t="shared" si="2679"/>
        <v>0</v>
      </c>
      <c r="M340" s="54">
        <f t="shared" si="2679"/>
        <v>0</v>
      </c>
      <c r="N340" s="126">
        <f t="shared" si="2679"/>
        <v>0</v>
      </c>
      <c r="O340" s="54">
        <f t="shared" si="2679"/>
        <v>0</v>
      </c>
      <c r="P340" s="126">
        <f t="shared" si="2679"/>
        <v>0</v>
      </c>
      <c r="Q340" s="54">
        <f t="shared" si="2679"/>
        <v>0</v>
      </c>
      <c r="R340" s="126">
        <f t="shared" si="2679"/>
        <v>0</v>
      </c>
      <c r="S340" s="54">
        <f t="shared" si="2679"/>
        <v>0</v>
      </c>
      <c r="T340" s="126">
        <f t="shared" si="2679"/>
        <v>0</v>
      </c>
      <c r="U340" s="54">
        <f t="shared" si="2679"/>
        <v>0</v>
      </c>
      <c r="V340" s="126">
        <f t="shared" si="2679"/>
        <v>0</v>
      </c>
      <c r="W340" s="54">
        <f t="shared" si="2679"/>
        <v>0</v>
      </c>
      <c r="X340" s="126">
        <f t="shared" si="2679"/>
        <v>0</v>
      </c>
      <c r="Y340" s="54">
        <f t="shared" si="2679"/>
        <v>0</v>
      </c>
      <c r="Z340" s="126">
        <f t="shared" si="2679"/>
        <v>0</v>
      </c>
      <c r="AA340" s="54">
        <f t="shared" si="2679"/>
        <v>1.25</v>
      </c>
      <c r="AB340" s="54">
        <f t="shared" si="2679"/>
        <v>175</v>
      </c>
      <c r="AC340" s="881">
        <f t="shared" si="2679"/>
        <v>248.5</v>
      </c>
      <c r="AD340" s="126">
        <f t="shared" si="2679"/>
        <v>11732.5</v>
      </c>
      <c r="AE340" s="54">
        <f t="shared" si="2679"/>
        <v>110</v>
      </c>
      <c r="AF340" s="126">
        <f t="shared" si="2679"/>
        <v>6475</v>
      </c>
      <c r="AG340" s="54">
        <f t="shared" si="2679"/>
        <v>58.75</v>
      </c>
      <c r="AH340" s="126">
        <f t="shared" si="2679"/>
        <v>2556.25</v>
      </c>
      <c r="AI340" s="54">
        <f t="shared" si="2679"/>
        <v>36.5</v>
      </c>
      <c r="AJ340" s="126">
        <f t="shared" si="2679"/>
        <v>1697.5</v>
      </c>
      <c r="AK340" s="54">
        <f t="shared" ref="AK340:BP340" si="2680">SUM(AK297:AK337)</f>
        <v>21</v>
      </c>
      <c r="AL340" s="126">
        <f t="shared" si="2680"/>
        <v>897.5</v>
      </c>
      <c r="AM340" s="54">
        <f t="shared" si="2680"/>
        <v>4.5</v>
      </c>
      <c r="AN340" s="126">
        <f t="shared" si="2680"/>
        <v>450</v>
      </c>
      <c r="AO340" s="54">
        <f t="shared" si="2680"/>
        <v>0</v>
      </c>
      <c r="AP340" s="126">
        <f t="shared" si="2680"/>
        <v>0</v>
      </c>
      <c r="AQ340" s="54">
        <f t="shared" si="2680"/>
        <v>0</v>
      </c>
      <c r="AR340" s="126">
        <f t="shared" si="2680"/>
        <v>0</v>
      </c>
      <c r="AS340" s="54">
        <f t="shared" si="2680"/>
        <v>24.25</v>
      </c>
      <c r="AT340" s="126">
        <f t="shared" si="2680"/>
        <v>2666.25</v>
      </c>
      <c r="AU340" s="54">
        <f t="shared" si="2680"/>
        <v>31.25</v>
      </c>
      <c r="AV340" s="126">
        <f t="shared" si="2680"/>
        <v>2315</v>
      </c>
      <c r="AW340" s="54">
        <f t="shared" si="2680"/>
        <v>14</v>
      </c>
      <c r="AX340" s="126">
        <f t="shared" si="2680"/>
        <v>970</v>
      </c>
      <c r="AY340" s="54">
        <f t="shared" si="2680"/>
        <v>0</v>
      </c>
      <c r="AZ340" s="126">
        <f t="shared" si="2680"/>
        <v>0</v>
      </c>
      <c r="BA340" s="881">
        <f t="shared" si="2680"/>
        <v>0</v>
      </c>
      <c r="BB340" s="54">
        <f t="shared" si="2680"/>
        <v>0</v>
      </c>
      <c r="BC340" s="54">
        <f t="shared" si="2680"/>
        <v>2.5</v>
      </c>
      <c r="BD340" s="54">
        <f t="shared" si="2680"/>
        <v>310</v>
      </c>
      <c r="BE340" s="54">
        <f t="shared" si="2680"/>
        <v>32</v>
      </c>
      <c r="BF340" s="54">
        <f t="shared" si="2680"/>
        <v>3020</v>
      </c>
      <c r="BG340" s="54">
        <f t="shared" si="2680"/>
        <v>3.5</v>
      </c>
      <c r="BH340" s="54">
        <f t="shared" si="2680"/>
        <v>350</v>
      </c>
      <c r="BI340" s="54">
        <f t="shared" si="2680"/>
        <v>0</v>
      </c>
      <c r="BJ340" s="54">
        <f t="shared" si="2680"/>
        <v>0</v>
      </c>
      <c r="BK340" s="54">
        <f t="shared" si="2680"/>
        <v>31.5</v>
      </c>
      <c r="BL340" s="54">
        <f t="shared" si="2680"/>
        <v>3213</v>
      </c>
      <c r="BM340" s="54">
        <f t="shared" si="2680"/>
        <v>91.75</v>
      </c>
      <c r="BN340" s="54">
        <f t="shared" si="2680"/>
        <v>5975</v>
      </c>
      <c r="BO340" s="54">
        <f t="shared" si="2680"/>
        <v>144.5</v>
      </c>
      <c r="BP340" s="54">
        <f t="shared" si="2680"/>
        <v>11044</v>
      </c>
      <c r="BQ340" s="54">
        <f t="shared" ref="BQ340:CX340" si="2681">SUM(BQ297:BQ337)</f>
        <v>53</v>
      </c>
      <c r="BR340" s="54">
        <f t="shared" si="2681"/>
        <v>6220</v>
      </c>
      <c r="BS340" s="54">
        <f t="shared" si="2681"/>
        <v>70.75</v>
      </c>
      <c r="BT340" s="54">
        <f t="shared" si="2681"/>
        <v>7350</v>
      </c>
      <c r="BU340" s="54">
        <f t="shared" si="2681"/>
        <v>75.75</v>
      </c>
      <c r="BV340" s="54">
        <f t="shared" si="2681"/>
        <v>6211</v>
      </c>
      <c r="BW340" s="54">
        <f t="shared" si="2681"/>
        <v>42</v>
      </c>
      <c r="BX340" s="54">
        <f t="shared" si="2681"/>
        <v>3808.5</v>
      </c>
      <c r="BY340" s="54">
        <f t="shared" si="2681"/>
        <v>0</v>
      </c>
      <c r="BZ340" s="54">
        <f t="shared" si="2681"/>
        <v>0</v>
      </c>
      <c r="CA340" s="54">
        <f t="shared" si="2681"/>
        <v>0</v>
      </c>
      <c r="CB340" s="54">
        <f t="shared" si="2681"/>
        <v>0</v>
      </c>
      <c r="CC340" s="54">
        <f t="shared" si="2681"/>
        <v>0</v>
      </c>
      <c r="CD340" s="54">
        <f t="shared" si="2681"/>
        <v>0</v>
      </c>
      <c r="CE340" s="54">
        <f t="shared" si="2681"/>
        <v>0</v>
      </c>
      <c r="CF340" s="54">
        <f t="shared" si="2681"/>
        <v>0</v>
      </c>
      <c r="CG340" s="54">
        <f t="shared" si="2681"/>
        <v>0</v>
      </c>
      <c r="CH340" s="54">
        <f t="shared" si="2681"/>
        <v>0</v>
      </c>
      <c r="CI340" s="54">
        <f t="shared" si="2681"/>
        <v>0</v>
      </c>
      <c r="CJ340" s="54">
        <f t="shared" si="2681"/>
        <v>0</v>
      </c>
      <c r="CK340" s="54">
        <f t="shared" si="2681"/>
        <v>0</v>
      </c>
      <c r="CL340" s="54">
        <f t="shared" si="2681"/>
        <v>0</v>
      </c>
      <c r="CM340" s="54">
        <f t="shared" si="2681"/>
        <v>0</v>
      </c>
      <c r="CN340" s="54">
        <f t="shared" si="2681"/>
        <v>0</v>
      </c>
      <c r="CO340" s="54">
        <f t="shared" si="2681"/>
        <v>0</v>
      </c>
      <c r="CP340" s="54">
        <f t="shared" si="2681"/>
        <v>0</v>
      </c>
      <c r="CQ340" s="54">
        <f t="shared" si="2681"/>
        <v>0</v>
      </c>
      <c r="CR340" s="54">
        <f t="shared" si="2681"/>
        <v>0</v>
      </c>
      <c r="CS340" s="54">
        <f t="shared" si="2681"/>
        <v>0</v>
      </c>
      <c r="CT340" s="54">
        <f t="shared" si="2681"/>
        <v>0</v>
      </c>
      <c r="CU340" s="54">
        <f t="shared" si="2681"/>
        <v>0</v>
      </c>
      <c r="CV340" s="54">
        <f t="shared" si="2681"/>
        <v>0</v>
      </c>
      <c r="CW340" s="54">
        <f t="shared" si="2681"/>
        <v>1.9999999999999999E-6</v>
      </c>
      <c r="CX340" s="54">
        <f t="shared" si="2681"/>
        <v>6.9999999999999994E-5</v>
      </c>
      <c r="CY340" s="54"/>
      <c r="CZ340" s="55">
        <f>SUM(CZ297:CZ337)</f>
        <v>1097.250002</v>
      </c>
      <c r="DA340" s="55">
        <f>SUM(DA297:DA337)</f>
        <v>77436.5</v>
      </c>
      <c r="DB340" s="56" t="s">
        <v>60</v>
      </c>
      <c r="DC340" s="855">
        <f t="shared" ref="DC340:DJ340" si="2682">SUM(DC297:DC337)</f>
        <v>0</v>
      </c>
      <c r="DD340" s="855">
        <f t="shared" si="2682"/>
        <v>0</v>
      </c>
      <c r="DE340" s="855">
        <f t="shared" si="2682"/>
        <v>42</v>
      </c>
      <c r="DF340" s="855">
        <f t="shared" si="2682"/>
        <v>3808.5</v>
      </c>
      <c r="DG340" s="855">
        <f t="shared" si="2682"/>
        <v>0</v>
      </c>
      <c r="DH340" s="855">
        <f t="shared" si="2682"/>
        <v>0</v>
      </c>
      <c r="DI340" s="855">
        <f t="shared" si="2682"/>
        <v>0</v>
      </c>
      <c r="DJ340" s="855">
        <f t="shared" si="2682"/>
        <v>0</v>
      </c>
    </row>
    <row r="341" spans="1:114" x14ac:dyDescent="0.2">
      <c r="A341" s="54"/>
      <c r="B341" s="54" t="s">
        <v>61</v>
      </c>
      <c r="C341" s="54"/>
      <c r="D341" s="54"/>
      <c r="E341" s="925" t="e">
        <f>F340/E340</f>
        <v>#DIV/0!</v>
      </c>
      <c r="F341" s="925"/>
      <c r="G341" s="925" t="e">
        <f>H340/G340</f>
        <v>#DIV/0!</v>
      </c>
      <c r="H341" s="925"/>
      <c r="I341" s="925" t="e">
        <f>J340/I340</f>
        <v>#DIV/0!</v>
      </c>
      <c r="J341" s="925"/>
      <c r="K341" s="925" t="e">
        <f>L340/K340</f>
        <v>#DIV/0!</v>
      </c>
      <c r="L341" s="925"/>
      <c r="M341" s="925" t="e">
        <f>N340/M340</f>
        <v>#DIV/0!</v>
      </c>
      <c r="N341" s="925"/>
      <c r="O341" s="925" t="e">
        <f>P340/O340</f>
        <v>#DIV/0!</v>
      </c>
      <c r="P341" s="925"/>
      <c r="Q341" s="925" t="e">
        <f>R340/Q340</f>
        <v>#DIV/0!</v>
      </c>
      <c r="R341" s="925"/>
      <c r="S341" s="925" t="e">
        <f>T340/S340</f>
        <v>#DIV/0!</v>
      </c>
      <c r="T341" s="925"/>
      <c r="U341" s="925" t="e">
        <f>V340/U340</f>
        <v>#DIV/0!</v>
      </c>
      <c r="V341" s="925"/>
      <c r="W341" s="925" t="e">
        <f>X340/W340</f>
        <v>#DIV/0!</v>
      </c>
      <c r="X341" s="925"/>
      <c r="Y341" s="925" t="e">
        <f>Z340/Y340</f>
        <v>#DIV/0!</v>
      </c>
      <c r="Z341" s="925"/>
      <c r="AA341" s="925">
        <f>AB340/AA340</f>
        <v>140</v>
      </c>
      <c r="AB341" s="925"/>
      <c r="AC341" s="925">
        <f>AD340/AC340</f>
        <v>47.21327967806841</v>
      </c>
      <c r="AD341" s="925"/>
      <c r="AE341" s="925">
        <f>AF340/AE340</f>
        <v>58.863636363636367</v>
      </c>
      <c r="AF341" s="925"/>
      <c r="AG341" s="925">
        <f>AH340/AG340</f>
        <v>43.51063829787234</v>
      </c>
      <c r="AH341" s="925"/>
      <c r="AI341" s="925">
        <f>AJ340/AI340</f>
        <v>46.506849315068493</v>
      </c>
      <c r="AJ341" s="925"/>
      <c r="AK341" s="925">
        <f>AL340/AK340</f>
        <v>42.738095238095241</v>
      </c>
      <c r="AL341" s="925"/>
      <c r="AM341" s="925">
        <f>AN340/AM340</f>
        <v>100</v>
      </c>
      <c r="AN341" s="925"/>
      <c r="AO341" s="925" t="e">
        <f>AP340/AO340</f>
        <v>#DIV/0!</v>
      </c>
      <c r="AP341" s="925"/>
      <c r="AQ341" s="925" t="e">
        <f>AR340/AQ340</f>
        <v>#DIV/0!</v>
      </c>
      <c r="AR341" s="925"/>
      <c r="AS341" s="925">
        <f>AT340/AS340</f>
        <v>109.94845360824742</v>
      </c>
      <c r="AT341" s="925"/>
      <c r="AU341" s="925">
        <f>AV340/AU340</f>
        <v>74.08</v>
      </c>
      <c r="AV341" s="925"/>
      <c r="AW341" s="925">
        <f>AX340/AW340</f>
        <v>69.285714285714292</v>
      </c>
      <c r="AX341" s="925"/>
      <c r="AY341" s="925" t="e">
        <f>AZ340/AY340</f>
        <v>#DIV/0!</v>
      </c>
      <c r="AZ341" s="925"/>
      <c r="BA341" s="925" t="e">
        <f>BB340/BA340</f>
        <v>#DIV/0!</v>
      </c>
      <c r="BB341" s="925"/>
      <c r="BC341" s="925">
        <f>BD340/BC340</f>
        <v>124</v>
      </c>
      <c r="BD341" s="925"/>
      <c r="BE341" s="925">
        <f>BF340/BE340</f>
        <v>94.375</v>
      </c>
      <c r="BF341" s="925"/>
      <c r="BG341" s="925">
        <f>BH340/BG340</f>
        <v>100</v>
      </c>
      <c r="BH341" s="925"/>
      <c r="BI341" s="925" t="e">
        <f>BJ340/BI340</f>
        <v>#DIV/0!</v>
      </c>
      <c r="BJ341" s="925"/>
      <c r="BK341" s="925">
        <f>BL340/BK340</f>
        <v>102</v>
      </c>
      <c r="BL341" s="925"/>
      <c r="BM341" s="925">
        <f>BN340/BM340</f>
        <v>65.12261580381471</v>
      </c>
      <c r="BN341" s="925"/>
      <c r="BO341" s="925">
        <f>BP340/BO340</f>
        <v>76.429065743944633</v>
      </c>
      <c r="BP341" s="925"/>
      <c r="BQ341" s="925">
        <f>BR340/BQ340</f>
        <v>117.35849056603773</v>
      </c>
      <c r="BR341" s="925"/>
      <c r="BS341" s="925">
        <f>BT340/BS340</f>
        <v>103.886925795053</v>
      </c>
      <c r="BT341" s="925"/>
      <c r="BU341" s="925">
        <f>BV340/BU340</f>
        <v>81.993399339933987</v>
      </c>
      <c r="BV341" s="925"/>
      <c r="BW341" s="925">
        <f>BX340/BW340</f>
        <v>90.678571428571431</v>
      </c>
      <c r="BX341" s="925"/>
      <c r="BY341" s="925" t="e">
        <f>BZ340/BY340</f>
        <v>#DIV/0!</v>
      </c>
      <c r="BZ341" s="925"/>
      <c r="CA341" s="925" t="e">
        <f>CB340/CA340</f>
        <v>#DIV/0!</v>
      </c>
      <c r="CB341" s="925"/>
      <c r="CC341" s="925" t="e">
        <f>CD340/CC340</f>
        <v>#DIV/0!</v>
      </c>
      <c r="CD341" s="925"/>
      <c r="CE341" s="925" t="e">
        <f>CF340/CE340</f>
        <v>#DIV/0!</v>
      </c>
      <c r="CF341" s="925"/>
      <c r="CG341" s="925" t="e">
        <f>CH340/CG340</f>
        <v>#DIV/0!</v>
      </c>
      <c r="CH341" s="925"/>
      <c r="CI341" s="925" t="e">
        <f>CJ340/CI340</f>
        <v>#DIV/0!</v>
      </c>
      <c r="CJ341" s="925"/>
      <c r="CK341" s="925" t="e">
        <f>CL340/CK340</f>
        <v>#DIV/0!</v>
      </c>
      <c r="CL341" s="925"/>
      <c r="CM341" s="925" t="e">
        <f>CN340/CM340</f>
        <v>#DIV/0!</v>
      </c>
      <c r="CN341" s="925"/>
      <c r="CO341" s="925" t="e">
        <f>CP340/CO340</f>
        <v>#DIV/0!</v>
      </c>
      <c r="CP341" s="925"/>
      <c r="CQ341" s="925" t="e">
        <f>CR340/CQ340</f>
        <v>#DIV/0!</v>
      </c>
      <c r="CR341" s="925"/>
      <c r="CS341" s="925" t="e">
        <f>CT340/CS340</f>
        <v>#DIV/0!</v>
      </c>
      <c r="CT341" s="925"/>
      <c r="CU341" s="925" t="e">
        <f>CV340/CU340</f>
        <v>#DIV/0!</v>
      </c>
      <c r="CV341" s="925"/>
      <c r="CW341" s="925">
        <f>CX340/CW340</f>
        <v>35</v>
      </c>
      <c r="CX341" s="925"/>
      <c r="CY341" s="59"/>
      <c r="CZ341" s="932">
        <f>DA340/CZ340</f>
        <v>70.573251181456826</v>
      </c>
      <c r="DA341" s="932"/>
      <c r="DB341" s="57" t="s">
        <v>62</v>
      </c>
      <c r="DC341" s="925"/>
      <c r="DD341" s="925"/>
      <c r="DE341" s="925"/>
      <c r="DF341" s="925"/>
      <c r="DG341" s="925"/>
      <c r="DH341" s="925"/>
      <c r="DI341" s="925"/>
      <c r="DJ341" s="925"/>
    </row>
    <row r="344" spans="1:114" ht="12.75" customHeight="1" x14ac:dyDescent="0.2">
      <c r="A344" s="38"/>
      <c r="B344" s="38"/>
      <c r="C344" s="39"/>
      <c r="D344" s="39"/>
      <c r="E344" s="933" t="str">
        <f>$E$3</f>
        <v>vor 2021</v>
      </c>
      <c r="F344" s="934"/>
      <c r="G344" s="934"/>
      <c r="H344" s="934"/>
      <c r="I344" s="934"/>
      <c r="J344" s="934"/>
      <c r="K344" s="934"/>
      <c r="L344" s="934"/>
      <c r="M344" s="934"/>
      <c r="N344" s="934"/>
      <c r="O344" s="934"/>
      <c r="P344" s="934"/>
      <c r="Q344" s="934"/>
      <c r="R344" s="934"/>
      <c r="S344" s="934"/>
      <c r="T344" s="934"/>
      <c r="U344" s="934"/>
      <c r="V344" s="934"/>
      <c r="W344" s="934"/>
      <c r="X344" s="934"/>
      <c r="Y344" s="934"/>
      <c r="Z344" s="934"/>
      <c r="AA344" s="934"/>
      <c r="AB344" s="935"/>
      <c r="AC344" s="926">
        <v>2021</v>
      </c>
      <c r="AD344" s="927"/>
      <c r="AE344" s="927"/>
      <c r="AF344" s="927"/>
      <c r="AG344" s="927"/>
      <c r="AH344" s="927"/>
      <c r="AI344" s="927"/>
      <c r="AJ344" s="927"/>
      <c r="AK344" s="927"/>
      <c r="AL344" s="927"/>
      <c r="AM344" s="927"/>
      <c r="AN344" s="927"/>
      <c r="AO344" s="927"/>
      <c r="AP344" s="927"/>
      <c r="AQ344" s="927"/>
      <c r="AR344" s="927"/>
      <c r="AS344" s="927"/>
      <c r="AT344" s="927"/>
      <c r="AU344" s="927"/>
      <c r="AV344" s="927"/>
      <c r="AW344" s="927"/>
      <c r="AX344" s="927"/>
      <c r="AY344" s="927"/>
      <c r="AZ344" s="928"/>
      <c r="BA344" s="926">
        <v>2022</v>
      </c>
      <c r="BB344" s="927"/>
      <c r="BC344" s="927"/>
      <c r="BD344" s="927"/>
      <c r="BE344" s="927"/>
      <c r="BF344" s="927"/>
      <c r="BG344" s="927"/>
      <c r="BH344" s="927"/>
      <c r="BI344" s="927"/>
      <c r="BJ344" s="927"/>
      <c r="BK344" s="927"/>
      <c r="BL344" s="927"/>
      <c r="BM344" s="927"/>
      <c r="BN344" s="927"/>
      <c r="BO344" s="927"/>
      <c r="BP344" s="927"/>
      <c r="BQ344" s="927"/>
      <c r="BR344" s="927"/>
      <c r="BS344" s="927"/>
      <c r="BT344" s="927"/>
      <c r="BU344" s="927"/>
      <c r="BV344" s="927"/>
      <c r="BW344" s="927"/>
      <c r="BX344" s="928"/>
      <c r="BY344" s="926">
        <f>BY3</f>
        <v>2023</v>
      </c>
      <c r="BZ344" s="927"/>
      <c r="CA344" s="927"/>
      <c r="CB344" s="927"/>
      <c r="CC344" s="927"/>
      <c r="CD344" s="927"/>
      <c r="CE344" s="927"/>
      <c r="CF344" s="927"/>
      <c r="CG344" s="927"/>
      <c r="CH344" s="927"/>
      <c r="CI344" s="927"/>
      <c r="CJ344" s="927"/>
      <c r="CK344" s="927"/>
      <c r="CL344" s="927"/>
      <c r="CM344" s="927"/>
      <c r="CN344" s="927"/>
      <c r="CO344" s="927"/>
      <c r="CP344" s="927"/>
      <c r="CQ344" s="927"/>
      <c r="CR344" s="927"/>
      <c r="CS344" s="927"/>
      <c r="CT344" s="927"/>
      <c r="CU344" s="927"/>
      <c r="CV344" s="928"/>
      <c r="CW344" s="51"/>
      <c r="CX344" s="51"/>
      <c r="CY344" s="51"/>
      <c r="CZ344" s="13"/>
      <c r="DA344" s="13"/>
    </row>
    <row r="345" spans="1:114" s="3" customFormat="1" ht="15.75" x14ac:dyDescent="0.25">
      <c r="A345" s="58"/>
      <c r="B345" s="58" t="str">
        <f>'Stundenverteilung INGE'!Q5</f>
        <v>AeBo - TG</v>
      </c>
      <c r="C345" s="939" t="str">
        <f>'Stundenverteilung INGE'!Q7</f>
        <v>TP1</v>
      </c>
      <c r="D345" s="940"/>
      <c r="E345" s="936"/>
      <c r="F345" s="937"/>
      <c r="G345" s="937"/>
      <c r="H345" s="937"/>
      <c r="I345" s="937"/>
      <c r="J345" s="937"/>
      <c r="K345" s="937"/>
      <c r="L345" s="937"/>
      <c r="M345" s="937"/>
      <c r="N345" s="937"/>
      <c r="O345" s="937"/>
      <c r="P345" s="937"/>
      <c r="Q345" s="937"/>
      <c r="R345" s="937"/>
      <c r="S345" s="937"/>
      <c r="T345" s="937"/>
      <c r="U345" s="937"/>
      <c r="V345" s="937"/>
      <c r="W345" s="937"/>
      <c r="X345" s="937"/>
      <c r="Y345" s="937"/>
      <c r="Z345" s="937"/>
      <c r="AA345" s="937"/>
      <c r="AB345" s="938"/>
      <c r="AC345" s="929"/>
      <c r="AD345" s="930"/>
      <c r="AE345" s="930"/>
      <c r="AF345" s="930"/>
      <c r="AG345" s="930"/>
      <c r="AH345" s="930"/>
      <c r="AI345" s="930"/>
      <c r="AJ345" s="930"/>
      <c r="AK345" s="930"/>
      <c r="AL345" s="930"/>
      <c r="AM345" s="930"/>
      <c r="AN345" s="930"/>
      <c r="AO345" s="930"/>
      <c r="AP345" s="930"/>
      <c r="AQ345" s="930"/>
      <c r="AR345" s="930"/>
      <c r="AS345" s="930"/>
      <c r="AT345" s="930"/>
      <c r="AU345" s="930"/>
      <c r="AV345" s="930"/>
      <c r="AW345" s="930"/>
      <c r="AX345" s="930"/>
      <c r="AY345" s="930"/>
      <c r="AZ345" s="931"/>
      <c r="BA345" s="929"/>
      <c r="BB345" s="930"/>
      <c r="BC345" s="930"/>
      <c r="BD345" s="930"/>
      <c r="BE345" s="930"/>
      <c r="BF345" s="930"/>
      <c r="BG345" s="930"/>
      <c r="BH345" s="930"/>
      <c r="BI345" s="930"/>
      <c r="BJ345" s="930"/>
      <c r="BK345" s="930"/>
      <c r="BL345" s="930"/>
      <c r="BM345" s="930"/>
      <c r="BN345" s="930"/>
      <c r="BO345" s="930"/>
      <c r="BP345" s="930"/>
      <c r="BQ345" s="930"/>
      <c r="BR345" s="930"/>
      <c r="BS345" s="930"/>
      <c r="BT345" s="930"/>
      <c r="BU345" s="930"/>
      <c r="BV345" s="930"/>
      <c r="BW345" s="930"/>
      <c r="BX345" s="931"/>
      <c r="BY345" s="929"/>
      <c r="BZ345" s="930"/>
      <c r="CA345" s="930"/>
      <c r="CB345" s="930"/>
      <c r="CC345" s="930"/>
      <c r="CD345" s="930"/>
      <c r="CE345" s="930"/>
      <c r="CF345" s="930"/>
      <c r="CG345" s="930"/>
      <c r="CH345" s="930"/>
      <c r="CI345" s="930"/>
      <c r="CJ345" s="930"/>
      <c r="CK345" s="930"/>
      <c r="CL345" s="930"/>
      <c r="CM345" s="930"/>
      <c r="CN345" s="930"/>
      <c r="CO345" s="930"/>
      <c r="CP345" s="930"/>
      <c r="CQ345" s="930"/>
      <c r="CR345" s="930"/>
      <c r="CS345" s="930"/>
      <c r="CT345" s="930"/>
      <c r="CU345" s="930"/>
      <c r="CV345" s="931"/>
      <c r="CW345" s="51"/>
      <c r="CX345" s="51"/>
      <c r="CY345" s="51"/>
      <c r="CZ345" s="12"/>
      <c r="DA345" s="12"/>
      <c r="DB345" s="1"/>
      <c r="DC345" s="948">
        <f>DC295</f>
        <v>44896</v>
      </c>
      <c r="DD345" s="948"/>
      <c r="DE345" s="948"/>
      <c r="DF345" s="948"/>
      <c r="DG345" s="948" t="str">
        <f>DG295</f>
        <v>Leer</v>
      </c>
      <c r="DH345" s="948"/>
      <c r="DI345" s="948"/>
      <c r="DJ345" s="948"/>
    </row>
    <row r="346" spans="1:114" s="3" customFormat="1" ht="48" x14ac:dyDescent="0.2">
      <c r="A346" s="40" t="s">
        <v>0</v>
      </c>
      <c r="B346" s="40" t="s">
        <v>81</v>
      </c>
      <c r="C346" s="41" t="s">
        <v>1</v>
      </c>
      <c r="D346" s="41" t="s">
        <v>6</v>
      </c>
      <c r="E346" s="42" t="s">
        <v>13</v>
      </c>
      <c r="F346" s="42" t="s">
        <v>14</v>
      </c>
      <c r="G346" s="42" t="s">
        <v>15</v>
      </c>
      <c r="H346" s="42" t="s">
        <v>16</v>
      </c>
      <c r="I346" s="42" t="s">
        <v>17</v>
      </c>
      <c r="J346" s="42" t="s">
        <v>18</v>
      </c>
      <c r="K346" s="42" t="s">
        <v>19</v>
      </c>
      <c r="L346" s="42" t="s">
        <v>20</v>
      </c>
      <c r="M346" s="42" t="s">
        <v>21</v>
      </c>
      <c r="N346" s="42" t="s">
        <v>22</v>
      </c>
      <c r="O346" s="42" t="s">
        <v>23</v>
      </c>
      <c r="P346" s="42" t="s">
        <v>24</v>
      </c>
      <c r="Q346" s="42" t="s">
        <v>25</v>
      </c>
      <c r="R346" s="42" t="s">
        <v>26</v>
      </c>
      <c r="S346" s="42" t="s">
        <v>27</v>
      </c>
      <c r="T346" s="42" t="s">
        <v>28</v>
      </c>
      <c r="U346" s="42" t="str">
        <f t="shared" ref="U346:AB346" si="2683">U5</f>
        <v>2017
Std.</v>
      </c>
      <c r="V346" s="42" t="str">
        <f t="shared" si="2683"/>
        <v>2017
CHF</v>
      </c>
      <c r="W346" s="42" t="str">
        <f t="shared" si="2683"/>
        <v>2018
Std.</v>
      </c>
      <c r="X346" s="42" t="str">
        <f t="shared" si="2683"/>
        <v>2018
CHF</v>
      </c>
      <c r="Y346" s="42" t="str">
        <f t="shared" si="2683"/>
        <v>2019 
Std.</v>
      </c>
      <c r="Z346" s="42" t="str">
        <f t="shared" si="2683"/>
        <v>2019
CHF</v>
      </c>
      <c r="AA346" s="42" t="str">
        <f t="shared" si="2683"/>
        <v>2020
Std.</v>
      </c>
      <c r="AB346" s="887" t="str">
        <f t="shared" si="2683"/>
        <v>2020
CHF</v>
      </c>
      <c r="AC346" s="876" t="s">
        <v>13</v>
      </c>
      <c r="AD346" s="47" t="s">
        <v>14</v>
      </c>
      <c r="AE346" s="47" t="s">
        <v>15</v>
      </c>
      <c r="AF346" s="47" t="s">
        <v>16</v>
      </c>
      <c r="AG346" s="47" t="s">
        <v>17</v>
      </c>
      <c r="AH346" s="47" t="s">
        <v>18</v>
      </c>
      <c r="AI346" s="47" t="s">
        <v>19</v>
      </c>
      <c r="AJ346" s="47" t="s">
        <v>20</v>
      </c>
      <c r="AK346" s="47" t="s">
        <v>21</v>
      </c>
      <c r="AL346" s="47" t="s">
        <v>22</v>
      </c>
      <c r="AM346" s="47" t="s">
        <v>23</v>
      </c>
      <c r="AN346" s="47" t="s">
        <v>24</v>
      </c>
      <c r="AO346" s="47" t="s">
        <v>25</v>
      </c>
      <c r="AP346" s="47" t="s">
        <v>26</v>
      </c>
      <c r="AQ346" s="47" t="s">
        <v>27</v>
      </c>
      <c r="AR346" s="47" t="s">
        <v>28</v>
      </c>
      <c r="AS346" s="47" t="s">
        <v>29</v>
      </c>
      <c r="AT346" s="47" t="s">
        <v>30</v>
      </c>
      <c r="AU346" s="47" t="s">
        <v>31</v>
      </c>
      <c r="AV346" s="47" t="s">
        <v>32</v>
      </c>
      <c r="AW346" s="47" t="s">
        <v>33</v>
      </c>
      <c r="AX346" s="47" t="s">
        <v>36</v>
      </c>
      <c r="AY346" s="47" t="s">
        <v>34</v>
      </c>
      <c r="AZ346" s="871" t="s">
        <v>35</v>
      </c>
      <c r="BA346" s="876" t="s">
        <v>13</v>
      </c>
      <c r="BB346" s="47" t="s">
        <v>14</v>
      </c>
      <c r="BC346" s="47" t="s">
        <v>15</v>
      </c>
      <c r="BD346" s="47" t="s">
        <v>16</v>
      </c>
      <c r="BE346" s="47" t="s">
        <v>17</v>
      </c>
      <c r="BF346" s="47" t="s">
        <v>18</v>
      </c>
      <c r="BG346" s="47" t="s">
        <v>19</v>
      </c>
      <c r="BH346" s="47" t="s">
        <v>20</v>
      </c>
      <c r="BI346" s="47" t="s">
        <v>21</v>
      </c>
      <c r="BJ346" s="47" t="s">
        <v>22</v>
      </c>
      <c r="BK346" s="47" t="s">
        <v>23</v>
      </c>
      <c r="BL346" s="47" t="s">
        <v>24</v>
      </c>
      <c r="BM346" s="47" t="s">
        <v>25</v>
      </c>
      <c r="BN346" s="47" t="s">
        <v>26</v>
      </c>
      <c r="BO346" s="47" t="s">
        <v>27</v>
      </c>
      <c r="BP346" s="47" t="s">
        <v>28</v>
      </c>
      <c r="BQ346" s="47" t="s">
        <v>29</v>
      </c>
      <c r="BR346" s="47" t="s">
        <v>30</v>
      </c>
      <c r="BS346" s="47" t="s">
        <v>31</v>
      </c>
      <c r="BT346" s="47" t="s">
        <v>32</v>
      </c>
      <c r="BU346" s="47" t="s">
        <v>33</v>
      </c>
      <c r="BV346" s="47" t="s">
        <v>36</v>
      </c>
      <c r="BW346" s="47" t="s">
        <v>34</v>
      </c>
      <c r="BX346" s="47" t="s">
        <v>35</v>
      </c>
      <c r="BY346" s="47" t="s">
        <v>13</v>
      </c>
      <c r="BZ346" s="47" t="s">
        <v>14</v>
      </c>
      <c r="CA346" s="47" t="s">
        <v>15</v>
      </c>
      <c r="CB346" s="47" t="s">
        <v>16</v>
      </c>
      <c r="CC346" s="47" t="s">
        <v>17</v>
      </c>
      <c r="CD346" s="47" t="s">
        <v>18</v>
      </c>
      <c r="CE346" s="47" t="s">
        <v>19</v>
      </c>
      <c r="CF346" s="47" t="s">
        <v>20</v>
      </c>
      <c r="CG346" s="47" t="s">
        <v>21</v>
      </c>
      <c r="CH346" s="47" t="s">
        <v>22</v>
      </c>
      <c r="CI346" s="47" t="s">
        <v>23</v>
      </c>
      <c r="CJ346" s="47" t="s">
        <v>24</v>
      </c>
      <c r="CK346" s="47" t="s">
        <v>25</v>
      </c>
      <c r="CL346" s="47" t="s">
        <v>26</v>
      </c>
      <c r="CM346" s="47" t="s">
        <v>27</v>
      </c>
      <c r="CN346" s="47" t="s">
        <v>28</v>
      </c>
      <c r="CO346" s="47" t="s">
        <v>29</v>
      </c>
      <c r="CP346" s="47" t="s">
        <v>30</v>
      </c>
      <c r="CQ346" s="47" t="s">
        <v>31</v>
      </c>
      <c r="CR346" s="47" t="s">
        <v>32</v>
      </c>
      <c r="CS346" s="47" t="s">
        <v>33</v>
      </c>
      <c r="CT346" s="47" t="s">
        <v>36</v>
      </c>
      <c r="CU346" s="47" t="s">
        <v>34</v>
      </c>
      <c r="CV346" s="47" t="s">
        <v>35</v>
      </c>
      <c r="CW346" s="212" t="str">
        <f>CW5</f>
        <v>Leer
Std.</v>
      </c>
      <c r="CX346" s="47" t="str">
        <f>CX5</f>
        <v>Leer
CHF</v>
      </c>
      <c r="CY346" s="47"/>
      <c r="CZ346" s="49" t="s">
        <v>4</v>
      </c>
      <c r="DA346" s="49" t="s">
        <v>5</v>
      </c>
      <c r="DB346" s="1"/>
      <c r="DC346" s="848" t="s">
        <v>424</v>
      </c>
      <c r="DD346" s="848" t="s">
        <v>37</v>
      </c>
      <c r="DE346" s="849" t="s">
        <v>422</v>
      </c>
      <c r="DF346" s="849" t="s">
        <v>423</v>
      </c>
      <c r="DG346" s="848" t="s">
        <v>424</v>
      </c>
      <c r="DH346" s="848" t="s">
        <v>37</v>
      </c>
      <c r="DI346" s="849" t="s">
        <v>422</v>
      </c>
      <c r="DJ346" s="849" t="s">
        <v>423</v>
      </c>
    </row>
    <row r="347" spans="1:114" s="3" customFormat="1" x14ac:dyDescent="0.2">
      <c r="A347" s="46" t="s">
        <v>94</v>
      </c>
      <c r="B347" s="46" t="s">
        <v>95</v>
      </c>
      <c r="C347" s="46" t="s">
        <v>2</v>
      </c>
      <c r="D347" s="46">
        <v>140</v>
      </c>
      <c r="E347" s="4"/>
      <c r="F347" s="53">
        <f>SUM(E347*$D347)</f>
        <v>0</v>
      </c>
      <c r="G347" s="4"/>
      <c r="H347" s="53">
        <f>SUM(G347*$D347)</f>
        <v>0</v>
      </c>
      <c r="I347" s="4"/>
      <c r="J347" s="53">
        <f>SUM(I347*$D347)</f>
        <v>0</v>
      </c>
      <c r="K347" s="4"/>
      <c r="L347" s="53">
        <f>SUM(K347*$D347)</f>
        <v>0</v>
      </c>
      <c r="M347" s="4"/>
      <c r="N347" s="53">
        <f>SUM(M347*$D347)</f>
        <v>0</v>
      </c>
      <c r="O347" s="4"/>
      <c r="P347" s="53">
        <f>SUM(O347*$D347)</f>
        <v>0</v>
      </c>
      <c r="Q347" s="4"/>
      <c r="R347" s="53">
        <f>SUM(Q347*$D347)</f>
        <v>0</v>
      </c>
      <c r="S347" s="4"/>
      <c r="T347" s="53">
        <f>SUM(S347*$D347)</f>
        <v>0</v>
      </c>
      <c r="U347" s="4"/>
      <c r="V347" s="53">
        <f>SUM(U347*$D347)</f>
        <v>0</v>
      </c>
      <c r="W347" s="198"/>
      <c r="X347" s="53">
        <f>SUM(W347*$D347)</f>
        <v>0</v>
      </c>
      <c r="Y347" s="4"/>
      <c r="Z347" s="53">
        <f>SUM(Y347*$D347)</f>
        <v>0</v>
      </c>
      <c r="AA347" s="4"/>
      <c r="AB347" s="872">
        <f>SUM(AA347*$D347)</f>
        <v>0</v>
      </c>
      <c r="AC347" s="877">
        <v>1.5</v>
      </c>
      <c r="AD347" s="53">
        <f>SUM(AC347*$D347)</f>
        <v>210</v>
      </c>
      <c r="AE347" s="48"/>
      <c r="AF347" s="53">
        <f>SUM(AE347*$D347)</f>
        <v>0</v>
      </c>
      <c r="AG347" s="48"/>
      <c r="AH347" s="53">
        <f>SUM(AG347*$D347)</f>
        <v>0</v>
      </c>
      <c r="AI347" s="48"/>
      <c r="AJ347" s="53">
        <f>SUM(AI347*$D347)</f>
        <v>0</v>
      </c>
      <c r="AK347" s="48"/>
      <c r="AL347" s="53">
        <f>SUM(AK347*$D347)</f>
        <v>0</v>
      </c>
      <c r="AM347" s="48"/>
      <c r="AN347" s="53">
        <f>SUM(AM347*$D347)</f>
        <v>0</v>
      </c>
      <c r="AO347" s="48"/>
      <c r="AP347" s="53">
        <f>SUM(AO347*$D347)</f>
        <v>0</v>
      </c>
      <c r="AQ347" s="48"/>
      <c r="AR347" s="53">
        <f>SUM(AQ347*$D347)</f>
        <v>0</v>
      </c>
      <c r="AS347" s="48"/>
      <c r="AT347" s="53">
        <f>SUM(AS347*$D347)</f>
        <v>0</v>
      </c>
      <c r="AU347" s="48"/>
      <c r="AV347" s="53">
        <f>SUM(AU347*$D347)</f>
        <v>0</v>
      </c>
      <c r="AW347" s="48">
        <v>0.75</v>
      </c>
      <c r="AX347" s="53">
        <f>SUM(AW347*$D347)</f>
        <v>105</v>
      </c>
      <c r="AY347" s="48"/>
      <c r="AZ347" s="872">
        <f>SUM(AY347*$D347)</f>
        <v>0</v>
      </c>
      <c r="BA347" s="877"/>
      <c r="BB347" s="53">
        <f>SUM(BA347*$D347)</f>
        <v>0</v>
      </c>
      <c r="BC347" s="48"/>
      <c r="BD347" s="53">
        <f>SUM(BC347*$D347)</f>
        <v>0</v>
      </c>
      <c r="BE347" s="48"/>
      <c r="BF347" s="53">
        <f>SUM(BE347*$D347)</f>
        <v>0</v>
      </c>
      <c r="BG347" s="48"/>
      <c r="BH347" s="53">
        <f>SUM(BG347*$D347)</f>
        <v>0</v>
      </c>
      <c r="BI347" s="48"/>
      <c r="BJ347" s="53">
        <f>SUM(BI347*$D347)</f>
        <v>0</v>
      </c>
      <c r="BK347" s="48"/>
      <c r="BL347" s="53">
        <f>SUM(BK347*$D347)</f>
        <v>0</v>
      </c>
      <c r="BM347" s="48"/>
      <c r="BN347" s="53">
        <f>SUM(BM347*$D347)</f>
        <v>0</v>
      </c>
      <c r="BO347" s="48"/>
      <c r="BP347" s="53">
        <f>SUM(BO347*$D347)</f>
        <v>0</v>
      </c>
      <c r="BQ347" s="48"/>
      <c r="BR347" s="53">
        <f>SUM(BQ347*$D347)</f>
        <v>0</v>
      </c>
      <c r="BS347" s="48"/>
      <c r="BT347" s="53">
        <f>SUM(BS347*$D347)</f>
        <v>0</v>
      </c>
      <c r="BU347" s="48"/>
      <c r="BV347" s="53">
        <f>SUM(BU347*$D347)</f>
        <v>0</v>
      </c>
      <c r="BW347" s="48">
        <v>1</v>
      </c>
      <c r="BX347" s="53">
        <f>SUM(BW347*$D347)</f>
        <v>140</v>
      </c>
      <c r="BY347" s="48"/>
      <c r="BZ347" s="53">
        <f>SUM(BY347*$D347)</f>
        <v>0</v>
      </c>
      <c r="CA347" s="48"/>
      <c r="CB347" s="53">
        <f>SUM(CA347*$D347)</f>
        <v>0</v>
      </c>
      <c r="CC347" s="48"/>
      <c r="CD347" s="53">
        <f>SUM(CC347*$D347)</f>
        <v>0</v>
      </c>
      <c r="CE347" s="48"/>
      <c r="CF347" s="53">
        <f>SUM(CE347*$D347)</f>
        <v>0</v>
      </c>
      <c r="CG347" s="48"/>
      <c r="CH347" s="53">
        <f>SUM(CG347*$D347)</f>
        <v>0</v>
      </c>
      <c r="CI347" s="48"/>
      <c r="CJ347" s="53">
        <f>SUM(CI347*$D347)</f>
        <v>0</v>
      </c>
      <c r="CK347" s="48"/>
      <c r="CL347" s="53">
        <f>SUM(CK347*$D347)</f>
        <v>0</v>
      </c>
      <c r="CM347" s="48"/>
      <c r="CN347" s="53">
        <f>SUM(CM347*$D347)</f>
        <v>0</v>
      </c>
      <c r="CO347" s="48"/>
      <c r="CP347" s="53">
        <f>SUM(CO347*$D347)</f>
        <v>0</v>
      </c>
      <c r="CQ347" s="48"/>
      <c r="CR347" s="53">
        <f>SUM(CQ347*$D347)</f>
        <v>0</v>
      </c>
      <c r="CS347" s="48"/>
      <c r="CT347" s="53">
        <f>SUM(CS347*$D347)</f>
        <v>0</v>
      </c>
      <c r="CU347" s="48"/>
      <c r="CV347" s="53">
        <f>SUM(CU347*$D347)</f>
        <v>0</v>
      </c>
      <c r="CW347" s="48"/>
      <c r="CX347" s="53">
        <f>SUM(CW347*$D347)</f>
        <v>0</v>
      </c>
      <c r="CY347" s="43"/>
      <c r="CZ347" s="50">
        <f>SUM(E347+G347+I347+K347+M347+O347+Q347+S347+U347+W347+Y347+AA347+AC347+AE347+AG347+AI347+AK347+AM347+AO347+AQ347+AS347+AU347+AW347+AY347+BA347+BC347+BE347+BG347+BI347+BK347+BM347+BO347+BQ347+BS347+BU347+BW347+CW347+BY347+CA347+CC347+CE347+CG347+CI347+CK347+CM347+CO347+CQ347+CS347+CU347)</f>
        <v>3.25</v>
      </c>
      <c r="DA347" s="50">
        <f>ROUND(CZ347*D347*2,1)/2</f>
        <v>455</v>
      </c>
      <c r="DB347" s="1"/>
      <c r="DC347" s="850"/>
      <c r="DD347" s="850">
        <f>DC347*D347</f>
        <v>0</v>
      </c>
      <c r="DE347" s="851">
        <f>DC347+BW347</f>
        <v>1</v>
      </c>
      <c r="DF347" s="851">
        <f>DE347*D347</f>
        <v>140</v>
      </c>
      <c r="DG347" s="850"/>
      <c r="DH347" s="850"/>
      <c r="DI347" s="851"/>
      <c r="DJ347" s="851"/>
    </row>
    <row r="348" spans="1:114" s="3" customFormat="1" x14ac:dyDescent="0.2">
      <c r="A348" s="46" t="s">
        <v>186</v>
      </c>
      <c r="B348" s="46" t="s">
        <v>187</v>
      </c>
      <c r="C348" s="46" t="s">
        <v>2</v>
      </c>
      <c r="D348" s="46">
        <v>140</v>
      </c>
      <c r="E348" s="4"/>
      <c r="F348" s="53">
        <f>SUM(E348*$D348)</f>
        <v>0</v>
      </c>
      <c r="G348" s="4"/>
      <c r="H348" s="53">
        <f>SUM(G348*$D348)</f>
        <v>0</v>
      </c>
      <c r="I348" s="4"/>
      <c r="J348" s="53">
        <f>SUM(I348*$D348)</f>
        <v>0</v>
      </c>
      <c r="K348" s="4"/>
      <c r="L348" s="53">
        <f>SUM(K348*$D348)</f>
        <v>0</v>
      </c>
      <c r="M348" s="4"/>
      <c r="N348" s="53">
        <f>SUM(M348*$D348)</f>
        <v>0</v>
      </c>
      <c r="O348" s="4"/>
      <c r="P348" s="53">
        <f>SUM(O348*$D348)</f>
        <v>0</v>
      </c>
      <c r="Q348" s="4"/>
      <c r="R348" s="53">
        <f>SUM(Q348*$D348)</f>
        <v>0</v>
      </c>
      <c r="S348" s="4"/>
      <c r="T348" s="53">
        <f>SUM(S348*$D348)</f>
        <v>0</v>
      </c>
      <c r="U348" s="4"/>
      <c r="V348" s="53">
        <f>SUM(U348*$D348)</f>
        <v>0</v>
      </c>
      <c r="W348" s="4"/>
      <c r="X348" s="53">
        <f>SUM(W348*$D348)</f>
        <v>0</v>
      </c>
      <c r="Y348" s="4"/>
      <c r="Z348" s="53">
        <f>SUM(Y348*$D348)</f>
        <v>0</v>
      </c>
      <c r="AA348" s="4"/>
      <c r="AB348" s="872">
        <f>SUM(AA348*$D348)</f>
        <v>0</v>
      </c>
      <c r="AC348" s="877"/>
      <c r="AD348" s="53">
        <f>SUM(AC348*$D348)</f>
        <v>0</v>
      </c>
      <c r="AE348" s="48"/>
      <c r="AF348" s="53">
        <f>SUM(AE348*$D348)</f>
        <v>0</v>
      </c>
      <c r="AG348" s="48"/>
      <c r="AH348" s="53">
        <f>SUM(AG348*$D348)</f>
        <v>0</v>
      </c>
      <c r="AI348" s="48"/>
      <c r="AJ348" s="53">
        <f>SUM(AI348*$D348)</f>
        <v>0</v>
      </c>
      <c r="AK348" s="48"/>
      <c r="AL348" s="53">
        <f>SUM(AK348*$D348)</f>
        <v>0</v>
      </c>
      <c r="AM348" s="48"/>
      <c r="AN348" s="53">
        <f>SUM(AM348*$D348)</f>
        <v>0</v>
      </c>
      <c r="AO348" s="48"/>
      <c r="AP348" s="53">
        <f>SUM(AO348*$D348)</f>
        <v>0</v>
      </c>
      <c r="AQ348" s="48"/>
      <c r="AR348" s="53">
        <f>SUM(AQ348*$D348)</f>
        <v>0</v>
      </c>
      <c r="AS348" s="48"/>
      <c r="AT348" s="53">
        <f>SUM(AS348*$D348)</f>
        <v>0</v>
      </c>
      <c r="AU348" s="48"/>
      <c r="AV348" s="53">
        <f>SUM(AU348*$D348)</f>
        <v>0</v>
      </c>
      <c r="AW348" s="48"/>
      <c r="AX348" s="53">
        <f>SUM(AW348*$D348)</f>
        <v>0</v>
      </c>
      <c r="AY348" s="48"/>
      <c r="AZ348" s="872">
        <f>SUM(AY348*$D348)</f>
        <v>0</v>
      </c>
      <c r="BA348" s="877"/>
      <c r="BB348" s="53">
        <f>SUM(BA348*$D348)</f>
        <v>0</v>
      </c>
      <c r="BC348" s="48"/>
      <c r="BD348" s="53">
        <f>SUM(BC348*$D348)</f>
        <v>0</v>
      </c>
      <c r="BE348" s="48"/>
      <c r="BF348" s="53">
        <f>SUM(BE348*$D348)</f>
        <v>0</v>
      </c>
      <c r="BG348" s="48"/>
      <c r="BH348" s="53">
        <f>SUM(BG348*$D348)</f>
        <v>0</v>
      </c>
      <c r="BI348" s="48"/>
      <c r="BJ348" s="53">
        <f>SUM(BI348*$D348)</f>
        <v>0</v>
      </c>
      <c r="BK348" s="48"/>
      <c r="BL348" s="53">
        <f>SUM(BK348*$D348)</f>
        <v>0</v>
      </c>
      <c r="BM348" s="48"/>
      <c r="BN348" s="53">
        <f>SUM(BM348*$D348)</f>
        <v>0</v>
      </c>
      <c r="BO348" s="48"/>
      <c r="BP348" s="53">
        <f>SUM(BO348*$D348)</f>
        <v>0</v>
      </c>
      <c r="BQ348" s="48"/>
      <c r="BR348" s="53">
        <f>SUM(BQ348*$D348)</f>
        <v>0</v>
      </c>
      <c r="BS348" s="48"/>
      <c r="BT348" s="53">
        <f>SUM(BS348*$D348)</f>
        <v>0</v>
      </c>
      <c r="BU348" s="48"/>
      <c r="BV348" s="53">
        <f>SUM(BU348*$D348)</f>
        <v>0</v>
      </c>
      <c r="BW348" s="48"/>
      <c r="BX348" s="53">
        <f>SUM(BW348*$D348)</f>
        <v>0</v>
      </c>
      <c r="BY348" s="48"/>
      <c r="BZ348" s="53">
        <f>SUM(BY348*$D348)</f>
        <v>0</v>
      </c>
      <c r="CA348" s="48"/>
      <c r="CB348" s="53">
        <f>SUM(CA348*$D348)</f>
        <v>0</v>
      </c>
      <c r="CC348" s="48"/>
      <c r="CD348" s="53">
        <f>SUM(CC348*$D348)</f>
        <v>0</v>
      </c>
      <c r="CE348" s="48"/>
      <c r="CF348" s="53">
        <f>SUM(CE348*$D348)</f>
        <v>0</v>
      </c>
      <c r="CG348" s="48"/>
      <c r="CH348" s="53">
        <f>SUM(CG348*$D348)</f>
        <v>0</v>
      </c>
      <c r="CI348" s="48"/>
      <c r="CJ348" s="53">
        <f>SUM(CI348*$D348)</f>
        <v>0</v>
      </c>
      <c r="CK348" s="48"/>
      <c r="CL348" s="53">
        <f>SUM(CK348*$D348)</f>
        <v>0</v>
      </c>
      <c r="CM348" s="48"/>
      <c r="CN348" s="53">
        <f>SUM(CM348*$D348)</f>
        <v>0</v>
      </c>
      <c r="CO348" s="48"/>
      <c r="CP348" s="53">
        <f>SUM(CO348*$D348)</f>
        <v>0</v>
      </c>
      <c r="CQ348" s="48"/>
      <c r="CR348" s="53">
        <f>SUM(CQ348*$D348)</f>
        <v>0</v>
      </c>
      <c r="CS348" s="48"/>
      <c r="CT348" s="53">
        <f>SUM(CS348*$D348)</f>
        <v>0</v>
      </c>
      <c r="CU348" s="48"/>
      <c r="CV348" s="53">
        <f>SUM(CU348*$D348)</f>
        <v>0</v>
      </c>
      <c r="CW348" s="48"/>
      <c r="CX348" s="53">
        <f>SUM(CW348*$D348)</f>
        <v>0</v>
      </c>
      <c r="CY348" s="43"/>
      <c r="CZ348" s="50">
        <f>SUM(E348+G348+I348+K348+M348+O348+Q348+S348+U348+W348+Y348+AA348+AC348+AE348+AG348+AI348+AK348+AM348+AO348+AQ348+AS348+AU348+AW348+AY348+BA348+BC348+BE348+BG348+BI348+BK348+BM348+BO348+BQ348+BS348+BU348+BW348+CW348+BY348+CA348+CC348+CE348+CG348+CI348+CK348+CM348+CO348+CQ348+CS348+CU348)</f>
        <v>0</v>
      </c>
      <c r="DA348" s="50">
        <f>ROUND(CZ348*D348*2,1)/2</f>
        <v>0</v>
      </c>
      <c r="DB348" s="1"/>
      <c r="DC348" s="850"/>
      <c r="DD348" s="850">
        <f>DC348*D348</f>
        <v>0</v>
      </c>
      <c r="DE348" s="851">
        <f>DC348+BW348</f>
        <v>0</v>
      </c>
      <c r="DF348" s="851">
        <f>DE348*D348</f>
        <v>0</v>
      </c>
      <c r="DG348" s="850"/>
      <c r="DH348" s="850"/>
      <c r="DI348" s="851"/>
      <c r="DJ348" s="851"/>
    </row>
    <row r="349" spans="1:114" s="3" customFormat="1" x14ac:dyDescent="0.2">
      <c r="A349" s="46" t="s">
        <v>109</v>
      </c>
      <c r="B349" s="46" t="s">
        <v>110</v>
      </c>
      <c r="C349" s="46" t="s">
        <v>2</v>
      </c>
      <c r="D349" s="46">
        <v>140</v>
      </c>
      <c r="E349" s="4"/>
      <c r="F349" s="53">
        <f>SUM(E349*$D349)</f>
        <v>0</v>
      </c>
      <c r="G349" s="4"/>
      <c r="H349" s="53">
        <f>SUM(G349*$D349)</f>
        <v>0</v>
      </c>
      <c r="I349" s="4"/>
      <c r="J349" s="53">
        <f>SUM(I349*$D349)</f>
        <v>0</v>
      </c>
      <c r="K349" s="4"/>
      <c r="L349" s="53">
        <f>SUM(K349*$D349)</f>
        <v>0</v>
      </c>
      <c r="M349" s="4"/>
      <c r="N349" s="53">
        <f>SUM(M349*$D349)</f>
        <v>0</v>
      </c>
      <c r="O349" s="4"/>
      <c r="P349" s="53">
        <f>SUM(O349*$D349)</f>
        <v>0</v>
      </c>
      <c r="Q349" s="4"/>
      <c r="R349" s="53">
        <f>SUM(Q349*$D349)</f>
        <v>0</v>
      </c>
      <c r="S349" s="4"/>
      <c r="T349" s="53">
        <f>SUM(S349*$D349)</f>
        <v>0</v>
      </c>
      <c r="U349" s="4"/>
      <c r="V349" s="53">
        <f>SUM(U349*$D349)</f>
        <v>0</v>
      </c>
      <c r="W349" s="198"/>
      <c r="X349" s="53">
        <f>SUM(W349*$D349)</f>
        <v>0</v>
      </c>
      <c r="Y349" s="4"/>
      <c r="Z349" s="53"/>
      <c r="AA349" s="4"/>
      <c r="AB349" s="872">
        <f>SUM(AA349*$D349)</f>
        <v>0</v>
      </c>
      <c r="AC349" s="877"/>
      <c r="AD349" s="53">
        <f>SUM(AC349*$D349)</f>
        <v>0</v>
      </c>
      <c r="AE349" s="48"/>
      <c r="AF349" s="53">
        <f>SUM(AE349*$D349)</f>
        <v>0</v>
      </c>
      <c r="AG349" s="48"/>
      <c r="AH349" s="53">
        <f>SUM(AG349*$D349)</f>
        <v>0</v>
      </c>
      <c r="AI349" s="48"/>
      <c r="AJ349" s="53">
        <f>SUM(AI349*$D349)</f>
        <v>0</v>
      </c>
      <c r="AK349" s="48"/>
      <c r="AL349" s="53">
        <f>SUM(AK349*$D349)</f>
        <v>0</v>
      </c>
      <c r="AM349" s="48"/>
      <c r="AN349" s="53">
        <f>SUM(AM349*$D349)</f>
        <v>0</v>
      </c>
      <c r="AO349" s="48"/>
      <c r="AP349" s="53">
        <f>SUM(AO349*$D349)</f>
        <v>0</v>
      </c>
      <c r="AQ349" s="48"/>
      <c r="AR349" s="53">
        <f>SUM(AQ349*$D349)</f>
        <v>0</v>
      </c>
      <c r="AS349" s="48"/>
      <c r="AT349" s="53">
        <f>SUM(AS349*$D349)</f>
        <v>0</v>
      </c>
      <c r="AU349" s="48">
        <v>19</v>
      </c>
      <c r="AV349" s="53">
        <f>SUM(AU349*$D349)</f>
        <v>2660</v>
      </c>
      <c r="AW349" s="48">
        <v>26</v>
      </c>
      <c r="AX349" s="53">
        <f>SUM(AW349*$D349)</f>
        <v>3640</v>
      </c>
      <c r="AY349" s="48">
        <v>10</v>
      </c>
      <c r="AZ349" s="872">
        <f>SUM(AY349*$D349)</f>
        <v>1400</v>
      </c>
      <c r="BA349" s="877">
        <v>2.5</v>
      </c>
      <c r="BB349" s="53">
        <f>SUM(BA349*$D349)</f>
        <v>350</v>
      </c>
      <c r="BC349" s="48">
        <v>2.75</v>
      </c>
      <c r="BD349" s="53">
        <f>SUM(BC349*$D349)</f>
        <v>385</v>
      </c>
      <c r="BE349" s="48">
        <v>2</v>
      </c>
      <c r="BF349" s="53">
        <f>SUM(BE349*$D349)</f>
        <v>280</v>
      </c>
      <c r="BG349" s="48"/>
      <c r="BH349" s="53">
        <f>SUM(BG349*$D349)</f>
        <v>0</v>
      </c>
      <c r="BI349" s="48">
        <v>6.5</v>
      </c>
      <c r="BJ349" s="53">
        <f>SUM(BI349*$D349)</f>
        <v>910</v>
      </c>
      <c r="BK349" s="48">
        <v>4</v>
      </c>
      <c r="BL349" s="53">
        <f>SUM(BK349*$D349)</f>
        <v>560</v>
      </c>
      <c r="BM349" s="48">
        <v>24.5</v>
      </c>
      <c r="BN349" s="53">
        <f>SUM(BM349*$D349)</f>
        <v>3430</v>
      </c>
      <c r="BO349" s="48"/>
      <c r="BP349" s="53">
        <f>SUM(BO349*$D349)</f>
        <v>0</v>
      </c>
      <c r="BQ349" s="48"/>
      <c r="BR349" s="53">
        <f>SUM(BQ349*$D349)</f>
        <v>0</v>
      </c>
      <c r="BS349" s="48"/>
      <c r="BT349" s="53">
        <f>SUM(BS349*$D349)</f>
        <v>0</v>
      </c>
      <c r="BU349" s="48">
        <v>9.5</v>
      </c>
      <c r="BV349" s="53">
        <f>SUM(BU349*$D349)</f>
        <v>1330</v>
      </c>
      <c r="BW349" s="48">
        <v>6.25</v>
      </c>
      <c r="BX349" s="53">
        <f>SUM(BW349*$D349)</f>
        <v>875</v>
      </c>
      <c r="BY349" s="48"/>
      <c r="BZ349" s="53">
        <f>SUM(BY349*$D349)</f>
        <v>0</v>
      </c>
      <c r="CA349" s="48"/>
      <c r="CB349" s="53">
        <f>SUM(CA349*$D349)</f>
        <v>0</v>
      </c>
      <c r="CC349" s="48"/>
      <c r="CD349" s="53">
        <f>SUM(CC349*$D349)</f>
        <v>0</v>
      </c>
      <c r="CE349" s="48"/>
      <c r="CF349" s="53">
        <f>SUM(CE349*$D349)</f>
        <v>0</v>
      </c>
      <c r="CG349" s="48"/>
      <c r="CH349" s="53">
        <f>SUM(CG349*$D349)</f>
        <v>0</v>
      </c>
      <c r="CI349" s="48"/>
      <c r="CJ349" s="53">
        <f>SUM(CI349*$D349)</f>
        <v>0</v>
      </c>
      <c r="CK349" s="48"/>
      <c r="CL349" s="53">
        <f>SUM(CK349*$D349)</f>
        <v>0</v>
      </c>
      <c r="CM349" s="48"/>
      <c r="CN349" s="53">
        <f>SUM(CM349*$D349)</f>
        <v>0</v>
      </c>
      <c r="CO349" s="48"/>
      <c r="CP349" s="53">
        <f>SUM(CO349*$D349)</f>
        <v>0</v>
      </c>
      <c r="CQ349" s="48"/>
      <c r="CR349" s="53">
        <f>SUM(CQ349*$D349)</f>
        <v>0</v>
      </c>
      <c r="CS349" s="48"/>
      <c r="CT349" s="53">
        <f>SUM(CS349*$D349)</f>
        <v>0</v>
      </c>
      <c r="CU349" s="48"/>
      <c r="CV349" s="53">
        <f>SUM(CU349*$D349)</f>
        <v>0</v>
      </c>
      <c r="CW349" s="48"/>
      <c r="CX349" s="53">
        <f>SUM(CW349*$D349)</f>
        <v>0</v>
      </c>
      <c r="CY349" s="43"/>
      <c r="CZ349" s="50">
        <f>SUM(E349+G349+I349+K349+M349+O349+Q349+S349+U349+W349+Y349+AA349+AC349+AE349+AG349+AI349+AK349+AM349+AO349+AQ349+AS349+AU349+AW349+AY349+BA349+BC349+BE349+BG349+BI349+BK349+BM349+BO349+BQ349+BS349+BU349+BW349+CW349+BY349+CA349+CC349+CE349+CG349+CI349+CK349+CM349+CO349+CQ349+CS349+CU349)</f>
        <v>113</v>
      </c>
      <c r="DA349" s="50">
        <f>ROUND(CZ349*D349*2,1)/2</f>
        <v>15820</v>
      </c>
      <c r="DB349" s="1"/>
      <c r="DC349" s="850"/>
      <c r="DD349" s="850">
        <f>DC349*D349</f>
        <v>0</v>
      </c>
      <c r="DE349" s="851">
        <f>DC349+BW349</f>
        <v>6.25</v>
      </c>
      <c r="DF349" s="851">
        <f>DE349*D349</f>
        <v>875</v>
      </c>
      <c r="DG349" s="850"/>
      <c r="DH349" s="850"/>
      <c r="DI349" s="851"/>
      <c r="DJ349" s="851"/>
    </row>
    <row r="350" spans="1:114" s="3" customFormat="1" x14ac:dyDescent="0.2">
      <c r="A350" s="46" t="s">
        <v>443</v>
      </c>
      <c r="B350" s="46" t="s">
        <v>225</v>
      </c>
      <c r="C350" s="46" t="s">
        <v>2</v>
      </c>
      <c r="D350" s="46">
        <v>140</v>
      </c>
      <c r="E350" s="4"/>
      <c r="F350" s="53">
        <f>SUM(E350*$D350)</f>
        <v>0</v>
      </c>
      <c r="G350" s="4"/>
      <c r="H350" s="53">
        <f>SUM(G350*$D350)</f>
        <v>0</v>
      </c>
      <c r="I350" s="4"/>
      <c r="J350" s="53">
        <f>SUM(I350*$D350)</f>
        <v>0</v>
      </c>
      <c r="K350" s="4"/>
      <c r="L350" s="53">
        <f>SUM(K350*$D350)</f>
        <v>0</v>
      </c>
      <c r="M350" s="4"/>
      <c r="N350" s="53">
        <f>SUM(M350*$D350)</f>
        <v>0</v>
      </c>
      <c r="O350" s="4"/>
      <c r="P350" s="53">
        <f>SUM(O350*$D350)</f>
        <v>0</v>
      </c>
      <c r="Q350" s="4"/>
      <c r="R350" s="53">
        <f>SUM(Q350*$D350)</f>
        <v>0</v>
      </c>
      <c r="S350" s="4"/>
      <c r="T350" s="53">
        <f>SUM(S350*$D350)</f>
        <v>0</v>
      </c>
      <c r="U350" s="4"/>
      <c r="V350" s="53">
        <f>SUM(U350*$D350)</f>
        <v>0</v>
      </c>
      <c r="W350" s="4"/>
      <c r="X350" s="53">
        <f>SUM(W350*$D350)</f>
        <v>0</v>
      </c>
      <c r="Y350" s="4"/>
      <c r="Z350" s="53">
        <f>SUM(Y350*$D350)</f>
        <v>0</v>
      </c>
      <c r="AA350" s="4"/>
      <c r="AB350" s="872">
        <f>SUM(AA350*$D350)</f>
        <v>0</v>
      </c>
      <c r="AC350" s="903"/>
      <c r="AD350" s="53">
        <f>SUM(AC350*$D350)</f>
        <v>0</v>
      </c>
      <c r="AE350" s="4"/>
      <c r="AF350" s="53">
        <f>SUM(AE350*$D350)</f>
        <v>0</v>
      </c>
      <c r="AG350" s="4"/>
      <c r="AH350" s="53">
        <f>SUM(AG350*$D350)</f>
        <v>0</v>
      </c>
      <c r="AI350" s="4"/>
      <c r="AJ350" s="53">
        <f>SUM(AI350*$D350)</f>
        <v>0</v>
      </c>
      <c r="AK350" s="4"/>
      <c r="AL350" s="53">
        <f>SUM(AK350*$D350)</f>
        <v>0</v>
      </c>
      <c r="AM350" s="4"/>
      <c r="AN350" s="53">
        <f>SUM(AM350*$D350)</f>
        <v>0</v>
      </c>
      <c r="AO350" s="4"/>
      <c r="AP350" s="53">
        <f>SUM(AO350*$D350)</f>
        <v>0</v>
      </c>
      <c r="AQ350" s="4"/>
      <c r="AR350" s="53">
        <f>SUM(AQ350*$D350)</f>
        <v>0</v>
      </c>
      <c r="AS350" s="4"/>
      <c r="AT350" s="53">
        <f>SUM(AS350*$D350)</f>
        <v>0</v>
      </c>
      <c r="AU350" s="4"/>
      <c r="AV350" s="53">
        <f>SUM(AU350*$D350)</f>
        <v>0</v>
      </c>
      <c r="AW350" s="4"/>
      <c r="AX350" s="53">
        <f>SUM(AW350*$D350)</f>
        <v>0</v>
      </c>
      <c r="AY350" s="4"/>
      <c r="AZ350" s="872">
        <f>SUM(AY350*$D350)</f>
        <v>0</v>
      </c>
      <c r="BA350" s="903"/>
      <c r="BB350" s="53">
        <f>SUM(BA350*$D350)</f>
        <v>0</v>
      </c>
      <c r="BC350" s="4"/>
      <c r="BD350" s="53">
        <f>SUM(BC350*$D350)</f>
        <v>0</v>
      </c>
      <c r="BE350" s="4"/>
      <c r="BF350" s="53">
        <f>SUM(BE350*$D350)</f>
        <v>0</v>
      </c>
      <c r="BG350" s="4"/>
      <c r="BH350" s="53">
        <f>SUM(BG350*$D350)</f>
        <v>0</v>
      </c>
      <c r="BI350" s="4"/>
      <c r="BJ350" s="53">
        <f>SUM(BI350*$D350)</f>
        <v>0</v>
      </c>
      <c r="BK350" s="4"/>
      <c r="BL350" s="53">
        <f>SUM(BK350*$D350)</f>
        <v>0</v>
      </c>
      <c r="BM350" s="4"/>
      <c r="BN350" s="53">
        <f>SUM(BM350*$D350)</f>
        <v>0</v>
      </c>
      <c r="BO350" s="4"/>
      <c r="BP350" s="53">
        <f>SUM(BO350*$D350)</f>
        <v>0</v>
      </c>
      <c r="BQ350" s="4"/>
      <c r="BR350" s="53">
        <f>SUM(BQ350*$D350)</f>
        <v>0</v>
      </c>
      <c r="BS350" s="4"/>
      <c r="BT350" s="53">
        <f>SUM(BS350*$D350)</f>
        <v>0</v>
      </c>
      <c r="BU350" s="4">
        <v>5</v>
      </c>
      <c r="BV350" s="53">
        <f>SUM(BU350*$D350)</f>
        <v>700</v>
      </c>
      <c r="BW350" s="4">
        <v>3.5</v>
      </c>
      <c r="BX350" s="53">
        <f>SUM(BW350*$D350)</f>
        <v>490</v>
      </c>
      <c r="BY350" s="4"/>
      <c r="BZ350" s="53">
        <f>SUM(BY350*$D350)</f>
        <v>0</v>
      </c>
      <c r="CA350" s="4"/>
      <c r="CB350" s="53">
        <f>SUM(CA350*$D350)</f>
        <v>0</v>
      </c>
      <c r="CC350" s="4"/>
      <c r="CD350" s="53">
        <f>SUM(CC350*$D350)</f>
        <v>0</v>
      </c>
      <c r="CE350" s="4"/>
      <c r="CF350" s="53">
        <f>SUM(CE350*$D350)</f>
        <v>0</v>
      </c>
      <c r="CG350" s="4"/>
      <c r="CH350" s="53">
        <f>SUM(CG350*$D350)</f>
        <v>0</v>
      </c>
      <c r="CI350" s="4"/>
      <c r="CJ350" s="53">
        <f>SUM(CI350*$D350)</f>
        <v>0</v>
      </c>
      <c r="CK350" s="4"/>
      <c r="CL350" s="53">
        <f>SUM(CK350*$D350)</f>
        <v>0</v>
      </c>
      <c r="CM350" s="4"/>
      <c r="CN350" s="53">
        <f>SUM(CM350*$D350)</f>
        <v>0</v>
      </c>
      <c r="CO350" s="4"/>
      <c r="CP350" s="53">
        <f>SUM(CO350*$D350)</f>
        <v>0</v>
      </c>
      <c r="CQ350" s="4"/>
      <c r="CR350" s="53">
        <f>SUM(CQ350*$D350)</f>
        <v>0</v>
      </c>
      <c r="CS350" s="4"/>
      <c r="CT350" s="53">
        <f>SUM(CS350*$D350)</f>
        <v>0</v>
      </c>
      <c r="CU350" s="4"/>
      <c r="CV350" s="53">
        <f>SUM(CU350*$D350)</f>
        <v>0</v>
      </c>
      <c r="CW350" s="4"/>
      <c r="CX350" s="53">
        <f>SUM(CW350*$D350)</f>
        <v>0</v>
      </c>
      <c r="CY350" s="43"/>
      <c r="CZ350" s="50">
        <f>SUM(E350+G350+I350+K350+M350+O350+Q350+S350+U350+W350+Y350+AA350+AC350+AE350+AG350+AI350+AK350+AM350+AO350+AQ350+AS350+AU350+AW350+AY350+BA350+BC350+BE350+BG350+BI350+BK350+BM350+BO350+BQ350+BS350+BU350+BW350+CW350+BY350+CA350+CC350+CE350+CG350+CI350+CK350+CM350+CO350+CQ350+CS350+CU350)</f>
        <v>8.5</v>
      </c>
      <c r="DA350" s="50">
        <f>ROUND(CZ350*D350*2,1)/2</f>
        <v>1190</v>
      </c>
      <c r="DB350" s="1"/>
      <c r="DC350" s="850"/>
      <c r="DD350" s="850">
        <f>DC350*D350</f>
        <v>0</v>
      </c>
      <c r="DE350" s="851">
        <f>DC350+BW350</f>
        <v>3.5</v>
      </c>
      <c r="DF350" s="851">
        <f>DE350*D350</f>
        <v>490</v>
      </c>
      <c r="DG350" s="850"/>
      <c r="DH350" s="850"/>
      <c r="DI350" s="851"/>
      <c r="DJ350" s="851"/>
    </row>
    <row r="351" spans="1:114" s="3" customFormat="1" x14ac:dyDescent="0.2">
      <c r="A351" s="46" t="s">
        <v>90</v>
      </c>
      <c r="B351" s="46" t="s">
        <v>91</v>
      </c>
      <c r="C351" s="46" t="s">
        <v>2</v>
      </c>
      <c r="D351" s="46">
        <v>140</v>
      </c>
      <c r="E351" s="4"/>
      <c r="F351" s="53">
        <f>SUM(E351*$D351)</f>
        <v>0</v>
      </c>
      <c r="G351" s="4"/>
      <c r="H351" s="53">
        <f>SUM(G351*$D351)</f>
        <v>0</v>
      </c>
      <c r="I351" s="4"/>
      <c r="J351" s="53">
        <f>SUM(I351*$D351)</f>
        <v>0</v>
      </c>
      <c r="K351" s="4"/>
      <c r="L351" s="53">
        <f>SUM(K351*$D351)</f>
        <v>0</v>
      </c>
      <c r="M351" s="4"/>
      <c r="N351" s="53">
        <f>SUM(M351*$D351)</f>
        <v>0</v>
      </c>
      <c r="O351" s="4"/>
      <c r="P351" s="53">
        <f>SUM(O351*$D351)</f>
        <v>0</v>
      </c>
      <c r="Q351" s="4"/>
      <c r="R351" s="53">
        <f>SUM(Q351*$D351)</f>
        <v>0</v>
      </c>
      <c r="S351" s="4"/>
      <c r="T351" s="53">
        <f>SUM(S351*$D351)</f>
        <v>0</v>
      </c>
      <c r="U351" s="4"/>
      <c r="V351" s="53">
        <f>SUM(U351*$D351)</f>
        <v>0</v>
      </c>
      <c r="W351" s="198"/>
      <c r="X351" s="53">
        <f>SUM(W351*$D351)</f>
        <v>0</v>
      </c>
      <c r="Y351" s="4"/>
      <c r="Z351" s="53">
        <f>SUM(Y351*$D351)</f>
        <v>0</v>
      </c>
      <c r="AA351" s="4"/>
      <c r="AB351" s="872">
        <f>SUM(AA351*$D351)</f>
        <v>0</v>
      </c>
      <c r="AC351" s="877"/>
      <c r="AD351" s="53">
        <f>SUM(AC351*$D351)</f>
        <v>0</v>
      </c>
      <c r="AE351" s="48"/>
      <c r="AF351" s="53">
        <f>SUM(AE351*$D351)</f>
        <v>0</v>
      </c>
      <c r="AG351" s="48"/>
      <c r="AH351" s="53">
        <f>SUM(AG351*$D351)</f>
        <v>0</v>
      </c>
      <c r="AI351" s="48"/>
      <c r="AJ351" s="53">
        <f>SUM(AI351*$D351)</f>
        <v>0</v>
      </c>
      <c r="AK351" s="48"/>
      <c r="AL351" s="53">
        <f>SUM(AK351*$D351)</f>
        <v>0</v>
      </c>
      <c r="AM351" s="48"/>
      <c r="AN351" s="53">
        <f>SUM(AM351*$D351)</f>
        <v>0</v>
      </c>
      <c r="AO351" s="48"/>
      <c r="AP351" s="53">
        <f>SUM(AO351*$D351)</f>
        <v>0</v>
      </c>
      <c r="AQ351" s="48"/>
      <c r="AR351" s="53">
        <f>SUM(AQ351*$D351)</f>
        <v>0</v>
      </c>
      <c r="AS351" s="48"/>
      <c r="AT351" s="53">
        <f>SUM(AS351*$D351)</f>
        <v>0</v>
      </c>
      <c r="AU351" s="48"/>
      <c r="AV351" s="53">
        <f>SUM(AU351*$D351)</f>
        <v>0</v>
      </c>
      <c r="AW351" s="48"/>
      <c r="AX351" s="53">
        <f>SUM(AW351*$D351)</f>
        <v>0</v>
      </c>
      <c r="AY351" s="48"/>
      <c r="AZ351" s="872">
        <f>SUM(AY351*$D351)</f>
        <v>0</v>
      </c>
      <c r="BA351" s="877"/>
      <c r="BB351" s="53">
        <f>SUM(BA351*$D351)</f>
        <v>0</v>
      </c>
      <c r="BC351" s="48"/>
      <c r="BD351" s="53">
        <f>SUM(BC351*$D351)</f>
        <v>0</v>
      </c>
      <c r="BE351" s="48"/>
      <c r="BF351" s="53">
        <f>SUM(BE351*$D351)</f>
        <v>0</v>
      </c>
      <c r="BG351" s="48"/>
      <c r="BH351" s="53">
        <f>SUM(BG351*$D351)</f>
        <v>0</v>
      </c>
      <c r="BI351" s="48"/>
      <c r="BJ351" s="53">
        <f>SUM(BI351*$D351)</f>
        <v>0</v>
      </c>
      <c r="BK351" s="48"/>
      <c r="BL351" s="53">
        <f>SUM(BK351*$D351)</f>
        <v>0</v>
      </c>
      <c r="BM351" s="48"/>
      <c r="BN351" s="53">
        <f>SUM(BM351*$D351)</f>
        <v>0</v>
      </c>
      <c r="BO351" s="48"/>
      <c r="BP351" s="53">
        <f>SUM(BO351*$D351)</f>
        <v>0</v>
      </c>
      <c r="BQ351" s="48"/>
      <c r="BR351" s="53">
        <f>SUM(BQ351*$D351)</f>
        <v>0</v>
      </c>
      <c r="BS351" s="48"/>
      <c r="BT351" s="53">
        <f>SUM(BS351*$D351)</f>
        <v>0</v>
      </c>
      <c r="BU351" s="48"/>
      <c r="BV351" s="53">
        <f>SUM(BU351*$D351)</f>
        <v>0</v>
      </c>
      <c r="BW351" s="48"/>
      <c r="BX351" s="53">
        <f>SUM(BW351*$D351)</f>
        <v>0</v>
      </c>
      <c r="BY351" s="48"/>
      <c r="BZ351" s="53">
        <f>SUM(BY351*$D351)</f>
        <v>0</v>
      </c>
      <c r="CA351" s="48"/>
      <c r="CB351" s="53">
        <f>SUM(CA351*$D351)</f>
        <v>0</v>
      </c>
      <c r="CC351" s="48"/>
      <c r="CD351" s="53">
        <f>SUM(CC351*$D351)</f>
        <v>0</v>
      </c>
      <c r="CE351" s="48"/>
      <c r="CF351" s="53">
        <f>SUM(CE351*$D351)</f>
        <v>0</v>
      </c>
      <c r="CG351" s="48"/>
      <c r="CH351" s="53">
        <f>SUM(CG351*$D351)</f>
        <v>0</v>
      </c>
      <c r="CI351" s="48"/>
      <c r="CJ351" s="53">
        <f>SUM(CI351*$D351)</f>
        <v>0</v>
      </c>
      <c r="CK351" s="48"/>
      <c r="CL351" s="53">
        <f>SUM(CK351*$D351)</f>
        <v>0</v>
      </c>
      <c r="CM351" s="48"/>
      <c r="CN351" s="53">
        <f>SUM(CM351*$D351)</f>
        <v>0</v>
      </c>
      <c r="CO351" s="48"/>
      <c r="CP351" s="53">
        <f>SUM(CO351*$D351)</f>
        <v>0</v>
      </c>
      <c r="CQ351" s="48"/>
      <c r="CR351" s="53">
        <f>SUM(CQ351*$D351)</f>
        <v>0</v>
      </c>
      <c r="CS351" s="48"/>
      <c r="CT351" s="53">
        <f>SUM(CS351*$D351)</f>
        <v>0</v>
      </c>
      <c r="CU351" s="48"/>
      <c r="CV351" s="53">
        <f>SUM(CU351*$D351)</f>
        <v>0</v>
      </c>
      <c r="CW351" s="48"/>
      <c r="CX351" s="53">
        <f>SUM(CW351*$D351)</f>
        <v>0</v>
      </c>
      <c r="CY351" s="43"/>
      <c r="CZ351" s="50">
        <f>SUM(E351+G351+I351+K351+M351+O351+Q351+S351+U351+W351+Y351+AA351+AC351+AE351+AG351+AI351+AK351+AM351+AO351+AQ351+AS351+AU351+AW351+AY351+BA351+BC351+BE351+BG351+BI351+BK351+BM351+BO351+BQ351+BS351+BU351+BW351+CW351+BY351+CA351+CC351+CE351+CG351+CI351+CK351+CM351+CO351+CQ351+CS351+CU351)</f>
        <v>0</v>
      </c>
      <c r="DA351" s="50">
        <f>ROUND(CZ351*D351*2,1)/2</f>
        <v>0</v>
      </c>
      <c r="DB351" s="1"/>
      <c r="DC351" s="850"/>
      <c r="DD351" s="850">
        <f>DC351*D351</f>
        <v>0</v>
      </c>
      <c r="DE351" s="851">
        <f>DC351+BW351</f>
        <v>0</v>
      </c>
      <c r="DF351" s="851">
        <f>DE351*D351</f>
        <v>0</v>
      </c>
      <c r="DG351" s="850"/>
      <c r="DH351" s="850"/>
      <c r="DI351" s="851"/>
      <c r="DJ351" s="851"/>
    </row>
    <row r="352" spans="1:114" s="3" customFormat="1" x14ac:dyDescent="0.2">
      <c r="A352" s="46"/>
      <c r="B352" s="46"/>
      <c r="C352" s="46"/>
      <c r="D352" s="46"/>
      <c r="E352" s="4"/>
      <c r="F352" s="53">
        <f t="shared" ref="F352" si="2684">SUM(E352*$D352)</f>
        <v>0</v>
      </c>
      <c r="G352" s="4"/>
      <c r="H352" s="53">
        <f t="shared" ref="H352:H396" si="2685">SUM(G352*$D352)</f>
        <v>0</v>
      </c>
      <c r="I352" s="4"/>
      <c r="J352" s="53">
        <f t="shared" ref="J352:J396" si="2686">SUM(I352*$D352)</f>
        <v>0</v>
      </c>
      <c r="K352" s="4"/>
      <c r="L352" s="53">
        <f t="shared" ref="L352:L372" si="2687">SUM(K352*$D352)</f>
        <v>0</v>
      </c>
      <c r="M352" s="4"/>
      <c r="N352" s="53">
        <f t="shared" ref="N352:N372" si="2688">SUM(M352*$D352)</f>
        <v>0</v>
      </c>
      <c r="O352" s="4"/>
      <c r="P352" s="53">
        <f t="shared" ref="P352:P372" si="2689">SUM(O352*$D352)</f>
        <v>0</v>
      </c>
      <c r="Q352" s="4"/>
      <c r="R352" s="53">
        <f t="shared" ref="R352:R372" si="2690">SUM(Q352*$D352)</f>
        <v>0</v>
      </c>
      <c r="S352" s="4"/>
      <c r="T352" s="53">
        <f t="shared" ref="T352:T372" si="2691">SUM(S352*$D352)</f>
        <v>0</v>
      </c>
      <c r="U352" s="4"/>
      <c r="V352" s="53">
        <f t="shared" ref="V352:V372" si="2692">SUM(U352*$D352)</f>
        <v>0</v>
      </c>
      <c r="W352" s="4"/>
      <c r="X352" s="53">
        <f t="shared" ref="X352:X372" si="2693">SUM(W352*$D352)</f>
        <v>0</v>
      </c>
      <c r="Y352" s="4"/>
      <c r="Z352" s="53">
        <f t="shared" ref="Z352:Z372" si="2694">SUM(Y352*$D352)</f>
        <v>0</v>
      </c>
      <c r="AA352" s="4"/>
      <c r="AB352" s="872">
        <f t="shared" ref="AB352:AB372" si="2695">SUM(AA352*$D352)</f>
        <v>0</v>
      </c>
      <c r="AC352" s="903"/>
      <c r="AD352" s="53">
        <f t="shared" ref="AD352:AD372" si="2696">SUM(AC352*$D352)</f>
        <v>0</v>
      </c>
      <c r="AE352" s="4"/>
      <c r="AF352" s="53">
        <f t="shared" ref="AF352:AF372" si="2697">SUM(AE352*$D352)</f>
        <v>0</v>
      </c>
      <c r="AG352" s="4"/>
      <c r="AH352" s="53">
        <f t="shared" ref="AH352:AH372" si="2698">SUM(AG352*$D352)</f>
        <v>0</v>
      </c>
      <c r="AI352" s="4"/>
      <c r="AJ352" s="53">
        <f t="shared" ref="AJ352:AJ372" si="2699">SUM(AI352*$D352)</f>
        <v>0</v>
      </c>
      <c r="AK352" s="4"/>
      <c r="AL352" s="53">
        <f t="shared" ref="AL352:AL372" si="2700">SUM(AK352*$D352)</f>
        <v>0</v>
      </c>
      <c r="AM352" s="4"/>
      <c r="AN352" s="53">
        <f t="shared" ref="AN352:AN372" si="2701">SUM(AM352*$D352)</f>
        <v>0</v>
      </c>
      <c r="AO352" s="4"/>
      <c r="AP352" s="53">
        <f t="shared" ref="AP352:AP372" si="2702">SUM(AO352*$D352)</f>
        <v>0</v>
      </c>
      <c r="AQ352" s="4"/>
      <c r="AR352" s="53">
        <f t="shared" ref="AR352:AR372" si="2703">SUM(AQ352*$D352)</f>
        <v>0</v>
      </c>
      <c r="AS352" s="4"/>
      <c r="AT352" s="53">
        <f t="shared" ref="AT352:AT372" si="2704">SUM(AS352*$D352)</f>
        <v>0</v>
      </c>
      <c r="AU352" s="4"/>
      <c r="AV352" s="53">
        <f t="shared" ref="AV352:AV372" si="2705">SUM(AU352*$D352)</f>
        <v>0</v>
      </c>
      <c r="AW352" s="4"/>
      <c r="AX352" s="53">
        <f t="shared" ref="AX352:AX372" si="2706">SUM(AW352*$D352)</f>
        <v>0</v>
      </c>
      <c r="AY352" s="4"/>
      <c r="AZ352" s="872">
        <f t="shared" ref="AZ352:AZ372" si="2707">SUM(AY352*$D352)</f>
        <v>0</v>
      </c>
      <c r="BA352" s="903"/>
      <c r="BB352" s="53">
        <f t="shared" ref="BB352" si="2708">SUM(BA352*$D352)</f>
        <v>0</v>
      </c>
      <c r="BC352" s="4"/>
      <c r="BD352" s="53">
        <f t="shared" ref="BD352" si="2709">SUM(BC352*$D352)</f>
        <v>0</v>
      </c>
      <c r="BE352" s="4"/>
      <c r="BF352" s="53">
        <f t="shared" ref="BF352" si="2710">SUM(BE352*$D352)</f>
        <v>0</v>
      </c>
      <c r="BG352" s="4"/>
      <c r="BH352" s="53">
        <f t="shared" ref="BH352" si="2711">SUM(BG352*$D352)</f>
        <v>0</v>
      </c>
      <c r="BI352" s="4"/>
      <c r="BJ352" s="53">
        <f t="shared" ref="BJ352" si="2712">SUM(BI352*$D352)</f>
        <v>0</v>
      </c>
      <c r="BK352" s="4"/>
      <c r="BL352" s="53">
        <f t="shared" ref="BL352" si="2713">SUM(BK352*$D352)</f>
        <v>0</v>
      </c>
      <c r="BM352" s="4"/>
      <c r="BN352" s="53">
        <f t="shared" ref="BN352" si="2714">SUM(BM352*$D352)</f>
        <v>0</v>
      </c>
      <c r="BO352" s="4"/>
      <c r="BP352" s="53">
        <f t="shared" ref="BP352" si="2715">SUM(BO352*$D352)</f>
        <v>0</v>
      </c>
      <c r="BQ352" s="4"/>
      <c r="BR352" s="53">
        <f t="shared" ref="BR352" si="2716">SUM(BQ352*$D352)</f>
        <v>0</v>
      </c>
      <c r="BS352" s="4"/>
      <c r="BT352" s="53">
        <f t="shared" ref="BT352" si="2717">SUM(BS352*$D352)</f>
        <v>0</v>
      </c>
      <c r="BU352" s="4"/>
      <c r="BV352" s="53">
        <f t="shared" ref="BV352" si="2718">SUM(BU352*$D352)</f>
        <v>0</v>
      </c>
      <c r="BW352" s="4"/>
      <c r="BX352" s="53">
        <f t="shared" ref="BX352" si="2719">SUM(BW352*$D352)</f>
        <v>0</v>
      </c>
      <c r="BY352" s="4"/>
      <c r="BZ352" s="53">
        <f t="shared" ref="BZ352" si="2720">SUM(BY352*$D352)</f>
        <v>0</v>
      </c>
      <c r="CA352" s="4"/>
      <c r="CB352" s="53">
        <f t="shared" ref="CB352" si="2721">SUM(CA352*$D352)</f>
        <v>0</v>
      </c>
      <c r="CC352" s="4"/>
      <c r="CD352" s="53">
        <f t="shared" ref="CD352" si="2722">SUM(CC352*$D352)</f>
        <v>0</v>
      </c>
      <c r="CE352" s="4"/>
      <c r="CF352" s="53">
        <f t="shared" ref="CF352" si="2723">SUM(CE352*$D352)</f>
        <v>0</v>
      </c>
      <c r="CG352" s="4"/>
      <c r="CH352" s="53">
        <f t="shared" ref="CH352" si="2724">SUM(CG352*$D352)</f>
        <v>0</v>
      </c>
      <c r="CI352" s="4"/>
      <c r="CJ352" s="53">
        <f t="shared" ref="CJ352" si="2725">SUM(CI352*$D352)</f>
        <v>0</v>
      </c>
      <c r="CK352" s="4"/>
      <c r="CL352" s="53">
        <f t="shared" ref="CL352" si="2726">SUM(CK352*$D352)</f>
        <v>0</v>
      </c>
      <c r="CM352" s="4"/>
      <c r="CN352" s="53">
        <f t="shared" ref="CN352" si="2727">SUM(CM352*$D352)</f>
        <v>0</v>
      </c>
      <c r="CO352" s="4"/>
      <c r="CP352" s="53">
        <f t="shared" ref="CP352" si="2728">SUM(CO352*$D352)</f>
        <v>0</v>
      </c>
      <c r="CQ352" s="4"/>
      <c r="CR352" s="53">
        <f t="shared" ref="CR352" si="2729">SUM(CQ352*$D352)</f>
        <v>0</v>
      </c>
      <c r="CS352" s="4"/>
      <c r="CT352" s="53">
        <f t="shared" ref="CT352" si="2730">SUM(CS352*$D352)</f>
        <v>0</v>
      </c>
      <c r="CU352" s="4"/>
      <c r="CV352" s="53">
        <f t="shared" ref="CV352" si="2731">SUM(CU352*$D352)</f>
        <v>0</v>
      </c>
      <c r="CW352" s="4"/>
      <c r="CX352" s="53">
        <f t="shared" ref="CX352" si="2732">SUM(CW352*$D352)</f>
        <v>0</v>
      </c>
      <c r="CY352" s="43"/>
      <c r="CZ352" s="50">
        <f t="shared" ref="CZ352" si="2733">SUM(E352+G352+I352+K352+M352+O352+Q352+S352+U352+W352+Y352+AA352+AC352+AE352+AG352+AI352+AK352+AM352+AO352+AQ352+AS352+AU352+AW352+AY352+BA352+BC352+BE352+BG352+BI352+BK352+BM352+BO352+BQ352+BS352+BU352+BW352+CW352+BY352+CA352+CC352+CE352+CG352+CI352+CK352+CM352+CO352+CQ352+CS352+CU352)</f>
        <v>0</v>
      </c>
      <c r="DA352" s="50">
        <f t="shared" ref="DA352" si="2734">ROUND(CZ352*D352*2,1)/2</f>
        <v>0</v>
      </c>
      <c r="DB352" s="1"/>
      <c r="DC352" s="850"/>
      <c r="DD352" s="850">
        <f t="shared" ref="DD352" si="2735">DC352*D352</f>
        <v>0</v>
      </c>
      <c r="DE352" s="851">
        <f t="shared" ref="DE352" si="2736">DC352+BW352</f>
        <v>0</v>
      </c>
      <c r="DF352" s="851">
        <f t="shared" ref="DF352" si="2737">DE352*D352</f>
        <v>0</v>
      </c>
      <c r="DG352" s="850"/>
      <c r="DH352" s="850"/>
      <c r="DI352" s="851"/>
      <c r="DJ352" s="851"/>
    </row>
    <row r="353" spans="1:114" s="3" customFormat="1" x14ac:dyDescent="0.2">
      <c r="A353" s="46" t="s">
        <v>190</v>
      </c>
      <c r="B353" s="46" t="s">
        <v>191</v>
      </c>
      <c r="C353" s="46" t="s">
        <v>7</v>
      </c>
      <c r="D353" s="46">
        <v>118</v>
      </c>
      <c r="E353" s="4"/>
      <c r="F353" s="53">
        <f t="shared" ref="F353:F360" si="2738">SUM(E353*$D353)</f>
        <v>0</v>
      </c>
      <c r="G353" s="4"/>
      <c r="H353" s="53">
        <f t="shared" ref="H353:H360" si="2739">SUM(G353*$D353)</f>
        <v>0</v>
      </c>
      <c r="I353" s="4"/>
      <c r="J353" s="53">
        <f t="shared" ref="J353:J360" si="2740">SUM(I353*$D353)</f>
        <v>0</v>
      </c>
      <c r="K353" s="4"/>
      <c r="L353" s="53">
        <f t="shared" ref="L353:L360" si="2741">SUM(K353*$D353)</f>
        <v>0</v>
      </c>
      <c r="M353" s="4"/>
      <c r="N353" s="53">
        <f t="shared" ref="N353:N360" si="2742">SUM(M353*$D353)</f>
        <v>0</v>
      </c>
      <c r="O353" s="4"/>
      <c r="P353" s="53">
        <f t="shared" ref="P353:P360" si="2743">SUM(O353*$D353)</f>
        <v>0</v>
      </c>
      <c r="Q353" s="4"/>
      <c r="R353" s="53">
        <f t="shared" ref="R353:R360" si="2744">SUM(Q353*$D353)</f>
        <v>0</v>
      </c>
      <c r="S353" s="4"/>
      <c r="T353" s="53">
        <f t="shared" ref="T353:T360" si="2745">SUM(S353*$D353)</f>
        <v>0</v>
      </c>
      <c r="U353" s="4"/>
      <c r="V353" s="53">
        <f t="shared" ref="V353:V360" si="2746">SUM(U353*$D353)</f>
        <v>0</v>
      </c>
      <c r="W353" s="4"/>
      <c r="X353" s="53">
        <f t="shared" ref="X353:X360" si="2747">SUM(W353*$D353)</f>
        <v>0</v>
      </c>
      <c r="Y353" s="4"/>
      <c r="Z353" s="53">
        <f t="shared" ref="Z353:Z360" si="2748">SUM(Y353*$D353)</f>
        <v>0</v>
      </c>
      <c r="AA353" s="4"/>
      <c r="AB353" s="872">
        <f t="shared" ref="AB353:AB360" si="2749">SUM(AA353*$D353)</f>
        <v>0</v>
      </c>
      <c r="AC353" s="903"/>
      <c r="AD353" s="53">
        <f t="shared" ref="AD353:AD360" si="2750">SUM(AC353*$D353)</f>
        <v>0</v>
      </c>
      <c r="AE353" s="4"/>
      <c r="AF353" s="53">
        <f t="shared" ref="AF353:AF360" si="2751">SUM(AE353*$D353)</f>
        <v>0</v>
      </c>
      <c r="AG353" s="4"/>
      <c r="AH353" s="53">
        <f t="shared" ref="AH353:AH360" si="2752">SUM(AG353*$D353)</f>
        <v>0</v>
      </c>
      <c r="AI353" s="4"/>
      <c r="AJ353" s="53">
        <f t="shared" ref="AJ353:AJ360" si="2753">SUM(AI353*$D353)</f>
        <v>0</v>
      </c>
      <c r="AK353" s="4"/>
      <c r="AL353" s="53">
        <f t="shared" ref="AL353:AL360" si="2754">SUM(AK353*$D353)</f>
        <v>0</v>
      </c>
      <c r="AM353" s="4"/>
      <c r="AN353" s="53">
        <f t="shared" ref="AN353:AN360" si="2755">SUM(AM353*$D353)</f>
        <v>0</v>
      </c>
      <c r="AO353" s="4"/>
      <c r="AP353" s="53">
        <f t="shared" ref="AP353:AP360" si="2756">SUM(AO353*$D353)</f>
        <v>0</v>
      </c>
      <c r="AQ353" s="4"/>
      <c r="AR353" s="53">
        <f t="shared" ref="AR353:AR360" si="2757">SUM(AQ353*$D353)</f>
        <v>0</v>
      </c>
      <c r="AS353" s="4"/>
      <c r="AT353" s="53">
        <f t="shared" ref="AT353:AT360" si="2758">SUM(AS353*$D353)</f>
        <v>0</v>
      </c>
      <c r="AU353" s="4"/>
      <c r="AV353" s="53">
        <f t="shared" ref="AV353:AV360" si="2759">SUM(AU353*$D353)</f>
        <v>0</v>
      </c>
      <c r="AW353" s="4"/>
      <c r="AX353" s="53">
        <f t="shared" ref="AX353:AX360" si="2760">SUM(AW353*$D353)</f>
        <v>0</v>
      </c>
      <c r="AY353" s="4"/>
      <c r="AZ353" s="872">
        <f t="shared" ref="AZ353:AZ360" si="2761">SUM(AY353*$D353)</f>
        <v>0</v>
      </c>
      <c r="BA353" s="903"/>
      <c r="BB353" s="53">
        <f t="shared" ref="BB353:BB360" si="2762">SUM(BA353*$D353)</f>
        <v>0</v>
      </c>
      <c r="BC353" s="4"/>
      <c r="BD353" s="53">
        <f t="shared" ref="BD353:BD360" si="2763">SUM(BC353*$D353)</f>
        <v>0</v>
      </c>
      <c r="BE353" s="4"/>
      <c r="BF353" s="53">
        <f t="shared" ref="BF353:BF360" si="2764">SUM(BE353*$D353)</f>
        <v>0</v>
      </c>
      <c r="BG353" s="4"/>
      <c r="BH353" s="53">
        <f t="shared" ref="BH353:BH360" si="2765">SUM(BG353*$D353)</f>
        <v>0</v>
      </c>
      <c r="BI353" s="4"/>
      <c r="BJ353" s="53">
        <f t="shared" ref="BJ353:BJ360" si="2766">SUM(BI353*$D353)</f>
        <v>0</v>
      </c>
      <c r="BK353" s="4"/>
      <c r="BL353" s="53">
        <f t="shared" ref="BL353:BL360" si="2767">SUM(BK353*$D353)</f>
        <v>0</v>
      </c>
      <c r="BM353" s="4"/>
      <c r="BN353" s="53">
        <f t="shared" ref="BN353:BN360" si="2768">SUM(BM353*$D353)</f>
        <v>0</v>
      </c>
      <c r="BO353" s="4"/>
      <c r="BP353" s="53">
        <f t="shared" ref="BP353:BP360" si="2769">SUM(BO353*$D353)</f>
        <v>0</v>
      </c>
      <c r="BQ353" s="4"/>
      <c r="BR353" s="53">
        <f t="shared" ref="BR353:BR360" si="2770">SUM(BQ353*$D353)</f>
        <v>0</v>
      </c>
      <c r="BS353" s="4"/>
      <c r="BT353" s="53">
        <f t="shared" ref="BT353:BT360" si="2771">SUM(BS353*$D353)</f>
        <v>0</v>
      </c>
      <c r="BU353" s="4"/>
      <c r="BV353" s="53">
        <f t="shared" ref="BV353:BV360" si="2772">SUM(BU353*$D353)</f>
        <v>0</v>
      </c>
      <c r="BW353" s="4"/>
      <c r="BX353" s="53">
        <f t="shared" ref="BX353:BX360" si="2773">SUM(BW353*$D353)</f>
        <v>0</v>
      </c>
      <c r="BY353" s="4"/>
      <c r="BZ353" s="53">
        <f t="shared" ref="BZ353:BZ360" si="2774">SUM(BY353*$D353)</f>
        <v>0</v>
      </c>
      <c r="CA353" s="4"/>
      <c r="CB353" s="53">
        <f t="shared" ref="CB353:CB360" si="2775">SUM(CA353*$D353)</f>
        <v>0</v>
      </c>
      <c r="CC353" s="4"/>
      <c r="CD353" s="53">
        <f t="shared" ref="CD353:CD360" si="2776">SUM(CC353*$D353)</f>
        <v>0</v>
      </c>
      <c r="CE353" s="4"/>
      <c r="CF353" s="53">
        <f t="shared" ref="CF353:CF360" si="2777">SUM(CE353*$D353)</f>
        <v>0</v>
      </c>
      <c r="CG353" s="4"/>
      <c r="CH353" s="53">
        <f t="shared" ref="CH353:CH360" si="2778">SUM(CG353*$D353)</f>
        <v>0</v>
      </c>
      <c r="CI353" s="4"/>
      <c r="CJ353" s="53">
        <f t="shared" ref="CJ353:CJ360" si="2779">SUM(CI353*$D353)</f>
        <v>0</v>
      </c>
      <c r="CK353" s="4"/>
      <c r="CL353" s="53">
        <f t="shared" ref="CL353:CL360" si="2780">SUM(CK353*$D353)</f>
        <v>0</v>
      </c>
      <c r="CM353" s="4"/>
      <c r="CN353" s="53">
        <f t="shared" ref="CN353:CN360" si="2781">SUM(CM353*$D353)</f>
        <v>0</v>
      </c>
      <c r="CO353" s="4"/>
      <c r="CP353" s="53">
        <f t="shared" ref="CP353:CP360" si="2782">SUM(CO353*$D353)</f>
        <v>0</v>
      </c>
      <c r="CQ353" s="4"/>
      <c r="CR353" s="53">
        <f t="shared" ref="CR353:CR360" si="2783">SUM(CQ353*$D353)</f>
        <v>0</v>
      </c>
      <c r="CS353" s="4"/>
      <c r="CT353" s="53">
        <f t="shared" ref="CT353:CT360" si="2784">SUM(CS353*$D353)</f>
        <v>0</v>
      </c>
      <c r="CU353" s="4"/>
      <c r="CV353" s="53">
        <f t="shared" ref="CV353:CV360" si="2785">SUM(CU353*$D353)</f>
        <v>0</v>
      </c>
      <c r="CW353" s="4"/>
      <c r="CX353" s="53">
        <f t="shared" ref="CX353:CX360" si="2786">SUM(CW353*$D353)</f>
        <v>0</v>
      </c>
      <c r="CY353" s="43"/>
      <c r="CZ353" s="50">
        <f t="shared" ref="CZ353:CZ360" si="2787">SUM(E353+G353+I353+K353+M353+O353+Q353+S353+U353+W353+Y353+AA353+AC353+AE353+AG353+AI353+AK353+AM353+AO353+AQ353+AS353+AU353+AW353+AY353+BA353+BC353+BE353+BG353+BI353+BK353+BM353+BO353+BQ353+BS353+BU353+BW353+CW353+BY353+CA353+CC353+CE353+CG353+CI353+CK353+CM353+CO353+CQ353+CS353+CU353)</f>
        <v>0</v>
      </c>
      <c r="DA353" s="50">
        <f t="shared" ref="DA353:DA360" si="2788">ROUND(CZ353*D353*2,1)/2</f>
        <v>0</v>
      </c>
      <c r="DB353" s="1"/>
      <c r="DC353" s="850"/>
      <c r="DD353" s="850">
        <f t="shared" ref="DD353:DD360" si="2789">DC353*D353</f>
        <v>0</v>
      </c>
      <c r="DE353" s="851">
        <f t="shared" ref="DE353:DE360" si="2790">DC353+BW353</f>
        <v>0</v>
      </c>
      <c r="DF353" s="851">
        <f t="shared" ref="DF353:DF360" si="2791">DE353*D353</f>
        <v>0</v>
      </c>
      <c r="DG353" s="850"/>
      <c r="DH353" s="850"/>
      <c r="DI353" s="851"/>
      <c r="DJ353" s="851"/>
    </row>
    <row r="354" spans="1:114" s="3" customFormat="1" x14ac:dyDescent="0.2">
      <c r="A354" s="46" t="s">
        <v>217</v>
      </c>
      <c r="B354" s="46" t="s">
        <v>218</v>
      </c>
      <c r="C354" s="46" t="s">
        <v>7</v>
      </c>
      <c r="D354" s="46">
        <v>118</v>
      </c>
      <c r="E354" s="4"/>
      <c r="F354" s="53">
        <f t="shared" si="2738"/>
        <v>0</v>
      </c>
      <c r="G354" s="4"/>
      <c r="H354" s="53">
        <f t="shared" si="2739"/>
        <v>0</v>
      </c>
      <c r="I354" s="4"/>
      <c r="J354" s="53">
        <f t="shared" si="2740"/>
        <v>0</v>
      </c>
      <c r="K354" s="4"/>
      <c r="L354" s="53">
        <f t="shared" si="2741"/>
        <v>0</v>
      </c>
      <c r="M354" s="4"/>
      <c r="N354" s="53">
        <f t="shared" si="2742"/>
        <v>0</v>
      </c>
      <c r="O354" s="4"/>
      <c r="P354" s="53">
        <f t="shared" si="2743"/>
        <v>0</v>
      </c>
      <c r="Q354" s="4"/>
      <c r="R354" s="53">
        <f t="shared" si="2744"/>
        <v>0</v>
      </c>
      <c r="S354" s="4"/>
      <c r="T354" s="53">
        <f t="shared" si="2745"/>
        <v>0</v>
      </c>
      <c r="U354" s="4"/>
      <c r="V354" s="53">
        <f t="shared" si="2746"/>
        <v>0</v>
      </c>
      <c r="W354" s="4"/>
      <c r="X354" s="53">
        <f t="shared" si="2747"/>
        <v>0</v>
      </c>
      <c r="Y354" s="4"/>
      <c r="Z354" s="53">
        <f t="shared" si="2748"/>
        <v>0</v>
      </c>
      <c r="AA354" s="4"/>
      <c r="AB354" s="872">
        <f t="shared" si="2749"/>
        <v>0</v>
      </c>
      <c r="AC354" s="903"/>
      <c r="AD354" s="53">
        <f t="shared" si="2750"/>
        <v>0</v>
      </c>
      <c r="AE354" s="4"/>
      <c r="AF354" s="53">
        <f t="shared" si="2751"/>
        <v>0</v>
      </c>
      <c r="AG354" s="4"/>
      <c r="AH354" s="53">
        <f t="shared" si="2752"/>
        <v>0</v>
      </c>
      <c r="AI354" s="4"/>
      <c r="AJ354" s="53">
        <f t="shared" si="2753"/>
        <v>0</v>
      </c>
      <c r="AK354" s="4"/>
      <c r="AL354" s="53">
        <f t="shared" si="2754"/>
        <v>0</v>
      </c>
      <c r="AM354" s="4"/>
      <c r="AN354" s="53">
        <f t="shared" si="2755"/>
        <v>0</v>
      </c>
      <c r="AO354" s="4"/>
      <c r="AP354" s="53">
        <f t="shared" si="2756"/>
        <v>0</v>
      </c>
      <c r="AQ354" s="4"/>
      <c r="AR354" s="53">
        <f t="shared" si="2757"/>
        <v>0</v>
      </c>
      <c r="AS354" s="4"/>
      <c r="AT354" s="53">
        <f t="shared" si="2758"/>
        <v>0</v>
      </c>
      <c r="AU354" s="4"/>
      <c r="AV354" s="53">
        <f t="shared" si="2759"/>
        <v>0</v>
      </c>
      <c r="AW354" s="4"/>
      <c r="AX354" s="53">
        <f t="shared" si="2760"/>
        <v>0</v>
      </c>
      <c r="AY354" s="4"/>
      <c r="AZ354" s="872">
        <f t="shared" si="2761"/>
        <v>0</v>
      </c>
      <c r="BA354" s="903"/>
      <c r="BB354" s="53">
        <f t="shared" si="2762"/>
        <v>0</v>
      </c>
      <c r="BC354" s="4"/>
      <c r="BD354" s="53">
        <f t="shared" si="2763"/>
        <v>0</v>
      </c>
      <c r="BE354" s="4"/>
      <c r="BF354" s="53">
        <f t="shared" si="2764"/>
        <v>0</v>
      </c>
      <c r="BG354" s="4"/>
      <c r="BH354" s="53">
        <f t="shared" si="2765"/>
        <v>0</v>
      </c>
      <c r="BI354" s="4"/>
      <c r="BJ354" s="53">
        <f t="shared" si="2766"/>
        <v>0</v>
      </c>
      <c r="BK354" s="4"/>
      <c r="BL354" s="53">
        <f t="shared" si="2767"/>
        <v>0</v>
      </c>
      <c r="BM354" s="4"/>
      <c r="BN354" s="53">
        <f t="shared" si="2768"/>
        <v>0</v>
      </c>
      <c r="BO354" s="4"/>
      <c r="BP354" s="53">
        <f t="shared" si="2769"/>
        <v>0</v>
      </c>
      <c r="BQ354" s="4"/>
      <c r="BR354" s="53">
        <f t="shared" si="2770"/>
        <v>0</v>
      </c>
      <c r="BS354" s="4"/>
      <c r="BT354" s="53">
        <f t="shared" si="2771"/>
        <v>0</v>
      </c>
      <c r="BU354" s="4"/>
      <c r="BV354" s="53">
        <f t="shared" si="2772"/>
        <v>0</v>
      </c>
      <c r="BW354" s="4"/>
      <c r="BX354" s="53">
        <f t="shared" si="2773"/>
        <v>0</v>
      </c>
      <c r="BY354" s="4"/>
      <c r="BZ354" s="53">
        <f t="shared" si="2774"/>
        <v>0</v>
      </c>
      <c r="CA354" s="4"/>
      <c r="CB354" s="53">
        <f t="shared" si="2775"/>
        <v>0</v>
      </c>
      <c r="CC354" s="4"/>
      <c r="CD354" s="53">
        <f t="shared" si="2776"/>
        <v>0</v>
      </c>
      <c r="CE354" s="4"/>
      <c r="CF354" s="53">
        <f t="shared" si="2777"/>
        <v>0</v>
      </c>
      <c r="CG354" s="4"/>
      <c r="CH354" s="53">
        <f t="shared" si="2778"/>
        <v>0</v>
      </c>
      <c r="CI354" s="4"/>
      <c r="CJ354" s="53">
        <f t="shared" si="2779"/>
        <v>0</v>
      </c>
      <c r="CK354" s="4"/>
      <c r="CL354" s="53">
        <f t="shared" si="2780"/>
        <v>0</v>
      </c>
      <c r="CM354" s="4"/>
      <c r="CN354" s="53">
        <f t="shared" si="2781"/>
        <v>0</v>
      </c>
      <c r="CO354" s="4"/>
      <c r="CP354" s="53">
        <f t="shared" si="2782"/>
        <v>0</v>
      </c>
      <c r="CQ354" s="4"/>
      <c r="CR354" s="53">
        <f t="shared" si="2783"/>
        <v>0</v>
      </c>
      <c r="CS354" s="4"/>
      <c r="CT354" s="53">
        <f t="shared" si="2784"/>
        <v>0</v>
      </c>
      <c r="CU354" s="4"/>
      <c r="CV354" s="53">
        <f t="shared" si="2785"/>
        <v>0</v>
      </c>
      <c r="CW354" s="4"/>
      <c r="CX354" s="53">
        <f t="shared" si="2786"/>
        <v>0</v>
      </c>
      <c r="CY354" s="43"/>
      <c r="CZ354" s="50">
        <f t="shared" si="2787"/>
        <v>0</v>
      </c>
      <c r="DA354" s="50">
        <f t="shared" si="2788"/>
        <v>0</v>
      </c>
      <c r="DB354" s="1"/>
      <c r="DC354" s="850"/>
      <c r="DD354" s="850">
        <f t="shared" si="2789"/>
        <v>0</v>
      </c>
      <c r="DE354" s="851">
        <f t="shared" si="2790"/>
        <v>0</v>
      </c>
      <c r="DF354" s="851">
        <f t="shared" si="2791"/>
        <v>0</v>
      </c>
      <c r="DG354" s="850"/>
      <c r="DH354" s="850"/>
      <c r="DI354" s="851"/>
      <c r="DJ354" s="851"/>
    </row>
    <row r="355" spans="1:114" s="3" customFormat="1" x14ac:dyDescent="0.2">
      <c r="A355" s="46" t="s">
        <v>103</v>
      </c>
      <c r="B355" s="46" t="s">
        <v>104</v>
      </c>
      <c r="C355" s="46" t="s">
        <v>7</v>
      </c>
      <c r="D355" s="46">
        <v>118</v>
      </c>
      <c r="E355" s="4"/>
      <c r="F355" s="53">
        <f t="shared" si="2738"/>
        <v>0</v>
      </c>
      <c r="G355" s="4"/>
      <c r="H355" s="53">
        <f t="shared" si="2739"/>
        <v>0</v>
      </c>
      <c r="I355" s="4"/>
      <c r="J355" s="53">
        <f t="shared" si="2740"/>
        <v>0</v>
      </c>
      <c r="K355" s="4"/>
      <c r="L355" s="53">
        <f t="shared" si="2741"/>
        <v>0</v>
      </c>
      <c r="M355" s="4"/>
      <c r="N355" s="53">
        <f t="shared" si="2742"/>
        <v>0</v>
      </c>
      <c r="O355" s="4"/>
      <c r="P355" s="53">
        <f t="shared" si="2743"/>
        <v>0</v>
      </c>
      <c r="Q355" s="4"/>
      <c r="R355" s="53">
        <f t="shared" si="2744"/>
        <v>0</v>
      </c>
      <c r="S355" s="4"/>
      <c r="T355" s="53">
        <f t="shared" si="2745"/>
        <v>0</v>
      </c>
      <c r="U355" s="4"/>
      <c r="V355" s="53">
        <f t="shared" si="2746"/>
        <v>0</v>
      </c>
      <c r="W355" s="4"/>
      <c r="X355" s="53">
        <f t="shared" si="2747"/>
        <v>0</v>
      </c>
      <c r="Y355" s="4"/>
      <c r="Z355" s="53">
        <f t="shared" si="2748"/>
        <v>0</v>
      </c>
      <c r="AA355" s="4"/>
      <c r="AB355" s="872">
        <f t="shared" si="2749"/>
        <v>0</v>
      </c>
      <c r="AC355" s="903"/>
      <c r="AD355" s="53">
        <f t="shared" si="2750"/>
        <v>0</v>
      </c>
      <c r="AE355" s="4"/>
      <c r="AF355" s="53">
        <f t="shared" si="2751"/>
        <v>0</v>
      </c>
      <c r="AG355" s="4"/>
      <c r="AH355" s="53">
        <f t="shared" si="2752"/>
        <v>0</v>
      </c>
      <c r="AI355" s="4"/>
      <c r="AJ355" s="53">
        <f t="shared" si="2753"/>
        <v>0</v>
      </c>
      <c r="AK355" s="4"/>
      <c r="AL355" s="53">
        <f t="shared" si="2754"/>
        <v>0</v>
      </c>
      <c r="AM355" s="4"/>
      <c r="AN355" s="53">
        <f t="shared" si="2755"/>
        <v>0</v>
      </c>
      <c r="AO355" s="4"/>
      <c r="AP355" s="53">
        <f t="shared" si="2756"/>
        <v>0</v>
      </c>
      <c r="AQ355" s="4"/>
      <c r="AR355" s="53">
        <f t="shared" si="2757"/>
        <v>0</v>
      </c>
      <c r="AS355" s="4"/>
      <c r="AT355" s="53">
        <f t="shared" si="2758"/>
        <v>0</v>
      </c>
      <c r="AU355" s="4"/>
      <c r="AV355" s="53">
        <f t="shared" si="2759"/>
        <v>0</v>
      </c>
      <c r="AW355" s="4"/>
      <c r="AX355" s="53">
        <f t="shared" si="2760"/>
        <v>0</v>
      </c>
      <c r="AY355" s="4"/>
      <c r="AZ355" s="872">
        <f t="shared" si="2761"/>
        <v>0</v>
      </c>
      <c r="BA355" s="903"/>
      <c r="BB355" s="53">
        <f t="shared" si="2762"/>
        <v>0</v>
      </c>
      <c r="BC355" s="4"/>
      <c r="BD355" s="53">
        <f t="shared" si="2763"/>
        <v>0</v>
      </c>
      <c r="BE355" s="4"/>
      <c r="BF355" s="53">
        <f t="shared" si="2764"/>
        <v>0</v>
      </c>
      <c r="BG355" s="4"/>
      <c r="BH355" s="53">
        <f t="shared" si="2765"/>
        <v>0</v>
      </c>
      <c r="BI355" s="4"/>
      <c r="BJ355" s="53">
        <f t="shared" si="2766"/>
        <v>0</v>
      </c>
      <c r="BK355" s="4"/>
      <c r="BL355" s="53">
        <f t="shared" si="2767"/>
        <v>0</v>
      </c>
      <c r="BM355" s="4"/>
      <c r="BN355" s="53">
        <f t="shared" si="2768"/>
        <v>0</v>
      </c>
      <c r="BO355" s="4"/>
      <c r="BP355" s="53">
        <f t="shared" si="2769"/>
        <v>0</v>
      </c>
      <c r="BQ355" s="4"/>
      <c r="BR355" s="53">
        <f t="shared" si="2770"/>
        <v>0</v>
      </c>
      <c r="BS355" s="4"/>
      <c r="BT355" s="53">
        <f t="shared" si="2771"/>
        <v>0</v>
      </c>
      <c r="BU355" s="4"/>
      <c r="BV355" s="53">
        <f t="shared" si="2772"/>
        <v>0</v>
      </c>
      <c r="BW355" s="4"/>
      <c r="BX355" s="53">
        <f t="shared" si="2773"/>
        <v>0</v>
      </c>
      <c r="BY355" s="4"/>
      <c r="BZ355" s="53">
        <f t="shared" si="2774"/>
        <v>0</v>
      </c>
      <c r="CA355" s="4"/>
      <c r="CB355" s="53">
        <f t="shared" si="2775"/>
        <v>0</v>
      </c>
      <c r="CC355" s="4"/>
      <c r="CD355" s="53">
        <f t="shared" si="2776"/>
        <v>0</v>
      </c>
      <c r="CE355" s="4"/>
      <c r="CF355" s="53">
        <f t="shared" si="2777"/>
        <v>0</v>
      </c>
      <c r="CG355" s="4"/>
      <c r="CH355" s="53">
        <f t="shared" si="2778"/>
        <v>0</v>
      </c>
      <c r="CI355" s="4"/>
      <c r="CJ355" s="53">
        <f t="shared" si="2779"/>
        <v>0</v>
      </c>
      <c r="CK355" s="4"/>
      <c r="CL355" s="53">
        <f t="shared" si="2780"/>
        <v>0</v>
      </c>
      <c r="CM355" s="4"/>
      <c r="CN355" s="53">
        <f t="shared" si="2781"/>
        <v>0</v>
      </c>
      <c r="CO355" s="4"/>
      <c r="CP355" s="53">
        <f t="shared" si="2782"/>
        <v>0</v>
      </c>
      <c r="CQ355" s="4"/>
      <c r="CR355" s="53">
        <f t="shared" si="2783"/>
        <v>0</v>
      </c>
      <c r="CS355" s="4"/>
      <c r="CT355" s="53">
        <f t="shared" si="2784"/>
        <v>0</v>
      </c>
      <c r="CU355" s="4"/>
      <c r="CV355" s="53">
        <f t="shared" si="2785"/>
        <v>0</v>
      </c>
      <c r="CW355" s="4"/>
      <c r="CX355" s="53">
        <f t="shared" si="2786"/>
        <v>0</v>
      </c>
      <c r="CY355" s="43"/>
      <c r="CZ355" s="50">
        <f t="shared" si="2787"/>
        <v>0</v>
      </c>
      <c r="DA355" s="50">
        <f t="shared" si="2788"/>
        <v>0</v>
      </c>
      <c r="DB355" s="1"/>
      <c r="DC355" s="850"/>
      <c r="DD355" s="850">
        <f t="shared" si="2789"/>
        <v>0</v>
      </c>
      <c r="DE355" s="851">
        <f t="shared" si="2790"/>
        <v>0</v>
      </c>
      <c r="DF355" s="851">
        <f t="shared" si="2791"/>
        <v>0</v>
      </c>
      <c r="DG355" s="850"/>
      <c r="DH355" s="850"/>
      <c r="DI355" s="851"/>
      <c r="DJ355" s="851"/>
    </row>
    <row r="356" spans="1:114" s="3" customFormat="1" x14ac:dyDescent="0.2">
      <c r="A356" s="46" t="s">
        <v>136</v>
      </c>
      <c r="B356" s="46" t="s">
        <v>137</v>
      </c>
      <c r="C356" s="46" t="s">
        <v>7</v>
      </c>
      <c r="D356" s="46">
        <v>118</v>
      </c>
      <c r="E356" s="4"/>
      <c r="F356" s="53">
        <f t="shared" si="2738"/>
        <v>0</v>
      </c>
      <c r="G356" s="4"/>
      <c r="H356" s="53">
        <f t="shared" si="2739"/>
        <v>0</v>
      </c>
      <c r="I356" s="4"/>
      <c r="J356" s="53">
        <f t="shared" si="2740"/>
        <v>0</v>
      </c>
      <c r="K356" s="4"/>
      <c r="L356" s="53">
        <f t="shared" si="2741"/>
        <v>0</v>
      </c>
      <c r="M356" s="4"/>
      <c r="N356" s="53">
        <f t="shared" si="2742"/>
        <v>0</v>
      </c>
      <c r="O356" s="4"/>
      <c r="P356" s="53">
        <f t="shared" si="2743"/>
        <v>0</v>
      </c>
      <c r="Q356" s="4"/>
      <c r="R356" s="53">
        <f t="shared" si="2744"/>
        <v>0</v>
      </c>
      <c r="S356" s="4"/>
      <c r="T356" s="53">
        <f t="shared" si="2745"/>
        <v>0</v>
      </c>
      <c r="U356" s="4"/>
      <c r="V356" s="53">
        <f t="shared" si="2746"/>
        <v>0</v>
      </c>
      <c r="W356" s="4"/>
      <c r="X356" s="53">
        <f t="shared" si="2747"/>
        <v>0</v>
      </c>
      <c r="Y356" s="4"/>
      <c r="Z356" s="53">
        <f t="shared" si="2748"/>
        <v>0</v>
      </c>
      <c r="AA356" s="4"/>
      <c r="AB356" s="872">
        <f t="shared" si="2749"/>
        <v>0</v>
      </c>
      <c r="AC356" s="903"/>
      <c r="AD356" s="53">
        <f t="shared" si="2750"/>
        <v>0</v>
      </c>
      <c r="AE356" s="4"/>
      <c r="AF356" s="53">
        <f t="shared" si="2751"/>
        <v>0</v>
      </c>
      <c r="AG356" s="4"/>
      <c r="AH356" s="53">
        <f t="shared" si="2752"/>
        <v>0</v>
      </c>
      <c r="AI356" s="4"/>
      <c r="AJ356" s="53">
        <f t="shared" si="2753"/>
        <v>0</v>
      </c>
      <c r="AK356" s="4"/>
      <c r="AL356" s="53">
        <f t="shared" si="2754"/>
        <v>0</v>
      </c>
      <c r="AM356" s="4"/>
      <c r="AN356" s="53">
        <f t="shared" si="2755"/>
        <v>0</v>
      </c>
      <c r="AO356" s="4"/>
      <c r="AP356" s="53">
        <f t="shared" si="2756"/>
        <v>0</v>
      </c>
      <c r="AQ356" s="4"/>
      <c r="AR356" s="53">
        <f t="shared" si="2757"/>
        <v>0</v>
      </c>
      <c r="AS356" s="4"/>
      <c r="AT356" s="53">
        <f t="shared" si="2758"/>
        <v>0</v>
      </c>
      <c r="AU356" s="4"/>
      <c r="AV356" s="53">
        <f t="shared" si="2759"/>
        <v>0</v>
      </c>
      <c r="AW356" s="4"/>
      <c r="AX356" s="53">
        <f t="shared" si="2760"/>
        <v>0</v>
      </c>
      <c r="AY356" s="4"/>
      <c r="AZ356" s="872">
        <f t="shared" si="2761"/>
        <v>0</v>
      </c>
      <c r="BA356" s="903"/>
      <c r="BB356" s="53">
        <f t="shared" si="2762"/>
        <v>0</v>
      </c>
      <c r="BC356" s="4"/>
      <c r="BD356" s="53">
        <f t="shared" si="2763"/>
        <v>0</v>
      </c>
      <c r="BE356" s="4"/>
      <c r="BF356" s="53">
        <f t="shared" si="2764"/>
        <v>0</v>
      </c>
      <c r="BG356" s="4"/>
      <c r="BH356" s="53">
        <f t="shared" si="2765"/>
        <v>0</v>
      </c>
      <c r="BI356" s="4"/>
      <c r="BJ356" s="53">
        <f t="shared" si="2766"/>
        <v>0</v>
      </c>
      <c r="BK356" s="4"/>
      <c r="BL356" s="53">
        <f t="shared" si="2767"/>
        <v>0</v>
      </c>
      <c r="BM356" s="4"/>
      <c r="BN356" s="53">
        <f t="shared" si="2768"/>
        <v>0</v>
      </c>
      <c r="BO356" s="4"/>
      <c r="BP356" s="53">
        <f t="shared" si="2769"/>
        <v>0</v>
      </c>
      <c r="BQ356" s="4"/>
      <c r="BR356" s="53">
        <f t="shared" si="2770"/>
        <v>0</v>
      </c>
      <c r="BS356" s="4"/>
      <c r="BT356" s="53">
        <f t="shared" si="2771"/>
        <v>0</v>
      </c>
      <c r="BU356" s="4"/>
      <c r="BV356" s="53">
        <f t="shared" si="2772"/>
        <v>0</v>
      </c>
      <c r="BW356" s="4"/>
      <c r="BX356" s="53">
        <f t="shared" si="2773"/>
        <v>0</v>
      </c>
      <c r="BY356" s="4"/>
      <c r="BZ356" s="53">
        <f t="shared" si="2774"/>
        <v>0</v>
      </c>
      <c r="CA356" s="4"/>
      <c r="CB356" s="53">
        <f t="shared" si="2775"/>
        <v>0</v>
      </c>
      <c r="CC356" s="4"/>
      <c r="CD356" s="53">
        <f t="shared" si="2776"/>
        <v>0</v>
      </c>
      <c r="CE356" s="4"/>
      <c r="CF356" s="53">
        <f t="shared" si="2777"/>
        <v>0</v>
      </c>
      <c r="CG356" s="4"/>
      <c r="CH356" s="53">
        <f t="shared" si="2778"/>
        <v>0</v>
      </c>
      <c r="CI356" s="4"/>
      <c r="CJ356" s="53">
        <f t="shared" si="2779"/>
        <v>0</v>
      </c>
      <c r="CK356" s="4"/>
      <c r="CL356" s="53">
        <f t="shared" si="2780"/>
        <v>0</v>
      </c>
      <c r="CM356" s="4"/>
      <c r="CN356" s="53">
        <f t="shared" si="2781"/>
        <v>0</v>
      </c>
      <c r="CO356" s="4"/>
      <c r="CP356" s="53">
        <f t="shared" si="2782"/>
        <v>0</v>
      </c>
      <c r="CQ356" s="4"/>
      <c r="CR356" s="53">
        <f t="shared" si="2783"/>
        <v>0</v>
      </c>
      <c r="CS356" s="4"/>
      <c r="CT356" s="53">
        <f t="shared" si="2784"/>
        <v>0</v>
      </c>
      <c r="CU356" s="4"/>
      <c r="CV356" s="53">
        <f t="shared" si="2785"/>
        <v>0</v>
      </c>
      <c r="CW356" s="4"/>
      <c r="CX356" s="53">
        <f t="shared" si="2786"/>
        <v>0</v>
      </c>
      <c r="CY356" s="43"/>
      <c r="CZ356" s="50">
        <f t="shared" si="2787"/>
        <v>0</v>
      </c>
      <c r="DA356" s="50">
        <f t="shared" si="2788"/>
        <v>0</v>
      </c>
      <c r="DB356" s="1"/>
      <c r="DC356" s="850"/>
      <c r="DD356" s="850">
        <f t="shared" si="2789"/>
        <v>0</v>
      </c>
      <c r="DE356" s="851">
        <f t="shared" si="2790"/>
        <v>0</v>
      </c>
      <c r="DF356" s="851">
        <f t="shared" si="2791"/>
        <v>0</v>
      </c>
      <c r="DG356" s="850"/>
      <c r="DH356" s="850"/>
      <c r="DI356" s="851"/>
      <c r="DJ356" s="851"/>
    </row>
    <row r="357" spans="1:114" s="3" customFormat="1" x14ac:dyDescent="0.2">
      <c r="A357" s="46" t="s">
        <v>301</v>
      </c>
      <c r="B357" s="46" t="s">
        <v>302</v>
      </c>
      <c r="C357" s="46" t="s">
        <v>7</v>
      </c>
      <c r="D357" s="46">
        <v>118</v>
      </c>
      <c r="E357" s="4"/>
      <c r="F357" s="53">
        <f t="shared" si="2738"/>
        <v>0</v>
      </c>
      <c r="G357" s="4"/>
      <c r="H357" s="53">
        <f t="shared" si="2739"/>
        <v>0</v>
      </c>
      <c r="I357" s="4"/>
      <c r="J357" s="53">
        <f t="shared" si="2740"/>
        <v>0</v>
      </c>
      <c r="K357" s="4"/>
      <c r="L357" s="53">
        <f t="shared" si="2741"/>
        <v>0</v>
      </c>
      <c r="M357" s="4"/>
      <c r="N357" s="53">
        <f t="shared" si="2742"/>
        <v>0</v>
      </c>
      <c r="O357" s="4"/>
      <c r="P357" s="53">
        <f t="shared" si="2743"/>
        <v>0</v>
      </c>
      <c r="Q357" s="4"/>
      <c r="R357" s="53">
        <f t="shared" si="2744"/>
        <v>0</v>
      </c>
      <c r="S357" s="4"/>
      <c r="T357" s="53">
        <f t="shared" si="2745"/>
        <v>0</v>
      </c>
      <c r="U357" s="4"/>
      <c r="V357" s="53">
        <f t="shared" si="2746"/>
        <v>0</v>
      </c>
      <c r="W357" s="4"/>
      <c r="X357" s="53">
        <f t="shared" si="2747"/>
        <v>0</v>
      </c>
      <c r="Y357" s="4"/>
      <c r="Z357" s="53">
        <f t="shared" si="2748"/>
        <v>0</v>
      </c>
      <c r="AA357" s="4"/>
      <c r="AB357" s="872">
        <f t="shared" si="2749"/>
        <v>0</v>
      </c>
      <c r="AC357" s="903"/>
      <c r="AD357" s="53">
        <f t="shared" si="2750"/>
        <v>0</v>
      </c>
      <c r="AE357" s="4"/>
      <c r="AF357" s="53">
        <f t="shared" si="2751"/>
        <v>0</v>
      </c>
      <c r="AG357" s="4"/>
      <c r="AH357" s="53">
        <f t="shared" si="2752"/>
        <v>0</v>
      </c>
      <c r="AI357" s="4"/>
      <c r="AJ357" s="53">
        <f t="shared" si="2753"/>
        <v>0</v>
      </c>
      <c r="AK357" s="4"/>
      <c r="AL357" s="53">
        <f t="shared" si="2754"/>
        <v>0</v>
      </c>
      <c r="AM357" s="4">
        <v>3</v>
      </c>
      <c r="AN357" s="53">
        <f t="shared" si="2755"/>
        <v>354</v>
      </c>
      <c r="AO357" s="4">
        <v>7.5</v>
      </c>
      <c r="AP357" s="53">
        <f t="shared" si="2756"/>
        <v>885</v>
      </c>
      <c r="AQ357" s="4">
        <v>1</v>
      </c>
      <c r="AR357" s="53">
        <f t="shared" si="2757"/>
        <v>118</v>
      </c>
      <c r="AS357" s="4"/>
      <c r="AT357" s="53">
        <f t="shared" si="2758"/>
        <v>0</v>
      </c>
      <c r="AU357" s="4">
        <v>1.75</v>
      </c>
      <c r="AV357" s="53">
        <f t="shared" si="2759"/>
        <v>206.5</v>
      </c>
      <c r="AW357" s="4"/>
      <c r="AX357" s="53">
        <f t="shared" si="2760"/>
        <v>0</v>
      </c>
      <c r="AY357" s="4"/>
      <c r="AZ357" s="872">
        <f t="shared" si="2761"/>
        <v>0</v>
      </c>
      <c r="BA357" s="903"/>
      <c r="BB357" s="53">
        <f t="shared" si="2762"/>
        <v>0</v>
      </c>
      <c r="BC357" s="4"/>
      <c r="BD357" s="53">
        <f t="shared" si="2763"/>
        <v>0</v>
      </c>
      <c r="BE357" s="4">
        <v>3.5</v>
      </c>
      <c r="BF357" s="53">
        <f t="shared" si="2764"/>
        <v>413</v>
      </c>
      <c r="BG357" s="4"/>
      <c r="BH357" s="53">
        <f t="shared" si="2765"/>
        <v>0</v>
      </c>
      <c r="BI357" s="4"/>
      <c r="BJ357" s="53">
        <f t="shared" si="2766"/>
        <v>0</v>
      </c>
      <c r="BK357" s="4"/>
      <c r="BL357" s="53">
        <f t="shared" si="2767"/>
        <v>0</v>
      </c>
      <c r="BM357" s="4"/>
      <c r="BN357" s="53">
        <f t="shared" si="2768"/>
        <v>0</v>
      </c>
      <c r="BO357" s="4"/>
      <c r="BP357" s="53">
        <f t="shared" si="2769"/>
        <v>0</v>
      </c>
      <c r="BQ357" s="4"/>
      <c r="BR357" s="53">
        <f t="shared" si="2770"/>
        <v>0</v>
      </c>
      <c r="BS357" s="4"/>
      <c r="BT357" s="53">
        <f t="shared" si="2771"/>
        <v>0</v>
      </c>
      <c r="BU357" s="4"/>
      <c r="BV357" s="53">
        <f t="shared" si="2772"/>
        <v>0</v>
      </c>
      <c r="BW357" s="4"/>
      <c r="BX357" s="53">
        <f t="shared" si="2773"/>
        <v>0</v>
      </c>
      <c r="BY357" s="4"/>
      <c r="BZ357" s="53">
        <f t="shared" si="2774"/>
        <v>0</v>
      </c>
      <c r="CA357" s="4"/>
      <c r="CB357" s="53">
        <f t="shared" si="2775"/>
        <v>0</v>
      </c>
      <c r="CC357" s="4"/>
      <c r="CD357" s="53">
        <f t="shared" si="2776"/>
        <v>0</v>
      </c>
      <c r="CE357" s="4"/>
      <c r="CF357" s="53">
        <f t="shared" si="2777"/>
        <v>0</v>
      </c>
      <c r="CG357" s="4"/>
      <c r="CH357" s="53">
        <f t="shared" si="2778"/>
        <v>0</v>
      </c>
      <c r="CI357" s="4"/>
      <c r="CJ357" s="53">
        <f t="shared" si="2779"/>
        <v>0</v>
      </c>
      <c r="CK357" s="4"/>
      <c r="CL357" s="53">
        <f t="shared" si="2780"/>
        <v>0</v>
      </c>
      <c r="CM357" s="4"/>
      <c r="CN357" s="53">
        <f t="shared" si="2781"/>
        <v>0</v>
      </c>
      <c r="CO357" s="4"/>
      <c r="CP357" s="53">
        <f t="shared" si="2782"/>
        <v>0</v>
      </c>
      <c r="CQ357" s="4"/>
      <c r="CR357" s="53">
        <f t="shared" si="2783"/>
        <v>0</v>
      </c>
      <c r="CS357" s="4"/>
      <c r="CT357" s="53">
        <f t="shared" si="2784"/>
        <v>0</v>
      </c>
      <c r="CU357" s="4"/>
      <c r="CV357" s="53">
        <f t="shared" si="2785"/>
        <v>0</v>
      </c>
      <c r="CW357" s="4"/>
      <c r="CX357" s="53">
        <f t="shared" si="2786"/>
        <v>0</v>
      </c>
      <c r="CY357" s="43"/>
      <c r="CZ357" s="50">
        <f t="shared" si="2787"/>
        <v>16.75</v>
      </c>
      <c r="DA357" s="50">
        <f t="shared" si="2788"/>
        <v>1976.5</v>
      </c>
      <c r="DB357" s="1"/>
      <c r="DC357" s="850"/>
      <c r="DD357" s="850">
        <f t="shared" si="2789"/>
        <v>0</v>
      </c>
      <c r="DE357" s="851">
        <f t="shared" si="2790"/>
        <v>0</v>
      </c>
      <c r="DF357" s="851">
        <f t="shared" si="2791"/>
        <v>0</v>
      </c>
      <c r="DG357" s="850"/>
      <c r="DH357" s="850"/>
      <c r="DI357" s="851"/>
      <c r="DJ357" s="851"/>
    </row>
    <row r="358" spans="1:114" s="3" customFormat="1" x14ac:dyDescent="0.2">
      <c r="A358" s="46" t="s">
        <v>269</v>
      </c>
      <c r="B358" s="46" t="s">
        <v>270</v>
      </c>
      <c r="C358" s="46" t="s">
        <v>7</v>
      </c>
      <c r="D358" s="46">
        <v>118</v>
      </c>
      <c r="E358" s="4"/>
      <c r="F358" s="53">
        <f t="shared" si="2738"/>
        <v>0</v>
      </c>
      <c r="G358" s="4"/>
      <c r="H358" s="53">
        <f t="shared" si="2739"/>
        <v>0</v>
      </c>
      <c r="I358" s="4"/>
      <c r="J358" s="53">
        <f t="shared" si="2740"/>
        <v>0</v>
      </c>
      <c r="K358" s="4"/>
      <c r="L358" s="53">
        <f t="shared" si="2741"/>
        <v>0</v>
      </c>
      <c r="M358" s="4"/>
      <c r="N358" s="53">
        <f t="shared" si="2742"/>
        <v>0</v>
      </c>
      <c r="O358" s="4"/>
      <c r="P358" s="53">
        <f t="shared" si="2743"/>
        <v>0</v>
      </c>
      <c r="Q358" s="4"/>
      <c r="R358" s="53">
        <f t="shared" si="2744"/>
        <v>0</v>
      </c>
      <c r="S358" s="4"/>
      <c r="T358" s="53">
        <f t="shared" si="2745"/>
        <v>0</v>
      </c>
      <c r="U358" s="4"/>
      <c r="V358" s="53">
        <f t="shared" si="2746"/>
        <v>0</v>
      </c>
      <c r="W358" s="4"/>
      <c r="X358" s="53">
        <f t="shared" si="2747"/>
        <v>0</v>
      </c>
      <c r="Y358" s="4"/>
      <c r="Z358" s="53">
        <f t="shared" si="2748"/>
        <v>0</v>
      </c>
      <c r="AA358" s="4"/>
      <c r="AB358" s="872">
        <f t="shared" si="2749"/>
        <v>0</v>
      </c>
      <c r="AC358" s="903">
        <v>5.25</v>
      </c>
      <c r="AD358" s="53">
        <f t="shared" si="2750"/>
        <v>619.5</v>
      </c>
      <c r="AE358" s="4"/>
      <c r="AF358" s="53">
        <f t="shared" si="2751"/>
        <v>0</v>
      </c>
      <c r="AG358" s="4"/>
      <c r="AH358" s="53">
        <f t="shared" si="2752"/>
        <v>0</v>
      </c>
      <c r="AI358" s="4"/>
      <c r="AJ358" s="53">
        <f t="shared" si="2753"/>
        <v>0</v>
      </c>
      <c r="AK358" s="4"/>
      <c r="AL358" s="53">
        <f t="shared" si="2754"/>
        <v>0</v>
      </c>
      <c r="AM358" s="4"/>
      <c r="AN358" s="53">
        <f t="shared" si="2755"/>
        <v>0</v>
      </c>
      <c r="AO358" s="4"/>
      <c r="AP358" s="53">
        <f t="shared" si="2756"/>
        <v>0</v>
      </c>
      <c r="AQ358" s="4"/>
      <c r="AR358" s="53">
        <f t="shared" si="2757"/>
        <v>0</v>
      </c>
      <c r="AS358" s="4"/>
      <c r="AT358" s="53">
        <f t="shared" si="2758"/>
        <v>0</v>
      </c>
      <c r="AU358" s="4">
        <v>4</v>
      </c>
      <c r="AV358" s="53">
        <f t="shared" si="2759"/>
        <v>472</v>
      </c>
      <c r="AW358" s="4">
        <v>7</v>
      </c>
      <c r="AX358" s="53">
        <f t="shared" si="2760"/>
        <v>826</v>
      </c>
      <c r="AY358" s="4"/>
      <c r="AZ358" s="872">
        <f t="shared" si="2761"/>
        <v>0</v>
      </c>
      <c r="BA358" s="903"/>
      <c r="BB358" s="53">
        <f t="shared" si="2762"/>
        <v>0</v>
      </c>
      <c r="BC358" s="4"/>
      <c r="BD358" s="53">
        <f t="shared" si="2763"/>
        <v>0</v>
      </c>
      <c r="BE358" s="4"/>
      <c r="BF358" s="53">
        <f t="shared" si="2764"/>
        <v>0</v>
      </c>
      <c r="BG358" s="4"/>
      <c r="BH358" s="53">
        <f t="shared" si="2765"/>
        <v>0</v>
      </c>
      <c r="BI358" s="4"/>
      <c r="BJ358" s="53">
        <f t="shared" si="2766"/>
        <v>0</v>
      </c>
      <c r="BK358" s="4">
        <v>4.5</v>
      </c>
      <c r="BL358" s="53">
        <f t="shared" si="2767"/>
        <v>531</v>
      </c>
      <c r="BM358" s="4"/>
      <c r="BN358" s="53">
        <f t="shared" si="2768"/>
        <v>0</v>
      </c>
      <c r="BO358" s="4"/>
      <c r="BP358" s="53">
        <f t="shared" si="2769"/>
        <v>0</v>
      </c>
      <c r="BQ358" s="4"/>
      <c r="BR358" s="53">
        <f t="shared" si="2770"/>
        <v>0</v>
      </c>
      <c r="BS358" s="4">
        <v>1</v>
      </c>
      <c r="BT358" s="53">
        <f t="shared" si="2771"/>
        <v>118</v>
      </c>
      <c r="BU358" s="4">
        <v>19.5</v>
      </c>
      <c r="BV358" s="53">
        <f t="shared" si="2772"/>
        <v>2301</v>
      </c>
      <c r="BW358" s="4">
        <v>7</v>
      </c>
      <c r="BX358" s="53">
        <f t="shared" si="2773"/>
        <v>826</v>
      </c>
      <c r="BY358" s="4"/>
      <c r="BZ358" s="53">
        <f t="shared" si="2774"/>
        <v>0</v>
      </c>
      <c r="CA358" s="4"/>
      <c r="CB358" s="53">
        <f t="shared" si="2775"/>
        <v>0</v>
      </c>
      <c r="CC358" s="4"/>
      <c r="CD358" s="53">
        <f t="shared" si="2776"/>
        <v>0</v>
      </c>
      <c r="CE358" s="4"/>
      <c r="CF358" s="53">
        <f t="shared" si="2777"/>
        <v>0</v>
      </c>
      <c r="CG358" s="4"/>
      <c r="CH358" s="53">
        <f t="shared" si="2778"/>
        <v>0</v>
      </c>
      <c r="CI358" s="4"/>
      <c r="CJ358" s="53">
        <f t="shared" si="2779"/>
        <v>0</v>
      </c>
      <c r="CK358" s="4"/>
      <c r="CL358" s="53">
        <f t="shared" si="2780"/>
        <v>0</v>
      </c>
      <c r="CM358" s="4"/>
      <c r="CN358" s="53">
        <f t="shared" si="2781"/>
        <v>0</v>
      </c>
      <c r="CO358" s="4"/>
      <c r="CP358" s="53">
        <f t="shared" si="2782"/>
        <v>0</v>
      </c>
      <c r="CQ358" s="4"/>
      <c r="CR358" s="53">
        <f t="shared" si="2783"/>
        <v>0</v>
      </c>
      <c r="CS358" s="4"/>
      <c r="CT358" s="53">
        <f t="shared" si="2784"/>
        <v>0</v>
      </c>
      <c r="CU358" s="4"/>
      <c r="CV358" s="53">
        <f t="shared" si="2785"/>
        <v>0</v>
      </c>
      <c r="CW358" s="4"/>
      <c r="CX358" s="53">
        <f t="shared" si="2786"/>
        <v>0</v>
      </c>
      <c r="CY358" s="43"/>
      <c r="CZ358" s="50">
        <f t="shared" si="2787"/>
        <v>48.25</v>
      </c>
      <c r="DA358" s="50">
        <f t="shared" si="2788"/>
        <v>5693.5</v>
      </c>
      <c r="DB358" s="1"/>
      <c r="DC358" s="850"/>
      <c r="DD358" s="850">
        <f t="shared" si="2789"/>
        <v>0</v>
      </c>
      <c r="DE358" s="851">
        <f t="shared" si="2790"/>
        <v>7</v>
      </c>
      <c r="DF358" s="851">
        <f t="shared" si="2791"/>
        <v>826</v>
      </c>
      <c r="DG358" s="850"/>
      <c r="DH358" s="850"/>
      <c r="DI358" s="851"/>
      <c r="DJ358" s="851"/>
    </row>
    <row r="359" spans="1:114" s="3" customFormat="1" x14ac:dyDescent="0.2">
      <c r="A359" s="46" t="s">
        <v>119</v>
      </c>
      <c r="B359" s="46" t="s">
        <v>84</v>
      </c>
      <c r="C359" s="46" t="s">
        <v>7</v>
      </c>
      <c r="D359" s="46">
        <v>118</v>
      </c>
      <c r="E359" s="4"/>
      <c r="F359" s="53">
        <f t="shared" si="2738"/>
        <v>0</v>
      </c>
      <c r="G359" s="4"/>
      <c r="H359" s="53">
        <f t="shared" si="2739"/>
        <v>0</v>
      </c>
      <c r="I359" s="4"/>
      <c r="J359" s="53">
        <f t="shared" si="2740"/>
        <v>0</v>
      </c>
      <c r="K359" s="4"/>
      <c r="L359" s="53">
        <f t="shared" si="2741"/>
        <v>0</v>
      </c>
      <c r="M359" s="4"/>
      <c r="N359" s="53">
        <f t="shared" si="2742"/>
        <v>0</v>
      </c>
      <c r="O359" s="4"/>
      <c r="P359" s="53">
        <f t="shared" si="2743"/>
        <v>0</v>
      </c>
      <c r="Q359" s="4"/>
      <c r="R359" s="53">
        <f t="shared" si="2744"/>
        <v>0</v>
      </c>
      <c r="S359" s="4"/>
      <c r="T359" s="53">
        <f t="shared" si="2745"/>
        <v>0</v>
      </c>
      <c r="U359" s="4"/>
      <c r="V359" s="53">
        <f t="shared" si="2746"/>
        <v>0</v>
      </c>
      <c r="W359" s="4"/>
      <c r="X359" s="53">
        <f t="shared" si="2747"/>
        <v>0</v>
      </c>
      <c r="Y359" s="4"/>
      <c r="Z359" s="53">
        <f t="shared" si="2748"/>
        <v>0</v>
      </c>
      <c r="AA359" s="4"/>
      <c r="AB359" s="872">
        <f t="shared" si="2749"/>
        <v>0</v>
      </c>
      <c r="AC359" s="903"/>
      <c r="AD359" s="53">
        <f t="shared" si="2750"/>
        <v>0</v>
      </c>
      <c r="AE359" s="4"/>
      <c r="AF359" s="53">
        <f t="shared" si="2751"/>
        <v>0</v>
      </c>
      <c r="AG359" s="4"/>
      <c r="AH359" s="53">
        <f t="shared" si="2752"/>
        <v>0</v>
      </c>
      <c r="AI359" s="4"/>
      <c r="AJ359" s="53">
        <f t="shared" si="2753"/>
        <v>0</v>
      </c>
      <c r="AK359" s="4"/>
      <c r="AL359" s="53">
        <f t="shared" si="2754"/>
        <v>0</v>
      </c>
      <c r="AM359" s="4"/>
      <c r="AN359" s="53">
        <f t="shared" si="2755"/>
        <v>0</v>
      </c>
      <c r="AO359" s="4"/>
      <c r="AP359" s="53">
        <f t="shared" si="2756"/>
        <v>0</v>
      </c>
      <c r="AQ359" s="4"/>
      <c r="AR359" s="53">
        <f t="shared" si="2757"/>
        <v>0</v>
      </c>
      <c r="AS359" s="4"/>
      <c r="AT359" s="53">
        <f t="shared" si="2758"/>
        <v>0</v>
      </c>
      <c r="AU359" s="4"/>
      <c r="AV359" s="53">
        <f t="shared" si="2759"/>
        <v>0</v>
      </c>
      <c r="AW359" s="4"/>
      <c r="AX359" s="53">
        <f t="shared" si="2760"/>
        <v>0</v>
      </c>
      <c r="AY359" s="4"/>
      <c r="AZ359" s="872">
        <f t="shared" si="2761"/>
        <v>0</v>
      </c>
      <c r="BA359" s="903"/>
      <c r="BB359" s="53">
        <f t="shared" si="2762"/>
        <v>0</v>
      </c>
      <c r="BC359" s="4"/>
      <c r="BD359" s="53">
        <f t="shared" si="2763"/>
        <v>0</v>
      </c>
      <c r="BE359" s="4"/>
      <c r="BF359" s="53">
        <f t="shared" si="2764"/>
        <v>0</v>
      </c>
      <c r="BG359" s="4"/>
      <c r="BH359" s="53">
        <f t="shared" si="2765"/>
        <v>0</v>
      </c>
      <c r="BI359" s="4"/>
      <c r="BJ359" s="53">
        <f t="shared" si="2766"/>
        <v>0</v>
      </c>
      <c r="BK359" s="4"/>
      <c r="BL359" s="53">
        <f t="shared" si="2767"/>
        <v>0</v>
      </c>
      <c r="BM359" s="4"/>
      <c r="BN359" s="53">
        <f t="shared" si="2768"/>
        <v>0</v>
      </c>
      <c r="BO359" s="4"/>
      <c r="BP359" s="53">
        <f t="shared" si="2769"/>
        <v>0</v>
      </c>
      <c r="BQ359" s="4"/>
      <c r="BR359" s="53">
        <f t="shared" si="2770"/>
        <v>0</v>
      </c>
      <c r="BS359" s="4"/>
      <c r="BT359" s="53">
        <f t="shared" si="2771"/>
        <v>0</v>
      </c>
      <c r="BU359" s="4"/>
      <c r="BV359" s="53">
        <f t="shared" si="2772"/>
        <v>0</v>
      </c>
      <c r="BW359" s="4">
        <v>4</v>
      </c>
      <c r="BX359" s="53">
        <f t="shared" si="2773"/>
        <v>472</v>
      </c>
      <c r="BY359" s="4"/>
      <c r="BZ359" s="53">
        <f t="shared" si="2774"/>
        <v>0</v>
      </c>
      <c r="CA359" s="4"/>
      <c r="CB359" s="53">
        <f t="shared" si="2775"/>
        <v>0</v>
      </c>
      <c r="CC359" s="4"/>
      <c r="CD359" s="53">
        <f t="shared" si="2776"/>
        <v>0</v>
      </c>
      <c r="CE359" s="4"/>
      <c r="CF359" s="53">
        <f t="shared" si="2777"/>
        <v>0</v>
      </c>
      <c r="CG359" s="4"/>
      <c r="CH359" s="53">
        <f t="shared" si="2778"/>
        <v>0</v>
      </c>
      <c r="CI359" s="4"/>
      <c r="CJ359" s="53">
        <f t="shared" si="2779"/>
        <v>0</v>
      </c>
      <c r="CK359" s="4"/>
      <c r="CL359" s="53">
        <f t="shared" si="2780"/>
        <v>0</v>
      </c>
      <c r="CM359" s="4"/>
      <c r="CN359" s="53">
        <f t="shared" si="2781"/>
        <v>0</v>
      </c>
      <c r="CO359" s="4"/>
      <c r="CP359" s="53">
        <f t="shared" si="2782"/>
        <v>0</v>
      </c>
      <c r="CQ359" s="4"/>
      <c r="CR359" s="53">
        <f t="shared" si="2783"/>
        <v>0</v>
      </c>
      <c r="CS359" s="4"/>
      <c r="CT359" s="53">
        <f t="shared" si="2784"/>
        <v>0</v>
      </c>
      <c r="CU359" s="4"/>
      <c r="CV359" s="53">
        <f t="shared" si="2785"/>
        <v>0</v>
      </c>
      <c r="CW359" s="4"/>
      <c r="CX359" s="53">
        <f t="shared" si="2786"/>
        <v>0</v>
      </c>
      <c r="CY359" s="43"/>
      <c r="CZ359" s="50">
        <f t="shared" si="2787"/>
        <v>4</v>
      </c>
      <c r="DA359" s="50">
        <f t="shared" si="2788"/>
        <v>472</v>
      </c>
      <c r="DB359" s="1"/>
      <c r="DC359" s="850"/>
      <c r="DD359" s="850">
        <f t="shared" si="2789"/>
        <v>0</v>
      </c>
      <c r="DE359" s="851">
        <f t="shared" si="2790"/>
        <v>4</v>
      </c>
      <c r="DF359" s="851">
        <f t="shared" si="2791"/>
        <v>472</v>
      </c>
      <c r="DG359" s="850"/>
      <c r="DH359" s="850"/>
      <c r="DI359" s="851"/>
      <c r="DJ359" s="851"/>
    </row>
    <row r="360" spans="1:114" s="3" customFormat="1" x14ac:dyDescent="0.2">
      <c r="A360" s="46" t="s">
        <v>167</v>
      </c>
      <c r="B360" s="46" t="s">
        <v>168</v>
      </c>
      <c r="C360" s="46" t="s">
        <v>7</v>
      </c>
      <c r="D360" s="46">
        <v>118</v>
      </c>
      <c r="E360" s="4"/>
      <c r="F360" s="53">
        <f t="shared" si="2738"/>
        <v>0</v>
      </c>
      <c r="G360" s="4"/>
      <c r="H360" s="53">
        <f t="shared" si="2739"/>
        <v>0</v>
      </c>
      <c r="I360" s="4"/>
      <c r="J360" s="53">
        <f t="shared" si="2740"/>
        <v>0</v>
      </c>
      <c r="K360" s="4"/>
      <c r="L360" s="53">
        <f t="shared" si="2741"/>
        <v>0</v>
      </c>
      <c r="M360" s="4"/>
      <c r="N360" s="53">
        <f t="shared" si="2742"/>
        <v>0</v>
      </c>
      <c r="O360" s="4"/>
      <c r="P360" s="53">
        <f t="shared" si="2743"/>
        <v>0</v>
      </c>
      <c r="Q360" s="4"/>
      <c r="R360" s="53">
        <f t="shared" si="2744"/>
        <v>0</v>
      </c>
      <c r="S360" s="4"/>
      <c r="T360" s="53">
        <f t="shared" si="2745"/>
        <v>0</v>
      </c>
      <c r="U360" s="4"/>
      <c r="V360" s="53">
        <f t="shared" si="2746"/>
        <v>0</v>
      </c>
      <c r="W360" s="4">
        <v>10.25</v>
      </c>
      <c r="X360" s="53">
        <f t="shared" si="2747"/>
        <v>1209.5</v>
      </c>
      <c r="Y360" s="4"/>
      <c r="Z360" s="53">
        <f t="shared" si="2748"/>
        <v>0</v>
      </c>
      <c r="AA360" s="4"/>
      <c r="AB360" s="872">
        <f t="shared" si="2749"/>
        <v>0</v>
      </c>
      <c r="AC360" s="903">
        <v>1.5</v>
      </c>
      <c r="AD360" s="53">
        <f t="shared" si="2750"/>
        <v>177</v>
      </c>
      <c r="AE360" s="4">
        <v>7</v>
      </c>
      <c r="AF360" s="53">
        <f t="shared" si="2751"/>
        <v>826</v>
      </c>
      <c r="AG360" s="4">
        <v>6.75</v>
      </c>
      <c r="AH360" s="53">
        <f t="shared" si="2752"/>
        <v>796.5</v>
      </c>
      <c r="AI360" s="4">
        <v>1.25</v>
      </c>
      <c r="AJ360" s="53">
        <f t="shared" si="2753"/>
        <v>147.5</v>
      </c>
      <c r="AK360" s="4"/>
      <c r="AL360" s="53">
        <f t="shared" si="2754"/>
        <v>0</v>
      </c>
      <c r="AM360" s="4">
        <v>7.75</v>
      </c>
      <c r="AN360" s="53">
        <f t="shared" si="2755"/>
        <v>914.5</v>
      </c>
      <c r="AO360" s="4"/>
      <c r="AP360" s="53">
        <f t="shared" si="2756"/>
        <v>0</v>
      </c>
      <c r="AQ360" s="4"/>
      <c r="AR360" s="53">
        <f t="shared" si="2757"/>
        <v>0</v>
      </c>
      <c r="AS360" s="4">
        <v>6.25</v>
      </c>
      <c r="AT360" s="53">
        <f t="shared" si="2758"/>
        <v>737.5</v>
      </c>
      <c r="AU360" s="4">
        <v>11</v>
      </c>
      <c r="AV360" s="53">
        <f t="shared" si="2759"/>
        <v>1298</v>
      </c>
      <c r="AW360" s="4">
        <v>11.5</v>
      </c>
      <c r="AX360" s="53">
        <f t="shared" si="2760"/>
        <v>1357</v>
      </c>
      <c r="AY360" s="4"/>
      <c r="AZ360" s="872">
        <f t="shared" si="2761"/>
        <v>0</v>
      </c>
      <c r="BA360" s="903">
        <v>4.5</v>
      </c>
      <c r="BB360" s="53">
        <f t="shared" si="2762"/>
        <v>531</v>
      </c>
      <c r="BC360" s="4">
        <v>1</v>
      </c>
      <c r="BD360" s="53">
        <f t="shared" si="2763"/>
        <v>118</v>
      </c>
      <c r="BE360" s="4"/>
      <c r="BF360" s="53">
        <f t="shared" si="2764"/>
        <v>0</v>
      </c>
      <c r="BG360" s="4"/>
      <c r="BH360" s="53">
        <f t="shared" si="2765"/>
        <v>0</v>
      </c>
      <c r="BI360" s="4"/>
      <c r="BJ360" s="53">
        <f t="shared" si="2766"/>
        <v>0</v>
      </c>
      <c r="BK360" s="4"/>
      <c r="BL360" s="53">
        <f t="shared" si="2767"/>
        <v>0</v>
      </c>
      <c r="BM360" s="4"/>
      <c r="BN360" s="53">
        <f t="shared" si="2768"/>
        <v>0</v>
      </c>
      <c r="BO360" s="4"/>
      <c r="BP360" s="53">
        <f t="shared" si="2769"/>
        <v>0</v>
      </c>
      <c r="BQ360" s="4"/>
      <c r="BR360" s="53">
        <f t="shared" si="2770"/>
        <v>0</v>
      </c>
      <c r="BS360" s="4"/>
      <c r="BT360" s="53">
        <f t="shared" si="2771"/>
        <v>0</v>
      </c>
      <c r="BU360" s="4"/>
      <c r="BV360" s="53">
        <f t="shared" si="2772"/>
        <v>0</v>
      </c>
      <c r="BW360" s="4"/>
      <c r="BX360" s="53">
        <f t="shared" si="2773"/>
        <v>0</v>
      </c>
      <c r="BY360" s="4"/>
      <c r="BZ360" s="53">
        <f t="shared" si="2774"/>
        <v>0</v>
      </c>
      <c r="CA360" s="4"/>
      <c r="CB360" s="53">
        <f t="shared" si="2775"/>
        <v>0</v>
      </c>
      <c r="CC360" s="4"/>
      <c r="CD360" s="53">
        <f t="shared" si="2776"/>
        <v>0</v>
      </c>
      <c r="CE360" s="4"/>
      <c r="CF360" s="53">
        <f t="shared" si="2777"/>
        <v>0</v>
      </c>
      <c r="CG360" s="4"/>
      <c r="CH360" s="53">
        <f t="shared" si="2778"/>
        <v>0</v>
      </c>
      <c r="CI360" s="4"/>
      <c r="CJ360" s="53">
        <f t="shared" si="2779"/>
        <v>0</v>
      </c>
      <c r="CK360" s="4"/>
      <c r="CL360" s="53">
        <f t="shared" si="2780"/>
        <v>0</v>
      </c>
      <c r="CM360" s="4"/>
      <c r="CN360" s="53">
        <f t="shared" si="2781"/>
        <v>0</v>
      </c>
      <c r="CO360" s="4"/>
      <c r="CP360" s="53">
        <f t="shared" si="2782"/>
        <v>0</v>
      </c>
      <c r="CQ360" s="4"/>
      <c r="CR360" s="53">
        <f t="shared" si="2783"/>
        <v>0</v>
      </c>
      <c r="CS360" s="4"/>
      <c r="CT360" s="53">
        <f t="shared" si="2784"/>
        <v>0</v>
      </c>
      <c r="CU360" s="4"/>
      <c r="CV360" s="53">
        <f t="shared" si="2785"/>
        <v>0</v>
      </c>
      <c r="CW360" s="4"/>
      <c r="CX360" s="53">
        <f t="shared" si="2786"/>
        <v>0</v>
      </c>
      <c r="CY360" s="43"/>
      <c r="CZ360" s="50">
        <f t="shared" si="2787"/>
        <v>68.75</v>
      </c>
      <c r="DA360" s="50">
        <f t="shared" si="2788"/>
        <v>8112.5</v>
      </c>
      <c r="DB360" s="1"/>
      <c r="DC360" s="850"/>
      <c r="DD360" s="850">
        <f t="shared" si="2789"/>
        <v>0</v>
      </c>
      <c r="DE360" s="851">
        <f t="shared" si="2790"/>
        <v>0</v>
      </c>
      <c r="DF360" s="851">
        <f t="shared" si="2791"/>
        <v>0</v>
      </c>
      <c r="DG360" s="850"/>
      <c r="DH360" s="850"/>
      <c r="DI360" s="851"/>
      <c r="DJ360" s="851"/>
    </row>
    <row r="361" spans="1:114" s="3" customFormat="1" x14ac:dyDescent="0.2">
      <c r="A361" s="46" t="s">
        <v>444</v>
      </c>
      <c r="B361" s="46" t="s">
        <v>139</v>
      </c>
      <c r="C361" s="46" t="s">
        <v>7</v>
      </c>
      <c r="D361" s="46">
        <v>118</v>
      </c>
      <c r="E361" s="4"/>
      <c r="F361" s="53">
        <f t="shared" ref="F361" si="2792">SUM(E361*$D361)</f>
        <v>0</v>
      </c>
      <c r="G361" s="4"/>
      <c r="H361" s="53">
        <f t="shared" ref="H361" si="2793">SUM(G361*$D361)</f>
        <v>0</v>
      </c>
      <c r="I361" s="4"/>
      <c r="J361" s="53">
        <f t="shared" ref="J361" si="2794">SUM(I361*$D361)</f>
        <v>0</v>
      </c>
      <c r="K361" s="4"/>
      <c r="L361" s="53">
        <f t="shared" ref="L361" si="2795">SUM(K361*$D361)</f>
        <v>0</v>
      </c>
      <c r="M361" s="4"/>
      <c r="N361" s="53">
        <f t="shared" ref="N361" si="2796">SUM(M361*$D361)</f>
        <v>0</v>
      </c>
      <c r="O361" s="4"/>
      <c r="P361" s="53">
        <f t="shared" ref="P361" si="2797">SUM(O361*$D361)</f>
        <v>0</v>
      </c>
      <c r="Q361" s="4"/>
      <c r="R361" s="53">
        <f t="shared" ref="R361" si="2798">SUM(Q361*$D361)</f>
        <v>0</v>
      </c>
      <c r="S361" s="4"/>
      <c r="T361" s="53">
        <f t="shared" ref="T361" si="2799">SUM(S361*$D361)</f>
        <v>0</v>
      </c>
      <c r="U361" s="4"/>
      <c r="V361" s="53">
        <f t="shared" ref="V361" si="2800">SUM(U361*$D361)</f>
        <v>0</v>
      </c>
      <c r="W361" s="4"/>
      <c r="X361" s="53">
        <f t="shared" ref="X361" si="2801">SUM(W361*$D361)</f>
        <v>0</v>
      </c>
      <c r="Y361" s="4"/>
      <c r="Z361" s="53">
        <f t="shared" ref="Z361" si="2802">SUM(Y361*$D361)</f>
        <v>0</v>
      </c>
      <c r="AA361" s="4"/>
      <c r="AB361" s="872">
        <f t="shared" ref="AB361" si="2803">SUM(AA361*$D361)</f>
        <v>0</v>
      </c>
      <c r="AC361" s="903"/>
      <c r="AD361" s="53">
        <f t="shared" ref="AD361" si="2804">SUM(AC361*$D361)</f>
        <v>0</v>
      </c>
      <c r="AE361" s="4"/>
      <c r="AF361" s="53">
        <f t="shared" ref="AF361" si="2805">SUM(AE361*$D361)</f>
        <v>0</v>
      </c>
      <c r="AG361" s="4"/>
      <c r="AH361" s="53">
        <f t="shared" ref="AH361" si="2806">SUM(AG361*$D361)</f>
        <v>0</v>
      </c>
      <c r="AI361" s="4"/>
      <c r="AJ361" s="53">
        <f t="shared" ref="AJ361" si="2807">SUM(AI361*$D361)</f>
        <v>0</v>
      </c>
      <c r="AK361" s="4"/>
      <c r="AL361" s="53">
        <f t="shared" ref="AL361" si="2808">SUM(AK361*$D361)</f>
        <v>0</v>
      </c>
      <c r="AM361" s="4"/>
      <c r="AN361" s="53">
        <f t="shared" ref="AN361" si="2809">SUM(AM361*$D361)</f>
        <v>0</v>
      </c>
      <c r="AO361" s="4"/>
      <c r="AP361" s="53">
        <f t="shared" ref="AP361" si="2810">SUM(AO361*$D361)</f>
        <v>0</v>
      </c>
      <c r="AQ361" s="4"/>
      <c r="AR361" s="53">
        <f t="shared" ref="AR361" si="2811">SUM(AQ361*$D361)</f>
        <v>0</v>
      </c>
      <c r="AS361" s="4"/>
      <c r="AT361" s="53">
        <f t="shared" ref="AT361" si="2812">SUM(AS361*$D361)</f>
        <v>0</v>
      </c>
      <c r="AU361" s="4"/>
      <c r="AV361" s="53">
        <f t="shared" ref="AV361" si="2813">SUM(AU361*$D361)</f>
        <v>0</v>
      </c>
      <c r="AW361" s="4"/>
      <c r="AX361" s="53">
        <f t="shared" ref="AX361" si="2814">SUM(AW361*$D361)</f>
        <v>0</v>
      </c>
      <c r="AY361" s="4"/>
      <c r="AZ361" s="872">
        <f t="shared" ref="AZ361" si="2815">SUM(AY361*$D361)</f>
        <v>0</v>
      </c>
      <c r="BA361" s="903"/>
      <c r="BB361" s="53">
        <f t="shared" ref="BB361" si="2816">SUM(BA361*$D361)</f>
        <v>0</v>
      </c>
      <c r="BC361" s="4"/>
      <c r="BD361" s="53">
        <f t="shared" ref="BD361" si="2817">SUM(BC361*$D361)</f>
        <v>0</v>
      </c>
      <c r="BE361" s="4"/>
      <c r="BF361" s="53">
        <f t="shared" ref="BF361" si="2818">SUM(BE361*$D361)</f>
        <v>0</v>
      </c>
      <c r="BG361" s="4"/>
      <c r="BH361" s="53">
        <f t="shared" ref="BH361" si="2819">SUM(BG361*$D361)</f>
        <v>0</v>
      </c>
      <c r="BI361" s="4"/>
      <c r="BJ361" s="53">
        <f t="shared" ref="BJ361" si="2820">SUM(BI361*$D361)</f>
        <v>0</v>
      </c>
      <c r="BK361" s="4"/>
      <c r="BL361" s="53">
        <f t="shared" ref="BL361" si="2821">SUM(BK361*$D361)</f>
        <v>0</v>
      </c>
      <c r="BM361" s="4"/>
      <c r="BN361" s="53">
        <f t="shared" ref="BN361" si="2822">SUM(BM361*$D361)</f>
        <v>0</v>
      </c>
      <c r="BO361" s="4"/>
      <c r="BP361" s="53">
        <f t="shared" ref="BP361" si="2823">SUM(BO361*$D361)</f>
        <v>0</v>
      </c>
      <c r="BQ361" s="4"/>
      <c r="BR361" s="53">
        <f t="shared" ref="BR361" si="2824">SUM(BQ361*$D361)</f>
        <v>0</v>
      </c>
      <c r="BS361" s="4"/>
      <c r="BT361" s="53">
        <f t="shared" ref="BT361" si="2825">SUM(BS361*$D361)</f>
        <v>0</v>
      </c>
      <c r="BU361" s="4"/>
      <c r="BV361" s="53">
        <f t="shared" ref="BV361" si="2826">SUM(BU361*$D361)</f>
        <v>0</v>
      </c>
      <c r="BW361" s="4">
        <v>14</v>
      </c>
      <c r="BX361" s="53">
        <f t="shared" ref="BX361" si="2827">SUM(BW361*$D361)</f>
        <v>1652</v>
      </c>
      <c r="BY361" s="4"/>
      <c r="BZ361" s="53">
        <f t="shared" ref="BZ361" si="2828">SUM(BY361*$D361)</f>
        <v>0</v>
      </c>
      <c r="CA361" s="4"/>
      <c r="CB361" s="53">
        <f t="shared" ref="CB361" si="2829">SUM(CA361*$D361)</f>
        <v>0</v>
      </c>
      <c r="CC361" s="4"/>
      <c r="CD361" s="53">
        <f t="shared" ref="CD361" si="2830">SUM(CC361*$D361)</f>
        <v>0</v>
      </c>
      <c r="CE361" s="4"/>
      <c r="CF361" s="53">
        <f t="shared" ref="CF361" si="2831">SUM(CE361*$D361)</f>
        <v>0</v>
      </c>
      <c r="CG361" s="4"/>
      <c r="CH361" s="53">
        <f t="shared" ref="CH361" si="2832">SUM(CG361*$D361)</f>
        <v>0</v>
      </c>
      <c r="CI361" s="4"/>
      <c r="CJ361" s="53">
        <f t="shared" ref="CJ361" si="2833">SUM(CI361*$D361)</f>
        <v>0</v>
      </c>
      <c r="CK361" s="4"/>
      <c r="CL361" s="53">
        <f t="shared" ref="CL361" si="2834">SUM(CK361*$D361)</f>
        <v>0</v>
      </c>
      <c r="CM361" s="4"/>
      <c r="CN361" s="53">
        <f t="shared" ref="CN361" si="2835">SUM(CM361*$D361)</f>
        <v>0</v>
      </c>
      <c r="CO361" s="4"/>
      <c r="CP361" s="53">
        <f t="shared" ref="CP361" si="2836">SUM(CO361*$D361)</f>
        <v>0</v>
      </c>
      <c r="CQ361" s="4"/>
      <c r="CR361" s="53">
        <f t="shared" ref="CR361" si="2837">SUM(CQ361*$D361)</f>
        <v>0</v>
      </c>
      <c r="CS361" s="4"/>
      <c r="CT361" s="53">
        <f t="shared" ref="CT361" si="2838">SUM(CS361*$D361)</f>
        <v>0</v>
      </c>
      <c r="CU361" s="4"/>
      <c r="CV361" s="53">
        <f t="shared" ref="CV361" si="2839">SUM(CU361*$D361)</f>
        <v>0</v>
      </c>
      <c r="CW361" s="4"/>
      <c r="CX361" s="53">
        <f t="shared" ref="CX361" si="2840">SUM(CW361*$D361)</f>
        <v>0</v>
      </c>
      <c r="CY361" s="43"/>
      <c r="CZ361" s="50">
        <f t="shared" ref="CZ361" si="2841">SUM(E361+G361+I361+K361+M361+O361+Q361+S361+U361+W361+Y361+AA361+AC361+AE361+AG361+AI361+AK361+AM361+AO361+AQ361+AS361+AU361+AW361+AY361+BA361+BC361+BE361+BG361+BI361+BK361+BM361+BO361+BQ361+BS361+BU361+BW361+CW361+BY361+CA361+CC361+CE361+CG361+CI361+CK361+CM361+CO361+CQ361+CS361+CU361)</f>
        <v>14</v>
      </c>
      <c r="DA361" s="50">
        <f t="shared" ref="DA361" si="2842">ROUND(CZ361*D361*2,1)/2</f>
        <v>1652</v>
      </c>
      <c r="DB361" s="1"/>
      <c r="DC361" s="850"/>
      <c r="DD361" s="850">
        <f t="shared" ref="DD361" si="2843">DC361*D361</f>
        <v>0</v>
      </c>
      <c r="DE361" s="851">
        <f t="shared" ref="DE361" si="2844">DC361+BW361</f>
        <v>14</v>
      </c>
      <c r="DF361" s="851">
        <f t="shared" ref="DF361" si="2845">DE361*D361</f>
        <v>1652</v>
      </c>
      <c r="DG361" s="850"/>
      <c r="DH361" s="850"/>
      <c r="DI361" s="851"/>
      <c r="DJ361" s="851"/>
    </row>
    <row r="362" spans="1:114" s="3" customFormat="1" x14ac:dyDescent="0.2">
      <c r="A362" s="46"/>
      <c r="B362" s="46"/>
      <c r="C362" s="46"/>
      <c r="D362" s="46"/>
      <c r="E362" s="4"/>
      <c r="F362" s="53">
        <f t="shared" ref="F362" si="2846">SUM(E362*$D362)</f>
        <v>0</v>
      </c>
      <c r="G362" s="4"/>
      <c r="H362" s="53">
        <f t="shared" ref="H362" si="2847">SUM(G362*$D362)</f>
        <v>0</v>
      </c>
      <c r="I362" s="4"/>
      <c r="J362" s="53">
        <f t="shared" ref="J362" si="2848">SUM(I362*$D362)</f>
        <v>0</v>
      </c>
      <c r="K362" s="4"/>
      <c r="L362" s="53">
        <f t="shared" ref="L362" si="2849">SUM(K362*$D362)</f>
        <v>0</v>
      </c>
      <c r="M362" s="4"/>
      <c r="N362" s="53">
        <f t="shared" ref="N362" si="2850">SUM(M362*$D362)</f>
        <v>0</v>
      </c>
      <c r="O362" s="4"/>
      <c r="P362" s="53">
        <f t="shared" ref="P362" si="2851">SUM(O362*$D362)</f>
        <v>0</v>
      </c>
      <c r="Q362" s="4"/>
      <c r="R362" s="53">
        <f t="shared" ref="R362" si="2852">SUM(Q362*$D362)</f>
        <v>0</v>
      </c>
      <c r="S362" s="4"/>
      <c r="T362" s="53">
        <f t="shared" ref="T362" si="2853">SUM(S362*$D362)</f>
        <v>0</v>
      </c>
      <c r="U362" s="4"/>
      <c r="V362" s="53">
        <f t="shared" ref="V362" si="2854">SUM(U362*$D362)</f>
        <v>0</v>
      </c>
      <c r="W362" s="4"/>
      <c r="X362" s="53">
        <f t="shared" ref="X362" si="2855">SUM(W362*$D362)</f>
        <v>0</v>
      </c>
      <c r="Y362" s="4"/>
      <c r="Z362" s="53">
        <f t="shared" ref="Z362" si="2856">SUM(Y362*$D362)</f>
        <v>0</v>
      </c>
      <c r="AA362" s="4"/>
      <c r="AB362" s="872">
        <f t="shared" ref="AB362" si="2857">SUM(AA362*$D362)</f>
        <v>0</v>
      </c>
      <c r="AC362" s="903"/>
      <c r="AD362" s="53">
        <f t="shared" ref="AD362" si="2858">SUM(AC362*$D362)</f>
        <v>0</v>
      </c>
      <c r="AE362" s="4"/>
      <c r="AF362" s="53">
        <f t="shared" ref="AF362" si="2859">SUM(AE362*$D362)</f>
        <v>0</v>
      </c>
      <c r="AG362" s="4"/>
      <c r="AH362" s="53">
        <f t="shared" ref="AH362" si="2860">SUM(AG362*$D362)</f>
        <v>0</v>
      </c>
      <c r="AI362" s="4"/>
      <c r="AJ362" s="53">
        <f t="shared" ref="AJ362" si="2861">SUM(AI362*$D362)</f>
        <v>0</v>
      </c>
      <c r="AK362" s="4"/>
      <c r="AL362" s="53">
        <f t="shared" ref="AL362" si="2862">SUM(AK362*$D362)</f>
        <v>0</v>
      </c>
      <c r="AM362" s="4"/>
      <c r="AN362" s="53">
        <f t="shared" ref="AN362" si="2863">SUM(AM362*$D362)</f>
        <v>0</v>
      </c>
      <c r="AO362" s="4"/>
      <c r="AP362" s="53">
        <f t="shared" ref="AP362" si="2864">SUM(AO362*$D362)</f>
        <v>0</v>
      </c>
      <c r="AQ362" s="4"/>
      <c r="AR362" s="53">
        <f t="shared" ref="AR362" si="2865">SUM(AQ362*$D362)</f>
        <v>0</v>
      </c>
      <c r="AS362" s="4"/>
      <c r="AT362" s="53">
        <f t="shared" ref="AT362" si="2866">SUM(AS362*$D362)</f>
        <v>0</v>
      </c>
      <c r="AU362" s="4"/>
      <c r="AV362" s="53">
        <f t="shared" ref="AV362" si="2867">SUM(AU362*$D362)</f>
        <v>0</v>
      </c>
      <c r="AW362" s="4"/>
      <c r="AX362" s="53">
        <f t="shared" ref="AX362" si="2868">SUM(AW362*$D362)</f>
        <v>0</v>
      </c>
      <c r="AY362" s="4"/>
      <c r="AZ362" s="872">
        <f t="shared" ref="AZ362" si="2869">SUM(AY362*$D362)</f>
        <v>0</v>
      </c>
      <c r="BA362" s="903"/>
      <c r="BB362" s="53">
        <f t="shared" ref="BB362:BB372" si="2870">SUM(BA362*$D362)</f>
        <v>0</v>
      </c>
      <c r="BC362" s="4"/>
      <c r="BD362" s="53">
        <f t="shared" ref="BD362:BD372" si="2871">SUM(BC362*$D362)</f>
        <v>0</v>
      </c>
      <c r="BE362" s="4"/>
      <c r="BF362" s="53">
        <f t="shared" ref="BF362:BF372" si="2872">SUM(BE362*$D362)</f>
        <v>0</v>
      </c>
      <c r="BG362" s="4"/>
      <c r="BH362" s="53">
        <f t="shared" ref="BH362:BH372" si="2873">SUM(BG362*$D362)</f>
        <v>0</v>
      </c>
      <c r="BI362" s="4"/>
      <c r="BJ362" s="53">
        <f t="shared" ref="BJ362:BJ372" si="2874">SUM(BI362*$D362)</f>
        <v>0</v>
      </c>
      <c r="BK362" s="4"/>
      <c r="BL362" s="53">
        <f t="shared" ref="BL362:BL372" si="2875">SUM(BK362*$D362)</f>
        <v>0</v>
      </c>
      <c r="BM362" s="4"/>
      <c r="BN362" s="53">
        <f t="shared" ref="BN362:BN372" si="2876">SUM(BM362*$D362)</f>
        <v>0</v>
      </c>
      <c r="BO362" s="4"/>
      <c r="BP362" s="53">
        <f t="shared" ref="BP362:BP372" si="2877">SUM(BO362*$D362)</f>
        <v>0</v>
      </c>
      <c r="BQ362" s="4"/>
      <c r="BR362" s="53">
        <f t="shared" ref="BR362:BR372" si="2878">SUM(BQ362*$D362)</f>
        <v>0</v>
      </c>
      <c r="BS362" s="4"/>
      <c r="BT362" s="53">
        <f t="shared" ref="BT362:BT372" si="2879">SUM(BS362*$D362)</f>
        <v>0</v>
      </c>
      <c r="BU362" s="4"/>
      <c r="BV362" s="53">
        <f t="shared" ref="BV362:BV372" si="2880">SUM(BU362*$D362)</f>
        <v>0</v>
      </c>
      <c r="BW362" s="4"/>
      <c r="BX362" s="53">
        <f t="shared" ref="BX362:BX372" si="2881">SUM(BW362*$D362)</f>
        <v>0</v>
      </c>
      <c r="BY362" s="4"/>
      <c r="BZ362" s="53">
        <f t="shared" ref="BZ362:BZ372" si="2882">SUM(BY362*$D362)</f>
        <v>0</v>
      </c>
      <c r="CA362" s="4"/>
      <c r="CB362" s="53">
        <f t="shared" ref="CB362:CB372" si="2883">SUM(CA362*$D362)</f>
        <v>0</v>
      </c>
      <c r="CC362" s="4"/>
      <c r="CD362" s="53">
        <f t="shared" ref="CD362:CD372" si="2884">SUM(CC362*$D362)</f>
        <v>0</v>
      </c>
      <c r="CE362" s="4"/>
      <c r="CF362" s="53">
        <f t="shared" ref="CF362:CF372" si="2885">SUM(CE362*$D362)</f>
        <v>0</v>
      </c>
      <c r="CG362" s="4"/>
      <c r="CH362" s="53">
        <f t="shared" ref="CH362:CH372" si="2886">SUM(CG362*$D362)</f>
        <v>0</v>
      </c>
      <c r="CI362" s="4"/>
      <c r="CJ362" s="53">
        <f t="shared" ref="CJ362:CJ372" si="2887">SUM(CI362*$D362)</f>
        <v>0</v>
      </c>
      <c r="CK362" s="4"/>
      <c r="CL362" s="53">
        <f t="shared" ref="CL362:CL372" si="2888">SUM(CK362*$D362)</f>
        <v>0</v>
      </c>
      <c r="CM362" s="4"/>
      <c r="CN362" s="53">
        <f t="shared" ref="CN362:CN372" si="2889">SUM(CM362*$D362)</f>
        <v>0</v>
      </c>
      <c r="CO362" s="4"/>
      <c r="CP362" s="53">
        <f t="shared" ref="CP362:CP372" si="2890">SUM(CO362*$D362)</f>
        <v>0</v>
      </c>
      <c r="CQ362" s="4"/>
      <c r="CR362" s="53">
        <f t="shared" ref="CR362:CR372" si="2891">SUM(CQ362*$D362)</f>
        <v>0</v>
      </c>
      <c r="CS362" s="4"/>
      <c r="CT362" s="53">
        <f t="shared" ref="CT362:CT372" si="2892">SUM(CS362*$D362)</f>
        <v>0</v>
      </c>
      <c r="CU362" s="4"/>
      <c r="CV362" s="53">
        <f t="shared" ref="CV362:CV372" si="2893">SUM(CU362*$D362)</f>
        <v>0</v>
      </c>
      <c r="CW362" s="4"/>
      <c r="CX362" s="53">
        <f t="shared" ref="CX362:CX396" si="2894">SUM(CW362*$D362)</f>
        <v>0</v>
      </c>
      <c r="CY362" s="43"/>
      <c r="CZ362" s="50">
        <f t="shared" ref="CZ362:CZ390" si="2895">SUM(E362+G362+I362+K362+M362+O362+Q362+S362+U362+W362+Y362+AA362+AC362+AE362+AG362+AI362+AK362+AM362+AO362+AQ362+AS362+AU362+AW362+AY362+BA362+BC362+BE362+BG362+BI362+BK362+BM362+BO362+BQ362+BS362+BU362+BW362+CW362+BY362+CA362+CC362+CE362+CG362+CI362+CK362+CM362+CO362+CQ362+CS362+CU362)</f>
        <v>0</v>
      </c>
      <c r="DA362" s="50">
        <f t="shared" ref="DA362:DA390" si="2896">ROUND(CZ362*D362*2,1)/2</f>
        <v>0</v>
      </c>
      <c r="DB362" s="1"/>
      <c r="DC362" s="850"/>
      <c r="DD362" s="850">
        <f t="shared" ref="DD362:DD396" si="2897">DC362*D362</f>
        <v>0</v>
      </c>
      <c r="DE362" s="851">
        <f t="shared" ref="DE362:DE396" si="2898">DC362+BW362</f>
        <v>0</v>
      </c>
      <c r="DF362" s="851">
        <f t="shared" ref="DF362:DF390" si="2899">DE362*D362</f>
        <v>0</v>
      </c>
      <c r="DG362" s="850"/>
      <c r="DH362" s="850"/>
      <c r="DI362" s="851"/>
      <c r="DJ362" s="851"/>
    </row>
    <row r="363" spans="1:114" s="3" customFormat="1" x14ac:dyDescent="0.2">
      <c r="A363" s="46" t="s">
        <v>92</v>
      </c>
      <c r="B363" s="46" t="s">
        <v>93</v>
      </c>
      <c r="C363" s="46" t="s">
        <v>3</v>
      </c>
      <c r="D363" s="46">
        <v>100</v>
      </c>
      <c r="E363" s="4"/>
      <c r="F363" s="53">
        <f t="shared" ref="F363:F369" si="2900">SUM(E363*$D363)</f>
        <v>0</v>
      </c>
      <c r="G363" s="4"/>
      <c r="H363" s="53">
        <f>SUM(G363*$D363)</f>
        <v>0</v>
      </c>
      <c r="I363" s="4"/>
      <c r="J363" s="53">
        <f>SUM(I363*$D363)</f>
        <v>0</v>
      </c>
      <c r="K363" s="4"/>
      <c r="L363" s="53">
        <f t="shared" ref="L363:L369" si="2901">SUM(K363*$D363)</f>
        <v>0</v>
      </c>
      <c r="M363" s="4"/>
      <c r="N363" s="53">
        <f t="shared" ref="N363:N369" si="2902">SUM(M363*$D363)</f>
        <v>0</v>
      </c>
      <c r="O363" s="4"/>
      <c r="P363" s="53">
        <f t="shared" ref="P363:P369" si="2903">SUM(O363*$D363)</f>
        <v>0</v>
      </c>
      <c r="Q363" s="4"/>
      <c r="R363" s="53">
        <f t="shared" ref="R363:R369" si="2904">SUM(Q363*$D363)</f>
        <v>0</v>
      </c>
      <c r="S363" s="4"/>
      <c r="T363" s="53">
        <f t="shared" ref="T363:T369" si="2905">SUM(S363*$D363)</f>
        <v>0</v>
      </c>
      <c r="U363" s="4"/>
      <c r="V363" s="53">
        <f t="shared" ref="V363:V369" si="2906">SUM(U363*$D363)</f>
        <v>0</v>
      </c>
      <c r="W363" s="4"/>
      <c r="X363" s="53">
        <f t="shared" ref="X363:X369" si="2907">SUM(W363*$D363)</f>
        <v>0</v>
      </c>
      <c r="Y363" s="4"/>
      <c r="Z363" s="53">
        <f t="shared" ref="Z363:Z369" si="2908">SUM(Y363*$D363)</f>
        <v>0</v>
      </c>
      <c r="AA363" s="4"/>
      <c r="AB363" s="872">
        <f t="shared" ref="AB363:AB369" si="2909">SUM(AA363*$D363)</f>
        <v>0</v>
      </c>
      <c r="AC363" s="903"/>
      <c r="AD363" s="53">
        <f t="shared" ref="AD363:AD369" si="2910">SUM(AC363*$D363)</f>
        <v>0</v>
      </c>
      <c r="AE363" s="4"/>
      <c r="AF363" s="53">
        <f t="shared" ref="AF363:AF369" si="2911">SUM(AE363*$D363)</f>
        <v>0</v>
      </c>
      <c r="AG363" s="4"/>
      <c r="AH363" s="53">
        <f t="shared" ref="AH363:AH369" si="2912">SUM(AG363*$D363)</f>
        <v>0</v>
      </c>
      <c r="AI363" s="4"/>
      <c r="AJ363" s="53">
        <f t="shared" ref="AJ363:AJ369" si="2913">SUM(AI363*$D363)</f>
        <v>0</v>
      </c>
      <c r="AK363" s="4"/>
      <c r="AL363" s="53">
        <f t="shared" ref="AL363:AL369" si="2914">SUM(AK363*$D363)</f>
        <v>0</v>
      </c>
      <c r="AM363" s="4"/>
      <c r="AN363" s="53">
        <f t="shared" ref="AN363:AN369" si="2915">SUM(AM363*$D363)</f>
        <v>0</v>
      </c>
      <c r="AO363" s="4"/>
      <c r="AP363" s="53">
        <f t="shared" ref="AP363:AP369" si="2916">SUM(AO363*$D363)</f>
        <v>0</v>
      </c>
      <c r="AQ363" s="4"/>
      <c r="AR363" s="53">
        <f t="shared" ref="AR363:AR369" si="2917">SUM(AQ363*$D363)</f>
        <v>0</v>
      </c>
      <c r="AS363" s="4"/>
      <c r="AT363" s="53">
        <f t="shared" ref="AT363:AT369" si="2918">SUM(AS363*$D363)</f>
        <v>0</v>
      </c>
      <c r="AU363" s="4"/>
      <c r="AV363" s="53">
        <f t="shared" ref="AV363:AV369" si="2919">SUM(AU363*$D363)</f>
        <v>0</v>
      </c>
      <c r="AW363" s="4"/>
      <c r="AX363" s="53">
        <f t="shared" ref="AX363:AX369" si="2920">SUM(AW363*$D363)</f>
        <v>0</v>
      </c>
      <c r="AY363" s="4"/>
      <c r="AZ363" s="872">
        <f t="shared" ref="AZ363:AZ369" si="2921">SUM(AY363*$D363)</f>
        <v>0</v>
      </c>
      <c r="BA363" s="903"/>
      <c r="BB363" s="53">
        <f t="shared" si="2870"/>
        <v>0</v>
      </c>
      <c r="BC363" s="4"/>
      <c r="BD363" s="53">
        <f t="shared" si="2871"/>
        <v>0</v>
      </c>
      <c r="BE363" s="4"/>
      <c r="BF363" s="53">
        <f t="shared" si="2872"/>
        <v>0</v>
      </c>
      <c r="BG363" s="4"/>
      <c r="BH363" s="53">
        <f t="shared" si="2873"/>
        <v>0</v>
      </c>
      <c r="BI363" s="4"/>
      <c r="BJ363" s="53">
        <f t="shared" si="2874"/>
        <v>0</v>
      </c>
      <c r="BK363" s="4"/>
      <c r="BL363" s="53">
        <f t="shared" si="2875"/>
        <v>0</v>
      </c>
      <c r="BM363" s="4"/>
      <c r="BN363" s="53">
        <f t="shared" si="2876"/>
        <v>0</v>
      </c>
      <c r="BO363" s="4"/>
      <c r="BP363" s="53">
        <f t="shared" si="2877"/>
        <v>0</v>
      </c>
      <c r="BQ363" s="4"/>
      <c r="BR363" s="53">
        <f t="shared" si="2878"/>
        <v>0</v>
      </c>
      <c r="BS363" s="4"/>
      <c r="BT363" s="53">
        <f t="shared" si="2879"/>
        <v>0</v>
      </c>
      <c r="BU363" s="4"/>
      <c r="BV363" s="53">
        <f t="shared" si="2880"/>
        <v>0</v>
      </c>
      <c r="BW363" s="4"/>
      <c r="BX363" s="53">
        <f t="shared" si="2881"/>
        <v>0</v>
      </c>
      <c r="BY363" s="4"/>
      <c r="BZ363" s="53">
        <f t="shared" si="2882"/>
        <v>0</v>
      </c>
      <c r="CA363" s="4"/>
      <c r="CB363" s="53">
        <f t="shared" si="2883"/>
        <v>0</v>
      </c>
      <c r="CC363" s="4"/>
      <c r="CD363" s="53">
        <f t="shared" si="2884"/>
        <v>0</v>
      </c>
      <c r="CE363" s="4"/>
      <c r="CF363" s="53">
        <f t="shared" si="2885"/>
        <v>0</v>
      </c>
      <c r="CG363" s="4"/>
      <c r="CH363" s="53">
        <f t="shared" si="2886"/>
        <v>0</v>
      </c>
      <c r="CI363" s="4"/>
      <c r="CJ363" s="53">
        <f t="shared" si="2887"/>
        <v>0</v>
      </c>
      <c r="CK363" s="4"/>
      <c r="CL363" s="53">
        <f t="shared" si="2888"/>
        <v>0</v>
      </c>
      <c r="CM363" s="4"/>
      <c r="CN363" s="53">
        <f t="shared" si="2889"/>
        <v>0</v>
      </c>
      <c r="CO363" s="4"/>
      <c r="CP363" s="53">
        <f t="shared" si="2890"/>
        <v>0</v>
      </c>
      <c r="CQ363" s="4"/>
      <c r="CR363" s="53">
        <f t="shared" si="2891"/>
        <v>0</v>
      </c>
      <c r="CS363" s="4"/>
      <c r="CT363" s="53">
        <f t="shared" si="2892"/>
        <v>0</v>
      </c>
      <c r="CU363" s="4"/>
      <c r="CV363" s="53">
        <f t="shared" si="2893"/>
        <v>0</v>
      </c>
      <c r="CW363" s="4"/>
      <c r="CX363" s="53">
        <f t="shared" si="2894"/>
        <v>0</v>
      </c>
      <c r="CY363" s="43"/>
      <c r="CZ363" s="50">
        <f t="shared" si="2895"/>
        <v>0</v>
      </c>
      <c r="DA363" s="50">
        <f t="shared" si="2896"/>
        <v>0</v>
      </c>
      <c r="DB363" s="1"/>
      <c r="DC363" s="850"/>
      <c r="DD363" s="850">
        <f t="shared" si="2897"/>
        <v>0</v>
      </c>
      <c r="DE363" s="851">
        <f t="shared" si="2898"/>
        <v>0</v>
      </c>
      <c r="DF363" s="851">
        <f t="shared" si="2899"/>
        <v>0</v>
      </c>
      <c r="DG363" s="850"/>
      <c r="DH363" s="850"/>
      <c r="DI363" s="851"/>
      <c r="DJ363" s="851"/>
    </row>
    <row r="364" spans="1:114" s="3" customFormat="1" x14ac:dyDescent="0.2">
      <c r="A364" s="46" t="s">
        <v>138</v>
      </c>
      <c r="B364" s="46" t="s">
        <v>139</v>
      </c>
      <c r="C364" s="46" t="s">
        <v>3</v>
      </c>
      <c r="D364" s="46">
        <v>100</v>
      </c>
      <c r="E364" s="4"/>
      <c r="F364" s="53">
        <f t="shared" si="2900"/>
        <v>0</v>
      </c>
      <c r="G364" s="4"/>
      <c r="H364" s="53">
        <f>SUM(G364*$D364)</f>
        <v>0</v>
      </c>
      <c r="I364" s="4"/>
      <c r="J364" s="53">
        <f>SUM(I364*$D364)</f>
        <v>0</v>
      </c>
      <c r="K364" s="4"/>
      <c r="L364" s="53">
        <f t="shared" si="2901"/>
        <v>0</v>
      </c>
      <c r="M364" s="4"/>
      <c r="N364" s="53">
        <f t="shared" si="2902"/>
        <v>0</v>
      </c>
      <c r="O364" s="4"/>
      <c r="P364" s="53">
        <f t="shared" si="2903"/>
        <v>0</v>
      </c>
      <c r="Q364" s="4"/>
      <c r="R364" s="53">
        <f t="shared" si="2904"/>
        <v>0</v>
      </c>
      <c r="S364" s="4"/>
      <c r="T364" s="53">
        <f t="shared" si="2905"/>
        <v>0</v>
      </c>
      <c r="U364" s="4"/>
      <c r="V364" s="53">
        <f t="shared" si="2906"/>
        <v>0</v>
      </c>
      <c r="W364" s="4"/>
      <c r="X364" s="53">
        <f t="shared" si="2907"/>
        <v>0</v>
      </c>
      <c r="Y364" s="4"/>
      <c r="Z364" s="53">
        <f t="shared" si="2908"/>
        <v>0</v>
      </c>
      <c r="AA364" s="4"/>
      <c r="AB364" s="872">
        <f t="shared" si="2909"/>
        <v>0</v>
      </c>
      <c r="AC364" s="903"/>
      <c r="AD364" s="53">
        <f t="shared" si="2910"/>
        <v>0</v>
      </c>
      <c r="AE364" s="4"/>
      <c r="AF364" s="53">
        <f t="shared" si="2911"/>
        <v>0</v>
      </c>
      <c r="AG364" s="4"/>
      <c r="AH364" s="53">
        <f t="shared" si="2912"/>
        <v>0</v>
      </c>
      <c r="AI364" s="4"/>
      <c r="AJ364" s="53">
        <f t="shared" si="2913"/>
        <v>0</v>
      </c>
      <c r="AK364" s="4"/>
      <c r="AL364" s="53">
        <f t="shared" si="2914"/>
        <v>0</v>
      </c>
      <c r="AM364" s="4"/>
      <c r="AN364" s="53">
        <f t="shared" si="2915"/>
        <v>0</v>
      </c>
      <c r="AO364" s="4"/>
      <c r="AP364" s="53">
        <f t="shared" si="2916"/>
        <v>0</v>
      </c>
      <c r="AQ364" s="4"/>
      <c r="AR364" s="53">
        <f t="shared" si="2917"/>
        <v>0</v>
      </c>
      <c r="AS364" s="4"/>
      <c r="AT364" s="53">
        <f t="shared" si="2918"/>
        <v>0</v>
      </c>
      <c r="AU364" s="4"/>
      <c r="AV364" s="53">
        <f t="shared" si="2919"/>
        <v>0</v>
      </c>
      <c r="AW364" s="4"/>
      <c r="AX364" s="53">
        <f t="shared" si="2920"/>
        <v>0</v>
      </c>
      <c r="AY364" s="4"/>
      <c r="AZ364" s="872">
        <f t="shared" si="2921"/>
        <v>0</v>
      </c>
      <c r="BA364" s="903"/>
      <c r="BB364" s="53">
        <f t="shared" si="2870"/>
        <v>0</v>
      </c>
      <c r="BC364" s="4"/>
      <c r="BD364" s="53">
        <f t="shared" si="2871"/>
        <v>0</v>
      </c>
      <c r="BE364" s="4"/>
      <c r="BF364" s="53">
        <f t="shared" si="2872"/>
        <v>0</v>
      </c>
      <c r="BG364" s="4"/>
      <c r="BH364" s="53">
        <f t="shared" si="2873"/>
        <v>0</v>
      </c>
      <c r="BI364" s="4"/>
      <c r="BJ364" s="53">
        <f t="shared" si="2874"/>
        <v>0</v>
      </c>
      <c r="BK364" s="4"/>
      <c r="BL364" s="53">
        <f t="shared" si="2875"/>
        <v>0</v>
      </c>
      <c r="BM364" s="4"/>
      <c r="BN364" s="53">
        <f t="shared" si="2876"/>
        <v>0</v>
      </c>
      <c r="BO364" s="4"/>
      <c r="BP364" s="53">
        <f t="shared" si="2877"/>
        <v>0</v>
      </c>
      <c r="BQ364" s="4"/>
      <c r="BR364" s="53">
        <f t="shared" si="2878"/>
        <v>0</v>
      </c>
      <c r="BS364" s="4"/>
      <c r="BT364" s="53">
        <f t="shared" si="2879"/>
        <v>0</v>
      </c>
      <c r="BU364" s="4"/>
      <c r="BV364" s="53">
        <f t="shared" si="2880"/>
        <v>0</v>
      </c>
      <c r="BW364" s="4"/>
      <c r="BX364" s="53">
        <f t="shared" si="2881"/>
        <v>0</v>
      </c>
      <c r="BY364" s="4"/>
      <c r="BZ364" s="53">
        <f t="shared" si="2882"/>
        <v>0</v>
      </c>
      <c r="CA364" s="4"/>
      <c r="CB364" s="53">
        <f t="shared" si="2883"/>
        <v>0</v>
      </c>
      <c r="CC364" s="4"/>
      <c r="CD364" s="53">
        <f t="shared" si="2884"/>
        <v>0</v>
      </c>
      <c r="CE364" s="4"/>
      <c r="CF364" s="53">
        <f t="shared" si="2885"/>
        <v>0</v>
      </c>
      <c r="CG364" s="4"/>
      <c r="CH364" s="53">
        <f t="shared" si="2886"/>
        <v>0</v>
      </c>
      <c r="CI364" s="4"/>
      <c r="CJ364" s="53">
        <f t="shared" si="2887"/>
        <v>0</v>
      </c>
      <c r="CK364" s="4"/>
      <c r="CL364" s="53">
        <f t="shared" si="2888"/>
        <v>0</v>
      </c>
      <c r="CM364" s="4"/>
      <c r="CN364" s="53">
        <f t="shared" si="2889"/>
        <v>0</v>
      </c>
      <c r="CO364" s="4"/>
      <c r="CP364" s="53">
        <f t="shared" si="2890"/>
        <v>0</v>
      </c>
      <c r="CQ364" s="4"/>
      <c r="CR364" s="53">
        <f t="shared" si="2891"/>
        <v>0</v>
      </c>
      <c r="CS364" s="4"/>
      <c r="CT364" s="53">
        <f t="shared" si="2892"/>
        <v>0</v>
      </c>
      <c r="CU364" s="4"/>
      <c r="CV364" s="53">
        <f t="shared" si="2893"/>
        <v>0</v>
      </c>
      <c r="CW364" s="4"/>
      <c r="CX364" s="53">
        <f t="shared" si="2894"/>
        <v>0</v>
      </c>
      <c r="CY364" s="43"/>
      <c r="CZ364" s="50">
        <f t="shared" si="2895"/>
        <v>0</v>
      </c>
      <c r="DA364" s="50">
        <f t="shared" si="2896"/>
        <v>0</v>
      </c>
      <c r="DB364" s="1"/>
      <c r="DC364" s="850"/>
      <c r="DD364" s="850">
        <f t="shared" si="2897"/>
        <v>0</v>
      </c>
      <c r="DE364" s="851">
        <f t="shared" si="2898"/>
        <v>0</v>
      </c>
      <c r="DF364" s="851">
        <f t="shared" si="2899"/>
        <v>0</v>
      </c>
      <c r="DG364" s="850"/>
      <c r="DH364" s="850"/>
      <c r="DI364" s="851"/>
      <c r="DJ364" s="851"/>
    </row>
    <row r="365" spans="1:114" s="3" customFormat="1" x14ac:dyDescent="0.2">
      <c r="A365" s="46" t="s">
        <v>462</v>
      </c>
      <c r="B365" s="46" t="s">
        <v>202</v>
      </c>
      <c r="C365" s="46" t="s">
        <v>3</v>
      </c>
      <c r="D365" s="46">
        <v>100</v>
      </c>
      <c r="E365" s="4"/>
      <c r="F365" s="53">
        <f t="shared" si="2900"/>
        <v>0</v>
      </c>
      <c r="G365" s="4"/>
      <c r="H365" s="53">
        <f t="shared" ref="H365" si="2922">SUM(G365*$D365)</f>
        <v>0</v>
      </c>
      <c r="I365" s="4"/>
      <c r="J365" s="53">
        <f t="shared" ref="J365" si="2923">SUM(I365*$D365)</f>
        <v>0</v>
      </c>
      <c r="K365" s="4"/>
      <c r="L365" s="53">
        <f t="shared" si="2901"/>
        <v>0</v>
      </c>
      <c r="M365" s="4"/>
      <c r="N365" s="53">
        <f t="shared" si="2902"/>
        <v>0</v>
      </c>
      <c r="O365" s="4"/>
      <c r="P365" s="53">
        <f t="shared" si="2903"/>
        <v>0</v>
      </c>
      <c r="Q365" s="4"/>
      <c r="R365" s="53">
        <f t="shared" si="2904"/>
        <v>0</v>
      </c>
      <c r="S365" s="4"/>
      <c r="T365" s="53">
        <f t="shared" si="2905"/>
        <v>0</v>
      </c>
      <c r="U365" s="4"/>
      <c r="V365" s="53">
        <f t="shared" si="2906"/>
        <v>0</v>
      </c>
      <c r="W365" s="4"/>
      <c r="X365" s="53">
        <f t="shared" si="2907"/>
        <v>0</v>
      </c>
      <c r="Y365" s="4"/>
      <c r="Z365" s="53">
        <f t="shared" si="2908"/>
        <v>0</v>
      </c>
      <c r="AA365" s="4"/>
      <c r="AB365" s="872">
        <f t="shared" si="2909"/>
        <v>0</v>
      </c>
      <c r="AC365" s="903"/>
      <c r="AD365" s="53">
        <f t="shared" si="2910"/>
        <v>0</v>
      </c>
      <c r="AE365" s="4"/>
      <c r="AF365" s="53">
        <f t="shared" si="2911"/>
        <v>0</v>
      </c>
      <c r="AG365" s="4"/>
      <c r="AH365" s="53">
        <f t="shared" si="2912"/>
        <v>0</v>
      </c>
      <c r="AI365" s="4"/>
      <c r="AJ365" s="53">
        <f t="shared" si="2913"/>
        <v>0</v>
      </c>
      <c r="AK365" s="4"/>
      <c r="AL365" s="53">
        <f t="shared" si="2914"/>
        <v>0</v>
      </c>
      <c r="AM365" s="4"/>
      <c r="AN365" s="53">
        <f t="shared" si="2915"/>
        <v>0</v>
      </c>
      <c r="AO365" s="4"/>
      <c r="AP365" s="53">
        <f t="shared" si="2916"/>
        <v>0</v>
      </c>
      <c r="AQ365" s="4"/>
      <c r="AR365" s="53">
        <f t="shared" si="2917"/>
        <v>0</v>
      </c>
      <c r="AS365" s="4"/>
      <c r="AT365" s="53">
        <f t="shared" si="2918"/>
        <v>0</v>
      </c>
      <c r="AU365" s="4"/>
      <c r="AV365" s="53">
        <f t="shared" si="2919"/>
        <v>0</v>
      </c>
      <c r="AW365" s="4"/>
      <c r="AX365" s="53">
        <f t="shared" si="2920"/>
        <v>0</v>
      </c>
      <c r="AY365" s="4"/>
      <c r="AZ365" s="872">
        <f t="shared" si="2921"/>
        <v>0</v>
      </c>
      <c r="BA365" s="903"/>
      <c r="BB365" s="53">
        <f t="shared" ref="BB365" si="2924">SUM(BA365*$D365)</f>
        <v>0</v>
      </c>
      <c r="BC365" s="4"/>
      <c r="BD365" s="53">
        <f t="shared" ref="BD365" si="2925">SUM(BC365*$D365)</f>
        <v>0</v>
      </c>
      <c r="BE365" s="4"/>
      <c r="BF365" s="53">
        <f t="shared" ref="BF365" si="2926">SUM(BE365*$D365)</f>
        <v>0</v>
      </c>
      <c r="BG365" s="4"/>
      <c r="BH365" s="53">
        <f t="shared" ref="BH365" si="2927">SUM(BG365*$D365)</f>
        <v>0</v>
      </c>
      <c r="BI365" s="4"/>
      <c r="BJ365" s="53">
        <f t="shared" ref="BJ365" si="2928">SUM(BI365*$D365)</f>
        <v>0</v>
      </c>
      <c r="BK365" s="4"/>
      <c r="BL365" s="53">
        <f t="shared" ref="BL365" si="2929">SUM(BK365*$D365)</f>
        <v>0</v>
      </c>
      <c r="BM365" s="4"/>
      <c r="BN365" s="53">
        <f t="shared" ref="BN365" si="2930">SUM(BM365*$D365)</f>
        <v>0</v>
      </c>
      <c r="BO365" s="4"/>
      <c r="BP365" s="53">
        <f t="shared" ref="BP365" si="2931">SUM(BO365*$D365)</f>
        <v>0</v>
      </c>
      <c r="BQ365" s="4"/>
      <c r="BR365" s="53">
        <f t="shared" ref="BR365" si="2932">SUM(BQ365*$D365)</f>
        <v>0</v>
      </c>
      <c r="BS365" s="4"/>
      <c r="BT365" s="53">
        <f t="shared" ref="BT365" si="2933">SUM(BS365*$D365)</f>
        <v>0</v>
      </c>
      <c r="BU365" s="4"/>
      <c r="BV365" s="53">
        <f t="shared" ref="BV365" si="2934">SUM(BU365*$D365)</f>
        <v>0</v>
      </c>
      <c r="BW365" s="4">
        <v>0.5</v>
      </c>
      <c r="BX365" s="53">
        <f t="shared" ref="BX365" si="2935">SUM(BW365*$D365)</f>
        <v>50</v>
      </c>
      <c r="BY365" s="4"/>
      <c r="BZ365" s="53">
        <f t="shared" ref="BZ365" si="2936">SUM(BY365*$D365)</f>
        <v>0</v>
      </c>
      <c r="CA365" s="4"/>
      <c r="CB365" s="53">
        <f t="shared" ref="CB365" si="2937">SUM(CA365*$D365)</f>
        <v>0</v>
      </c>
      <c r="CC365" s="4"/>
      <c r="CD365" s="53">
        <f t="shared" ref="CD365" si="2938">SUM(CC365*$D365)</f>
        <v>0</v>
      </c>
      <c r="CE365" s="4"/>
      <c r="CF365" s="53">
        <f t="shared" ref="CF365" si="2939">SUM(CE365*$D365)</f>
        <v>0</v>
      </c>
      <c r="CG365" s="4"/>
      <c r="CH365" s="53">
        <f t="shared" ref="CH365" si="2940">SUM(CG365*$D365)</f>
        <v>0</v>
      </c>
      <c r="CI365" s="4"/>
      <c r="CJ365" s="53">
        <f t="shared" ref="CJ365" si="2941">SUM(CI365*$D365)</f>
        <v>0</v>
      </c>
      <c r="CK365" s="4"/>
      <c r="CL365" s="53">
        <f t="shared" ref="CL365" si="2942">SUM(CK365*$D365)</f>
        <v>0</v>
      </c>
      <c r="CM365" s="4"/>
      <c r="CN365" s="53">
        <f t="shared" ref="CN365" si="2943">SUM(CM365*$D365)</f>
        <v>0</v>
      </c>
      <c r="CO365" s="4"/>
      <c r="CP365" s="53">
        <f t="shared" ref="CP365" si="2944">SUM(CO365*$D365)</f>
        <v>0</v>
      </c>
      <c r="CQ365" s="4"/>
      <c r="CR365" s="53">
        <f t="shared" ref="CR365" si="2945">SUM(CQ365*$D365)</f>
        <v>0</v>
      </c>
      <c r="CS365" s="4"/>
      <c r="CT365" s="53">
        <f t="shared" ref="CT365" si="2946">SUM(CS365*$D365)</f>
        <v>0</v>
      </c>
      <c r="CU365" s="4"/>
      <c r="CV365" s="53">
        <f t="shared" ref="CV365" si="2947">SUM(CU365*$D365)</f>
        <v>0</v>
      </c>
      <c r="CW365" s="4"/>
      <c r="CX365" s="53">
        <f t="shared" ref="CX365" si="2948">SUM(CW365*$D365)</f>
        <v>0</v>
      </c>
      <c r="CY365" s="43"/>
      <c r="CZ365" s="50">
        <f t="shared" ref="CZ365" si="2949">SUM(E365+G365+I365+K365+M365+O365+Q365+S365+U365+W365+Y365+AA365+AC365+AE365+AG365+AI365+AK365+AM365+AO365+AQ365+AS365+AU365+AW365+AY365+BA365+BC365+BE365+BG365+BI365+BK365+BM365+BO365+BQ365+BS365+BU365+BW365+CW365+BY365+CA365+CC365+CE365+CG365+CI365+CK365+CM365+CO365+CQ365+CS365+CU365)</f>
        <v>0.5</v>
      </c>
      <c r="DA365" s="50">
        <f t="shared" ref="DA365" si="2950">ROUND(CZ365*D365*2,1)/2</f>
        <v>50</v>
      </c>
      <c r="DB365" s="1"/>
      <c r="DC365" s="850"/>
      <c r="DD365" s="850">
        <f t="shared" ref="DD365" si="2951">DC365*D365</f>
        <v>0</v>
      </c>
      <c r="DE365" s="851">
        <f t="shared" ref="DE365" si="2952">DC365+BW365</f>
        <v>0.5</v>
      </c>
      <c r="DF365" s="851">
        <f t="shared" ref="DF365" si="2953">DE365*D365</f>
        <v>50</v>
      </c>
      <c r="DG365" s="850"/>
      <c r="DH365" s="850"/>
      <c r="DI365" s="851"/>
      <c r="DJ365" s="851"/>
    </row>
    <row r="366" spans="1:114" s="3" customFormat="1" x14ac:dyDescent="0.2">
      <c r="A366" s="46" t="s">
        <v>219</v>
      </c>
      <c r="B366" s="46" t="s">
        <v>220</v>
      </c>
      <c r="C366" s="46" t="s">
        <v>3</v>
      </c>
      <c r="D366" s="46">
        <v>100</v>
      </c>
      <c r="E366" s="4"/>
      <c r="F366" s="53">
        <f t="shared" si="2900"/>
        <v>0</v>
      </c>
      <c r="G366" s="4"/>
      <c r="H366" s="53">
        <f t="shared" ref="H366:H367" si="2954">SUM(G366*$D366)</f>
        <v>0</v>
      </c>
      <c r="I366" s="4"/>
      <c r="J366" s="53">
        <f t="shared" ref="J366:J367" si="2955">SUM(I366*$D366)</f>
        <v>0</v>
      </c>
      <c r="K366" s="4"/>
      <c r="L366" s="53">
        <f t="shared" si="2901"/>
        <v>0</v>
      </c>
      <c r="M366" s="4"/>
      <c r="N366" s="53">
        <f t="shared" si="2902"/>
        <v>0</v>
      </c>
      <c r="O366" s="4"/>
      <c r="P366" s="53">
        <f t="shared" si="2903"/>
        <v>0</v>
      </c>
      <c r="Q366" s="4"/>
      <c r="R366" s="53">
        <f t="shared" si="2904"/>
        <v>0</v>
      </c>
      <c r="S366" s="4"/>
      <c r="T366" s="53">
        <f t="shared" si="2905"/>
        <v>0</v>
      </c>
      <c r="U366" s="4"/>
      <c r="V366" s="53">
        <f t="shared" si="2906"/>
        <v>0</v>
      </c>
      <c r="W366" s="4"/>
      <c r="X366" s="53">
        <f t="shared" si="2907"/>
        <v>0</v>
      </c>
      <c r="Y366" s="4"/>
      <c r="Z366" s="53">
        <f t="shared" si="2908"/>
        <v>0</v>
      </c>
      <c r="AA366" s="4"/>
      <c r="AB366" s="872">
        <f t="shared" si="2909"/>
        <v>0</v>
      </c>
      <c r="AC366" s="903"/>
      <c r="AD366" s="53">
        <f t="shared" si="2910"/>
        <v>0</v>
      </c>
      <c r="AE366" s="4"/>
      <c r="AF366" s="53">
        <f t="shared" si="2911"/>
        <v>0</v>
      </c>
      <c r="AG366" s="4"/>
      <c r="AH366" s="53">
        <f t="shared" si="2912"/>
        <v>0</v>
      </c>
      <c r="AI366" s="4"/>
      <c r="AJ366" s="53">
        <f t="shared" si="2913"/>
        <v>0</v>
      </c>
      <c r="AK366" s="4"/>
      <c r="AL366" s="53">
        <f t="shared" si="2914"/>
        <v>0</v>
      </c>
      <c r="AM366" s="4"/>
      <c r="AN366" s="53">
        <f t="shared" si="2915"/>
        <v>0</v>
      </c>
      <c r="AO366" s="4"/>
      <c r="AP366" s="53">
        <f t="shared" si="2916"/>
        <v>0</v>
      </c>
      <c r="AQ366" s="4"/>
      <c r="AR366" s="53">
        <f t="shared" si="2917"/>
        <v>0</v>
      </c>
      <c r="AS366" s="4"/>
      <c r="AT366" s="53">
        <f t="shared" si="2918"/>
        <v>0</v>
      </c>
      <c r="AU366" s="4"/>
      <c r="AV366" s="53">
        <f t="shared" si="2919"/>
        <v>0</v>
      </c>
      <c r="AW366" s="4"/>
      <c r="AX366" s="53">
        <f t="shared" si="2920"/>
        <v>0</v>
      </c>
      <c r="AY366" s="4"/>
      <c r="AZ366" s="872">
        <f t="shared" si="2921"/>
        <v>0</v>
      </c>
      <c r="BA366" s="903"/>
      <c r="BB366" s="53">
        <f t="shared" si="2870"/>
        <v>0</v>
      </c>
      <c r="BC366" s="4"/>
      <c r="BD366" s="53">
        <f t="shared" si="2871"/>
        <v>0</v>
      </c>
      <c r="BE366" s="4"/>
      <c r="BF366" s="53">
        <f t="shared" si="2872"/>
        <v>0</v>
      </c>
      <c r="BG366" s="4"/>
      <c r="BH366" s="53">
        <f t="shared" si="2873"/>
        <v>0</v>
      </c>
      <c r="BI366" s="4"/>
      <c r="BJ366" s="53">
        <f t="shared" si="2874"/>
        <v>0</v>
      </c>
      <c r="BK366" s="4"/>
      <c r="BL366" s="53">
        <f t="shared" si="2875"/>
        <v>0</v>
      </c>
      <c r="BM366" s="4"/>
      <c r="BN366" s="53">
        <f t="shared" si="2876"/>
        <v>0</v>
      </c>
      <c r="BO366" s="4"/>
      <c r="BP366" s="53">
        <f t="shared" si="2877"/>
        <v>0</v>
      </c>
      <c r="BQ366" s="4"/>
      <c r="BR366" s="53">
        <f t="shared" si="2878"/>
        <v>0</v>
      </c>
      <c r="BS366" s="4"/>
      <c r="BT366" s="53">
        <f t="shared" si="2879"/>
        <v>0</v>
      </c>
      <c r="BU366" s="4"/>
      <c r="BV366" s="53">
        <f t="shared" si="2880"/>
        <v>0</v>
      </c>
      <c r="BW366" s="4"/>
      <c r="BX366" s="53">
        <f t="shared" si="2881"/>
        <v>0</v>
      </c>
      <c r="BY366" s="4"/>
      <c r="BZ366" s="53">
        <f t="shared" si="2882"/>
        <v>0</v>
      </c>
      <c r="CA366" s="4"/>
      <c r="CB366" s="53">
        <f t="shared" si="2883"/>
        <v>0</v>
      </c>
      <c r="CC366" s="4"/>
      <c r="CD366" s="53">
        <f t="shared" si="2884"/>
        <v>0</v>
      </c>
      <c r="CE366" s="4"/>
      <c r="CF366" s="53">
        <f t="shared" si="2885"/>
        <v>0</v>
      </c>
      <c r="CG366" s="4"/>
      <c r="CH366" s="53">
        <f t="shared" si="2886"/>
        <v>0</v>
      </c>
      <c r="CI366" s="4"/>
      <c r="CJ366" s="53">
        <f t="shared" si="2887"/>
        <v>0</v>
      </c>
      <c r="CK366" s="4"/>
      <c r="CL366" s="53">
        <f t="shared" si="2888"/>
        <v>0</v>
      </c>
      <c r="CM366" s="4"/>
      <c r="CN366" s="53">
        <f t="shared" si="2889"/>
        <v>0</v>
      </c>
      <c r="CO366" s="4"/>
      <c r="CP366" s="53">
        <f t="shared" si="2890"/>
        <v>0</v>
      </c>
      <c r="CQ366" s="4"/>
      <c r="CR366" s="53">
        <f t="shared" si="2891"/>
        <v>0</v>
      </c>
      <c r="CS366" s="4"/>
      <c r="CT366" s="53">
        <f t="shared" si="2892"/>
        <v>0</v>
      </c>
      <c r="CU366" s="4"/>
      <c r="CV366" s="53">
        <f t="shared" si="2893"/>
        <v>0</v>
      </c>
      <c r="CW366" s="4"/>
      <c r="CX366" s="53">
        <f t="shared" si="2894"/>
        <v>0</v>
      </c>
      <c r="CY366" s="43"/>
      <c r="CZ366" s="50">
        <f t="shared" si="2895"/>
        <v>0</v>
      </c>
      <c r="DA366" s="50">
        <f t="shared" si="2896"/>
        <v>0</v>
      </c>
      <c r="DB366" s="1"/>
      <c r="DC366" s="850"/>
      <c r="DD366" s="850">
        <f t="shared" si="2897"/>
        <v>0</v>
      </c>
      <c r="DE366" s="851">
        <f t="shared" si="2898"/>
        <v>0</v>
      </c>
      <c r="DF366" s="851">
        <f t="shared" si="2899"/>
        <v>0</v>
      </c>
      <c r="DG366" s="850"/>
      <c r="DH366" s="850"/>
      <c r="DI366" s="851"/>
      <c r="DJ366" s="851"/>
    </row>
    <row r="367" spans="1:114" s="3" customFormat="1" x14ac:dyDescent="0.2">
      <c r="A367" s="46" t="s">
        <v>221</v>
      </c>
      <c r="B367" s="46" t="s">
        <v>222</v>
      </c>
      <c r="C367" s="46" t="s">
        <v>3</v>
      </c>
      <c r="D367" s="46">
        <v>100</v>
      </c>
      <c r="E367" s="4"/>
      <c r="F367" s="53">
        <f t="shared" si="2900"/>
        <v>0</v>
      </c>
      <c r="G367" s="4"/>
      <c r="H367" s="53">
        <f t="shared" si="2954"/>
        <v>0</v>
      </c>
      <c r="I367" s="4"/>
      <c r="J367" s="53">
        <f t="shared" si="2955"/>
        <v>0</v>
      </c>
      <c r="K367" s="4"/>
      <c r="L367" s="53">
        <f t="shared" si="2901"/>
        <v>0</v>
      </c>
      <c r="M367" s="4"/>
      <c r="N367" s="53">
        <f t="shared" si="2902"/>
        <v>0</v>
      </c>
      <c r="O367" s="4"/>
      <c r="P367" s="53">
        <f t="shared" si="2903"/>
        <v>0</v>
      </c>
      <c r="Q367" s="4"/>
      <c r="R367" s="53">
        <f t="shared" si="2904"/>
        <v>0</v>
      </c>
      <c r="S367" s="4"/>
      <c r="T367" s="53">
        <f t="shared" si="2905"/>
        <v>0</v>
      </c>
      <c r="U367" s="4"/>
      <c r="V367" s="53">
        <f t="shared" si="2906"/>
        <v>0</v>
      </c>
      <c r="W367" s="4"/>
      <c r="X367" s="53">
        <f t="shared" si="2907"/>
        <v>0</v>
      </c>
      <c r="Y367" s="4"/>
      <c r="Z367" s="53">
        <f t="shared" si="2908"/>
        <v>0</v>
      </c>
      <c r="AA367" s="4"/>
      <c r="AB367" s="872">
        <f t="shared" si="2909"/>
        <v>0</v>
      </c>
      <c r="AC367" s="903"/>
      <c r="AD367" s="53">
        <f t="shared" si="2910"/>
        <v>0</v>
      </c>
      <c r="AE367" s="4"/>
      <c r="AF367" s="53">
        <f t="shared" si="2911"/>
        <v>0</v>
      </c>
      <c r="AG367" s="4"/>
      <c r="AH367" s="53">
        <f t="shared" si="2912"/>
        <v>0</v>
      </c>
      <c r="AI367" s="4"/>
      <c r="AJ367" s="53">
        <f t="shared" si="2913"/>
        <v>0</v>
      </c>
      <c r="AK367" s="4"/>
      <c r="AL367" s="53">
        <f t="shared" si="2914"/>
        <v>0</v>
      </c>
      <c r="AM367" s="4"/>
      <c r="AN367" s="53">
        <f t="shared" si="2915"/>
        <v>0</v>
      </c>
      <c r="AO367" s="4"/>
      <c r="AP367" s="53">
        <f t="shared" si="2916"/>
        <v>0</v>
      </c>
      <c r="AQ367" s="4"/>
      <c r="AR367" s="53">
        <f t="shared" si="2917"/>
        <v>0</v>
      </c>
      <c r="AS367" s="4"/>
      <c r="AT367" s="53">
        <f t="shared" si="2918"/>
        <v>0</v>
      </c>
      <c r="AU367" s="4"/>
      <c r="AV367" s="53">
        <f t="shared" si="2919"/>
        <v>0</v>
      </c>
      <c r="AW367" s="4"/>
      <c r="AX367" s="53">
        <f t="shared" si="2920"/>
        <v>0</v>
      </c>
      <c r="AY367" s="4"/>
      <c r="AZ367" s="872">
        <f t="shared" si="2921"/>
        <v>0</v>
      </c>
      <c r="BA367" s="903"/>
      <c r="BB367" s="53">
        <f t="shared" si="2870"/>
        <v>0</v>
      </c>
      <c r="BC367" s="4"/>
      <c r="BD367" s="53">
        <f t="shared" si="2871"/>
        <v>0</v>
      </c>
      <c r="BE367" s="4"/>
      <c r="BF367" s="53">
        <f t="shared" si="2872"/>
        <v>0</v>
      </c>
      <c r="BG367" s="4"/>
      <c r="BH367" s="53">
        <f t="shared" si="2873"/>
        <v>0</v>
      </c>
      <c r="BI367" s="4"/>
      <c r="BJ367" s="53">
        <f t="shared" si="2874"/>
        <v>0</v>
      </c>
      <c r="BK367" s="4"/>
      <c r="BL367" s="53">
        <f t="shared" si="2875"/>
        <v>0</v>
      </c>
      <c r="BM367" s="4"/>
      <c r="BN367" s="53">
        <f t="shared" si="2876"/>
        <v>0</v>
      </c>
      <c r="BO367" s="4"/>
      <c r="BP367" s="53">
        <f t="shared" si="2877"/>
        <v>0</v>
      </c>
      <c r="BQ367" s="4"/>
      <c r="BR367" s="53">
        <f t="shared" si="2878"/>
        <v>0</v>
      </c>
      <c r="BS367" s="4"/>
      <c r="BT367" s="53">
        <f t="shared" si="2879"/>
        <v>0</v>
      </c>
      <c r="BU367" s="4"/>
      <c r="BV367" s="53">
        <f t="shared" si="2880"/>
        <v>0</v>
      </c>
      <c r="BW367" s="4"/>
      <c r="BX367" s="53">
        <f t="shared" si="2881"/>
        <v>0</v>
      </c>
      <c r="BY367" s="4"/>
      <c r="BZ367" s="53">
        <f t="shared" si="2882"/>
        <v>0</v>
      </c>
      <c r="CA367" s="4"/>
      <c r="CB367" s="53">
        <f t="shared" si="2883"/>
        <v>0</v>
      </c>
      <c r="CC367" s="4"/>
      <c r="CD367" s="53">
        <f t="shared" si="2884"/>
        <v>0</v>
      </c>
      <c r="CE367" s="4"/>
      <c r="CF367" s="53">
        <f t="shared" si="2885"/>
        <v>0</v>
      </c>
      <c r="CG367" s="4"/>
      <c r="CH367" s="53">
        <f t="shared" si="2886"/>
        <v>0</v>
      </c>
      <c r="CI367" s="4"/>
      <c r="CJ367" s="53">
        <f t="shared" si="2887"/>
        <v>0</v>
      </c>
      <c r="CK367" s="4"/>
      <c r="CL367" s="53">
        <f t="shared" si="2888"/>
        <v>0</v>
      </c>
      <c r="CM367" s="4"/>
      <c r="CN367" s="53">
        <f t="shared" si="2889"/>
        <v>0</v>
      </c>
      <c r="CO367" s="4"/>
      <c r="CP367" s="53">
        <f t="shared" si="2890"/>
        <v>0</v>
      </c>
      <c r="CQ367" s="4"/>
      <c r="CR367" s="53">
        <f t="shared" si="2891"/>
        <v>0</v>
      </c>
      <c r="CS367" s="4"/>
      <c r="CT367" s="53">
        <f t="shared" si="2892"/>
        <v>0</v>
      </c>
      <c r="CU367" s="4"/>
      <c r="CV367" s="53">
        <f t="shared" si="2893"/>
        <v>0</v>
      </c>
      <c r="CW367" s="4"/>
      <c r="CX367" s="53">
        <f t="shared" si="2894"/>
        <v>0</v>
      </c>
      <c r="CY367" s="43"/>
      <c r="CZ367" s="50">
        <f t="shared" si="2895"/>
        <v>0</v>
      </c>
      <c r="DA367" s="50">
        <f t="shared" si="2896"/>
        <v>0</v>
      </c>
      <c r="DB367" s="1"/>
      <c r="DC367" s="850"/>
      <c r="DD367" s="850">
        <f t="shared" si="2897"/>
        <v>0</v>
      </c>
      <c r="DE367" s="851">
        <f t="shared" si="2898"/>
        <v>0</v>
      </c>
      <c r="DF367" s="851">
        <f t="shared" si="2899"/>
        <v>0</v>
      </c>
      <c r="DG367" s="850"/>
      <c r="DH367" s="850"/>
      <c r="DI367" s="851"/>
      <c r="DJ367" s="851"/>
    </row>
    <row r="368" spans="1:114" s="3" customFormat="1" x14ac:dyDescent="0.2">
      <c r="A368" s="46" t="s">
        <v>170</v>
      </c>
      <c r="B368" s="46" t="s">
        <v>171</v>
      </c>
      <c r="C368" s="46" t="s">
        <v>3</v>
      </c>
      <c r="D368" s="46">
        <v>100</v>
      </c>
      <c r="E368" s="4"/>
      <c r="F368" s="53">
        <f t="shared" si="2900"/>
        <v>0</v>
      </c>
      <c r="G368" s="4"/>
      <c r="H368" s="53">
        <f>SUM(G368*$D368)</f>
        <v>0</v>
      </c>
      <c r="I368" s="4"/>
      <c r="J368" s="53">
        <f>SUM(I368*$D368)</f>
        <v>0</v>
      </c>
      <c r="K368" s="4"/>
      <c r="L368" s="53">
        <f t="shared" si="2901"/>
        <v>0</v>
      </c>
      <c r="M368" s="4"/>
      <c r="N368" s="53">
        <f t="shared" si="2902"/>
        <v>0</v>
      </c>
      <c r="O368" s="4"/>
      <c r="P368" s="53">
        <f t="shared" si="2903"/>
        <v>0</v>
      </c>
      <c r="Q368" s="4"/>
      <c r="R368" s="53">
        <f t="shared" si="2904"/>
        <v>0</v>
      </c>
      <c r="S368" s="4"/>
      <c r="T368" s="53">
        <f t="shared" si="2905"/>
        <v>0</v>
      </c>
      <c r="U368" s="4"/>
      <c r="V368" s="53">
        <f t="shared" si="2906"/>
        <v>0</v>
      </c>
      <c r="W368" s="4">
        <v>9.25</v>
      </c>
      <c r="X368" s="53">
        <f t="shared" si="2907"/>
        <v>925</v>
      </c>
      <c r="Y368" s="4"/>
      <c r="Z368" s="53">
        <f t="shared" si="2908"/>
        <v>0</v>
      </c>
      <c r="AA368" s="4"/>
      <c r="AB368" s="872">
        <f t="shared" si="2909"/>
        <v>0</v>
      </c>
      <c r="AC368" s="903"/>
      <c r="AD368" s="53">
        <f t="shared" si="2910"/>
        <v>0</v>
      </c>
      <c r="AE368" s="4"/>
      <c r="AF368" s="53">
        <f t="shared" si="2911"/>
        <v>0</v>
      </c>
      <c r="AG368" s="4"/>
      <c r="AH368" s="53">
        <f t="shared" si="2912"/>
        <v>0</v>
      </c>
      <c r="AI368" s="4"/>
      <c r="AJ368" s="53">
        <f t="shared" si="2913"/>
        <v>0</v>
      </c>
      <c r="AK368" s="4"/>
      <c r="AL368" s="53">
        <f t="shared" si="2914"/>
        <v>0</v>
      </c>
      <c r="AM368" s="4"/>
      <c r="AN368" s="53">
        <f t="shared" si="2915"/>
        <v>0</v>
      </c>
      <c r="AO368" s="4"/>
      <c r="AP368" s="53">
        <f t="shared" si="2916"/>
        <v>0</v>
      </c>
      <c r="AQ368" s="4"/>
      <c r="AR368" s="53">
        <f t="shared" si="2917"/>
        <v>0</v>
      </c>
      <c r="AS368" s="4"/>
      <c r="AT368" s="53">
        <f t="shared" si="2918"/>
        <v>0</v>
      </c>
      <c r="AU368" s="4"/>
      <c r="AV368" s="53">
        <f t="shared" si="2919"/>
        <v>0</v>
      </c>
      <c r="AW368" s="4"/>
      <c r="AX368" s="53">
        <f t="shared" si="2920"/>
        <v>0</v>
      </c>
      <c r="AY368" s="4"/>
      <c r="AZ368" s="872">
        <f t="shared" si="2921"/>
        <v>0</v>
      </c>
      <c r="BA368" s="903"/>
      <c r="BB368" s="53">
        <f t="shared" si="2870"/>
        <v>0</v>
      </c>
      <c r="BC368" s="4"/>
      <c r="BD368" s="53">
        <f t="shared" si="2871"/>
        <v>0</v>
      </c>
      <c r="BE368" s="4"/>
      <c r="BF368" s="53">
        <f t="shared" si="2872"/>
        <v>0</v>
      </c>
      <c r="BG368" s="4"/>
      <c r="BH368" s="53">
        <f t="shared" si="2873"/>
        <v>0</v>
      </c>
      <c r="BI368" s="4"/>
      <c r="BJ368" s="53">
        <f t="shared" si="2874"/>
        <v>0</v>
      </c>
      <c r="BK368" s="4"/>
      <c r="BL368" s="53">
        <f t="shared" si="2875"/>
        <v>0</v>
      </c>
      <c r="BM368" s="4"/>
      <c r="BN368" s="53">
        <f t="shared" si="2876"/>
        <v>0</v>
      </c>
      <c r="BO368" s="4"/>
      <c r="BP368" s="53">
        <f t="shared" si="2877"/>
        <v>0</v>
      </c>
      <c r="BQ368" s="4"/>
      <c r="BR368" s="53">
        <f t="shared" si="2878"/>
        <v>0</v>
      </c>
      <c r="BS368" s="4"/>
      <c r="BT368" s="53">
        <f t="shared" si="2879"/>
        <v>0</v>
      </c>
      <c r="BU368" s="4"/>
      <c r="BV368" s="53">
        <f t="shared" si="2880"/>
        <v>0</v>
      </c>
      <c r="BW368" s="4"/>
      <c r="BX368" s="53">
        <f t="shared" si="2881"/>
        <v>0</v>
      </c>
      <c r="BY368" s="4"/>
      <c r="BZ368" s="53">
        <f t="shared" si="2882"/>
        <v>0</v>
      </c>
      <c r="CA368" s="4"/>
      <c r="CB368" s="53">
        <f t="shared" si="2883"/>
        <v>0</v>
      </c>
      <c r="CC368" s="4"/>
      <c r="CD368" s="53">
        <f t="shared" si="2884"/>
        <v>0</v>
      </c>
      <c r="CE368" s="4"/>
      <c r="CF368" s="53">
        <f t="shared" si="2885"/>
        <v>0</v>
      </c>
      <c r="CG368" s="4"/>
      <c r="CH368" s="53">
        <f t="shared" si="2886"/>
        <v>0</v>
      </c>
      <c r="CI368" s="4"/>
      <c r="CJ368" s="53">
        <f t="shared" si="2887"/>
        <v>0</v>
      </c>
      <c r="CK368" s="4"/>
      <c r="CL368" s="53">
        <f t="shared" si="2888"/>
        <v>0</v>
      </c>
      <c r="CM368" s="4"/>
      <c r="CN368" s="53">
        <f t="shared" si="2889"/>
        <v>0</v>
      </c>
      <c r="CO368" s="4"/>
      <c r="CP368" s="53">
        <f t="shared" si="2890"/>
        <v>0</v>
      </c>
      <c r="CQ368" s="4"/>
      <c r="CR368" s="53">
        <f t="shared" si="2891"/>
        <v>0</v>
      </c>
      <c r="CS368" s="4"/>
      <c r="CT368" s="53">
        <f t="shared" si="2892"/>
        <v>0</v>
      </c>
      <c r="CU368" s="4"/>
      <c r="CV368" s="53">
        <f t="shared" si="2893"/>
        <v>0</v>
      </c>
      <c r="CW368" s="4"/>
      <c r="CX368" s="53">
        <f t="shared" si="2894"/>
        <v>0</v>
      </c>
      <c r="CY368" s="43"/>
      <c r="CZ368" s="50">
        <f t="shared" si="2895"/>
        <v>9.25</v>
      </c>
      <c r="DA368" s="50">
        <f t="shared" si="2896"/>
        <v>925</v>
      </c>
      <c r="DB368" s="1"/>
      <c r="DC368" s="850"/>
      <c r="DD368" s="850">
        <f t="shared" si="2897"/>
        <v>0</v>
      </c>
      <c r="DE368" s="851">
        <f t="shared" si="2898"/>
        <v>0</v>
      </c>
      <c r="DF368" s="851">
        <f t="shared" si="2899"/>
        <v>0</v>
      </c>
      <c r="DG368" s="850"/>
      <c r="DH368" s="850"/>
      <c r="DI368" s="851"/>
      <c r="DJ368" s="851"/>
    </row>
    <row r="369" spans="1:114" s="3" customFormat="1" x14ac:dyDescent="0.2">
      <c r="A369" s="46" t="s">
        <v>156</v>
      </c>
      <c r="B369" s="46" t="s">
        <v>157</v>
      </c>
      <c r="C369" s="46" t="s">
        <v>3</v>
      </c>
      <c r="D369" s="46">
        <v>100</v>
      </c>
      <c r="E369" s="4"/>
      <c r="F369" s="53">
        <f t="shared" si="2900"/>
        <v>0</v>
      </c>
      <c r="G369" s="4"/>
      <c r="H369" s="53">
        <f>SUM(G369*$D369)</f>
        <v>0</v>
      </c>
      <c r="I369" s="4"/>
      <c r="J369" s="53">
        <f>SUM(I369*$D369)</f>
        <v>0</v>
      </c>
      <c r="K369" s="4"/>
      <c r="L369" s="53">
        <f t="shared" si="2901"/>
        <v>0</v>
      </c>
      <c r="M369" s="4"/>
      <c r="N369" s="53">
        <f t="shared" si="2902"/>
        <v>0</v>
      </c>
      <c r="O369" s="4"/>
      <c r="P369" s="53">
        <f t="shared" si="2903"/>
        <v>0</v>
      </c>
      <c r="Q369" s="4"/>
      <c r="R369" s="53">
        <f t="shared" si="2904"/>
        <v>0</v>
      </c>
      <c r="S369" s="4"/>
      <c r="T369" s="53">
        <f t="shared" si="2905"/>
        <v>0</v>
      </c>
      <c r="U369" s="4"/>
      <c r="V369" s="53">
        <f t="shared" si="2906"/>
        <v>0</v>
      </c>
      <c r="W369" s="4"/>
      <c r="X369" s="53">
        <f t="shared" si="2907"/>
        <v>0</v>
      </c>
      <c r="Y369" s="4"/>
      <c r="Z369" s="53">
        <f t="shared" si="2908"/>
        <v>0</v>
      </c>
      <c r="AA369" s="4"/>
      <c r="AB369" s="872">
        <f t="shared" si="2909"/>
        <v>0</v>
      </c>
      <c r="AC369" s="903"/>
      <c r="AD369" s="53">
        <f t="shared" si="2910"/>
        <v>0</v>
      </c>
      <c r="AE369" s="4"/>
      <c r="AF369" s="53">
        <f t="shared" si="2911"/>
        <v>0</v>
      </c>
      <c r="AG369" s="4"/>
      <c r="AH369" s="53">
        <f t="shared" si="2912"/>
        <v>0</v>
      </c>
      <c r="AI369" s="4"/>
      <c r="AJ369" s="53">
        <f t="shared" si="2913"/>
        <v>0</v>
      </c>
      <c r="AK369" s="4"/>
      <c r="AL369" s="53">
        <f t="shared" si="2914"/>
        <v>0</v>
      </c>
      <c r="AM369" s="4"/>
      <c r="AN369" s="53">
        <f t="shared" si="2915"/>
        <v>0</v>
      </c>
      <c r="AO369" s="4"/>
      <c r="AP369" s="53">
        <f t="shared" si="2916"/>
        <v>0</v>
      </c>
      <c r="AQ369" s="4"/>
      <c r="AR369" s="53">
        <f t="shared" si="2917"/>
        <v>0</v>
      </c>
      <c r="AS369" s="4"/>
      <c r="AT369" s="53">
        <f t="shared" si="2918"/>
        <v>0</v>
      </c>
      <c r="AU369" s="4"/>
      <c r="AV369" s="53">
        <f t="shared" si="2919"/>
        <v>0</v>
      </c>
      <c r="AW369" s="4"/>
      <c r="AX369" s="53">
        <f t="shared" si="2920"/>
        <v>0</v>
      </c>
      <c r="AY369" s="4"/>
      <c r="AZ369" s="872">
        <f t="shared" si="2921"/>
        <v>0</v>
      </c>
      <c r="BA369" s="903"/>
      <c r="BB369" s="53">
        <f t="shared" si="2870"/>
        <v>0</v>
      </c>
      <c r="BC369" s="4"/>
      <c r="BD369" s="53">
        <f t="shared" si="2871"/>
        <v>0</v>
      </c>
      <c r="BE369" s="4"/>
      <c r="BF369" s="53">
        <f t="shared" si="2872"/>
        <v>0</v>
      </c>
      <c r="BG369" s="4"/>
      <c r="BH369" s="53">
        <f t="shared" si="2873"/>
        <v>0</v>
      </c>
      <c r="BI369" s="4"/>
      <c r="BJ369" s="53">
        <f t="shared" si="2874"/>
        <v>0</v>
      </c>
      <c r="BK369" s="4"/>
      <c r="BL369" s="53">
        <f t="shared" si="2875"/>
        <v>0</v>
      </c>
      <c r="BM369" s="4"/>
      <c r="BN369" s="53">
        <f t="shared" si="2876"/>
        <v>0</v>
      </c>
      <c r="BO369" s="4"/>
      <c r="BP369" s="53">
        <f t="shared" si="2877"/>
        <v>0</v>
      </c>
      <c r="BQ369" s="4"/>
      <c r="BR369" s="53">
        <f t="shared" si="2878"/>
        <v>0</v>
      </c>
      <c r="BS369" s="4"/>
      <c r="BT369" s="53">
        <f t="shared" si="2879"/>
        <v>0</v>
      </c>
      <c r="BU369" s="4"/>
      <c r="BV369" s="53">
        <f t="shared" si="2880"/>
        <v>0</v>
      </c>
      <c r="BW369" s="4"/>
      <c r="BX369" s="53">
        <f t="shared" si="2881"/>
        <v>0</v>
      </c>
      <c r="BY369" s="4"/>
      <c r="BZ369" s="53">
        <f t="shared" si="2882"/>
        <v>0</v>
      </c>
      <c r="CA369" s="4"/>
      <c r="CB369" s="53">
        <f t="shared" si="2883"/>
        <v>0</v>
      </c>
      <c r="CC369" s="4"/>
      <c r="CD369" s="53">
        <f t="shared" si="2884"/>
        <v>0</v>
      </c>
      <c r="CE369" s="4"/>
      <c r="CF369" s="53">
        <f t="shared" si="2885"/>
        <v>0</v>
      </c>
      <c r="CG369" s="4"/>
      <c r="CH369" s="53">
        <f t="shared" si="2886"/>
        <v>0</v>
      </c>
      <c r="CI369" s="4"/>
      <c r="CJ369" s="53">
        <f t="shared" si="2887"/>
        <v>0</v>
      </c>
      <c r="CK369" s="4"/>
      <c r="CL369" s="53">
        <f t="shared" si="2888"/>
        <v>0</v>
      </c>
      <c r="CM369" s="4"/>
      <c r="CN369" s="53">
        <f t="shared" si="2889"/>
        <v>0</v>
      </c>
      <c r="CO369" s="4"/>
      <c r="CP369" s="53">
        <f t="shared" si="2890"/>
        <v>0</v>
      </c>
      <c r="CQ369" s="4"/>
      <c r="CR369" s="53">
        <f t="shared" si="2891"/>
        <v>0</v>
      </c>
      <c r="CS369" s="4"/>
      <c r="CT369" s="53">
        <f t="shared" si="2892"/>
        <v>0</v>
      </c>
      <c r="CU369" s="4"/>
      <c r="CV369" s="53">
        <f t="shared" si="2893"/>
        <v>0</v>
      </c>
      <c r="CW369" s="4"/>
      <c r="CX369" s="53">
        <f t="shared" si="2894"/>
        <v>0</v>
      </c>
      <c r="CY369" s="43"/>
      <c r="CZ369" s="50">
        <f t="shared" si="2895"/>
        <v>0</v>
      </c>
      <c r="DA369" s="50">
        <f t="shared" si="2896"/>
        <v>0</v>
      </c>
      <c r="DB369" s="1"/>
      <c r="DC369" s="850"/>
      <c r="DD369" s="850">
        <f t="shared" si="2897"/>
        <v>0</v>
      </c>
      <c r="DE369" s="851">
        <f t="shared" si="2898"/>
        <v>0</v>
      </c>
      <c r="DF369" s="851">
        <f t="shared" si="2899"/>
        <v>0</v>
      </c>
      <c r="DG369" s="850"/>
      <c r="DH369" s="850"/>
      <c r="DI369" s="851"/>
      <c r="DJ369" s="851"/>
    </row>
    <row r="370" spans="1:114" s="3" customFormat="1" x14ac:dyDescent="0.2">
      <c r="A370" s="46" t="s">
        <v>174</v>
      </c>
      <c r="B370" s="46" t="s">
        <v>104</v>
      </c>
      <c r="C370" s="46" t="s">
        <v>3</v>
      </c>
      <c r="D370" s="46">
        <v>100</v>
      </c>
      <c r="E370" s="4"/>
      <c r="F370" s="53">
        <f t="shared" ref="F370:F396" si="2956">SUM(E370*$D370)</f>
        <v>0</v>
      </c>
      <c r="G370" s="4"/>
      <c r="H370" s="53">
        <f t="shared" si="2685"/>
        <v>0</v>
      </c>
      <c r="I370" s="4"/>
      <c r="J370" s="53">
        <f t="shared" si="2686"/>
        <v>0</v>
      </c>
      <c r="K370" s="4"/>
      <c r="L370" s="53">
        <f t="shared" si="2687"/>
        <v>0</v>
      </c>
      <c r="M370" s="4"/>
      <c r="N370" s="53">
        <f t="shared" si="2688"/>
        <v>0</v>
      </c>
      <c r="O370" s="4"/>
      <c r="P370" s="53">
        <f t="shared" si="2689"/>
        <v>0</v>
      </c>
      <c r="Q370" s="4"/>
      <c r="R370" s="53">
        <f t="shared" si="2690"/>
        <v>0</v>
      </c>
      <c r="S370" s="4"/>
      <c r="T370" s="53">
        <f t="shared" si="2691"/>
        <v>0</v>
      </c>
      <c r="U370" s="4"/>
      <c r="V370" s="53">
        <f t="shared" si="2692"/>
        <v>0</v>
      </c>
      <c r="W370" s="4"/>
      <c r="X370" s="53">
        <f t="shared" si="2693"/>
        <v>0</v>
      </c>
      <c r="Y370" s="4"/>
      <c r="Z370" s="53">
        <f t="shared" si="2694"/>
        <v>0</v>
      </c>
      <c r="AA370" s="4"/>
      <c r="AB370" s="872">
        <f t="shared" si="2695"/>
        <v>0</v>
      </c>
      <c r="AC370" s="903"/>
      <c r="AD370" s="53">
        <f t="shared" si="2696"/>
        <v>0</v>
      </c>
      <c r="AE370" s="4"/>
      <c r="AF370" s="53">
        <f t="shared" si="2697"/>
        <v>0</v>
      </c>
      <c r="AG370" s="4"/>
      <c r="AH370" s="53">
        <f t="shared" si="2698"/>
        <v>0</v>
      </c>
      <c r="AI370" s="4"/>
      <c r="AJ370" s="53">
        <f t="shared" si="2699"/>
        <v>0</v>
      </c>
      <c r="AK370" s="4"/>
      <c r="AL370" s="53">
        <f t="shared" si="2700"/>
        <v>0</v>
      </c>
      <c r="AM370" s="4"/>
      <c r="AN370" s="53">
        <f t="shared" si="2701"/>
        <v>0</v>
      </c>
      <c r="AO370" s="4"/>
      <c r="AP370" s="53">
        <f t="shared" si="2702"/>
        <v>0</v>
      </c>
      <c r="AQ370" s="4"/>
      <c r="AR370" s="53">
        <f t="shared" si="2703"/>
        <v>0</v>
      </c>
      <c r="AS370" s="4"/>
      <c r="AT370" s="53">
        <f t="shared" si="2704"/>
        <v>0</v>
      </c>
      <c r="AU370" s="4"/>
      <c r="AV370" s="53">
        <f t="shared" si="2705"/>
        <v>0</v>
      </c>
      <c r="AW370" s="4"/>
      <c r="AX370" s="53">
        <f t="shared" si="2706"/>
        <v>0</v>
      </c>
      <c r="AY370" s="4"/>
      <c r="AZ370" s="872">
        <f t="shared" si="2707"/>
        <v>0</v>
      </c>
      <c r="BA370" s="903"/>
      <c r="BB370" s="53">
        <f t="shared" si="2870"/>
        <v>0</v>
      </c>
      <c r="BC370" s="4"/>
      <c r="BD370" s="53">
        <f t="shared" si="2871"/>
        <v>0</v>
      </c>
      <c r="BE370" s="4"/>
      <c r="BF370" s="53">
        <f t="shared" si="2872"/>
        <v>0</v>
      </c>
      <c r="BG370" s="4"/>
      <c r="BH370" s="53">
        <f t="shared" si="2873"/>
        <v>0</v>
      </c>
      <c r="BI370" s="4"/>
      <c r="BJ370" s="53">
        <f t="shared" si="2874"/>
        <v>0</v>
      </c>
      <c r="BK370" s="4"/>
      <c r="BL370" s="53">
        <f t="shared" si="2875"/>
        <v>0</v>
      </c>
      <c r="BM370" s="4"/>
      <c r="BN370" s="53">
        <f t="shared" si="2876"/>
        <v>0</v>
      </c>
      <c r="BO370" s="4"/>
      <c r="BP370" s="53">
        <f t="shared" si="2877"/>
        <v>0</v>
      </c>
      <c r="BQ370" s="4"/>
      <c r="BR370" s="53">
        <f t="shared" si="2878"/>
        <v>0</v>
      </c>
      <c r="BS370" s="4"/>
      <c r="BT370" s="53">
        <f t="shared" si="2879"/>
        <v>0</v>
      </c>
      <c r="BU370" s="4"/>
      <c r="BV370" s="53">
        <f t="shared" si="2880"/>
        <v>0</v>
      </c>
      <c r="BW370" s="4"/>
      <c r="BX370" s="53">
        <f t="shared" si="2881"/>
        <v>0</v>
      </c>
      <c r="BY370" s="4"/>
      <c r="BZ370" s="53">
        <f t="shared" si="2882"/>
        <v>0</v>
      </c>
      <c r="CA370" s="4"/>
      <c r="CB370" s="53">
        <f t="shared" si="2883"/>
        <v>0</v>
      </c>
      <c r="CC370" s="4"/>
      <c r="CD370" s="53">
        <f t="shared" si="2884"/>
        <v>0</v>
      </c>
      <c r="CE370" s="4"/>
      <c r="CF370" s="53">
        <f t="shared" si="2885"/>
        <v>0</v>
      </c>
      <c r="CG370" s="4"/>
      <c r="CH370" s="53">
        <f t="shared" si="2886"/>
        <v>0</v>
      </c>
      <c r="CI370" s="4"/>
      <c r="CJ370" s="53">
        <f t="shared" si="2887"/>
        <v>0</v>
      </c>
      <c r="CK370" s="4"/>
      <c r="CL370" s="53">
        <f t="shared" si="2888"/>
        <v>0</v>
      </c>
      <c r="CM370" s="4"/>
      <c r="CN370" s="53">
        <f t="shared" si="2889"/>
        <v>0</v>
      </c>
      <c r="CO370" s="4"/>
      <c r="CP370" s="53">
        <f t="shared" si="2890"/>
        <v>0</v>
      </c>
      <c r="CQ370" s="4"/>
      <c r="CR370" s="53">
        <f t="shared" si="2891"/>
        <v>0</v>
      </c>
      <c r="CS370" s="4"/>
      <c r="CT370" s="53">
        <f t="shared" si="2892"/>
        <v>0</v>
      </c>
      <c r="CU370" s="4"/>
      <c r="CV370" s="53">
        <f t="shared" si="2893"/>
        <v>0</v>
      </c>
      <c r="CW370" s="4"/>
      <c r="CX370" s="53">
        <f t="shared" si="2894"/>
        <v>0</v>
      </c>
      <c r="CY370" s="43"/>
      <c r="CZ370" s="50">
        <f t="shared" si="2895"/>
        <v>0</v>
      </c>
      <c r="DA370" s="50">
        <f t="shared" si="2896"/>
        <v>0</v>
      </c>
      <c r="DB370" s="1"/>
      <c r="DC370" s="850"/>
      <c r="DD370" s="850">
        <f t="shared" si="2897"/>
        <v>0</v>
      </c>
      <c r="DE370" s="851">
        <f t="shared" si="2898"/>
        <v>0</v>
      </c>
      <c r="DF370" s="851">
        <f t="shared" si="2899"/>
        <v>0</v>
      </c>
      <c r="DG370" s="850"/>
      <c r="DH370" s="850"/>
      <c r="DI370" s="851"/>
      <c r="DJ370" s="851"/>
    </row>
    <row r="371" spans="1:114" s="3" customFormat="1" x14ac:dyDescent="0.2">
      <c r="A371" s="46" t="s">
        <v>216</v>
      </c>
      <c r="B371" s="46" t="s">
        <v>211</v>
      </c>
      <c r="C371" s="46" t="s">
        <v>3</v>
      </c>
      <c r="D371" s="46">
        <v>100</v>
      </c>
      <c r="E371" s="4"/>
      <c r="F371" s="53">
        <f t="shared" si="2956"/>
        <v>0</v>
      </c>
      <c r="G371" s="4"/>
      <c r="H371" s="53">
        <f t="shared" si="2685"/>
        <v>0</v>
      </c>
      <c r="I371" s="4"/>
      <c r="J371" s="53">
        <f t="shared" si="2686"/>
        <v>0</v>
      </c>
      <c r="K371" s="4"/>
      <c r="L371" s="53">
        <f t="shared" si="2687"/>
        <v>0</v>
      </c>
      <c r="M371" s="4"/>
      <c r="N371" s="53">
        <f t="shared" si="2688"/>
        <v>0</v>
      </c>
      <c r="O371" s="4"/>
      <c r="P371" s="53">
        <f t="shared" si="2689"/>
        <v>0</v>
      </c>
      <c r="Q371" s="4"/>
      <c r="R371" s="53">
        <f t="shared" si="2690"/>
        <v>0</v>
      </c>
      <c r="S371" s="4"/>
      <c r="T371" s="53">
        <f t="shared" si="2691"/>
        <v>0</v>
      </c>
      <c r="U371" s="4"/>
      <c r="V371" s="53">
        <f t="shared" si="2692"/>
        <v>0</v>
      </c>
      <c r="W371" s="4"/>
      <c r="X371" s="53">
        <f t="shared" si="2693"/>
        <v>0</v>
      </c>
      <c r="Y371" s="4"/>
      <c r="Z371" s="53">
        <f t="shared" si="2694"/>
        <v>0</v>
      </c>
      <c r="AA371" s="4"/>
      <c r="AB371" s="872">
        <f t="shared" si="2695"/>
        <v>0</v>
      </c>
      <c r="AC371" s="903"/>
      <c r="AD371" s="53">
        <f t="shared" si="2696"/>
        <v>0</v>
      </c>
      <c r="AE371" s="4"/>
      <c r="AF371" s="53">
        <f t="shared" si="2697"/>
        <v>0</v>
      </c>
      <c r="AG371" s="4"/>
      <c r="AH371" s="53">
        <f t="shared" si="2698"/>
        <v>0</v>
      </c>
      <c r="AI371" s="4"/>
      <c r="AJ371" s="53">
        <f t="shared" si="2699"/>
        <v>0</v>
      </c>
      <c r="AK371" s="4"/>
      <c r="AL371" s="53">
        <f t="shared" si="2700"/>
        <v>0</v>
      </c>
      <c r="AM371" s="4"/>
      <c r="AN371" s="53">
        <f t="shared" si="2701"/>
        <v>0</v>
      </c>
      <c r="AO371" s="4"/>
      <c r="AP371" s="53">
        <f t="shared" si="2702"/>
        <v>0</v>
      </c>
      <c r="AQ371" s="4"/>
      <c r="AR371" s="53">
        <f t="shared" si="2703"/>
        <v>0</v>
      </c>
      <c r="AS371" s="4"/>
      <c r="AT371" s="53">
        <f t="shared" si="2704"/>
        <v>0</v>
      </c>
      <c r="AU371" s="4"/>
      <c r="AV371" s="53">
        <f t="shared" si="2705"/>
        <v>0</v>
      </c>
      <c r="AW371" s="4"/>
      <c r="AX371" s="53">
        <f t="shared" si="2706"/>
        <v>0</v>
      </c>
      <c r="AY371" s="4"/>
      <c r="AZ371" s="872">
        <f t="shared" si="2707"/>
        <v>0</v>
      </c>
      <c r="BA371" s="903"/>
      <c r="BB371" s="53">
        <f t="shared" si="2870"/>
        <v>0</v>
      </c>
      <c r="BC371" s="4"/>
      <c r="BD371" s="53">
        <f t="shared" si="2871"/>
        <v>0</v>
      </c>
      <c r="BE371" s="4"/>
      <c r="BF371" s="53">
        <f t="shared" si="2872"/>
        <v>0</v>
      </c>
      <c r="BG371" s="4"/>
      <c r="BH371" s="53">
        <f t="shared" si="2873"/>
        <v>0</v>
      </c>
      <c r="BI371" s="4"/>
      <c r="BJ371" s="53">
        <f t="shared" si="2874"/>
        <v>0</v>
      </c>
      <c r="BK371" s="4"/>
      <c r="BL371" s="53">
        <f t="shared" si="2875"/>
        <v>0</v>
      </c>
      <c r="BM371" s="4"/>
      <c r="BN371" s="53">
        <f t="shared" si="2876"/>
        <v>0</v>
      </c>
      <c r="BO371" s="4"/>
      <c r="BP371" s="53">
        <f t="shared" si="2877"/>
        <v>0</v>
      </c>
      <c r="BQ371" s="4"/>
      <c r="BR371" s="53">
        <f t="shared" si="2878"/>
        <v>0</v>
      </c>
      <c r="BS371" s="4"/>
      <c r="BT371" s="53">
        <f t="shared" si="2879"/>
        <v>0</v>
      </c>
      <c r="BU371" s="4"/>
      <c r="BV371" s="53">
        <f t="shared" si="2880"/>
        <v>0</v>
      </c>
      <c r="BW371" s="4"/>
      <c r="BX371" s="53">
        <f t="shared" si="2881"/>
        <v>0</v>
      </c>
      <c r="BY371" s="4"/>
      <c r="BZ371" s="53">
        <f t="shared" si="2882"/>
        <v>0</v>
      </c>
      <c r="CA371" s="4"/>
      <c r="CB371" s="53">
        <f t="shared" si="2883"/>
        <v>0</v>
      </c>
      <c r="CC371" s="4"/>
      <c r="CD371" s="53">
        <f t="shared" si="2884"/>
        <v>0</v>
      </c>
      <c r="CE371" s="4"/>
      <c r="CF371" s="53">
        <f t="shared" si="2885"/>
        <v>0</v>
      </c>
      <c r="CG371" s="4"/>
      <c r="CH371" s="53">
        <f t="shared" si="2886"/>
        <v>0</v>
      </c>
      <c r="CI371" s="4"/>
      <c r="CJ371" s="53">
        <f t="shared" si="2887"/>
        <v>0</v>
      </c>
      <c r="CK371" s="4"/>
      <c r="CL371" s="53">
        <f t="shared" si="2888"/>
        <v>0</v>
      </c>
      <c r="CM371" s="4"/>
      <c r="CN371" s="53">
        <f t="shared" si="2889"/>
        <v>0</v>
      </c>
      <c r="CO371" s="4"/>
      <c r="CP371" s="53">
        <f t="shared" si="2890"/>
        <v>0</v>
      </c>
      <c r="CQ371" s="4"/>
      <c r="CR371" s="53">
        <f t="shared" si="2891"/>
        <v>0</v>
      </c>
      <c r="CS371" s="4"/>
      <c r="CT371" s="53">
        <f t="shared" si="2892"/>
        <v>0</v>
      </c>
      <c r="CU371" s="4"/>
      <c r="CV371" s="53">
        <f t="shared" si="2893"/>
        <v>0</v>
      </c>
      <c r="CW371" s="4"/>
      <c r="CX371" s="53">
        <f t="shared" si="2894"/>
        <v>0</v>
      </c>
      <c r="CY371" s="43"/>
      <c r="CZ371" s="50">
        <f t="shared" si="2895"/>
        <v>0</v>
      </c>
      <c r="DA371" s="50">
        <f t="shared" si="2896"/>
        <v>0</v>
      </c>
      <c r="DB371" s="1"/>
      <c r="DC371" s="850"/>
      <c r="DD371" s="850">
        <f t="shared" si="2897"/>
        <v>0</v>
      </c>
      <c r="DE371" s="851">
        <f t="shared" si="2898"/>
        <v>0</v>
      </c>
      <c r="DF371" s="851">
        <f t="shared" si="2899"/>
        <v>0</v>
      </c>
      <c r="DG371" s="850"/>
      <c r="DH371" s="850"/>
      <c r="DI371" s="851"/>
      <c r="DJ371" s="851"/>
    </row>
    <row r="372" spans="1:114" s="3" customFormat="1" x14ac:dyDescent="0.2">
      <c r="A372" s="46" t="s">
        <v>192</v>
      </c>
      <c r="B372" s="46" t="s">
        <v>193</v>
      </c>
      <c r="C372" s="46" t="s">
        <v>3</v>
      </c>
      <c r="D372" s="46">
        <v>100</v>
      </c>
      <c r="E372" s="4"/>
      <c r="F372" s="53">
        <f t="shared" ref="F372" si="2957">SUM(E372*$D372)</f>
        <v>0</v>
      </c>
      <c r="G372" s="4"/>
      <c r="H372" s="53">
        <f t="shared" ref="H372" si="2958">SUM(G372*$D372)</f>
        <v>0</v>
      </c>
      <c r="I372" s="4"/>
      <c r="J372" s="53">
        <f t="shared" ref="J372" si="2959">SUM(I372*$D372)</f>
        <v>0</v>
      </c>
      <c r="K372" s="4"/>
      <c r="L372" s="53">
        <f t="shared" si="2687"/>
        <v>0</v>
      </c>
      <c r="M372" s="4"/>
      <c r="N372" s="53">
        <f t="shared" si="2688"/>
        <v>0</v>
      </c>
      <c r="O372" s="4"/>
      <c r="P372" s="53">
        <f t="shared" si="2689"/>
        <v>0</v>
      </c>
      <c r="Q372" s="4"/>
      <c r="R372" s="53">
        <f t="shared" si="2690"/>
        <v>0</v>
      </c>
      <c r="S372" s="4"/>
      <c r="T372" s="53">
        <f t="shared" si="2691"/>
        <v>0</v>
      </c>
      <c r="U372" s="4"/>
      <c r="V372" s="53">
        <f t="shared" si="2692"/>
        <v>0</v>
      </c>
      <c r="W372" s="4">
        <v>0.5</v>
      </c>
      <c r="X372" s="53">
        <f t="shared" si="2693"/>
        <v>50</v>
      </c>
      <c r="Y372" s="4"/>
      <c r="Z372" s="53">
        <f t="shared" si="2694"/>
        <v>0</v>
      </c>
      <c r="AA372" s="4"/>
      <c r="AB372" s="872">
        <f t="shared" si="2695"/>
        <v>0</v>
      </c>
      <c r="AC372" s="903"/>
      <c r="AD372" s="53">
        <f t="shared" si="2696"/>
        <v>0</v>
      </c>
      <c r="AE372" s="4"/>
      <c r="AF372" s="53">
        <f t="shared" si="2697"/>
        <v>0</v>
      </c>
      <c r="AG372" s="4"/>
      <c r="AH372" s="53">
        <f t="shared" si="2698"/>
        <v>0</v>
      </c>
      <c r="AI372" s="4"/>
      <c r="AJ372" s="53">
        <f t="shared" si="2699"/>
        <v>0</v>
      </c>
      <c r="AK372" s="4"/>
      <c r="AL372" s="53">
        <f t="shared" si="2700"/>
        <v>0</v>
      </c>
      <c r="AM372" s="4"/>
      <c r="AN372" s="53">
        <f t="shared" si="2701"/>
        <v>0</v>
      </c>
      <c r="AO372" s="4"/>
      <c r="AP372" s="53">
        <f t="shared" si="2702"/>
        <v>0</v>
      </c>
      <c r="AQ372" s="4"/>
      <c r="AR372" s="53">
        <f t="shared" si="2703"/>
        <v>0</v>
      </c>
      <c r="AS372" s="4"/>
      <c r="AT372" s="53">
        <f t="shared" si="2704"/>
        <v>0</v>
      </c>
      <c r="AU372" s="4"/>
      <c r="AV372" s="53">
        <f t="shared" si="2705"/>
        <v>0</v>
      </c>
      <c r="AW372" s="4"/>
      <c r="AX372" s="53">
        <f t="shared" si="2706"/>
        <v>0</v>
      </c>
      <c r="AY372" s="4"/>
      <c r="AZ372" s="872">
        <f t="shared" si="2707"/>
        <v>0</v>
      </c>
      <c r="BA372" s="903"/>
      <c r="BB372" s="53">
        <f t="shared" si="2870"/>
        <v>0</v>
      </c>
      <c r="BC372" s="4"/>
      <c r="BD372" s="53">
        <f t="shared" si="2871"/>
        <v>0</v>
      </c>
      <c r="BE372" s="4"/>
      <c r="BF372" s="53">
        <f t="shared" si="2872"/>
        <v>0</v>
      </c>
      <c r="BG372" s="4"/>
      <c r="BH372" s="53">
        <f t="shared" si="2873"/>
        <v>0</v>
      </c>
      <c r="BI372" s="4"/>
      <c r="BJ372" s="53">
        <f t="shared" si="2874"/>
        <v>0</v>
      </c>
      <c r="BK372" s="4"/>
      <c r="BL372" s="53">
        <f t="shared" si="2875"/>
        <v>0</v>
      </c>
      <c r="BM372" s="4"/>
      <c r="BN372" s="53">
        <f t="shared" si="2876"/>
        <v>0</v>
      </c>
      <c r="BO372" s="4"/>
      <c r="BP372" s="53">
        <f t="shared" si="2877"/>
        <v>0</v>
      </c>
      <c r="BQ372" s="4"/>
      <c r="BR372" s="53">
        <f t="shared" si="2878"/>
        <v>0</v>
      </c>
      <c r="BS372" s="4"/>
      <c r="BT372" s="53">
        <f t="shared" si="2879"/>
        <v>0</v>
      </c>
      <c r="BU372" s="4"/>
      <c r="BV372" s="53">
        <f t="shared" si="2880"/>
        <v>0</v>
      </c>
      <c r="BW372" s="4"/>
      <c r="BX372" s="53">
        <f t="shared" si="2881"/>
        <v>0</v>
      </c>
      <c r="BY372" s="4"/>
      <c r="BZ372" s="53">
        <f t="shared" si="2882"/>
        <v>0</v>
      </c>
      <c r="CA372" s="4"/>
      <c r="CB372" s="53">
        <f t="shared" si="2883"/>
        <v>0</v>
      </c>
      <c r="CC372" s="4"/>
      <c r="CD372" s="53">
        <f t="shared" si="2884"/>
        <v>0</v>
      </c>
      <c r="CE372" s="4"/>
      <c r="CF372" s="53">
        <f t="shared" si="2885"/>
        <v>0</v>
      </c>
      <c r="CG372" s="4"/>
      <c r="CH372" s="53">
        <f t="shared" si="2886"/>
        <v>0</v>
      </c>
      <c r="CI372" s="4"/>
      <c r="CJ372" s="53">
        <f t="shared" si="2887"/>
        <v>0</v>
      </c>
      <c r="CK372" s="4"/>
      <c r="CL372" s="53">
        <f t="shared" si="2888"/>
        <v>0</v>
      </c>
      <c r="CM372" s="4"/>
      <c r="CN372" s="53">
        <f t="shared" si="2889"/>
        <v>0</v>
      </c>
      <c r="CO372" s="4"/>
      <c r="CP372" s="53">
        <f t="shared" si="2890"/>
        <v>0</v>
      </c>
      <c r="CQ372" s="4"/>
      <c r="CR372" s="53">
        <f t="shared" si="2891"/>
        <v>0</v>
      </c>
      <c r="CS372" s="4"/>
      <c r="CT372" s="53">
        <f t="shared" si="2892"/>
        <v>0</v>
      </c>
      <c r="CU372" s="4"/>
      <c r="CV372" s="53">
        <f t="shared" si="2893"/>
        <v>0</v>
      </c>
      <c r="CW372" s="4"/>
      <c r="CX372" s="53">
        <f t="shared" si="2894"/>
        <v>0</v>
      </c>
      <c r="CY372" s="43"/>
      <c r="CZ372" s="50">
        <f t="shared" si="2895"/>
        <v>0.5</v>
      </c>
      <c r="DA372" s="50">
        <f t="shared" si="2896"/>
        <v>50</v>
      </c>
      <c r="DB372" s="1"/>
      <c r="DC372" s="850"/>
      <c r="DD372" s="850">
        <f t="shared" si="2897"/>
        <v>0</v>
      </c>
      <c r="DE372" s="851">
        <f t="shared" si="2898"/>
        <v>0</v>
      </c>
      <c r="DF372" s="851">
        <f t="shared" si="2899"/>
        <v>0</v>
      </c>
      <c r="DG372" s="850"/>
      <c r="DH372" s="850"/>
      <c r="DI372" s="851"/>
      <c r="DJ372" s="851"/>
    </row>
    <row r="373" spans="1:114" s="3" customFormat="1" x14ac:dyDescent="0.2">
      <c r="A373" s="46" t="s">
        <v>228</v>
      </c>
      <c r="B373" s="46" t="s">
        <v>225</v>
      </c>
      <c r="C373" s="46" t="s">
        <v>3</v>
      </c>
      <c r="D373" s="46">
        <v>100</v>
      </c>
      <c r="E373" s="4"/>
      <c r="F373" s="53">
        <f>SUM(E373*$D373)</f>
        <v>0</v>
      </c>
      <c r="G373" s="4"/>
      <c r="H373" s="53">
        <f t="shared" si="2685"/>
        <v>0</v>
      </c>
      <c r="I373" s="4"/>
      <c r="J373" s="53">
        <f t="shared" si="2686"/>
        <v>0</v>
      </c>
      <c r="K373" s="4"/>
      <c r="L373" s="53">
        <f>SUM(K373*$D373)</f>
        <v>0</v>
      </c>
      <c r="M373" s="4"/>
      <c r="N373" s="53">
        <f>SUM(M373*$D373)</f>
        <v>0</v>
      </c>
      <c r="O373" s="4"/>
      <c r="P373" s="53">
        <f>SUM(O373*$D373)</f>
        <v>0</v>
      </c>
      <c r="Q373" s="4"/>
      <c r="R373" s="53">
        <f>SUM(Q373*$D373)</f>
        <v>0</v>
      </c>
      <c r="S373" s="4"/>
      <c r="T373" s="53">
        <f>SUM(S373*$D373)</f>
        <v>0</v>
      </c>
      <c r="U373" s="4"/>
      <c r="V373" s="53">
        <f>SUM(U373*$D373)</f>
        <v>0</v>
      </c>
      <c r="W373" s="4"/>
      <c r="X373" s="53">
        <f>SUM(W373*$D373)</f>
        <v>0</v>
      </c>
      <c r="Y373" s="4"/>
      <c r="Z373" s="53">
        <f>SUM(Y373*$D373)</f>
        <v>0</v>
      </c>
      <c r="AA373" s="4"/>
      <c r="AB373" s="872">
        <f>SUM(AA373*$D373)</f>
        <v>0</v>
      </c>
      <c r="AC373" s="903"/>
      <c r="AD373" s="53">
        <f>SUM(AC373*$D373)</f>
        <v>0</v>
      </c>
      <c r="AE373" s="4"/>
      <c r="AF373" s="53">
        <f>SUM(AE373*$D373)</f>
        <v>0</v>
      </c>
      <c r="AG373" s="4"/>
      <c r="AH373" s="53">
        <f>SUM(AG373*$D373)</f>
        <v>0</v>
      </c>
      <c r="AI373" s="4"/>
      <c r="AJ373" s="53">
        <f>SUM(AI373*$D373)</f>
        <v>0</v>
      </c>
      <c r="AK373" s="4"/>
      <c r="AL373" s="53">
        <f>SUM(AK373*$D373)</f>
        <v>0</v>
      </c>
      <c r="AM373" s="4"/>
      <c r="AN373" s="53">
        <f>SUM(AM373*$D373)</f>
        <v>0</v>
      </c>
      <c r="AO373" s="4"/>
      <c r="AP373" s="53">
        <f>SUM(AO373*$D373)</f>
        <v>0</v>
      </c>
      <c r="AQ373" s="4"/>
      <c r="AR373" s="53">
        <f>SUM(AQ373*$D373)</f>
        <v>0</v>
      </c>
      <c r="AS373" s="4"/>
      <c r="AT373" s="53">
        <f>SUM(AS373*$D373)</f>
        <v>0</v>
      </c>
      <c r="AU373" s="4"/>
      <c r="AV373" s="53">
        <f>SUM(AU373*$D373)</f>
        <v>0</v>
      </c>
      <c r="AW373" s="4"/>
      <c r="AX373" s="53">
        <f>SUM(AW373*$D373)</f>
        <v>0</v>
      </c>
      <c r="AY373" s="4"/>
      <c r="AZ373" s="872">
        <f>SUM(AY373*$D373)</f>
        <v>0</v>
      </c>
      <c r="BA373" s="903"/>
      <c r="BB373" s="53">
        <f>SUM(BA373*$D373)</f>
        <v>0</v>
      </c>
      <c r="BC373" s="4"/>
      <c r="BD373" s="53">
        <f>SUM(BC373*$D373)</f>
        <v>0</v>
      </c>
      <c r="BE373" s="4"/>
      <c r="BF373" s="53">
        <f>SUM(BE373*$D373)</f>
        <v>0</v>
      </c>
      <c r="BG373" s="4"/>
      <c r="BH373" s="53">
        <f>SUM(BG373*$D373)</f>
        <v>0</v>
      </c>
      <c r="BI373" s="4"/>
      <c r="BJ373" s="53">
        <f>SUM(BI373*$D373)</f>
        <v>0</v>
      </c>
      <c r="BK373" s="4"/>
      <c r="BL373" s="53">
        <f>SUM(BK373*$D373)</f>
        <v>0</v>
      </c>
      <c r="BM373" s="4"/>
      <c r="BN373" s="53">
        <f>SUM(BM373*$D373)</f>
        <v>0</v>
      </c>
      <c r="BO373" s="4"/>
      <c r="BP373" s="53">
        <f>SUM(BO373*$D373)</f>
        <v>0</v>
      </c>
      <c r="BQ373" s="4"/>
      <c r="BR373" s="53">
        <f>SUM(BQ373*$D373)</f>
        <v>0</v>
      </c>
      <c r="BS373" s="4"/>
      <c r="BT373" s="53">
        <f>SUM(BS373*$D373)</f>
        <v>0</v>
      </c>
      <c r="BU373" s="4"/>
      <c r="BV373" s="53">
        <f>SUM(BU373*$D373)</f>
        <v>0</v>
      </c>
      <c r="BW373" s="4"/>
      <c r="BX373" s="53">
        <f>SUM(BW373*$D373)</f>
        <v>0</v>
      </c>
      <c r="BY373" s="4"/>
      <c r="BZ373" s="53">
        <f>SUM(BY373*$D373)</f>
        <v>0</v>
      </c>
      <c r="CA373" s="4"/>
      <c r="CB373" s="53">
        <f>SUM(CA373*$D373)</f>
        <v>0</v>
      </c>
      <c r="CC373" s="4"/>
      <c r="CD373" s="53">
        <f>SUM(CC373*$D373)</f>
        <v>0</v>
      </c>
      <c r="CE373" s="4"/>
      <c r="CF373" s="53">
        <f>SUM(CE373*$D373)</f>
        <v>0</v>
      </c>
      <c r="CG373" s="4"/>
      <c r="CH373" s="53">
        <f>SUM(CG373*$D373)</f>
        <v>0</v>
      </c>
      <c r="CI373" s="4"/>
      <c r="CJ373" s="53">
        <f>SUM(CI373*$D373)</f>
        <v>0</v>
      </c>
      <c r="CK373" s="4"/>
      <c r="CL373" s="53">
        <f>SUM(CK373*$D373)</f>
        <v>0</v>
      </c>
      <c r="CM373" s="4"/>
      <c r="CN373" s="53">
        <f>SUM(CM373*$D373)</f>
        <v>0</v>
      </c>
      <c r="CO373" s="4"/>
      <c r="CP373" s="53">
        <f>SUM(CO373*$D373)</f>
        <v>0</v>
      </c>
      <c r="CQ373" s="4"/>
      <c r="CR373" s="53">
        <f>SUM(CQ373*$D373)</f>
        <v>0</v>
      </c>
      <c r="CS373" s="4"/>
      <c r="CT373" s="53">
        <f>SUM(CS373*$D373)</f>
        <v>0</v>
      </c>
      <c r="CU373" s="4"/>
      <c r="CV373" s="53">
        <f>SUM(CU373*$D373)</f>
        <v>0</v>
      </c>
      <c r="CW373" s="4"/>
      <c r="CX373" s="53">
        <f t="shared" si="2894"/>
        <v>0</v>
      </c>
      <c r="CY373" s="43"/>
      <c r="CZ373" s="50">
        <f t="shared" si="2895"/>
        <v>0</v>
      </c>
      <c r="DA373" s="50">
        <f t="shared" si="2896"/>
        <v>0</v>
      </c>
      <c r="DB373" s="1"/>
      <c r="DC373" s="850"/>
      <c r="DD373" s="850">
        <f t="shared" si="2897"/>
        <v>0</v>
      </c>
      <c r="DE373" s="851">
        <f t="shared" si="2898"/>
        <v>0</v>
      </c>
      <c r="DF373" s="851">
        <f t="shared" si="2899"/>
        <v>0</v>
      </c>
      <c r="DG373" s="850"/>
      <c r="DH373" s="850"/>
      <c r="DI373" s="851"/>
      <c r="DJ373" s="851"/>
    </row>
    <row r="374" spans="1:114" s="3" customFormat="1" x14ac:dyDescent="0.2">
      <c r="A374" s="46" t="s">
        <v>113</v>
      </c>
      <c r="B374" s="46" t="s">
        <v>114</v>
      </c>
      <c r="C374" s="46" t="s">
        <v>3</v>
      </c>
      <c r="D374" s="46">
        <v>100</v>
      </c>
      <c r="E374" s="4"/>
      <c r="F374" s="53">
        <f t="shared" si="2956"/>
        <v>0</v>
      </c>
      <c r="G374" s="4"/>
      <c r="H374" s="53">
        <f t="shared" si="2685"/>
        <v>0</v>
      </c>
      <c r="I374" s="4"/>
      <c r="J374" s="53">
        <f t="shared" si="2686"/>
        <v>0</v>
      </c>
      <c r="K374" s="4"/>
      <c r="L374" s="53">
        <f t="shared" ref="L374:L396" si="2960">SUM(K374*$D374)</f>
        <v>0</v>
      </c>
      <c r="M374" s="4"/>
      <c r="N374" s="53">
        <f t="shared" ref="N374:N396" si="2961">SUM(M374*$D374)</f>
        <v>0</v>
      </c>
      <c r="O374" s="4"/>
      <c r="P374" s="53">
        <f t="shared" ref="P374:P396" si="2962">SUM(O374*$D374)</f>
        <v>0</v>
      </c>
      <c r="Q374" s="4"/>
      <c r="R374" s="53">
        <f t="shared" ref="R374:R396" si="2963">SUM(Q374*$D374)</f>
        <v>0</v>
      </c>
      <c r="S374" s="4"/>
      <c r="T374" s="53">
        <f t="shared" ref="T374:T396" si="2964">SUM(S374*$D374)</f>
        <v>0</v>
      </c>
      <c r="U374" s="4"/>
      <c r="V374" s="53">
        <f t="shared" ref="V374:V396" si="2965">SUM(U374*$D374)</f>
        <v>0</v>
      </c>
      <c r="W374" s="4"/>
      <c r="X374" s="53">
        <f t="shared" ref="X374:X396" si="2966">SUM(W374*$D374)</f>
        <v>0</v>
      </c>
      <c r="Y374" s="4"/>
      <c r="Z374" s="53">
        <f t="shared" ref="Z374:Z396" si="2967">SUM(Y374*$D374)</f>
        <v>0</v>
      </c>
      <c r="AA374" s="4"/>
      <c r="AB374" s="872">
        <f t="shared" ref="AB374:AB396" si="2968">SUM(AA374*$D374)</f>
        <v>0</v>
      </c>
      <c r="AC374" s="903"/>
      <c r="AD374" s="53">
        <f t="shared" ref="AD374:AD396" si="2969">SUM(AC374*$D374)</f>
        <v>0</v>
      </c>
      <c r="AE374" s="4"/>
      <c r="AF374" s="53">
        <f t="shared" ref="AF374:AF396" si="2970">SUM(AE374*$D374)</f>
        <v>0</v>
      </c>
      <c r="AG374" s="4"/>
      <c r="AH374" s="53">
        <f t="shared" ref="AH374:AH396" si="2971">SUM(AG374*$D374)</f>
        <v>0</v>
      </c>
      <c r="AI374" s="4"/>
      <c r="AJ374" s="53">
        <f t="shared" ref="AJ374:AJ396" si="2972">SUM(AI374*$D374)</f>
        <v>0</v>
      </c>
      <c r="AK374" s="4"/>
      <c r="AL374" s="53">
        <f t="shared" ref="AL374:AL396" si="2973">SUM(AK374*$D374)</f>
        <v>0</v>
      </c>
      <c r="AM374" s="4"/>
      <c r="AN374" s="53">
        <f t="shared" ref="AN374:AN396" si="2974">SUM(AM374*$D374)</f>
        <v>0</v>
      </c>
      <c r="AO374" s="4"/>
      <c r="AP374" s="53">
        <f t="shared" ref="AP374:AP396" si="2975">SUM(AO374*$D374)</f>
        <v>0</v>
      </c>
      <c r="AQ374" s="4"/>
      <c r="AR374" s="53">
        <f t="shared" ref="AR374:AR396" si="2976">SUM(AQ374*$D374)</f>
        <v>0</v>
      </c>
      <c r="AS374" s="4"/>
      <c r="AT374" s="53">
        <f t="shared" ref="AT374:AT396" si="2977">SUM(AS374*$D374)</f>
        <v>0</v>
      </c>
      <c r="AU374" s="4"/>
      <c r="AV374" s="53">
        <f t="shared" ref="AV374:AV396" si="2978">SUM(AU374*$D374)</f>
        <v>0</v>
      </c>
      <c r="AW374" s="4"/>
      <c r="AX374" s="53">
        <f t="shared" ref="AX374:AX396" si="2979">SUM(AW374*$D374)</f>
        <v>0</v>
      </c>
      <c r="AY374" s="4"/>
      <c r="AZ374" s="872">
        <f t="shared" ref="AZ374:AZ396" si="2980">SUM(AY374*$D374)</f>
        <v>0</v>
      </c>
      <c r="BA374" s="903"/>
      <c r="BB374" s="53">
        <f t="shared" ref="BB374:BB396" si="2981">SUM(BA374*$D374)</f>
        <v>0</v>
      </c>
      <c r="BC374" s="4"/>
      <c r="BD374" s="53">
        <f t="shared" ref="BD374:BD396" si="2982">SUM(BC374*$D374)</f>
        <v>0</v>
      </c>
      <c r="BE374" s="4"/>
      <c r="BF374" s="53">
        <f t="shared" ref="BF374:BF396" si="2983">SUM(BE374*$D374)</f>
        <v>0</v>
      </c>
      <c r="BG374" s="4"/>
      <c r="BH374" s="53">
        <f t="shared" ref="BH374:BH396" si="2984">SUM(BG374*$D374)</f>
        <v>0</v>
      </c>
      <c r="BI374" s="4"/>
      <c r="BJ374" s="53">
        <f t="shared" ref="BJ374:BJ396" si="2985">SUM(BI374*$D374)</f>
        <v>0</v>
      </c>
      <c r="BK374" s="4"/>
      <c r="BL374" s="53">
        <f t="shared" ref="BL374:BL396" si="2986">SUM(BK374*$D374)</f>
        <v>0</v>
      </c>
      <c r="BM374" s="4"/>
      <c r="BN374" s="53">
        <f t="shared" ref="BN374:BN396" si="2987">SUM(BM374*$D374)</f>
        <v>0</v>
      </c>
      <c r="BO374" s="4"/>
      <c r="BP374" s="53">
        <f t="shared" ref="BP374:BP396" si="2988">SUM(BO374*$D374)</f>
        <v>0</v>
      </c>
      <c r="BQ374" s="4"/>
      <c r="BR374" s="53">
        <f t="shared" ref="BR374:BR396" si="2989">SUM(BQ374*$D374)</f>
        <v>0</v>
      </c>
      <c r="BS374" s="4"/>
      <c r="BT374" s="53">
        <f t="shared" ref="BT374:BT396" si="2990">SUM(BS374*$D374)</f>
        <v>0</v>
      </c>
      <c r="BU374" s="4"/>
      <c r="BV374" s="53">
        <f t="shared" ref="BV374:BV396" si="2991">SUM(BU374*$D374)</f>
        <v>0</v>
      </c>
      <c r="BW374" s="4"/>
      <c r="BX374" s="53">
        <f t="shared" ref="BX374:BX396" si="2992">SUM(BW374*$D374)</f>
        <v>0</v>
      </c>
      <c r="BY374" s="4"/>
      <c r="BZ374" s="53">
        <f t="shared" ref="BZ374:BZ383" si="2993">SUM(BY374*$D374)</f>
        <v>0</v>
      </c>
      <c r="CA374" s="4"/>
      <c r="CB374" s="53">
        <f t="shared" ref="CB374:CB383" si="2994">SUM(CA374*$D374)</f>
        <v>0</v>
      </c>
      <c r="CC374" s="4"/>
      <c r="CD374" s="53">
        <f t="shared" ref="CD374:CD383" si="2995">SUM(CC374*$D374)</f>
        <v>0</v>
      </c>
      <c r="CE374" s="4"/>
      <c r="CF374" s="53">
        <f t="shared" ref="CF374:CF383" si="2996">SUM(CE374*$D374)</f>
        <v>0</v>
      </c>
      <c r="CG374" s="4"/>
      <c r="CH374" s="53">
        <f t="shared" ref="CH374:CH383" si="2997">SUM(CG374*$D374)</f>
        <v>0</v>
      </c>
      <c r="CI374" s="4"/>
      <c r="CJ374" s="53">
        <f t="shared" ref="CJ374:CJ383" si="2998">SUM(CI374*$D374)</f>
        <v>0</v>
      </c>
      <c r="CK374" s="4"/>
      <c r="CL374" s="53">
        <f t="shared" ref="CL374:CL383" si="2999">SUM(CK374*$D374)</f>
        <v>0</v>
      </c>
      <c r="CM374" s="4"/>
      <c r="CN374" s="53">
        <f t="shared" ref="CN374:CN383" si="3000">SUM(CM374*$D374)</f>
        <v>0</v>
      </c>
      <c r="CO374" s="4"/>
      <c r="CP374" s="53">
        <f t="shared" ref="CP374:CP383" si="3001">SUM(CO374*$D374)</f>
        <v>0</v>
      </c>
      <c r="CQ374" s="4"/>
      <c r="CR374" s="53">
        <f t="shared" ref="CR374:CR383" si="3002">SUM(CQ374*$D374)</f>
        <v>0</v>
      </c>
      <c r="CS374" s="4"/>
      <c r="CT374" s="53">
        <f t="shared" ref="CT374:CT383" si="3003">SUM(CS374*$D374)</f>
        <v>0</v>
      </c>
      <c r="CU374" s="4"/>
      <c r="CV374" s="53">
        <f t="shared" ref="CV374:CV383" si="3004">SUM(CU374*$D374)</f>
        <v>0</v>
      </c>
      <c r="CW374" s="4"/>
      <c r="CX374" s="53">
        <f t="shared" si="2894"/>
        <v>0</v>
      </c>
      <c r="CY374" s="43"/>
      <c r="CZ374" s="50">
        <f t="shared" si="2895"/>
        <v>0</v>
      </c>
      <c r="DA374" s="50">
        <f t="shared" si="2896"/>
        <v>0</v>
      </c>
      <c r="DB374" s="1"/>
      <c r="DC374" s="850"/>
      <c r="DD374" s="850">
        <f t="shared" si="2897"/>
        <v>0</v>
      </c>
      <c r="DE374" s="851">
        <f t="shared" si="2898"/>
        <v>0</v>
      </c>
      <c r="DF374" s="851">
        <f t="shared" si="2899"/>
        <v>0</v>
      </c>
      <c r="DG374" s="850"/>
      <c r="DH374" s="850"/>
      <c r="DI374" s="851"/>
      <c r="DJ374" s="851"/>
    </row>
    <row r="375" spans="1:114" s="3" customFormat="1" x14ac:dyDescent="0.2">
      <c r="A375" s="46" t="s">
        <v>237</v>
      </c>
      <c r="B375" s="46" t="s">
        <v>238</v>
      </c>
      <c r="C375" s="46" t="s">
        <v>3</v>
      </c>
      <c r="D375" s="46">
        <v>100</v>
      </c>
      <c r="E375" s="4"/>
      <c r="F375" s="53">
        <f t="shared" si="2956"/>
        <v>0</v>
      </c>
      <c r="G375" s="4"/>
      <c r="H375" s="53">
        <f t="shared" si="2685"/>
        <v>0</v>
      </c>
      <c r="I375" s="4"/>
      <c r="J375" s="53">
        <f t="shared" si="2686"/>
        <v>0</v>
      </c>
      <c r="K375" s="4"/>
      <c r="L375" s="53">
        <f t="shared" si="2960"/>
        <v>0</v>
      </c>
      <c r="M375" s="4"/>
      <c r="N375" s="53">
        <f t="shared" si="2961"/>
        <v>0</v>
      </c>
      <c r="O375" s="4"/>
      <c r="P375" s="53">
        <f t="shared" si="2962"/>
        <v>0</v>
      </c>
      <c r="Q375" s="4"/>
      <c r="R375" s="53">
        <f t="shared" si="2963"/>
        <v>0</v>
      </c>
      <c r="S375" s="4"/>
      <c r="T375" s="53">
        <f t="shared" si="2964"/>
        <v>0</v>
      </c>
      <c r="U375" s="4"/>
      <c r="V375" s="53">
        <f t="shared" si="2965"/>
        <v>0</v>
      </c>
      <c r="W375" s="4">
        <v>51.25</v>
      </c>
      <c r="X375" s="53">
        <f t="shared" si="2966"/>
        <v>5125</v>
      </c>
      <c r="Y375" s="4"/>
      <c r="Z375" s="53">
        <f t="shared" si="2967"/>
        <v>0</v>
      </c>
      <c r="AA375" s="4"/>
      <c r="AB375" s="872">
        <f t="shared" si="2968"/>
        <v>0</v>
      </c>
      <c r="AC375" s="903"/>
      <c r="AD375" s="53">
        <f t="shared" si="2969"/>
        <v>0</v>
      </c>
      <c r="AE375" s="4"/>
      <c r="AF375" s="53">
        <f t="shared" si="2970"/>
        <v>0</v>
      </c>
      <c r="AG375" s="4"/>
      <c r="AH375" s="53">
        <f t="shared" si="2971"/>
        <v>0</v>
      </c>
      <c r="AI375" s="4"/>
      <c r="AJ375" s="53">
        <f t="shared" si="2972"/>
        <v>0</v>
      </c>
      <c r="AK375" s="4"/>
      <c r="AL375" s="53">
        <f t="shared" si="2973"/>
        <v>0</v>
      </c>
      <c r="AM375" s="4"/>
      <c r="AN375" s="53">
        <f t="shared" si="2974"/>
        <v>0</v>
      </c>
      <c r="AO375" s="4"/>
      <c r="AP375" s="53">
        <f t="shared" si="2975"/>
        <v>0</v>
      </c>
      <c r="AQ375" s="4"/>
      <c r="AR375" s="53">
        <f t="shared" si="2976"/>
        <v>0</v>
      </c>
      <c r="AS375" s="4"/>
      <c r="AT375" s="53">
        <f t="shared" si="2977"/>
        <v>0</v>
      </c>
      <c r="AU375" s="4"/>
      <c r="AV375" s="53">
        <f t="shared" si="2978"/>
        <v>0</v>
      </c>
      <c r="AW375" s="4"/>
      <c r="AX375" s="53">
        <f t="shared" si="2979"/>
        <v>0</v>
      </c>
      <c r="AY375" s="4"/>
      <c r="AZ375" s="872">
        <f t="shared" si="2980"/>
        <v>0</v>
      </c>
      <c r="BA375" s="903"/>
      <c r="BB375" s="53">
        <f t="shared" si="2981"/>
        <v>0</v>
      </c>
      <c r="BC375" s="4"/>
      <c r="BD375" s="53">
        <f t="shared" si="2982"/>
        <v>0</v>
      </c>
      <c r="BE375" s="4"/>
      <c r="BF375" s="53">
        <f t="shared" si="2983"/>
        <v>0</v>
      </c>
      <c r="BG375" s="4"/>
      <c r="BH375" s="53">
        <f t="shared" si="2984"/>
        <v>0</v>
      </c>
      <c r="BI375" s="4"/>
      <c r="BJ375" s="53">
        <f t="shared" si="2985"/>
        <v>0</v>
      </c>
      <c r="BK375" s="4"/>
      <c r="BL375" s="53">
        <f t="shared" si="2986"/>
        <v>0</v>
      </c>
      <c r="BM375" s="4"/>
      <c r="BN375" s="53">
        <f t="shared" si="2987"/>
        <v>0</v>
      </c>
      <c r="BO375" s="4"/>
      <c r="BP375" s="53">
        <f t="shared" si="2988"/>
        <v>0</v>
      </c>
      <c r="BQ375" s="4"/>
      <c r="BR375" s="53">
        <f t="shared" si="2989"/>
        <v>0</v>
      </c>
      <c r="BS375" s="4"/>
      <c r="BT375" s="53">
        <f t="shared" si="2990"/>
        <v>0</v>
      </c>
      <c r="BU375" s="4"/>
      <c r="BV375" s="53">
        <f t="shared" si="2991"/>
        <v>0</v>
      </c>
      <c r="BW375" s="4"/>
      <c r="BX375" s="53">
        <f t="shared" si="2992"/>
        <v>0</v>
      </c>
      <c r="BY375" s="4"/>
      <c r="BZ375" s="53">
        <f t="shared" si="2993"/>
        <v>0</v>
      </c>
      <c r="CA375" s="4"/>
      <c r="CB375" s="53">
        <f t="shared" si="2994"/>
        <v>0</v>
      </c>
      <c r="CC375" s="4"/>
      <c r="CD375" s="53">
        <f t="shared" si="2995"/>
        <v>0</v>
      </c>
      <c r="CE375" s="4"/>
      <c r="CF375" s="53">
        <f t="shared" si="2996"/>
        <v>0</v>
      </c>
      <c r="CG375" s="4"/>
      <c r="CH375" s="53">
        <f t="shared" si="2997"/>
        <v>0</v>
      </c>
      <c r="CI375" s="4"/>
      <c r="CJ375" s="53">
        <f t="shared" si="2998"/>
        <v>0</v>
      </c>
      <c r="CK375" s="4"/>
      <c r="CL375" s="53">
        <f t="shared" si="2999"/>
        <v>0</v>
      </c>
      <c r="CM375" s="4"/>
      <c r="CN375" s="53">
        <f t="shared" si="3000"/>
        <v>0</v>
      </c>
      <c r="CO375" s="4"/>
      <c r="CP375" s="53">
        <f t="shared" si="3001"/>
        <v>0</v>
      </c>
      <c r="CQ375" s="4"/>
      <c r="CR375" s="53">
        <f t="shared" si="3002"/>
        <v>0</v>
      </c>
      <c r="CS375" s="4"/>
      <c r="CT375" s="53">
        <f t="shared" si="3003"/>
        <v>0</v>
      </c>
      <c r="CU375" s="4"/>
      <c r="CV375" s="53">
        <f t="shared" si="3004"/>
        <v>0</v>
      </c>
      <c r="CW375" s="4"/>
      <c r="CX375" s="53">
        <f t="shared" si="2894"/>
        <v>0</v>
      </c>
      <c r="CY375" s="43"/>
      <c r="CZ375" s="50">
        <f t="shared" si="2895"/>
        <v>51.25</v>
      </c>
      <c r="DA375" s="50">
        <f t="shared" si="2896"/>
        <v>5125</v>
      </c>
      <c r="DB375" s="1"/>
      <c r="DC375" s="850"/>
      <c r="DD375" s="850">
        <f t="shared" si="2897"/>
        <v>0</v>
      </c>
      <c r="DE375" s="851">
        <f t="shared" si="2898"/>
        <v>0</v>
      </c>
      <c r="DF375" s="851">
        <f t="shared" si="2899"/>
        <v>0</v>
      </c>
      <c r="DG375" s="850"/>
      <c r="DH375" s="850"/>
      <c r="DI375" s="851"/>
      <c r="DJ375" s="851"/>
    </row>
    <row r="376" spans="1:114" s="3" customFormat="1" x14ac:dyDescent="0.2">
      <c r="A376" s="46" t="s">
        <v>243</v>
      </c>
      <c r="B376" s="46" t="s">
        <v>240</v>
      </c>
      <c r="C376" s="46" t="s">
        <v>3</v>
      </c>
      <c r="D376" s="46">
        <v>100</v>
      </c>
      <c r="E376" s="4"/>
      <c r="F376" s="53">
        <f t="shared" si="2956"/>
        <v>0</v>
      </c>
      <c r="G376" s="4"/>
      <c r="H376" s="53">
        <f t="shared" si="2685"/>
        <v>0</v>
      </c>
      <c r="I376" s="4"/>
      <c r="J376" s="53">
        <f t="shared" si="2686"/>
        <v>0</v>
      </c>
      <c r="K376" s="4"/>
      <c r="L376" s="53">
        <f t="shared" si="2960"/>
        <v>0</v>
      </c>
      <c r="M376" s="4"/>
      <c r="N376" s="53">
        <f t="shared" si="2961"/>
        <v>0</v>
      </c>
      <c r="O376" s="4"/>
      <c r="P376" s="53">
        <f t="shared" si="2962"/>
        <v>0</v>
      </c>
      <c r="Q376" s="4"/>
      <c r="R376" s="53">
        <f t="shared" si="2963"/>
        <v>0</v>
      </c>
      <c r="S376" s="4"/>
      <c r="T376" s="53">
        <f t="shared" si="2964"/>
        <v>0</v>
      </c>
      <c r="U376" s="4"/>
      <c r="V376" s="53">
        <f t="shared" si="2965"/>
        <v>0</v>
      </c>
      <c r="W376" s="4">
        <v>47.75</v>
      </c>
      <c r="X376" s="53">
        <f t="shared" si="2966"/>
        <v>4775</v>
      </c>
      <c r="Y376" s="4"/>
      <c r="Z376" s="53">
        <f t="shared" si="2967"/>
        <v>0</v>
      </c>
      <c r="AA376" s="4"/>
      <c r="AB376" s="872">
        <f t="shared" si="2968"/>
        <v>0</v>
      </c>
      <c r="AC376" s="903"/>
      <c r="AD376" s="53">
        <f t="shared" si="2969"/>
        <v>0</v>
      </c>
      <c r="AE376" s="4"/>
      <c r="AF376" s="53">
        <f t="shared" si="2970"/>
        <v>0</v>
      </c>
      <c r="AG376" s="4"/>
      <c r="AH376" s="53">
        <f t="shared" si="2971"/>
        <v>0</v>
      </c>
      <c r="AI376" s="4"/>
      <c r="AJ376" s="53">
        <f t="shared" si="2972"/>
        <v>0</v>
      </c>
      <c r="AK376" s="4"/>
      <c r="AL376" s="53">
        <f t="shared" si="2973"/>
        <v>0</v>
      </c>
      <c r="AM376" s="4"/>
      <c r="AN376" s="53">
        <f t="shared" si="2974"/>
        <v>0</v>
      </c>
      <c r="AO376" s="4"/>
      <c r="AP376" s="53">
        <f t="shared" si="2975"/>
        <v>0</v>
      </c>
      <c r="AQ376" s="4"/>
      <c r="AR376" s="53">
        <f t="shared" si="2976"/>
        <v>0</v>
      </c>
      <c r="AS376" s="4"/>
      <c r="AT376" s="53">
        <f t="shared" si="2977"/>
        <v>0</v>
      </c>
      <c r="AU376" s="4"/>
      <c r="AV376" s="53">
        <f t="shared" si="2978"/>
        <v>0</v>
      </c>
      <c r="AW376" s="4"/>
      <c r="AX376" s="53">
        <f t="shared" si="2979"/>
        <v>0</v>
      </c>
      <c r="AY376" s="4"/>
      <c r="AZ376" s="872">
        <f t="shared" si="2980"/>
        <v>0</v>
      </c>
      <c r="BA376" s="903"/>
      <c r="BB376" s="53">
        <f t="shared" si="2981"/>
        <v>0</v>
      </c>
      <c r="BC376" s="4"/>
      <c r="BD376" s="53">
        <f t="shared" si="2982"/>
        <v>0</v>
      </c>
      <c r="BE376" s="4"/>
      <c r="BF376" s="53">
        <f t="shared" si="2983"/>
        <v>0</v>
      </c>
      <c r="BG376" s="4"/>
      <c r="BH376" s="53">
        <f t="shared" si="2984"/>
        <v>0</v>
      </c>
      <c r="BI376" s="4"/>
      <c r="BJ376" s="53">
        <f t="shared" si="2985"/>
        <v>0</v>
      </c>
      <c r="BK376" s="4"/>
      <c r="BL376" s="53">
        <f t="shared" si="2986"/>
        <v>0</v>
      </c>
      <c r="BM376" s="4"/>
      <c r="BN376" s="53">
        <f t="shared" si="2987"/>
        <v>0</v>
      </c>
      <c r="BO376" s="4"/>
      <c r="BP376" s="53">
        <f t="shared" si="2988"/>
        <v>0</v>
      </c>
      <c r="BQ376" s="4"/>
      <c r="BR376" s="53">
        <f t="shared" si="2989"/>
        <v>0</v>
      </c>
      <c r="BS376" s="4"/>
      <c r="BT376" s="53">
        <f t="shared" si="2990"/>
        <v>0</v>
      </c>
      <c r="BU376" s="4"/>
      <c r="BV376" s="53">
        <f t="shared" si="2991"/>
        <v>0</v>
      </c>
      <c r="BW376" s="4"/>
      <c r="BX376" s="53">
        <f t="shared" si="2992"/>
        <v>0</v>
      </c>
      <c r="BY376" s="4"/>
      <c r="BZ376" s="53">
        <f t="shared" si="2993"/>
        <v>0</v>
      </c>
      <c r="CA376" s="4"/>
      <c r="CB376" s="53">
        <f t="shared" si="2994"/>
        <v>0</v>
      </c>
      <c r="CC376" s="4"/>
      <c r="CD376" s="53">
        <f t="shared" si="2995"/>
        <v>0</v>
      </c>
      <c r="CE376" s="4"/>
      <c r="CF376" s="53">
        <f t="shared" si="2996"/>
        <v>0</v>
      </c>
      <c r="CG376" s="4"/>
      <c r="CH376" s="53">
        <f t="shared" si="2997"/>
        <v>0</v>
      </c>
      <c r="CI376" s="4"/>
      <c r="CJ376" s="53">
        <f t="shared" si="2998"/>
        <v>0</v>
      </c>
      <c r="CK376" s="4"/>
      <c r="CL376" s="53">
        <f t="shared" si="2999"/>
        <v>0</v>
      </c>
      <c r="CM376" s="4"/>
      <c r="CN376" s="53">
        <f t="shared" si="3000"/>
        <v>0</v>
      </c>
      <c r="CO376" s="4"/>
      <c r="CP376" s="53">
        <f t="shared" si="3001"/>
        <v>0</v>
      </c>
      <c r="CQ376" s="4"/>
      <c r="CR376" s="53">
        <f t="shared" si="3002"/>
        <v>0</v>
      </c>
      <c r="CS376" s="4"/>
      <c r="CT376" s="53">
        <f t="shared" si="3003"/>
        <v>0</v>
      </c>
      <c r="CU376" s="4"/>
      <c r="CV376" s="53">
        <f t="shared" si="3004"/>
        <v>0</v>
      </c>
      <c r="CW376" s="4"/>
      <c r="CX376" s="53">
        <f t="shared" si="2894"/>
        <v>0</v>
      </c>
      <c r="CY376" s="43"/>
      <c r="CZ376" s="50">
        <f t="shared" si="2895"/>
        <v>47.75</v>
      </c>
      <c r="DA376" s="50">
        <f t="shared" si="2896"/>
        <v>4775</v>
      </c>
      <c r="DB376" s="1"/>
      <c r="DC376" s="850"/>
      <c r="DD376" s="850">
        <f t="shared" si="2897"/>
        <v>0</v>
      </c>
      <c r="DE376" s="851">
        <f t="shared" si="2898"/>
        <v>0</v>
      </c>
      <c r="DF376" s="851">
        <f t="shared" si="2899"/>
        <v>0</v>
      </c>
      <c r="DG376" s="850"/>
      <c r="DH376" s="850"/>
      <c r="DI376" s="851"/>
      <c r="DJ376" s="851"/>
    </row>
    <row r="377" spans="1:114" s="3" customFormat="1" x14ac:dyDescent="0.2">
      <c r="A377" s="46" t="s">
        <v>241</v>
      </c>
      <c r="B377" s="46" t="s">
        <v>242</v>
      </c>
      <c r="C377" s="46" t="s">
        <v>3</v>
      </c>
      <c r="D377" s="46">
        <v>100</v>
      </c>
      <c r="E377" s="4"/>
      <c r="F377" s="53">
        <f t="shared" si="2956"/>
        <v>0</v>
      </c>
      <c r="G377" s="4"/>
      <c r="H377" s="53">
        <f t="shared" si="2685"/>
        <v>0</v>
      </c>
      <c r="I377" s="4"/>
      <c r="J377" s="53">
        <f t="shared" si="2686"/>
        <v>0</v>
      </c>
      <c r="K377" s="4"/>
      <c r="L377" s="53">
        <f t="shared" si="2960"/>
        <v>0</v>
      </c>
      <c r="M377" s="4"/>
      <c r="N377" s="53">
        <f t="shared" si="2961"/>
        <v>0</v>
      </c>
      <c r="O377" s="4"/>
      <c r="P377" s="53">
        <f t="shared" si="2962"/>
        <v>0</v>
      </c>
      <c r="Q377" s="4"/>
      <c r="R377" s="53">
        <f t="shared" si="2963"/>
        <v>0</v>
      </c>
      <c r="S377" s="4"/>
      <c r="T377" s="53">
        <f t="shared" si="2964"/>
        <v>0</v>
      </c>
      <c r="U377" s="4"/>
      <c r="V377" s="53">
        <f t="shared" si="2965"/>
        <v>0</v>
      </c>
      <c r="W377" s="4">
        <v>31.75</v>
      </c>
      <c r="X377" s="53">
        <f t="shared" si="2966"/>
        <v>3175</v>
      </c>
      <c r="Y377" s="4"/>
      <c r="Z377" s="53">
        <f t="shared" si="2967"/>
        <v>0</v>
      </c>
      <c r="AA377" s="4"/>
      <c r="AB377" s="872">
        <f t="shared" si="2968"/>
        <v>0</v>
      </c>
      <c r="AC377" s="903"/>
      <c r="AD377" s="53">
        <f t="shared" si="2969"/>
        <v>0</v>
      </c>
      <c r="AE377" s="4"/>
      <c r="AF377" s="53">
        <f t="shared" si="2970"/>
        <v>0</v>
      </c>
      <c r="AG377" s="4"/>
      <c r="AH377" s="53">
        <f t="shared" si="2971"/>
        <v>0</v>
      </c>
      <c r="AI377" s="4"/>
      <c r="AJ377" s="53">
        <f t="shared" si="2972"/>
        <v>0</v>
      </c>
      <c r="AK377" s="4"/>
      <c r="AL377" s="53">
        <f t="shared" si="2973"/>
        <v>0</v>
      </c>
      <c r="AM377" s="4"/>
      <c r="AN377" s="53">
        <f t="shared" si="2974"/>
        <v>0</v>
      </c>
      <c r="AO377" s="4"/>
      <c r="AP377" s="53">
        <f t="shared" si="2975"/>
        <v>0</v>
      </c>
      <c r="AQ377" s="4"/>
      <c r="AR377" s="53">
        <f t="shared" si="2976"/>
        <v>0</v>
      </c>
      <c r="AS377" s="4"/>
      <c r="AT377" s="53">
        <f t="shared" si="2977"/>
        <v>0</v>
      </c>
      <c r="AU377" s="4"/>
      <c r="AV377" s="53">
        <f t="shared" si="2978"/>
        <v>0</v>
      </c>
      <c r="AW377" s="4"/>
      <c r="AX377" s="53">
        <f t="shared" si="2979"/>
        <v>0</v>
      </c>
      <c r="AY377" s="4"/>
      <c r="AZ377" s="872">
        <f t="shared" si="2980"/>
        <v>0</v>
      </c>
      <c r="BA377" s="903"/>
      <c r="BB377" s="53">
        <f t="shared" si="2981"/>
        <v>0</v>
      </c>
      <c r="BC377" s="4"/>
      <c r="BD377" s="53">
        <f t="shared" si="2982"/>
        <v>0</v>
      </c>
      <c r="BE377" s="4"/>
      <c r="BF377" s="53">
        <f t="shared" si="2983"/>
        <v>0</v>
      </c>
      <c r="BG377" s="4"/>
      <c r="BH377" s="53">
        <f t="shared" si="2984"/>
        <v>0</v>
      </c>
      <c r="BI377" s="4"/>
      <c r="BJ377" s="53">
        <f t="shared" si="2985"/>
        <v>0</v>
      </c>
      <c r="BK377" s="4"/>
      <c r="BL377" s="53">
        <f t="shared" si="2986"/>
        <v>0</v>
      </c>
      <c r="BM377" s="4"/>
      <c r="BN377" s="53">
        <f t="shared" si="2987"/>
        <v>0</v>
      </c>
      <c r="BO377" s="4"/>
      <c r="BP377" s="53">
        <f t="shared" si="2988"/>
        <v>0</v>
      </c>
      <c r="BQ377" s="4"/>
      <c r="BR377" s="53">
        <f t="shared" si="2989"/>
        <v>0</v>
      </c>
      <c r="BS377" s="4"/>
      <c r="BT377" s="53">
        <f t="shared" si="2990"/>
        <v>0</v>
      </c>
      <c r="BU377" s="4"/>
      <c r="BV377" s="53">
        <f t="shared" si="2991"/>
        <v>0</v>
      </c>
      <c r="BW377" s="4"/>
      <c r="BX377" s="53">
        <f t="shared" si="2992"/>
        <v>0</v>
      </c>
      <c r="BY377" s="4"/>
      <c r="BZ377" s="53">
        <f t="shared" si="2993"/>
        <v>0</v>
      </c>
      <c r="CA377" s="4"/>
      <c r="CB377" s="53">
        <f t="shared" si="2994"/>
        <v>0</v>
      </c>
      <c r="CC377" s="4"/>
      <c r="CD377" s="53">
        <f t="shared" si="2995"/>
        <v>0</v>
      </c>
      <c r="CE377" s="4"/>
      <c r="CF377" s="53">
        <f t="shared" si="2996"/>
        <v>0</v>
      </c>
      <c r="CG377" s="4"/>
      <c r="CH377" s="53">
        <f t="shared" si="2997"/>
        <v>0</v>
      </c>
      <c r="CI377" s="4"/>
      <c r="CJ377" s="53">
        <f t="shared" si="2998"/>
        <v>0</v>
      </c>
      <c r="CK377" s="4"/>
      <c r="CL377" s="53">
        <f t="shared" si="2999"/>
        <v>0</v>
      </c>
      <c r="CM377" s="4"/>
      <c r="CN377" s="53">
        <f t="shared" si="3000"/>
        <v>0</v>
      </c>
      <c r="CO377" s="4"/>
      <c r="CP377" s="53">
        <f t="shared" si="3001"/>
        <v>0</v>
      </c>
      <c r="CQ377" s="4"/>
      <c r="CR377" s="53">
        <f t="shared" si="3002"/>
        <v>0</v>
      </c>
      <c r="CS377" s="4"/>
      <c r="CT377" s="53">
        <f t="shared" si="3003"/>
        <v>0</v>
      </c>
      <c r="CU377" s="4"/>
      <c r="CV377" s="53">
        <f t="shared" si="3004"/>
        <v>0</v>
      </c>
      <c r="CW377" s="4"/>
      <c r="CX377" s="53">
        <f t="shared" si="2894"/>
        <v>0</v>
      </c>
      <c r="CY377" s="43"/>
      <c r="CZ377" s="50">
        <f t="shared" si="2895"/>
        <v>31.75</v>
      </c>
      <c r="DA377" s="50">
        <f t="shared" si="2896"/>
        <v>3175</v>
      </c>
      <c r="DB377" s="1"/>
      <c r="DC377" s="850"/>
      <c r="DD377" s="850">
        <f t="shared" si="2897"/>
        <v>0</v>
      </c>
      <c r="DE377" s="851">
        <f t="shared" si="2898"/>
        <v>0</v>
      </c>
      <c r="DF377" s="851">
        <f t="shared" si="2899"/>
        <v>0</v>
      </c>
      <c r="DG377" s="850"/>
      <c r="DH377" s="850"/>
      <c r="DI377" s="851"/>
      <c r="DJ377" s="851"/>
    </row>
    <row r="378" spans="1:114" s="3" customFormat="1" x14ac:dyDescent="0.2">
      <c r="A378" s="46"/>
      <c r="B378" s="46"/>
      <c r="C378" s="46"/>
      <c r="D378" s="46"/>
      <c r="E378" s="4"/>
      <c r="F378" s="53">
        <f>SUM(E378*$D378)</f>
        <v>0</v>
      </c>
      <c r="G378" s="4"/>
      <c r="H378" s="53">
        <f>SUM(G378*$D378)</f>
        <v>0</v>
      </c>
      <c r="I378" s="4"/>
      <c r="J378" s="53">
        <f>SUM(I378*$D378)</f>
        <v>0</v>
      </c>
      <c r="K378" s="4"/>
      <c r="L378" s="53">
        <f>SUM(K378*$D378)</f>
        <v>0</v>
      </c>
      <c r="M378" s="4"/>
      <c r="N378" s="53">
        <f>SUM(M378*$D378)</f>
        <v>0</v>
      </c>
      <c r="O378" s="4"/>
      <c r="P378" s="53">
        <f>SUM(O378*$D378)</f>
        <v>0</v>
      </c>
      <c r="Q378" s="4"/>
      <c r="R378" s="53">
        <f>SUM(Q378*$D378)</f>
        <v>0</v>
      </c>
      <c r="S378" s="4"/>
      <c r="T378" s="53">
        <f>SUM(S378*$D378)</f>
        <v>0</v>
      </c>
      <c r="U378" s="4"/>
      <c r="V378" s="53">
        <f>SUM(U378*$D378)</f>
        <v>0</v>
      </c>
      <c r="W378" s="4"/>
      <c r="X378" s="53">
        <f>SUM(W378*$D378)</f>
        <v>0</v>
      </c>
      <c r="Y378" s="4"/>
      <c r="Z378" s="53">
        <f>SUM(Y378*$D378)</f>
        <v>0</v>
      </c>
      <c r="AA378" s="4"/>
      <c r="AB378" s="872">
        <f>SUM(AA378*$D378)</f>
        <v>0</v>
      </c>
      <c r="AC378" s="903"/>
      <c r="AD378" s="53">
        <f>SUM(AC378*$D378)</f>
        <v>0</v>
      </c>
      <c r="AE378" s="4"/>
      <c r="AF378" s="53">
        <f>SUM(AE378*$D378)</f>
        <v>0</v>
      </c>
      <c r="AG378" s="4"/>
      <c r="AH378" s="53">
        <f>SUM(AG378*$D378)</f>
        <v>0</v>
      </c>
      <c r="AI378" s="4"/>
      <c r="AJ378" s="53">
        <f>SUM(AI378*$D378)</f>
        <v>0</v>
      </c>
      <c r="AK378" s="4"/>
      <c r="AL378" s="53">
        <f>SUM(AK378*$D378)</f>
        <v>0</v>
      </c>
      <c r="AM378" s="4"/>
      <c r="AN378" s="53">
        <f>SUM(AM378*$D378)</f>
        <v>0</v>
      </c>
      <c r="AO378" s="4"/>
      <c r="AP378" s="53">
        <f>SUM(AO378*$D378)</f>
        <v>0</v>
      </c>
      <c r="AQ378" s="4"/>
      <c r="AR378" s="53">
        <f>SUM(AQ378*$D378)</f>
        <v>0</v>
      </c>
      <c r="AS378" s="4"/>
      <c r="AT378" s="53">
        <f>SUM(AS378*$D378)</f>
        <v>0</v>
      </c>
      <c r="AU378" s="4"/>
      <c r="AV378" s="53">
        <f>SUM(AU378*$D378)</f>
        <v>0</v>
      </c>
      <c r="AW378" s="4"/>
      <c r="AX378" s="53">
        <f>SUM(AW378*$D378)</f>
        <v>0</v>
      </c>
      <c r="AY378" s="4"/>
      <c r="AZ378" s="872">
        <f>SUM(AY378*$D378)</f>
        <v>0</v>
      </c>
      <c r="BA378" s="903"/>
      <c r="BB378" s="53">
        <f>SUM(BA378*$D378)</f>
        <v>0</v>
      </c>
      <c r="BC378" s="4"/>
      <c r="BD378" s="53">
        <f>SUM(BC378*$D378)</f>
        <v>0</v>
      </c>
      <c r="BE378" s="4"/>
      <c r="BF378" s="53">
        <f>SUM(BE378*$D378)</f>
        <v>0</v>
      </c>
      <c r="BG378" s="4"/>
      <c r="BH378" s="53">
        <f>SUM(BG378*$D378)</f>
        <v>0</v>
      </c>
      <c r="BI378" s="4"/>
      <c r="BJ378" s="53">
        <f>SUM(BI378*$D378)</f>
        <v>0</v>
      </c>
      <c r="BK378" s="4"/>
      <c r="BL378" s="53">
        <f>SUM(BK378*$D378)</f>
        <v>0</v>
      </c>
      <c r="BM378" s="4"/>
      <c r="BN378" s="53">
        <f>SUM(BM378*$D378)</f>
        <v>0</v>
      </c>
      <c r="BO378" s="4"/>
      <c r="BP378" s="53">
        <f>SUM(BO378*$D378)</f>
        <v>0</v>
      </c>
      <c r="BQ378" s="4"/>
      <c r="BR378" s="53">
        <f>SUM(BQ378*$D378)</f>
        <v>0</v>
      </c>
      <c r="BS378" s="4"/>
      <c r="BT378" s="53">
        <f>SUM(BS378*$D378)</f>
        <v>0</v>
      </c>
      <c r="BU378" s="4"/>
      <c r="BV378" s="53">
        <f>SUM(BU378*$D378)</f>
        <v>0</v>
      </c>
      <c r="BW378" s="4"/>
      <c r="BX378" s="53">
        <f>SUM(BW378*$D378)</f>
        <v>0</v>
      </c>
      <c r="BY378" s="4"/>
      <c r="BZ378" s="53">
        <f>SUM(BY378*$D378)</f>
        <v>0</v>
      </c>
      <c r="CA378" s="4"/>
      <c r="CB378" s="53">
        <f>SUM(CA378*$D378)</f>
        <v>0</v>
      </c>
      <c r="CC378" s="4"/>
      <c r="CD378" s="53">
        <f>SUM(CC378*$D378)</f>
        <v>0</v>
      </c>
      <c r="CE378" s="4"/>
      <c r="CF378" s="53">
        <f>SUM(CE378*$D378)</f>
        <v>0</v>
      </c>
      <c r="CG378" s="4"/>
      <c r="CH378" s="53">
        <f>SUM(CG378*$D378)</f>
        <v>0</v>
      </c>
      <c r="CI378" s="4"/>
      <c r="CJ378" s="53">
        <f>SUM(CI378*$D378)</f>
        <v>0</v>
      </c>
      <c r="CK378" s="4"/>
      <c r="CL378" s="53">
        <f>SUM(CK378*$D378)</f>
        <v>0</v>
      </c>
      <c r="CM378" s="4"/>
      <c r="CN378" s="53">
        <f>SUM(CM378*$D378)</f>
        <v>0</v>
      </c>
      <c r="CO378" s="4"/>
      <c r="CP378" s="53">
        <f>SUM(CO378*$D378)</f>
        <v>0</v>
      </c>
      <c r="CQ378" s="4"/>
      <c r="CR378" s="53">
        <f>SUM(CQ378*$D378)</f>
        <v>0</v>
      </c>
      <c r="CS378" s="4"/>
      <c r="CT378" s="53">
        <f>SUM(CS378*$D378)</f>
        <v>0</v>
      </c>
      <c r="CU378" s="4"/>
      <c r="CV378" s="53">
        <f>SUM(CU378*$D378)</f>
        <v>0</v>
      </c>
      <c r="CW378" s="4"/>
      <c r="CX378" s="53">
        <f>SUM(CW378*$D378)</f>
        <v>0</v>
      </c>
      <c r="CY378" s="43"/>
      <c r="CZ378" s="50">
        <f>SUM(E378+G378+I378+K378+M378+O378+Q378+S378+U378+W378+Y378+AA378+AC378+AE378+AG378+AI378+AK378+AM378+AO378+AQ378+AS378+AU378+AW378+AY378+BA378+BC378+BE378+BG378+BI378+BK378+BM378+BO378+BQ378+BS378+BU378+BW378+CW378+BY378+CA378+CC378+CE378+CG378+CI378+CK378+CM378+CO378+CQ378+CS378+CU378)</f>
        <v>0</v>
      </c>
      <c r="DA378" s="50">
        <f>ROUND(CZ378*D378*2,1)/2</f>
        <v>0</v>
      </c>
      <c r="DB378" s="1"/>
      <c r="DC378" s="850"/>
      <c r="DD378" s="850">
        <f>DC378*D378</f>
        <v>0</v>
      </c>
      <c r="DE378" s="851">
        <f>DC378+BW378</f>
        <v>0</v>
      </c>
      <c r="DF378" s="851">
        <f>DE378*D378</f>
        <v>0</v>
      </c>
      <c r="DG378" s="850"/>
      <c r="DH378" s="850"/>
      <c r="DI378" s="851"/>
      <c r="DJ378" s="851"/>
    </row>
    <row r="379" spans="1:114" s="3" customFormat="1" x14ac:dyDescent="0.2">
      <c r="A379" s="46" t="s">
        <v>213</v>
      </c>
      <c r="B379" s="46" t="s">
        <v>135</v>
      </c>
      <c r="C379" s="46" t="s">
        <v>8</v>
      </c>
      <c r="D379" s="46">
        <v>75</v>
      </c>
      <c r="E379" s="4"/>
      <c r="F379" s="53">
        <f t="shared" si="2956"/>
        <v>0</v>
      </c>
      <c r="G379" s="4"/>
      <c r="H379" s="53">
        <f t="shared" si="2685"/>
        <v>0</v>
      </c>
      <c r="I379" s="4"/>
      <c r="J379" s="53">
        <f t="shared" si="2686"/>
        <v>0</v>
      </c>
      <c r="K379" s="4"/>
      <c r="L379" s="53">
        <f t="shared" si="2960"/>
        <v>0</v>
      </c>
      <c r="M379" s="4"/>
      <c r="N379" s="53">
        <f t="shared" si="2961"/>
        <v>0</v>
      </c>
      <c r="O379" s="4"/>
      <c r="P379" s="53">
        <f t="shared" si="2962"/>
        <v>0</v>
      </c>
      <c r="Q379" s="4"/>
      <c r="R379" s="53">
        <f t="shared" si="2963"/>
        <v>0</v>
      </c>
      <c r="S379" s="4"/>
      <c r="T379" s="53">
        <f t="shared" si="2964"/>
        <v>0</v>
      </c>
      <c r="U379" s="4"/>
      <c r="V379" s="53">
        <f t="shared" si="2965"/>
        <v>0</v>
      </c>
      <c r="W379" s="4"/>
      <c r="X379" s="53">
        <f t="shared" si="2966"/>
        <v>0</v>
      </c>
      <c r="Y379" s="4"/>
      <c r="Z379" s="53">
        <f t="shared" si="2967"/>
        <v>0</v>
      </c>
      <c r="AA379" s="4"/>
      <c r="AB379" s="872">
        <f t="shared" si="2968"/>
        <v>0</v>
      </c>
      <c r="AC379" s="903"/>
      <c r="AD379" s="53">
        <f t="shared" si="2969"/>
        <v>0</v>
      </c>
      <c r="AE379" s="4"/>
      <c r="AF379" s="53">
        <f t="shared" si="2970"/>
        <v>0</v>
      </c>
      <c r="AG379" s="4"/>
      <c r="AH379" s="53">
        <f t="shared" si="2971"/>
        <v>0</v>
      </c>
      <c r="AI379" s="4"/>
      <c r="AJ379" s="53">
        <f t="shared" si="2972"/>
        <v>0</v>
      </c>
      <c r="AK379" s="4"/>
      <c r="AL379" s="53">
        <f t="shared" si="2973"/>
        <v>0</v>
      </c>
      <c r="AM379" s="4"/>
      <c r="AN379" s="53">
        <f t="shared" si="2974"/>
        <v>0</v>
      </c>
      <c r="AO379" s="4"/>
      <c r="AP379" s="53">
        <f t="shared" si="2975"/>
        <v>0</v>
      </c>
      <c r="AQ379" s="4"/>
      <c r="AR379" s="53">
        <f t="shared" si="2976"/>
        <v>0</v>
      </c>
      <c r="AS379" s="4"/>
      <c r="AT379" s="53">
        <f t="shared" si="2977"/>
        <v>0</v>
      </c>
      <c r="AU379" s="4"/>
      <c r="AV379" s="53">
        <f t="shared" si="2978"/>
        <v>0</v>
      </c>
      <c r="AW379" s="4"/>
      <c r="AX379" s="53">
        <f t="shared" si="2979"/>
        <v>0</v>
      </c>
      <c r="AY379" s="4"/>
      <c r="AZ379" s="872">
        <f t="shared" si="2980"/>
        <v>0</v>
      </c>
      <c r="BA379" s="903"/>
      <c r="BB379" s="53">
        <f t="shared" si="2981"/>
        <v>0</v>
      </c>
      <c r="BC379" s="4"/>
      <c r="BD379" s="53">
        <f t="shared" si="2982"/>
        <v>0</v>
      </c>
      <c r="BE379" s="4"/>
      <c r="BF379" s="53">
        <f t="shared" si="2983"/>
        <v>0</v>
      </c>
      <c r="BG379" s="4"/>
      <c r="BH379" s="53">
        <f t="shared" si="2984"/>
        <v>0</v>
      </c>
      <c r="BI379" s="4"/>
      <c r="BJ379" s="53">
        <f t="shared" si="2985"/>
        <v>0</v>
      </c>
      <c r="BK379" s="4"/>
      <c r="BL379" s="53">
        <f t="shared" si="2986"/>
        <v>0</v>
      </c>
      <c r="BM379" s="4"/>
      <c r="BN379" s="53">
        <f t="shared" si="2987"/>
        <v>0</v>
      </c>
      <c r="BO379" s="4"/>
      <c r="BP379" s="53">
        <f t="shared" si="2988"/>
        <v>0</v>
      </c>
      <c r="BQ379" s="4"/>
      <c r="BR379" s="53">
        <f t="shared" si="2989"/>
        <v>0</v>
      </c>
      <c r="BS379" s="4"/>
      <c r="BT379" s="53">
        <f t="shared" si="2990"/>
        <v>0</v>
      </c>
      <c r="BU379" s="4"/>
      <c r="BV379" s="53">
        <f t="shared" si="2991"/>
        <v>0</v>
      </c>
      <c r="BW379" s="4"/>
      <c r="BX379" s="53">
        <f t="shared" si="2992"/>
        <v>0</v>
      </c>
      <c r="BY379" s="4"/>
      <c r="BZ379" s="53">
        <f t="shared" si="2993"/>
        <v>0</v>
      </c>
      <c r="CA379" s="4"/>
      <c r="CB379" s="53">
        <f t="shared" si="2994"/>
        <v>0</v>
      </c>
      <c r="CC379" s="4"/>
      <c r="CD379" s="53">
        <f t="shared" si="2995"/>
        <v>0</v>
      </c>
      <c r="CE379" s="4"/>
      <c r="CF379" s="53">
        <f t="shared" si="2996"/>
        <v>0</v>
      </c>
      <c r="CG379" s="4"/>
      <c r="CH379" s="53">
        <f t="shared" si="2997"/>
        <v>0</v>
      </c>
      <c r="CI379" s="4"/>
      <c r="CJ379" s="53">
        <f t="shared" si="2998"/>
        <v>0</v>
      </c>
      <c r="CK379" s="4"/>
      <c r="CL379" s="53">
        <f t="shared" si="2999"/>
        <v>0</v>
      </c>
      <c r="CM379" s="4"/>
      <c r="CN379" s="53">
        <f t="shared" si="3000"/>
        <v>0</v>
      </c>
      <c r="CO379" s="4"/>
      <c r="CP379" s="53">
        <f t="shared" si="3001"/>
        <v>0</v>
      </c>
      <c r="CQ379" s="4"/>
      <c r="CR379" s="53">
        <f t="shared" si="3002"/>
        <v>0</v>
      </c>
      <c r="CS379" s="4"/>
      <c r="CT379" s="53">
        <f t="shared" si="3003"/>
        <v>0</v>
      </c>
      <c r="CU379" s="4"/>
      <c r="CV379" s="53">
        <f t="shared" si="3004"/>
        <v>0</v>
      </c>
      <c r="CW379" s="4"/>
      <c r="CX379" s="53">
        <f t="shared" si="2894"/>
        <v>0</v>
      </c>
      <c r="CY379" s="43"/>
      <c r="CZ379" s="50">
        <f t="shared" si="2895"/>
        <v>0</v>
      </c>
      <c r="DA379" s="50">
        <f t="shared" si="2896"/>
        <v>0</v>
      </c>
      <c r="DB379" s="1"/>
      <c r="DC379" s="850"/>
      <c r="DD379" s="850">
        <f t="shared" si="2897"/>
        <v>0</v>
      </c>
      <c r="DE379" s="851">
        <f t="shared" si="2898"/>
        <v>0</v>
      </c>
      <c r="DF379" s="851">
        <f t="shared" si="2899"/>
        <v>0</v>
      </c>
      <c r="DG379" s="850"/>
      <c r="DH379" s="850"/>
      <c r="DI379" s="851"/>
      <c r="DJ379" s="851"/>
    </row>
    <row r="380" spans="1:114" s="3" customFormat="1" x14ac:dyDescent="0.2">
      <c r="A380" s="46" t="s">
        <v>132</v>
      </c>
      <c r="B380" s="46" t="s">
        <v>133</v>
      </c>
      <c r="C380" s="46" t="s">
        <v>8</v>
      </c>
      <c r="D380" s="46">
        <v>75</v>
      </c>
      <c r="E380" s="4"/>
      <c r="F380" s="53">
        <f t="shared" si="2956"/>
        <v>0</v>
      </c>
      <c r="G380" s="4"/>
      <c r="H380" s="53">
        <f t="shared" si="2685"/>
        <v>0</v>
      </c>
      <c r="I380" s="4"/>
      <c r="J380" s="53">
        <f t="shared" si="2686"/>
        <v>0</v>
      </c>
      <c r="K380" s="4"/>
      <c r="L380" s="53">
        <f t="shared" si="2960"/>
        <v>0</v>
      </c>
      <c r="M380" s="4"/>
      <c r="N380" s="53">
        <f t="shared" si="2961"/>
        <v>0</v>
      </c>
      <c r="O380" s="4"/>
      <c r="P380" s="53">
        <f t="shared" si="2962"/>
        <v>0</v>
      </c>
      <c r="Q380" s="4"/>
      <c r="R380" s="53">
        <f t="shared" si="2963"/>
        <v>0</v>
      </c>
      <c r="S380" s="4"/>
      <c r="T380" s="53">
        <f t="shared" si="2964"/>
        <v>0</v>
      </c>
      <c r="U380" s="4"/>
      <c r="V380" s="53">
        <f t="shared" si="2965"/>
        <v>0</v>
      </c>
      <c r="W380" s="4"/>
      <c r="X380" s="53">
        <f t="shared" si="2966"/>
        <v>0</v>
      </c>
      <c r="Y380" s="4"/>
      <c r="Z380" s="53">
        <f t="shared" si="2967"/>
        <v>0</v>
      </c>
      <c r="AA380" s="4"/>
      <c r="AB380" s="872">
        <f t="shared" si="2968"/>
        <v>0</v>
      </c>
      <c r="AC380" s="903"/>
      <c r="AD380" s="53">
        <f t="shared" si="2969"/>
        <v>0</v>
      </c>
      <c r="AE380" s="4"/>
      <c r="AF380" s="53">
        <f t="shared" si="2970"/>
        <v>0</v>
      </c>
      <c r="AG380" s="4"/>
      <c r="AH380" s="53">
        <f t="shared" si="2971"/>
        <v>0</v>
      </c>
      <c r="AI380" s="4"/>
      <c r="AJ380" s="53">
        <f t="shared" si="2972"/>
        <v>0</v>
      </c>
      <c r="AK380" s="4"/>
      <c r="AL380" s="53">
        <f t="shared" si="2973"/>
        <v>0</v>
      </c>
      <c r="AM380" s="4"/>
      <c r="AN380" s="53">
        <f t="shared" si="2974"/>
        <v>0</v>
      </c>
      <c r="AO380" s="4"/>
      <c r="AP380" s="53">
        <f t="shared" si="2975"/>
        <v>0</v>
      </c>
      <c r="AQ380" s="4"/>
      <c r="AR380" s="53">
        <f t="shared" si="2976"/>
        <v>0</v>
      </c>
      <c r="AS380" s="4"/>
      <c r="AT380" s="53">
        <f t="shared" si="2977"/>
        <v>0</v>
      </c>
      <c r="AU380" s="4"/>
      <c r="AV380" s="53">
        <f t="shared" si="2978"/>
        <v>0</v>
      </c>
      <c r="AW380" s="4"/>
      <c r="AX380" s="53">
        <f t="shared" si="2979"/>
        <v>0</v>
      </c>
      <c r="AY380" s="4"/>
      <c r="AZ380" s="872">
        <f t="shared" si="2980"/>
        <v>0</v>
      </c>
      <c r="BA380" s="903"/>
      <c r="BB380" s="53">
        <f t="shared" si="2981"/>
        <v>0</v>
      </c>
      <c r="BC380" s="4"/>
      <c r="BD380" s="53">
        <f t="shared" si="2982"/>
        <v>0</v>
      </c>
      <c r="BE380" s="4"/>
      <c r="BF380" s="53">
        <f t="shared" si="2983"/>
        <v>0</v>
      </c>
      <c r="BG380" s="4">
        <v>35</v>
      </c>
      <c r="BH380" s="53">
        <f t="shared" si="2984"/>
        <v>2625</v>
      </c>
      <c r="BI380" s="4"/>
      <c r="BJ380" s="53">
        <f t="shared" si="2985"/>
        <v>0</v>
      </c>
      <c r="BK380" s="4"/>
      <c r="BL380" s="53">
        <f t="shared" si="2986"/>
        <v>0</v>
      </c>
      <c r="BM380" s="4"/>
      <c r="BN380" s="53">
        <f t="shared" si="2987"/>
        <v>0</v>
      </c>
      <c r="BO380" s="4"/>
      <c r="BP380" s="53">
        <f t="shared" si="2988"/>
        <v>0</v>
      </c>
      <c r="BQ380" s="4"/>
      <c r="BR380" s="53">
        <f t="shared" si="2989"/>
        <v>0</v>
      </c>
      <c r="BS380" s="4"/>
      <c r="BT380" s="53">
        <f t="shared" si="2990"/>
        <v>0</v>
      </c>
      <c r="BU380" s="4"/>
      <c r="BV380" s="53">
        <f t="shared" si="2991"/>
        <v>0</v>
      </c>
      <c r="BW380" s="4"/>
      <c r="BX380" s="53">
        <f t="shared" si="2992"/>
        <v>0</v>
      </c>
      <c r="BY380" s="4"/>
      <c r="BZ380" s="53">
        <f t="shared" si="2993"/>
        <v>0</v>
      </c>
      <c r="CA380" s="4"/>
      <c r="CB380" s="53">
        <f t="shared" si="2994"/>
        <v>0</v>
      </c>
      <c r="CC380" s="4"/>
      <c r="CD380" s="53">
        <f t="shared" si="2995"/>
        <v>0</v>
      </c>
      <c r="CE380" s="4"/>
      <c r="CF380" s="53">
        <f t="shared" si="2996"/>
        <v>0</v>
      </c>
      <c r="CG380" s="4"/>
      <c r="CH380" s="53">
        <f t="shared" si="2997"/>
        <v>0</v>
      </c>
      <c r="CI380" s="4"/>
      <c r="CJ380" s="53">
        <f t="shared" si="2998"/>
        <v>0</v>
      </c>
      <c r="CK380" s="4"/>
      <c r="CL380" s="53">
        <f t="shared" si="2999"/>
        <v>0</v>
      </c>
      <c r="CM380" s="4"/>
      <c r="CN380" s="53">
        <f t="shared" si="3000"/>
        <v>0</v>
      </c>
      <c r="CO380" s="4"/>
      <c r="CP380" s="53">
        <f t="shared" si="3001"/>
        <v>0</v>
      </c>
      <c r="CQ380" s="4"/>
      <c r="CR380" s="53">
        <f t="shared" si="3002"/>
        <v>0</v>
      </c>
      <c r="CS380" s="4"/>
      <c r="CT380" s="53">
        <f t="shared" si="3003"/>
        <v>0</v>
      </c>
      <c r="CU380" s="4"/>
      <c r="CV380" s="53">
        <f t="shared" si="3004"/>
        <v>0</v>
      </c>
      <c r="CW380" s="4"/>
      <c r="CX380" s="53">
        <f t="shared" si="2894"/>
        <v>0</v>
      </c>
      <c r="CY380" s="43"/>
      <c r="CZ380" s="50">
        <f t="shared" si="2895"/>
        <v>35</v>
      </c>
      <c r="DA380" s="50">
        <f t="shared" si="2896"/>
        <v>2625</v>
      </c>
      <c r="DB380" s="1"/>
      <c r="DC380" s="850"/>
      <c r="DD380" s="850">
        <f t="shared" si="2897"/>
        <v>0</v>
      </c>
      <c r="DE380" s="851">
        <f t="shared" si="2898"/>
        <v>0</v>
      </c>
      <c r="DF380" s="851">
        <f t="shared" si="2899"/>
        <v>0</v>
      </c>
      <c r="DG380" s="850"/>
      <c r="DH380" s="850"/>
      <c r="DI380" s="851"/>
      <c r="DJ380" s="851"/>
    </row>
    <row r="381" spans="1:114" s="3" customFormat="1" x14ac:dyDescent="0.2">
      <c r="A381" s="46"/>
      <c r="B381" s="46"/>
      <c r="C381" s="46"/>
      <c r="D381" s="46"/>
      <c r="E381" s="4"/>
      <c r="F381" s="53">
        <f t="shared" ref="F381" si="3005">SUM(E381*$D381)</f>
        <v>0</v>
      </c>
      <c r="G381" s="4"/>
      <c r="H381" s="53">
        <f t="shared" ref="H381" si="3006">SUM(G381*$D381)</f>
        <v>0</v>
      </c>
      <c r="I381" s="4"/>
      <c r="J381" s="53">
        <f t="shared" ref="J381" si="3007">SUM(I381*$D381)</f>
        <v>0</v>
      </c>
      <c r="K381" s="4"/>
      <c r="L381" s="53">
        <f t="shared" ref="L381" si="3008">SUM(K381*$D381)</f>
        <v>0</v>
      </c>
      <c r="M381" s="4"/>
      <c r="N381" s="53">
        <f t="shared" ref="N381" si="3009">SUM(M381*$D381)</f>
        <v>0</v>
      </c>
      <c r="O381" s="4"/>
      <c r="P381" s="53">
        <f t="shared" ref="P381" si="3010">SUM(O381*$D381)</f>
        <v>0</v>
      </c>
      <c r="Q381" s="4"/>
      <c r="R381" s="53">
        <f t="shared" ref="R381" si="3011">SUM(Q381*$D381)</f>
        <v>0</v>
      </c>
      <c r="S381" s="4"/>
      <c r="T381" s="53">
        <f t="shared" ref="T381" si="3012">SUM(S381*$D381)</f>
        <v>0</v>
      </c>
      <c r="U381" s="4"/>
      <c r="V381" s="53">
        <f t="shared" ref="V381" si="3013">SUM(U381*$D381)</f>
        <v>0</v>
      </c>
      <c r="W381" s="4"/>
      <c r="X381" s="53">
        <f t="shared" ref="X381" si="3014">SUM(W381*$D381)</f>
        <v>0</v>
      </c>
      <c r="Y381" s="4"/>
      <c r="Z381" s="53">
        <f t="shared" ref="Z381" si="3015">SUM(Y381*$D381)</f>
        <v>0</v>
      </c>
      <c r="AA381" s="4"/>
      <c r="AB381" s="872">
        <f t="shared" ref="AB381" si="3016">SUM(AA381*$D381)</f>
        <v>0</v>
      </c>
      <c r="AC381" s="903"/>
      <c r="AD381" s="53">
        <f t="shared" ref="AD381" si="3017">SUM(AC381*$D381)</f>
        <v>0</v>
      </c>
      <c r="AE381" s="4"/>
      <c r="AF381" s="53">
        <f t="shared" ref="AF381" si="3018">SUM(AE381*$D381)</f>
        <v>0</v>
      </c>
      <c r="AG381" s="4"/>
      <c r="AH381" s="53">
        <f t="shared" ref="AH381" si="3019">SUM(AG381*$D381)</f>
        <v>0</v>
      </c>
      <c r="AI381" s="4"/>
      <c r="AJ381" s="53">
        <f t="shared" ref="AJ381" si="3020">SUM(AI381*$D381)</f>
        <v>0</v>
      </c>
      <c r="AK381" s="4"/>
      <c r="AL381" s="53">
        <f t="shared" ref="AL381" si="3021">SUM(AK381*$D381)</f>
        <v>0</v>
      </c>
      <c r="AM381" s="4"/>
      <c r="AN381" s="53">
        <f t="shared" ref="AN381" si="3022">SUM(AM381*$D381)</f>
        <v>0</v>
      </c>
      <c r="AO381" s="4"/>
      <c r="AP381" s="53">
        <f t="shared" ref="AP381" si="3023">SUM(AO381*$D381)</f>
        <v>0</v>
      </c>
      <c r="AQ381" s="4"/>
      <c r="AR381" s="53">
        <f t="shared" ref="AR381" si="3024">SUM(AQ381*$D381)</f>
        <v>0</v>
      </c>
      <c r="AS381" s="4"/>
      <c r="AT381" s="53">
        <f t="shared" ref="AT381" si="3025">SUM(AS381*$D381)</f>
        <v>0</v>
      </c>
      <c r="AU381" s="4"/>
      <c r="AV381" s="53">
        <f t="shared" ref="AV381" si="3026">SUM(AU381*$D381)</f>
        <v>0</v>
      </c>
      <c r="AW381" s="4"/>
      <c r="AX381" s="53">
        <f t="shared" ref="AX381" si="3027">SUM(AW381*$D381)</f>
        <v>0</v>
      </c>
      <c r="AY381" s="4"/>
      <c r="AZ381" s="872">
        <f t="shared" ref="AZ381" si="3028">SUM(AY381*$D381)</f>
        <v>0</v>
      </c>
      <c r="BA381" s="903"/>
      <c r="BB381" s="53">
        <f t="shared" ref="BB381" si="3029">SUM(BA381*$D381)</f>
        <v>0</v>
      </c>
      <c r="BC381" s="4"/>
      <c r="BD381" s="53">
        <f t="shared" ref="BD381" si="3030">SUM(BC381*$D381)</f>
        <v>0</v>
      </c>
      <c r="BE381" s="4"/>
      <c r="BF381" s="53">
        <f t="shared" ref="BF381" si="3031">SUM(BE381*$D381)</f>
        <v>0</v>
      </c>
      <c r="BG381" s="4"/>
      <c r="BH381" s="53">
        <f t="shared" ref="BH381" si="3032">SUM(BG381*$D381)</f>
        <v>0</v>
      </c>
      <c r="BI381" s="4"/>
      <c r="BJ381" s="53">
        <f t="shared" ref="BJ381" si="3033">SUM(BI381*$D381)</f>
        <v>0</v>
      </c>
      <c r="BK381" s="4"/>
      <c r="BL381" s="53">
        <f t="shared" ref="BL381" si="3034">SUM(BK381*$D381)</f>
        <v>0</v>
      </c>
      <c r="BM381" s="4"/>
      <c r="BN381" s="53">
        <f t="shared" ref="BN381" si="3035">SUM(BM381*$D381)</f>
        <v>0</v>
      </c>
      <c r="BO381" s="4"/>
      <c r="BP381" s="53">
        <f t="shared" ref="BP381" si="3036">SUM(BO381*$D381)</f>
        <v>0</v>
      </c>
      <c r="BQ381" s="4"/>
      <c r="BR381" s="53">
        <f t="shared" ref="BR381" si="3037">SUM(BQ381*$D381)</f>
        <v>0</v>
      </c>
      <c r="BS381" s="4"/>
      <c r="BT381" s="53">
        <f t="shared" ref="BT381" si="3038">SUM(BS381*$D381)</f>
        <v>0</v>
      </c>
      <c r="BU381" s="4"/>
      <c r="BV381" s="53">
        <f t="shared" ref="BV381" si="3039">SUM(BU381*$D381)</f>
        <v>0</v>
      </c>
      <c r="BW381" s="4"/>
      <c r="BX381" s="53">
        <f t="shared" ref="BX381" si="3040">SUM(BW381*$D381)</f>
        <v>0</v>
      </c>
      <c r="BY381" s="4"/>
      <c r="BZ381" s="53">
        <f t="shared" ref="BZ381" si="3041">SUM(BY381*$D381)</f>
        <v>0</v>
      </c>
      <c r="CA381" s="4"/>
      <c r="CB381" s="53">
        <f t="shared" ref="CB381" si="3042">SUM(CA381*$D381)</f>
        <v>0</v>
      </c>
      <c r="CC381" s="4"/>
      <c r="CD381" s="53">
        <f t="shared" ref="CD381" si="3043">SUM(CC381*$D381)</f>
        <v>0</v>
      </c>
      <c r="CE381" s="4"/>
      <c r="CF381" s="53">
        <f t="shared" ref="CF381" si="3044">SUM(CE381*$D381)</f>
        <v>0</v>
      </c>
      <c r="CG381" s="4"/>
      <c r="CH381" s="53">
        <f t="shared" ref="CH381" si="3045">SUM(CG381*$D381)</f>
        <v>0</v>
      </c>
      <c r="CI381" s="4"/>
      <c r="CJ381" s="53">
        <f t="shared" ref="CJ381" si="3046">SUM(CI381*$D381)</f>
        <v>0</v>
      </c>
      <c r="CK381" s="4"/>
      <c r="CL381" s="53">
        <f t="shared" ref="CL381" si="3047">SUM(CK381*$D381)</f>
        <v>0</v>
      </c>
      <c r="CM381" s="4"/>
      <c r="CN381" s="53">
        <f t="shared" ref="CN381" si="3048">SUM(CM381*$D381)</f>
        <v>0</v>
      </c>
      <c r="CO381" s="4"/>
      <c r="CP381" s="53">
        <f t="shared" ref="CP381" si="3049">SUM(CO381*$D381)</f>
        <v>0</v>
      </c>
      <c r="CQ381" s="4"/>
      <c r="CR381" s="53">
        <f t="shared" ref="CR381" si="3050">SUM(CQ381*$D381)</f>
        <v>0</v>
      </c>
      <c r="CS381" s="4"/>
      <c r="CT381" s="53">
        <f t="shared" ref="CT381" si="3051">SUM(CS381*$D381)</f>
        <v>0</v>
      </c>
      <c r="CU381" s="4"/>
      <c r="CV381" s="53">
        <f t="shared" ref="CV381" si="3052">SUM(CU381*$D381)</f>
        <v>0</v>
      </c>
      <c r="CW381" s="4"/>
      <c r="CX381" s="53">
        <f t="shared" ref="CX381" si="3053">SUM(CW381*$D381)</f>
        <v>0</v>
      </c>
      <c r="CY381" s="43"/>
      <c r="CZ381" s="50">
        <f t="shared" si="2895"/>
        <v>0</v>
      </c>
      <c r="DA381" s="50">
        <f t="shared" si="2896"/>
        <v>0</v>
      </c>
      <c r="DB381" s="1"/>
      <c r="DC381" s="850"/>
      <c r="DD381" s="850">
        <f t="shared" si="2897"/>
        <v>0</v>
      </c>
      <c r="DE381" s="851">
        <f t="shared" ref="DE381" si="3054">DC381+BW381</f>
        <v>0</v>
      </c>
      <c r="DF381" s="851">
        <f t="shared" si="2899"/>
        <v>0</v>
      </c>
      <c r="DG381" s="850"/>
      <c r="DH381" s="850"/>
      <c r="DI381" s="851"/>
      <c r="DJ381" s="851"/>
    </row>
    <row r="382" spans="1:114" s="3" customFormat="1" x14ac:dyDescent="0.2">
      <c r="A382" s="46" t="s">
        <v>195</v>
      </c>
      <c r="B382" s="46" t="s">
        <v>196</v>
      </c>
      <c r="C382" s="46" t="s">
        <v>9</v>
      </c>
      <c r="D382" s="46">
        <v>60</v>
      </c>
      <c r="E382" s="4"/>
      <c r="F382" s="53">
        <f t="shared" si="2956"/>
        <v>0</v>
      </c>
      <c r="G382" s="4"/>
      <c r="H382" s="53">
        <f t="shared" si="2685"/>
        <v>0</v>
      </c>
      <c r="I382" s="4"/>
      <c r="J382" s="53">
        <f t="shared" si="2686"/>
        <v>0</v>
      </c>
      <c r="K382" s="4"/>
      <c r="L382" s="53">
        <f t="shared" si="2960"/>
        <v>0</v>
      </c>
      <c r="M382" s="4"/>
      <c r="N382" s="53">
        <f t="shared" si="2961"/>
        <v>0</v>
      </c>
      <c r="O382" s="4"/>
      <c r="P382" s="53">
        <f t="shared" si="2962"/>
        <v>0</v>
      </c>
      <c r="Q382" s="4"/>
      <c r="R382" s="53">
        <f t="shared" si="2963"/>
        <v>0</v>
      </c>
      <c r="S382" s="4"/>
      <c r="T382" s="53">
        <f t="shared" si="2964"/>
        <v>0</v>
      </c>
      <c r="U382" s="4"/>
      <c r="V382" s="53">
        <f t="shared" si="2965"/>
        <v>0</v>
      </c>
      <c r="W382" s="4"/>
      <c r="X382" s="53">
        <f t="shared" si="2966"/>
        <v>0</v>
      </c>
      <c r="Y382" s="4"/>
      <c r="Z382" s="53">
        <f t="shared" si="2967"/>
        <v>0</v>
      </c>
      <c r="AA382" s="4"/>
      <c r="AB382" s="872">
        <f t="shared" si="2968"/>
        <v>0</v>
      </c>
      <c r="AC382" s="903"/>
      <c r="AD382" s="53">
        <f t="shared" si="2969"/>
        <v>0</v>
      </c>
      <c r="AE382" s="4"/>
      <c r="AF382" s="53">
        <f t="shared" si="2970"/>
        <v>0</v>
      </c>
      <c r="AG382" s="4"/>
      <c r="AH382" s="53">
        <f t="shared" si="2971"/>
        <v>0</v>
      </c>
      <c r="AI382" s="4"/>
      <c r="AJ382" s="53">
        <f t="shared" si="2972"/>
        <v>0</v>
      </c>
      <c r="AK382" s="4"/>
      <c r="AL382" s="53">
        <f t="shared" si="2973"/>
        <v>0</v>
      </c>
      <c r="AM382" s="4"/>
      <c r="AN382" s="53">
        <f t="shared" si="2974"/>
        <v>0</v>
      </c>
      <c r="AO382" s="4"/>
      <c r="AP382" s="53">
        <f t="shared" si="2975"/>
        <v>0</v>
      </c>
      <c r="AQ382" s="4"/>
      <c r="AR382" s="53">
        <f t="shared" si="2976"/>
        <v>0</v>
      </c>
      <c r="AS382" s="4"/>
      <c r="AT382" s="53">
        <f t="shared" si="2977"/>
        <v>0</v>
      </c>
      <c r="AU382" s="4">
        <v>66</v>
      </c>
      <c r="AV382" s="53">
        <f t="shared" si="2978"/>
        <v>3960</v>
      </c>
      <c r="AW382" s="4">
        <v>36</v>
      </c>
      <c r="AX382" s="53">
        <f t="shared" si="2979"/>
        <v>2160</v>
      </c>
      <c r="AY382" s="4"/>
      <c r="AZ382" s="872">
        <f t="shared" si="2980"/>
        <v>0</v>
      </c>
      <c r="BA382" s="903"/>
      <c r="BB382" s="53">
        <f t="shared" si="2981"/>
        <v>0</v>
      </c>
      <c r="BC382" s="4"/>
      <c r="BD382" s="53">
        <f t="shared" si="2982"/>
        <v>0</v>
      </c>
      <c r="BE382" s="4"/>
      <c r="BF382" s="53">
        <f t="shared" si="2983"/>
        <v>0</v>
      </c>
      <c r="BG382" s="4"/>
      <c r="BH382" s="53">
        <f t="shared" si="2984"/>
        <v>0</v>
      </c>
      <c r="BI382" s="4"/>
      <c r="BJ382" s="53">
        <f t="shared" si="2985"/>
        <v>0</v>
      </c>
      <c r="BK382" s="4"/>
      <c r="BL382" s="53">
        <f t="shared" si="2986"/>
        <v>0</v>
      </c>
      <c r="BM382" s="4"/>
      <c r="BN382" s="53">
        <f t="shared" si="2987"/>
        <v>0</v>
      </c>
      <c r="BO382" s="4"/>
      <c r="BP382" s="53">
        <f t="shared" si="2988"/>
        <v>0</v>
      </c>
      <c r="BQ382" s="4"/>
      <c r="BR382" s="53">
        <f t="shared" si="2989"/>
        <v>0</v>
      </c>
      <c r="BS382" s="4"/>
      <c r="BT382" s="53">
        <f t="shared" si="2990"/>
        <v>0</v>
      </c>
      <c r="BU382" s="4"/>
      <c r="BV382" s="53">
        <f t="shared" si="2991"/>
        <v>0</v>
      </c>
      <c r="BW382" s="4"/>
      <c r="BX382" s="53">
        <f t="shared" si="2992"/>
        <v>0</v>
      </c>
      <c r="BY382" s="4"/>
      <c r="BZ382" s="53">
        <f t="shared" si="2993"/>
        <v>0</v>
      </c>
      <c r="CA382" s="4"/>
      <c r="CB382" s="53">
        <f t="shared" si="2994"/>
        <v>0</v>
      </c>
      <c r="CC382" s="4"/>
      <c r="CD382" s="53">
        <f t="shared" si="2995"/>
        <v>0</v>
      </c>
      <c r="CE382" s="4"/>
      <c r="CF382" s="53">
        <f t="shared" si="2996"/>
        <v>0</v>
      </c>
      <c r="CG382" s="4"/>
      <c r="CH382" s="53">
        <f t="shared" si="2997"/>
        <v>0</v>
      </c>
      <c r="CI382" s="4"/>
      <c r="CJ382" s="53">
        <f t="shared" si="2998"/>
        <v>0</v>
      </c>
      <c r="CK382" s="4"/>
      <c r="CL382" s="53">
        <f t="shared" si="2999"/>
        <v>0</v>
      </c>
      <c r="CM382" s="4"/>
      <c r="CN382" s="53">
        <f t="shared" si="3000"/>
        <v>0</v>
      </c>
      <c r="CO382" s="4"/>
      <c r="CP382" s="53">
        <f t="shared" si="3001"/>
        <v>0</v>
      </c>
      <c r="CQ382" s="4"/>
      <c r="CR382" s="53">
        <f t="shared" si="3002"/>
        <v>0</v>
      </c>
      <c r="CS382" s="4"/>
      <c r="CT382" s="53">
        <f t="shared" si="3003"/>
        <v>0</v>
      </c>
      <c r="CU382" s="4"/>
      <c r="CV382" s="53">
        <f t="shared" si="3004"/>
        <v>0</v>
      </c>
      <c r="CW382" s="4"/>
      <c r="CX382" s="53">
        <f t="shared" si="2894"/>
        <v>0</v>
      </c>
      <c r="CY382" s="43"/>
      <c r="CZ382" s="50">
        <f t="shared" si="2895"/>
        <v>102</v>
      </c>
      <c r="DA382" s="50">
        <f t="shared" si="2896"/>
        <v>6120</v>
      </c>
      <c r="DB382" s="1"/>
      <c r="DC382" s="850"/>
      <c r="DD382" s="850">
        <f t="shared" si="2897"/>
        <v>0</v>
      </c>
      <c r="DE382" s="851">
        <f t="shared" si="2898"/>
        <v>0</v>
      </c>
      <c r="DF382" s="851">
        <f t="shared" si="2899"/>
        <v>0</v>
      </c>
      <c r="DG382" s="850"/>
      <c r="DH382" s="850"/>
      <c r="DI382" s="851"/>
      <c r="DJ382" s="851"/>
    </row>
    <row r="383" spans="1:114" s="3" customFormat="1" x14ac:dyDescent="0.2">
      <c r="A383" s="46" t="s">
        <v>452</v>
      </c>
      <c r="B383" s="46" t="s">
        <v>183</v>
      </c>
      <c r="C383" s="46" t="s">
        <v>9</v>
      </c>
      <c r="D383" s="46">
        <v>60</v>
      </c>
      <c r="E383" s="4"/>
      <c r="F383" s="53">
        <f t="shared" si="2956"/>
        <v>0</v>
      </c>
      <c r="G383" s="4"/>
      <c r="H383" s="53">
        <f t="shared" si="2685"/>
        <v>0</v>
      </c>
      <c r="I383" s="4"/>
      <c r="J383" s="53">
        <f t="shared" si="2686"/>
        <v>0</v>
      </c>
      <c r="K383" s="4"/>
      <c r="L383" s="53">
        <f t="shared" si="2960"/>
        <v>0</v>
      </c>
      <c r="M383" s="4"/>
      <c r="N383" s="53">
        <f t="shared" si="2961"/>
        <v>0</v>
      </c>
      <c r="O383" s="4"/>
      <c r="P383" s="53">
        <f t="shared" si="2962"/>
        <v>0</v>
      </c>
      <c r="Q383" s="4"/>
      <c r="R383" s="53">
        <f t="shared" si="2963"/>
        <v>0</v>
      </c>
      <c r="S383" s="4"/>
      <c r="T383" s="53">
        <f t="shared" si="2964"/>
        <v>0</v>
      </c>
      <c r="U383" s="4"/>
      <c r="V383" s="53">
        <f t="shared" si="2965"/>
        <v>0</v>
      </c>
      <c r="W383" s="4"/>
      <c r="X383" s="53">
        <f t="shared" si="2966"/>
        <v>0</v>
      </c>
      <c r="Y383" s="4"/>
      <c r="Z383" s="53">
        <f t="shared" si="2967"/>
        <v>0</v>
      </c>
      <c r="AA383" s="4"/>
      <c r="AB383" s="872">
        <f t="shared" si="2968"/>
        <v>0</v>
      </c>
      <c r="AC383" s="903"/>
      <c r="AD383" s="53">
        <f t="shared" si="2969"/>
        <v>0</v>
      </c>
      <c r="AE383" s="4"/>
      <c r="AF383" s="53">
        <f t="shared" si="2970"/>
        <v>0</v>
      </c>
      <c r="AG383" s="4"/>
      <c r="AH383" s="53">
        <f t="shared" si="2971"/>
        <v>0</v>
      </c>
      <c r="AI383" s="4"/>
      <c r="AJ383" s="53">
        <f t="shared" si="2972"/>
        <v>0</v>
      </c>
      <c r="AK383" s="4"/>
      <c r="AL383" s="53">
        <f t="shared" si="2973"/>
        <v>0</v>
      </c>
      <c r="AM383" s="4"/>
      <c r="AN383" s="53">
        <f t="shared" si="2974"/>
        <v>0</v>
      </c>
      <c r="AO383" s="4"/>
      <c r="AP383" s="53">
        <f t="shared" si="2975"/>
        <v>0</v>
      </c>
      <c r="AQ383" s="4"/>
      <c r="AR383" s="53">
        <f t="shared" si="2976"/>
        <v>0</v>
      </c>
      <c r="AS383" s="4"/>
      <c r="AT383" s="53">
        <f t="shared" si="2977"/>
        <v>0</v>
      </c>
      <c r="AU383" s="4"/>
      <c r="AV383" s="53">
        <f t="shared" si="2978"/>
        <v>0</v>
      </c>
      <c r="AW383" s="4"/>
      <c r="AX383" s="53">
        <f t="shared" si="2979"/>
        <v>0</v>
      </c>
      <c r="AY383" s="4">
        <v>19.5</v>
      </c>
      <c r="AZ383" s="872">
        <f t="shared" si="2980"/>
        <v>1170</v>
      </c>
      <c r="BA383" s="903"/>
      <c r="BB383" s="53">
        <f t="shared" si="2981"/>
        <v>0</v>
      </c>
      <c r="BC383" s="4"/>
      <c r="BD383" s="53">
        <f t="shared" si="2982"/>
        <v>0</v>
      </c>
      <c r="BE383" s="4"/>
      <c r="BF383" s="53">
        <f t="shared" si="2983"/>
        <v>0</v>
      </c>
      <c r="BG383" s="4">
        <v>115.25</v>
      </c>
      <c r="BH383" s="53">
        <f t="shared" si="2984"/>
        <v>6915</v>
      </c>
      <c r="BI383" s="4">
        <v>68</v>
      </c>
      <c r="BJ383" s="53">
        <f t="shared" si="2985"/>
        <v>4080</v>
      </c>
      <c r="BK383" s="4">
        <v>112.75</v>
      </c>
      <c r="BL383" s="53">
        <f t="shared" si="2986"/>
        <v>6765</v>
      </c>
      <c r="BM383" s="4">
        <v>42</v>
      </c>
      <c r="BN383" s="53">
        <f t="shared" si="2987"/>
        <v>2520</v>
      </c>
      <c r="BO383" s="4"/>
      <c r="BP383" s="53">
        <f t="shared" si="2988"/>
        <v>0</v>
      </c>
      <c r="BQ383" s="4"/>
      <c r="BR383" s="53">
        <f t="shared" si="2989"/>
        <v>0</v>
      </c>
      <c r="BS383" s="4">
        <v>8.75</v>
      </c>
      <c r="BT383" s="53">
        <f t="shared" si="2990"/>
        <v>525</v>
      </c>
      <c r="BU383" s="4">
        <v>101</v>
      </c>
      <c r="BV383" s="53">
        <f t="shared" si="2991"/>
        <v>6060</v>
      </c>
      <c r="BW383" s="4">
        <v>38.25</v>
      </c>
      <c r="BX383" s="53">
        <f t="shared" si="2992"/>
        <v>2295</v>
      </c>
      <c r="BY383" s="4"/>
      <c r="BZ383" s="53">
        <f t="shared" si="2993"/>
        <v>0</v>
      </c>
      <c r="CA383" s="4"/>
      <c r="CB383" s="53">
        <f t="shared" si="2994"/>
        <v>0</v>
      </c>
      <c r="CC383" s="4"/>
      <c r="CD383" s="53">
        <f t="shared" si="2995"/>
        <v>0</v>
      </c>
      <c r="CE383" s="4"/>
      <c r="CF383" s="53">
        <f t="shared" si="2996"/>
        <v>0</v>
      </c>
      <c r="CG383" s="4"/>
      <c r="CH383" s="53">
        <f t="shared" si="2997"/>
        <v>0</v>
      </c>
      <c r="CI383" s="4"/>
      <c r="CJ383" s="53">
        <f t="shared" si="2998"/>
        <v>0</v>
      </c>
      <c r="CK383" s="4"/>
      <c r="CL383" s="53">
        <f t="shared" si="2999"/>
        <v>0</v>
      </c>
      <c r="CM383" s="4"/>
      <c r="CN383" s="53">
        <f t="shared" si="3000"/>
        <v>0</v>
      </c>
      <c r="CO383" s="4"/>
      <c r="CP383" s="53">
        <f t="shared" si="3001"/>
        <v>0</v>
      </c>
      <c r="CQ383" s="4"/>
      <c r="CR383" s="53">
        <f t="shared" si="3002"/>
        <v>0</v>
      </c>
      <c r="CS383" s="4"/>
      <c r="CT383" s="53">
        <f t="shared" si="3003"/>
        <v>0</v>
      </c>
      <c r="CU383" s="4"/>
      <c r="CV383" s="53">
        <f t="shared" si="3004"/>
        <v>0</v>
      </c>
      <c r="CW383" s="4"/>
      <c r="CX383" s="53">
        <f t="shared" si="2894"/>
        <v>0</v>
      </c>
      <c r="CY383" s="43"/>
      <c r="CZ383" s="50">
        <f t="shared" si="2895"/>
        <v>505.5</v>
      </c>
      <c r="DA383" s="50">
        <f t="shared" si="2896"/>
        <v>30330</v>
      </c>
      <c r="DB383" s="1"/>
      <c r="DC383" s="850"/>
      <c r="DD383" s="850">
        <f t="shared" si="2897"/>
        <v>0</v>
      </c>
      <c r="DE383" s="851">
        <f t="shared" si="2898"/>
        <v>38.25</v>
      </c>
      <c r="DF383" s="851">
        <f t="shared" si="2899"/>
        <v>2295</v>
      </c>
      <c r="DG383" s="850"/>
      <c r="DH383" s="850"/>
      <c r="DI383" s="851"/>
      <c r="DJ383" s="851"/>
    </row>
    <row r="384" spans="1:114" s="3" customFormat="1" x14ac:dyDescent="0.2">
      <c r="A384" s="46" t="s">
        <v>212</v>
      </c>
      <c r="B384" s="46" t="s">
        <v>95</v>
      </c>
      <c r="C384" s="46" t="s">
        <v>9</v>
      </c>
      <c r="D384" s="46">
        <v>60</v>
      </c>
      <c r="E384" s="4"/>
      <c r="F384" s="53">
        <f>SUM(E384*$D384)</f>
        <v>0</v>
      </c>
      <c r="G384" s="4"/>
      <c r="H384" s="53">
        <f>SUM(G384*$D384)</f>
        <v>0</v>
      </c>
      <c r="I384" s="4"/>
      <c r="J384" s="53">
        <f>SUM(I384*$D384)</f>
        <v>0</v>
      </c>
      <c r="K384" s="4"/>
      <c r="L384" s="53">
        <f>SUM(K384*$D384)</f>
        <v>0</v>
      </c>
      <c r="M384" s="4"/>
      <c r="N384" s="53">
        <f>SUM(M384*$D384)</f>
        <v>0</v>
      </c>
      <c r="O384" s="4"/>
      <c r="P384" s="53">
        <f>SUM(O384*$D384)</f>
        <v>0</v>
      </c>
      <c r="Q384" s="4"/>
      <c r="R384" s="53">
        <f>SUM(Q384*$D384)</f>
        <v>0</v>
      </c>
      <c r="S384" s="4"/>
      <c r="T384" s="53">
        <f>SUM(S384*$D384)</f>
        <v>0</v>
      </c>
      <c r="U384" s="4"/>
      <c r="V384" s="53">
        <f>SUM(U384*$D384)</f>
        <v>0</v>
      </c>
      <c r="W384" s="198"/>
      <c r="X384" s="53">
        <f>SUM(W384*$D384)</f>
        <v>0</v>
      </c>
      <c r="Y384" s="4"/>
      <c r="Z384" s="53">
        <f>SUM(Y384*$D384)</f>
        <v>0</v>
      </c>
      <c r="AA384" s="4"/>
      <c r="AB384" s="872">
        <f>SUM(AA384*$D384)</f>
        <v>0</v>
      </c>
      <c r="AC384" s="877"/>
      <c r="AD384" s="53">
        <f>SUM(AC384*$D384)</f>
        <v>0</v>
      </c>
      <c r="AE384" s="48"/>
      <c r="AF384" s="53">
        <f>SUM(AE384*$D384)</f>
        <v>0</v>
      </c>
      <c r="AG384" s="48"/>
      <c r="AH384" s="53">
        <f>SUM(AG384*$D384)</f>
        <v>0</v>
      </c>
      <c r="AI384" s="48"/>
      <c r="AJ384" s="53">
        <f>SUM(AI384*$D384)</f>
        <v>0</v>
      </c>
      <c r="AK384" s="48"/>
      <c r="AL384" s="53">
        <f>SUM(AK384*$D384)</f>
        <v>0</v>
      </c>
      <c r="AM384" s="48"/>
      <c r="AN384" s="53">
        <f>SUM(AM384*$D384)</f>
        <v>0</v>
      </c>
      <c r="AO384" s="48"/>
      <c r="AP384" s="53">
        <f>SUM(AO384*$D384)</f>
        <v>0</v>
      </c>
      <c r="AQ384" s="48"/>
      <c r="AR384" s="53">
        <f>SUM(AQ384*$D384)</f>
        <v>0</v>
      </c>
      <c r="AS384" s="48"/>
      <c r="AT384" s="53">
        <f>SUM(AS384*$D384)</f>
        <v>0</v>
      </c>
      <c r="AU384" s="48"/>
      <c r="AV384" s="53">
        <f>SUM(AU384*$D384)</f>
        <v>0</v>
      </c>
      <c r="AW384" s="48"/>
      <c r="AX384" s="53">
        <f>SUM(AW384*$D384)</f>
        <v>0</v>
      </c>
      <c r="AY384" s="48"/>
      <c r="AZ384" s="872">
        <f>SUM(AY384*$D384)</f>
        <v>0</v>
      </c>
      <c r="BA384" s="877"/>
      <c r="BB384" s="53">
        <f>SUM(BA384*$D384)</f>
        <v>0</v>
      </c>
      <c r="BC384" s="48"/>
      <c r="BD384" s="53">
        <f>SUM(BC384*$D384)</f>
        <v>0</v>
      </c>
      <c r="BE384" s="48"/>
      <c r="BF384" s="53">
        <f>SUM(BE384*$D384)</f>
        <v>0</v>
      </c>
      <c r="BG384" s="48"/>
      <c r="BH384" s="53">
        <f>SUM(BG384*$D384)</f>
        <v>0</v>
      </c>
      <c r="BI384" s="48"/>
      <c r="BJ384" s="53">
        <f>SUM(BI384*$D384)</f>
        <v>0</v>
      </c>
      <c r="BK384" s="48"/>
      <c r="BL384" s="53">
        <f>SUM(BK384*$D384)</f>
        <v>0</v>
      </c>
      <c r="BM384" s="48"/>
      <c r="BN384" s="53">
        <f>SUM(BM384*$D384)</f>
        <v>0</v>
      </c>
      <c r="BO384" s="48"/>
      <c r="BP384" s="53">
        <f>SUM(BO384*$D384)</f>
        <v>0</v>
      </c>
      <c r="BQ384" s="48"/>
      <c r="BR384" s="53">
        <f>SUM(BQ384*$D384)</f>
        <v>0</v>
      </c>
      <c r="BS384" s="48"/>
      <c r="BT384" s="53">
        <f>SUM(BS384*$D384)</f>
        <v>0</v>
      </c>
      <c r="BU384" s="48"/>
      <c r="BV384" s="53">
        <f>SUM(BU384*$D384)</f>
        <v>0</v>
      </c>
      <c r="BW384" s="48"/>
      <c r="BX384" s="53">
        <f>SUM(BW384*$D384)</f>
        <v>0</v>
      </c>
      <c r="BY384" s="48"/>
      <c r="BZ384" s="53">
        <f>SUM(BY384*$D384)</f>
        <v>0</v>
      </c>
      <c r="CA384" s="48"/>
      <c r="CB384" s="53">
        <f>SUM(CA384*$D384)</f>
        <v>0</v>
      </c>
      <c r="CC384" s="48"/>
      <c r="CD384" s="53">
        <f>SUM(CC384*$D384)</f>
        <v>0</v>
      </c>
      <c r="CE384" s="48"/>
      <c r="CF384" s="53">
        <f>SUM(CE384*$D384)</f>
        <v>0</v>
      </c>
      <c r="CG384" s="48"/>
      <c r="CH384" s="53">
        <f>SUM(CG384*$D384)</f>
        <v>0</v>
      </c>
      <c r="CI384" s="48"/>
      <c r="CJ384" s="53">
        <f>SUM(CI384*$D384)</f>
        <v>0</v>
      </c>
      <c r="CK384" s="48"/>
      <c r="CL384" s="53">
        <f>SUM(CK384*$D384)</f>
        <v>0</v>
      </c>
      <c r="CM384" s="48"/>
      <c r="CN384" s="53">
        <f>SUM(CM384*$D384)</f>
        <v>0</v>
      </c>
      <c r="CO384" s="48"/>
      <c r="CP384" s="53">
        <f>SUM(CO384*$D384)</f>
        <v>0</v>
      </c>
      <c r="CQ384" s="48"/>
      <c r="CR384" s="53">
        <f>SUM(CQ384*$D384)</f>
        <v>0</v>
      </c>
      <c r="CS384" s="48"/>
      <c r="CT384" s="53">
        <f>SUM(CS384*$D384)</f>
        <v>0</v>
      </c>
      <c r="CU384" s="48"/>
      <c r="CV384" s="53">
        <f>SUM(CU384*$D384)</f>
        <v>0</v>
      </c>
      <c r="CW384" s="48"/>
      <c r="CX384" s="53">
        <f>SUM(CW384*$D384)</f>
        <v>0</v>
      </c>
      <c r="CY384" s="43"/>
      <c r="CZ384" s="50">
        <f t="shared" si="2895"/>
        <v>0</v>
      </c>
      <c r="DA384" s="50">
        <f t="shared" si="2896"/>
        <v>0</v>
      </c>
      <c r="DB384" s="1"/>
      <c r="DC384" s="850"/>
      <c r="DD384" s="850">
        <f t="shared" si="2897"/>
        <v>0</v>
      </c>
      <c r="DE384" s="851">
        <f t="shared" si="2898"/>
        <v>0</v>
      </c>
      <c r="DF384" s="851">
        <f t="shared" si="2899"/>
        <v>0</v>
      </c>
      <c r="DG384" s="850"/>
      <c r="DH384" s="850"/>
      <c r="DI384" s="851"/>
      <c r="DJ384" s="851"/>
    </row>
    <row r="385" spans="1:114" s="3" customFormat="1" x14ac:dyDescent="0.2">
      <c r="A385" s="46" t="s">
        <v>197</v>
      </c>
      <c r="B385" s="46" t="s">
        <v>183</v>
      </c>
      <c r="C385" s="46" t="s">
        <v>9</v>
      </c>
      <c r="D385" s="46">
        <v>60</v>
      </c>
      <c r="E385" s="4"/>
      <c r="F385" s="53">
        <f t="shared" ref="F385" si="3055">SUM(E385*$D385)</f>
        <v>0</v>
      </c>
      <c r="G385" s="4"/>
      <c r="H385" s="53">
        <f t="shared" ref="H385" si="3056">SUM(G385*$D385)</f>
        <v>0</v>
      </c>
      <c r="I385" s="4"/>
      <c r="J385" s="53">
        <f t="shared" ref="J385" si="3057">SUM(I385*$D385)</f>
        <v>0</v>
      </c>
      <c r="K385" s="4"/>
      <c r="L385" s="53">
        <f t="shared" ref="L385" si="3058">SUM(K385*$D385)</f>
        <v>0</v>
      </c>
      <c r="M385" s="4"/>
      <c r="N385" s="53">
        <f t="shared" ref="N385" si="3059">SUM(M385*$D385)</f>
        <v>0</v>
      </c>
      <c r="O385" s="4"/>
      <c r="P385" s="53">
        <f t="shared" ref="P385" si="3060">SUM(O385*$D385)</f>
        <v>0</v>
      </c>
      <c r="Q385" s="4"/>
      <c r="R385" s="53">
        <f t="shared" ref="R385" si="3061">SUM(Q385*$D385)</f>
        <v>0</v>
      </c>
      <c r="S385" s="4"/>
      <c r="T385" s="53">
        <f t="shared" ref="T385" si="3062">SUM(S385*$D385)</f>
        <v>0</v>
      </c>
      <c r="U385" s="4"/>
      <c r="V385" s="53">
        <f t="shared" ref="V385" si="3063">SUM(U385*$D385)</f>
        <v>0</v>
      </c>
      <c r="W385" s="4"/>
      <c r="X385" s="53">
        <f t="shared" ref="X385" si="3064">SUM(W385*$D385)</f>
        <v>0</v>
      </c>
      <c r="Y385" s="4"/>
      <c r="Z385" s="53">
        <f t="shared" ref="Z385" si="3065">SUM(Y385*$D385)</f>
        <v>0</v>
      </c>
      <c r="AA385" s="4"/>
      <c r="AB385" s="872">
        <f t="shared" ref="AB385" si="3066">SUM(AA385*$D385)</f>
        <v>0</v>
      </c>
      <c r="AC385" s="877"/>
      <c r="AD385" s="53">
        <f t="shared" ref="AD385" si="3067">SUM(AC385*$D385)</f>
        <v>0</v>
      </c>
      <c r="AE385" s="48"/>
      <c r="AF385" s="53">
        <f t="shared" ref="AF385" si="3068">SUM(AE385*$D385)</f>
        <v>0</v>
      </c>
      <c r="AG385" s="48"/>
      <c r="AH385" s="53">
        <f t="shared" ref="AH385" si="3069">SUM(AG385*$D385)</f>
        <v>0</v>
      </c>
      <c r="AI385" s="48"/>
      <c r="AJ385" s="53">
        <f t="shared" ref="AJ385" si="3070">SUM(AI385*$D385)</f>
        <v>0</v>
      </c>
      <c r="AK385" s="48"/>
      <c r="AL385" s="53">
        <f t="shared" ref="AL385" si="3071">SUM(AK385*$D385)</f>
        <v>0</v>
      </c>
      <c r="AM385" s="48"/>
      <c r="AN385" s="53">
        <f t="shared" ref="AN385" si="3072">SUM(AM385*$D385)</f>
        <v>0</v>
      </c>
      <c r="AO385" s="48"/>
      <c r="AP385" s="53">
        <f t="shared" ref="AP385" si="3073">SUM(AO385*$D385)</f>
        <v>0</v>
      </c>
      <c r="AQ385" s="48"/>
      <c r="AR385" s="53">
        <f t="shared" ref="AR385" si="3074">SUM(AQ385*$D385)</f>
        <v>0</v>
      </c>
      <c r="AS385" s="48"/>
      <c r="AT385" s="53">
        <f t="shared" ref="AT385" si="3075">SUM(AS385*$D385)</f>
        <v>0</v>
      </c>
      <c r="AU385" s="48">
        <v>167.75</v>
      </c>
      <c r="AV385" s="53">
        <f t="shared" ref="AV385" si="3076">SUM(AU385*$D385)</f>
        <v>10065</v>
      </c>
      <c r="AW385" s="48">
        <v>201.75</v>
      </c>
      <c r="AX385" s="53">
        <f t="shared" ref="AX385" si="3077">SUM(AW385*$D385)</f>
        <v>12105</v>
      </c>
      <c r="AY385" s="48"/>
      <c r="AZ385" s="872">
        <f t="shared" ref="AZ385" si="3078">SUM(AY385*$D385)</f>
        <v>0</v>
      </c>
      <c r="BA385" s="877"/>
      <c r="BB385" s="53">
        <f t="shared" ref="BB385" si="3079">SUM(BA385*$D385)</f>
        <v>0</v>
      </c>
      <c r="BC385" s="48"/>
      <c r="BD385" s="53">
        <f t="shared" ref="BD385" si="3080">SUM(BC385*$D385)</f>
        <v>0</v>
      </c>
      <c r="BE385" s="48"/>
      <c r="BF385" s="53">
        <f t="shared" ref="BF385" si="3081">SUM(BE385*$D385)</f>
        <v>0</v>
      </c>
      <c r="BG385" s="48"/>
      <c r="BH385" s="53">
        <f t="shared" ref="BH385" si="3082">SUM(BG385*$D385)</f>
        <v>0</v>
      </c>
      <c r="BI385" s="48"/>
      <c r="BJ385" s="53">
        <f t="shared" ref="BJ385" si="3083">SUM(BI385*$D385)</f>
        <v>0</v>
      </c>
      <c r="BK385" s="48"/>
      <c r="BL385" s="53">
        <f t="shared" ref="BL385" si="3084">SUM(BK385*$D385)</f>
        <v>0</v>
      </c>
      <c r="BM385" s="48"/>
      <c r="BN385" s="53">
        <f t="shared" ref="BN385" si="3085">SUM(BM385*$D385)</f>
        <v>0</v>
      </c>
      <c r="BO385" s="48"/>
      <c r="BP385" s="53">
        <f t="shared" ref="BP385" si="3086">SUM(BO385*$D385)</f>
        <v>0</v>
      </c>
      <c r="BQ385" s="48"/>
      <c r="BR385" s="53">
        <f t="shared" ref="BR385" si="3087">SUM(BQ385*$D385)</f>
        <v>0</v>
      </c>
      <c r="BS385" s="48"/>
      <c r="BT385" s="53">
        <f t="shared" ref="BT385" si="3088">SUM(BS385*$D385)</f>
        <v>0</v>
      </c>
      <c r="BU385" s="48"/>
      <c r="BV385" s="53">
        <f t="shared" ref="BV385" si="3089">SUM(BU385*$D385)</f>
        <v>0</v>
      </c>
      <c r="BW385" s="48"/>
      <c r="BX385" s="53">
        <f t="shared" ref="BX385" si="3090">SUM(BW385*$D385)</f>
        <v>0</v>
      </c>
      <c r="BY385" s="48"/>
      <c r="BZ385" s="53">
        <f t="shared" ref="BZ385" si="3091">SUM(BY385*$D385)</f>
        <v>0</v>
      </c>
      <c r="CA385" s="48"/>
      <c r="CB385" s="53">
        <f t="shared" ref="CB385" si="3092">SUM(CA385*$D385)</f>
        <v>0</v>
      </c>
      <c r="CC385" s="48"/>
      <c r="CD385" s="53">
        <f t="shared" ref="CD385" si="3093">SUM(CC385*$D385)</f>
        <v>0</v>
      </c>
      <c r="CE385" s="48"/>
      <c r="CF385" s="53">
        <f t="shared" ref="CF385" si="3094">SUM(CE385*$D385)</f>
        <v>0</v>
      </c>
      <c r="CG385" s="48"/>
      <c r="CH385" s="53">
        <f t="shared" ref="CH385" si="3095">SUM(CG385*$D385)</f>
        <v>0</v>
      </c>
      <c r="CI385" s="48"/>
      <c r="CJ385" s="53">
        <f t="shared" ref="CJ385" si="3096">SUM(CI385*$D385)</f>
        <v>0</v>
      </c>
      <c r="CK385" s="48"/>
      <c r="CL385" s="53">
        <f t="shared" ref="CL385" si="3097">SUM(CK385*$D385)</f>
        <v>0</v>
      </c>
      <c r="CM385" s="48"/>
      <c r="CN385" s="53">
        <f t="shared" ref="CN385" si="3098">SUM(CM385*$D385)</f>
        <v>0</v>
      </c>
      <c r="CO385" s="48"/>
      <c r="CP385" s="53">
        <f t="shared" ref="CP385" si="3099">SUM(CO385*$D385)</f>
        <v>0</v>
      </c>
      <c r="CQ385" s="48"/>
      <c r="CR385" s="53">
        <f t="shared" ref="CR385" si="3100">SUM(CQ385*$D385)</f>
        <v>0</v>
      </c>
      <c r="CS385" s="48"/>
      <c r="CT385" s="53">
        <f t="shared" ref="CT385" si="3101">SUM(CS385*$D385)</f>
        <v>0</v>
      </c>
      <c r="CU385" s="48"/>
      <c r="CV385" s="53">
        <f t="shared" ref="CV385" si="3102">SUM(CU385*$D385)</f>
        <v>0</v>
      </c>
      <c r="CW385" s="48"/>
      <c r="CX385" s="53">
        <f t="shared" ref="CX385" si="3103">SUM(CW385*$D385)</f>
        <v>0</v>
      </c>
      <c r="CY385" s="43"/>
      <c r="CZ385" s="50">
        <f t="shared" si="2895"/>
        <v>369.5</v>
      </c>
      <c r="DA385" s="50">
        <f t="shared" si="2896"/>
        <v>22170</v>
      </c>
      <c r="DB385" s="1"/>
      <c r="DC385" s="850"/>
      <c r="DD385" s="850">
        <f t="shared" si="2897"/>
        <v>0</v>
      </c>
      <c r="DE385" s="851">
        <f t="shared" si="2898"/>
        <v>0</v>
      </c>
      <c r="DF385" s="851">
        <f t="shared" si="2899"/>
        <v>0</v>
      </c>
      <c r="DG385" s="850"/>
      <c r="DH385" s="850"/>
      <c r="DI385" s="851"/>
      <c r="DJ385" s="851"/>
    </row>
    <row r="386" spans="1:114" s="3" customFormat="1" x14ac:dyDescent="0.2">
      <c r="A386" s="46" t="s">
        <v>134</v>
      </c>
      <c r="B386" s="46" t="s">
        <v>135</v>
      </c>
      <c r="C386" s="46" t="s">
        <v>9</v>
      </c>
      <c r="D386" s="46">
        <v>60</v>
      </c>
      <c r="E386" s="4"/>
      <c r="F386" s="53">
        <f>SUM(E386*$D386)</f>
        <v>0</v>
      </c>
      <c r="G386" s="4"/>
      <c r="H386" s="53">
        <f>SUM(G386*$D386)</f>
        <v>0</v>
      </c>
      <c r="I386" s="4"/>
      <c r="J386" s="53">
        <f>SUM(I386*$D386)</f>
        <v>0</v>
      </c>
      <c r="K386" s="4"/>
      <c r="L386" s="53">
        <f>SUM(K386*$D386)</f>
        <v>0</v>
      </c>
      <c r="M386" s="4"/>
      <c r="N386" s="53">
        <f>SUM(M386*$D386)</f>
        <v>0</v>
      </c>
      <c r="O386" s="4"/>
      <c r="P386" s="53">
        <f>SUM(O386*$D386)</f>
        <v>0</v>
      </c>
      <c r="Q386" s="4"/>
      <c r="R386" s="53">
        <f>SUM(Q386*$D386)</f>
        <v>0</v>
      </c>
      <c r="S386" s="4"/>
      <c r="T386" s="53">
        <f>SUM(S386*$D386)</f>
        <v>0</v>
      </c>
      <c r="U386" s="4"/>
      <c r="V386" s="53">
        <f>SUM(U386*$D386)</f>
        <v>0</v>
      </c>
      <c r="W386" s="4"/>
      <c r="X386" s="53">
        <f>SUM(W386*$D386)</f>
        <v>0</v>
      </c>
      <c r="Y386" s="4"/>
      <c r="Z386" s="53">
        <f>SUM(Y386*$D386)</f>
        <v>0</v>
      </c>
      <c r="AA386" s="4"/>
      <c r="AB386" s="872">
        <f>SUM(AA386*$D386)</f>
        <v>0</v>
      </c>
      <c r="AC386" s="877"/>
      <c r="AD386" s="53">
        <f>SUM(AC386*$D386)</f>
        <v>0</v>
      </c>
      <c r="AE386" s="48"/>
      <c r="AF386" s="53">
        <f>SUM(AE386*$D386)</f>
        <v>0</v>
      </c>
      <c r="AG386" s="48"/>
      <c r="AH386" s="53">
        <f>SUM(AG386*$D386)</f>
        <v>0</v>
      </c>
      <c r="AI386" s="48"/>
      <c r="AJ386" s="53">
        <f>SUM(AI386*$D386)</f>
        <v>0</v>
      </c>
      <c r="AK386" s="48"/>
      <c r="AL386" s="53">
        <f>SUM(AK386*$D386)</f>
        <v>0</v>
      </c>
      <c r="AM386" s="48"/>
      <c r="AN386" s="53">
        <f>SUM(AM386*$D386)</f>
        <v>0</v>
      </c>
      <c r="AO386" s="48"/>
      <c r="AP386" s="53">
        <f>SUM(AO386*$D386)</f>
        <v>0</v>
      </c>
      <c r="AQ386" s="48"/>
      <c r="AR386" s="53">
        <f>SUM(AQ386*$D386)</f>
        <v>0</v>
      </c>
      <c r="AS386" s="48"/>
      <c r="AT386" s="53">
        <f>SUM(AS386*$D386)</f>
        <v>0</v>
      </c>
      <c r="AU386" s="48"/>
      <c r="AV386" s="53">
        <f>SUM(AU386*$D386)</f>
        <v>0</v>
      </c>
      <c r="AW386" s="48"/>
      <c r="AX386" s="53">
        <f>SUM(AW386*$D386)</f>
        <v>0</v>
      </c>
      <c r="AY386" s="48"/>
      <c r="AZ386" s="872">
        <f>SUM(AY386*$D386)</f>
        <v>0</v>
      </c>
      <c r="BA386" s="877"/>
      <c r="BB386" s="53">
        <f>SUM(BA386*$D386)</f>
        <v>0</v>
      </c>
      <c r="BC386" s="48"/>
      <c r="BD386" s="53">
        <f>SUM(BC386*$D386)</f>
        <v>0</v>
      </c>
      <c r="BE386" s="48"/>
      <c r="BF386" s="53">
        <f>SUM(BE386*$D386)</f>
        <v>0</v>
      </c>
      <c r="BG386" s="48"/>
      <c r="BH386" s="53">
        <f>SUM(BG386*$D386)</f>
        <v>0</v>
      </c>
      <c r="BI386" s="48"/>
      <c r="BJ386" s="53">
        <f>SUM(BI386*$D386)</f>
        <v>0</v>
      </c>
      <c r="BK386" s="48"/>
      <c r="BL386" s="53">
        <f>SUM(BK386*$D386)</f>
        <v>0</v>
      </c>
      <c r="BM386" s="48"/>
      <c r="BN386" s="53">
        <f>SUM(BM386*$D386)</f>
        <v>0</v>
      </c>
      <c r="BO386" s="48"/>
      <c r="BP386" s="53">
        <f>SUM(BO386*$D386)</f>
        <v>0</v>
      </c>
      <c r="BQ386" s="48"/>
      <c r="BR386" s="53">
        <f>SUM(BQ386*$D386)</f>
        <v>0</v>
      </c>
      <c r="BS386" s="48"/>
      <c r="BT386" s="53">
        <f>SUM(BS386*$D386)</f>
        <v>0</v>
      </c>
      <c r="BU386" s="48"/>
      <c r="BV386" s="53">
        <f>SUM(BU386*$D386)</f>
        <v>0</v>
      </c>
      <c r="BW386" s="48"/>
      <c r="BX386" s="53">
        <f>SUM(BW386*$D386)</f>
        <v>0</v>
      </c>
      <c r="BY386" s="48"/>
      <c r="BZ386" s="53">
        <f>SUM(BY386*$D386)</f>
        <v>0</v>
      </c>
      <c r="CA386" s="48"/>
      <c r="CB386" s="53">
        <f>SUM(CA386*$D386)</f>
        <v>0</v>
      </c>
      <c r="CC386" s="48"/>
      <c r="CD386" s="53">
        <f>SUM(CC386*$D386)</f>
        <v>0</v>
      </c>
      <c r="CE386" s="48"/>
      <c r="CF386" s="53">
        <f>SUM(CE386*$D386)</f>
        <v>0</v>
      </c>
      <c r="CG386" s="48"/>
      <c r="CH386" s="53">
        <f>SUM(CG386*$D386)</f>
        <v>0</v>
      </c>
      <c r="CI386" s="48"/>
      <c r="CJ386" s="53">
        <f>SUM(CI386*$D386)</f>
        <v>0</v>
      </c>
      <c r="CK386" s="48"/>
      <c r="CL386" s="53">
        <f>SUM(CK386*$D386)</f>
        <v>0</v>
      </c>
      <c r="CM386" s="48"/>
      <c r="CN386" s="53">
        <f>SUM(CM386*$D386)</f>
        <v>0</v>
      </c>
      <c r="CO386" s="48"/>
      <c r="CP386" s="53">
        <f>SUM(CO386*$D386)</f>
        <v>0</v>
      </c>
      <c r="CQ386" s="48"/>
      <c r="CR386" s="53">
        <f>SUM(CQ386*$D386)</f>
        <v>0</v>
      </c>
      <c r="CS386" s="48"/>
      <c r="CT386" s="53">
        <f>SUM(CS386*$D386)</f>
        <v>0</v>
      </c>
      <c r="CU386" s="48"/>
      <c r="CV386" s="53">
        <f>SUM(CU386*$D386)</f>
        <v>0</v>
      </c>
      <c r="CW386" s="48"/>
      <c r="CX386" s="53">
        <f>SUM(CW386*$D386)</f>
        <v>0</v>
      </c>
      <c r="CY386" s="43"/>
      <c r="CZ386" s="50">
        <f t="shared" si="2895"/>
        <v>0</v>
      </c>
      <c r="DA386" s="50">
        <f t="shared" si="2896"/>
        <v>0</v>
      </c>
      <c r="DB386" s="1"/>
      <c r="DC386" s="850"/>
      <c r="DD386" s="850">
        <f t="shared" si="2897"/>
        <v>0</v>
      </c>
      <c r="DE386" s="851">
        <f t="shared" si="2898"/>
        <v>0</v>
      </c>
      <c r="DF386" s="851">
        <f t="shared" si="2899"/>
        <v>0</v>
      </c>
      <c r="DG386" s="850"/>
      <c r="DH386" s="850"/>
      <c r="DI386" s="851"/>
      <c r="DJ386" s="851"/>
    </row>
    <row r="387" spans="1:114" s="3" customFormat="1" x14ac:dyDescent="0.2">
      <c r="A387" s="46" t="s">
        <v>175</v>
      </c>
      <c r="B387" s="46" t="s">
        <v>176</v>
      </c>
      <c r="C387" s="46" t="s">
        <v>9</v>
      </c>
      <c r="D387" s="46">
        <v>60</v>
      </c>
      <c r="E387" s="4"/>
      <c r="F387" s="53">
        <f>SUM(E387*$D387)</f>
        <v>0</v>
      </c>
      <c r="G387" s="4"/>
      <c r="H387" s="53">
        <f>SUM(G387*$D387)</f>
        <v>0</v>
      </c>
      <c r="I387" s="4"/>
      <c r="J387" s="53">
        <f>SUM(I387*$D387)</f>
        <v>0</v>
      </c>
      <c r="K387" s="4"/>
      <c r="L387" s="53">
        <f>SUM(K387*$D387)</f>
        <v>0</v>
      </c>
      <c r="M387" s="4"/>
      <c r="N387" s="53">
        <f>SUM(M387*$D387)</f>
        <v>0</v>
      </c>
      <c r="O387" s="4"/>
      <c r="P387" s="53">
        <f>SUM(O387*$D387)</f>
        <v>0</v>
      </c>
      <c r="Q387" s="4"/>
      <c r="R387" s="53">
        <f>SUM(Q387*$D387)</f>
        <v>0</v>
      </c>
      <c r="S387" s="4"/>
      <c r="T387" s="53">
        <f>SUM(S387*$D387)</f>
        <v>0</v>
      </c>
      <c r="U387" s="4"/>
      <c r="V387" s="53">
        <f>SUM(U387*$D387)</f>
        <v>0</v>
      </c>
      <c r="W387" s="4"/>
      <c r="X387" s="53">
        <f>SUM(W387*$D387)</f>
        <v>0</v>
      </c>
      <c r="Y387" s="4"/>
      <c r="Z387" s="53">
        <f>SUM(Y387*$D387)</f>
        <v>0</v>
      </c>
      <c r="AA387" s="4"/>
      <c r="AB387" s="872">
        <f>SUM(AA387*$D387)</f>
        <v>0</v>
      </c>
      <c r="AC387" s="877"/>
      <c r="AD387" s="53">
        <f>SUM(AC387*$D387)</f>
        <v>0</v>
      </c>
      <c r="AE387" s="48"/>
      <c r="AF387" s="53">
        <f>SUM(AE387*$D387)</f>
        <v>0</v>
      </c>
      <c r="AG387" s="48"/>
      <c r="AH387" s="53">
        <f>SUM(AG387*$D387)</f>
        <v>0</v>
      </c>
      <c r="AI387" s="48"/>
      <c r="AJ387" s="53">
        <f>SUM(AI387*$D387)</f>
        <v>0</v>
      </c>
      <c r="AK387" s="48"/>
      <c r="AL387" s="53">
        <f>SUM(AK387*$D387)</f>
        <v>0</v>
      </c>
      <c r="AM387" s="48"/>
      <c r="AN387" s="53">
        <f>SUM(AM387*$D387)</f>
        <v>0</v>
      </c>
      <c r="AO387" s="48"/>
      <c r="AP387" s="53">
        <f>SUM(AO387*$D387)</f>
        <v>0</v>
      </c>
      <c r="AQ387" s="48"/>
      <c r="AR387" s="53">
        <f>SUM(AQ387*$D387)</f>
        <v>0</v>
      </c>
      <c r="AS387" s="48"/>
      <c r="AT387" s="53">
        <f>SUM(AS387*$D387)</f>
        <v>0</v>
      </c>
      <c r="AU387" s="48"/>
      <c r="AV387" s="53">
        <f>SUM(AU387*$D387)</f>
        <v>0</v>
      </c>
      <c r="AW387" s="48"/>
      <c r="AX387" s="53">
        <f>SUM(AW387*$D387)</f>
        <v>0</v>
      </c>
      <c r="AY387" s="48"/>
      <c r="AZ387" s="872">
        <f>SUM(AY387*$D387)</f>
        <v>0</v>
      </c>
      <c r="BA387" s="877"/>
      <c r="BB387" s="53">
        <f>SUM(BA387*$D387)</f>
        <v>0</v>
      </c>
      <c r="BC387" s="48"/>
      <c r="BD387" s="53">
        <f>SUM(BC387*$D387)</f>
        <v>0</v>
      </c>
      <c r="BE387" s="48"/>
      <c r="BF387" s="53">
        <f>SUM(BE387*$D387)</f>
        <v>0</v>
      </c>
      <c r="BG387" s="48"/>
      <c r="BH387" s="53">
        <f>SUM(BG387*$D387)</f>
        <v>0</v>
      </c>
      <c r="BI387" s="48"/>
      <c r="BJ387" s="53">
        <f>SUM(BI387*$D387)</f>
        <v>0</v>
      </c>
      <c r="BK387" s="48"/>
      <c r="BL387" s="53">
        <f>SUM(BK387*$D387)</f>
        <v>0</v>
      </c>
      <c r="BM387" s="48"/>
      <c r="BN387" s="53">
        <f>SUM(BM387*$D387)</f>
        <v>0</v>
      </c>
      <c r="BO387" s="48"/>
      <c r="BP387" s="53">
        <f>SUM(BO387*$D387)</f>
        <v>0</v>
      </c>
      <c r="BQ387" s="48"/>
      <c r="BR387" s="53">
        <f>SUM(BQ387*$D387)</f>
        <v>0</v>
      </c>
      <c r="BS387" s="48"/>
      <c r="BT387" s="53">
        <f>SUM(BS387*$D387)</f>
        <v>0</v>
      </c>
      <c r="BU387" s="48"/>
      <c r="BV387" s="53">
        <f>SUM(BU387*$D387)</f>
        <v>0</v>
      </c>
      <c r="BW387" s="48"/>
      <c r="BX387" s="53">
        <f>SUM(BW387*$D387)</f>
        <v>0</v>
      </c>
      <c r="BY387" s="48"/>
      <c r="BZ387" s="53">
        <f>SUM(BY387*$D387)</f>
        <v>0</v>
      </c>
      <c r="CA387" s="48"/>
      <c r="CB387" s="53">
        <f>SUM(CA387*$D387)</f>
        <v>0</v>
      </c>
      <c r="CC387" s="48"/>
      <c r="CD387" s="53">
        <f>SUM(CC387*$D387)</f>
        <v>0</v>
      </c>
      <c r="CE387" s="48"/>
      <c r="CF387" s="53">
        <f>SUM(CE387*$D387)</f>
        <v>0</v>
      </c>
      <c r="CG387" s="48"/>
      <c r="CH387" s="53">
        <f>SUM(CG387*$D387)</f>
        <v>0</v>
      </c>
      <c r="CI387" s="48"/>
      <c r="CJ387" s="53">
        <f>SUM(CI387*$D387)</f>
        <v>0</v>
      </c>
      <c r="CK387" s="48"/>
      <c r="CL387" s="53">
        <f>SUM(CK387*$D387)</f>
        <v>0</v>
      </c>
      <c r="CM387" s="48"/>
      <c r="CN387" s="53">
        <f>SUM(CM387*$D387)</f>
        <v>0</v>
      </c>
      <c r="CO387" s="48"/>
      <c r="CP387" s="53">
        <f>SUM(CO387*$D387)</f>
        <v>0</v>
      </c>
      <c r="CQ387" s="48"/>
      <c r="CR387" s="53">
        <f>SUM(CQ387*$D387)</f>
        <v>0</v>
      </c>
      <c r="CS387" s="48"/>
      <c r="CT387" s="53">
        <f>SUM(CS387*$D387)</f>
        <v>0</v>
      </c>
      <c r="CU387" s="48"/>
      <c r="CV387" s="53">
        <f>SUM(CU387*$D387)</f>
        <v>0</v>
      </c>
      <c r="CW387" s="48"/>
      <c r="CX387" s="53">
        <f>SUM(CW387*$D387)</f>
        <v>0</v>
      </c>
      <c r="CY387" s="43"/>
      <c r="CZ387" s="50">
        <f t="shared" si="2895"/>
        <v>0</v>
      </c>
      <c r="DA387" s="50">
        <f t="shared" si="2896"/>
        <v>0</v>
      </c>
      <c r="DB387" s="1"/>
      <c r="DC387" s="850"/>
      <c r="DD387" s="850">
        <f t="shared" si="2897"/>
        <v>0</v>
      </c>
      <c r="DE387" s="851">
        <f t="shared" si="2898"/>
        <v>0</v>
      </c>
      <c r="DF387" s="851">
        <f t="shared" si="2899"/>
        <v>0</v>
      </c>
      <c r="DG387" s="850"/>
      <c r="DH387" s="850"/>
      <c r="DI387" s="851"/>
      <c r="DJ387" s="851"/>
    </row>
    <row r="388" spans="1:114" s="3" customFormat="1" x14ac:dyDescent="0.2">
      <c r="A388" s="46" t="s">
        <v>451</v>
      </c>
      <c r="B388" s="46" t="s">
        <v>196</v>
      </c>
      <c r="C388" s="46" t="s">
        <v>9</v>
      </c>
      <c r="D388" s="46">
        <v>60</v>
      </c>
      <c r="E388" s="4"/>
      <c r="F388" s="53">
        <f t="shared" ref="F388" si="3104">SUM(E388*$D388)</f>
        <v>0</v>
      </c>
      <c r="G388" s="4"/>
      <c r="H388" s="53">
        <f t="shared" ref="H388" si="3105">SUM(G388*$D388)</f>
        <v>0</v>
      </c>
      <c r="I388" s="4"/>
      <c r="J388" s="53">
        <f t="shared" ref="J388" si="3106">SUM(I388*$D388)</f>
        <v>0</v>
      </c>
      <c r="K388" s="4"/>
      <c r="L388" s="53">
        <f t="shared" ref="L388" si="3107">SUM(K388*$D388)</f>
        <v>0</v>
      </c>
      <c r="M388" s="4"/>
      <c r="N388" s="53">
        <f t="shared" ref="N388" si="3108">SUM(M388*$D388)</f>
        <v>0</v>
      </c>
      <c r="O388" s="4"/>
      <c r="P388" s="53">
        <f t="shared" ref="P388" si="3109">SUM(O388*$D388)</f>
        <v>0</v>
      </c>
      <c r="Q388" s="4"/>
      <c r="R388" s="53">
        <f t="shared" ref="R388" si="3110">SUM(Q388*$D388)</f>
        <v>0</v>
      </c>
      <c r="S388" s="4"/>
      <c r="T388" s="53">
        <f t="shared" ref="T388" si="3111">SUM(S388*$D388)</f>
        <v>0</v>
      </c>
      <c r="U388" s="4"/>
      <c r="V388" s="53">
        <f t="shared" ref="V388" si="3112">SUM(U388*$D388)</f>
        <v>0</v>
      </c>
      <c r="W388" s="4"/>
      <c r="X388" s="53">
        <f t="shared" ref="X388" si="3113">SUM(W388*$D388)</f>
        <v>0</v>
      </c>
      <c r="Y388" s="4"/>
      <c r="Z388" s="53">
        <f t="shared" ref="Z388" si="3114">SUM(Y388*$D388)</f>
        <v>0</v>
      </c>
      <c r="AA388" s="4"/>
      <c r="AB388" s="872">
        <f t="shared" ref="AB388" si="3115">SUM(AA388*$D388)</f>
        <v>0</v>
      </c>
      <c r="AC388" s="877"/>
      <c r="AD388" s="53">
        <f t="shared" ref="AD388" si="3116">SUM(AC388*$D388)</f>
        <v>0</v>
      </c>
      <c r="AE388" s="48"/>
      <c r="AF388" s="53">
        <f t="shared" ref="AF388" si="3117">SUM(AE388*$D388)</f>
        <v>0</v>
      </c>
      <c r="AG388" s="48"/>
      <c r="AH388" s="53">
        <f t="shared" ref="AH388" si="3118">SUM(AG388*$D388)</f>
        <v>0</v>
      </c>
      <c r="AI388" s="48"/>
      <c r="AJ388" s="53">
        <f t="shared" ref="AJ388" si="3119">SUM(AI388*$D388)</f>
        <v>0</v>
      </c>
      <c r="AK388" s="48"/>
      <c r="AL388" s="53">
        <f t="shared" ref="AL388" si="3120">SUM(AK388*$D388)</f>
        <v>0</v>
      </c>
      <c r="AM388" s="48"/>
      <c r="AN388" s="53">
        <f t="shared" ref="AN388" si="3121">SUM(AM388*$D388)</f>
        <v>0</v>
      </c>
      <c r="AO388" s="48"/>
      <c r="AP388" s="53">
        <f t="shared" ref="AP388" si="3122">SUM(AO388*$D388)</f>
        <v>0</v>
      </c>
      <c r="AQ388" s="48"/>
      <c r="AR388" s="53">
        <f t="shared" ref="AR388" si="3123">SUM(AQ388*$D388)</f>
        <v>0</v>
      </c>
      <c r="AS388" s="48"/>
      <c r="AT388" s="53">
        <f t="shared" ref="AT388" si="3124">SUM(AS388*$D388)</f>
        <v>0</v>
      </c>
      <c r="AU388" s="48"/>
      <c r="AV388" s="53">
        <f t="shared" ref="AV388" si="3125">SUM(AU388*$D388)</f>
        <v>0</v>
      </c>
      <c r="AW388" s="48"/>
      <c r="AX388" s="53">
        <f t="shared" ref="AX388" si="3126">SUM(AW388*$D388)</f>
        <v>0</v>
      </c>
      <c r="AY388" s="48"/>
      <c r="AZ388" s="872">
        <f t="shared" ref="AZ388" si="3127">SUM(AY388*$D388)</f>
        <v>0</v>
      </c>
      <c r="BA388" s="877"/>
      <c r="BB388" s="53">
        <f t="shared" ref="BB388" si="3128">SUM(BA388*$D388)</f>
        <v>0</v>
      </c>
      <c r="BC388" s="48"/>
      <c r="BD388" s="53">
        <f t="shared" ref="BD388" si="3129">SUM(BC388*$D388)</f>
        <v>0</v>
      </c>
      <c r="BE388" s="48">
        <v>12.5</v>
      </c>
      <c r="BF388" s="53">
        <f t="shared" ref="BF388" si="3130">SUM(BE388*$D388)</f>
        <v>750</v>
      </c>
      <c r="BG388" s="48"/>
      <c r="BH388" s="53">
        <f t="shared" ref="BH388" si="3131">SUM(BG388*$D388)</f>
        <v>0</v>
      </c>
      <c r="BI388" s="48">
        <v>7.5</v>
      </c>
      <c r="BJ388" s="53">
        <f t="shared" ref="BJ388" si="3132">SUM(BI388*$D388)</f>
        <v>450</v>
      </c>
      <c r="BK388" s="48"/>
      <c r="BL388" s="53">
        <f t="shared" ref="BL388" si="3133">SUM(BK388*$D388)</f>
        <v>0</v>
      </c>
      <c r="BM388" s="48"/>
      <c r="BN388" s="53">
        <f t="shared" ref="BN388" si="3134">SUM(BM388*$D388)</f>
        <v>0</v>
      </c>
      <c r="BO388" s="48"/>
      <c r="BP388" s="53">
        <f t="shared" ref="BP388" si="3135">SUM(BO388*$D388)</f>
        <v>0</v>
      </c>
      <c r="BQ388" s="48"/>
      <c r="BR388" s="53">
        <f t="shared" ref="BR388" si="3136">SUM(BQ388*$D388)</f>
        <v>0</v>
      </c>
      <c r="BS388" s="48"/>
      <c r="BT388" s="53">
        <f t="shared" ref="BT388" si="3137">SUM(BS388*$D388)</f>
        <v>0</v>
      </c>
      <c r="BU388" s="48"/>
      <c r="BV388" s="53">
        <f t="shared" ref="BV388" si="3138">SUM(BU388*$D388)</f>
        <v>0</v>
      </c>
      <c r="BW388" s="48"/>
      <c r="BX388" s="53">
        <f t="shared" ref="BX388" si="3139">SUM(BW388*$D388)</f>
        <v>0</v>
      </c>
      <c r="BY388" s="48"/>
      <c r="BZ388" s="53">
        <f t="shared" ref="BZ388" si="3140">SUM(BY388*$D388)</f>
        <v>0</v>
      </c>
      <c r="CA388" s="48"/>
      <c r="CB388" s="53">
        <f t="shared" ref="CB388" si="3141">SUM(CA388*$D388)</f>
        <v>0</v>
      </c>
      <c r="CC388" s="48"/>
      <c r="CD388" s="53">
        <f t="shared" ref="CD388" si="3142">SUM(CC388*$D388)</f>
        <v>0</v>
      </c>
      <c r="CE388" s="48"/>
      <c r="CF388" s="53">
        <f t="shared" ref="CF388" si="3143">SUM(CE388*$D388)</f>
        <v>0</v>
      </c>
      <c r="CG388" s="48"/>
      <c r="CH388" s="53">
        <f t="shared" ref="CH388" si="3144">SUM(CG388*$D388)</f>
        <v>0</v>
      </c>
      <c r="CI388" s="48"/>
      <c r="CJ388" s="53">
        <f t="shared" ref="CJ388" si="3145">SUM(CI388*$D388)</f>
        <v>0</v>
      </c>
      <c r="CK388" s="48"/>
      <c r="CL388" s="53">
        <f t="shared" ref="CL388" si="3146">SUM(CK388*$D388)</f>
        <v>0</v>
      </c>
      <c r="CM388" s="48"/>
      <c r="CN388" s="53">
        <f t="shared" ref="CN388" si="3147">SUM(CM388*$D388)</f>
        <v>0</v>
      </c>
      <c r="CO388" s="48"/>
      <c r="CP388" s="53">
        <f t="shared" ref="CP388" si="3148">SUM(CO388*$D388)</f>
        <v>0</v>
      </c>
      <c r="CQ388" s="48"/>
      <c r="CR388" s="53">
        <f t="shared" ref="CR388" si="3149">SUM(CQ388*$D388)</f>
        <v>0</v>
      </c>
      <c r="CS388" s="48"/>
      <c r="CT388" s="53">
        <f t="shared" ref="CT388" si="3150">SUM(CS388*$D388)</f>
        <v>0</v>
      </c>
      <c r="CU388" s="48"/>
      <c r="CV388" s="53">
        <f t="shared" ref="CV388" si="3151">SUM(CU388*$D388)</f>
        <v>0</v>
      </c>
      <c r="CW388" s="48"/>
      <c r="CX388" s="53">
        <f t="shared" ref="CX388" si="3152">SUM(CW388*$D388)</f>
        <v>0</v>
      </c>
      <c r="CY388" s="43"/>
      <c r="CZ388" s="50">
        <f t="shared" si="2895"/>
        <v>20</v>
      </c>
      <c r="DA388" s="50">
        <f t="shared" si="2896"/>
        <v>1200</v>
      </c>
      <c r="DB388" s="1"/>
      <c r="DC388" s="850"/>
      <c r="DD388" s="850">
        <f t="shared" si="2897"/>
        <v>0</v>
      </c>
      <c r="DE388" s="851">
        <f t="shared" si="2898"/>
        <v>0</v>
      </c>
      <c r="DF388" s="851">
        <f t="shared" si="2899"/>
        <v>0</v>
      </c>
      <c r="DG388" s="850"/>
      <c r="DH388" s="850"/>
      <c r="DI388" s="851"/>
      <c r="DJ388" s="851"/>
    </row>
    <row r="389" spans="1:114" s="3" customFormat="1" x14ac:dyDescent="0.2">
      <c r="A389" s="46"/>
      <c r="B389" s="46"/>
      <c r="C389" s="46"/>
      <c r="D389" s="46"/>
      <c r="E389" s="4"/>
      <c r="F389" s="53">
        <f>SUM(E389*$D389)</f>
        <v>0</v>
      </c>
      <c r="G389" s="4"/>
      <c r="H389" s="53">
        <f>SUM(G389*$D389)</f>
        <v>0</v>
      </c>
      <c r="I389" s="4"/>
      <c r="J389" s="53">
        <f>SUM(I389*$D389)</f>
        <v>0</v>
      </c>
      <c r="K389" s="4"/>
      <c r="L389" s="53">
        <f>SUM(K389*$D389)</f>
        <v>0</v>
      </c>
      <c r="M389" s="4"/>
      <c r="N389" s="53">
        <f>SUM(M389*$D389)</f>
        <v>0</v>
      </c>
      <c r="O389" s="4"/>
      <c r="P389" s="53">
        <f>SUM(O389*$D389)</f>
        <v>0</v>
      </c>
      <c r="Q389" s="4"/>
      <c r="R389" s="53">
        <f>SUM(Q389*$D389)</f>
        <v>0</v>
      </c>
      <c r="S389" s="4"/>
      <c r="T389" s="53">
        <f>SUM(S389*$D389)</f>
        <v>0</v>
      </c>
      <c r="U389" s="4"/>
      <c r="V389" s="53">
        <f>SUM(U389*$D389)</f>
        <v>0</v>
      </c>
      <c r="W389" s="4"/>
      <c r="X389" s="53">
        <f>SUM(W389*$D389)</f>
        <v>0</v>
      </c>
      <c r="Y389" s="4"/>
      <c r="Z389" s="53">
        <f>SUM(Y389*$D389)</f>
        <v>0</v>
      </c>
      <c r="AA389" s="4"/>
      <c r="AB389" s="872">
        <f>SUM(AA389*$D389)</f>
        <v>0</v>
      </c>
      <c r="AC389" s="903"/>
      <c r="AD389" s="53">
        <f>SUM(AC389*$D389)</f>
        <v>0</v>
      </c>
      <c r="AE389" s="4"/>
      <c r="AF389" s="53">
        <f>SUM(AE389*$D389)</f>
        <v>0</v>
      </c>
      <c r="AG389" s="4"/>
      <c r="AH389" s="53">
        <f>SUM(AG389*$D389)</f>
        <v>0</v>
      </c>
      <c r="AI389" s="4"/>
      <c r="AJ389" s="53">
        <f>SUM(AI389*$D389)</f>
        <v>0</v>
      </c>
      <c r="AK389" s="4"/>
      <c r="AL389" s="53">
        <f>SUM(AK389*$D389)</f>
        <v>0</v>
      </c>
      <c r="AM389" s="4"/>
      <c r="AN389" s="53">
        <f>SUM(AM389*$D389)</f>
        <v>0</v>
      </c>
      <c r="AO389" s="4"/>
      <c r="AP389" s="53">
        <f>SUM(AO389*$D389)</f>
        <v>0</v>
      </c>
      <c r="AQ389" s="4"/>
      <c r="AR389" s="53">
        <f>SUM(AQ389*$D389)</f>
        <v>0</v>
      </c>
      <c r="AS389" s="4"/>
      <c r="AT389" s="53">
        <f>SUM(AS389*$D389)</f>
        <v>0</v>
      </c>
      <c r="AU389" s="4"/>
      <c r="AV389" s="53">
        <f>SUM(AU389*$D389)</f>
        <v>0</v>
      </c>
      <c r="AW389" s="4"/>
      <c r="AX389" s="53">
        <f>SUM(AW389*$D389)</f>
        <v>0</v>
      </c>
      <c r="AY389" s="4"/>
      <c r="AZ389" s="872">
        <f>SUM(AY389*$D389)</f>
        <v>0</v>
      </c>
      <c r="BA389" s="903"/>
      <c r="BB389" s="53">
        <f>SUM(BA389*$D389)</f>
        <v>0</v>
      </c>
      <c r="BC389" s="4"/>
      <c r="BD389" s="53">
        <f>SUM(BC389*$D389)</f>
        <v>0</v>
      </c>
      <c r="BE389" s="4"/>
      <c r="BF389" s="53">
        <f>SUM(BE389*$D389)</f>
        <v>0</v>
      </c>
      <c r="BG389" s="4"/>
      <c r="BH389" s="53">
        <f>SUM(BG389*$D389)</f>
        <v>0</v>
      </c>
      <c r="BI389" s="4"/>
      <c r="BJ389" s="53">
        <f>SUM(BI389*$D389)</f>
        <v>0</v>
      </c>
      <c r="BK389" s="4"/>
      <c r="BL389" s="53">
        <f>SUM(BK389*$D389)</f>
        <v>0</v>
      </c>
      <c r="BM389" s="4"/>
      <c r="BN389" s="53">
        <f>SUM(BM389*$D389)</f>
        <v>0</v>
      </c>
      <c r="BO389" s="4"/>
      <c r="BP389" s="53">
        <f>SUM(BO389*$D389)</f>
        <v>0</v>
      </c>
      <c r="BQ389" s="4"/>
      <c r="BR389" s="53">
        <f>SUM(BQ389*$D389)</f>
        <v>0</v>
      </c>
      <c r="BS389" s="4"/>
      <c r="BT389" s="53">
        <f>SUM(BS389*$D389)</f>
        <v>0</v>
      </c>
      <c r="BU389" s="4"/>
      <c r="BV389" s="53">
        <f>SUM(BU389*$D389)</f>
        <v>0</v>
      </c>
      <c r="BW389" s="4"/>
      <c r="BX389" s="53">
        <f>SUM(BW389*$D389)</f>
        <v>0</v>
      </c>
      <c r="BY389" s="4"/>
      <c r="BZ389" s="53">
        <f>SUM(BY389*$D389)</f>
        <v>0</v>
      </c>
      <c r="CA389" s="4"/>
      <c r="CB389" s="53">
        <f>SUM(CA389*$D389)</f>
        <v>0</v>
      </c>
      <c r="CC389" s="4"/>
      <c r="CD389" s="53">
        <f>SUM(CC389*$D389)</f>
        <v>0</v>
      </c>
      <c r="CE389" s="4"/>
      <c r="CF389" s="53">
        <f>SUM(CE389*$D389)</f>
        <v>0</v>
      </c>
      <c r="CG389" s="4"/>
      <c r="CH389" s="53">
        <f>SUM(CG389*$D389)</f>
        <v>0</v>
      </c>
      <c r="CI389" s="4"/>
      <c r="CJ389" s="53">
        <f>SUM(CI389*$D389)</f>
        <v>0</v>
      </c>
      <c r="CK389" s="4"/>
      <c r="CL389" s="53">
        <f>SUM(CK389*$D389)</f>
        <v>0</v>
      </c>
      <c r="CM389" s="4"/>
      <c r="CN389" s="53">
        <f>SUM(CM389*$D389)</f>
        <v>0</v>
      </c>
      <c r="CO389" s="4"/>
      <c r="CP389" s="53">
        <f>SUM(CO389*$D389)</f>
        <v>0</v>
      </c>
      <c r="CQ389" s="4"/>
      <c r="CR389" s="53">
        <f>SUM(CQ389*$D389)</f>
        <v>0</v>
      </c>
      <c r="CS389" s="4"/>
      <c r="CT389" s="53">
        <f>SUM(CS389*$D389)</f>
        <v>0</v>
      </c>
      <c r="CU389" s="4"/>
      <c r="CV389" s="53">
        <f>SUM(CU389*$D389)</f>
        <v>0</v>
      </c>
      <c r="CW389" s="4"/>
      <c r="CX389" s="53">
        <f>SUM(CW389*$D389)</f>
        <v>0</v>
      </c>
      <c r="CY389" s="43"/>
      <c r="CZ389" s="50">
        <f>SUM(E389+G389+I389+K389+M389+O389+Q389+S389+U389+W389+Y389+AA389+AC389+AE389+AG389+AI389+AK389+AM389+AO389+AQ389+AS389+AU389+AW389+AY389+BA389+BC389+BE389+BG389+BI389+BK389+BM389+BO389+BQ389+BS389+BU389+BW389+CW389+BY389+CA389+CC389+CE389+CG389+CI389+CK389+CM389+CO389+CQ389+CS389+CU389)</f>
        <v>0</v>
      </c>
      <c r="DA389" s="50">
        <f>ROUND(CZ389*D389*2,1)/2</f>
        <v>0</v>
      </c>
      <c r="DB389" s="1"/>
      <c r="DC389" s="850"/>
      <c r="DD389" s="850">
        <f>DC389*D389</f>
        <v>0</v>
      </c>
      <c r="DE389" s="851">
        <f>DC389+BW389</f>
        <v>0</v>
      </c>
      <c r="DF389" s="851">
        <f>DE389*D389</f>
        <v>0</v>
      </c>
      <c r="DG389" s="850"/>
      <c r="DH389" s="850"/>
      <c r="DI389" s="851"/>
      <c r="DJ389" s="851"/>
    </row>
    <row r="390" spans="1:114" s="3" customFormat="1" x14ac:dyDescent="0.2">
      <c r="A390" s="46" t="s">
        <v>180</v>
      </c>
      <c r="B390" s="46" t="s">
        <v>181</v>
      </c>
      <c r="C390" s="46" t="s">
        <v>10</v>
      </c>
      <c r="D390" s="46">
        <v>35</v>
      </c>
      <c r="E390" s="4"/>
      <c r="F390" s="53">
        <f t="shared" ref="F390:F395" si="3153">SUM(E390*$D390)</f>
        <v>0</v>
      </c>
      <c r="G390" s="4"/>
      <c r="H390" s="53">
        <f t="shared" ref="H390:H395" si="3154">SUM(G390*$D390)</f>
        <v>0</v>
      </c>
      <c r="I390" s="4"/>
      <c r="J390" s="53">
        <f t="shared" ref="J390:J395" si="3155">SUM(I390*$D390)</f>
        <v>0</v>
      </c>
      <c r="K390" s="4"/>
      <c r="L390" s="53">
        <f t="shared" ref="L390:L395" si="3156">SUM(K390*$D390)</f>
        <v>0</v>
      </c>
      <c r="M390" s="198"/>
      <c r="N390" s="53">
        <f t="shared" ref="N390:N395" si="3157">SUM(M390*$D390)</f>
        <v>0</v>
      </c>
      <c r="O390" s="4"/>
      <c r="P390" s="53">
        <f t="shared" ref="P390:P395" si="3158">SUM(O390*$D390)</f>
        <v>0</v>
      </c>
      <c r="Q390" s="4"/>
      <c r="R390" s="53">
        <f t="shared" ref="R390:R395" si="3159">SUM(Q390*$D390)</f>
        <v>0</v>
      </c>
      <c r="S390" s="4"/>
      <c r="T390" s="53">
        <f t="shared" ref="T390:T395" si="3160">SUM(S390*$D390)</f>
        <v>0</v>
      </c>
      <c r="U390" s="4"/>
      <c r="V390" s="53">
        <f t="shared" ref="V390:V395" si="3161">SUM(U390*$D390)</f>
        <v>0</v>
      </c>
      <c r="W390" s="4">
        <v>37.25</v>
      </c>
      <c r="X390" s="53">
        <f t="shared" ref="X390:X395" si="3162">SUM(W390*$D390)</f>
        <v>1303.75</v>
      </c>
      <c r="Y390" s="4"/>
      <c r="Z390" s="53">
        <f t="shared" ref="Z390:Z395" si="3163">SUM(Y390*$D390)</f>
        <v>0</v>
      </c>
      <c r="AA390" s="4"/>
      <c r="AB390" s="872">
        <f t="shared" ref="AB390:AB395" si="3164">SUM(AA390*$D390)</f>
        <v>0</v>
      </c>
      <c r="AC390" s="877"/>
      <c r="AD390" s="53">
        <f t="shared" ref="AD390:AD395" si="3165">SUM(AC390*$D390)</f>
        <v>0</v>
      </c>
      <c r="AE390" s="48"/>
      <c r="AF390" s="53">
        <f t="shared" ref="AF390:AF395" si="3166">SUM(AE390*$D390)</f>
        <v>0</v>
      </c>
      <c r="AG390" s="48"/>
      <c r="AH390" s="53">
        <f t="shared" ref="AH390:AH395" si="3167">SUM(AG390*$D390)</f>
        <v>0</v>
      </c>
      <c r="AI390" s="48"/>
      <c r="AJ390" s="53">
        <f t="shared" ref="AJ390:AJ395" si="3168">SUM(AI390*$D390)</f>
        <v>0</v>
      </c>
      <c r="AK390" s="48"/>
      <c r="AL390" s="53">
        <f t="shared" ref="AL390:AL395" si="3169">SUM(AK390*$D390)</f>
        <v>0</v>
      </c>
      <c r="AM390" s="48"/>
      <c r="AN390" s="53">
        <f t="shared" ref="AN390:AN395" si="3170">SUM(AM390*$D390)</f>
        <v>0</v>
      </c>
      <c r="AO390" s="48"/>
      <c r="AP390" s="53">
        <f t="shared" ref="AP390:AP395" si="3171">SUM(AO390*$D390)</f>
        <v>0</v>
      </c>
      <c r="AQ390" s="48"/>
      <c r="AR390" s="53">
        <f t="shared" ref="AR390:AR395" si="3172">SUM(AQ390*$D390)</f>
        <v>0</v>
      </c>
      <c r="AS390" s="48"/>
      <c r="AT390" s="53">
        <f t="shared" ref="AT390:AT395" si="3173">SUM(AS390*$D390)</f>
        <v>0</v>
      </c>
      <c r="AU390" s="48"/>
      <c r="AV390" s="53">
        <f t="shared" ref="AV390:AV395" si="3174">SUM(AU390*$D390)</f>
        <v>0</v>
      </c>
      <c r="AW390" s="48"/>
      <c r="AX390" s="53">
        <f t="shared" ref="AX390:AX395" si="3175">SUM(AW390*$D390)</f>
        <v>0</v>
      </c>
      <c r="AY390" s="48"/>
      <c r="AZ390" s="872">
        <f t="shared" ref="AZ390:AZ395" si="3176">SUM(AY390*$D390)</f>
        <v>0</v>
      </c>
      <c r="BA390" s="877"/>
      <c r="BB390" s="53">
        <f t="shared" ref="BB390:BB395" si="3177">SUM(BA390*$D390)</f>
        <v>0</v>
      </c>
      <c r="BC390" s="48"/>
      <c r="BD390" s="53">
        <f t="shared" ref="BD390:BD395" si="3178">SUM(BC390*$D390)</f>
        <v>0</v>
      </c>
      <c r="BE390" s="48"/>
      <c r="BF390" s="53">
        <f t="shared" ref="BF390:BF395" si="3179">SUM(BE390*$D390)</f>
        <v>0</v>
      </c>
      <c r="BG390" s="48"/>
      <c r="BH390" s="53">
        <f t="shared" ref="BH390:BH395" si="3180">SUM(BG390*$D390)</f>
        <v>0</v>
      </c>
      <c r="BI390" s="48"/>
      <c r="BJ390" s="53">
        <f t="shared" ref="BJ390:BJ395" si="3181">SUM(BI390*$D390)</f>
        <v>0</v>
      </c>
      <c r="BK390" s="48"/>
      <c r="BL390" s="53">
        <f t="shared" ref="BL390:BL395" si="3182">SUM(BK390*$D390)</f>
        <v>0</v>
      </c>
      <c r="BM390" s="48"/>
      <c r="BN390" s="53">
        <f t="shared" ref="BN390:BN395" si="3183">SUM(BM390*$D390)</f>
        <v>0</v>
      </c>
      <c r="BO390" s="48"/>
      <c r="BP390" s="53">
        <f t="shared" ref="BP390:BP395" si="3184">SUM(BO390*$D390)</f>
        <v>0</v>
      </c>
      <c r="BQ390" s="48"/>
      <c r="BR390" s="53">
        <f t="shared" ref="BR390:BR395" si="3185">SUM(BQ390*$D390)</f>
        <v>0</v>
      </c>
      <c r="BS390" s="48"/>
      <c r="BT390" s="53">
        <f t="shared" ref="BT390:BT395" si="3186">SUM(BS390*$D390)</f>
        <v>0</v>
      </c>
      <c r="BU390" s="48"/>
      <c r="BV390" s="53">
        <f t="shared" ref="BV390:BV395" si="3187">SUM(BU390*$D390)</f>
        <v>0</v>
      </c>
      <c r="BW390" s="48"/>
      <c r="BX390" s="53">
        <f t="shared" ref="BX390:BX395" si="3188">SUM(BW390*$D390)</f>
        <v>0</v>
      </c>
      <c r="BY390" s="48"/>
      <c r="BZ390" s="53">
        <f t="shared" ref="BZ390:BZ395" si="3189">SUM(BY390*$D390)</f>
        <v>0</v>
      </c>
      <c r="CA390" s="48"/>
      <c r="CB390" s="53">
        <f t="shared" ref="CB390:CB395" si="3190">SUM(CA390*$D390)</f>
        <v>0</v>
      </c>
      <c r="CC390" s="48"/>
      <c r="CD390" s="53">
        <f t="shared" ref="CD390:CD395" si="3191">SUM(CC390*$D390)</f>
        <v>0</v>
      </c>
      <c r="CE390" s="48"/>
      <c r="CF390" s="53">
        <f t="shared" ref="CF390:CF395" si="3192">SUM(CE390*$D390)</f>
        <v>0</v>
      </c>
      <c r="CG390" s="48"/>
      <c r="CH390" s="53">
        <f t="shared" ref="CH390:CH395" si="3193">SUM(CG390*$D390)</f>
        <v>0</v>
      </c>
      <c r="CI390" s="48"/>
      <c r="CJ390" s="53">
        <f t="shared" ref="CJ390:CJ395" si="3194">SUM(CI390*$D390)</f>
        <v>0</v>
      </c>
      <c r="CK390" s="48"/>
      <c r="CL390" s="53">
        <f t="shared" ref="CL390:CL395" si="3195">SUM(CK390*$D390)</f>
        <v>0</v>
      </c>
      <c r="CM390" s="48"/>
      <c r="CN390" s="53">
        <f t="shared" ref="CN390:CN395" si="3196">SUM(CM390*$D390)</f>
        <v>0</v>
      </c>
      <c r="CO390" s="48"/>
      <c r="CP390" s="53">
        <f t="shared" ref="CP390:CP395" si="3197">SUM(CO390*$D390)</f>
        <v>0</v>
      </c>
      <c r="CQ390" s="48"/>
      <c r="CR390" s="53">
        <f t="shared" ref="CR390:CR395" si="3198">SUM(CQ390*$D390)</f>
        <v>0</v>
      </c>
      <c r="CS390" s="48"/>
      <c r="CT390" s="53">
        <f t="shared" ref="CT390:CT395" si="3199">SUM(CS390*$D390)</f>
        <v>0</v>
      </c>
      <c r="CU390" s="48"/>
      <c r="CV390" s="53">
        <f t="shared" ref="CV390:CV395" si="3200">SUM(CU390*$D390)</f>
        <v>0</v>
      </c>
      <c r="CW390" s="48"/>
      <c r="CX390" s="53">
        <f t="shared" ref="CX390:CX395" si="3201">SUM(CW390*$D390)</f>
        <v>0</v>
      </c>
      <c r="CY390" s="43"/>
      <c r="CZ390" s="50">
        <f t="shared" si="2895"/>
        <v>37.25</v>
      </c>
      <c r="DA390" s="50">
        <f t="shared" si="2896"/>
        <v>1303.75</v>
      </c>
      <c r="DB390" s="1"/>
      <c r="DC390" s="850"/>
      <c r="DD390" s="850">
        <f t="shared" si="2897"/>
        <v>0</v>
      </c>
      <c r="DE390" s="851">
        <f t="shared" si="2898"/>
        <v>0</v>
      </c>
      <c r="DF390" s="851">
        <f t="shared" si="2899"/>
        <v>0</v>
      </c>
      <c r="DG390" s="850"/>
      <c r="DH390" s="850"/>
      <c r="DI390" s="851"/>
      <c r="DJ390" s="851"/>
    </row>
    <row r="391" spans="1:114" s="3" customFormat="1" x14ac:dyDescent="0.2">
      <c r="A391" s="46" t="s">
        <v>145</v>
      </c>
      <c r="B391" s="46" t="s">
        <v>274</v>
      </c>
      <c r="C391" s="46" t="s">
        <v>10</v>
      </c>
      <c r="D391" s="46">
        <v>35</v>
      </c>
      <c r="E391" s="4"/>
      <c r="F391" s="53">
        <f t="shared" si="3153"/>
        <v>0</v>
      </c>
      <c r="G391" s="4"/>
      <c r="H391" s="53">
        <f t="shared" si="3154"/>
        <v>0</v>
      </c>
      <c r="I391" s="4"/>
      <c r="J391" s="53">
        <f t="shared" si="3155"/>
        <v>0</v>
      </c>
      <c r="K391" s="4"/>
      <c r="L391" s="53">
        <f t="shared" si="3156"/>
        <v>0</v>
      </c>
      <c r="M391" s="4"/>
      <c r="N391" s="53">
        <f t="shared" si="3157"/>
        <v>0</v>
      </c>
      <c r="O391" s="4"/>
      <c r="P391" s="53">
        <f t="shared" si="3158"/>
        <v>0</v>
      </c>
      <c r="Q391" s="4"/>
      <c r="R391" s="53">
        <f t="shared" si="3159"/>
        <v>0</v>
      </c>
      <c r="S391" s="4"/>
      <c r="T391" s="53">
        <f t="shared" si="3160"/>
        <v>0</v>
      </c>
      <c r="U391" s="4"/>
      <c r="V391" s="53">
        <f t="shared" si="3161"/>
        <v>0</v>
      </c>
      <c r="W391" s="4"/>
      <c r="X391" s="53">
        <f t="shared" si="3162"/>
        <v>0</v>
      </c>
      <c r="Y391" s="4"/>
      <c r="Z391" s="53">
        <f t="shared" si="3163"/>
        <v>0</v>
      </c>
      <c r="AA391" s="4"/>
      <c r="AB391" s="872">
        <f t="shared" si="3164"/>
        <v>0</v>
      </c>
      <c r="AC391" s="903"/>
      <c r="AD391" s="53">
        <f t="shared" si="3165"/>
        <v>0</v>
      </c>
      <c r="AE391" s="4"/>
      <c r="AF391" s="53">
        <f t="shared" si="3166"/>
        <v>0</v>
      </c>
      <c r="AG391" s="4"/>
      <c r="AH391" s="53">
        <f t="shared" si="3167"/>
        <v>0</v>
      </c>
      <c r="AI391" s="4"/>
      <c r="AJ391" s="53">
        <f t="shared" si="3168"/>
        <v>0</v>
      </c>
      <c r="AK391" s="4"/>
      <c r="AL391" s="53">
        <f t="shared" si="3169"/>
        <v>0</v>
      </c>
      <c r="AM391" s="4"/>
      <c r="AN391" s="53">
        <f t="shared" si="3170"/>
        <v>0</v>
      </c>
      <c r="AO391" s="4"/>
      <c r="AP391" s="53">
        <f t="shared" si="3171"/>
        <v>0</v>
      </c>
      <c r="AQ391" s="4"/>
      <c r="AR391" s="53">
        <f t="shared" si="3172"/>
        <v>0</v>
      </c>
      <c r="AS391" s="4"/>
      <c r="AT391" s="53">
        <f t="shared" si="3173"/>
        <v>0</v>
      </c>
      <c r="AU391" s="4"/>
      <c r="AV391" s="53">
        <f t="shared" si="3174"/>
        <v>0</v>
      </c>
      <c r="AW391" s="4"/>
      <c r="AX391" s="53">
        <f t="shared" si="3175"/>
        <v>0</v>
      </c>
      <c r="AY391" s="4"/>
      <c r="AZ391" s="872">
        <f t="shared" si="3176"/>
        <v>0</v>
      </c>
      <c r="BA391" s="903"/>
      <c r="BB391" s="53">
        <f t="shared" si="3177"/>
        <v>0</v>
      </c>
      <c r="BC391" s="4"/>
      <c r="BD391" s="53">
        <f t="shared" si="3178"/>
        <v>0</v>
      </c>
      <c r="BE391" s="4"/>
      <c r="BF391" s="53">
        <f t="shared" si="3179"/>
        <v>0</v>
      </c>
      <c r="BG391" s="4"/>
      <c r="BH391" s="53">
        <f t="shared" si="3180"/>
        <v>0</v>
      </c>
      <c r="BI391" s="4"/>
      <c r="BJ391" s="53">
        <f t="shared" si="3181"/>
        <v>0</v>
      </c>
      <c r="BK391" s="4">
        <v>10.75</v>
      </c>
      <c r="BL391" s="53">
        <f t="shared" si="3182"/>
        <v>376.25</v>
      </c>
      <c r="BM391" s="4"/>
      <c r="BN391" s="53">
        <f t="shared" si="3183"/>
        <v>0</v>
      </c>
      <c r="BO391" s="4"/>
      <c r="BP391" s="53">
        <f t="shared" si="3184"/>
        <v>0</v>
      </c>
      <c r="BQ391" s="4"/>
      <c r="BR391" s="53">
        <f t="shared" si="3185"/>
        <v>0</v>
      </c>
      <c r="BS391" s="4"/>
      <c r="BT391" s="53">
        <f t="shared" si="3186"/>
        <v>0</v>
      </c>
      <c r="BU391" s="4"/>
      <c r="BV391" s="53">
        <f t="shared" si="3187"/>
        <v>0</v>
      </c>
      <c r="BW391" s="4"/>
      <c r="BX391" s="53">
        <f t="shared" si="3188"/>
        <v>0</v>
      </c>
      <c r="BY391" s="4"/>
      <c r="BZ391" s="53">
        <f t="shared" si="3189"/>
        <v>0</v>
      </c>
      <c r="CA391" s="4"/>
      <c r="CB391" s="53">
        <f t="shared" si="3190"/>
        <v>0</v>
      </c>
      <c r="CC391" s="4"/>
      <c r="CD391" s="53">
        <f t="shared" si="3191"/>
        <v>0</v>
      </c>
      <c r="CE391" s="4"/>
      <c r="CF391" s="53">
        <f t="shared" si="3192"/>
        <v>0</v>
      </c>
      <c r="CG391" s="4"/>
      <c r="CH391" s="53">
        <f t="shared" si="3193"/>
        <v>0</v>
      </c>
      <c r="CI391" s="4"/>
      <c r="CJ391" s="53">
        <f t="shared" si="3194"/>
        <v>0</v>
      </c>
      <c r="CK391" s="4"/>
      <c r="CL391" s="53">
        <f t="shared" si="3195"/>
        <v>0</v>
      </c>
      <c r="CM391" s="4"/>
      <c r="CN391" s="53">
        <f t="shared" si="3196"/>
        <v>0</v>
      </c>
      <c r="CO391" s="4"/>
      <c r="CP391" s="53">
        <f t="shared" si="3197"/>
        <v>0</v>
      </c>
      <c r="CQ391" s="4"/>
      <c r="CR391" s="53">
        <f t="shared" si="3198"/>
        <v>0</v>
      </c>
      <c r="CS391" s="4"/>
      <c r="CT391" s="53">
        <f t="shared" si="3199"/>
        <v>0</v>
      </c>
      <c r="CU391" s="4"/>
      <c r="CV391" s="53">
        <f t="shared" si="3200"/>
        <v>0</v>
      </c>
      <c r="CW391" s="4"/>
      <c r="CX391" s="53">
        <f t="shared" si="3201"/>
        <v>0</v>
      </c>
      <c r="CY391" s="43"/>
      <c r="CZ391" s="50"/>
      <c r="DA391" s="50"/>
      <c r="DB391" s="1"/>
      <c r="DC391" s="850"/>
      <c r="DD391" s="850">
        <f t="shared" si="2897"/>
        <v>0</v>
      </c>
      <c r="DE391" s="851"/>
      <c r="DF391" s="851"/>
      <c r="DG391" s="850"/>
      <c r="DH391" s="850"/>
      <c r="DI391" s="851"/>
      <c r="DJ391" s="851"/>
    </row>
    <row r="392" spans="1:114" s="862" customFormat="1" x14ac:dyDescent="0.2">
      <c r="A392" s="857" t="s">
        <v>195</v>
      </c>
      <c r="B392" s="857" t="s">
        <v>196</v>
      </c>
      <c r="C392" s="857" t="s">
        <v>10</v>
      </c>
      <c r="D392" s="857">
        <v>35</v>
      </c>
      <c r="E392" s="858"/>
      <c r="F392" s="859">
        <f t="shared" si="3153"/>
        <v>0</v>
      </c>
      <c r="G392" s="858"/>
      <c r="H392" s="859">
        <f t="shared" si="3154"/>
        <v>0</v>
      </c>
      <c r="I392" s="858"/>
      <c r="J392" s="859">
        <f t="shared" si="3155"/>
        <v>0</v>
      </c>
      <c r="K392" s="858"/>
      <c r="L392" s="859">
        <f t="shared" si="3156"/>
        <v>0</v>
      </c>
      <c r="M392" s="858"/>
      <c r="N392" s="859">
        <f t="shared" si="3157"/>
        <v>0</v>
      </c>
      <c r="O392" s="858"/>
      <c r="P392" s="859">
        <f t="shared" si="3158"/>
        <v>0</v>
      </c>
      <c r="Q392" s="858"/>
      <c r="R392" s="859">
        <f t="shared" si="3159"/>
        <v>0</v>
      </c>
      <c r="S392" s="858"/>
      <c r="T392" s="859">
        <f t="shared" si="3160"/>
        <v>0</v>
      </c>
      <c r="U392" s="858"/>
      <c r="V392" s="859">
        <f t="shared" si="3161"/>
        <v>0</v>
      </c>
      <c r="W392" s="864"/>
      <c r="X392" s="859">
        <f t="shared" si="3162"/>
        <v>0</v>
      </c>
      <c r="Y392" s="858"/>
      <c r="Z392" s="859">
        <f t="shared" si="3163"/>
        <v>0</v>
      </c>
      <c r="AA392" s="858"/>
      <c r="AB392" s="874">
        <f t="shared" si="3164"/>
        <v>0</v>
      </c>
      <c r="AC392" s="882"/>
      <c r="AD392" s="859">
        <f t="shared" si="3165"/>
        <v>0</v>
      </c>
      <c r="AE392" s="860"/>
      <c r="AF392" s="859">
        <f t="shared" si="3166"/>
        <v>0</v>
      </c>
      <c r="AG392" s="860"/>
      <c r="AH392" s="859">
        <f t="shared" si="3167"/>
        <v>0</v>
      </c>
      <c r="AI392" s="860"/>
      <c r="AJ392" s="859">
        <f t="shared" si="3168"/>
        <v>0</v>
      </c>
      <c r="AK392" s="860"/>
      <c r="AL392" s="859">
        <f t="shared" si="3169"/>
        <v>0</v>
      </c>
      <c r="AM392" s="860"/>
      <c r="AN392" s="859">
        <f t="shared" si="3170"/>
        <v>0</v>
      </c>
      <c r="AO392" s="860"/>
      <c r="AP392" s="859">
        <f t="shared" si="3171"/>
        <v>0</v>
      </c>
      <c r="AQ392" s="860"/>
      <c r="AR392" s="859">
        <f t="shared" si="3172"/>
        <v>0</v>
      </c>
      <c r="AS392" s="860"/>
      <c r="AT392" s="859">
        <f t="shared" si="3173"/>
        <v>0</v>
      </c>
      <c r="AU392" s="860"/>
      <c r="AV392" s="859">
        <f t="shared" si="3174"/>
        <v>0</v>
      </c>
      <c r="AW392" s="860"/>
      <c r="AX392" s="859">
        <f t="shared" si="3175"/>
        <v>0</v>
      </c>
      <c r="AY392" s="860"/>
      <c r="AZ392" s="874">
        <f t="shared" si="3176"/>
        <v>0</v>
      </c>
      <c r="BA392" s="882"/>
      <c r="BB392" s="859">
        <f t="shared" si="3177"/>
        <v>0</v>
      </c>
      <c r="BC392" s="860"/>
      <c r="BD392" s="859">
        <f t="shared" si="3178"/>
        <v>0</v>
      </c>
      <c r="BE392" s="860"/>
      <c r="BF392" s="859">
        <f t="shared" si="3179"/>
        <v>0</v>
      </c>
      <c r="BG392" s="860"/>
      <c r="BH392" s="859">
        <f t="shared" si="3180"/>
        <v>0</v>
      </c>
      <c r="BI392" s="860"/>
      <c r="BJ392" s="859">
        <f t="shared" si="3181"/>
        <v>0</v>
      </c>
      <c r="BK392" s="860"/>
      <c r="BL392" s="859">
        <f t="shared" si="3182"/>
        <v>0</v>
      </c>
      <c r="BM392" s="860"/>
      <c r="BN392" s="859">
        <f t="shared" si="3183"/>
        <v>0</v>
      </c>
      <c r="BO392" s="860"/>
      <c r="BP392" s="859">
        <f t="shared" si="3184"/>
        <v>0</v>
      </c>
      <c r="BQ392" s="860"/>
      <c r="BR392" s="859">
        <f t="shared" si="3185"/>
        <v>0</v>
      </c>
      <c r="BS392" s="860"/>
      <c r="BT392" s="859">
        <f t="shared" si="3186"/>
        <v>0</v>
      </c>
      <c r="BU392" s="860"/>
      <c r="BV392" s="859">
        <f t="shared" si="3187"/>
        <v>0</v>
      </c>
      <c r="BW392" s="860"/>
      <c r="BX392" s="859">
        <f t="shared" si="3188"/>
        <v>0</v>
      </c>
      <c r="BY392" s="860"/>
      <c r="BZ392" s="859">
        <f t="shared" si="3189"/>
        <v>0</v>
      </c>
      <c r="CA392" s="860"/>
      <c r="CB392" s="859">
        <f t="shared" si="3190"/>
        <v>0</v>
      </c>
      <c r="CC392" s="860"/>
      <c r="CD392" s="859">
        <f t="shared" si="3191"/>
        <v>0</v>
      </c>
      <c r="CE392" s="860"/>
      <c r="CF392" s="859">
        <f t="shared" si="3192"/>
        <v>0</v>
      </c>
      <c r="CG392" s="860"/>
      <c r="CH392" s="859">
        <f t="shared" si="3193"/>
        <v>0</v>
      </c>
      <c r="CI392" s="860"/>
      <c r="CJ392" s="859">
        <f t="shared" si="3194"/>
        <v>0</v>
      </c>
      <c r="CK392" s="860"/>
      <c r="CL392" s="859">
        <f t="shared" si="3195"/>
        <v>0</v>
      </c>
      <c r="CM392" s="860"/>
      <c r="CN392" s="859">
        <f t="shared" si="3196"/>
        <v>0</v>
      </c>
      <c r="CO392" s="860"/>
      <c r="CP392" s="859">
        <f t="shared" si="3197"/>
        <v>0</v>
      </c>
      <c r="CQ392" s="860"/>
      <c r="CR392" s="859">
        <f t="shared" si="3198"/>
        <v>0</v>
      </c>
      <c r="CS392" s="860"/>
      <c r="CT392" s="859">
        <f t="shared" si="3199"/>
        <v>0</v>
      </c>
      <c r="CU392" s="860"/>
      <c r="CV392" s="859">
        <f t="shared" si="3200"/>
        <v>0</v>
      </c>
      <c r="CW392" s="860"/>
      <c r="CX392" s="859">
        <f t="shared" si="3201"/>
        <v>0</v>
      </c>
      <c r="CY392" s="858"/>
      <c r="CZ392" s="870">
        <f>SUM(E392+G392+I392+K392+M392+O392+Q392+S392+U392+W392+Y392+AA392+AC392+AE392+AG392+AI392+AK392+AM392+AO392+AQ392+AS392+AU392+AW392+AY392+BA392+BC392+BE392+BG392+BI392+BK392+BM392+BO392+BQ392+BS392+BU392+BW392+CW392+BY392+CA392+CC392+CE392+CG392+CI392+CK392+CM392+CO392+CQ392+CS392+CU392)</f>
        <v>0</v>
      </c>
      <c r="DA392" s="870">
        <f>ROUND(CZ392*D392*2,1)/2</f>
        <v>0</v>
      </c>
      <c r="DC392" s="863"/>
      <c r="DD392" s="863">
        <f t="shared" si="2897"/>
        <v>0</v>
      </c>
      <c r="DE392" s="863">
        <f t="shared" si="2898"/>
        <v>0</v>
      </c>
      <c r="DF392" s="863">
        <f>DE392*D392</f>
        <v>0</v>
      </c>
      <c r="DG392" s="863"/>
      <c r="DH392" s="863">
        <f t="shared" ref="DH392:DH396" si="3202">DG392*L392</f>
        <v>0</v>
      </c>
      <c r="DI392" s="863">
        <f t="shared" ref="DI392:DI396" si="3203">DG392+BC392</f>
        <v>0</v>
      </c>
      <c r="DJ392" s="863">
        <f>DI392*L392</f>
        <v>0</v>
      </c>
    </row>
    <row r="393" spans="1:114" s="240" customFormat="1" x14ac:dyDescent="0.2">
      <c r="A393" s="235" t="s">
        <v>197</v>
      </c>
      <c r="B393" s="235" t="s">
        <v>183</v>
      </c>
      <c r="C393" s="235" t="s">
        <v>10</v>
      </c>
      <c r="D393" s="235">
        <v>35</v>
      </c>
      <c r="E393" s="236"/>
      <c r="F393" s="237">
        <f t="shared" si="3153"/>
        <v>0</v>
      </c>
      <c r="G393" s="236"/>
      <c r="H393" s="237">
        <f t="shared" si="3154"/>
        <v>0</v>
      </c>
      <c r="I393" s="236"/>
      <c r="J393" s="237">
        <f t="shared" si="3155"/>
        <v>0</v>
      </c>
      <c r="K393" s="236"/>
      <c r="L393" s="237">
        <f t="shared" si="3156"/>
        <v>0</v>
      </c>
      <c r="M393" s="236"/>
      <c r="N393" s="237">
        <f t="shared" si="3157"/>
        <v>0</v>
      </c>
      <c r="O393" s="236"/>
      <c r="P393" s="237">
        <f t="shared" si="3158"/>
        <v>0</v>
      </c>
      <c r="Q393" s="236"/>
      <c r="R393" s="237">
        <f t="shared" si="3159"/>
        <v>0</v>
      </c>
      <c r="S393" s="236"/>
      <c r="T393" s="237">
        <f t="shared" si="3160"/>
        <v>0</v>
      </c>
      <c r="U393" s="236"/>
      <c r="V393" s="237">
        <f t="shared" si="3161"/>
        <v>0</v>
      </c>
      <c r="W393" s="236"/>
      <c r="X393" s="237">
        <f t="shared" si="3162"/>
        <v>0</v>
      </c>
      <c r="Y393" s="236"/>
      <c r="Z393" s="237">
        <f t="shared" si="3163"/>
        <v>0</v>
      </c>
      <c r="AA393" s="236"/>
      <c r="AB393" s="875">
        <f t="shared" si="3164"/>
        <v>0</v>
      </c>
      <c r="AC393" s="885"/>
      <c r="AD393" s="237">
        <f t="shared" si="3165"/>
        <v>0</v>
      </c>
      <c r="AE393" s="238"/>
      <c r="AF393" s="237">
        <f t="shared" si="3166"/>
        <v>0</v>
      </c>
      <c r="AG393" s="238"/>
      <c r="AH393" s="237">
        <f t="shared" si="3167"/>
        <v>0</v>
      </c>
      <c r="AI393" s="238"/>
      <c r="AJ393" s="237">
        <f t="shared" si="3168"/>
        <v>0</v>
      </c>
      <c r="AK393" s="238"/>
      <c r="AL393" s="237">
        <f t="shared" si="3169"/>
        <v>0</v>
      </c>
      <c r="AM393" s="238"/>
      <c r="AN393" s="237">
        <f t="shared" si="3170"/>
        <v>0</v>
      </c>
      <c r="AO393" s="238"/>
      <c r="AP393" s="237">
        <f t="shared" si="3171"/>
        <v>0</v>
      </c>
      <c r="AQ393" s="238"/>
      <c r="AR393" s="237">
        <f t="shared" si="3172"/>
        <v>0</v>
      </c>
      <c r="AS393" s="238">
        <v>0.75</v>
      </c>
      <c r="AT393" s="237">
        <f t="shared" si="3173"/>
        <v>26.25</v>
      </c>
      <c r="AU393" s="238"/>
      <c r="AV393" s="237">
        <f t="shared" si="3174"/>
        <v>0</v>
      </c>
      <c r="AW393" s="238"/>
      <c r="AX393" s="237">
        <f t="shared" si="3175"/>
        <v>0</v>
      </c>
      <c r="AY393" s="238"/>
      <c r="AZ393" s="875">
        <f t="shared" si="3176"/>
        <v>0</v>
      </c>
      <c r="BA393" s="885"/>
      <c r="BB393" s="237">
        <f t="shared" si="3177"/>
        <v>0</v>
      </c>
      <c r="BC393" s="238"/>
      <c r="BD393" s="237">
        <f t="shared" si="3178"/>
        <v>0</v>
      </c>
      <c r="BE393" s="238"/>
      <c r="BF393" s="237">
        <f t="shared" si="3179"/>
        <v>0</v>
      </c>
      <c r="BG393" s="238"/>
      <c r="BH393" s="237">
        <f t="shared" si="3180"/>
        <v>0</v>
      </c>
      <c r="BI393" s="238"/>
      <c r="BJ393" s="237">
        <f t="shared" si="3181"/>
        <v>0</v>
      </c>
      <c r="BK393" s="238"/>
      <c r="BL393" s="237">
        <f t="shared" si="3182"/>
        <v>0</v>
      </c>
      <c r="BM393" s="238"/>
      <c r="BN393" s="237">
        <f t="shared" si="3183"/>
        <v>0</v>
      </c>
      <c r="BO393" s="238"/>
      <c r="BP393" s="237">
        <f t="shared" si="3184"/>
        <v>0</v>
      </c>
      <c r="BQ393" s="238"/>
      <c r="BR393" s="237">
        <f t="shared" si="3185"/>
        <v>0</v>
      </c>
      <c r="BS393" s="238"/>
      <c r="BT393" s="237">
        <f t="shared" si="3186"/>
        <v>0</v>
      </c>
      <c r="BU393" s="238"/>
      <c r="BV393" s="237">
        <f t="shared" si="3187"/>
        <v>0</v>
      </c>
      <c r="BW393" s="238"/>
      <c r="BX393" s="237">
        <f t="shared" si="3188"/>
        <v>0</v>
      </c>
      <c r="BY393" s="238"/>
      <c r="BZ393" s="237">
        <f t="shared" si="3189"/>
        <v>0</v>
      </c>
      <c r="CA393" s="238"/>
      <c r="CB393" s="237">
        <f t="shared" si="3190"/>
        <v>0</v>
      </c>
      <c r="CC393" s="238"/>
      <c r="CD393" s="237">
        <f t="shared" si="3191"/>
        <v>0</v>
      </c>
      <c r="CE393" s="238"/>
      <c r="CF393" s="237">
        <f t="shared" si="3192"/>
        <v>0</v>
      </c>
      <c r="CG393" s="238"/>
      <c r="CH393" s="237">
        <f t="shared" si="3193"/>
        <v>0</v>
      </c>
      <c r="CI393" s="238"/>
      <c r="CJ393" s="237">
        <f t="shared" si="3194"/>
        <v>0</v>
      </c>
      <c r="CK393" s="238"/>
      <c r="CL393" s="237">
        <f t="shared" si="3195"/>
        <v>0</v>
      </c>
      <c r="CM393" s="238"/>
      <c r="CN393" s="237">
        <f t="shared" si="3196"/>
        <v>0</v>
      </c>
      <c r="CO393" s="238"/>
      <c r="CP393" s="237">
        <f t="shared" si="3197"/>
        <v>0</v>
      </c>
      <c r="CQ393" s="238"/>
      <c r="CR393" s="237">
        <f t="shared" si="3198"/>
        <v>0</v>
      </c>
      <c r="CS393" s="238"/>
      <c r="CT393" s="237">
        <f t="shared" si="3199"/>
        <v>0</v>
      </c>
      <c r="CU393" s="238"/>
      <c r="CV393" s="237">
        <f t="shared" si="3200"/>
        <v>0</v>
      </c>
      <c r="CW393" s="238"/>
      <c r="CX393" s="237">
        <f t="shared" si="3201"/>
        <v>0</v>
      </c>
      <c r="CY393" s="236"/>
      <c r="CZ393" s="239">
        <f>SUM(E393+G393+I393+K393+M393+O393+Q393+S393+U393+W393+Y393+AA393+AC393+AE393+AG393+AI393+AK393+AM393+AO393+AQ393+AS393+AU393+AW393+AY393+BA393+BC393+BE393+BG393+BI393+BK393+BM393+BO393+BQ393+BS393+BU393+BW393+CW393+BY393+CA393+CC393+CE393+CG393+CI393+CK393+CM393+CO393+CQ393+CS393+CU393)</f>
        <v>0.75</v>
      </c>
      <c r="DA393" s="239">
        <f>ROUND(CZ393*D393*2,1)/2</f>
        <v>26.25</v>
      </c>
      <c r="DC393" s="852"/>
      <c r="DD393" s="850">
        <f t="shared" si="2897"/>
        <v>0</v>
      </c>
      <c r="DE393" s="851">
        <f t="shared" si="2898"/>
        <v>0</v>
      </c>
      <c r="DF393" s="851">
        <f>DE393*D393</f>
        <v>0</v>
      </c>
      <c r="DG393" s="852"/>
      <c r="DH393" s="852">
        <f t="shared" si="3202"/>
        <v>0</v>
      </c>
      <c r="DI393" s="852">
        <f t="shared" si="3203"/>
        <v>0</v>
      </c>
      <c r="DJ393" s="852">
        <f>DI393*L393</f>
        <v>0</v>
      </c>
    </row>
    <row r="394" spans="1:114" s="3" customFormat="1" x14ac:dyDescent="0.2">
      <c r="A394" s="46" t="s">
        <v>271</v>
      </c>
      <c r="B394" s="46" t="s">
        <v>311</v>
      </c>
      <c r="C394" s="46" t="s">
        <v>10</v>
      </c>
      <c r="D394" s="46">
        <v>35</v>
      </c>
      <c r="E394" s="4"/>
      <c r="F394" s="53">
        <f t="shared" si="3153"/>
        <v>0</v>
      </c>
      <c r="G394" s="4"/>
      <c r="H394" s="53">
        <f t="shared" si="3154"/>
        <v>0</v>
      </c>
      <c r="I394" s="4"/>
      <c r="J394" s="53">
        <f t="shared" si="3155"/>
        <v>0</v>
      </c>
      <c r="K394" s="4"/>
      <c r="L394" s="53">
        <f t="shared" si="3156"/>
        <v>0</v>
      </c>
      <c r="M394" s="198"/>
      <c r="N394" s="53">
        <f t="shared" si="3157"/>
        <v>0</v>
      </c>
      <c r="O394" s="4"/>
      <c r="P394" s="53">
        <f t="shared" si="3158"/>
        <v>0</v>
      </c>
      <c r="Q394" s="4"/>
      <c r="R394" s="53">
        <f t="shared" si="3159"/>
        <v>0</v>
      </c>
      <c r="S394" s="4"/>
      <c r="T394" s="53">
        <f t="shared" si="3160"/>
        <v>0</v>
      </c>
      <c r="U394" s="4"/>
      <c r="V394" s="53">
        <f t="shared" si="3161"/>
        <v>0</v>
      </c>
      <c r="W394" s="4"/>
      <c r="X394" s="53">
        <f t="shared" si="3162"/>
        <v>0</v>
      </c>
      <c r="Y394" s="4"/>
      <c r="Z394" s="53">
        <f t="shared" si="3163"/>
        <v>0</v>
      </c>
      <c r="AA394" s="4"/>
      <c r="AB394" s="872">
        <f t="shared" si="3164"/>
        <v>0</v>
      </c>
      <c r="AC394" s="877"/>
      <c r="AD394" s="53">
        <f t="shared" si="3165"/>
        <v>0</v>
      </c>
      <c r="AE394" s="48"/>
      <c r="AF394" s="53">
        <f t="shared" si="3166"/>
        <v>0</v>
      </c>
      <c r="AG394" s="48"/>
      <c r="AH394" s="53">
        <f t="shared" si="3167"/>
        <v>0</v>
      </c>
      <c r="AI394" s="48"/>
      <c r="AJ394" s="53">
        <f t="shared" si="3168"/>
        <v>0</v>
      </c>
      <c r="AK394" s="48"/>
      <c r="AL394" s="53">
        <f t="shared" si="3169"/>
        <v>0</v>
      </c>
      <c r="AM394" s="48"/>
      <c r="AN394" s="53">
        <f t="shared" si="3170"/>
        <v>0</v>
      </c>
      <c r="AO394" s="48"/>
      <c r="AP394" s="53">
        <f t="shared" si="3171"/>
        <v>0</v>
      </c>
      <c r="AQ394" s="48"/>
      <c r="AR394" s="53">
        <f t="shared" si="3172"/>
        <v>0</v>
      </c>
      <c r="AS394" s="48">
        <v>54.5</v>
      </c>
      <c r="AT394" s="53">
        <f t="shared" si="3173"/>
        <v>1907.5</v>
      </c>
      <c r="AU394" s="48">
        <v>53</v>
      </c>
      <c r="AV394" s="53">
        <f t="shared" si="3174"/>
        <v>1855</v>
      </c>
      <c r="AW394" s="48">
        <v>34</v>
      </c>
      <c r="AX394" s="53">
        <f t="shared" si="3175"/>
        <v>1190</v>
      </c>
      <c r="AY394" s="48"/>
      <c r="AZ394" s="872">
        <f t="shared" si="3176"/>
        <v>0</v>
      </c>
      <c r="BA394" s="877"/>
      <c r="BB394" s="53">
        <f t="shared" si="3177"/>
        <v>0</v>
      </c>
      <c r="BC394" s="48"/>
      <c r="BD394" s="53">
        <f t="shared" si="3178"/>
        <v>0</v>
      </c>
      <c r="BE394" s="48"/>
      <c r="BF394" s="53">
        <f t="shared" si="3179"/>
        <v>0</v>
      </c>
      <c r="BG394" s="48"/>
      <c r="BH394" s="53">
        <f t="shared" si="3180"/>
        <v>0</v>
      </c>
      <c r="BI394" s="48"/>
      <c r="BJ394" s="53">
        <f t="shared" si="3181"/>
        <v>0</v>
      </c>
      <c r="BK394" s="48"/>
      <c r="BL394" s="53">
        <f t="shared" si="3182"/>
        <v>0</v>
      </c>
      <c r="BM394" s="48"/>
      <c r="BN394" s="53">
        <f t="shared" si="3183"/>
        <v>0</v>
      </c>
      <c r="BO394" s="48"/>
      <c r="BP394" s="53">
        <f t="shared" si="3184"/>
        <v>0</v>
      </c>
      <c r="BQ394" s="48"/>
      <c r="BR394" s="53">
        <f t="shared" si="3185"/>
        <v>0</v>
      </c>
      <c r="BS394" s="48"/>
      <c r="BT394" s="53">
        <f t="shared" si="3186"/>
        <v>0</v>
      </c>
      <c r="BU394" s="48"/>
      <c r="BV394" s="53">
        <f t="shared" si="3187"/>
        <v>0</v>
      </c>
      <c r="BW394" s="48"/>
      <c r="BX394" s="53">
        <f t="shared" si="3188"/>
        <v>0</v>
      </c>
      <c r="BY394" s="48"/>
      <c r="BZ394" s="53">
        <f t="shared" si="3189"/>
        <v>0</v>
      </c>
      <c r="CA394" s="48"/>
      <c r="CB394" s="53">
        <f t="shared" si="3190"/>
        <v>0</v>
      </c>
      <c r="CC394" s="48"/>
      <c r="CD394" s="53">
        <f t="shared" si="3191"/>
        <v>0</v>
      </c>
      <c r="CE394" s="48"/>
      <c r="CF394" s="53">
        <f t="shared" si="3192"/>
        <v>0</v>
      </c>
      <c r="CG394" s="48"/>
      <c r="CH394" s="53">
        <f t="shared" si="3193"/>
        <v>0</v>
      </c>
      <c r="CI394" s="48"/>
      <c r="CJ394" s="53">
        <f t="shared" si="3194"/>
        <v>0</v>
      </c>
      <c r="CK394" s="48"/>
      <c r="CL394" s="53">
        <f t="shared" si="3195"/>
        <v>0</v>
      </c>
      <c r="CM394" s="48"/>
      <c r="CN394" s="53">
        <f t="shared" si="3196"/>
        <v>0</v>
      </c>
      <c r="CO394" s="48"/>
      <c r="CP394" s="53">
        <f t="shared" si="3197"/>
        <v>0</v>
      </c>
      <c r="CQ394" s="48"/>
      <c r="CR394" s="53">
        <f t="shared" si="3198"/>
        <v>0</v>
      </c>
      <c r="CS394" s="48"/>
      <c r="CT394" s="53">
        <f t="shared" si="3199"/>
        <v>0</v>
      </c>
      <c r="CU394" s="48"/>
      <c r="CV394" s="53">
        <f t="shared" si="3200"/>
        <v>0</v>
      </c>
      <c r="CW394" s="48"/>
      <c r="CX394" s="53">
        <f t="shared" si="3201"/>
        <v>0</v>
      </c>
      <c r="CY394" s="43"/>
      <c r="CZ394" s="50">
        <f>SUM(E394+G394+I394+K394+M394+O394+Q394+S394+U394+W394+Y394+AA394+AC394+AE394+AG394+AI394+AK394+AM394+AO394+AQ394+AS394+AU394+AW394+AY394+BA394+BC394+BE394+BG394+BI394+BK394+BM394+BO394+BQ394+BS394+BU394+BW394+CW394+BY394+CA394+CC394+CE394+CG394+CI394+CK394+CM394+CO394+CQ394+CS394+CU394)</f>
        <v>141.5</v>
      </c>
      <c r="DA394" s="50">
        <f>ROUND(CZ394*D394*2,1)/2</f>
        <v>4952.5</v>
      </c>
      <c r="DB394" s="1"/>
      <c r="DC394" s="850"/>
      <c r="DD394" s="850">
        <f t="shared" si="2897"/>
        <v>0</v>
      </c>
      <c r="DE394" s="851">
        <f t="shared" si="2898"/>
        <v>0</v>
      </c>
      <c r="DF394" s="851">
        <f>DE394*D394</f>
        <v>0</v>
      </c>
      <c r="DG394" s="850"/>
      <c r="DH394" s="850">
        <f t="shared" si="3202"/>
        <v>0</v>
      </c>
      <c r="DI394" s="851">
        <f t="shared" si="3203"/>
        <v>0</v>
      </c>
      <c r="DJ394" s="851">
        <f>DI394*L394</f>
        <v>0</v>
      </c>
    </row>
    <row r="395" spans="1:114" s="3" customFormat="1" x14ac:dyDescent="0.2">
      <c r="A395" s="46" t="s">
        <v>188</v>
      </c>
      <c r="B395" s="46" t="s">
        <v>189</v>
      </c>
      <c r="C395" s="46" t="s">
        <v>10</v>
      </c>
      <c r="D395" s="46">
        <v>35</v>
      </c>
      <c r="E395" s="4"/>
      <c r="F395" s="53">
        <f t="shared" si="3153"/>
        <v>0</v>
      </c>
      <c r="G395" s="4"/>
      <c r="H395" s="53">
        <f t="shared" si="3154"/>
        <v>0</v>
      </c>
      <c r="I395" s="4"/>
      <c r="J395" s="53">
        <f t="shared" si="3155"/>
        <v>0</v>
      </c>
      <c r="K395" s="4"/>
      <c r="L395" s="53">
        <f t="shared" si="3156"/>
        <v>0</v>
      </c>
      <c r="M395" s="4"/>
      <c r="N395" s="53">
        <f t="shared" si="3157"/>
        <v>0</v>
      </c>
      <c r="O395" s="4"/>
      <c r="P395" s="53">
        <f t="shared" si="3158"/>
        <v>0</v>
      </c>
      <c r="Q395" s="4"/>
      <c r="R395" s="53">
        <f t="shared" si="3159"/>
        <v>0</v>
      </c>
      <c r="S395" s="4"/>
      <c r="T395" s="53">
        <f t="shared" si="3160"/>
        <v>0</v>
      </c>
      <c r="U395" s="4"/>
      <c r="V395" s="53">
        <f t="shared" si="3161"/>
        <v>0</v>
      </c>
      <c r="W395" s="4"/>
      <c r="X395" s="53">
        <f t="shared" si="3162"/>
        <v>0</v>
      </c>
      <c r="Y395" s="4"/>
      <c r="Z395" s="53">
        <f t="shared" si="3163"/>
        <v>0</v>
      </c>
      <c r="AA395" s="4"/>
      <c r="AB395" s="872">
        <f t="shared" si="3164"/>
        <v>0</v>
      </c>
      <c r="AC395" s="877"/>
      <c r="AD395" s="53">
        <f t="shared" si="3165"/>
        <v>0</v>
      </c>
      <c r="AE395" s="48"/>
      <c r="AF395" s="53">
        <f t="shared" si="3166"/>
        <v>0</v>
      </c>
      <c r="AG395" s="48"/>
      <c r="AH395" s="53">
        <f t="shared" si="3167"/>
        <v>0</v>
      </c>
      <c r="AI395" s="48"/>
      <c r="AJ395" s="53">
        <f t="shared" si="3168"/>
        <v>0</v>
      </c>
      <c r="AK395" s="48"/>
      <c r="AL395" s="53">
        <f t="shared" si="3169"/>
        <v>0</v>
      </c>
      <c r="AM395" s="48"/>
      <c r="AN395" s="53">
        <f t="shared" si="3170"/>
        <v>0</v>
      </c>
      <c r="AO395" s="48"/>
      <c r="AP395" s="53">
        <f t="shared" si="3171"/>
        <v>0</v>
      </c>
      <c r="AQ395" s="48"/>
      <c r="AR395" s="53">
        <f t="shared" si="3172"/>
        <v>0</v>
      </c>
      <c r="AS395" s="48"/>
      <c r="AT395" s="53">
        <f t="shared" si="3173"/>
        <v>0</v>
      </c>
      <c r="AU395" s="48"/>
      <c r="AV395" s="53">
        <f t="shared" si="3174"/>
        <v>0</v>
      </c>
      <c r="AW395" s="48"/>
      <c r="AX395" s="53">
        <f t="shared" si="3175"/>
        <v>0</v>
      </c>
      <c r="AY395" s="48"/>
      <c r="AZ395" s="872">
        <f t="shared" si="3176"/>
        <v>0</v>
      </c>
      <c r="BA395" s="877"/>
      <c r="BB395" s="53">
        <f t="shared" si="3177"/>
        <v>0</v>
      </c>
      <c r="BC395" s="48"/>
      <c r="BD395" s="53">
        <f t="shared" si="3178"/>
        <v>0</v>
      </c>
      <c r="BE395" s="48"/>
      <c r="BF395" s="53">
        <f t="shared" si="3179"/>
        <v>0</v>
      </c>
      <c r="BG395" s="48"/>
      <c r="BH395" s="53">
        <f t="shared" si="3180"/>
        <v>0</v>
      </c>
      <c r="BI395" s="48"/>
      <c r="BJ395" s="53">
        <f t="shared" si="3181"/>
        <v>0</v>
      </c>
      <c r="BK395" s="48"/>
      <c r="BL395" s="53">
        <f t="shared" si="3182"/>
        <v>0</v>
      </c>
      <c r="BM395" s="48"/>
      <c r="BN395" s="53">
        <f t="shared" si="3183"/>
        <v>0</v>
      </c>
      <c r="BO395" s="48"/>
      <c r="BP395" s="53">
        <f t="shared" si="3184"/>
        <v>0</v>
      </c>
      <c r="BQ395" s="48"/>
      <c r="BR395" s="53">
        <f t="shared" si="3185"/>
        <v>0</v>
      </c>
      <c r="BS395" s="48"/>
      <c r="BT395" s="53">
        <f t="shared" si="3186"/>
        <v>0</v>
      </c>
      <c r="BU395" s="48"/>
      <c r="BV395" s="53">
        <f t="shared" si="3187"/>
        <v>0</v>
      </c>
      <c r="BW395" s="48"/>
      <c r="BX395" s="53">
        <f t="shared" si="3188"/>
        <v>0</v>
      </c>
      <c r="BY395" s="48"/>
      <c r="BZ395" s="53">
        <f t="shared" si="3189"/>
        <v>0</v>
      </c>
      <c r="CA395" s="48"/>
      <c r="CB395" s="53">
        <f t="shared" si="3190"/>
        <v>0</v>
      </c>
      <c r="CC395" s="48"/>
      <c r="CD395" s="53">
        <f t="shared" si="3191"/>
        <v>0</v>
      </c>
      <c r="CE395" s="48"/>
      <c r="CF395" s="53">
        <f t="shared" si="3192"/>
        <v>0</v>
      </c>
      <c r="CG395" s="48"/>
      <c r="CH395" s="53">
        <f t="shared" si="3193"/>
        <v>0</v>
      </c>
      <c r="CI395" s="48"/>
      <c r="CJ395" s="53">
        <f t="shared" si="3194"/>
        <v>0</v>
      </c>
      <c r="CK395" s="48"/>
      <c r="CL395" s="53">
        <f t="shared" si="3195"/>
        <v>0</v>
      </c>
      <c r="CM395" s="48"/>
      <c r="CN395" s="53">
        <f t="shared" si="3196"/>
        <v>0</v>
      </c>
      <c r="CO395" s="48"/>
      <c r="CP395" s="53">
        <f t="shared" si="3197"/>
        <v>0</v>
      </c>
      <c r="CQ395" s="48"/>
      <c r="CR395" s="53">
        <f t="shared" si="3198"/>
        <v>0</v>
      </c>
      <c r="CS395" s="48"/>
      <c r="CT395" s="53">
        <f t="shared" si="3199"/>
        <v>0</v>
      </c>
      <c r="CU395" s="48"/>
      <c r="CV395" s="53">
        <f t="shared" si="3200"/>
        <v>0</v>
      </c>
      <c r="CW395" s="48"/>
      <c r="CX395" s="53">
        <f t="shared" si="3201"/>
        <v>0</v>
      </c>
      <c r="CY395" s="43"/>
      <c r="CZ395" s="50">
        <f>SUM(E395+G395+I395+K395+M395+O395+Q395+S395+U395+W395+Y395+AA395+AC395+AE395+AG395+AI395+AK395+AM395+AO395+AQ395+AS395+AU395+AW395+AY395+BA395+BC395+BE395+BG395+BI395+BK395+BM395+BO395+BQ395+BS395+BU395+BW395+CW395+BY395+CA395+CC395+CE395+CG395+CI395+CK395+CM395+CO395+CQ395+CS395+CU395)</f>
        <v>0</v>
      </c>
      <c r="DA395" s="50">
        <f>ROUND(CZ395*D395*2,1)/2</f>
        <v>0</v>
      </c>
      <c r="DB395" s="1"/>
      <c r="DC395" s="850"/>
      <c r="DD395" s="850">
        <f t="shared" si="2897"/>
        <v>0</v>
      </c>
      <c r="DE395" s="851">
        <f t="shared" si="2898"/>
        <v>0</v>
      </c>
      <c r="DF395" s="851">
        <f>DE395*D395</f>
        <v>0</v>
      </c>
      <c r="DG395" s="850"/>
      <c r="DH395" s="850">
        <f t="shared" si="3202"/>
        <v>0</v>
      </c>
      <c r="DI395" s="851">
        <f t="shared" si="3203"/>
        <v>0</v>
      </c>
      <c r="DJ395" s="851">
        <f>DI395*L395</f>
        <v>0</v>
      </c>
    </row>
    <row r="396" spans="1:114" s="3" customFormat="1" x14ac:dyDescent="0.2">
      <c r="A396" s="46" t="s">
        <v>453</v>
      </c>
      <c r="B396" s="46" t="s">
        <v>454</v>
      </c>
      <c r="C396" s="46" t="s">
        <v>10</v>
      </c>
      <c r="D396" s="46">
        <v>35</v>
      </c>
      <c r="E396" s="4"/>
      <c r="F396" s="53">
        <f t="shared" si="2956"/>
        <v>0</v>
      </c>
      <c r="G396" s="4"/>
      <c r="H396" s="53">
        <f t="shared" si="2685"/>
        <v>0</v>
      </c>
      <c r="I396" s="4"/>
      <c r="J396" s="53">
        <f t="shared" si="2686"/>
        <v>0</v>
      </c>
      <c r="K396" s="4"/>
      <c r="L396" s="53">
        <f t="shared" si="2960"/>
        <v>0</v>
      </c>
      <c r="M396" s="4"/>
      <c r="N396" s="53">
        <f t="shared" si="2961"/>
        <v>0</v>
      </c>
      <c r="O396" s="4"/>
      <c r="P396" s="53">
        <f t="shared" si="2962"/>
        <v>0</v>
      </c>
      <c r="Q396" s="4"/>
      <c r="R396" s="53">
        <f t="shared" si="2963"/>
        <v>0</v>
      </c>
      <c r="S396" s="4"/>
      <c r="T396" s="53">
        <f t="shared" si="2964"/>
        <v>0</v>
      </c>
      <c r="U396" s="4"/>
      <c r="V396" s="53">
        <f t="shared" si="2965"/>
        <v>0</v>
      </c>
      <c r="W396" s="4"/>
      <c r="X396" s="53">
        <f t="shared" si="2966"/>
        <v>0</v>
      </c>
      <c r="Y396" s="4"/>
      <c r="Z396" s="53">
        <f t="shared" si="2967"/>
        <v>0</v>
      </c>
      <c r="AA396" s="4"/>
      <c r="AB396" s="872">
        <f t="shared" si="2968"/>
        <v>0</v>
      </c>
      <c r="AC396" s="877"/>
      <c r="AD396" s="53">
        <f t="shared" si="2969"/>
        <v>0</v>
      </c>
      <c r="AE396" s="48"/>
      <c r="AF396" s="53">
        <f t="shared" si="2970"/>
        <v>0</v>
      </c>
      <c r="AG396" s="48"/>
      <c r="AH396" s="53">
        <f t="shared" si="2971"/>
        <v>0</v>
      </c>
      <c r="AI396" s="48"/>
      <c r="AJ396" s="53">
        <f t="shared" si="2972"/>
        <v>0</v>
      </c>
      <c r="AK396" s="48"/>
      <c r="AL396" s="53">
        <f t="shared" si="2973"/>
        <v>0</v>
      </c>
      <c r="AM396" s="48"/>
      <c r="AN396" s="53">
        <f t="shared" si="2974"/>
        <v>0</v>
      </c>
      <c r="AO396" s="48"/>
      <c r="AP396" s="53">
        <f t="shared" si="2975"/>
        <v>0</v>
      </c>
      <c r="AQ396" s="48"/>
      <c r="AR396" s="53">
        <f t="shared" si="2976"/>
        <v>0</v>
      </c>
      <c r="AS396" s="48"/>
      <c r="AT396" s="53">
        <f t="shared" si="2977"/>
        <v>0</v>
      </c>
      <c r="AU396" s="48"/>
      <c r="AV396" s="53">
        <f t="shared" si="2978"/>
        <v>0</v>
      </c>
      <c r="AW396" s="48"/>
      <c r="AX396" s="53">
        <f t="shared" si="2979"/>
        <v>0</v>
      </c>
      <c r="AY396" s="48"/>
      <c r="AZ396" s="872">
        <f t="shared" si="2980"/>
        <v>0</v>
      </c>
      <c r="BA396" s="877"/>
      <c r="BB396" s="53">
        <f t="shared" si="2981"/>
        <v>0</v>
      </c>
      <c r="BC396" s="48"/>
      <c r="BD396" s="53">
        <f t="shared" si="2982"/>
        <v>0</v>
      </c>
      <c r="BE396" s="48"/>
      <c r="BF396" s="53">
        <f t="shared" si="2983"/>
        <v>0</v>
      </c>
      <c r="BG396" s="48"/>
      <c r="BH396" s="53">
        <f t="shared" si="2984"/>
        <v>0</v>
      </c>
      <c r="BI396" s="48"/>
      <c r="BJ396" s="53">
        <f t="shared" si="2985"/>
        <v>0</v>
      </c>
      <c r="BK396" s="48">
        <v>16.5</v>
      </c>
      <c r="BL396" s="53">
        <f t="shared" si="2986"/>
        <v>577.5</v>
      </c>
      <c r="BM396" s="48">
        <v>18.5</v>
      </c>
      <c r="BN396" s="53">
        <f t="shared" si="2987"/>
        <v>647.5</v>
      </c>
      <c r="BO396" s="48"/>
      <c r="BP396" s="53">
        <f t="shared" si="2988"/>
        <v>0</v>
      </c>
      <c r="BQ396" s="48"/>
      <c r="BR396" s="53">
        <f t="shared" si="2989"/>
        <v>0</v>
      </c>
      <c r="BS396" s="48"/>
      <c r="BT396" s="53">
        <f t="shared" si="2990"/>
        <v>0</v>
      </c>
      <c r="BU396" s="48"/>
      <c r="BV396" s="53">
        <f t="shared" si="2991"/>
        <v>0</v>
      </c>
      <c r="BW396" s="48"/>
      <c r="BX396" s="53">
        <f t="shared" si="2992"/>
        <v>0</v>
      </c>
      <c r="BY396" s="48"/>
      <c r="BZ396" s="53">
        <f t="shared" ref="BZ396" si="3204">SUM(BY396*$D396)</f>
        <v>0</v>
      </c>
      <c r="CA396" s="48"/>
      <c r="CB396" s="53">
        <f t="shared" ref="CB396" si="3205">SUM(CA396*$D396)</f>
        <v>0</v>
      </c>
      <c r="CC396" s="48"/>
      <c r="CD396" s="53">
        <f t="shared" ref="CD396" si="3206">SUM(CC396*$D396)</f>
        <v>0</v>
      </c>
      <c r="CE396" s="48"/>
      <c r="CF396" s="53">
        <f t="shared" ref="CF396" si="3207">SUM(CE396*$D396)</f>
        <v>0</v>
      </c>
      <c r="CG396" s="48"/>
      <c r="CH396" s="53">
        <f t="shared" ref="CH396" si="3208">SUM(CG396*$D396)</f>
        <v>0</v>
      </c>
      <c r="CI396" s="48"/>
      <c r="CJ396" s="53">
        <f t="shared" ref="CJ396" si="3209">SUM(CI396*$D396)</f>
        <v>0</v>
      </c>
      <c r="CK396" s="48"/>
      <c r="CL396" s="53">
        <f t="shared" ref="CL396" si="3210">SUM(CK396*$D396)</f>
        <v>0</v>
      </c>
      <c r="CM396" s="48"/>
      <c r="CN396" s="53">
        <f t="shared" ref="CN396" si="3211">SUM(CM396*$D396)</f>
        <v>0</v>
      </c>
      <c r="CO396" s="48"/>
      <c r="CP396" s="53">
        <f t="shared" ref="CP396" si="3212">SUM(CO396*$D396)</f>
        <v>0</v>
      </c>
      <c r="CQ396" s="48"/>
      <c r="CR396" s="53">
        <f t="shared" ref="CR396" si="3213">SUM(CQ396*$D396)</f>
        <v>0</v>
      </c>
      <c r="CS396" s="48"/>
      <c r="CT396" s="53">
        <f t="shared" ref="CT396" si="3214">SUM(CS396*$D396)</f>
        <v>0</v>
      </c>
      <c r="CU396" s="48"/>
      <c r="CV396" s="53">
        <f t="shared" ref="CV396" si="3215">SUM(CU396*$D396)</f>
        <v>0</v>
      </c>
      <c r="CW396" s="48"/>
      <c r="CX396" s="53">
        <f t="shared" si="2894"/>
        <v>0</v>
      </c>
      <c r="CY396" s="43"/>
      <c r="CZ396" s="50">
        <f>SUM(E396+G396+I396+K396+M396+O396+Q396+S396+U396+W396+Y396+AA396+AC396+AE396+AG396+AI396+AK396+AM396+AO396+AQ396+AS396+AU396+AW396+AY396+BA396+BC396+BE396+BG396+BI396+BK396+BM396+BO396+BQ396+BS396+BU396+BW396+CW396+BY396+CA396+CC396+CE396+CG396+CI396+CK396+CM396+CO396+CQ396+CS396+CU396)</f>
        <v>35</v>
      </c>
      <c r="DA396" s="50">
        <f>ROUND(CZ396*D396*2,1)/2</f>
        <v>1225</v>
      </c>
      <c r="DB396" s="1"/>
      <c r="DC396" s="850"/>
      <c r="DD396" s="850">
        <f t="shared" si="2897"/>
        <v>0</v>
      </c>
      <c r="DE396" s="851">
        <f t="shared" si="2898"/>
        <v>0</v>
      </c>
      <c r="DF396" s="851">
        <f>DE396*D396</f>
        <v>0</v>
      </c>
      <c r="DG396" s="850"/>
      <c r="DH396" s="850">
        <f t="shared" si="3202"/>
        <v>0</v>
      </c>
      <c r="DI396" s="851">
        <f t="shared" si="3203"/>
        <v>0</v>
      </c>
      <c r="DJ396" s="851">
        <f>DI396*L396</f>
        <v>0</v>
      </c>
    </row>
    <row r="397" spans="1:114" s="3" customFormat="1" x14ac:dyDescent="0.2">
      <c r="A397" s="14"/>
      <c r="B397" s="14"/>
      <c r="C397" s="14"/>
      <c r="D397" s="14"/>
      <c r="E397" s="14"/>
      <c r="F397" s="14"/>
      <c r="G397" s="14"/>
      <c r="H397" s="14"/>
      <c r="I397" s="14"/>
      <c r="J397" s="14"/>
      <c r="K397" s="44"/>
      <c r="L397" s="14"/>
      <c r="M397" s="14"/>
      <c r="N397" s="14"/>
      <c r="O397" s="14"/>
      <c r="P397" s="14"/>
      <c r="Q397" s="14"/>
      <c r="R397" s="14"/>
      <c r="S397" s="14"/>
      <c r="T397" s="14"/>
      <c r="U397" s="14"/>
      <c r="V397" s="14"/>
      <c r="W397" s="14"/>
      <c r="X397" s="14"/>
      <c r="Y397" s="14"/>
      <c r="Z397" s="14"/>
      <c r="AA397" s="14"/>
      <c r="AB397" s="14"/>
      <c r="AC397" s="879"/>
      <c r="AD397" s="14"/>
      <c r="AE397" s="14"/>
      <c r="AF397" s="14"/>
      <c r="AG397" s="14"/>
      <c r="AH397" s="14"/>
      <c r="AI397" s="44"/>
      <c r="AJ397" s="14"/>
      <c r="AK397" s="14"/>
      <c r="AL397" s="14"/>
      <c r="AM397" s="14"/>
      <c r="AN397" s="14"/>
      <c r="AO397" s="14"/>
      <c r="AP397" s="14"/>
      <c r="AQ397" s="14"/>
      <c r="AR397" s="14"/>
      <c r="AS397" s="14"/>
      <c r="AT397" s="14"/>
      <c r="AU397" s="14"/>
      <c r="AV397" s="14"/>
      <c r="AW397" s="14"/>
      <c r="AX397" s="14"/>
      <c r="AY397" s="14"/>
      <c r="AZ397" s="14"/>
      <c r="BA397" s="879"/>
      <c r="BB397" s="14"/>
      <c r="BC397" s="14"/>
      <c r="BD397" s="14"/>
      <c r="BE397" s="14"/>
      <c r="BF397" s="14"/>
      <c r="BG397" s="4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44"/>
      <c r="CF397" s="14"/>
      <c r="CG397" s="14"/>
      <c r="CH397" s="14"/>
      <c r="CI397" s="14"/>
      <c r="CJ397" s="14"/>
      <c r="CK397" s="14"/>
      <c r="CL397" s="14"/>
      <c r="CM397" s="14"/>
      <c r="CN397" s="14"/>
      <c r="CO397" s="14"/>
      <c r="CP397" s="14"/>
      <c r="CQ397" s="14"/>
      <c r="CR397" s="14"/>
      <c r="CS397" s="14"/>
      <c r="CT397" s="14"/>
      <c r="CU397" s="14"/>
      <c r="CV397" s="14"/>
      <c r="CW397" s="14"/>
      <c r="CX397" s="14"/>
      <c r="CY397" s="14"/>
      <c r="CZ397" s="13"/>
      <c r="DA397" s="13"/>
      <c r="DB397" s="1"/>
      <c r="DC397" s="1"/>
      <c r="DD397" s="1"/>
      <c r="DE397" s="1"/>
      <c r="DF397" s="1"/>
      <c r="DG397" s="1"/>
      <c r="DH397" s="1"/>
      <c r="DI397" s="1"/>
      <c r="DJ397" s="1"/>
    </row>
    <row r="398" spans="1:114" s="3" customFormat="1"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880"/>
      <c r="AD398" s="14"/>
      <c r="AE398" s="45"/>
      <c r="AF398" s="14"/>
      <c r="AG398" s="45"/>
      <c r="AH398" s="14"/>
      <c r="AI398" s="45"/>
      <c r="AJ398" s="14"/>
      <c r="AK398" s="45"/>
      <c r="AL398" s="14"/>
      <c r="AM398" s="45"/>
      <c r="AN398" s="14"/>
      <c r="AO398" s="45"/>
      <c r="AP398" s="14"/>
      <c r="AQ398" s="45"/>
      <c r="AR398" s="14"/>
      <c r="AS398" s="45"/>
      <c r="AT398" s="14"/>
      <c r="AU398" s="45"/>
      <c r="AV398" s="14"/>
      <c r="AW398" s="45"/>
      <c r="AX398" s="14"/>
      <c r="AY398" s="45"/>
      <c r="AZ398" s="14"/>
      <c r="BA398" s="880"/>
      <c r="BB398" s="14"/>
      <c r="BC398" s="45"/>
      <c r="BD398" s="14"/>
      <c r="BE398" s="45"/>
      <c r="BF398" s="14"/>
      <c r="BG398" s="45"/>
      <c r="BH398" s="14"/>
      <c r="BI398" s="45"/>
      <c r="BJ398" s="14"/>
      <c r="BK398" s="45"/>
      <c r="BL398" s="14"/>
      <c r="BM398" s="45"/>
      <c r="BN398" s="14"/>
      <c r="BO398" s="45"/>
      <c r="BP398" s="14"/>
      <c r="BQ398" s="45"/>
      <c r="BR398" s="14"/>
      <c r="BS398" s="45"/>
      <c r="BT398" s="14"/>
      <c r="BU398" s="45"/>
      <c r="BV398" s="14"/>
      <c r="BW398" s="45"/>
      <c r="BX398" s="14"/>
      <c r="BY398" s="45"/>
      <c r="BZ398" s="14"/>
      <c r="CA398" s="45"/>
      <c r="CB398" s="14"/>
      <c r="CC398" s="45"/>
      <c r="CD398" s="14"/>
      <c r="CE398" s="45"/>
      <c r="CF398" s="14"/>
      <c r="CG398" s="45"/>
      <c r="CH398" s="14"/>
      <c r="CI398" s="45"/>
      <c r="CJ398" s="14"/>
      <c r="CK398" s="45"/>
      <c r="CL398" s="14"/>
      <c r="CM398" s="45"/>
      <c r="CN398" s="14"/>
      <c r="CO398" s="45"/>
      <c r="CP398" s="14"/>
      <c r="CQ398" s="45"/>
      <c r="CR398" s="14"/>
      <c r="CS398" s="45"/>
      <c r="CT398" s="14"/>
      <c r="CU398" s="45"/>
      <c r="CV398" s="14"/>
      <c r="CW398" s="45"/>
      <c r="CX398" s="14"/>
      <c r="CY398" s="14"/>
      <c r="CZ398" s="13"/>
      <c r="DA398" s="13"/>
      <c r="DB398" s="52"/>
      <c r="DC398" s="847"/>
      <c r="DD398" s="847"/>
      <c r="DE398" s="847"/>
      <c r="DF398" s="847"/>
      <c r="DG398" s="847"/>
      <c r="DH398" s="847"/>
      <c r="DI398" s="847"/>
      <c r="DJ398" s="847"/>
    </row>
    <row r="399" spans="1:114" s="10" customFormat="1" ht="24" x14ac:dyDescent="0.2">
      <c r="A399" s="54"/>
      <c r="B399" s="54" t="s">
        <v>60</v>
      </c>
      <c r="C399" s="54"/>
      <c r="D399" s="54"/>
      <c r="E399" s="54">
        <f t="shared" ref="E399:AJ399" si="3216">SUM(E347:E396)</f>
        <v>0</v>
      </c>
      <c r="F399" s="199">
        <f t="shared" si="3216"/>
        <v>0</v>
      </c>
      <c r="G399" s="54">
        <f t="shared" si="3216"/>
        <v>0</v>
      </c>
      <c r="H399" s="199">
        <f t="shared" si="3216"/>
        <v>0</v>
      </c>
      <c r="I399" s="54">
        <f t="shared" si="3216"/>
        <v>0</v>
      </c>
      <c r="J399" s="199">
        <f t="shared" si="3216"/>
        <v>0</v>
      </c>
      <c r="K399" s="54">
        <f t="shared" si="3216"/>
        <v>0</v>
      </c>
      <c r="L399" s="199">
        <f t="shared" si="3216"/>
        <v>0</v>
      </c>
      <c r="M399" s="126">
        <f t="shared" si="3216"/>
        <v>0</v>
      </c>
      <c r="N399" s="126">
        <f t="shared" si="3216"/>
        <v>0</v>
      </c>
      <c r="O399" s="54">
        <f t="shared" si="3216"/>
        <v>0</v>
      </c>
      <c r="P399" s="126">
        <f t="shared" si="3216"/>
        <v>0</v>
      </c>
      <c r="Q399" s="54">
        <f t="shared" si="3216"/>
        <v>0</v>
      </c>
      <c r="R399" s="126">
        <f t="shared" si="3216"/>
        <v>0</v>
      </c>
      <c r="S399" s="54">
        <f t="shared" si="3216"/>
        <v>0</v>
      </c>
      <c r="T399" s="126">
        <f t="shared" si="3216"/>
        <v>0</v>
      </c>
      <c r="U399" s="54">
        <f t="shared" si="3216"/>
        <v>0</v>
      </c>
      <c r="V399" s="126">
        <f t="shared" si="3216"/>
        <v>0</v>
      </c>
      <c r="W399" s="54">
        <f t="shared" si="3216"/>
        <v>188</v>
      </c>
      <c r="X399" s="126">
        <f t="shared" si="3216"/>
        <v>16563.25</v>
      </c>
      <c r="Y399" s="54">
        <f t="shared" si="3216"/>
        <v>0</v>
      </c>
      <c r="Z399" s="126">
        <f t="shared" si="3216"/>
        <v>0</v>
      </c>
      <c r="AA399" s="54">
        <f t="shared" si="3216"/>
        <v>0</v>
      </c>
      <c r="AB399" s="54">
        <f t="shared" si="3216"/>
        <v>0</v>
      </c>
      <c r="AC399" s="881">
        <f t="shared" si="3216"/>
        <v>8.25</v>
      </c>
      <c r="AD399" s="126">
        <f t="shared" si="3216"/>
        <v>1006.5</v>
      </c>
      <c r="AE399" s="54">
        <f t="shared" si="3216"/>
        <v>7</v>
      </c>
      <c r="AF399" s="126">
        <f t="shared" si="3216"/>
        <v>826</v>
      </c>
      <c r="AG399" s="54">
        <f t="shared" si="3216"/>
        <v>6.75</v>
      </c>
      <c r="AH399" s="126">
        <f t="shared" si="3216"/>
        <v>796.5</v>
      </c>
      <c r="AI399" s="54">
        <f t="shared" si="3216"/>
        <v>1.25</v>
      </c>
      <c r="AJ399" s="126">
        <f t="shared" si="3216"/>
        <v>147.5</v>
      </c>
      <c r="AK399" s="54">
        <f t="shared" ref="AK399:BP399" si="3217">SUM(AK347:AK396)</f>
        <v>0</v>
      </c>
      <c r="AL399" s="126">
        <f t="shared" si="3217"/>
        <v>0</v>
      </c>
      <c r="AM399" s="54">
        <f t="shared" si="3217"/>
        <v>10.75</v>
      </c>
      <c r="AN399" s="126">
        <f t="shared" si="3217"/>
        <v>1268.5</v>
      </c>
      <c r="AO399" s="54">
        <f t="shared" si="3217"/>
        <v>7.5</v>
      </c>
      <c r="AP399" s="126">
        <f t="shared" si="3217"/>
        <v>885</v>
      </c>
      <c r="AQ399" s="54">
        <f t="shared" si="3217"/>
        <v>1</v>
      </c>
      <c r="AR399" s="126">
        <f t="shared" si="3217"/>
        <v>118</v>
      </c>
      <c r="AS399" s="54">
        <f t="shared" si="3217"/>
        <v>61.5</v>
      </c>
      <c r="AT399" s="126">
        <f t="shared" si="3217"/>
        <v>2671.25</v>
      </c>
      <c r="AU399" s="54">
        <f t="shared" si="3217"/>
        <v>322.5</v>
      </c>
      <c r="AV399" s="126">
        <f t="shared" si="3217"/>
        <v>20516.5</v>
      </c>
      <c r="AW399" s="54">
        <f t="shared" si="3217"/>
        <v>317</v>
      </c>
      <c r="AX399" s="126">
        <f t="shared" si="3217"/>
        <v>21383</v>
      </c>
      <c r="AY399" s="54">
        <f t="shared" si="3217"/>
        <v>29.5</v>
      </c>
      <c r="AZ399" s="126">
        <f t="shared" si="3217"/>
        <v>2570</v>
      </c>
      <c r="BA399" s="881">
        <f t="shared" si="3217"/>
        <v>7</v>
      </c>
      <c r="BB399" s="54">
        <f t="shared" si="3217"/>
        <v>881</v>
      </c>
      <c r="BC399" s="54">
        <f t="shared" si="3217"/>
        <v>3.75</v>
      </c>
      <c r="BD399" s="54">
        <f t="shared" si="3217"/>
        <v>503</v>
      </c>
      <c r="BE399" s="54">
        <f t="shared" si="3217"/>
        <v>18</v>
      </c>
      <c r="BF399" s="54">
        <f t="shared" si="3217"/>
        <v>1443</v>
      </c>
      <c r="BG399" s="54">
        <f t="shared" si="3217"/>
        <v>150.25</v>
      </c>
      <c r="BH399" s="54">
        <f t="shared" si="3217"/>
        <v>9540</v>
      </c>
      <c r="BI399" s="54">
        <f t="shared" si="3217"/>
        <v>82</v>
      </c>
      <c r="BJ399" s="54">
        <f t="shared" si="3217"/>
        <v>5440</v>
      </c>
      <c r="BK399" s="54">
        <f t="shared" si="3217"/>
        <v>148.5</v>
      </c>
      <c r="BL399" s="54">
        <f t="shared" si="3217"/>
        <v>8809.75</v>
      </c>
      <c r="BM399" s="54">
        <f t="shared" si="3217"/>
        <v>85</v>
      </c>
      <c r="BN399" s="54">
        <f t="shared" si="3217"/>
        <v>6597.5</v>
      </c>
      <c r="BO399" s="54">
        <f t="shared" si="3217"/>
        <v>0</v>
      </c>
      <c r="BP399" s="54">
        <f t="shared" si="3217"/>
        <v>0</v>
      </c>
      <c r="BQ399" s="54">
        <f t="shared" ref="BQ399:CX399" si="3218">SUM(BQ347:BQ396)</f>
        <v>0</v>
      </c>
      <c r="BR399" s="54">
        <f t="shared" si="3218"/>
        <v>0</v>
      </c>
      <c r="BS399" s="54">
        <f t="shared" si="3218"/>
        <v>9.75</v>
      </c>
      <c r="BT399" s="54">
        <f t="shared" si="3218"/>
        <v>643</v>
      </c>
      <c r="BU399" s="54">
        <f t="shared" si="3218"/>
        <v>135</v>
      </c>
      <c r="BV399" s="54">
        <f t="shared" si="3218"/>
        <v>10391</v>
      </c>
      <c r="BW399" s="54">
        <f t="shared" si="3218"/>
        <v>74.5</v>
      </c>
      <c r="BX399" s="54">
        <f t="shared" si="3218"/>
        <v>6800</v>
      </c>
      <c r="BY399" s="54">
        <f t="shared" si="3218"/>
        <v>0</v>
      </c>
      <c r="BZ399" s="54">
        <f t="shared" si="3218"/>
        <v>0</v>
      </c>
      <c r="CA399" s="54">
        <f t="shared" si="3218"/>
        <v>0</v>
      </c>
      <c r="CB399" s="54">
        <f t="shared" si="3218"/>
        <v>0</v>
      </c>
      <c r="CC399" s="54">
        <f t="shared" si="3218"/>
        <v>0</v>
      </c>
      <c r="CD399" s="54">
        <f t="shared" si="3218"/>
        <v>0</v>
      </c>
      <c r="CE399" s="54">
        <f t="shared" si="3218"/>
        <v>0</v>
      </c>
      <c r="CF399" s="54">
        <f t="shared" si="3218"/>
        <v>0</v>
      </c>
      <c r="CG399" s="54">
        <f t="shared" si="3218"/>
        <v>0</v>
      </c>
      <c r="CH399" s="54">
        <f t="shared" si="3218"/>
        <v>0</v>
      </c>
      <c r="CI399" s="54">
        <f t="shared" si="3218"/>
        <v>0</v>
      </c>
      <c r="CJ399" s="54">
        <f t="shared" si="3218"/>
        <v>0</v>
      </c>
      <c r="CK399" s="54">
        <f t="shared" si="3218"/>
        <v>0</v>
      </c>
      <c r="CL399" s="54">
        <f t="shared" si="3218"/>
        <v>0</v>
      </c>
      <c r="CM399" s="54">
        <f t="shared" si="3218"/>
        <v>0</v>
      </c>
      <c r="CN399" s="54">
        <f t="shared" si="3218"/>
        <v>0</v>
      </c>
      <c r="CO399" s="54">
        <f t="shared" si="3218"/>
        <v>0</v>
      </c>
      <c r="CP399" s="54">
        <f t="shared" si="3218"/>
        <v>0</v>
      </c>
      <c r="CQ399" s="54">
        <f t="shared" si="3218"/>
        <v>0</v>
      </c>
      <c r="CR399" s="54">
        <f t="shared" si="3218"/>
        <v>0</v>
      </c>
      <c r="CS399" s="54">
        <f t="shared" si="3218"/>
        <v>0</v>
      </c>
      <c r="CT399" s="54">
        <f t="shared" si="3218"/>
        <v>0</v>
      </c>
      <c r="CU399" s="54">
        <f t="shared" si="3218"/>
        <v>0</v>
      </c>
      <c r="CV399" s="54">
        <f t="shared" si="3218"/>
        <v>0</v>
      </c>
      <c r="CW399" s="54">
        <f t="shared" si="3218"/>
        <v>0</v>
      </c>
      <c r="CX399" s="126">
        <f t="shared" si="3218"/>
        <v>0</v>
      </c>
      <c r="CY399" s="54"/>
      <c r="CZ399" s="55">
        <f>SUM(CZ347:CZ396)</f>
        <v>1664</v>
      </c>
      <c r="DA399" s="55">
        <f>SUM(DA347:DA396)</f>
        <v>119424</v>
      </c>
      <c r="DB399" s="56" t="s">
        <v>60</v>
      </c>
      <c r="DC399" s="855">
        <f t="shared" ref="DC399:DJ399" si="3219">SUM(DC347:DC396)</f>
        <v>0</v>
      </c>
      <c r="DD399" s="855">
        <f t="shared" si="3219"/>
        <v>0</v>
      </c>
      <c r="DE399" s="855">
        <f t="shared" si="3219"/>
        <v>74.5</v>
      </c>
      <c r="DF399" s="855">
        <f t="shared" si="3219"/>
        <v>6800</v>
      </c>
      <c r="DG399" s="855">
        <f t="shared" si="3219"/>
        <v>0</v>
      </c>
      <c r="DH399" s="855">
        <f t="shared" si="3219"/>
        <v>0</v>
      </c>
      <c r="DI399" s="855">
        <f t="shared" si="3219"/>
        <v>0</v>
      </c>
      <c r="DJ399" s="855">
        <f t="shared" si="3219"/>
        <v>0</v>
      </c>
    </row>
    <row r="400" spans="1:114" x14ac:dyDescent="0.2">
      <c r="A400" s="54"/>
      <c r="B400" s="54" t="s">
        <v>61</v>
      </c>
      <c r="C400" s="54"/>
      <c r="D400" s="54"/>
      <c r="E400" s="925" t="e">
        <f>F399/E399</f>
        <v>#DIV/0!</v>
      </c>
      <c r="F400" s="925"/>
      <c r="G400" s="925" t="e">
        <f>H399/G399</f>
        <v>#DIV/0!</v>
      </c>
      <c r="H400" s="925"/>
      <c r="I400" s="925" t="e">
        <f>J399/I399</f>
        <v>#DIV/0!</v>
      </c>
      <c r="J400" s="925"/>
      <c r="K400" s="925" t="e">
        <f>L399/K399</f>
        <v>#DIV/0!</v>
      </c>
      <c r="L400" s="925"/>
      <c r="M400" s="925" t="e">
        <f>N399/M399</f>
        <v>#DIV/0!</v>
      </c>
      <c r="N400" s="925"/>
      <c r="O400" s="925" t="e">
        <f>P399/O399</f>
        <v>#DIV/0!</v>
      </c>
      <c r="P400" s="925"/>
      <c r="Q400" s="925" t="e">
        <f>R399/Q399</f>
        <v>#DIV/0!</v>
      </c>
      <c r="R400" s="925"/>
      <c r="S400" s="925" t="e">
        <f>T399/S399</f>
        <v>#DIV/0!</v>
      </c>
      <c r="T400" s="925"/>
      <c r="U400" s="925" t="e">
        <f>V399/U399</f>
        <v>#DIV/0!</v>
      </c>
      <c r="V400" s="925"/>
      <c r="W400" s="925">
        <f>X399/W399</f>
        <v>88.102393617021278</v>
      </c>
      <c r="X400" s="925"/>
      <c r="Y400" s="925" t="e">
        <f>Z399/Y399</f>
        <v>#DIV/0!</v>
      </c>
      <c r="Z400" s="925"/>
      <c r="AA400" s="925" t="e">
        <f>AB399/AA399</f>
        <v>#DIV/0!</v>
      </c>
      <c r="AB400" s="925"/>
      <c r="AC400" s="925">
        <f>AD399/AC399</f>
        <v>122</v>
      </c>
      <c r="AD400" s="925"/>
      <c r="AE400" s="925">
        <f>AF399/AE399</f>
        <v>118</v>
      </c>
      <c r="AF400" s="925"/>
      <c r="AG400" s="925">
        <f>AH399/AG399</f>
        <v>118</v>
      </c>
      <c r="AH400" s="925"/>
      <c r="AI400" s="925">
        <f>AJ399/AI399</f>
        <v>118</v>
      </c>
      <c r="AJ400" s="925"/>
      <c r="AK400" s="925" t="e">
        <f>AL399/AK399</f>
        <v>#DIV/0!</v>
      </c>
      <c r="AL400" s="925"/>
      <c r="AM400" s="925">
        <f>AN399/AM399</f>
        <v>118</v>
      </c>
      <c r="AN400" s="925"/>
      <c r="AO400" s="925">
        <f>AP399/AO399</f>
        <v>118</v>
      </c>
      <c r="AP400" s="925"/>
      <c r="AQ400" s="925">
        <f>AR399/AQ399</f>
        <v>118</v>
      </c>
      <c r="AR400" s="925"/>
      <c r="AS400" s="925">
        <f>AT399/AS399</f>
        <v>43.434959349593498</v>
      </c>
      <c r="AT400" s="925"/>
      <c r="AU400" s="925">
        <f>AV399/AU399</f>
        <v>63.61705426356589</v>
      </c>
      <c r="AV400" s="925"/>
      <c r="AW400" s="925">
        <f>AX399/AW399</f>
        <v>67.454258675078862</v>
      </c>
      <c r="AX400" s="925"/>
      <c r="AY400" s="925">
        <f>AZ399/AY399</f>
        <v>87.118644067796609</v>
      </c>
      <c r="AZ400" s="925"/>
      <c r="BA400" s="925">
        <f>BB399/BA399</f>
        <v>125.85714285714286</v>
      </c>
      <c r="BB400" s="925"/>
      <c r="BC400" s="925">
        <f>BD399/BC399</f>
        <v>134.13333333333333</v>
      </c>
      <c r="BD400" s="925"/>
      <c r="BE400" s="925">
        <f>BF399/BE399</f>
        <v>80.166666666666671</v>
      </c>
      <c r="BF400" s="925"/>
      <c r="BG400" s="925">
        <f>BH399/BG399</f>
        <v>63.494176372712147</v>
      </c>
      <c r="BH400" s="925"/>
      <c r="BI400" s="925">
        <f>BJ399/BI399</f>
        <v>66.341463414634148</v>
      </c>
      <c r="BJ400" s="925"/>
      <c r="BK400" s="925">
        <f>BL399/BK399</f>
        <v>59.324915824915827</v>
      </c>
      <c r="BL400" s="925"/>
      <c r="BM400" s="925">
        <f>BN399/BM399</f>
        <v>77.617647058823536</v>
      </c>
      <c r="BN400" s="925"/>
      <c r="BO400" s="925" t="e">
        <f>BP399/BO399</f>
        <v>#DIV/0!</v>
      </c>
      <c r="BP400" s="925"/>
      <c r="BQ400" s="925" t="e">
        <f>BR399/BQ399</f>
        <v>#DIV/0!</v>
      </c>
      <c r="BR400" s="925"/>
      <c r="BS400" s="925">
        <f>BT399/BS399</f>
        <v>65.948717948717942</v>
      </c>
      <c r="BT400" s="925"/>
      <c r="BU400" s="925">
        <f>BV399/BU399</f>
        <v>76.970370370370375</v>
      </c>
      <c r="BV400" s="925"/>
      <c r="BW400" s="925">
        <f>BX399/BW399</f>
        <v>91.275167785234899</v>
      </c>
      <c r="BX400" s="925"/>
      <c r="BY400" s="925" t="e">
        <f>BZ399/BY399</f>
        <v>#DIV/0!</v>
      </c>
      <c r="BZ400" s="925"/>
      <c r="CA400" s="925" t="e">
        <f>CB399/CA399</f>
        <v>#DIV/0!</v>
      </c>
      <c r="CB400" s="925"/>
      <c r="CC400" s="925" t="e">
        <f>CD399/CC399</f>
        <v>#DIV/0!</v>
      </c>
      <c r="CD400" s="925"/>
      <c r="CE400" s="925" t="e">
        <f>CF399/CE399</f>
        <v>#DIV/0!</v>
      </c>
      <c r="CF400" s="925"/>
      <c r="CG400" s="925" t="e">
        <f>CH399/CG399</f>
        <v>#DIV/0!</v>
      </c>
      <c r="CH400" s="925"/>
      <c r="CI400" s="925" t="e">
        <f>CJ399/CI399</f>
        <v>#DIV/0!</v>
      </c>
      <c r="CJ400" s="925"/>
      <c r="CK400" s="925" t="e">
        <f>CL399/CK399</f>
        <v>#DIV/0!</v>
      </c>
      <c r="CL400" s="925"/>
      <c r="CM400" s="925" t="e">
        <f>CN399/CM399</f>
        <v>#DIV/0!</v>
      </c>
      <c r="CN400" s="925"/>
      <c r="CO400" s="925" t="e">
        <f>CP399/CO399</f>
        <v>#DIV/0!</v>
      </c>
      <c r="CP400" s="925"/>
      <c r="CQ400" s="925" t="e">
        <f>CR399/CQ399</f>
        <v>#DIV/0!</v>
      </c>
      <c r="CR400" s="925"/>
      <c r="CS400" s="925" t="e">
        <f>CT399/CS399</f>
        <v>#DIV/0!</v>
      </c>
      <c r="CT400" s="925"/>
      <c r="CU400" s="925" t="e">
        <f>CV399/CU399</f>
        <v>#DIV/0!</v>
      </c>
      <c r="CV400" s="925"/>
      <c r="CW400" s="925" t="e">
        <f>CX399/CW399</f>
        <v>#DIV/0!</v>
      </c>
      <c r="CX400" s="925"/>
      <c r="CY400" s="59"/>
      <c r="CZ400" s="932">
        <f>DA399/CZ399</f>
        <v>71.769230769230774</v>
      </c>
      <c r="DA400" s="932"/>
      <c r="DB400" s="57" t="s">
        <v>62</v>
      </c>
      <c r="DC400" s="925"/>
      <c r="DD400" s="925"/>
      <c r="DE400" s="925"/>
      <c r="DF400" s="925"/>
      <c r="DG400" s="925"/>
      <c r="DH400" s="925"/>
      <c r="DI400" s="925"/>
      <c r="DJ400" s="925"/>
    </row>
    <row r="403" spans="1:114" ht="12.75" customHeight="1" x14ac:dyDescent="0.2">
      <c r="A403" s="38"/>
      <c r="B403" s="38"/>
      <c r="C403" s="39"/>
      <c r="D403" s="39"/>
      <c r="E403" s="933" t="str">
        <f>$E$3</f>
        <v>vor 2021</v>
      </c>
      <c r="F403" s="934"/>
      <c r="G403" s="934"/>
      <c r="H403" s="934"/>
      <c r="I403" s="934"/>
      <c r="J403" s="934"/>
      <c r="K403" s="934"/>
      <c r="L403" s="934"/>
      <c r="M403" s="934"/>
      <c r="N403" s="934"/>
      <c r="O403" s="934"/>
      <c r="P403" s="934"/>
      <c r="Q403" s="934"/>
      <c r="R403" s="934"/>
      <c r="S403" s="934"/>
      <c r="T403" s="934"/>
      <c r="U403" s="934"/>
      <c r="V403" s="934"/>
      <c r="W403" s="934"/>
      <c r="X403" s="934"/>
      <c r="Y403" s="934"/>
      <c r="Z403" s="934"/>
      <c r="AA403" s="934"/>
      <c r="AB403" s="935"/>
      <c r="AC403" s="926">
        <v>2021</v>
      </c>
      <c r="AD403" s="927"/>
      <c r="AE403" s="927"/>
      <c r="AF403" s="927"/>
      <c r="AG403" s="927"/>
      <c r="AH403" s="927"/>
      <c r="AI403" s="927"/>
      <c r="AJ403" s="927"/>
      <c r="AK403" s="927"/>
      <c r="AL403" s="927"/>
      <c r="AM403" s="927"/>
      <c r="AN403" s="927"/>
      <c r="AO403" s="927"/>
      <c r="AP403" s="927"/>
      <c r="AQ403" s="927"/>
      <c r="AR403" s="927"/>
      <c r="AS403" s="927"/>
      <c r="AT403" s="927"/>
      <c r="AU403" s="927"/>
      <c r="AV403" s="927"/>
      <c r="AW403" s="927"/>
      <c r="AX403" s="927"/>
      <c r="AY403" s="927"/>
      <c r="AZ403" s="928"/>
      <c r="BA403" s="926">
        <v>2022</v>
      </c>
      <c r="BB403" s="927"/>
      <c r="BC403" s="927"/>
      <c r="BD403" s="927"/>
      <c r="BE403" s="927"/>
      <c r="BF403" s="927"/>
      <c r="BG403" s="927"/>
      <c r="BH403" s="927"/>
      <c r="BI403" s="927"/>
      <c r="BJ403" s="927"/>
      <c r="BK403" s="927"/>
      <c r="BL403" s="927"/>
      <c r="BM403" s="927"/>
      <c r="BN403" s="927"/>
      <c r="BO403" s="927"/>
      <c r="BP403" s="927"/>
      <c r="BQ403" s="927"/>
      <c r="BR403" s="927"/>
      <c r="BS403" s="927"/>
      <c r="BT403" s="927"/>
      <c r="BU403" s="927"/>
      <c r="BV403" s="927"/>
      <c r="BW403" s="927"/>
      <c r="BX403" s="928"/>
      <c r="BY403" s="926">
        <f>BY3</f>
        <v>2023</v>
      </c>
      <c r="BZ403" s="927"/>
      <c r="CA403" s="927"/>
      <c r="CB403" s="927"/>
      <c r="CC403" s="927"/>
      <c r="CD403" s="927"/>
      <c r="CE403" s="927"/>
      <c r="CF403" s="927"/>
      <c r="CG403" s="927"/>
      <c r="CH403" s="927"/>
      <c r="CI403" s="927"/>
      <c r="CJ403" s="927"/>
      <c r="CK403" s="927"/>
      <c r="CL403" s="927"/>
      <c r="CM403" s="927"/>
      <c r="CN403" s="927"/>
      <c r="CO403" s="927"/>
      <c r="CP403" s="927"/>
      <c r="CQ403" s="927"/>
      <c r="CR403" s="927"/>
      <c r="CS403" s="927"/>
      <c r="CT403" s="927"/>
      <c r="CU403" s="927"/>
      <c r="CV403" s="928"/>
      <c r="CW403" s="51"/>
      <c r="CX403" s="51"/>
      <c r="CY403" s="51"/>
      <c r="CZ403" s="13"/>
      <c r="DA403" s="13"/>
    </row>
    <row r="404" spans="1:114" s="3" customFormat="1" ht="15.75" x14ac:dyDescent="0.25">
      <c r="A404" s="58"/>
      <c r="B404" s="58" t="str">
        <f>'Stundenverteilung INGE'!R5</f>
        <v>PNP - TG</v>
      </c>
      <c r="C404" s="939" t="str">
        <f>'Stundenverteilung INGE'!R7</f>
        <v>TP1</v>
      </c>
      <c r="D404" s="940"/>
      <c r="E404" s="936"/>
      <c r="F404" s="937"/>
      <c r="G404" s="937"/>
      <c r="H404" s="937"/>
      <c r="I404" s="937"/>
      <c r="J404" s="937"/>
      <c r="K404" s="937"/>
      <c r="L404" s="937"/>
      <c r="M404" s="937"/>
      <c r="N404" s="937"/>
      <c r="O404" s="937"/>
      <c r="P404" s="937"/>
      <c r="Q404" s="937"/>
      <c r="R404" s="937"/>
      <c r="S404" s="937"/>
      <c r="T404" s="937"/>
      <c r="U404" s="937"/>
      <c r="V404" s="937"/>
      <c r="W404" s="937"/>
      <c r="X404" s="937"/>
      <c r="Y404" s="937"/>
      <c r="Z404" s="937"/>
      <c r="AA404" s="937"/>
      <c r="AB404" s="938"/>
      <c r="AC404" s="929"/>
      <c r="AD404" s="930"/>
      <c r="AE404" s="930"/>
      <c r="AF404" s="930"/>
      <c r="AG404" s="930"/>
      <c r="AH404" s="930"/>
      <c r="AI404" s="930"/>
      <c r="AJ404" s="930"/>
      <c r="AK404" s="930"/>
      <c r="AL404" s="930"/>
      <c r="AM404" s="930"/>
      <c r="AN404" s="930"/>
      <c r="AO404" s="930"/>
      <c r="AP404" s="930"/>
      <c r="AQ404" s="930"/>
      <c r="AR404" s="930"/>
      <c r="AS404" s="930"/>
      <c r="AT404" s="930"/>
      <c r="AU404" s="930"/>
      <c r="AV404" s="930"/>
      <c r="AW404" s="930"/>
      <c r="AX404" s="930"/>
      <c r="AY404" s="930"/>
      <c r="AZ404" s="931"/>
      <c r="BA404" s="929"/>
      <c r="BB404" s="930"/>
      <c r="BC404" s="930"/>
      <c r="BD404" s="930"/>
      <c r="BE404" s="930"/>
      <c r="BF404" s="930"/>
      <c r="BG404" s="930"/>
      <c r="BH404" s="930"/>
      <c r="BI404" s="930"/>
      <c r="BJ404" s="930"/>
      <c r="BK404" s="930"/>
      <c r="BL404" s="930"/>
      <c r="BM404" s="930"/>
      <c r="BN404" s="930"/>
      <c r="BO404" s="930"/>
      <c r="BP404" s="930"/>
      <c r="BQ404" s="930"/>
      <c r="BR404" s="930"/>
      <c r="BS404" s="930"/>
      <c r="BT404" s="930"/>
      <c r="BU404" s="930"/>
      <c r="BV404" s="930"/>
      <c r="BW404" s="930"/>
      <c r="BX404" s="931"/>
      <c r="BY404" s="929"/>
      <c r="BZ404" s="930"/>
      <c r="CA404" s="930"/>
      <c r="CB404" s="930"/>
      <c r="CC404" s="930"/>
      <c r="CD404" s="930"/>
      <c r="CE404" s="930"/>
      <c r="CF404" s="930"/>
      <c r="CG404" s="930"/>
      <c r="CH404" s="930"/>
      <c r="CI404" s="930"/>
      <c r="CJ404" s="930"/>
      <c r="CK404" s="930"/>
      <c r="CL404" s="930"/>
      <c r="CM404" s="930"/>
      <c r="CN404" s="930"/>
      <c r="CO404" s="930"/>
      <c r="CP404" s="930"/>
      <c r="CQ404" s="930"/>
      <c r="CR404" s="930"/>
      <c r="CS404" s="930"/>
      <c r="CT404" s="930"/>
      <c r="CU404" s="930"/>
      <c r="CV404" s="931"/>
      <c r="CW404" s="51"/>
      <c r="CX404" s="51"/>
      <c r="CY404" s="51"/>
      <c r="CZ404" s="12"/>
      <c r="DA404" s="12"/>
      <c r="DB404" s="1"/>
      <c r="DC404" s="948">
        <f>DC345</f>
        <v>44896</v>
      </c>
      <c r="DD404" s="948"/>
      <c r="DE404" s="948"/>
      <c r="DF404" s="948"/>
      <c r="DG404" s="948" t="str">
        <f>DG345</f>
        <v>Leer</v>
      </c>
      <c r="DH404" s="948"/>
      <c r="DI404" s="948"/>
      <c r="DJ404" s="948"/>
    </row>
    <row r="405" spans="1:114" s="3" customFormat="1" ht="48" x14ac:dyDescent="0.2">
      <c r="A405" s="40" t="s">
        <v>0</v>
      </c>
      <c r="B405" s="40" t="s">
        <v>81</v>
      </c>
      <c r="C405" s="41" t="s">
        <v>1</v>
      </c>
      <c r="D405" s="41" t="s">
        <v>6</v>
      </c>
      <c r="E405" s="42" t="s">
        <v>13</v>
      </c>
      <c r="F405" s="42" t="s">
        <v>14</v>
      </c>
      <c r="G405" s="42" t="s">
        <v>15</v>
      </c>
      <c r="H405" s="42" t="s">
        <v>16</v>
      </c>
      <c r="I405" s="42" t="s">
        <v>17</v>
      </c>
      <c r="J405" s="42" t="s">
        <v>18</v>
      </c>
      <c r="K405" s="42" t="s">
        <v>19</v>
      </c>
      <c r="L405" s="42" t="s">
        <v>20</v>
      </c>
      <c r="M405" s="42" t="s">
        <v>21</v>
      </c>
      <c r="N405" s="42" t="s">
        <v>22</v>
      </c>
      <c r="O405" s="42" t="s">
        <v>23</v>
      </c>
      <c r="P405" s="42" t="s">
        <v>24</v>
      </c>
      <c r="Q405" s="42" t="s">
        <v>25</v>
      </c>
      <c r="R405" s="42" t="s">
        <v>26</v>
      </c>
      <c r="S405" s="42" t="s">
        <v>27</v>
      </c>
      <c r="T405" s="42" t="s">
        <v>28</v>
      </c>
      <c r="U405" s="42" t="str">
        <f t="shared" ref="U405:AB405" si="3220">U5</f>
        <v>2017
Std.</v>
      </c>
      <c r="V405" s="42" t="str">
        <f t="shared" si="3220"/>
        <v>2017
CHF</v>
      </c>
      <c r="W405" s="42" t="str">
        <f t="shared" si="3220"/>
        <v>2018
Std.</v>
      </c>
      <c r="X405" s="42" t="str">
        <f t="shared" si="3220"/>
        <v>2018
CHF</v>
      </c>
      <c r="Y405" s="42" t="str">
        <f t="shared" si="3220"/>
        <v>2019 
Std.</v>
      </c>
      <c r="Z405" s="42" t="str">
        <f t="shared" si="3220"/>
        <v>2019
CHF</v>
      </c>
      <c r="AA405" s="42" t="str">
        <f t="shared" si="3220"/>
        <v>2020
Std.</v>
      </c>
      <c r="AB405" s="887" t="str">
        <f t="shared" si="3220"/>
        <v>2020
CHF</v>
      </c>
      <c r="AC405" s="876" t="s">
        <v>13</v>
      </c>
      <c r="AD405" s="47" t="s">
        <v>14</v>
      </c>
      <c r="AE405" s="47" t="s">
        <v>15</v>
      </c>
      <c r="AF405" s="47" t="s">
        <v>16</v>
      </c>
      <c r="AG405" s="47" t="s">
        <v>17</v>
      </c>
      <c r="AH405" s="47" t="s">
        <v>18</v>
      </c>
      <c r="AI405" s="47" t="s">
        <v>19</v>
      </c>
      <c r="AJ405" s="47" t="s">
        <v>20</v>
      </c>
      <c r="AK405" s="47" t="s">
        <v>21</v>
      </c>
      <c r="AL405" s="47" t="s">
        <v>22</v>
      </c>
      <c r="AM405" s="47" t="s">
        <v>23</v>
      </c>
      <c r="AN405" s="47" t="s">
        <v>24</v>
      </c>
      <c r="AO405" s="47" t="s">
        <v>25</v>
      </c>
      <c r="AP405" s="47" t="s">
        <v>26</v>
      </c>
      <c r="AQ405" s="47" t="s">
        <v>27</v>
      </c>
      <c r="AR405" s="47" t="s">
        <v>28</v>
      </c>
      <c r="AS405" s="47" t="s">
        <v>29</v>
      </c>
      <c r="AT405" s="47" t="s">
        <v>30</v>
      </c>
      <c r="AU405" s="47" t="s">
        <v>31</v>
      </c>
      <c r="AV405" s="47" t="s">
        <v>32</v>
      </c>
      <c r="AW405" s="47" t="s">
        <v>33</v>
      </c>
      <c r="AX405" s="47" t="s">
        <v>36</v>
      </c>
      <c r="AY405" s="47" t="s">
        <v>34</v>
      </c>
      <c r="AZ405" s="871" t="s">
        <v>35</v>
      </c>
      <c r="BA405" s="876" t="s">
        <v>13</v>
      </c>
      <c r="BB405" s="47" t="s">
        <v>14</v>
      </c>
      <c r="BC405" s="47" t="s">
        <v>15</v>
      </c>
      <c r="BD405" s="47" t="s">
        <v>16</v>
      </c>
      <c r="BE405" s="47" t="s">
        <v>17</v>
      </c>
      <c r="BF405" s="47" t="s">
        <v>18</v>
      </c>
      <c r="BG405" s="47" t="s">
        <v>19</v>
      </c>
      <c r="BH405" s="47" t="s">
        <v>20</v>
      </c>
      <c r="BI405" s="47" t="s">
        <v>21</v>
      </c>
      <c r="BJ405" s="47" t="s">
        <v>22</v>
      </c>
      <c r="BK405" s="47" t="s">
        <v>23</v>
      </c>
      <c r="BL405" s="47" t="s">
        <v>24</v>
      </c>
      <c r="BM405" s="47" t="s">
        <v>25</v>
      </c>
      <c r="BN405" s="47" t="s">
        <v>26</v>
      </c>
      <c r="BO405" s="47" t="s">
        <v>27</v>
      </c>
      <c r="BP405" s="47" t="s">
        <v>28</v>
      </c>
      <c r="BQ405" s="47" t="s">
        <v>29</v>
      </c>
      <c r="BR405" s="47" t="s">
        <v>30</v>
      </c>
      <c r="BS405" s="47" t="s">
        <v>31</v>
      </c>
      <c r="BT405" s="47" t="s">
        <v>32</v>
      </c>
      <c r="BU405" s="47" t="s">
        <v>33</v>
      </c>
      <c r="BV405" s="47" t="s">
        <v>36</v>
      </c>
      <c r="BW405" s="47" t="s">
        <v>34</v>
      </c>
      <c r="BX405" s="47" t="s">
        <v>35</v>
      </c>
      <c r="BY405" s="47" t="s">
        <v>13</v>
      </c>
      <c r="BZ405" s="47" t="s">
        <v>14</v>
      </c>
      <c r="CA405" s="47" t="s">
        <v>15</v>
      </c>
      <c r="CB405" s="47" t="s">
        <v>16</v>
      </c>
      <c r="CC405" s="47" t="s">
        <v>17</v>
      </c>
      <c r="CD405" s="47" t="s">
        <v>18</v>
      </c>
      <c r="CE405" s="47" t="s">
        <v>19</v>
      </c>
      <c r="CF405" s="47" t="s">
        <v>20</v>
      </c>
      <c r="CG405" s="47" t="s">
        <v>21</v>
      </c>
      <c r="CH405" s="47" t="s">
        <v>22</v>
      </c>
      <c r="CI405" s="47" t="s">
        <v>23</v>
      </c>
      <c r="CJ405" s="47" t="s">
        <v>24</v>
      </c>
      <c r="CK405" s="47" t="s">
        <v>25</v>
      </c>
      <c r="CL405" s="47" t="s">
        <v>26</v>
      </c>
      <c r="CM405" s="47" t="s">
        <v>27</v>
      </c>
      <c r="CN405" s="47" t="s">
        <v>28</v>
      </c>
      <c r="CO405" s="47" t="s">
        <v>29</v>
      </c>
      <c r="CP405" s="47" t="s">
        <v>30</v>
      </c>
      <c r="CQ405" s="47" t="s">
        <v>31</v>
      </c>
      <c r="CR405" s="47" t="s">
        <v>32</v>
      </c>
      <c r="CS405" s="47" t="s">
        <v>33</v>
      </c>
      <c r="CT405" s="47" t="s">
        <v>36</v>
      </c>
      <c r="CU405" s="47" t="s">
        <v>34</v>
      </c>
      <c r="CV405" s="47" t="s">
        <v>35</v>
      </c>
      <c r="CW405" s="212" t="str">
        <f>CW5</f>
        <v>Leer
Std.</v>
      </c>
      <c r="CX405" s="47" t="str">
        <f>CX5</f>
        <v>Leer
CHF</v>
      </c>
      <c r="CY405" s="47"/>
      <c r="CZ405" s="49" t="s">
        <v>4</v>
      </c>
      <c r="DA405" s="49" t="s">
        <v>5</v>
      </c>
      <c r="DB405" s="1"/>
      <c r="DC405" s="848" t="s">
        <v>424</v>
      </c>
      <c r="DD405" s="848" t="s">
        <v>37</v>
      </c>
      <c r="DE405" s="849" t="s">
        <v>422</v>
      </c>
      <c r="DF405" s="849" t="s">
        <v>423</v>
      </c>
      <c r="DG405" s="848" t="s">
        <v>424</v>
      </c>
      <c r="DH405" s="848" t="s">
        <v>37</v>
      </c>
      <c r="DI405" s="849" t="s">
        <v>422</v>
      </c>
      <c r="DJ405" s="849" t="s">
        <v>423</v>
      </c>
    </row>
    <row r="406" spans="1:114" s="3" customFormat="1" x14ac:dyDescent="0.2">
      <c r="A406" s="46"/>
      <c r="B406" s="46"/>
      <c r="C406" s="46" t="s">
        <v>2</v>
      </c>
      <c r="D406" s="46">
        <v>140</v>
      </c>
      <c r="E406" s="4"/>
      <c r="F406" s="53">
        <f>SUM(E406*$D406)</f>
        <v>0</v>
      </c>
      <c r="G406" s="4"/>
      <c r="H406" s="53">
        <f>SUM(G406*$D406)</f>
        <v>0</v>
      </c>
      <c r="I406" s="4"/>
      <c r="J406" s="53">
        <f>SUM(I406*$D406)</f>
        <v>0</v>
      </c>
      <c r="K406" s="4"/>
      <c r="L406" s="53">
        <f>SUM(K406*$D406)</f>
        <v>0</v>
      </c>
      <c r="M406" s="4"/>
      <c r="N406" s="53">
        <f>SUM(M406*$D406)</f>
        <v>0</v>
      </c>
      <c r="O406" s="4"/>
      <c r="P406" s="43">
        <f>SUM(O406*D406)</f>
        <v>0</v>
      </c>
      <c r="Q406" s="4"/>
      <c r="R406" s="53">
        <f>SUM(Q406*$D406)</f>
        <v>0</v>
      </c>
      <c r="S406" s="4"/>
      <c r="T406" s="53">
        <f>SUM(S406*$D406)</f>
        <v>0</v>
      </c>
      <c r="U406" s="4"/>
      <c r="V406" s="53">
        <f>SUM(U406*$D406)</f>
        <v>0</v>
      </c>
      <c r="W406" s="4"/>
      <c r="X406" s="53">
        <f>SUM(W406*$D406)</f>
        <v>0</v>
      </c>
      <c r="Y406" s="4"/>
      <c r="Z406" s="53">
        <f>SUM(Y406*$D406)</f>
        <v>0</v>
      </c>
      <c r="AA406" s="4"/>
      <c r="AB406" s="872">
        <f>SUM(AA406*$D406)</f>
        <v>0</v>
      </c>
      <c r="AC406" s="877"/>
      <c r="AD406" s="53">
        <f>SUM(AC406*$D406)</f>
        <v>0</v>
      </c>
      <c r="AE406" s="48"/>
      <c r="AF406" s="53">
        <f>SUM(AE406*$D406)</f>
        <v>0</v>
      </c>
      <c r="AG406" s="48"/>
      <c r="AH406" s="53">
        <f>SUM(AG406*$D406)</f>
        <v>0</v>
      </c>
      <c r="AI406" s="48"/>
      <c r="AJ406" s="53">
        <f>SUM(AI406*$D406)</f>
        <v>0</v>
      </c>
      <c r="AK406" s="48"/>
      <c r="AL406" s="53">
        <f>SUM(AK406*$D406)</f>
        <v>0</v>
      </c>
      <c r="AM406" s="48"/>
      <c r="AN406" s="53">
        <f>SUM(AM406*$D406)</f>
        <v>0</v>
      </c>
      <c r="AO406" s="48"/>
      <c r="AP406" s="53">
        <f>SUM(AO406*$D406)</f>
        <v>0</v>
      </c>
      <c r="AQ406" s="48"/>
      <c r="AR406" s="53">
        <f>SUM(AQ406*$D406)</f>
        <v>0</v>
      </c>
      <c r="AS406" s="48"/>
      <c r="AT406" s="53">
        <f>SUM(AS406*$D406)</f>
        <v>0</v>
      </c>
      <c r="AU406" s="48"/>
      <c r="AV406" s="53">
        <f>SUM(AU406*$D406)</f>
        <v>0</v>
      </c>
      <c r="AW406" s="48"/>
      <c r="AX406" s="53">
        <f>SUM(AW406*$D406)</f>
        <v>0</v>
      </c>
      <c r="AY406" s="48"/>
      <c r="AZ406" s="872">
        <f>SUM(AY406*$D406)</f>
        <v>0</v>
      </c>
      <c r="BA406" s="877"/>
      <c r="BB406" s="53">
        <f>SUM(BA406*$D406)</f>
        <v>0</v>
      </c>
      <c r="BC406" s="48"/>
      <c r="BD406" s="53">
        <f>SUM(BC406*$D406)</f>
        <v>0</v>
      </c>
      <c r="BE406" s="48"/>
      <c r="BF406" s="53">
        <f>SUM(BE406*$D406)</f>
        <v>0</v>
      </c>
      <c r="BG406" s="48"/>
      <c r="BH406" s="53">
        <f>SUM(BG406*$D406)</f>
        <v>0</v>
      </c>
      <c r="BI406" s="48"/>
      <c r="BJ406" s="53">
        <f>SUM(BI406*$D406)</f>
        <v>0</v>
      </c>
      <c r="BK406" s="48"/>
      <c r="BL406" s="53">
        <f>SUM(BK406*$D406)</f>
        <v>0</v>
      </c>
      <c r="BM406" s="48"/>
      <c r="BN406" s="53">
        <f>SUM(BM406*$D406)</f>
        <v>0</v>
      </c>
      <c r="BO406" s="48"/>
      <c r="BP406" s="53">
        <f>SUM(BO406*$D406)</f>
        <v>0</v>
      </c>
      <c r="BQ406" s="48"/>
      <c r="BR406" s="53">
        <f>SUM(BQ406*$D406)</f>
        <v>0</v>
      </c>
      <c r="BS406" s="48"/>
      <c r="BT406" s="53">
        <f>SUM(BS406*$D406)</f>
        <v>0</v>
      </c>
      <c r="BU406" s="48"/>
      <c r="BV406" s="53">
        <f>SUM(BU406*$D406)</f>
        <v>0</v>
      </c>
      <c r="BW406" s="48"/>
      <c r="BX406" s="53">
        <f>SUM(BW406*$D406)</f>
        <v>0</v>
      </c>
      <c r="BY406" s="48"/>
      <c r="BZ406" s="53">
        <f>SUM(BY406*$D406)</f>
        <v>0</v>
      </c>
      <c r="CA406" s="48"/>
      <c r="CB406" s="53">
        <f>SUM(CA406*$D406)</f>
        <v>0</v>
      </c>
      <c r="CC406" s="48"/>
      <c r="CD406" s="53">
        <f>SUM(CC406*$D406)</f>
        <v>0</v>
      </c>
      <c r="CE406" s="48"/>
      <c r="CF406" s="53">
        <f>SUM(CE406*$D406)</f>
        <v>0</v>
      </c>
      <c r="CG406" s="48"/>
      <c r="CH406" s="53">
        <f>SUM(CG406*$D406)</f>
        <v>0</v>
      </c>
      <c r="CI406" s="48"/>
      <c r="CJ406" s="53">
        <f>SUM(CI406*$D406)</f>
        <v>0</v>
      </c>
      <c r="CK406" s="48"/>
      <c r="CL406" s="53">
        <f>SUM(CK406*$D406)</f>
        <v>0</v>
      </c>
      <c r="CM406" s="48"/>
      <c r="CN406" s="53">
        <f>SUM(CM406*$D406)</f>
        <v>0</v>
      </c>
      <c r="CO406" s="48"/>
      <c r="CP406" s="53">
        <f>SUM(CO406*$D406)</f>
        <v>0</v>
      </c>
      <c r="CQ406" s="48"/>
      <c r="CR406" s="53">
        <f>SUM(CQ406*$D406)</f>
        <v>0</v>
      </c>
      <c r="CS406" s="48"/>
      <c r="CT406" s="53">
        <f>SUM(CS406*$D406)</f>
        <v>0</v>
      </c>
      <c r="CU406" s="48"/>
      <c r="CV406" s="53">
        <f>SUM(CU406*$D406)</f>
        <v>0</v>
      </c>
      <c r="CW406" s="48"/>
      <c r="CX406" s="53">
        <f t="shared" ref="CX406:CX437" si="3221">SUM(CW406*$D406)</f>
        <v>0</v>
      </c>
      <c r="CY406" s="43"/>
      <c r="CZ406" s="50">
        <f t="shared" ref="CZ406:CZ437" si="3222">SUM(E406+G406+I406+K406+M406+O406+Q406+S406+U406+W406+Y406+AA406+AC406+AE406+AG406+AI406+AK406+AM406+AO406+AQ406+AS406+AU406+AW406+AY406+BA406+BC406+BE406+BG406+BI406+BK406+BM406+BO406+BQ406+BS406+BU406+BW406+CW406+BY406+CA406+CC406+CE406+CG406+CI406+CK406+CM406+CO406+CQ406+CS406+CU406)</f>
        <v>0</v>
      </c>
      <c r="DA406" s="50">
        <f t="shared" ref="DA406:DA437" si="3223">ROUND(CZ406*D406*2,1)/2</f>
        <v>0</v>
      </c>
      <c r="DB406" s="1"/>
      <c r="DC406" s="850"/>
      <c r="DD406" s="850">
        <f t="shared" ref="DD406:DD437" si="3224">DC406*D406</f>
        <v>0</v>
      </c>
      <c r="DE406" s="851">
        <f t="shared" ref="DE406:DE437" si="3225">DC406+BW406</f>
        <v>0</v>
      </c>
      <c r="DF406" s="851">
        <f t="shared" ref="DF406:DF437" si="3226">DE406*D406</f>
        <v>0</v>
      </c>
      <c r="DG406" s="850"/>
      <c r="DH406" s="850">
        <f t="shared" ref="DH406" si="3227">DG406*L406</f>
        <v>0</v>
      </c>
      <c r="DI406" s="851">
        <f t="shared" ref="DI406" si="3228">DG406+BC406</f>
        <v>0</v>
      </c>
      <c r="DJ406" s="851">
        <f t="shared" ref="DJ406" si="3229">DI406*L406</f>
        <v>0</v>
      </c>
    </row>
    <row r="407" spans="1:114" s="3" customFormat="1" x14ac:dyDescent="0.2">
      <c r="A407" s="46" t="s">
        <v>165</v>
      </c>
      <c r="B407" s="46" t="s">
        <v>166</v>
      </c>
      <c r="C407" s="46" t="s">
        <v>2</v>
      </c>
      <c r="D407" s="46">
        <v>140</v>
      </c>
      <c r="E407" s="4"/>
      <c r="F407" s="53">
        <f t="shared" ref="F407:F437" si="3230">SUM(E407*$D407)</f>
        <v>0</v>
      </c>
      <c r="G407" s="4"/>
      <c r="H407" s="53">
        <f t="shared" ref="H407:H436" si="3231">SUM(G407*$D407)</f>
        <v>0</v>
      </c>
      <c r="I407" s="4"/>
      <c r="J407" s="53">
        <f t="shared" ref="J407:J437" si="3232">SUM(I407*$D407)</f>
        <v>0</v>
      </c>
      <c r="K407" s="4"/>
      <c r="L407" s="53">
        <f t="shared" ref="L407:L423" si="3233">SUM(K407*$D407)</f>
        <v>0</v>
      </c>
      <c r="M407" s="4"/>
      <c r="N407" s="53">
        <f t="shared" ref="N407:N419" si="3234">SUM(M407*$D407)</f>
        <v>0</v>
      </c>
      <c r="O407" s="4"/>
      <c r="P407" s="43">
        <f t="shared" ref="P407:P437" si="3235">SUM(O407*D407)</f>
        <v>0</v>
      </c>
      <c r="Q407" s="4"/>
      <c r="R407" s="53">
        <f t="shared" ref="R407:R419" si="3236">SUM(Q407*$D407)</f>
        <v>0</v>
      </c>
      <c r="S407" s="4"/>
      <c r="T407" s="53">
        <f t="shared" ref="T407:T419" si="3237">SUM(S407*$D407)</f>
        <v>0</v>
      </c>
      <c r="U407" s="4"/>
      <c r="V407" s="53">
        <f t="shared" ref="V407:V419" si="3238">SUM(U407*$D407)</f>
        <v>0</v>
      </c>
      <c r="W407" s="4"/>
      <c r="X407" s="53">
        <f t="shared" ref="X407:X419" si="3239">SUM(W407*$D407)</f>
        <v>0</v>
      </c>
      <c r="Y407" s="4"/>
      <c r="Z407" s="53">
        <f t="shared" ref="Z407:Z419" si="3240">SUM(Y407*$D407)</f>
        <v>0</v>
      </c>
      <c r="AA407" s="4"/>
      <c r="AB407" s="872">
        <f t="shared" ref="AB407:AB419" si="3241">SUM(AA407*$D407)</f>
        <v>0</v>
      </c>
      <c r="AC407" s="877"/>
      <c r="AD407" s="53">
        <f t="shared" ref="AD407:AD419" si="3242">SUM(AC407*$D407)</f>
        <v>0</v>
      </c>
      <c r="AE407" s="48"/>
      <c r="AF407" s="53">
        <f t="shared" ref="AF407:AF419" si="3243">SUM(AE407*$D407)</f>
        <v>0</v>
      </c>
      <c r="AG407" s="48"/>
      <c r="AH407" s="53">
        <f t="shared" ref="AH407:AH419" si="3244">SUM(AG407*$D407)</f>
        <v>0</v>
      </c>
      <c r="AI407" s="48"/>
      <c r="AJ407" s="53">
        <f t="shared" ref="AJ407:AJ419" si="3245">SUM(AI407*$D407)</f>
        <v>0</v>
      </c>
      <c r="AK407" s="48"/>
      <c r="AL407" s="53">
        <f t="shared" ref="AL407:AL419" si="3246">SUM(AK407*$D407)</f>
        <v>0</v>
      </c>
      <c r="AM407" s="48"/>
      <c r="AN407" s="53">
        <f t="shared" ref="AN407:AN419" si="3247">SUM(AM407*$D407)</f>
        <v>0</v>
      </c>
      <c r="AO407" s="48"/>
      <c r="AP407" s="53">
        <f t="shared" ref="AP407:AP419" si="3248">SUM(AO407*$D407)</f>
        <v>0</v>
      </c>
      <c r="AQ407" s="48"/>
      <c r="AR407" s="53">
        <f t="shared" ref="AR407:AR419" si="3249">SUM(AQ407*$D407)</f>
        <v>0</v>
      </c>
      <c r="AS407" s="48"/>
      <c r="AT407" s="53">
        <f t="shared" ref="AT407:AT419" si="3250">SUM(AS407*$D407)</f>
        <v>0</v>
      </c>
      <c r="AU407" s="48"/>
      <c r="AV407" s="53">
        <f t="shared" ref="AV407:AV419" si="3251">SUM(AU407*$D407)</f>
        <v>0</v>
      </c>
      <c r="AW407" s="48"/>
      <c r="AX407" s="53">
        <f t="shared" ref="AX407:AX419" si="3252">SUM(AW407*$D407)</f>
        <v>0</v>
      </c>
      <c r="AY407" s="48"/>
      <c r="AZ407" s="872">
        <f t="shared" ref="AZ407:AZ419" si="3253">SUM(AY407*$D407)</f>
        <v>0</v>
      </c>
      <c r="BA407" s="877"/>
      <c r="BB407" s="53">
        <f t="shared" ref="BB407:BB419" si="3254">SUM(BA407*$D407)</f>
        <v>0</v>
      </c>
      <c r="BC407" s="48"/>
      <c r="BD407" s="53">
        <f t="shared" ref="BD407:BD419" si="3255">SUM(BC407*$D407)</f>
        <v>0</v>
      </c>
      <c r="BE407" s="48"/>
      <c r="BF407" s="53">
        <f t="shared" ref="BF407:BF419" si="3256">SUM(BE407*$D407)</f>
        <v>0</v>
      </c>
      <c r="BG407" s="48"/>
      <c r="BH407" s="53">
        <f t="shared" ref="BH407:BH419" si="3257">SUM(BG407*$D407)</f>
        <v>0</v>
      </c>
      <c r="BI407" s="48"/>
      <c r="BJ407" s="53">
        <f t="shared" ref="BJ407:BJ419" si="3258">SUM(BI407*$D407)</f>
        <v>0</v>
      </c>
      <c r="BK407" s="48"/>
      <c r="BL407" s="53">
        <f t="shared" ref="BL407:BL419" si="3259">SUM(BK407*$D407)</f>
        <v>0</v>
      </c>
      <c r="BM407" s="48"/>
      <c r="BN407" s="53">
        <f t="shared" ref="BN407:BN419" si="3260">SUM(BM407*$D407)</f>
        <v>0</v>
      </c>
      <c r="BO407" s="48"/>
      <c r="BP407" s="53">
        <f t="shared" ref="BP407:BP419" si="3261">SUM(BO407*$D407)</f>
        <v>0</v>
      </c>
      <c r="BQ407" s="48"/>
      <c r="BR407" s="53">
        <f t="shared" ref="BR407:BR419" si="3262">SUM(BQ407*$D407)</f>
        <v>0</v>
      </c>
      <c r="BS407" s="48"/>
      <c r="BT407" s="53">
        <f t="shared" ref="BT407:BT419" si="3263">SUM(BS407*$D407)</f>
        <v>0</v>
      </c>
      <c r="BU407" s="48"/>
      <c r="BV407" s="53">
        <f t="shared" ref="BV407:BV419" si="3264">SUM(BU407*$D407)</f>
        <v>0</v>
      </c>
      <c r="BW407" s="48"/>
      <c r="BX407" s="53">
        <f t="shared" ref="BX407:BX419" si="3265">SUM(BW407*$D407)</f>
        <v>0</v>
      </c>
      <c r="BY407" s="48"/>
      <c r="BZ407" s="53">
        <f t="shared" ref="BZ407:BZ419" si="3266">SUM(BY407*$D407)</f>
        <v>0</v>
      </c>
      <c r="CA407" s="48"/>
      <c r="CB407" s="53">
        <f t="shared" ref="CB407:CB419" si="3267">SUM(CA407*$D407)</f>
        <v>0</v>
      </c>
      <c r="CC407" s="48"/>
      <c r="CD407" s="53">
        <f t="shared" ref="CD407:CD419" si="3268">SUM(CC407*$D407)</f>
        <v>0</v>
      </c>
      <c r="CE407" s="48"/>
      <c r="CF407" s="53">
        <f t="shared" ref="CF407:CF419" si="3269">SUM(CE407*$D407)</f>
        <v>0</v>
      </c>
      <c r="CG407" s="48"/>
      <c r="CH407" s="53">
        <f t="shared" ref="CH407:CH419" si="3270">SUM(CG407*$D407)</f>
        <v>0</v>
      </c>
      <c r="CI407" s="48"/>
      <c r="CJ407" s="53">
        <f t="shared" ref="CJ407:CJ419" si="3271">SUM(CI407*$D407)</f>
        <v>0</v>
      </c>
      <c r="CK407" s="48"/>
      <c r="CL407" s="53">
        <f t="shared" ref="CL407:CL419" si="3272">SUM(CK407*$D407)</f>
        <v>0</v>
      </c>
      <c r="CM407" s="48"/>
      <c r="CN407" s="53">
        <f t="shared" ref="CN407:CN419" si="3273">SUM(CM407*$D407)</f>
        <v>0</v>
      </c>
      <c r="CO407" s="48"/>
      <c r="CP407" s="53">
        <f t="shared" ref="CP407:CP419" si="3274">SUM(CO407*$D407)</f>
        <v>0</v>
      </c>
      <c r="CQ407" s="48"/>
      <c r="CR407" s="53">
        <f t="shared" ref="CR407:CR419" si="3275">SUM(CQ407*$D407)</f>
        <v>0</v>
      </c>
      <c r="CS407" s="48"/>
      <c r="CT407" s="53">
        <f t="shared" ref="CT407:CT419" si="3276">SUM(CS407*$D407)</f>
        <v>0</v>
      </c>
      <c r="CU407" s="48"/>
      <c r="CV407" s="53">
        <f t="shared" ref="CV407:CV419" si="3277">SUM(CU407*$D407)</f>
        <v>0</v>
      </c>
      <c r="CW407" s="48"/>
      <c r="CX407" s="53">
        <f t="shared" si="3221"/>
        <v>0</v>
      </c>
      <c r="CY407" s="43"/>
      <c r="CZ407" s="50">
        <f t="shared" si="3222"/>
        <v>0</v>
      </c>
      <c r="DA407" s="50">
        <f t="shared" si="3223"/>
        <v>0</v>
      </c>
      <c r="DB407" s="1"/>
      <c r="DC407" s="850"/>
      <c r="DD407" s="850">
        <f t="shared" si="3224"/>
        <v>0</v>
      </c>
      <c r="DE407" s="851">
        <f t="shared" si="3225"/>
        <v>0</v>
      </c>
      <c r="DF407" s="851">
        <f t="shared" si="3226"/>
        <v>0</v>
      </c>
      <c r="DG407" s="850"/>
      <c r="DH407" s="850"/>
      <c r="DI407" s="851"/>
      <c r="DJ407" s="851"/>
    </row>
    <row r="408" spans="1:114" s="3" customFormat="1" x14ac:dyDescent="0.2">
      <c r="A408" s="46"/>
      <c r="B408" s="46"/>
      <c r="C408" s="46" t="s">
        <v>2</v>
      </c>
      <c r="D408" s="46">
        <v>140</v>
      </c>
      <c r="E408" s="4"/>
      <c r="F408" s="53">
        <f t="shared" si="3230"/>
        <v>0</v>
      </c>
      <c r="G408" s="4"/>
      <c r="H408" s="53">
        <f t="shared" si="3231"/>
        <v>0</v>
      </c>
      <c r="I408" s="4"/>
      <c r="J408" s="53">
        <f t="shared" si="3232"/>
        <v>0</v>
      </c>
      <c r="K408" s="4"/>
      <c r="L408" s="53">
        <f t="shared" si="3233"/>
        <v>0</v>
      </c>
      <c r="M408" s="4"/>
      <c r="N408" s="53">
        <f t="shared" si="3234"/>
        <v>0</v>
      </c>
      <c r="O408" s="4"/>
      <c r="P408" s="43">
        <f t="shared" si="3235"/>
        <v>0</v>
      </c>
      <c r="Q408" s="4"/>
      <c r="R408" s="53">
        <f t="shared" si="3236"/>
        <v>0</v>
      </c>
      <c r="S408" s="4"/>
      <c r="T408" s="53">
        <f t="shared" si="3237"/>
        <v>0</v>
      </c>
      <c r="U408" s="4"/>
      <c r="V408" s="53">
        <f t="shared" si="3238"/>
        <v>0</v>
      </c>
      <c r="W408" s="4"/>
      <c r="X408" s="53">
        <f t="shared" si="3239"/>
        <v>0</v>
      </c>
      <c r="Y408" s="4"/>
      <c r="Z408" s="53">
        <f t="shared" si="3240"/>
        <v>0</v>
      </c>
      <c r="AA408" s="4"/>
      <c r="AB408" s="872">
        <f t="shared" si="3241"/>
        <v>0</v>
      </c>
      <c r="AC408" s="877"/>
      <c r="AD408" s="53">
        <f t="shared" si="3242"/>
        <v>0</v>
      </c>
      <c r="AE408" s="48"/>
      <c r="AF408" s="53">
        <f t="shared" si="3243"/>
        <v>0</v>
      </c>
      <c r="AG408" s="48"/>
      <c r="AH408" s="53">
        <f t="shared" si="3244"/>
        <v>0</v>
      </c>
      <c r="AI408" s="48"/>
      <c r="AJ408" s="53">
        <f t="shared" si="3245"/>
        <v>0</v>
      </c>
      <c r="AK408" s="48"/>
      <c r="AL408" s="53">
        <f t="shared" si="3246"/>
        <v>0</v>
      </c>
      <c r="AM408" s="48"/>
      <c r="AN408" s="53">
        <f t="shared" si="3247"/>
        <v>0</v>
      </c>
      <c r="AO408" s="48"/>
      <c r="AP408" s="53">
        <f t="shared" si="3248"/>
        <v>0</v>
      </c>
      <c r="AQ408" s="48"/>
      <c r="AR408" s="53">
        <f t="shared" si="3249"/>
        <v>0</v>
      </c>
      <c r="AS408" s="48"/>
      <c r="AT408" s="53">
        <f t="shared" si="3250"/>
        <v>0</v>
      </c>
      <c r="AU408" s="48"/>
      <c r="AV408" s="53">
        <f t="shared" si="3251"/>
        <v>0</v>
      </c>
      <c r="AW408" s="48"/>
      <c r="AX408" s="53">
        <f t="shared" si="3252"/>
        <v>0</v>
      </c>
      <c r="AY408" s="48"/>
      <c r="AZ408" s="872">
        <f t="shared" si="3253"/>
        <v>0</v>
      </c>
      <c r="BA408" s="877"/>
      <c r="BB408" s="53">
        <f t="shared" si="3254"/>
        <v>0</v>
      </c>
      <c r="BC408" s="48"/>
      <c r="BD408" s="53">
        <f t="shared" si="3255"/>
        <v>0</v>
      </c>
      <c r="BE408" s="48"/>
      <c r="BF408" s="53">
        <f t="shared" si="3256"/>
        <v>0</v>
      </c>
      <c r="BG408" s="48"/>
      <c r="BH408" s="53">
        <f t="shared" si="3257"/>
        <v>0</v>
      </c>
      <c r="BI408" s="48"/>
      <c r="BJ408" s="53">
        <f t="shared" si="3258"/>
        <v>0</v>
      </c>
      <c r="BK408" s="48"/>
      <c r="BL408" s="53">
        <f t="shared" si="3259"/>
        <v>0</v>
      </c>
      <c r="BM408" s="48"/>
      <c r="BN408" s="53">
        <f t="shared" si="3260"/>
        <v>0</v>
      </c>
      <c r="BO408" s="48"/>
      <c r="BP408" s="53">
        <f t="shared" si="3261"/>
        <v>0</v>
      </c>
      <c r="BQ408" s="48"/>
      <c r="BR408" s="53">
        <f t="shared" si="3262"/>
        <v>0</v>
      </c>
      <c r="BS408" s="48"/>
      <c r="BT408" s="53">
        <f t="shared" si="3263"/>
        <v>0</v>
      </c>
      <c r="BU408" s="48"/>
      <c r="BV408" s="53">
        <f t="shared" si="3264"/>
        <v>0</v>
      </c>
      <c r="BW408" s="48"/>
      <c r="BX408" s="53">
        <f t="shared" si="3265"/>
        <v>0</v>
      </c>
      <c r="BY408" s="48"/>
      <c r="BZ408" s="53">
        <f t="shared" si="3266"/>
        <v>0</v>
      </c>
      <c r="CA408" s="48"/>
      <c r="CB408" s="53">
        <f t="shared" si="3267"/>
        <v>0</v>
      </c>
      <c r="CC408" s="48"/>
      <c r="CD408" s="53">
        <f t="shared" si="3268"/>
        <v>0</v>
      </c>
      <c r="CE408" s="48"/>
      <c r="CF408" s="53">
        <f t="shared" si="3269"/>
        <v>0</v>
      </c>
      <c r="CG408" s="48"/>
      <c r="CH408" s="53">
        <f t="shared" si="3270"/>
        <v>0</v>
      </c>
      <c r="CI408" s="48"/>
      <c r="CJ408" s="53">
        <f t="shared" si="3271"/>
        <v>0</v>
      </c>
      <c r="CK408" s="48"/>
      <c r="CL408" s="53">
        <f t="shared" si="3272"/>
        <v>0</v>
      </c>
      <c r="CM408" s="48"/>
      <c r="CN408" s="53">
        <f t="shared" si="3273"/>
        <v>0</v>
      </c>
      <c r="CO408" s="48"/>
      <c r="CP408" s="53">
        <f t="shared" si="3274"/>
        <v>0</v>
      </c>
      <c r="CQ408" s="48"/>
      <c r="CR408" s="53">
        <f t="shared" si="3275"/>
        <v>0</v>
      </c>
      <c r="CS408" s="48"/>
      <c r="CT408" s="53">
        <f t="shared" si="3276"/>
        <v>0</v>
      </c>
      <c r="CU408" s="48"/>
      <c r="CV408" s="53">
        <f t="shared" si="3277"/>
        <v>0</v>
      </c>
      <c r="CW408" s="48"/>
      <c r="CX408" s="53">
        <f t="shared" si="3221"/>
        <v>0</v>
      </c>
      <c r="CY408" s="43"/>
      <c r="CZ408" s="50">
        <f t="shared" si="3222"/>
        <v>0</v>
      </c>
      <c r="DA408" s="50">
        <f t="shared" si="3223"/>
        <v>0</v>
      </c>
      <c r="DB408" s="1"/>
      <c r="DC408" s="850"/>
      <c r="DD408" s="850">
        <f t="shared" si="3224"/>
        <v>0</v>
      </c>
      <c r="DE408" s="851">
        <f t="shared" si="3225"/>
        <v>0</v>
      </c>
      <c r="DF408" s="851">
        <f t="shared" si="3226"/>
        <v>0</v>
      </c>
      <c r="DG408" s="850"/>
      <c r="DH408" s="850"/>
      <c r="DI408" s="851"/>
      <c r="DJ408" s="851"/>
    </row>
    <row r="409" spans="1:114" s="3" customFormat="1" x14ac:dyDescent="0.2">
      <c r="A409" s="46"/>
      <c r="B409" s="46"/>
      <c r="C409" s="46" t="s">
        <v>2</v>
      </c>
      <c r="D409" s="46">
        <v>140</v>
      </c>
      <c r="E409" s="4"/>
      <c r="F409" s="53">
        <f t="shared" si="3230"/>
        <v>0</v>
      </c>
      <c r="G409" s="4"/>
      <c r="H409" s="53">
        <f t="shared" si="3231"/>
        <v>0</v>
      </c>
      <c r="I409" s="4"/>
      <c r="J409" s="53">
        <f t="shared" si="3232"/>
        <v>0</v>
      </c>
      <c r="K409" s="4"/>
      <c r="L409" s="53">
        <f t="shared" si="3233"/>
        <v>0</v>
      </c>
      <c r="M409" s="4"/>
      <c r="N409" s="53">
        <f t="shared" si="3234"/>
        <v>0</v>
      </c>
      <c r="O409" s="4"/>
      <c r="P409" s="43">
        <f t="shared" si="3235"/>
        <v>0</v>
      </c>
      <c r="Q409" s="4"/>
      <c r="R409" s="53">
        <f t="shared" si="3236"/>
        <v>0</v>
      </c>
      <c r="S409" s="4"/>
      <c r="T409" s="53">
        <f t="shared" si="3237"/>
        <v>0</v>
      </c>
      <c r="U409" s="4"/>
      <c r="V409" s="53">
        <f t="shared" si="3238"/>
        <v>0</v>
      </c>
      <c r="W409" s="4"/>
      <c r="X409" s="53">
        <f t="shared" si="3239"/>
        <v>0</v>
      </c>
      <c r="Y409" s="4"/>
      <c r="Z409" s="53">
        <f t="shared" si="3240"/>
        <v>0</v>
      </c>
      <c r="AA409" s="4"/>
      <c r="AB409" s="872">
        <f t="shared" si="3241"/>
        <v>0</v>
      </c>
      <c r="AC409" s="877"/>
      <c r="AD409" s="53">
        <f t="shared" si="3242"/>
        <v>0</v>
      </c>
      <c r="AE409" s="48"/>
      <c r="AF409" s="53">
        <f t="shared" si="3243"/>
        <v>0</v>
      </c>
      <c r="AG409" s="48"/>
      <c r="AH409" s="53">
        <f t="shared" si="3244"/>
        <v>0</v>
      </c>
      <c r="AI409" s="48"/>
      <c r="AJ409" s="53">
        <f t="shared" si="3245"/>
        <v>0</v>
      </c>
      <c r="AK409" s="48"/>
      <c r="AL409" s="53">
        <f t="shared" si="3246"/>
        <v>0</v>
      </c>
      <c r="AM409" s="48"/>
      <c r="AN409" s="53">
        <f t="shared" si="3247"/>
        <v>0</v>
      </c>
      <c r="AO409" s="48"/>
      <c r="AP409" s="53">
        <f t="shared" si="3248"/>
        <v>0</v>
      </c>
      <c r="AQ409" s="48"/>
      <c r="AR409" s="53">
        <f t="shared" si="3249"/>
        <v>0</v>
      </c>
      <c r="AS409" s="48"/>
      <c r="AT409" s="53">
        <f t="shared" si="3250"/>
        <v>0</v>
      </c>
      <c r="AU409" s="48"/>
      <c r="AV409" s="53">
        <f t="shared" si="3251"/>
        <v>0</v>
      </c>
      <c r="AW409" s="48"/>
      <c r="AX409" s="53">
        <f t="shared" si="3252"/>
        <v>0</v>
      </c>
      <c r="AY409" s="48"/>
      <c r="AZ409" s="872">
        <f t="shared" si="3253"/>
        <v>0</v>
      </c>
      <c r="BA409" s="877"/>
      <c r="BB409" s="53">
        <f t="shared" si="3254"/>
        <v>0</v>
      </c>
      <c r="BC409" s="48"/>
      <c r="BD409" s="53">
        <f t="shared" si="3255"/>
        <v>0</v>
      </c>
      <c r="BE409" s="48"/>
      <c r="BF409" s="53">
        <f t="shared" si="3256"/>
        <v>0</v>
      </c>
      <c r="BG409" s="48"/>
      <c r="BH409" s="53">
        <f t="shared" si="3257"/>
        <v>0</v>
      </c>
      <c r="BI409" s="48"/>
      <c r="BJ409" s="53">
        <f t="shared" si="3258"/>
        <v>0</v>
      </c>
      <c r="BK409" s="48"/>
      <c r="BL409" s="53">
        <f t="shared" si="3259"/>
        <v>0</v>
      </c>
      <c r="BM409" s="48"/>
      <c r="BN409" s="53">
        <f t="shared" si="3260"/>
        <v>0</v>
      </c>
      <c r="BO409" s="48"/>
      <c r="BP409" s="53">
        <f t="shared" si="3261"/>
        <v>0</v>
      </c>
      <c r="BQ409" s="48"/>
      <c r="BR409" s="53">
        <f t="shared" si="3262"/>
        <v>0</v>
      </c>
      <c r="BS409" s="48"/>
      <c r="BT409" s="53">
        <f t="shared" si="3263"/>
        <v>0</v>
      </c>
      <c r="BU409" s="48"/>
      <c r="BV409" s="53">
        <f t="shared" si="3264"/>
        <v>0</v>
      </c>
      <c r="BW409" s="48"/>
      <c r="BX409" s="53">
        <f t="shared" si="3265"/>
        <v>0</v>
      </c>
      <c r="BY409" s="48"/>
      <c r="BZ409" s="53">
        <f t="shared" si="3266"/>
        <v>0</v>
      </c>
      <c r="CA409" s="48"/>
      <c r="CB409" s="53">
        <f t="shared" si="3267"/>
        <v>0</v>
      </c>
      <c r="CC409" s="48"/>
      <c r="CD409" s="53">
        <f t="shared" si="3268"/>
        <v>0</v>
      </c>
      <c r="CE409" s="48"/>
      <c r="CF409" s="53">
        <f t="shared" si="3269"/>
        <v>0</v>
      </c>
      <c r="CG409" s="48"/>
      <c r="CH409" s="53">
        <f t="shared" si="3270"/>
        <v>0</v>
      </c>
      <c r="CI409" s="48"/>
      <c r="CJ409" s="53">
        <f t="shared" si="3271"/>
        <v>0</v>
      </c>
      <c r="CK409" s="48"/>
      <c r="CL409" s="53">
        <f t="shared" si="3272"/>
        <v>0</v>
      </c>
      <c r="CM409" s="48"/>
      <c r="CN409" s="53">
        <f t="shared" si="3273"/>
        <v>0</v>
      </c>
      <c r="CO409" s="48"/>
      <c r="CP409" s="53">
        <f t="shared" si="3274"/>
        <v>0</v>
      </c>
      <c r="CQ409" s="48"/>
      <c r="CR409" s="53">
        <f t="shared" si="3275"/>
        <v>0</v>
      </c>
      <c r="CS409" s="48"/>
      <c r="CT409" s="53">
        <f t="shared" si="3276"/>
        <v>0</v>
      </c>
      <c r="CU409" s="48"/>
      <c r="CV409" s="53">
        <f t="shared" si="3277"/>
        <v>0</v>
      </c>
      <c r="CW409" s="48"/>
      <c r="CX409" s="53">
        <f t="shared" si="3221"/>
        <v>0</v>
      </c>
      <c r="CY409" s="43"/>
      <c r="CZ409" s="50">
        <f t="shared" si="3222"/>
        <v>0</v>
      </c>
      <c r="DA409" s="50">
        <f t="shared" si="3223"/>
        <v>0</v>
      </c>
      <c r="DB409" s="1"/>
      <c r="DC409" s="850"/>
      <c r="DD409" s="850">
        <f t="shared" si="3224"/>
        <v>0</v>
      </c>
      <c r="DE409" s="851">
        <f t="shared" si="3225"/>
        <v>0</v>
      </c>
      <c r="DF409" s="851">
        <f t="shared" si="3226"/>
        <v>0</v>
      </c>
      <c r="DG409" s="850"/>
      <c r="DH409" s="850"/>
      <c r="DI409" s="851"/>
      <c r="DJ409" s="851"/>
    </row>
    <row r="410" spans="1:114" s="3" customFormat="1" x14ac:dyDescent="0.2">
      <c r="A410" s="46"/>
      <c r="B410" s="46"/>
      <c r="C410" s="46" t="s">
        <v>2</v>
      </c>
      <c r="D410" s="46">
        <v>140</v>
      </c>
      <c r="E410" s="4"/>
      <c r="F410" s="53">
        <f t="shared" si="3230"/>
        <v>0</v>
      </c>
      <c r="G410" s="4"/>
      <c r="H410" s="53">
        <f t="shared" si="3231"/>
        <v>0</v>
      </c>
      <c r="I410" s="4"/>
      <c r="J410" s="53">
        <f t="shared" si="3232"/>
        <v>0</v>
      </c>
      <c r="K410" s="4"/>
      <c r="L410" s="53">
        <f t="shared" si="3233"/>
        <v>0</v>
      </c>
      <c r="M410" s="4"/>
      <c r="N410" s="53">
        <f t="shared" si="3234"/>
        <v>0</v>
      </c>
      <c r="O410" s="4"/>
      <c r="P410" s="43">
        <f t="shared" si="3235"/>
        <v>0</v>
      </c>
      <c r="Q410" s="4"/>
      <c r="R410" s="53">
        <f t="shared" si="3236"/>
        <v>0</v>
      </c>
      <c r="S410" s="4"/>
      <c r="T410" s="53">
        <f t="shared" si="3237"/>
        <v>0</v>
      </c>
      <c r="U410" s="4"/>
      <c r="V410" s="53">
        <f t="shared" si="3238"/>
        <v>0</v>
      </c>
      <c r="W410" s="4"/>
      <c r="X410" s="53">
        <f t="shared" si="3239"/>
        <v>0</v>
      </c>
      <c r="Y410" s="4"/>
      <c r="Z410" s="53">
        <f t="shared" si="3240"/>
        <v>0</v>
      </c>
      <c r="AA410" s="4"/>
      <c r="AB410" s="872">
        <f t="shared" si="3241"/>
        <v>0</v>
      </c>
      <c r="AC410" s="877"/>
      <c r="AD410" s="53">
        <f t="shared" si="3242"/>
        <v>0</v>
      </c>
      <c r="AE410" s="48"/>
      <c r="AF410" s="53">
        <f t="shared" si="3243"/>
        <v>0</v>
      </c>
      <c r="AG410" s="48"/>
      <c r="AH410" s="53">
        <f t="shared" si="3244"/>
        <v>0</v>
      </c>
      <c r="AI410" s="48"/>
      <c r="AJ410" s="53">
        <f t="shared" si="3245"/>
        <v>0</v>
      </c>
      <c r="AK410" s="48"/>
      <c r="AL410" s="53">
        <f t="shared" si="3246"/>
        <v>0</v>
      </c>
      <c r="AM410" s="48"/>
      <c r="AN410" s="53">
        <f t="shared" si="3247"/>
        <v>0</v>
      </c>
      <c r="AO410" s="48"/>
      <c r="AP410" s="53">
        <f t="shared" si="3248"/>
        <v>0</v>
      </c>
      <c r="AQ410" s="48"/>
      <c r="AR410" s="53">
        <f t="shared" si="3249"/>
        <v>0</v>
      </c>
      <c r="AS410" s="48"/>
      <c r="AT410" s="53">
        <f t="shared" si="3250"/>
        <v>0</v>
      </c>
      <c r="AU410" s="48"/>
      <c r="AV410" s="53">
        <f t="shared" si="3251"/>
        <v>0</v>
      </c>
      <c r="AW410" s="48"/>
      <c r="AX410" s="53">
        <f t="shared" si="3252"/>
        <v>0</v>
      </c>
      <c r="AY410" s="48"/>
      <c r="AZ410" s="872">
        <f t="shared" si="3253"/>
        <v>0</v>
      </c>
      <c r="BA410" s="877"/>
      <c r="BB410" s="53">
        <f t="shared" si="3254"/>
        <v>0</v>
      </c>
      <c r="BC410" s="48"/>
      <c r="BD410" s="53">
        <f t="shared" si="3255"/>
        <v>0</v>
      </c>
      <c r="BE410" s="48"/>
      <c r="BF410" s="53">
        <f t="shared" si="3256"/>
        <v>0</v>
      </c>
      <c r="BG410" s="48"/>
      <c r="BH410" s="53">
        <f t="shared" si="3257"/>
        <v>0</v>
      </c>
      <c r="BI410" s="48"/>
      <c r="BJ410" s="53">
        <f t="shared" si="3258"/>
        <v>0</v>
      </c>
      <c r="BK410" s="48"/>
      <c r="BL410" s="53">
        <f t="shared" si="3259"/>
        <v>0</v>
      </c>
      <c r="BM410" s="48"/>
      <c r="BN410" s="53">
        <f t="shared" si="3260"/>
        <v>0</v>
      </c>
      <c r="BO410" s="48"/>
      <c r="BP410" s="53">
        <f t="shared" si="3261"/>
        <v>0</v>
      </c>
      <c r="BQ410" s="48"/>
      <c r="BR410" s="53">
        <f t="shared" si="3262"/>
        <v>0</v>
      </c>
      <c r="BS410" s="48"/>
      <c r="BT410" s="53">
        <f t="shared" si="3263"/>
        <v>0</v>
      </c>
      <c r="BU410" s="48"/>
      <c r="BV410" s="53">
        <f t="shared" si="3264"/>
        <v>0</v>
      </c>
      <c r="BW410" s="48"/>
      <c r="BX410" s="53">
        <f t="shared" si="3265"/>
        <v>0</v>
      </c>
      <c r="BY410" s="48"/>
      <c r="BZ410" s="53">
        <f t="shared" si="3266"/>
        <v>0</v>
      </c>
      <c r="CA410" s="48"/>
      <c r="CB410" s="53">
        <f t="shared" si="3267"/>
        <v>0</v>
      </c>
      <c r="CC410" s="48"/>
      <c r="CD410" s="53">
        <f t="shared" si="3268"/>
        <v>0</v>
      </c>
      <c r="CE410" s="48"/>
      <c r="CF410" s="53">
        <f t="shared" si="3269"/>
        <v>0</v>
      </c>
      <c r="CG410" s="48"/>
      <c r="CH410" s="53">
        <f t="shared" si="3270"/>
        <v>0</v>
      </c>
      <c r="CI410" s="48"/>
      <c r="CJ410" s="53">
        <f t="shared" si="3271"/>
        <v>0</v>
      </c>
      <c r="CK410" s="48"/>
      <c r="CL410" s="53">
        <f t="shared" si="3272"/>
        <v>0</v>
      </c>
      <c r="CM410" s="48"/>
      <c r="CN410" s="53">
        <f t="shared" si="3273"/>
        <v>0</v>
      </c>
      <c r="CO410" s="48"/>
      <c r="CP410" s="53">
        <f t="shared" si="3274"/>
        <v>0</v>
      </c>
      <c r="CQ410" s="48"/>
      <c r="CR410" s="53">
        <f t="shared" si="3275"/>
        <v>0</v>
      </c>
      <c r="CS410" s="48"/>
      <c r="CT410" s="53">
        <f t="shared" si="3276"/>
        <v>0</v>
      </c>
      <c r="CU410" s="48"/>
      <c r="CV410" s="53">
        <f t="shared" si="3277"/>
        <v>0</v>
      </c>
      <c r="CW410" s="48"/>
      <c r="CX410" s="53">
        <f t="shared" si="3221"/>
        <v>0</v>
      </c>
      <c r="CY410" s="43"/>
      <c r="CZ410" s="50">
        <f t="shared" si="3222"/>
        <v>0</v>
      </c>
      <c r="DA410" s="50">
        <f t="shared" si="3223"/>
        <v>0</v>
      </c>
      <c r="DB410" s="1"/>
      <c r="DC410" s="850"/>
      <c r="DD410" s="850">
        <f t="shared" si="3224"/>
        <v>0</v>
      </c>
      <c r="DE410" s="851">
        <f t="shared" si="3225"/>
        <v>0</v>
      </c>
      <c r="DF410" s="851">
        <f t="shared" si="3226"/>
        <v>0</v>
      </c>
      <c r="DG410" s="850"/>
      <c r="DH410" s="850"/>
      <c r="DI410" s="851"/>
      <c r="DJ410" s="851"/>
    </row>
    <row r="411" spans="1:114" s="3" customFormat="1" x14ac:dyDescent="0.2">
      <c r="A411" s="46" t="s">
        <v>98</v>
      </c>
      <c r="B411" s="46" t="s">
        <v>99</v>
      </c>
      <c r="C411" s="46" t="s">
        <v>7</v>
      </c>
      <c r="D411" s="46">
        <v>118</v>
      </c>
      <c r="E411" s="4"/>
      <c r="F411" s="53">
        <f t="shared" si="3230"/>
        <v>0</v>
      </c>
      <c r="G411" s="4"/>
      <c r="H411" s="53">
        <f t="shared" si="3231"/>
        <v>0</v>
      </c>
      <c r="I411" s="4"/>
      <c r="J411" s="53">
        <f t="shared" si="3232"/>
        <v>0</v>
      </c>
      <c r="K411" s="4"/>
      <c r="L411" s="53">
        <f t="shared" si="3233"/>
        <v>0</v>
      </c>
      <c r="M411" s="4"/>
      <c r="N411" s="53">
        <f t="shared" si="3234"/>
        <v>0</v>
      </c>
      <c r="O411" s="4"/>
      <c r="P411" s="43">
        <f t="shared" si="3235"/>
        <v>0</v>
      </c>
      <c r="Q411" s="4"/>
      <c r="R411" s="53">
        <f t="shared" si="3236"/>
        <v>0</v>
      </c>
      <c r="S411" s="4"/>
      <c r="T411" s="53">
        <f t="shared" si="3237"/>
        <v>0</v>
      </c>
      <c r="U411" s="4"/>
      <c r="V411" s="53">
        <f t="shared" si="3238"/>
        <v>0</v>
      </c>
      <c r="W411" s="198">
        <v>9.25</v>
      </c>
      <c r="X411" s="53">
        <f t="shared" si="3239"/>
        <v>1091.5</v>
      </c>
      <c r="Y411" s="4"/>
      <c r="Z411" s="53">
        <f t="shared" si="3240"/>
        <v>0</v>
      </c>
      <c r="AA411" s="4">
        <v>3.5</v>
      </c>
      <c r="AB411" s="872">
        <f t="shared" si="3241"/>
        <v>413</v>
      </c>
      <c r="AC411" s="877"/>
      <c r="AD411" s="53">
        <f t="shared" si="3242"/>
        <v>0</v>
      </c>
      <c r="AE411" s="48">
        <v>2.25</v>
      </c>
      <c r="AF411" s="53">
        <f t="shared" si="3243"/>
        <v>265.5</v>
      </c>
      <c r="AG411" s="48">
        <v>12.25</v>
      </c>
      <c r="AH411" s="53">
        <f t="shared" si="3244"/>
        <v>1445.5</v>
      </c>
      <c r="AI411" s="48">
        <v>8.75</v>
      </c>
      <c r="AJ411" s="53">
        <f t="shared" si="3245"/>
        <v>1032.5</v>
      </c>
      <c r="AK411" s="48">
        <v>15</v>
      </c>
      <c r="AL411" s="53">
        <f t="shared" si="3246"/>
        <v>1770</v>
      </c>
      <c r="AM411" s="48">
        <v>2.25</v>
      </c>
      <c r="AN411" s="53">
        <f t="shared" si="3247"/>
        <v>265.5</v>
      </c>
      <c r="AO411" s="48">
        <v>3.75</v>
      </c>
      <c r="AP411" s="53">
        <f t="shared" si="3248"/>
        <v>442.5</v>
      </c>
      <c r="AQ411" s="48"/>
      <c r="AR411" s="53">
        <f t="shared" si="3249"/>
        <v>0</v>
      </c>
      <c r="AS411" s="48">
        <v>0.25</v>
      </c>
      <c r="AT411" s="53">
        <f t="shared" si="3250"/>
        <v>29.5</v>
      </c>
      <c r="AU411" s="48">
        <f>3.75+7</f>
        <v>10.75</v>
      </c>
      <c r="AV411" s="53">
        <f t="shared" si="3251"/>
        <v>1268.5</v>
      </c>
      <c r="AW411" s="48">
        <v>6</v>
      </c>
      <c r="AX411" s="53">
        <f t="shared" si="3252"/>
        <v>708</v>
      </c>
      <c r="AY411" s="48">
        <v>6.5</v>
      </c>
      <c r="AZ411" s="872">
        <f t="shared" si="3253"/>
        <v>767</v>
      </c>
      <c r="BA411" s="877">
        <v>1.5</v>
      </c>
      <c r="BB411" s="53">
        <f t="shared" si="3254"/>
        <v>177</v>
      </c>
      <c r="BC411" s="48">
        <v>3.5</v>
      </c>
      <c r="BD411" s="53">
        <f t="shared" si="3255"/>
        <v>413</v>
      </c>
      <c r="BE411" s="48">
        <v>0.25</v>
      </c>
      <c r="BF411" s="53">
        <f t="shared" si="3256"/>
        <v>29.5</v>
      </c>
      <c r="BG411" s="48"/>
      <c r="BH411" s="53">
        <f t="shared" si="3257"/>
        <v>0</v>
      </c>
      <c r="BI411" s="48">
        <v>2.5</v>
      </c>
      <c r="BJ411" s="53">
        <f t="shared" si="3258"/>
        <v>295</v>
      </c>
      <c r="BK411" s="48">
        <v>0.75</v>
      </c>
      <c r="BL411" s="53">
        <f t="shared" si="3259"/>
        <v>88.5</v>
      </c>
      <c r="BM411" s="48"/>
      <c r="BN411" s="53">
        <f t="shared" si="3260"/>
        <v>0</v>
      </c>
      <c r="BO411" s="48">
        <v>0.5</v>
      </c>
      <c r="BP411" s="53">
        <f t="shared" si="3261"/>
        <v>59</v>
      </c>
      <c r="BQ411" s="48">
        <v>6</v>
      </c>
      <c r="BR411" s="53">
        <f t="shared" si="3262"/>
        <v>708</v>
      </c>
      <c r="BS411" s="48">
        <v>1.25</v>
      </c>
      <c r="BT411" s="53">
        <f t="shared" si="3263"/>
        <v>147.5</v>
      </c>
      <c r="BU411" s="48">
        <v>3.75</v>
      </c>
      <c r="BV411" s="53">
        <f t="shared" si="3264"/>
        <v>442.5</v>
      </c>
      <c r="BW411" s="48"/>
      <c r="BX411" s="53">
        <f t="shared" si="3265"/>
        <v>0</v>
      </c>
      <c r="BY411" s="48"/>
      <c r="BZ411" s="53">
        <f t="shared" si="3266"/>
        <v>0</v>
      </c>
      <c r="CA411" s="48"/>
      <c r="CB411" s="53">
        <f t="shared" si="3267"/>
        <v>0</v>
      </c>
      <c r="CC411" s="48"/>
      <c r="CD411" s="53">
        <f t="shared" si="3268"/>
        <v>0</v>
      </c>
      <c r="CE411" s="48"/>
      <c r="CF411" s="53">
        <f t="shared" si="3269"/>
        <v>0</v>
      </c>
      <c r="CG411" s="48"/>
      <c r="CH411" s="53">
        <f t="shared" si="3270"/>
        <v>0</v>
      </c>
      <c r="CI411" s="48"/>
      <c r="CJ411" s="53">
        <f t="shared" si="3271"/>
        <v>0</v>
      </c>
      <c r="CK411" s="48"/>
      <c r="CL411" s="53">
        <f t="shared" si="3272"/>
        <v>0</v>
      </c>
      <c r="CM411" s="48"/>
      <c r="CN411" s="53">
        <f t="shared" si="3273"/>
        <v>0</v>
      </c>
      <c r="CO411" s="48"/>
      <c r="CP411" s="53">
        <f t="shared" si="3274"/>
        <v>0</v>
      </c>
      <c r="CQ411" s="48"/>
      <c r="CR411" s="53">
        <f t="shared" si="3275"/>
        <v>0</v>
      </c>
      <c r="CS411" s="48"/>
      <c r="CT411" s="53">
        <f t="shared" si="3276"/>
        <v>0</v>
      </c>
      <c r="CU411" s="48"/>
      <c r="CV411" s="53">
        <f t="shared" si="3277"/>
        <v>0</v>
      </c>
      <c r="CW411" s="48"/>
      <c r="CX411" s="53">
        <f t="shared" si="3221"/>
        <v>0</v>
      </c>
      <c r="CY411" s="43"/>
      <c r="CZ411" s="50">
        <f t="shared" si="3222"/>
        <v>100.5</v>
      </c>
      <c r="DA411" s="50">
        <f t="shared" si="3223"/>
        <v>11859</v>
      </c>
      <c r="DB411" s="1"/>
      <c r="DC411" s="850"/>
      <c r="DD411" s="850">
        <f t="shared" si="3224"/>
        <v>0</v>
      </c>
      <c r="DE411" s="851">
        <f t="shared" si="3225"/>
        <v>0</v>
      </c>
      <c r="DF411" s="851">
        <f t="shared" si="3226"/>
        <v>0</v>
      </c>
      <c r="DG411" s="850"/>
      <c r="DH411" s="850"/>
      <c r="DI411" s="851"/>
      <c r="DJ411" s="851"/>
    </row>
    <row r="412" spans="1:114" s="3" customFormat="1" x14ac:dyDescent="0.2">
      <c r="A412" s="46" t="s">
        <v>223</v>
      </c>
      <c r="B412" s="46" t="s">
        <v>224</v>
      </c>
      <c r="C412" s="46" t="s">
        <v>7</v>
      </c>
      <c r="D412" s="46">
        <v>118</v>
      </c>
      <c r="E412" s="4"/>
      <c r="F412" s="53">
        <f t="shared" si="3230"/>
        <v>0</v>
      </c>
      <c r="G412" s="4"/>
      <c r="H412" s="53">
        <f t="shared" si="3231"/>
        <v>0</v>
      </c>
      <c r="I412" s="4"/>
      <c r="J412" s="53">
        <f t="shared" si="3232"/>
        <v>0</v>
      </c>
      <c r="K412" s="4"/>
      <c r="L412" s="53">
        <f t="shared" si="3233"/>
        <v>0</v>
      </c>
      <c r="M412" s="4"/>
      <c r="N412" s="53">
        <f t="shared" si="3234"/>
        <v>0</v>
      </c>
      <c r="O412" s="4"/>
      <c r="P412" s="43">
        <f t="shared" si="3235"/>
        <v>0</v>
      </c>
      <c r="Q412" s="4"/>
      <c r="R412" s="53">
        <f t="shared" si="3236"/>
        <v>0</v>
      </c>
      <c r="S412" s="4"/>
      <c r="T412" s="53">
        <f t="shared" si="3237"/>
        <v>0</v>
      </c>
      <c r="U412" s="4"/>
      <c r="V412" s="53">
        <f t="shared" si="3238"/>
        <v>0</v>
      </c>
      <c r="W412" s="198"/>
      <c r="X412" s="53">
        <f t="shared" si="3239"/>
        <v>0</v>
      </c>
      <c r="Y412" s="4"/>
      <c r="Z412" s="53">
        <f t="shared" si="3240"/>
        <v>0</v>
      </c>
      <c r="AA412" s="4"/>
      <c r="AB412" s="872">
        <f t="shared" si="3241"/>
        <v>0</v>
      </c>
      <c r="AC412" s="877"/>
      <c r="AD412" s="53">
        <f t="shared" si="3242"/>
        <v>0</v>
      </c>
      <c r="AE412" s="48"/>
      <c r="AF412" s="53">
        <f t="shared" si="3243"/>
        <v>0</v>
      </c>
      <c r="AG412" s="48"/>
      <c r="AH412" s="53">
        <f t="shared" si="3244"/>
        <v>0</v>
      </c>
      <c r="AI412" s="48"/>
      <c r="AJ412" s="53">
        <f t="shared" si="3245"/>
        <v>0</v>
      </c>
      <c r="AK412" s="48"/>
      <c r="AL412" s="53">
        <f t="shared" si="3246"/>
        <v>0</v>
      </c>
      <c r="AM412" s="48"/>
      <c r="AN412" s="53">
        <f t="shared" si="3247"/>
        <v>0</v>
      </c>
      <c r="AO412" s="48"/>
      <c r="AP412" s="53">
        <f t="shared" si="3248"/>
        <v>0</v>
      </c>
      <c r="AQ412" s="48"/>
      <c r="AR412" s="53">
        <f t="shared" si="3249"/>
        <v>0</v>
      </c>
      <c r="AS412" s="48"/>
      <c r="AT412" s="53">
        <f t="shared" si="3250"/>
        <v>0</v>
      </c>
      <c r="AU412" s="48"/>
      <c r="AV412" s="53">
        <f t="shared" si="3251"/>
        <v>0</v>
      </c>
      <c r="AW412" s="48"/>
      <c r="AX412" s="53">
        <f t="shared" si="3252"/>
        <v>0</v>
      </c>
      <c r="AY412" s="48"/>
      <c r="AZ412" s="872">
        <f t="shared" si="3253"/>
        <v>0</v>
      </c>
      <c r="BA412" s="877"/>
      <c r="BB412" s="53">
        <f t="shared" si="3254"/>
        <v>0</v>
      </c>
      <c r="BC412" s="48"/>
      <c r="BD412" s="53">
        <f t="shared" si="3255"/>
        <v>0</v>
      </c>
      <c r="BE412" s="48"/>
      <c r="BF412" s="53">
        <f t="shared" si="3256"/>
        <v>0</v>
      </c>
      <c r="BG412" s="48"/>
      <c r="BH412" s="53">
        <f t="shared" si="3257"/>
        <v>0</v>
      </c>
      <c r="BI412" s="48"/>
      <c r="BJ412" s="53">
        <f t="shared" si="3258"/>
        <v>0</v>
      </c>
      <c r="BK412" s="48"/>
      <c r="BL412" s="53">
        <f t="shared" si="3259"/>
        <v>0</v>
      </c>
      <c r="BM412" s="48"/>
      <c r="BN412" s="53">
        <f t="shared" si="3260"/>
        <v>0</v>
      </c>
      <c r="BO412" s="48"/>
      <c r="BP412" s="53">
        <f t="shared" si="3261"/>
        <v>0</v>
      </c>
      <c r="BQ412" s="48"/>
      <c r="BR412" s="53">
        <f t="shared" si="3262"/>
        <v>0</v>
      </c>
      <c r="BS412" s="48"/>
      <c r="BT412" s="53">
        <f t="shared" si="3263"/>
        <v>0</v>
      </c>
      <c r="BU412" s="48"/>
      <c r="BV412" s="53">
        <f t="shared" si="3264"/>
        <v>0</v>
      </c>
      <c r="BW412" s="48"/>
      <c r="BX412" s="53">
        <f t="shared" si="3265"/>
        <v>0</v>
      </c>
      <c r="BY412" s="48"/>
      <c r="BZ412" s="53">
        <f t="shared" si="3266"/>
        <v>0</v>
      </c>
      <c r="CA412" s="48"/>
      <c r="CB412" s="53">
        <f t="shared" si="3267"/>
        <v>0</v>
      </c>
      <c r="CC412" s="48"/>
      <c r="CD412" s="53">
        <f t="shared" si="3268"/>
        <v>0</v>
      </c>
      <c r="CE412" s="48"/>
      <c r="CF412" s="53">
        <f t="shared" si="3269"/>
        <v>0</v>
      </c>
      <c r="CG412" s="48"/>
      <c r="CH412" s="53">
        <f t="shared" si="3270"/>
        <v>0</v>
      </c>
      <c r="CI412" s="48"/>
      <c r="CJ412" s="53">
        <f t="shared" si="3271"/>
        <v>0</v>
      </c>
      <c r="CK412" s="48"/>
      <c r="CL412" s="53">
        <f t="shared" si="3272"/>
        <v>0</v>
      </c>
      <c r="CM412" s="48"/>
      <c r="CN412" s="53">
        <f t="shared" si="3273"/>
        <v>0</v>
      </c>
      <c r="CO412" s="48"/>
      <c r="CP412" s="53">
        <f t="shared" si="3274"/>
        <v>0</v>
      </c>
      <c r="CQ412" s="48"/>
      <c r="CR412" s="53">
        <f t="shared" si="3275"/>
        <v>0</v>
      </c>
      <c r="CS412" s="48"/>
      <c r="CT412" s="53">
        <f t="shared" si="3276"/>
        <v>0</v>
      </c>
      <c r="CU412" s="48"/>
      <c r="CV412" s="53">
        <f t="shared" si="3277"/>
        <v>0</v>
      </c>
      <c r="CW412" s="48"/>
      <c r="CX412" s="53">
        <f t="shared" si="3221"/>
        <v>0</v>
      </c>
      <c r="CY412" s="43"/>
      <c r="CZ412" s="50">
        <f t="shared" si="3222"/>
        <v>0</v>
      </c>
      <c r="DA412" s="50">
        <f t="shared" si="3223"/>
        <v>0</v>
      </c>
      <c r="DB412" s="1"/>
      <c r="DC412" s="850"/>
      <c r="DD412" s="850">
        <f t="shared" si="3224"/>
        <v>0</v>
      </c>
      <c r="DE412" s="851">
        <f t="shared" si="3225"/>
        <v>0</v>
      </c>
      <c r="DF412" s="851">
        <f t="shared" si="3226"/>
        <v>0</v>
      </c>
      <c r="DG412" s="850"/>
      <c r="DH412" s="850"/>
      <c r="DI412" s="851"/>
      <c r="DJ412" s="851"/>
    </row>
    <row r="413" spans="1:114" s="3" customFormat="1" x14ac:dyDescent="0.2">
      <c r="A413" s="46"/>
      <c r="B413" s="46"/>
      <c r="C413" s="46" t="s">
        <v>7</v>
      </c>
      <c r="D413" s="46">
        <v>118</v>
      </c>
      <c r="E413" s="4"/>
      <c r="F413" s="53">
        <f t="shared" si="3230"/>
        <v>0</v>
      </c>
      <c r="G413" s="4"/>
      <c r="H413" s="53">
        <f t="shared" si="3231"/>
        <v>0</v>
      </c>
      <c r="I413" s="4"/>
      <c r="J413" s="53">
        <f t="shared" si="3232"/>
        <v>0</v>
      </c>
      <c r="K413" s="4"/>
      <c r="L413" s="53">
        <f t="shared" si="3233"/>
        <v>0</v>
      </c>
      <c r="M413" s="4"/>
      <c r="N413" s="53">
        <f t="shared" si="3234"/>
        <v>0</v>
      </c>
      <c r="O413" s="4"/>
      <c r="P413" s="43">
        <f t="shared" si="3235"/>
        <v>0</v>
      </c>
      <c r="Q413" s="4"/>
      <c r="R413" s="53">
        <f t="shared" si="3236"/>
        <v>0</v>
      </c>
      <c r="S413" s="4"/>
      <c r="T413" s="53">
        <f t="shared" si="3237"/>
        <v>0</v>
      </c>
      <c r="U413" s="4"/>
      <c r="V413" s="53">
        <f t="shared" si="3238"/>
        <v>0</v>
      </c>
      <c r="W413" s="4"/>
      <c r="X413" s="53">
        <f t="shared" si="3239"/>
        <v>0</v>
      </c>
      <c r="Y413" s="4"/>
      <c r="Z413" s="53">
        <f t="shared" si="3240"/>
        <v>0</v>
      </c>
      <c r="AA413" s="4"/>
      <c r="AB413" s="872">
        <f t="shared" si="3241"/>
        <v>0</v>
      </c>
      <c r="AC413" s="877"/>
      <c r="AD413" s="53">
        <f t="shared" si="3242"/>
        <v>0</v>
      </c>
      <c r="AE413" s="48"/>
      <c r="AF413" s="53">
        <f t="shared" si="3243"/>
        <v>0</v>
      </c>
      <c r="AG413" s="48"/>
      <c r="AH413" s="53">
        <f t="shared" si="3244"/>
        <v>0</v>
      </c>
      <c r="AI413" s="48"/>
      <c r="AJ413" s="53">
        <f t="shared" si="3245"/>
        <v>0</v>
      </c>
      <c r="AK413" s="48"/>
      <c r="AL413" s="53">
        <f t="shared" si="3246"/>
        <v>0</v>
      </c>
      <c r="AM413" s="48"/>
      <c r="AN413" s="53">
        <f t="shared" si="3247"/>
        <v>0</v>
      </c>
      <c r="AO413" s="48"/>
      <c r="AP413" s="53">
        <f t="shared" si="3248"/>
        <v>0</v>
      </c>
      <c r="AQ413" s="48"/>
      <c r="AR413" s="53">
        <f t="shared" si="3249"/>
        <v>0</v>
      </c>
      <c r="AS413" s="48"/>
      <c r="AT413" s="53">
        <f t="shared" si="3250"/>
        <v>0</v>
      </c>
      <c r="AU413" s="48"/>
      <c r="AV413" s="53">
        <f t="shared" si="3251"/>
        <v>0</v>
      </c>
      <c r="AW413" s="48"/>
      <c r="AX413" s="53">
        <f t="shared" si="3252"/>
        <v>0</v>
      </c>
      <c r="AY413" s="48"/>
      <c r="AZ413" s="872">
        <f t="shared" si="3253"/>
        <v>0</v>
      </c>
      <c r="BA413" s="877"/>
      <c r="BB413" s="53">
        <f t="shared" si="3254"/>
        <v>0</v>
      </c>
      <c r="BC413" s="48"/>
      <c r="BD413" s="53">
        <f t="shared" si="3255"/>
        <v>0</v>
      </c>
      <c r="BE413" s="48"/>
      <c r="BF413" s="53">
        <f t="shared" si="3256"/>
        <v>0</v>
      </c>
      <c r="BG413" s="48"/>
      <c r="BH413" s="53">
        <f t="shared" si="3257"/>
        <v>0</v>
      </c>
      <c r="BI413" s="48"/>
      <c r="BJ413" s="53">
        <f t="shared" si="3258"/>
        <v>0</v>
      </c>
      <c r="BK413" s="48"/>
      <c r="BL413" s="53">
        <f t="shared" si="3259"/>
        <v>0</v>
      </c>
      <c r="BM413" s="48"/>
      <c r="BN413" s="53">
        <f t="shared" si="3260"/>
        <v>0</v>
      </c>
      <c r="BO413" s="48"/>
      <c r="BP413" s="53">
        <f t="shared" si="3261"/>
        <v>0</v>
      </c>
      <c r="BQ413" s="48"/>
      <c r="BR413" s="53">
        <f t="shared" si="3262"/>
        <v>0</v>
      </c>
      <c r="BS413" s="48"/>
      <c r="BT413" s="53">
        <f t="shared" si="3263"/>
        <v>0</v>
      </c>
      <c r="BU413" s="48"/>
      <c r="BV413" s="53">
        <f t="shared" si="3264"/>
        <v>0</v>
      </c>
      <c r="BW413" s="48"/>
      <c r="BX413" s="53">
        <f t="shared" si="3265"/>
        <v>0</v>
      </c>
      <c r="BY413" s="48"/>
      <c r="BZ413" s="53">
        <f t="shared" si="3266"/>
        <v>0</v>
      </c>
      <c r="CA413" s="48"/>
      <c r="CB413" s="53">
        <f t="shared" si="3267"/>
        <v>0</v>
      </c>
      <c r="CC413" s="48"/>
      <c r="CD413" s="53">
        <f t="shared" si="3268"/>
        <v>0</v>
      </c>
      <c r="CE413" s="48"/>
      <c r="CF413" s="53">
        <f t="shared" si="3269"/>
        <v>0</v>
      </c>
      <c r="CG413" s="48"/>
      <c r="CH413" s="53">
        <f t="shared" si="3270"/>
        <v>0</v>
      </c>
      <c r="CI413" s="48"/>
      <c r="CJ413" s="53">
        <f t="shared" si="3271"/>
        <v>0</v>
      </c>
      <c r="CK413" s="48"/>
      <c r="CL413" s="53">
        <f t="shared" si="3272"/>
        <v>0</v>
      </c>
      <c r="CM413" s="48"/>
      <c r="CN413" s="53">
        <f t="shared" si="3273"/>
        <v>0</v>
      </c>
      <c r="CO413" s="48"/>
      <c r="CP413" s="53">
        <f t="shared" si="3274"/>
        <v>0</v>
      </c>
      <c r="CQ413" s="48"/>
      <c r="CR413" s="53">
        <f t="shared" si="3275"/>
        <v>0</v>
      </c>
      <c r="CS413" s="48"/>
      <c r="CT413" s="53">
        <f t="shared" si="3276"/>
        <v>0</v>
      </c>
      <c r="CU413" s="48"/>
      <c r="CV413" s="53">
        <f t="shared" si="3277"/>
        <v>0</v>
      </c>
      <c r="CW413" s="48"/>
      <c r="CX413" s="53">
        <f t="shared" si="3221"/>
        <v>0</v>
      </c>
      <c r="CY413" s="43"/>
      <c r="CZ413" s="50">
        <f t="shared" si="3222"/>
        <v>0</v>
      </c>
      <c r="DA413" s="50">
        <f t="shared" si="3223"/>
        <v>0</v>
      </c>
      <c r="DB413" s="1"/>
      <c r="DC413" s="850"/>
      <c r="DD413" s="850">
        <f t="shared" si="3224"/>
        <v>0</v>
      </c>
      <c r="DE413" s="851">
        <f t="shared" si="3225"/>
        <v>0</v>
      </c>
      <c r="DF413" s="851">
        <f t="shared" si="3226"/>
        <v>0</v>
      </c>
      <c r="DG413" s="850"/>
      <c r="DH413" s="850"/>
      <c r="DI413" s="851"/>
      <c r="DJ413" s="851"/>
    </row>
    <row r="414" spans="1:114" s="3" customFormat="1" x14ac:dyDescent="0.2">
      <c r="A414" s="46"/>
      <c r="B414" s="46"/>
      <c r="C414" s="46" t="s">
        <v>7</v>
      </c>
      <c r="D414" s="46">
        <v>118</v>
      </c>
      <c r="E414" s="4"/>
      <c r="F414" s="53">
        <f t="shared" si="3230"/>
        <v>0</v>
      </c>
      <c r="G414" s="4"/>
      <c r="H414" s="53">
        <f t="shared" si="3231"/>
        <v>0</v>
      </c>
      <c r="I414" s="4"/>
      <c r="J414" s="53">
        <f t="shared" si="3232"/>
        <v>0</v>
      </c>
      <c r="K414" s="4"/>
      <c r="L414" s="53">
        <f t="shared" si="3233"/>
        <v>0</v>
      </c>
      <c r="M414" s="4"/>
      <c r="N414" s="53">
        <f t="shared" si="3234"/>
        <v>0</v>
      </c>
      <c r="O414" s="4"/>
      <c r="P414" s="43">
        <f t="shared" si="3235"/>
        <v>0</v>
      </c>
      <c r="Q414" s="4"/>
      <c r="R414" s="53">
        <f t="shared" si="3236"/>
        <v>0</v>
      </c>
      <c r="S414" s="4"/>
      <c r="T414" s="53">
        <f t="shared" si="3237"/>
        <v>0</v>
      </c>
      <c r="U414" s="4"/>
      <c r="V414" s="53">
        <f t="shared" si="3238"/>
        <v>0</v>
      </c>
      <c r="W414" s="4"/>
      <c r="X414" s="53">
        <f t="shared" si="3239"/>
        <v>0</v>
      </c>
      <c r="Y414" s="4"/>
      <c r="Z414" s="53">
        <f t="shared" si="3240"/>
        <v>0</v>
      </c>
      <c r="AA414" s="4"/>
      <c r="AB414" s="872">
        <f t="shared" si="3241"/>
        <v>0</v>
      </c>
      <c r="AC414" s="877"/>
      <c r="AD414" s="53">
        <f t="shared" si="3242"/>
        <v>0</v>
      </c>
      <c r="AE414" s="48"/>
      <c r="AF414" s="53">
        <f t="shared" si="3243"/>
        <v>0</v>
      </c>
      <c r="AG414" s="48"/>
      <c r="AH414" s="53">
        <f t="shared" si="3244"/>
        <v>0</v>
      </c>
      <c r="AI414" s="48"/>
      <c r="AJ414" s="53">
        <f t="shared" si="3245"/>
        <v>0</v>
      </c>
      <c r="AK414" s="48"/>
      <c r="AL414" s="53">
        <f t="shared" si="3246"/>
        <v>0</v>
      </c>
      <c r="AM414" s="48"/>
      <c r="AN414" s="53">
        <f t="shared" si="3247"/>
        <v>0</v>
      </c>
      <c r="AO414" s="48"/>
      <c r="AP414" s="53">
        <f t="shared" si="3248"/>
        <v>0</v>
      </c>
      <c r="AQ414" s="48"/>
      <c r="AR414" s="53">
        <f t="shared" si="3249"/>
        <v>0</v>
      </c>
      <c r="AS414" s="48"/>
      <c r="AT414" s="53">
        <f t="shared" si="3250"/>
        <v>0</v>
      </c>
      <c r="AU414" s="48"/>
      <c r="AV414" s="53">
        <f t="shared" si="3251"/>
        <v>0</v>
      </c>
      <c r="AW414" s="48"/>
      <c r="AX414" s="53">
        <f t="shared" si="3252"/>
        <v>0</v>
      </c>
      <c r="AY414" s="48"/>
      <c r="AZ414" s="872">
        <f t="shared" si="3253"/>
        <v>0</v>
      </c>
      <c r="BA414" s="877"/>
      <c r="BB414" s="53">
        <f t="shared" si="3254"/>
        <v>0</v>
      </c>
      <c r="BC414" s="48"/>
      <c r="BD414" s="53">
        <f t="shared" si="3255"/>
        <v>0</v>
      </c>
      <c r="BE414" s="48"/>
      <c r="BF414" s="53">
        <f t="shared" si="3256"/>
        <v>0</v>
      </c>
      <c r="BG414" s="48"/>
      <c r="BH414" s="53">
        <f t="shared" si="3257"/>
        <v>0</v>
      </c>
      <c r="BI414" s="48"/>
      <c r="BJ414" s="53">
        <f t="shared" si="3258"/>
        <v>0</v>
      </c>
      <c r="BK414" s="48"/>
      <c r="BL414" s="53">
        <f t="shared" si="3259"/>
        <v>0</v>
      </c>
      <c r="BM414" s="48"/>
      <c r="BN414" s="53">
        <f t="shared" si="3260"/>
        <v>0</v>
      </c>
      <c r="BO414" s="48"/>
      <c r="BP414" s="53">
        <f t="shared" si="3261"/>
        <v>0</v>
      </c>
      <c r="BQ414" s="48"/>
      <c r="BR414" s="53">
        <f t="shared" si="3262"/>
        <v>0</v>
      </c>
      <c r="BS414" s="48"/>
      <c r="BT414" s="53">
        <f t="shared" si="3263"/>
        <v>0</v>
      </c>
      <c r="BU414" s="48"/>
      <c r="BV414" s="53">
        <f t="shared" si="3264"/>
        <v>0</v>
      </c>
      <c r="BW414" s="48"/>
      <c r="BX414" s="53">
        <f t="shared" si="3265"/>
        <v>0</v>
      </c>
      <c r="BY414" s="48"/>
      <c r="BZ414" s="53">
        <f t="shared" si="3266"/>
        <v>0</v>
      </c>
      <c r="CA414" s="48"/>
      <c r="CB414" s="53">
        <f t="shared" si="3267"/>
        <v>0</v>
      </c>
      <c r="CC414" s="48"/>
      <c r="CD414" s="53">
        <f t="shared" si="3268"/>
        <v>0</v>
      </c>
      <c r="CE414" s="48"/>
      <c r="CF414" s="53">
        <f t="shared" si="3269"/>
        <v>0</v>
      </c>
      <c r="CG414" s="48"/>
      <c r="CH414" s="53">
        <f t="shared" si="3270"/>
        <v>0</v>
      </c>
      <c r="CI414" s="48"/>
      <c r="CJ414" s="53">
        <f t="shared" si="3271"/>
        <v>0</v>
      </c>
      <c r="CK414" s="48"/>
      <c r="CL414" s="53">
        <f t="shared" si="3272"/>
        <v>0</v>
      </c>
      <c r="CM414" s="48"/>
      <c r="CN414" s="53">
        <f t="shared" si="3273"/>
        <v>0</v>
      </c>
      <c r="CO414" s="48"/>
      <c r="CP414" s="53">
        <f t="shared" si="3274"/>
        <v>0</v>
      </c>
      <c r="CQ414" s="48"/>
      <c r="CR414" s="53">
        <f t="shared" si="3275"/>
        <v>0</v>
      </c>
      <c r="CS414" s="48"/>
      <c r="CT414" s="53">
        <f t="shared" si="3276"/>
        <v>0</v>
      </c>
      <c r="CU414" s="48"/>
      <c r="CV414" s="53">
        <f t="shared" si="3277"/>
        <v>0</v>
      </c>
      <c r="CW414" s="48"/>
      <c r="CX414" s="53">
        <f t="shared" si="3221"/>
        <v>0</v>
      </c>
      <c r="CY414" s="43"/>
      <c r="CZ414" s="50">
        <f t="shared" si="3222"/>
        <v>0</v>
      </c>
      <c r="DA414" s="50">
        <f t="shared" si="3223"/>
        <v>0</v>
      </c>
      <c r="DB414" s="1"/>
      <c r="DC414" s="850"/>
      <c r="DD414" s="850">
        <f t="shared" si="3224"/>
        <v>0</v>
      </c>
      <c r="DE414" s="851">
        <f t="shared" si="3225"/>
        <v>0</v>
      </c>
      <c r="DF414" s="851">
        <f t="shared" si="3226"/>
        <v>0</v>
      </c>
      <c r="DG414" s="850"/>
      <c r="DH414" s="850"/>
      <c r="DI414" s="851"/>
      <c r="DJ414" s="851"/>
    </row>
    <row r="415" spans="1:114" s="3" customFormat="1" x14ac:dyDescent="0.2">
      <c r="A415" s="46" t="s">
        <v>140</v>
      </c>
      <c r="B415" s="46" t="s">
        <v>141</v>
      </c>
      <c r="C415" s="46" t="s">
        <v>3</v>
      </c>
      <c r="D415" s="46">
        <v>100</v>
      </c>
      <c r="E415" s="4"/>
      <c r="F415" s="53">
        <f t="shared" si="3230"/>
        <v>0</v>
      </c>
      <c r="G415" s="4"/>
      <c r="H415" s="53">
        <f t="shared" si="3231"/>
        <v>0</v>
      </c>
      <c r="I415" s="4"/>
      <c r="J415" s="53">
        <f t="shared" si="3232"/>
        <v>0</v>
      </c>
      <c r="K415" s="4"/>
      <c r="L415" s="53">
        <f t="shared" si="3233"/>
        <v>0</v>
      </c>
      <c r="M415" s="4"/>
      <c r="N415" s="53">
        <f t="shared" si="3234"/>
        <v>0</v>
      </c>
      <c r="O415" s="4"/>
      <c r="P415" s="43">
        <f t="shared" si="3235"/>
        <v>0</v>
      </c>
      <c r="Q415" s="4"/>
      <c r="R415" s="53">
        <f t="shared" si="3236"/>
        <v>0</v>
      </c>
      <c r="S415" s="4"/>
      <c r="T415" s="53">
        <f t="shared" si="3237"/>
        <v>0</v>
      </c>
      <c r="U415" s="4"/>
      <c r="V415" s="53">
        <f t="shared" si="3238"/>
        <v>0</v>
      </c>
      <c r="W415" s="198">
        <v>26</v>
      </c>
      <c r="X415" s="53">
        <f t="shared" si="3239"/>
        <v>2600</v>
      </c>
      <c r="Y415" s="4"/>
      <c r="Z415" s="53">
        <f t="shared" si="3240"/>
        <v>0</v>
      </c>
      <c r="AA415" s="4"/>
      <c r="AB415" s="872">
        <f t="shared" si="3241"/>
        <v>0</v>
      </c>
      <c r="AC415" s="877"/>
      <c r="AD415" s="53">
        <f t="shared" si="3242"/>
        <v>0</v>
      </c>
      <c r="AE415" s="48"/>
      <c r="AF415" s="53">
        <f t="shared" si="3243"/>
        <v>0</v>
      </c>
      <c r="AG415" s="48"/>
      <c r="AH415" s="53">
        <f t="shared" si="3244"/>
        <v>0</v>
      </c>
      <c r="AI415" s="48"/>
      <c r="AJ415" s="53">
        <f t="shared" si="3245"/>
        <v>0</v>
      </c>
      <c r="AK415" s="48"/>
      <c r="AL415" s="53">
        <f t="shared" si="3246"/>
        <v>0</v>
      </c>
      <c r="AM415" s="48"/>
      <c r="AN415" s="53">
        <f t="shared" si="3247"/>
        <v>0</v>
      </c>
      <c r="AO415" s="48"/>
      <c r="AP415" s="53">
        <f t="shared" si="3248"/>
        <v>0</v>
      </c>
      <c r="AQ415" s="48"/>
      <c r="AR415" s="53">
        <f t="shared" si="3249"/>
        <v>0</v>
      </c>
      <c r="AS415" s="48"/>
      <c r="AT415" s="53">
        <f t="shared" si="3250"/>
        <v>0</v>
      </c>
      <c r="AU415" s="48"/>
      <c r="AV415" s="53">
        <f t="shared" si="3251"/>
        <v>0</v>
      </c>
      <c r="AW415" s="48"/>
      <c r="AX415" s="53">
        <f t="shared" si="3252"/>
        <v>0</v>
      </c>
      <c r="AY415" s="48"/>
      <c r="AZ415" s="872">
        <f t="shared" si="3253"/>
        <v>0</v>
      </c>
      <c r="BA415" s="877"/>
      <c r="BB415" s="53">
        <f t="shared" si="3254"/>
        <v>0</v>
      </c>
      <c r="BC415" s="48"/>
      <c r="BD415" s="53">
        <f t="shared" si="3255"/>
        <v>0</v>
      </c>
      <c r="BE415" s="48"/>
      <c r="BF415" s="53">
        <f t="shared" si="3256"/>
        <v>0</v>
      </c>
      <c r="BG415" s="48"/>
      <c r="BH415" s="53">
        <f t="shared" si="3257"/>
        <v>0</v>
      </c>
      <c r="BI415" s="48"/>
      <c r="BJ415" s="53">
        <f t="shared" si="3258"/>
        <v>0</v>
      </c>
      <c r="BK415" s="48"/>
      <c r="BL415" s="53">
        <f t="shared" si="3259"/>
        <v>0</v>
      </c>
      <c r="BM415" s="48"/>
      <c r="BN415" s="53">
        <f t="shared" si="3260"/>
        <v>0</v>
      </c>
      <c r="BO415" s="48"/>
      <c r="BP415" s="53">
        <f t="shared" si="3261"/>
        <v>0</v>
      </c>
      <c r="BQ415" s="48"/>
      <c r="BR415" s="53">
        <f t="shared" si="3262"/>
        <v>0</v>
      </c>
      <c r="BS415" s="48"/>
      <c r="BT415" s="53">
        <f t="shared" si="3263"/>
        <v>0</v>
      </c>
      <c r="BU415" s="48"/>
      <c r="BV415" s="53">
        <f t="shared" si="3264"/>
        <v>0</v>
      </c>
      <c r="BW415" s="48"/>
      <c r="BX415" s="53">
        <f t="shared" si="3265"/>
        <v>0</v>
      </c>
      <c r="BY415" s="48"/>
      <c r="BZ415" s="53">
        <f t="shared" si="3266"/>
        <v>0</v>
      </c>
      <c r="CA415" s="48"/>
      <c r="CB415" s="53">
        <f t="shared" si="3267"/>
        <v>0</v>
      </c>
      <c r="CC415" s="48"/>
      <c r="CD415" s="53">
        <f t="shared" si="3268"/>
        <v>0</v>
      </c>
      <c r="CE415" s="48"/>
      <c r="CF415" s="53">
        <f t="shared" si="3269"/>
        <v>0</v>
      </c>
      <c r="CG415" s="48"/>
      <c r="CH415" s="53">
        <f t="shared" si="3270"/>
        <v>0</v>
      </c>
      <c r="CI415" s="48"/>
      <c r="CJ415" s="53">
        <f t="shared" si="3271"/>
        <v>0</v>
      </c>
      <c r="CK415" s="48"/>
      <c r="CL415" s="53">
        <f t="shared" si="3272"/>
        <v>0</v>
      </c>
      <c r="CM415" s="48"/>
      <c r="CN415" s="53">
        <f t="shared" si="3273"/>
        <v>0</v>
      </c>
      <c r="CO415" s="48"/>
      <c r="CP415" s="53">
        <f t="shared" si="3274"/>
        <v>0</v>
      </c>
      <c r="CQ415" s="48"/>
      <c r="CR415" s="53">
        <f t="shared" si="3275"/>
        <v>0</v>
      </c>
      <c r="CS415" s="48"/>
      <c r="CT415" s="53">
        <f t="shared" si="3276"/>
        <v>0</v>
      </c>
      <c r="CU415" s="48"/>
      <c r="CV415" s="53">
        <f t="shared" si="3277"/>
        <v>0</v>
      </c>
      <c r="CW415" s="48"/>
      <c r="CX415" s="53">
        <f t="shared" si="3221"/>
        <v>0</v>
      </c>
      <c r="CY415" s="43"/>
      <c r="CZ415" s="50">
        <f t="shared" si="3222"/>
        <v>26</v>
      </c>
      <c r="DA415" s="50">
        <f t="shared" si="3223"/>
        <v>2600</v>
      </c>
      <c r="DB415" s="1"/>
      <c r="DC415" s="850"/>
      <c r="DD415" s="850">
        <f t="shared" si="3224"/>
        <v>0</v>
      </c>
      <c r="DE415" s="851">
        <f t="shared" si="3225"/>
        <v>0</v>
      </c>
      <c r="DF415" s="851">
        <f t="shared" si="3226"/>
        <v>0</v>
      </c>
      <c r="DG415" s="850"/>
      <c r="DH415" s="850"/>
      <c r="DI415" s="851"/>
      <c r="DJ415" s="851"/>
    </row>
    <row r="416" spans="1:114" s="3" customFormat="1" x14ac:dyDescent="0.2">
      <c r="A416" s="46" t="s">
        <v>303</v>
      </c>
      <c r="B416" s="46" t="s">
        <v>207</v>
      </c>
      <c r="C416" s="46" t="s">
        <v>3</v>
      </c>
      <c r="D416" s="46">
        <v>100</v>
      </c>
      <c r="E416" s="4"/>
      <c r="F416" s="53">
        <f t="shared" si="3230"/>
        <v>0</v>
      </c>
      <c r="G416" s="4"/>
      <c r="H416" s="53">
        <f t="shared" si="3231"/>
        <v>0</v>
      </c>
      <c r="I416" s="4"/>
      <c r="J416" s="53">
        <f t="shared" si="3232"/>
        <v>0</v>
      </c>
      <c r="K416" s="4"/>
      <c r="L416" s="53">
        <f t="shared" si="3233"/>
        <v>0</v>
      </c>
      <c r="M416" s="4"/>
      <c r="N416" s="53">
        <f t="shared" si="3234"/>
        <v>0</v>
      </c>
      <c r="O416" s="4"/>
      <c r="P416" s="43">
        <f t="shared" si="3235"/>
        <v>0</v>
      </c>
      <c r="Q416" s="4"/>
      <c r="R416" s="53">
        <f t="shared" si="3236"/>
        <v>0</v>
      </c>
      <c r="S416" s="4"/>
      <c r="T416" s="53">
        <f t="shared" si="3237"/>
        <v>0</v>
      </c>
      <c r="U416" s="4"/>
      <c r="V416" s="53">
        <f t="shared" si="3238"/>
        <v>0</v>
      </c>
      <c r="W416" s="4"/>
      <c r="X416" s="53">
        <f t="shared" si="3239"/>
        <v>0</v>
      </c>
      <c r="Y416" s="4"/>
      <c r="Z416" s="53">
        <f t="shared" si="3240"/>
        <v>0</v>
      </c>
      <c r="AA416" s="4"/>
      <c r="AB416" s="872">
        <f t="shared" si="3241"/>
        <v>0</v>
      </c>
      <c r="AC416" s="877"/>
      <c r="AD416" s="53">
        <f t="shared" si="3242"/>
        <v>0</v>
      </c>
      <c r="AE416" s="48"/>
      <c r="AF416" s="53">
        <f t="shared" si="3243"/>
        <v>0</v>
      </c>
      <c r="AG416" s="48"/>
      <c r="AH416" s="53">
        <f t="shared" si="3244"/>
        <v>0</v>
      </c>
      <c r="AI416" s="48"/>
      <c r="AJ416" s="53">
        <f t="shared" si="3245"/>
        <v>0</v>
      </c>
      <c r="AK416" s="48"/>
      <c r="AL416" s="53">
        <f t="shared" si="3246"/>
        <v>0</v>
      </c>
      <c r="AM416" s="48"/>
      <c r="AN416" s="53">
        <f t="shared" si="3247"/>
        <v>0</v>
      </c>
      <c r="AO416" s="48">
        <v>0.75</v>
      </c>
      <c r="AP416" s="53">
        <f t="shared" si="3248"/>
        <v>75</v>
      </c>
      <c r="AQ416" s="48"/>
      <c r="AR416" s="53">
        <f t="shared" si="3249"/>
        <v>0</v>
      </c>
      <c r="AS416" s="48"/>
      <c r="AT416" s="53">
        <f t="shared" si="3250"/>
        <v>0</v>
      </c>
      <c r="AU416" s="48">
        <v>4.75</v>
      </c>
      <c r="AV416" s="53">
        <f t="shared" si="3251"/>
        <v>475</v>
      </c>
      <c r="AW416" s="48">
        <v>9.5</v>
      </c>
      <c r="AX416" s="53">
        <f t="shared" si="3252"/>
        <v>950</v>
      </c>
      <c r="AY416" s="48">
        <v>1.5</v>
      </c>
      <c r="AZ416" s="872">
        <f t="shared" si="3253"/>
        <v>150</v>
      </c>
      <c r="BA416" s="877">
        <v>0.25</v>
      </c>
      <c r="BB416" s="53">
        <f t="shared" si="3254"/>
        <v>25</v>
      </c>
      <c r="BC416" s="48">
        <v>0.25</v>
      </c>
      <c r="BD416" s="53">
        <f t="shared" si="3255"/>
        <v>25</v>
      </c>
      <c r="BE416" s="48"/>
      <c r="BF416" s="53">
        <f t="shared" si="3256"/>
        <v>0</v>
      </c>
      <c r="BG416" s="48"/>
      <c r="BH416" s="53">
        <f t="shared" si="3257"/>
        <v>0</v>
      </c>
      <c r="BI416" s="48">
        <v>3.25</v>
      </c>
      <c r="BJ416" s="53">
        <f t="shared" si="3258"/>
        <v>325</v>
      </c>
      <c r="BK416" s="48">
        <v>2.5</v>
      </c>
      <c r="BL416" s="53">
        <f t="shared" si="3259"/>
        <v>250</v>
      </c>
      <c r="BM416" s="48"/>
      <c r="BN416" s="53">
        <f t="shared" si="3260"/>
        <v>0</v>
      </c>
      <c r="BO416" s="48">
        <v>1.75</v>
      </c>
      <c r="BP416" s="53">
        <f t="shared" si="3261"/>
        <v>175</v>
      </c>
      <c r="BQ416" s="48">
        <v>18.5</v>
      </c>
      <c r="BR416" s="53">
        <f t="shared" si="3262"/>
        <v>1850</v>
      </c>
      <c r="BS416" s="48">
        <v>21</v>
      </c>
      <c r="BT416" s="53">
        <f t="shared" si="3263"/>
        <v>2100</v>
      </c>
      <c r="BU416" s="48">
        <v>13.5</v>
      </c>
      <c r="BV416" s="53">
        <f t="shared" si="3264"/>
        <v>1350</v>
      </c>
      <c r="BW416" s="48">
        <v>4.75</v>
      </c>
      <c r="BX416" s="53">
        <f t="shared" si="3265"/>
        <v>475</v>
      </c>
      <c r="BY416" s="48"/>
      <c r="BZ416" s="53">
        <f t="shared" si="3266"/>
        <v>0</v>
      </c>
      <c r="CA416" s="48"/>
      <c r="CB416" s="53">
        <f t="shared" si="3267"/>
        <v>0</v>
      </c>
      <c r="CC416" s="48"/>
      <c r="CD416" s="53">
        <f t="shared" si="3268"/>
        <v>0</v>
      </c>
      <c r="CE416" s="48"/>
      <c r="CF416" s="53">
        <f t="shared" si="3269"/>
        <v>0</v>
      </c>
      <c r="CG416" s="48"/>
      <c r="CH416" s="53">
        <f t="shared" si="3270"/>
        <v>0</v>
      </c>
      <c r="CI416" s="48"/>
      <c r="CJ416" s="53">
        <f t="shared" si="3271"/>
        <v>0</v>
      </c>
      <c r="CK416" s="48"/>
      <c r="CL416" s="53">
        <f t="shared" si="3272"/>
        <v>0</v>
      </c>
      <c r="CM416" s="48"/>
      <c r="CN416" s="53">
        <f t="shared" si="3273"/>
        <v>0</v>
      </c>
      <c r="CO416" s="48"/>
      <c r="CP416" s="53">
        <f t="shared" si="3274"/>
        <v>0</v>
      </c>
      <c r="CQ416" s="48"/>
      <c r="CR416" s="53">
        <f t="shared" si="3275"/>
        <v>0</v>
      </c>
      <c r="CS416" s="48"/>
      <c r="CT416" s="53">
        <f t="shared" si="3276"/>
        <v>0</v>
      </c>
      <c r="CU416" s="48"/>
      <c r="CV416" s="53">
        <f t="shared" si="3277"/>
        <v>0</v>
      </c>
      <c r="CW416" s="48"/>
      <c r="CX416" s="53">
        <f t="shared" si="3221"/>
        <v>0</v>
      </c>
      <c r="CY416" s="43"/>
      <c r="CZ416" s="50">
        <f t="shared" si="3222"/>
        <v>82.25</v>
      </c>
      <c r="DA416" s="50">
        <f t="shared" si="3223"/>
        <v>8225</v>
      </c>
      <c r="DB416" s="1"/>
      <c r="DC416" s="850"/>
      <c r="DD416" s="850">
        <f t="shared" si="3224"/>
        <v>0</v>
      </c>
      <c r="DE416" s="851">
        <f t="shared" si="3225"/>
        <v>4.75</v>
      </c>
      <c r="DF416" s="851">
        <f t="shared" si="3226"/>
        <v>475</v>
      </c>
      <c r="DG416" s="850"/>
      <c r="DH416" s="850"/>
      <c r="DI416" s="851"/>
      <c r="DJ416" s="851"/>
    </row>
    <row r="417" spans="1:114" s="3" customFormat="1" x14ac:dyDescent="0.2">
      <c r="A417" s="46"/>
      <c r="B417" s="46"/>
      <c r="C417" s="46" t="s">
        <v>3</v>
      </c>
      <c r="D417" s="46">
        <v>100</v>
      </c>
      <c r="E417" s="4"/>
      <c r="F417" s="53">
        <f t="shared" si="3230"/>
        <v>0</v>
      </c>
      <c r="G417" s="4"/>
      <c r="H417" s="53">
        <f t="shared" si="3231"/>
        <v>0</v>
      </c>
      <c r="I417" s="4"/>
      <c r="J417" s="53">
        <f t="shared" si="3232"/>
        <v>0</v>
      </c>
      <c r="K417" s="4"/>
      <c r="L417" s="53">
        <f t="shared" si="3233"/>
        <v>0</v>
      </c>
      <c r="M417" s="4"/>
      <c r="N417" s="53">
        <f t="shared" si="3234"/>
        <v>0</v>
      </c>
      <c r="O417" s="4"/>
      <c r="P417" s="43">
        <f t="shared" si="3235"/>
        <v>0</v>
      </c>
      <c r="Q417" s="4"/>
      <c r="R417" s="53">
        <f t="shared" si="3236"/>
        <v>0</v>
      </c>
      <c r="S417" s="4"/>
      <c r="T417" s="53">
        <f t="shared" si="3237"/>
        <v>0</v>
      </c>
      <c r="U417" s="4"/>
      <c r="V417" s="53">
        <f t="shared" si="3238"/>
        <v>0</v>
      </c>
      <c r="W417" s="4"/>
      <c r="X417" s="53">
        <f t="shared" si="3239"/>
        <v>0</v>
      </c>
      <c r="Y417" s="4"/>
      <c r="Z417" s="53">
        <f t="shared" si="3240"/>
        <v>0</v>
      </c>
      <c r="AA417" s="4"/>
      <c r="AB417" s="872">
        <f t="shared" si="3241"/>
        <v>0</v>
      </c>
      <c r="AC417" s="877"/>
      <c r="AD417" s="53">
        <f t="shared" si="3242"/>
        <v>0</v>
      </c>
      <c r="AE417" s="48"/>
      <c r="AF417" s="53">
        <f t="shared" si="3243"/>
        <v>0</v>
      </c>
      <c r="AG417" s="48"/>
      <c r="AH417" s="53">
        <f t="shared" si="3244"/>
        <v>0</v>
      </c>
      <c r="AI417" s="48"/>
      <c r="AJ417" s="53">
        <f t="shared" si="3245"/>
        <v>0</v>
      </c>
      <c r="AK417" s="48"/>
      <c r="AL417" s="53">
        <f t="shared" si="3246"/>
        <v>0</v>
      </c>
      <c r="AM417" s="48"/>
      <c r="AN417" s="53">
        <f t="shared" si="3247"/>
        <v>0</v>
      </c>
      <c r="AO417" s="48"/>
      <c r="AP417" s="53">
        <f t="shared" si="3248"/>
        <v>0</v>
      </c>
      <c r="AQ417" s="48"/>
      <c r="AR417" s="53">
        <f t="shared" si="3249"/>
        <v>0</v>
      </c>
      <c r="AS417" s="48"/>
      <c r="AT417" s="53">
        <f t="shared" si="3250"/>
        <v>0</v>
      </c>
      <c r="AU417" s="48"/>
      <c r="AV417" s="53">
        <f t="shared" si="3251"/>
        <v>0</v>
      </c>
      <c r="AW417" s="48"/>
      <c r="AX417" s="53">
        <f t="shared" si="3252"/>
        <v>0</v>
      </c>
      <c r="AY417" s="48"/>
      <c r="AZ417" s="872">
        <f t="shared" si="3253"/>
        <v>0</v>
      </c>
      <c r="BA417" s="877"/>
      <c r="BB417" s="53">
        <f t="shared" si="3254"/>
        <v>0</v>
      </c>
      <c r="BC417" s="48"/>
      <c r="BD417" s="53">
        <f t="shared" si="3255"/>
        <v>0</v>
      </c>
      <c r="BE417" s="48"/>
      <c r="BF417" s="53">
        <f t="shared" si="3256"/>
        <v>0</v>
      </c>
      <c r="BG417" s="48"/>
      <c r="BH417" s="53">
        <f t="shared" si="3257"/>
        <v>0</v>
      </c>
      <c r="BI417" s="48"/>
      <c r="BJ417" s="53">
        <f t="shared" si="3258"/>
        <v>0</v>
      </c>
      <c r="BK417" s="48"/>
      <c r="BL417" s="53">
        <f t="shared" si="3259"/>
        <v>0</v>
      </c>
      <c r="BM417" s="48"/>
      <c r="BN417" s="53">
        <f t="shared" si="3260"/>
        <v>0</v>
      </c>
      <c r="BO417" s="48"/>
      <c r="BP417" s="53">
        <f t="shared" si="3261"/>
        <v>0</v>
      </c>
      <c r="BQ417" s="48"/>
      <c r="BR417" s="53">
        <f t="shared" si="3262"/>
        <v>0</v>
      </c>
      <c r="BS417" s="48"/>
      <c r="BT417" s="53">
        <f t="shared" si="3263"/>
        <v>0</v>
      </c>
      <c r="BU417" s="48"/>
      <c r="BV417" s="53">
        <f t="shared" si="3264"/>
        <v>0</v>
      </c>
      <c r="BW417" s="48"/>
      <c r="BX417" s="53">
        <f t="shared" si="3265"/>
        <v>0</v>
      </c>
      <c r="BY417" s="48"/>
      <c r="BZ417" s="53">
        <f t="shared" si="3266"/>
        <v>0</v>
      </c>
      <c r="CA417" s="48"/>
      <c r="CB417" s="53">
        <f t="shared" si="3267"/>
        <v>0</v>
      </c>
      <c r="CC417" s="48"/>
      <c r="CD417" s="53">
        <f t="shared" si="3268"/>
        <v>0</v>
      </c>
      <c r="CE417" s="48"/>
      <c r="CF417" s="53">
        <f t="shared" si="3269"/>
        <v>0</v>
      </c>
      <c r="CG417" s="48"/>
      <c r="CH417" s="53">
        <f t="shared" si="3270"/>
        <v>0</v>
      </c>
      <c r="CI417" s="48"/>
      <c r="CJ417" s="53">
        <f t="shared" si="3271"/>
        <v>0</v>
      </c>
      <c r="CK417" s="48"/>
      <c r="CL417" s="53">
        <f t="shared" si="3272"/>
        <v>0</v>
      </c>
      <c r="CM417" s="48"/>
      <c r="CN417" s="53">
        <f t="shared" si="3273"/>
        <v>0</v>
      </c>
      <c r="CO417" s="48"/>
      <c r="CP417" s="53">
        <f t="shared" si="3274"/>
        <v>0</v>
      </c>
      <c r="CQ417" s="48"/>
      <c r="CR417" s="53">
        <f t="shared" si="3275"/>
        <v>0</v>
      </c>
      <c r="CS417" s="48"/>
      <c r="CT417" s="53">
        <f t="shared" si="3276"/>
        <v>0</v>
      </c>
      <c r="CU417" s="48"/>
      <c r="CV417" s="53">
        <f t="shared" si="3277"/>
        <v>0</v>
      </c>
      <c r="CW417" s="48"/>
      <c r="CX417" s="53">
        <f t="shared" si="3221"/>
        <v>0</v>
      </c>
      <c r="CY417" s="43"/>
      <c r="CZ417" s="50">
        <f t="shared" si="3222"/>
        <v>0</v>
      </c>
      <c r="DA417" s="50">
        <f t="shared" si="3223"/>
        <v>0</v>
      </c>
      <c r="DB417" s="1"/>
      <c r="DC417" s="850"/>
      <c r="DD417" s="850">
        <f t="shared" si="3224"/>
        <v>0</v>
      </c>
      <c r="DE417" s="851">
        <f t="shared" si="3225"/>
        <v>0</v>
      </c>
      <c r="DF417" s="851">
        <f t="shared" si="3226"/>
        <v>0</v>
      </c>
      <c r="DG417" s="850"/>
      <c r="DH417" s="850"/>
      <c r="DI417" s="851"/>
      <c r="DJ417" s="851"/>
    </row>
    <row r="418" spans="1:114" s="3" customFormat="1" x14ac:dyDescent="0.2">
      <c r="A418" s="46"/>
      <c r="B418" s="46"/>
      <c r="C418" s="46" t="s">
        <v>3</v>
      </c>
      <c r="D418" s="46">
        <v>100</v>
      </c>
      <c r="E418" s="4"/>
      <c r="F418" s="53">
        <f t="shared" si="3230"/>
        <v>0</v>
      </c>
      <c r="G418" s="4"/>
      <c r="H418" s="53">
        <f t="shared" si="3231"/>
        <v>0</v>
      </c>
      <c r="I418" s="4"/>
      <c r="J418" s="53">
        <f t="shared" si="3232"/>
        <v>0</v>
      </c>
      <c r="K418" s="4"/>
      <c r="L418" s="53">
        <f t="shared" si="3233"/>
        <v>0</v>
      </c>
      <c r="M418" s="4"/>
      <c r="N418" s="53">
        <f t="shared" si="3234"/>
        <v>0</v>
      </c>
      <c r="O418" s="4"/>
      <c r="P418" s="43">
        <f t="shared" si="3235"/>
        <v>0</v>
      </c>
      <c r="Q418" s="4"/>
      <c r="R418" s="53">
        <f t="shared" si="3236"/>
        <v>0</v>
      </c>
      <c r="S418" s="4"/>
      <c r="T418" s="53">
        <f t="shared" si="3237"/>
        <v>0</v>
      </c>
      <c r="U418" s="4"/>
      <c r="V418" s="53">
        <f t="shared" si="3238"/>
        <v>0</v>
      </c>
      <c r="W418" s="4"/>
      <c r="X418" s="53">
        <f t="shared" si="3239"/>
        <v>0</v>
      </c>
      <c r="Y418" s="4"/>
      <c r="Z418" s="53">
        <f t="shared" si="3240"/>
        <v>0</v>
      </c>
      <c r="AA418" s="4"/>
      <c r="AB418" s="872">
        <f t="shared" si="3241"/>
        <v>0</v>
      </c>
      <c r="AC418" s="877"/>
      <c r="AD418" s="53">
        <f t="shared" si="3242"/>
        <v>0</v>
      </c>
      <c r="AE418" s="48"/>
      <c r="AF418" s="53">
        <f t="shared" si="3243"/>
        <v>0</v>
      </c>
      <c r="AG418" s="48"/>
      <c r="AH418" s="53">
        <f t="shared" si="3244"/>
        <v>0</v>
      </c>
      <c r="AI418" s="48"/>
      <c r="AJ418" s="53">
        <f t="shared" si="3245"/>
        <v>0</v>
      </c>
      <c r="AK418" s="48"/>
      <c r="AL418" s="53">
        <f t="shared" si="3246"/>
        <v>0</v>
      </c>
      <c r="AM418" s="48"/>
      <c r="AN418" s="53">
        <f t="shared" si="3247"/>
        <v>0</v>
      </c>
      <c r="AO418" s="48"/>
      <c r="AP418" s="53">
        <f t="shared" si="3248"/>
        <v>0</v>
      </c>
      <c r="AQ418" s="48"/>
      <c r="AR418" s="53">
        <f t="shared" si="3249"/>
        <v>0</v>
      </c>
      <c r="AS418" s="48"/>
      <c r="AT418" s="53">
        <f t="shared" si="3250"/>
        <v>0</v>
      </c>
      <c r="AU418" s="48"/>
      <c r="AV418" s="53">
        <f t="shared" si="3251"/>
        <v>0</v>
      </c>
      <c r="AW418" s="48"/>
      <c r="AX418" s="53">
        <f t="shared" si="3252"/>
        <v>0</v>
      </c>
      <c r="AY418" s="48"/>
      <c r="AZ418" s="872">
        <f t="shared" si="3253"/>
        <v>0</v>
      </c>
      <c r="BA418" s="877"/>
      <c r="BB418" s="53">
        <f t="shared" si="3254"/>
        <v>0</v>
      </c>
      <c r="BC418" s="48"/>
      <c r="BD418" s="53">
        <f t="shared" si="3255"/>
        <v>0</v>
      </c>
      <c r="BE418" s="48"/>
      <c r="BF418" s="53">
        <f t="shared" si="3256"/>
        <v>0</v>
      </c>
      <c r="BG418" s="48"/>
      <c r="BH418" s="53">
        <f t="shared" si="3257"/>
        <v>0</v>
      </c>
      <c r="BI418" s="48"/>
      <c r="BJ418" s="53">
        <f t="shared" si="3258"/>
        <v>0</v>
      </c>
      <c r="BK418" s="48"/>
      <c r="BL418" s="53">
        <f t="shared" si="3259"/>
        <v>0</v>
      </c>
      <c r="BM418" s="48"/>
      <c r="BN418" s="53">
        <f t="shared" si="3260"/>
        <v>0</v>
      </c>
      <c r="BO418" s="48"/>
      <c r="BP418" s="53">
        <f t="shared" si="3261"/>
        <v>0</v>
      </c>
      <c r="BQ418" s="48"/>
      <c r="BR418" s="53">
        <f t="shared" si="3262"/>
        <v>0</v>
      </c>
      <c r="BS418" s="48"/>
      <c r="BT418" s="53">
        <f t="shared" si="3263"/>
        <v>0</v>
      </c>
      <c r="BU418" s="48"/>
      <c r="BV418" s="53">
        <f t="shared" si="3264"/>
        <v>0</v>
      </c>
      <c r="BW418" s="48"/>
      <c r="BX418" s="53">
        <f t="shared" si="3265"/>
        <v>0</v>
      </c>
      <c r="BY418" s="48"/>
      <c r="BZ418" s="53">
        <f t="shared" si="3266"/>
        <v>0</v>
      </c>
      <c r="CA418" s="48"/>
      <c r="CB418" s="53">
        <f t="shared" si="3267"/>
        <v>0</v>
      </c>
      <c r="CC418" s="48"/>
      <c r="CD418" s="53">
        <f t="shared" si="3268"/>
        <v>0</v>
      </c>
      <c r="CE418" s="48"/>
      <c r="CF418" s="53">
        <f t="shared" si="3269"/>
        <v>0</v>
      </c>
      <c r="CG418" s="48"/>
      <c r="CH418" s="53">
        <f t="shared" si="3270"/>
        <v>0</v>
      </c>
      <c r="CI418" s="48"/>
      <c r="CJ418" s="53">
        <f t="shared" si="3271"/>
        <v>0</v>
      </c>
      <c r="CK418" s="48"/>
      <c r="CL418" s="53">
        <f t="shared" si="3272"/>
        <v>0</v>
      </c>
      <c r="CM418" s="48"/>
      <c r="CN418" s="53">
        <f t="shared" si="3273"/>
        <v>0</v>
      </c>
      <c r="CO418" s="48"/>
      <c r="CP418" s="53">
        <f t="shared" si="3274"/>
        <v>0</v>
      </c>
      <c r="CQ418" s="48"/>
      <c r="CR418" s="53">
        <f t="shared" si="3275"/>
        <v>0</v>
      </c>
      <c r="CS418" s="48"/>
      <c r="CT418" s="53">
        <f t="shared" si="3276"/>
        <v>0</v>
      </c>
      <c r="CU418" s="48"/>
      <c r="CV418" s="53">
        <f t="shared" si="3277"/>
        <v>0</v>
      </c>
      <c r="CW418" s="48"/>
      <c r="CX418" s="53">
        <f t="shared" si="3221"/>
        <v>0</v>
      </c>
      <c r="CY418" s="43"/>
      <c r="CZ418" s="50">
        <f t="shared" si="3222"/>
        <v>0</v>
      </c>
      <c r="DA418" s="50">
        <f t="shared" si="3223"/>
        <v>0</v>
      </c>
      <c r="DB418" s="1"/>
      <c r="DC418" s="850"/>
      <c r="DD418" s="850">
        <f t="shared" si="3224"/>
        <v>0</v>
      </c>
      <c r="DE418" s="851">
        <f t="shared" si="3225"/>
        <v>0</v>
      </c>
      <c r="DF418" s="851">
        <f t="shared" si="3226"/>
        <v>0</v>
      </c>
      <c r="DG418" s="850"/>
      <c r="DH418" s="850"/>
      <c r="DI418" s="851"/>
      <c r="DJ418" s="851"/>
    </row>
    <row r="419" spans="1:114" s="3" customFormat="1" x14ac:dyDescent="0.2">
      <c r="A419" s="46"/>
      <c r="B419" s="46"/>
      <c r="C419" s="46" t="s">
        <v>3</v>
      </c>
      <c r="D419" s="46">
        <v>100</v>
      </c>
      <c r="E419" s="4"/>
      <c r="F419" s="53">
        <f t="shared" si="3230"/>
        <v>0</v>
      </c>
      <c r="G419" s="4"/>
      <c r="H419" s="53">
        <f t="shared" si="3231"/>
        <v>0</v>
      </c>
      <c r="I419" s="4"/>
      <c r="J419" s="53">
        <f t="shared" si="3232"/>
        <v>0</v>
      </c>
      <c r="K419" s="4"/>
      <c r="L419" s="53">
        <f t="shared" si="3233"/>
        <v>0</v>
      </c>
      <c r="M419" s="4"/>
      <c r="N419" s="53">
        <f t="shared" si="3234"/>
        <v>0</v>
      </c>
      <c r="O419" s="4"/>
      <c r="P419" s="43">
        <f t="shared" si="3235"/>
        <v>0</v>
      </c>
      <c r="Q419" s="4"/>
      <c r="R419" s="53">
        <f t="shared" si="3236"/>
        <v>0</v>
      </c>
      <c r="S419" s="4"/>
      <c r="T419" s="53">
        <f t="shared" si="3237"/>
        <v>0</v>
      </c>
      <c r="U419" s="4"/>
      <c r="V419" s="53">
        <f t="shared" si="3238"/>
        <v>0</v>
      </c>
      <c r="W419" s="4"/>
      <c r="X419" s="53">
        <f t="shared" si="3239"/>
        <v>0</v>
      </c>
      <c r="Y419" s="4"/>
      <c r="Z419" s="53">
        <f t="shared" si="3240"/>
        <v>0</v>
      </c>
      <c r="AA419" s="4"/>
      <c r="AB419" s="872">
        <f t="shared" si="3241"/>
        <v>0</v>
      </c>
      <c r="AC419" s="877"/>
      <c r="AD419" s="53">
        <f t="shared" si="3242"/>
        <v>0</v>
      </c>
      <c r="AE419" s="48"/>
      <c r="AF419" s="53">
        <f t="shared" si="3243"/>
        <v>0</v>
      </c>
      <c r="AG419" s="48"/>
      <c r="AH419" s="53">
        <f t="shared" si="3244"/>
        <v>0</v>
      </c>
      <c r="AI419" s="48"/>
      <c r="AJ419" s="53">
        <f t="shared" si="3245"/>
        <v>0</v>
      </c>
      <c r="AK419" s="48"/>
      <c r="AL419" s="53">
        <f t="shared" si="3246"/>
        <v>0</v>
      </c>
      <c r="AM419" s="48"/>
      <c r="AN419" s="53">
        <f t="shared" si="3247"/>
        <v>0</v>
      </c>
      <c r="AO419" s="48"/>
      <c r="AP419" s="53">
        <f t="shared" si="3248"/>
        <v>0</v>
      </c>
      <c r="AQ419" s="48"/>
      <c r="AR419" s="53">
        <f t="shared" si="3249"/>
        <v>0</v>
      </c>
      <c r="AS419" s="48"/>
      <c r="AT419" s="53">
        <f t="shared" si="3250"/>
        <v>0</v>
      </c>
      <c r="AU419" s="48"/>
      <c r="AV419" s="53">
        <f t="shared" si="3251"/>
        <v>0</v>
      </c>
      <c r="AW419" s="48"/>
      <c r="AX419" s="53">
        <f t="shared" si="3252"/>
        <v>0</v>
      </c>
      <c r="AY419" s="48"/>
      <c r="AZ419" s="872">
        <f t="shared" si="3253"/>
        <v>0</v>
      </c>
      <c r="BA419" s="877"/>
      <c r="BB419" s="53">
        <f t="shared" si="3254"/>
        <v>0</v>
      </c>
      <c r="BC419" s="48"/>
      <c r="BD419" s="53">
        <f t="shared" si="3255"/>
        <v>0</v>
      </c>
      <c r="BE419" s="48"/>
      <c r="BF419" s="53">
        <f t="shared" si="3256"/>
        <v>0</v>
      </c>
      <c r="BG419" s="48"/>
      <c r="BH419" s="53">
        <f t="shared" si="3257"/>
        <v>0</v>
      </c>
      <c r="BI419" s="48"/>
      <c r="BJ419" s="53">
        <f t="shared" si="3258"/>
        <v>0</v>
      </c>
      <c r="BK419" s="48"/>
      <c r="BL419" s="53">
        <f t="shared" si="3259"/>
        <v>0</v>
      </c>
      <c r="BM419" s="48"/>
      <c r="BN419" s="53">
        <f t="shared" si="3260"/>
        <v>0</v>
      </c>
      <c r="BO419" s="48"/>
      <c r="BP419" s="53">
        <f t="shared" si="3261"/>
        <v>0</v>
      </c>
      <c r="BQ419" s="48"/>
      <c r="BR419" s="53">
        <f t="shared" si="3262"/>
        <v>0</v>
      </c>
      <c r="BS419" s="48"/>
      <c r="BT419" s="53">
        <f t="shared" si="3263"/>
        <v>0</v>
      </c>
      <c r="BU419" s="48"/>
      <c r="BV419" s="53">
        <f t="shared" si="3264"/>
        <v>0</v>
      </c>
      <c r="BW419" s="48"/>
      <c r="BX419" s="53">
        <f t="shared" si="3265"/>
        <v>0</v>
      </c>
      <c r="BY419" s="48"/>
      <c r="BZ419" s="53">
        <f t="shared" si="3266"/>
        <v>0</v>
      </c>
      <c r="CA419" s="48"/>
      <c r="CB419" s="53">
        <f t="shared" si="3267"/>
        <v>0</v>
      </c>
      <c r="CC419" s="48"/>
      <c r="CD419" s="53">
        <f t="shared" si="3268"/>
        <v>0</v>
      </c>
      <c r="CE419" s="48"/>
      <c r="CF419" s="53">
        <f t="shared" si="3269"/>
        <v>0</v>
      </c>
      <c r="CG419" s="48"/>
      <c r="CH419" s="53">
        <f t="shared" si="3270"/>
        <v>0</v>
      </c>
      <c r="CI419" s="48"/>
      <c r="CJ419" s="53">
        <f t="shared" si="3271"/>
        <v>0</v>
      </c>
      <c r="CK419" s="48"/>
      <c r="CL419" s="53">
        <f t="shared" si="3272"/>
        <v>0</v>
      </c>
      <c r="CM419" s="48"/>
      <c r="CN419" s="53">
        <f t="shared" si="3273"/>
        <v>0</v>
      </c>
      <c r="CO419" s="48"/>
      <c r="CP419" s="53">
        <f t="shared" si="3274"/>
        <v>0</v>
      </c>
      <c r="CQ419" s="48"/>
      <c r="CR419" s="53">
        <f t="shared" si="3275"/>
        <v>0</v>
      </c>
      <c r="CS419" s="48"/>
      <c r="CT419" s="53">
        <f t="shared" si="3276"/>
        <v>0</v>
      </c>
      <c r="CU419" s="48"/>
      <c r="CV419" s="53">
        <f t="shared" si="3277"/>
        <v>0</v>
      </c>
      <c r="CW419" s="48"/>
      <c r="CX419" s="53">
        <f t="shared" si="3221"/>
        <v>0</v>
      </c>
      <c r="CY419" s="43"/>
      <c r="CZ419" s="50">
        <f t="shared" si="3222"/>
        <v>0</v>
      </c>
      <c r="DA419" s="50">
        <f t="shared" si="3223"/>
        <v>0</v>
      </c>
      <c r="DB419" s="1"/>
      <c r="DC419" s="850"/>
      <c r="DD419" s="850">
        <f t="shared" si="3224"/>
        <v>0</v>
      </c>
      <c r="DE419" s="851">
        <f t="shared" si="3225"/>
        <v>0</v>
      </c>
      <c r="DF419" s="851">
        <f t="shared" si="3226"/>
        <v>0</v>
      </c>
      <c r="DG419" s="850"/>
      <c r="DH419" s="850"/>
      <c r="DI419" s="851"/>
      <c r="DJ419" s="851"/>
    </row>
    <row r="420" spans="1:114" s="3" customFormat="1" x14ac:dyDescent="0.2">
      <c r="A420" s="46"/>
      <c r="B420" s="46"/>
      <c r="C420" s="46" t="s">
        <v>3</v>
      </c>
      <c r="D420" s="46">
        <v>100</v>
      </c>
      <c r="E420" s="4"/>
      <c r="F420" s="53">
        <f t="shared" si="3230"/>
        <v>0</v>
      </c>
      <c r="G420" s="4"/>
      <c r="H420" s="53">
        <f t="shared" si="3231"/>
        <v>0</v>
      </c>
      <c r="I420" s="4"/>
      <c r="J420" s="53">
        <f t="shared" si="3232"/>
        <v>0</v>
      </c>
      <c r="K420" s="4"/>
      <c r="L420" s="53">
        <f t="shared" si="3233"/>
        <v>0</v>
      </c>
      <c r="M420" s="4"/>
      <c r="N420" s="53">
        <f>SUM(M420*$D420)</f>
        <v>0</v>
      </c>
      <c r="O420" s="4"/>
      <c r="P420" s="43">
        <f t="shared" si="3235"/>
        <v>0</v>
      </c>
      <c r="Q420" s="4"/>
      <c r="R420" s="53">
        <f>SUM(Q420*$D420)</f>
        <v>0</v>
      </c>
      <c r="S420" s="4"/>
      <c r="T420" s="53">
        <f>SUM(S420*$D420)</f>
        <v>0</v>
      </c>
      <c r="U420" s="4"/>
      <c r="V420" s="53">
        <f>SUM(U420*$D420)</f>
        <v>0</v>
      </c>
      <c r="W420" s="4"/>
      <c r="X420" s="53">
        <f>SUM(W420*$D420)</f>
        <v>0</v>
      </c>
      <c r="Y420" s="4"/>
      <c r="Z420" s="53">
        <f>SUM(Y420*$D420)</f>
        <v>0</v>
      </c>
      <c r="AA420" s="4"/>
      <c r="AB420" s="872">
        <f>SUM(AA420*$D420)</f>
        <v>0</v>
      </c>
      <c r="AC420" s="877"/>
      <c r="AD420" s="53">
        <f>SUM(AC420*$D420)</f>
        <v>0</v>
      </c>
      <c r="AE420" s="48"/>
      <c r="AF420" s="53">
        <f>SUM(AE420*$D420)</f>
        <v>0</v>
      </c>
      <c r="AG420" s="48"/>
      <c r="AH420" s="53">
        <f>SUM(AG420*$D420)</f>
        <v>0</v>
      </c>
      <c r="AI420" s="48"/>
      <c r="AJ420" s="53">
        <f>SUM(AI420*$D420)</f>
        <v>0</v>
      </c>
      <c r="AK420" s="48"/>
      <c r="AL420" s="53">
        <f>SUM(AK420*$D420)</f>
        <v>0</v>
      </c>
      <c r="AM420" s="48"/>
      <c r="AN420" s="53">
        <f>SUM(AM420*$D420)</f>
        <v>0</v>
      </c>
      <c r="AO420" s="48"/>
      <c r="AP420" s="53">
        <f>SUM(AO420*$D420)</f>
        <v>0</v>
      </c>
      <c r="AQ420" s="48"/>
      <c r="AR420" s="53">
        <f>SUM(AQ420*$D420)</f>
        <v>0</v>
      </c>
      <c r="AS420" s="48"/>
      <c r="AT420" s="53">
        <f>SUM(AS420*$D420)</f>
        <v>0</v>
      </c>
      <c r="AU420" s="48"/>
      <c r="AV420" s="53">
        <f>SUM(AU420*$D420)</f>
        <v>0</v>
      </c>
      <c r="AW420" s="48"/>
      <c r="AX420" s="53">
        <f>SUM(AW420*$D420)</f>
        <v>0</v>
      </c>
      <c r="AY420" s="48"/>
      <c r="AZ420" s="872">
        <f>SUM(AY420*$D420)</f>
        <v>0</v>
      </c>
      <c r="BA420" s="877"/>
      <c r="BB420" s="53">
        <f>SUM(BA420*$D420)</f>
        <v>0</v>
      </c>
      <c r="BC420" s="48"/>
      <c r="BD420" s="53">
        <f>SUM(BC420*$D420)</f>
        <v>0</v>
      </c>
      <c r="BE420" s="48"/>
      <c r="BF420" s="53">
        <f>SUM(BE420*$D420)</f>
        <v>0</v>
      </c>
      <c r="BG420" s="48"/>
      <c r="BH420" s="53">
        <f>SUM(BG420*$D420)</f>
        <v>0</v>
      </c>
      <c r="BI420" s="48"/>
      <c r="BJ420" s="53">
        <f>SUM(BI420*$D420)</f>
        <v>0</v>
      </c>
      <c r="BK420" s="48"/>
      <c r="BL420" s="53">
        <f>SUM(BK420*$D420)</f>
        <v>0</v>
      </c>
      <c r="BM420" s="48"/>
      <c r="BN420" s="53">
        <f>SUM(BM420*$D420)</f>
        <v>0</v>
      </c>
      <c r="BO420" s="48"/>
      <c r="BP420" s="53">
        <f>SUM(BO420*$D420)</f>
        <v>0</v>
      </c>
      <c r="BQ420" s="48"/>
      <c r="BR420" s="53">
        <f>SUM(BQ420*$D420)</f>
        <v>0</v>
      </c>
      <c r="BS420" s="48"/>
      <c r="BT420" s="53">
        <f>SUM(BS420*$D420)</f>
        <v>0</v>
      </c>
      <c r="BU420" s="48"/>
      <c r="BV420" s="53">
        <f>SUM(BU420*$D420)</f>
        <v>0</v>
      </c>
      <c r="BW420" s="48"/>
      <c r="BX420" s="53">
        <f>SUM(BW420*$D420)</f>
        <v>0</v>
      </c>
      <c r="BY420" s="48"/>
      <c r="BZ420" s="53">
        <f>SUM(BY420*$D420)</f>
        <v>0</v>
      </c>
      <c r="CA420" s="48"/>
      <c r="CB420" s="53">
        <f>SUM(CA420*$D420)</f>
        <v>0</v>
      </c>
      <c r="CC420" s="48"/>
      <c r="CD420" s="53">
        <f>SUM(CC420*$D420)</f>
        <v>0</v>
      </c>
      <c r="CE420" s="48"/>
      <c r="CF420" s="53">
        <f>SUM(CE420*$D420)</f>
        <v>0</v>
      </c>
      <c r="CG420" s="48"/>
      <c r="CH420" s="53">
        <f>SUM(CG420*$D420)</f>
        <v>0</v>
      </c>
      <c r="CI420" s="48"/>
      <c r="CJ420" s="53">
        <f>SUM(CI420*$D420)</f>
        <v>0</v>
      </c>
      <c r="CK420" s="48"/>
      <c r="CL420" s="53">
        <f>SUM(CK420*$D420)</f>
        <v>0</v>
      </c>
      <c r="CM420" s="48"/>
      <c r="CN420" s="53">
        <f>SUM(CM420*$D420)</f>
        <v>0</v>
      </c>
      <c r="CO420" s="48"/>
      <c r="CP420" s="53">
        <f>SUM(CO420*$D420)</f>
        <v>0</v>
      </c>
      <c r="CQ420" s="48"/>
      <c r="CR420" s="53">
        <f>SUM(CQ420*$D420)</f>
        <v>0</v>
      </c>
      <c r="CS420" s="48"/>
      <c r="CT420" s="53">
        <f>SUM(CS420*$D420)</f>
        <v>0</v>
      </c>
      <c r="CU420" s="48"/>
      <c r="CV420" s="53">
        <f>SUM(CU420*$D420)</f>
        <v>0</v>
      </c>
      <c r="CW420" s="48"/>
      <c r="CX420" s="53">
        <f t="shared" si="3221"/>
        <v>0</v>
      </c>
      <c r="CY420" s="43"/>
      <c r="CZ420" s="50">
        <f t="shared" si="3222"/>
        <v>0</v>
      </c>
      <c r="DA420" s="50">
        <f t="shared" si="3223"/>
        <v>0</v>
      </c>
      <c r="DB420" s="1"/>
      <c r="DC420" s="850"/>
      <c r="DD420" s="850">
        <f t="shared" si="3224"/>
        <v>0</v>
      </c>
      <c r="DE420" s="851">
        <f t="shared" si="3225"/>
        <v>0</v>
      </c>
      <c r="DF420" s="851">
        <f t="shared" si="3226"/>
        <v>0</v>
      </c>
      <c r="DG420" s="850"/>
      <c r="DH420" s="850"/>
      <c r="DI420" s="851"/>
      <c r="DJ420" s="851"/>
    </row>
    <row r="421" spans="1:114" s="3" customFormat="1" x14ac:dyDescent="0.2">
      <c r="A421" s="46"/>
      <c r="B421" s="46"/>
      <c r="C421" s="46" t="s">
        <v>3</v>
      </c>
      <c r="D421" s="46">
        <v>100</v>
      </c>
      <c r="E421" s="4"/>
      <c r="F421" s="53">
        <f t="shared" si="3230"/>
        <v>0</v>
      </c>
      <c r="G421" s="4"/>
      <c r="H421" s="53">
        <f t="shared" si="3231"/>
        <v>0</v>
      </c>
      <c r="I421" s="4"/>
      <c r="J421" s="53">
        <f t="shared" si="3232"/>
        <v>0</v>
      </c>
      <c r="K421" s="4"/>
      <c r="L421" s="53">
        <f t="shared" si="3233"/>
        <v>0</v>
      </c>
      <c r="M421" s="4"/>
      <c r="N421" s="53">
        <f t="shared" ref="N421:N437" si="3278">SUM(M421*$D421)</f>
        <v>0</v>
      </c>
      <c r="O421" s="4"/>
      <c r="P421" s="43">
        <f t="shared" si="3235"/>
        <v>0</v>
      </c>
      <c r="Q421" s="4"/>
      <c r="R421" s="53">
        <f t="shared" ref="R421:R437" si="3279">SUM(Q421*$D421)</f>
        <v>0</v>
      </c>
      <c r="S421" s="4"/>
      <c r="T421" s="53">
        <f t="shared" ref="T421:T437" si="3280">SUM(S421*$D421)</f>
        <v>0</v>
      </c>
      <c r="U421" s="4"/>
      <c r="V421" s="53">
        <f t="shared" ref="V421:V437" si="3281">SUM(U421*$D421)</f>
        <v>0</v>
      </c>
      <c r="W421" s="4"/>
      <c r="X421" s="53">
        <f t="shared" ref="X421:X437" si="3282">SUM(W421*$D421)</f>
        <v>0</v>
      </c>
      <c r="Y421" s="4"/>
      <c r="Z421" s="53">
        <f t="shared" ref="Z421:Z437" si="3283">SUM(Y421*$D421)</f>
        <v>0</v>
      </c>
      <c r="AA421" s="4"/>
      <c r="AB421" s="872">
        <f t="shared" ref="AB421:AB437" si="3284">SUM(AA421*$D421)</f>
        <v>0</v>
      </c>
      <c r="AC421" s="877"/>
      <c r="AD421" s="53">
        <f t="shared" ref="AD421:AD437" si="3285">SUM(AC421*$D421)</f>
        <v>0</v>
      </c>
      <c r="AE421" s="48"/>
      <c r="AF421" s="53">
        <f t="shared" ref="AF421:AF437" si="3286">SUM(AE421*$D421)</f>
        <v>0</v>
      </c>
      <c r="AG421" s="48"/>
      <c r="AH421" s="53">
        <f t="shared" ref="AH421:AH437" si="3287">SUM(AG421*$D421)</f>
        <v>0</v>
      </c>
      <c r="AI421" s="48"/>
      <c r="AJ421" s="53">
        <f t="shared" ref="AJ421:AJ437" si="3288">SUM(AI421*$D421)</f>
        <v>0</v>
      </c>
      <c r="AK421" s="48"/>
      <c r="AL421" s="53">
        <f t="shared" ref="AL421:AL437" si="3289">SUM(AK421*$D421)</f>
        <v>0</v>
      </c>
      <c r="AM421" s="48"/>
      <c r="AN421" s="53">
        <f t="shared" ref="AN421:AN437" si="3290">SUM(AM421*$D421)</f>
        <v>0</v>
      </c>
      <c r="AO421" s="48"/>
      <c r="AP421" s="53">
        <f t="shared" ref="AP421:AP437" si="3291">SUM(AO421*$D421)</f>
        <v>0</v>
      </c>
      <c r="AQ421" s="48"/>
      <c r="AR421" s="53">
        <f t="shared" ref="AR421:AR437" si="3292">SUM(AQ421*$D421)</f>
        <v>0</v>
      </c>
      <c r="AS421" s="48"/>
      <c r="AT421" s="53">
        <f t="shared" ref="AT421:AT437" si="3293">SUM(AS421*$D421)</f>
        <v>0</v>
      </c>
      <c r="AU421" s="48"/>
      <c r="AV421" s="53">
        <f t="shared" ref="AV421:AV437" si="3294">SUM(AU421*$D421)</f>
        <v>0</v>
      </c>
      <c r="AW421" s="48"/>
      <c r="AX421" s="53">
        <f t="shared" ref="AX421:AX437" si="3295">SUM(AW421*$D421)</f>
        <v>0</v>
      </c>
      <c r="AY421" s="48"/>
      <c r="AZ421" s="872">
        <f t="shared" ref="AZ421:AZ437" si="3296">SUM(AY421*$D421)</f>
        <v>0</v>
      </c>
      <c r="BA421" s="877"/>
      <c r="BB421" s="53">
        <f t="shared" ref="BB421:BB437" si="3297">SUM(BA421*$D421)</f>
        <v>0</v>
      </c>
      <c r="BC421" s="48"/>
      <c r="BD421" s="53">
        <f t="shared" ref="BD421:BD437" si="3298">SUM(BC421*$D421)</f>
        <v>0</v>
      </c>
      <c r="BE421" s="48"/>
      <c r="BF421" s="53">
        <f t="shared" ref="BF421:BF437" si="3299">SUM(BE421*$D421)</f>
        <v>0</v>
      </c>
      <c r="BG421" s="48"/>
      <c r="BH421" s="53">
        <f t="shared" ref="BH421:BH437" si="3300">SUM(BG421*$D421)</f>
        <v>0</v>
      </c>
      <c r="BI421" s="48"/>
      <c r="BJ421" s="53">
        <f t="shared" ref="BJ421:BJ437" si="3301">SUM(BI421*$D421)</f>
        <v>0</v>
      </c>
      <c r="BK421" s="48"/>
      <c r="BL421" s="53">
        <f t="shared" ref="BL421:BL437" si="3302">SUM(BK421*$D421)</f>
        <v>0</v>
      </c>
      <c r="BM421" s="48"/>
      <c r="BN421" s="53">
        <f t="shared" ref="BN421:BN437" si="3303">SUM(BM421*$D421)</f>
        <v>0</v>
      </c>
      <c r="BO421" s="48"/>
      <c r="BP421" s="53">
        <f t="shared" ref="BP421:BP437" si="3304">SUM(BO421*$D421)</f>
        <v>0</v>
      </c>
      <c r="BQ421" s="48"/>
      <c r="BR421" s="53">
        <f t="shared" ref="BR421:BR437" si="3305">SUM(BQ421*$D421)</f>
        <v>0</v>
      </c>
      <c r="BS421" s="48"/>
      <c r="BT421" s="53">
        <f t="shared" ref="BT421:BT437" si="3306">SUM(BS421*$D421)</f>
        <v>0</v>
      </c>
      <c r="BU421" s="48"/>
      <c r="BV421" s="53">
        <f t="shared" ref="BV421:BV437" si="3307">SUM(BU421*$D421)</f>
        <v>0</v>
      </c>
      <c r="BW421" s="48"/>
      <c r="BX421" s="53">
        <f t="shared" ref="BX421:BX437" si="3308">SUM(BW421*$D421)</f>
        <v>0</v>
      </c>
      <c r="BY421" s="48"/>
      <c r="BZ421" s="53">
        <f t="shared" ref="BZ421:BZ437" si="3309">SUM(BY421*$D421)</f>
        <v>0</v>
      </c>
      <c r="CA421" s="48"/>
      <c r="CB421" s="53">
        <f t="shared" ref="CB421:CB437" si="3310">SUM(CA421*$D421)</f>
        <v>0</v>
      </c>
      <c r="CC421" s="48"/>
      <c r="CD421" s="53">
        <f t="shared" ref="CD421:CD437" si="3311">SUM(CC421*$D421)</f>
        <v>0</v>
      </c>
      <c r="CE421" s="48"/>
      <c r="CF421" s="53">
        <f t="shared" ref="CF421:CF437" si="3312">SUM(CE421*$D421)</f>
        <v>0</v>
      </c>
      <c r="CG421" s="48"/>
      <c r="CH421" s="53">
        <f t="shared" ref="CH421:CH437" si="3313">SUM(CG421*$D421)</f>
        <v>0</v>
      </c>
      <c r="CI421" s="48"/>
      <c r="CJ421" s="53">
        <f t="shared" ref="CJ421:CJ437" si="3314">SUM(CI421*$D421)</f>
        <v>0</v>
      </c>
      <c r="CK421" s="48"/>
      <c r="CL421" s="53">
        <f t="shared" ref="CL421:CL437" si="3315">SUM(CK421*$D421)</f>
        <v>0</v>
      </c>
      <c r="CM421" s="48"/>
      <c r="CN421" s="53">
        <f t="shared" ref="CN421:CN437" si="3316">SUM(CM421*$D421)</f>
        <v>0</v>
      </c>
      <c r="CO421" s="48"/>
      <c r="CP421" s="53">
        <f t="shared" ref="CP421:CP437" si="3317">SUM(CO421*$D421)</f>
        <v>0</v>
      </c>
      <c r="CQ421" s="48"/>
      <c r="CR421" s="53">
        <f t="shared" ref="CR421:CR437" si="3318">SUM(CQ421*$D421)</f>
        <v>0</v>
      </c>
      <c r="CS421" s="48"/>
      <c r="CT421" s="53">
        <f t="shared" ref="CT421:CT437" si="3319">SUM(CS421*$D421)</f>
        <v>0</v>
      </c>
      <c r="CU421" s="48"/>
      <c r="CV421" s="53">
        <f t="shared" ref="CV421:CV437" si="3320">SUM(CU421*$D421)</f>
        <v>0</v>
      </c>
      <c r="CW421" s="48"/>
      <c r="CX421" s="53">
        <f t="shared" si="3221"/>
        <v>0</v>
      </c>
      <c r="CY421" s="43"/>
      <c r="CZ421" s="50">
        <f t="shared" si="3222"/>
        <v>0</v>
      </c>
      <c r="DA421" s="50">
        <f t="shared" si="3223"/>
        <v>0</v>
      </c>
      <c r="DB421" s="1"/>
      <c r="DC421" s="850"/>
      <c r="DD421" s="850">
        <f t="shared" si="3224"/>
        <v>0</v>
      </c>
      <c r="DE421" s="851">
        <f t="shared" si="3225"/>
        <v>0</v>
      </c>
      <c r="DF421" s="851">
        <f t="shared" si="3226"/>
        <v>0</v>
      </c>
      <c r="DG421" s="850"/>
      <c r="DH421" s="850"/>
      <c r="DI421" s="851"/>
      <c r="DJ421" s="851"/>
    </row>
    <row r="422" spans="1:114" s="3" customFormat="1" x14ac:dyDescent="0.2">
      <c r="A422" s="46"/>
      <c r="B422" s="46"/>
      <c r="C422" s="46" t="s">
        <v>3</v>
      </c>
      <c r="D422" s="46">
        <v>100</v>
      </c>
      <c r="E422" s="4"/>
      <c r="F422" s="53">
        <f t="shared" si="3230"/>
        <v>0</v>
      </c>
      <c r="G422" s="4"/>
      <c r="H422" s="53">
        <f t="shared" si="3231"/>
        <v>0</v>
      </c>
      <c r="I422" s="4"/>
      <c r="J422" s="53">
        <f t="shared" si="3232"/>
        <v>0</v>
      </c>
      <c r="K422" s="4"/>
      <c r="L422" s="53">
        <f t="shared" si="3233"/>
        <v>0</v>
      </c>
      <c r="M422" s="4"/>
      <c r="N422" s="53">
        <f t="shared" si="3278"/>
        <v>0</v>
      </c>
      <c r="O422" s="4"/>
      <c r="P422" s="43">
        <f t="shared" si="3235"/>
        <v>0</v>
      </c>
      <c r="Q422" s="4"/>
      <c r="R422" s="53">
        <f t="shared" si="3279"/>
        <v>0</v>
      </c>
      <c r="S422" s="4"/>
      <c r="T422" s="53">
        <f t="shared" si="3280"/>
        <v>0</v>
      </c>
      <c r="U422" s="4"/>
      <c r="V422" s="53">
        <f t="shared" si="3281"/>
        <v>0</v>
      </c>
      <c r="W422" s="4"/>
      <c r="X422" s="53">
        <f t="shared" si="3282"/>
        <v>0</v>
      </c>
      <c r="Y422" s="4"/>
      <c r="Z422" s="53">
        <f t="shared" si="3283"/>
        <v>0</v>
      </c>
      <c r="AA422" s="4"/>
      <c r="AB422" s="872">
        <f t="shared" si="3284"/>
        <v>0</v>
      </c>
      <c r="AC422" s="877"/>
      <c r="AD422" s="53">
        <f t="shared" si="3285"/>
        <v>0</v>
      </c>
      <c r="AE422" s="48"/>
      <c r="AF422" s="53">
        <f t="shared" si="3286"/>
        <v>0</v>
      </c>
      <c r="AG422" s="48"/>
      <c r="AH422" s="53">
        <f t="shared" si="3287"/>
        <v>0</v>
      </c>
      <c r="AI422" s="48"/>
      <c r="AJ422" s="53">
        <f t="shared" si="3288"/>
        <v>0</v>
      </c>
      <c r="AK422" s="48"/>
      <c r="AL422" s="53">
        <f t="shared" si="3289"/>
        <v>0</v>
      </c>
      <c r="AM422" s="48"/>
      <c r="AN422" s="53">
        <f t="shared" si="3290"/>
        <v>0</v>
      </c>
      <c r="AO422" s="48"/>
      <c r="AP422" s="53">
        <f t="shared" si="3291"/>
        <v>0</v>
      </c>
      <c r="AQ422" s="48"/>
      <c r="AR422" s="53">
        <f t="shared" si="3292"/>
        <v>0</v>
      </c>
      <c r="AS422" s="48"/>
      <c r="AT422" s="53">
        <f t="shared" si="3293"/>
        <v>0</v>
      </c>
      <c r="AU422" s="48"/>
      <c r="AV422" s="53">
        <f t="shared" si="3294"/>
        <v>0</v>
      </c>
      <c r="AW422" s="48"/>
      <c r="AX422" s="53">
        <f t="shared" si="3295"/>
        <v>0</v>
      </c>
      <c r="AY422" s="48"/>
      <c r="AZ422" s="872">
        <f t="shared" si="3296"/>
        <v>0</v>
      </c>
      <c r="BA422" s="877"/>
      <c r="BB422" s="53">
        <f t="shared" si="3297"/>
        <v>0</v>
      </c>
      <c r="BC422" s="48"/>
      <c r="BD422" s="53">
        <f t="shared" si="3298"/>
        <v>0</v>
      </c>
      <c r="BE422" s="48"/>
      <c r="BF422" s="53">
        <f t="shared" si="3299"/>
        <v>0</v>
      </c>
      <c r="BG422" s="48"/>
      <c r="BH422" s="53">
        <f t="shared" si="3300"/>
        <v>0</v>
      </c>
      <c r="BI422" s="48"/>
      <c r="BJ422" s="53">
        <f t="shared" si="3301"/>
        <v>0</v>
      </c>
      <c r="BK422" s="48"/>
      <c r="BL422" s="53">
        <f t="shared" si="3302"/>
        <v>0</v>
      </c>
      <c r="BM422" s="48"/>
      <c r="BN422" s="53">
        <f t="shared" si="3303"/>
        <v>0</v>
      </c>
      <c r="BO422" s="48"/>
      <c r="BP422" s="53">
        <f t="shared" si="3304"/>
        <v>0</v>
      </c>
      <c r="BQ422" s="48"/>
      <c r="BR422" s="53">
        <f t="shared" si="3305"/>
        <v>0</v>
      </c>
      <c r="BS422" s="48"/>
      <c r="BT422" s="53">
        <f t="shared" si="3306"/>
        <v>0</v>
      </c>
      <c r="BU422" s="48"/>
      <c r="BV422" s="53">
        <f t="shared" si="3307"/>
        <v>0</v>
      </c>
      <c r="BW422" s="48"/>
      <c r="BX422" s="53">
        <f t="shared" si="3308"/>
        <v>0</v>
      </c>
      <c r="BY422" s="48"/>
      <c r="BZ422" s="53">
        <f t="shared" si="3309"/>
        <v>0</v>
      </c>
      <c r="CA422" s="48"/>
      <c r="CB422" s="53">
        <f t="shared" si="3310"/>
        <v>0</v>
      </c>
      <c r="CC422" s="48"/>
      <c r="CD422" s="53">
        <f t="shared" si="3311"/>
        <v>0</v>
      </c>
      <c r="CE422" s="48"/>
      <c r="CF422" s="53">
        <f t="shared" si="3312"/>
        <v>0</v>
      </c>
      <c r="CG422" s="48"/>
      <c r="CH422" s="53">
        <f t="shared" si="3313"/>
        <v>0</v>
      </c>
      <c r="CI422" s="48"/>
      <c r="CJ422" s="53">
        <f t="shared" si="3314"/>
        <v>0</v>
      </c>
      <c r="CK422" s="48"/>
      <c r="CL422" s="53">
        <f t="shared" si="3315"/>
        <v>0</v>
      </c>
      <c r="CM422" s="48"/>
      <c r="CN422" s="53">
        <f t="shared" si="3316"/>
        <v>0</v>
      </c>
      <c r="CO422" s="48"/>
      <c r="CP422" s="53">
        <f t="shared" si="3317"/>
        <v>0</v>
      </c>
      <c r="CQ422" s="48"/>
      <c r="CR422" s="53">
        <f t="shared" si="3318"/>
        <v>0</v>
      </c>
      <c r="CS422" s="48"/>
      <c r="CT422" s="53">
        <f t="shared" si="3319"/>
        <v>0</v>
      </c>
      <c r="CU422" s="48"/>
      <c r="CV422" s="53">
        <f t="shared" si="3320"/>
        <v>0</v>
      </c>
      <c r="CW422" s="48"/>
      <c r="CX422" s="53">
        <f t="shared" si="3221"/>
        <v>0</v>
      </c>
      <c r="CY422" s="43"/>
      <c r="CZ422" s="50">
        <f t="shared" si="3222"/>
        <v>0</v>
      </c>
      <c r="DA422" s="50">
        <f t="shared" si="3223"/>
        <v>0</v>
      </c>
      <c r="DB422" s="1"/>
      <c r="DC422" s="850"/>
      <c r="DD422" s="850">
        <f t="shared" si="3224"/>
        <v>0</v>
      </c>
      <c r="DE422" s="851">
        <f t="shared" si="3225"/>
        <v>0</v>
      </c>
      <c r="DF422" s="851">
        <f t="shared" si="3226"/>
        <v>0</v>
      </c>
      <c r="DG422" s="850"/>
      <c r="DH422" s="850"/>
      <c r="DI422" s="851"/>
      <c r="DJ422" s="851"/>
    </row>
    <row r="423" spans="1:114" s="3" customFormat="1" x14ac:dyDescent="0.2">
      <c r="A423" s="46"/>
      <c r="B423" s="46"/>
      <c r="C423" s="46" t="s">
        <v>3</v>
      </c>
      <c r="D423" s="46">
        <v>100</v>
      </c>
      <c r="E423" s="4"/>
      <c r="F423" s="53">
        <f t="shared" si="3230"/>
        <v>0</v>
      </c>
      <c r="G423" s="4"/>
      <c r="H423" s="53">
        <f t="shared" si="3231"/>
        <v>0</v>
      </c>
      <c r="I423" s="4"/>
      <c r="J423" s="53">
        <f t="shared" si="3232"/>
        <v>0</v>
      </c>
      <c r="K423" s="4"/>
      <c r="L423" s="53">
        <f t="shared" si="3233"/>
        <v>0</v>
      </c>
      <c r="M423" s="4"/>
      <c r="N423" s="53">
        <f t="shared" si="3278"/>
        <v>0</v>
      </c>
      <c r="O423" s="4"/>
      <c r="P423" s="43">
        <f t="shared" si="3235"/>
        <v>0</v>
      </c>
      <c r="Q423" s="4"/>
      <c r="R423" s="53">
        <f t="shared" si="3279"/>
        <v>0</v>
      </c>
      <c r="S423" s="4"/>
      <c r="T423" s="53">
        <f t="shared" si="3280"/>
        <v>0</v>
      </c>
      <c r="U423" s="4"/>
      <c r="V423" s="53">
        <f t="shared" si="3281"/>
        <v>0</v>
      </c>
      <c r="W423" s="4"/>
      <c r="X423" s="53">
        <f t="shared" si="3282"/>
        <v>0</v>
      </c>
      <c r="Y423" s="4"/>
      <c r="Z423" s="53">
        <f t="shared" si="3283"/>
        <v>0</v>
      </c>
      <c r="AA423" s="4"/>
      <c r="AB423" s="872">
        <f t="shared" si="3284"/>
        <v>0</v>
      </c>
      <c r="AC423" s="877"/>
      <c r="AD423" s="53">
        <f t="shared" si="3285"/>
        <v>0</v>
      </c>
      <c r="AE423" s="48"/>
      <c r="AF423" s="53">
        <f t="shared" si="3286"/>
        <v>0</v>
      </c>
      <c r="AG423" s="48"/>
      <c r="AH423" s="53">
        <f t="shared" si="3287"/>
        <v>0</v>
      </c>
      <c r="AI423" s="48"/>
      <c r="AJ423" s="53">
        <f t="shared" si="3288"/>
        <v>0</v>
      </c>
      <c r="AK423" s="48"/>
      <c r="AL423" s="53">
        <f t="shared" si="3289"/>
        <v>0</v>
      </c>
      <c r="AM423" s="48"/>
      <c r="AN423" s="53">
        <f t="shared" si="3290"/>
        <v>0</v>
      </c>
      <c r="AO423" s="48"/>
      <c r="AP423" s="53">
        <f t="shared" si="3291"/>
        <v>0</v>
      </c>
      <c r="AQ423" s="48"/>
      <c r="AR423" s="53">
        <f t="shared" si="3292"/>
        <v>0</v>
      </c>
      <c r="AS423" s="48"/>
      <c r="AT423" s="53">
        <f t="shared" si="3293"/>
        <v>0</v>
      </c>
      <c r="AU423" s="48"/>
      <c r="AV423" s="53">
        <f t="shared" si="3294"/>
        <v>0</v>
      </c>
      <c r="AW423" s="48"/>
      <c r="AX423" s="53">
        <f t="shared" si="3295"/>
        <v>0</v>
      </c>
      <c r="AY423" s="48"/>
      <c r="AZ423" s="872">
        <f t="shared" si="3296"/>
        <v>0</v>
      </c>
      <c r="BA423" s="877"/>
      <c r="BB423" s="53">
        <f t="shared" si="3297"/>
        <v>0</v>
      </c>
      <c r="BC423" s="48"/>
      <c r="BD423" s="53">
        <f t="shared" si="3298"/>
        <v>0</v>
      </c>
      <c r="BE423" s="48"/>
      <c r="BF423" s="53">
        <f t="shared" si="3299"/>
        <v>0</v>
      </c>
      <c r="BG423" s="48"/>
      <c r="BH423" s="53">
        <f t="shared" si="3300"/>
        <v>0</v>
      </c>
      <c r="BI423" s="48"/>
      <c r="BJ423" s="53">
        <f t="shared" si="3301"/>
        <v>0</v>
      </c>
      <c r="BK423" s="48"/>
      <c r="BL423" s="53">
        <f t="shared" si="3302"/>
        <v>0</v>
      </c>
      <c r="BM423" s="48"/>
      <c r="BN423" s="53">
        <f t="shared" si="3303"/>
        <v>0</v>
      </c>
      <c r="BO423" s="48"/>
      <c r="BP423" s="53">
        <f t="shared" si="3304"/>
        <v>0</v>
      </c>
      <c r="BQ423" s="48"/>
      <c r="BR423" s="53">
        <f t="shared" si="3305"/>
        <v>0</v>
      </c>
      <c r="BS423" s="48"/>
      <c r="BT423" s="53">
        <f t="shared" si="3306"/>
        <v>0</v>
      </c>
      <c r="BU423" s="48"/>
      <c r="BV423" s="53">
        <f t="shared" si="3307"/>
        <v>0</v>
      </c>
      <c r="BW423" s="48"/>
      <c r="BX423" s="53">
        <f t="shared" si="3308"/>
        <v>0</v>
      </c>
      <c r="BY423" s="48"/>
      <c r="BZ423" s="53">
        <f t="shared" si="3309"/>
        <v>0</v>
      </c>
      <c r="CA423" s="48"/>
      <c r="CB423" s="53">
        <f t="shared" si="3310"/>
        <v>0</v>
      </c>
      <c r="CC423" s="48"/>
      <c r="CD423" s="53">
        <f t="shared" si="3311"/>
        <v>0</v>
      </c>
      <c r="CE423" s="48"/>
      <c r="CF423" s="53">
        <f t="shared" si="3312"/>
        <v>0</v>
      </c>
      <c r="CG423" s="48"/>
      <c r="CH423" s="53">
        <f t="shared" si="3313"/>
        <v>0</v>
      </c>
      <c r="CI423" s="48"/>
      <c r="CJ423" s="53">
        <f t="shared" si="3314"/>
        <v>0</v>
      </c>
      <c r="CK423" s="48"/>
      <c r="CL423" s="53">
        <f t="shared" si="3315"/>
        <v>0</v>
      </c>
      <c r="CM423" s="48"/>
      <c r="CN423" s="53">
        <f t="shared" si="3316"/>
        <v>0</v>
      </c>
      <c r="CO423" s="48"/>
      <c r="CP423" s="53">
        <f t="shared" si="3317"/>
        <v>0</v>
      </c>
      <c r="CQ423" s="48"/>
      <c r="CR423" s="53">
        <f t="shared" si="3318"/>
        <v>0</v>
      </c>
      <c r="CS423" s="48"/>
      <c r="CT423" s="53">
        <f t="shared" si="3319"/>
        <v>0</v>
      </c>
      <c r="CU423" s="48"/>
      <c r="CV423" s="53">
        <f t="shared" si="3320"/>
        <v>0</v>
      </c>
      <c r="CW423" s="48"/>
      <c r="CX423" s="53">
        <f t="shared" si="3221"/>
        <v>0</v>
      </c>
      <c r="CY423" s="43"/>
      <c r="CZ423" s="50">
        <f t="shared" si="3222"/>
        <v>0</v>
      </c>
      <c r="DA423" s="50">
        <f t="shared" si="3223"/>
        <v>0</v>
      </c>
      <c r="DB423" s="1"/>
      <c r="DC423" s="850"/>
      <c r="DD423" s="850">
        <f t="shared" si="3224"/>
        <v>0</v>
      </c>
      <c r="DE423" s="851">
        <f t="shared" si="3225"/>
        <v>0</v>
      </c>
      <c r="DF423" s="851">
        <f t="shared" si="3226"/>
        <v>0</v>
      </c>
      <c r="DG423" s="850"/>
      <c r="DH423" s="850"/>
      <c r="DI423" s="851"/>
      <c r="DJ423" s="851"/>
    </row>
    <row r="424" spans="1:114" s="3" customFormat="1" x14ac:dyDescent="0.2">
      <c r="A424" s="46"/>
      <c r="B424" s="46"/>
      <c r="C424" s="46" t="s">
        <v>3</v>
      </c>
      <c r="D424" s="46">
        <v>100</v>
      </c>
      <c r="E424" s="4"/>
      <c r="F424" s="53">
        <f t="shared" si="3230"/>
        <v>0</v>
      </c>
      <c r="G424" s="4"/>
      <c r="H424" s="53">
        <f t="shared" si="3231"/>
        <v>0</v>
      </c>
      <c r="I424" s="4"/>
      <c r="J424" s="53">
        <f t="shared" si="3232"/>
        <v>0</v>
      </c>
      <c r="K424" s="4"/>
      <c r="L424" s="53">
        <f t="shared" ref="L424:L437" si="3321">SUM(K424*$D424)</f>
        <v>0</v>
      </c>
      <c r="M424" s="4"/>
      <c r="N424" s="53">
        <f t="shared" si="3278"/>
        <v>0</v>
      </c>
      <c r="O424" s="4"/>
      <c r="P424" s="43">
        <f t="shared" si="3235"/>
        <v>0</v>
      </c>
      <c r="Q424" s="4"/>
      <c r="R424" s="53">
        <f t="shared" si="3279"/>
        <v>0</v>
      </c>
      <c r="S424" s="4"/>
      <c r="T424" s="53">
        <f t="shared" si="3280"/>
        <v>0</v>
      </c>
      <c r="U424" s="4"/>
      <c r="V424" s="53">
        <f t="shared" si="3281"/>
        <v>0</v>
      </c>
      <c r="W424" s="4"/>
      <c r="X424" s="53">
        <f t="shared" si="3282"/>
        <v>0</v>
      </c>
      <c r="Y424" s="4"/>
      <c r="Z424" s="53">
        <f t="shared" si="3283"/>
        <v>0</v>
      </c>
      <c r="AA424" s="4"/>
      <c r="AB424" s="872">
        <f t="shared" si="3284"/>
        <v>0</v>
      </c>
      <c r="AC424" s="877"/>
      <c r="AD424" s="53">
        <f t="shared" si="3285"/>
        <v>0</v>
      </c>
      <c r="AE424" s="48"/>
      <c r="AF424" s="53">
        <f t="shared" si="3286"/>
        <v>0</v>
      </c>
      <c r="AG424" s="48"/>
      <c r="AH424" s="53">
        <f t="shared" si="3287"/>
        <v>0</v>
      </c>
      <c r="AI424" s="48"/>
      <c r="AJ424" s="53">
        <f t="shared" si="3288"/>
        <v>0</v>
      </c>
      <c r="AK424" s="48"/>
      <c r="AL424" s="53">
        <f t="shared" si="3289"/>
        <v>0</v>
      </c>
      <c r="AM424" s="48"/>
      <c r="AN424" s="53">
        <f t="shared" si="3290"/>
        <v>0</v>
      </c>
      <c r="AO424" s="48"/>
      <c r="AP424" s="53">
        <f t="shared" si="3291"/>
        <v>0</v>
      </c>
      <c r="AQ424" s="48"/>
      <c r="AR424" s="53">
        <f t="shared" si="3292"/>
        <v>0</v>
      </c>
      <c r="AS424" s="48"/>
      <c r="AT424" s="53">
        <f t="shared" si="3293"/>
        <v>0</v>
      </c>
      <c r="AU424" s="48"/>
      <c r="AV424" s="53">
        <f t="shared" si="3294"/>
        <v>0</v>
      </c>
      <c r="AW424" s="48"/>
      <c r="AX424" s="53">
        <f t="shared" si="3295"/>
        <v>0</v>
      </c>
      <c r="AY424" s="48"/>
      <c r="AZ424" s="872">
        <f t="shared" si="3296"/>
        <v>0</v>
      </c>
      <c r="BA424" s="877"/>
      <c r="BB424" s="53">
        <f t="shared" si="3297"/>
        <v>0</v>
      </c>
      <c r="BC424" s="48"/>
      <c r="BD424" s="53">
        <f t="shared" si="3298"/>
        <v>0</v>
      </c>
      <c r="BE424" s="48"/>
      <c r="BF424" s="53">
        <f t="shared" si="3299"/>
        <v>0</v>
      </c>
      <c r="BG424" s="48"/>
      <c r="BH424" s="53">
        <f t="shared" si="3300"/>
        <v>0</v>
      </c>
      <c r="BI424" s="48"/>
      <c r="BJ424" s="53">
        <f t="shared" si="3301"/>
        <v>0</v>
      </c>
      <c r="BK424" s="48"/>
      <c r="BL424" s="53">
        <f t="shared" si="3302"/>
        <v>0</v>
      </c>
      <c r="BM424" s="48"/>
      <c r="BN424" s="53">
        <f t="shared" si="3303"/>
        <v>0</v>
      </c>
      <c r="BO424" s="48"/>
      <c r="BP424" s="53">
        <f t="shared" si="3304"/>
        <v>0</v>
      </c>
      <c r="BQ424" s="48"/>
      <c r="BR424" s="53">
        <f t="shared" si="3305"/>
        <v>0</v>
      </c>
      <c r="BS424" s="48"/>
      <c r="BT424" s="53">
        <f t="shared" si="3306"/>
        <v>0</v>
      </c>
      <c r="BU424" s="48"/>
      <c r="BV424" s="53">
        <f t="shared" si="3307"/>
        <v>0</v>
      </c>
      <c r="BW424" s="48"/>
      <c r="BX424" s="53">
        <f t="shared" si="3308"/>
        <v>0</v>
      </c>
      <c r="BY424" s="48"/>
      <c r="BZ424" s="53">
        <f t="shared" si="3309"/>
        <v>0</v>
      </c>
      <c r="CA424" s="48"/>
      <c r="CB424" s="53">
        <f t="shared" si="3310"/>
        <v>0</v>
      </c>
      <c r="CC424" s="48"/>
      <c r="CD424" s="53">
        <f t="shared" si="3311"/>
        <v>0</v>
      </c>
      <c r="CE424" s="48"/>
      <c r="CF424" s="53">
        <f t="shared" si="3312"/>
        <v>0</v>
      </c>
      <c r="CG424" s="48"/>
      <c r="CH424" s="53">
        <f t="shared" si="3313"/>
        <v>0</v>
      </c>
      <c r="CI424" s="48"/>
      <c r="CJ424" s="53">
        <f t="shared" si="3314"/>
        <v>0</v>
      </c>
      <c r="CK424" s="48"/>
      <c r="CL424" s="53">
        <f t="shared" si="3315"/>
        <v>0</v>
      </c>
      <c r="CM424" s="48"/>
      <c r="CN424" s="53">
        <f t="shared" si="3316"/>
        <v>0</v>
      </c>
      <c r="CO424" s="48"/>
      <c r="CP424" s="53">
        <f t="shared" si="3317"/>
        <v>0</v>
      </c>
      <c r="CQ424" s="48"/>
      <c r="CR424" s="53">
        <f t="shared" si="3318"/>
        <v>0</v>
      </c>
      <c r="CS424" s="48"/>
      <c r="CT424" s="53">
        <f t="shared" si="3319"/>
        <v>0</v>
      </c>
      <c r="CU424" s="48"/>
      <c r="CV424" s="53">
        <f t="shared" si="3320"/>
        <v>0</v>
      </c>
      <c r="CW424" s="48"/>
      <c r="CX424" s="53">
        <f t="shared" si="3221"/>
        <v>0</v>
      </c>
      <c r="CY424" s="43"/>
      <c r="CZ424" s="50">
        <f t="shared" si="3222"/>
        <v>0</v>
      </c>
      <c r="DA424" s="50">
        <f t="shared" si="3223"/>
        <v>0</v>
      </c>
      <c r="DB424" s="1"/>
      <c r="DC424" s="850"/>
      <c r="DD424" s="850">
        <f t="shared" si="3224"/>
        <v>0</v>
      </c>
      <c r="DE424" s="851">
        <f t="shared" si="3225"/>
        <v>0</v>
      </c>
      <c r="DF424" s="851">
        <f t="shared" si="3226"/>
        <v>0</v>
      </c>
      <c r="DG424" s="850"/>
      <c r="DH424" s="850"/>
      <c r="DI424" s="851"/>
      <c r="DJ424" s="851"/>
    </row>
    <row r="425" spans="1:114" s="3" customFormat="1" x14ac:dyDescent="0.2">
      <c r="A425" s="46" t="s">
        <v>142</v>
      </c>
      <c r="B425" s="46" t="s">
        <v>82</v>
      </c>
      <c r="C425" s="46" t="s">
        <v>8</v>
      </c>
      <c r="D425" s="46">
        <v>75</v>
      </c>
      <c r="E425" s="4"/>
      <c r="F425" s="53">
        <f t="shared" si="3230"/>
        <v>0</v>
      </c>
      <c r="G425" s="4"/>
      <c r="H425" s="53">
        <f t="shared" si="3231"/>
        <v>0</v>
      </c>
      <c r="I425" s="4"/>
      <c r="J425" s="53">
        <f t="shared" si="3232"/>
        <v>0</v>
      </c>
      <c r="K425" s="4"/>
      <c r="L425" s="53">
        <f t="shared" ref="L425" si="3322">SUM(K425*$D425)</f>
        <v>0</v>
      </c>
      <c r="M425" s="4"/>
      <c r="N425" s="53">
        <f t="shared" ref="N425" si="3323">SUM(M425*$D425)</f>
        <v>0</v>
      </c>
      <c r="O425" s="4"/>
      <c r="P425" s="43">
        <f t="shared" si="3235"/>
        <v>0</v>
      </c>
      <c r="Q425" s="4"/>
      <c r="R425" s="53">
        <f t="shared" ref="R425" si="3324">SUM(Q425*$D425)</f>
        <v>0</v>
      </c>
      <c r="S425" s="4"/>
      <c r="T425" s="53">
        <f t="shared" ref="T425" si="3325">SUM(S425*$D425)</f>
        <v>0</v>
      </c>
      <c r="U425" s="4"/>
      <c r="V425" s="53">
        <f t="shared" ref="V425" si="3326">SUM(U425*$D425)</f>
        <v>0</v>
      </c>
      <c r="W425" s="198"/>
      <c r="X425" s="53">
        <f t="shared" ref="X425" si="3327">SUM(W425*$D425)</f>
        <v>0</v>
      </c>
      <c r="Y425" s="4"/>
      <c r="Z425" s="53">
        <f t="shared" ref="Z425" si="3328">SUM(Y425*$D425)</f>
        <v>0</v>
      </c>
      <c r="AA425" s="4"/>
      <c r="AB425" s="872">
        <f t="shared" ref="AB425" si="3329">SUM(AA425*$D425)</f>
        <v>0</v>
      </c>
      <c r="AC425" s="877"/>
      <c r="AD425" s="53">
        <f t="shared" ref="AD425" si="3330">SUM(AC425*$D425)</f>
        <v>0</v>
      </c>
      <c r="AE425" s="48"/>
      <c r="AF425" s="53">
        <f t="shared" ref="AF425" si="3331">SUM(AE425*$D425)</f>
        <v>0</v>
      </c>
      <c r="AG425" s="48"/>
      <c r="AH425" s="53">
        <f t="shared" ref="AH425" si="3332">SUM(AG425*$D425)</f>
        <v>0</v>
      </c>
      <c r="AI425" s="48"/>
      <c r="AJ425" s="53">
        <f t="shared" ref="AJ425" si="3333">SUM(AI425*$D425)</f>
        <v>0</v>
      </c>
      <c r="AK425" s="48"/>
      <c r="AL425" s="53">
        <f t="shared" ref="AL425" si="3334">SUM(AK425*$D425)</f>
        <v>0</v>
      </c>
      <c r="AM425" s="48"/>
      <c r="AN425" s="53">
        <f t="shared" ref="AN425" si="3335">SUM(AM425*$D425)</f>
        <v>0</v>
      </c>
      <c r="AO425" s="48"/>
      <c r="AP425" s="53">
        <f t="shared" ref="AP425" si="3336">SUM(AO425*$D425)</f>
        <v>0</v>
      </c>
      <c r="AQ425" s="48"/>
      <c r="AR425" s="53">
        <f t="shared" ref="AR425" si="3337">SUM(AQ425*$D425)</f>
        <v>0</v>
      </c>
      <c r="AS425" s="48"/>
      <c r="AT425" s="53">
        <f t="shared" ref="AT425" si="3338">SUM(AS425*$D425)</f>
        <v>0</v>
      </c>
      <c r="AU425" s="48"/>
      <c r="AV425" s="53">
        <f t="shared" ref="AV425" si="3339">SUM(AU425*$D425)</f>
        <v>0</v>
      </c>
      <c r="AW425" s="48"/>
      <c r="AX425" s="53">
        <f t="shared" ref="AX425" si="3340">SUM(AW425*$D425)</f>
        <v>0</v>
      </c>
      <c r="AY425" s="48"/>
      <c r="AZ425" s="872">
        <f t="shared" ref="AZ425" si="3341">SUM(AY425*$D425)</f>
        <v>0</v>
      </c>
      <c r="BA425" s="877"/>
      <c r="BB425" s="53">
        <f t="shared" si="3297"/>
        <v>0</v>
      </c>
      <c r="BC425" s="48"/>
      <c r="BD425" s="53">
        <f t="shared" si="3298"/>
        <v>0</v>
      </c>
      <c r="BE425" s="48"/>
      <c r="BF425" s="53">
        <f t="shared" si="3299"/>
        <v>0</v>
      </c>
      <c r="BG425" s="48"/>
      <c r="BH425" s="53">
        <f t="shared" si="3300"/>
        <v>0</v>
      </c>
      <c r="BI425" s="48"/>
      <c r="BJ425" s="53">
        <f t="shared" si="3301"/>
        <v>0</v>
      </c>
      <c r="BK425" s="48"/>
      <c r="BL425" s="53">
        <f t="shared" si="3302"/>
        <v>0</v>
      </c>
      <c r="BM425" s="48"/>
      <c r="BN425" s="53">
        <f t="shared" si="3303"/>
        <v>0</v>
      </c>
      <c r="BO425" s="48"/>
      <c r="BP425" s="53">
        <f t="shared" si="3304"/>
        <v>0</v>
      </c>
      <c r="BQ425" s="48"/>
      <c r="BR425" s="53">
        <f t="shared" si="3305"/>
        <v>0</v>
      </c>
      <c r="BS425" s="48"/>
      <c r="BT425" s="53">
        <f t="shared" si="3306"/>
        <v>0</v>
      </c>
      <c r="BU425" s="48"/>
      <c r="BV425" s="53">
        <f t="shared" si="3307"/>
        <v>0</v>
      </c>
      <c r="BW425" s="48"/>
      <c r="BX425" s="53">
        <f t="shared" si="3308"/>
        <v>0</v>
      </c>
      <c r="BY425" s="48"/>
      <c r="BZ425" s="53">
        <f t="shared" si="3309"/>
        <v>0</v>
      </c>
      <c r="CA425" s="48"/>
      <c r="CB425" s="53">
        <f t="shared" si="3310"/>
        <v>0</v>
      </c>
      <c r="CC425" s="48"/>
      <c r="CD425" s="53">
        <f t="shared" si="3311"/>
        <v>0</v>
      </c>
      <c r="CE425" s="48"/>
      <c r="CF425" s="53">
        <f t="shared" si="3312"/>
        <v>0</v>
      </c>
      <c r="CG425" s="48"/>
      <c r="CH425" s="53">
        <f t="shared" si="3313"/>
        <v>0</v>
      </c>
      <c r="CI425" s="48"/>
      <c r="CJ425" s="53">
        <f t="shared" si="3314"/>
        <v>0</v>
      </c>
      <c r="CK425" s="48"/>
      <c r="CL425" s="53">
        <f t="shared" si="3315"/>
        <v>0</v>
      </c>
      <c r="CM425" s="48"/>
      <c r="CN425" s="53">
        <f t="shared" si="3316"/>
        <v>0</v>
      </c>
      <c r="CO425" s="48"/>
      <c r="CP425" s="53">
        <f t="shared" si="3317"/>
        <v>0</v>
      </c>
      <c r="CQ425" s="48"/>
      <c r="CR425" s="53">
        <f t="shared" si="3318"/>
        <v>0</v>
      </c>
      <c r="CS425" s="48"/>
      <c r="CT425" s="53">
        <f t="shared" si="3319"/>
        <v>0</v>
      </c>
      <c r="CU425" s="48"/>
      <c r="CV425" s="53">
        <f t="shared" si="3320"/>
        <v>0</v>
      </c>
      <c r="CW425" s="48"/>
      <c r="CX425" s="53">
        <f t="shared" si="3221"/>
        <v>0</v>
      </c>
      <c r="CY425" s="43"/>
      <c r="CZ425" s="50">
        <f t="shared" si="3222"/>
        <v>0</v>
      </c>
      <c r="DA425" s="50">
        <f t="shared" si="3223"/>
        <v>0</v>
      </c>
      <c r="DB425" s="1"/>
      <c r="DC425" s="850"/>
      <c r="DD425" s="850">
        <f t="shared" si="3224"/>
        <v>0</v>
      </c>
      <c r="DE425" s="851">
        <f t="shared" si="3225"/>
        <v>0</v>
      </c>
      <c r="DF425" s="851">
        <f t="shared" si="3226"/>
        <v>0</v>
      </c>
      <c r="DG425" s="850"/>
      <c r="DH425" s="850"/>
      <c r="DI425" s="851"/>
      <c r="DJ425" s="851"/>
    </row>
    <row r="426" spans="1:114" s="3" customFormat="1" x14ac:dyDescent="0.2">
      <c r="A426" s="46" t="s">
        <v>290</v>
      </c>
      <c r="B426" s="46" t="s">
        <v>100</v>
      </c>
      <c r="C426" s="46" t="s">
        <v>8</v>
      </c>
      <c r="D426" s="46">
        <v>75</v>
      </c>
      <c r="E426" s="4"/>
      <c r="F426" s="53">
        <f t="shared" si="3230"/>
        <v>0</v>
      </c>
      <c r="G426" s="4"/>
      <c r="H426" s="53">
        <f t="shared" si="3231"/>
        <v>0</v>
      </c>
      <c r="I426" s="4"/>
      <c r="J426" s="53">
        <f t="shared" si="3232"/>
        <v>0</v>
      </c>
      <c r="K426" s="4"/>
      <c r="L426" s="53">
        <f t="shared" si="3321"/>
        <v>0</v>
      </c>
      <c r="M426" s="4"/>
      <c r="N426" s="53">
        <f t="shared" si="3278"/>
        <v>0</v>
      </c>
      <c r="O426" s="4"/>
      <c r="P426" s="43">
        <f t="shared" si="3235"/>
        <v>0</v>
      </c>
      <c r="Q426" s="4"/>
      <c r="R426" s="53">
        <f t="shared" si="3279"/>
        <v>0</v>
      </c>
      <c r="S426" s="4"/>
      <c r="T426" s="53">
        <f t="shared" si="3280"/>
        <v>0</v>
      </c>
      <c r="U426" s="4"/>
      <c r="V426" s="53">
        <f t="shared" si="3281"/>
        <v>0</v>
      </c>
      <c r="W426" s="198">
        <v>0.75</v>
      </c>
      <c r="X426" s="53">
        <f t="shared" si="3282"/>
        <v>56.25</v>
      </c>
      <c r="Y426" s="4"/>
      <c r="Z426" s="53">
        <f t="shared" si="3283"/>
        <v>0</v>
      </c>
      <c r="AA426" s="4"/>
      <c r="AB426" s="872">
        <f t="shared" si="3284"/>
        <v>0</v>
      </c>
      <c r="AC426" s="877"/>
      <c r="AD426" s="53">
        <f t="shared" si="3285"/>
        <v>0</v>
      </c>
      <c r="AE426" s="48"/>
      <c r="AF426" s="53">
        <f t="shared" si="3286"/>
        <v>0</v>
      </c>
      <c r="AG426" s="48">
        <v>0.5</v>
      </c>
      <c r="AH426" s="53">
        <f t="shared" si="3287"/>
        <v>37.5</v>
      </c>
      <c r="AI426" s="48">
        <v>0.75</v>
      </c>
      <c r="AJ426" s="53">
        <f t="shared" si="3288"/>
        <v>56.25</v>
      </c>
      <c r="AK426" s="48"/>
      <c r="AL426" s="53">
        <f t="shared" si="3289"/>
        <v>0</v>
      </c>
      <c r="AM426" s="48">
        <v>0.75</v>
      </c>
      <c r="AN426" s="53">
        <f t="shared" si="3290"/>
        <v>56.25</v>
      </c>
      <c r="AO426" s="48"/>
      <c r="AP426" s="53">
        <f t="shared" si="3291"/>
        <v>0</v>
      </c>
      <c r="AQ426" s="48"/>
      <c r="AR426" s="53">
        <f t="shared" si="3292"/>
        <v>0</v>
      </c>
      <c r="AS426" s="48"/>
      <c r="AT426" s="53">
        <f t="shared" si="3293"/>
        <v>0</v>
      </c>
      <c r="AU426" s="48"/>
      <c r="AV426" s="53">
        <f t="shared" si="3294"/>
        <v>0</v>
      </c>
      <c r="AW426" s="48"/>
      <c r="AX426" s="53">
        <f t="shared" si="3295"/>
        <v>0</v>
      </c>
      <c r="AY426" s="48"/>
      <c r="AZ426" s="872">
        <f t="shared" si="3296"/>
        <v>0</v>
      </c>
      <c r="BA426" s="877"/>
      <c r="BB426" s="53">
        <f t="shared" si="3297"/>
        <v>0</v>
      </c>
      <c r="BC426" s="48"/>
      <c r="BD426" s="53">
        <f t="shared" si="3298"/>
        <v>0</v>
      </c>
      <c r="BE426" s="48">
        <v>0.25</v>
      </c>
      <c r="BF426" s="53">
        <f t="shared" si="3299"/>
        <v>18.75</v>
      </c>
      <c r="BG426" s="48"/>
      <c r="BH426" s="53">
        <f t="shared" si="3300"/>
        <v>0</v>
      </c>
      <c r="BI426" s="48"/>
      <c r="BJ426" s="53">
        <f t="shared" si="3301"/>
        <v>0</v>
      </c>
      <c r="BK426" s="48"/>
      <c r="BL426" s="53">
        <f t="shared" si="3302"/>
        <v>0</v>
      </c>
      <c r="BM426" s="48"/>
      <c r="BN426" s="53">
        <f t="shared" si="3303"/>
        <v>0</v>
      </c>
      <c r="BO426" s="48"/>
      <c r="BP426" s="53">
        <f t="shared" si="3304"/>
        <v>0</v>
      </c>
      <c r="BQ426" s="48"/>
      <c r="BR426" s="53">
        <f t="shared" si="3305"/>
        <v>0</v>
      </c>
      <c r="BS426" s="48"/>
      <c r="BT426" s="53">
        <f t="shared" si="3306"/>
        <v>0</v>
      </c>
      <c r="BU426" s="48">
        <v>0.25</v>
      </c>
      <c r="BV426" s="53">
        <f t="shared" si="3307"/>
        <v>18.75</v>
      </c>
      <c r="BW426" s="48">
        <v>0.5</v>
      </c>
      <c r="BX426" s="53">
        <f t="shared" si="3308"/>
        <v>37.5</v>
      </c>
      <c r="BY426" s="48"/>
      <c r="BZ426" s="53">
        <f t="shared" si="3309"/>
        <v>0</v>
      </c>
      <c r="CA426" s="48"/>
      <c r="CB426" s="53">
        <f t="shared" si="3310"/>
        <v>0</v>
      </c>
      <c r="CC426" s="48"/>
      <c r="CD426" s="53">
        <f t="shared" si="3311"/>
        <v>0</v>
      </c>
      <c r="CE426" s="48"/>
      <c r="CF426" s="53">
        <f t="shared" si="3312"/>
        <v>0</v>
      </c>
      <c r="CG426" s="48"/>
      <c r="CH426" s="53">
        <f t="shared" si="3313"/>
        <v>0</v>
      </c>
      <c r="CI426" s="48"/>
      <c r="CJ426" s="53">
        <f t="shared" si="3314"/>
        <v>0</v>
      </c>
      <c r="CK426" s="48"/>
      <c r="CL426" s="53">
        <f t="shared" si="3315"/>
        <v>0</v>
      </c>
      <c r="CM426" s="48"/>
      <c r="CN426" s="53">
        <f t="shared" si="3316"/>
        <v>0</v>
      </c>
      <c r="CO426" s="48"/>
      <c r="CP426" s="53">
        <f t="shared" si="3317"/>
        <v>0</v>
      </c>
      <c r="CQ426" s="48"/>
      <c r="CR426" s="53">
        <f t="shared" si="3318"/>
        <v>0</v>
      </c>
      <c r="CS426" s="48"/>
      <c r="CT426" s="53">
        <f t="shared" si="3319"/>
        <v>0</v>
      </c>
      <c r="CU426" s="48"/>
      <c r="CV426" s="53">
        <f t="shared" si="3320"/>
        <v>0</v>
      </c>
      <c r="CW426" s="48"/>
      <c r="CX426" s="53">
        <f t="shared" si="3221"/>
        <v>0</v>
      </c>
      <c r="CY426" s="43"/>
      <c r="CZ426" s="50">
        <f t="shared" si="3222"/>
        <v>3.75</v>
      </c>
      <c r="DA426" s="50">
        <f t="shared" si="3223"/>
        <v>281.25</v>
      </c>
      <c r="DB426" s="1"/>
      <c r="DC426" s="850"/>
      <c r="DD426" s="850">
        <f t="shared" si="3224"/>
        <v>0</v>
      </c>
      <c r="DE426" s="851">
        <f t="shared" si="3225"/>
        <v>0.5</v>
      </c>
      <c r="DF426" s="851">
        <f t="shared" si="3226"/>
        <v>37.5</v>
      </c>
      <c r="DG426" s="850"/>
      <c r="DH426" s="850"/>
      <c r="DI426" s="851"/>
      <c r="DJ426" s="851"/>
    </row>
    <row r="427" spans="1:114" s="3" customFormat="1" x14ac:dyDescent="0.2">
      <c r="A427" s="46" t="s">
        <v>143</v>
      </c>
      <c r="B427" s="46" t="s">
        <v>144</v>
      </c>
      <c r="C427" s="46" t="s">
        <v>8</v>
      </c>
      <c r="D427" s="46">
        <v>75</v>
      </c>
      <c r="E427" s="4"/>
      <c r="F427" s="53">
        <f t="shared" si="3230"/>
        <v>0</v>
      </c>
      <c r="G427" s="4"/>
      <c r="H427" s="53">
        <f t="shared" si="3231"/>
        <v>0</v>
      </c>
      <c r="I427" s="4"/>
      <c r="J427" s="53">
        <f t="shared" si="3232"/>
        <v>0</v>
      </c>
      <c r="K427" s="4"/>
      <c r="L427" s="53">
        <f t="shared" si="3321"/>
        <v>0</v>
      </c>
      <c r="M427" s="4"/>
      <c r="N427" s="53">
        <f t="shared" si="3278"/>
        <v>0</v>
      </c>
      <c r="O427" s="4"/>
      <c r="P427" s="43">
        <f t="shared" si="3235"/>
        <v>0</v>
      </c>
      <c r="Q427" s="4"/>
      <c r="R427" s="53">
        <f t="shared" si="3279"/>
        <v>0</v>
      </c>
      <c r="S427" s="4"/>
      <c r="T427" s="53">
        <f t="shared" si="3280"/>
        <v>0</v>
      </c>
      <c r="U427" s="4"/>
      <c r="V427" s="53">
        <f t="shared" si="3281"/>
        <v>0</v>
      </c>
      <c r="W427" s="4"/>
      <c r="X427" s="53">
        <f t="shared" si="3282"/>
        <v>0</v>
      </c>
      <c r="Y427" s="4"/>
      <c r="Z427" s="53">
        <f t="shared" si="3283"/>
        <v>0</v>
      </c>
      <c r="AA427" s="4"/>
      <c r="AB427" s="872">
        <f t="shared" si="3284"/>
        <v>0</v>
      </c>
      <c r="AC427" s="877"/>
      <c r="AD427" s="53">
        <f t="shared" si="3285"/>
        <v>0</v>
      </c>
      <c r="AE427" s="48"/>
      <c r="AF427" s="53">
        <f t="shared" si="3286"/>
        <v>0</v>
      </c>
      <c r="AG427" s="48"/>
      <c r="AH427" s="53">
        <f t="shared" si="3287"/>
        <v>0</v>
      </c>
      <c r="AI427" s="48"/>
      <c r="AJ427" s="53">
        <f t="shared" si="3288"/>
        <v>0</v>
      </c>
      <c r="AK427" s="48"/>
      <c r="AL427" s="53">
        <f t="shared" si="3289"/>
        <v>0</v>
      </c>
      <c r="AM427" s="48"/>
      <c r="AN427" s="53">
        <f t="shared" si="3290"/>
        <v>0</v>
      </c>
      <c r="AO427" s="48"/>
      <c r="AP427" s="53">
        <f t="shared" si="3291"/>
        <v>0</v>
      </c>
      <c r="AQ427" s="48"/>
      <c r="AR427" s="53">
        <f t="shared" si="3292"/>
        <v>0</v>
      </c>
      <c r="AS427" s="48"/>
      <c r="AT427" s="53">
        <f t="shared" si="3293"/>
        <v>0</v>
      </c>
      <c r="AU427" s="48"/>
      <c r="AV427" s="53">
        <f t="shared" si="3294"/>
        <v>0</v>
      </c>
      <c r="AW427" s="48"/>
      <c r="AX427" s="53">
        <f t="shared" si="3295"/>
        <v>0</v>
      </c>
      <c r="AY427" s="48"/>
      <c r="AZ427" s="872">
        <f t="shared" si="3296"/>
        <v>0</v>
      </c>
      <c r="BA427" s="877"/>
      <c r="BB427" s="53">
        <f t="shared" si="3297"/>
        <v>0</v>
      </c>
      <c r="BC427" s="48"/>
      <c r="BD427" s="53">
        <f t="shared" si="3298"/>
        <v>0</v>
      </c>
      <c r="BE427" s="48"/>
      <c r="BF427" s="53">
        <f t="shared" si="3299"/>
        <v>0</v>
      </c>
      <c r="BG427" s="48"/>
      <c r="BH427" s="53">
        <f t="shared" si="3300"/>
        <v>0</v>
      </c>
      <c r="BI427" s="48"/>
      <c r="BJ427" s="53">
        <f t="shared" si="3301"/>
        <v>0</v>
      </c>
      <c r="BK427" s="48"/>
      <c r="BL427" s="53">
        <f t="shared" si="3302"/>
        <v>0</v>
      </c>
      <c r="BM427" s="48"/>
      <c r="BN427" s="53">
        <f t="shared" si="3303"/>
        <v>0</v>
      </c>
      <c r="BO427" s="48"/>
      <c r="BP427" s="53">
        <f t="shared" si="3304"/>
        <v>0</v>
      </c>
      <c r="BQ427" s="48"/>
      <c r="BR427" s="53">
        <f t="shared" si="3305"/>
        <v>0</v>
      </c>
      <c r="BS427" s="48"/>
      <c r="BT427" s="53">
        <f t="shared" si="3306"/>
        <v>0</v>
      </c>
      <c r="BU427" s="48"/>
      <c r="BV427" s="53">
        <f t="shared" si="3307"/>
        <v>0</v>
      </c>
      <c r="BW427" s="48"/>
      <c r="BX427" s="53">
        <f t="shared" si="3308"/>
        <v>0</v>
      </c>
      <c r="BY427" s="48"/>
      <c r="BZ427" s="53">
        <f t="shared" si="3309"/>
        <v>0</v>
      </c>
      <c r="CA427" s="48"/>
      <c r="CB427" s="53">
        <f t="shared" si="3310"/>
        <v>0</v>
      </c>
      <c r="CC427" s="48"/>
      <c r="CD427" s="53">
        <f t="shared" si="3311"/>
        <v>0</v>
      </c>
      <c r="CE427" s="48"/>
      <c r="CF427" s="53">
        <f t="shared" si="3312"/>
        <v>0</v>
      </c>
      <c r="CG427" s="48"/>
      <c r="CH427" s="53">
        <f t="shared" si="3313"/>
        <v>0</v>
      </c>
      <c r="CI427" s="48"/>
      <c r="CJ427" s="53">
        <f t="shared" si="3314"/>
        <v>0</v>
      </c>
      <c r="CK427" s="48"/>
      <c r="CL427" s="53">
        <f t="shared" si="3315"/>
        <v>0</v>
      </c>
      <c r="CM427" s="48"/>
      <c r="CN427" s="53">
        <f t="shared" si="3316"/>
        <v>0</v>
      </c>
      <c r="CO427" s="48"/>
      <c r="CP427" s="53">
        <f t="shared" si="3317"/>
        <v>0</v>
      </c>
      <c r="CQ427" s="48"/>
      <c r="CR427" s="53">
        <f t="shared" si="3318"/>
        <v>0</v>
      </c>
      <c r="CS427" s="48"/>
      <c r="CT427" s="53">
        <f t="shared" si="3319"/>
        <v>0</v>
      </c>
      <c r="CU427" s="48"/>
      <c r="CV427" s="53">
        <f t="shared" si="3320"/>
        <v>0</v>
      </c>
      <c r="CW427" s="48"/>
      <c r="CX427" s="53">
        <f t="shared" si="3221"/>
        <v>0</v>
      </c>
      <c r="CY427" s="43"/>
      <c r="CZ427" s="50">
        <f t="shared" si="3222"/>
        <v>0</v>
      </c>
      <c r="DA427" s="50">
        <f t="shared" si="3223"/>
        <v>0</v>
      </c>
      <c r="DB427" s="1"/>
      <c r="DC427" s="850"/>
      <c r="DD427" s="850">
        <f t="shared" si="3224"/>
        <v>0</v>
      </c>
      <c r="DE427" s="851">
        <f t="shared" si="3225"/>
        <v>0</v>
      </c>
      <c r="DF427" s="851">
        <f t="shared" si="3226"/>
        <v>0</v>
      </c>
      <c r="DG427" s="850"/>
      <c r="DH427" s="850"/>
      <c r="DI427" s="851"/>
      <c r="DJ427" s="851"/>
    </row>
    <row r="428" spans="1:114" s="3" customFormat="1" x14ac:dyDescent="0.2">
      <c r="A428" s="46" t="s">
        <v>178</v>
      </c>
      <c r="B428" s="46" t="s">
        <v>296</v>
      </c>
      <c r="C428" s="46" t="s">
        <v>8</v>
      </c>
      <c r="D428" s="46">
        <v>75</v>
      </c>
      <c r="E428" s="4"/>
      <c r="F428" s="53">
        <f t="shared" si="3230"/>
        <v>0</v>
      </c>
      <c r="G428" s="4"/>
      <c r="H428" s="53">
        <f t="shared" si="3231"/>
        <v>0</v>
      </c>
      <c r="I428" s="4"/>
      <c r="J428" s="53">
        <f t="shared" si="3232"/>
        <v>0</v>
      </c>
      <c r="K428" s="4"/>
      <c r="L428" s="53">
        <f t="shared" si="3321"/>
        <v>0</v>
      </c>
      <c r="M428" s="4"/>
      <c r="N428" s="53">
        <f t="shared" si="3278"/>
        <v>0</v>
      </c>
      <c r="O428" s="4"/>
      <c r="P428" s="43">
        <f t="shared" si="3235"/>
        <v>0</v>
      </c>
      <c r="Q428" s="4"/>
      <c r="R428" s="53">
        <f t="shared" si="3279"/>
        <v>0</v>
      </c>
      <c r="S428" s="4"/>
      <c r="T428" s="53">
        <f t="shared" si="3280"/>
        <v>0</v>
      </c>
      <c r="U428" s="4"/>
      <c r="V428" s="53">
        <f t="shared" si="3281"/>
        <v>0</v>
      </c>
      <c r="W428" s="4"/>
      <c r="X428" s="53">
        <f t="shared" si="3282"/>
        <v>0</v>
      </c>
      <c r="Y428" s="4"/>
      <c r="Z428" s="53">
        <f t="shared" si="3283"/>
        <v>0</v>
      </c>
      <c r="AA428" s="4"/>
      <c r="AB428" s="872">
        <f t="shared" si="3284"/>
        <v>0</v>
      </c>
      <c r="AC428" s="877"/>
      <c r="AD428" s="53">
        <f t="shared" si="3285"/>
        <v>0</v>
      </c>
      <c r="AE428" s="48"/>
      <c r="AF428" s="53">
        <f t="shared" si="3286"/>
        <v>0</v>
      </c>
      <c r="AG428" s="48"/>
      <c r="AH428" s="53">
        <f t="shared" si="3287"/>
        <v>0</v>
      </c>
      <c r="AI428" s="48"/>
      <c r="AJ428" s="53">
        <f t="shared" si="3288"/>
        <v>0</v>
      </c>
      <c r="AK428" s="48">
        <v>0.25</v>
      </c>
      <c r="AL428" s="53">
        <f t="shared" si="3289"/>
        <v>18.75</v>
      </c>
      <c r="AM428" s="48"/>
      <c r="AN428" s="53">
        <f t="shared" si="3290"/>
        <v>0</v>
      </c>
      <c r="AO428" s="48"/>
      <c r="AP428" s="53">
        <f t="shared" si="3291"/>
        <v>0</v>
      </c>
      <c r="AQ428" s="48"/>
      <c r="AR428" s="53">
        <f t="shared" si="3292"/>
        <v>0</v>
      </c>
      <c r="AS428" s="48"/>
      <c r="AT428" s="53">
        <f t="shared" si="3293"/>
        <v>0</v>
      </c>
      <c r="AU428" s="48">
        <v>0.25</v>
      </c>
      <c r="AV428" s="53">
        <f t="shared" si="3294"/>
        <v>18.75</v>
      </c>
      <c r="AW428" s="48">
        <v>0.25</v>
      </c>
      <c r="AX428" s="53">
        <f t="shared" si="3295"/>
        <v>18.75</v>
      </c>
      <c r="AY428" s="48">
        <v>0.25</v>
      </c>
      <c r="AZ428" s="872">
        <f t="shared" si="3296"/>
        <v>18.75</v>
      </c>
      <c r="BA428" s="877">
        <v>0.25</v>
      </c>
      <c r="BB428" s="53">
        <f t="shared" si="3297"/>
        <v>18.75</v>
      </c>
      <c r="BC428" s="48">
        <v>0.25</v>
      </c>
      <c r="BD428" s="53">
        <f t="shared" si="3298"/>
        <v>18.75</v>
      </c>
      <c r="BE428" s="48"/>
      <c r="BF428" s="53">
        <f t="shared" si="3299"/>
        <v>0</v>
      </c>
      <c r="BG428" s="48"/>
      <c r="BH428" s="53">
        <f t="shared" si="3300"/>
        <v>0</v>
      </c>
      <c r="BI428" s="48"/>
      <c r="BJ428" s="53">
        <f t="shared" si="3301"/>
        <v>0</v>
      </c>
      <c r="BK428" s="48"/>
      <c r="BL428" s="53">
        <f t="shared" si="3302"/>
        <v>0</v>
      </c>
      <c r="BM428" s="48"/>
      <c r="BN428" s="53">
        <f t="shared" si="3303"/>
        <v>0</v>
      </c>
      <c r="BO428" s="48"/>
      <c r="BP428" s="53">
        <f t="shared" si="3304"/>
        <v>0</v>
      </c>
      <c r="BQ428" s="48"/>
      <c r="BR428" s="53">
        <f t="shared" si="3305"/>
        <v>0</v>
      </c>
      <c r="BS428" s="48">
        <v>0.25</v>
      </c>
      <c r="BT428" s="53">
        <f t="shared" si="3306"/>
        <v>18.75</v>
      </c>
      <c r="BU428" s="48"/>
      <c r="BV428" s="53">
        <f t="shared" si="3307"/>
        <v>0</v>
      </c>
      <c r="BW428" s="48"/>
      <c r="BX428" s="53">
        <f t="shared" si="3308"/>
        <v>0</v>
      </c>
      <c r="BY428" s="48"/>
      <c r="BZ428" s="53">
        <f t="shared" si="3309"/>
        <v>0</v>
      </c>
      <c r="CA428" s="48"/>
      <c r="CB428" s="53">
        <f t="shared" si="3310"/>
        <v>0</v>
      </c>
      <c r="CC428" s="48"/>
      <c r="CD428" s="53">
        <f t="shared" si="3311"/>
        <v>0</v>
      </c>
      <c r="CE428" s="48"/>
      <c r="CF428" s="53">
        <f t="shared" si="3312"/>
        <v>0</v>
      </c>
      <c r="CG428" s="48"/>
      <c r="CH428" s="53">
        <f t="shared" si="3313"/>
        <v>0</v>
      </c>
      <c r="CI428" s="48"/>
      <c r="CJ428" s="53">
        <f t="shared" si="3314"/>
        <v>0</v>
      </c>
      <c r="CK428" s="48"/>
      <c r="CL428" s="53">
        <f t="shared" si="3315"/>
        <v>0</v>
      </c>
      <c r="CM428" s="48"/>
      <c r="CN428" s="53">
        <f t="shared" si="3316"/>
        <v>0</v>
      </c>
      <c r="CO428" s="48"/>
      <c r="CP428" s="53">
        <f t="shared" si="3317"/>
        <v>0</v>
      </c>
      <c r="CQ428" s="48"/>
      <c r="CR428" s="53">
        <f t="shared" si="3318"/>
        <v>0</v>
      </c>
      <c r="CS428" s="48"/>
      <c r="CT428" s="53">
        <f t="shared" si="3319"/>
        <v>0</v>
      </c>
      <c r="CU428" s="48"/>
      <c r="CV428" s="53">
        <f t="shared" si="3320"/>
        <v>0</v>
      </c>
      <c r="CW428" s="48"/>
      <c r="CX428" s="53">
        <f t="shared" si="3221"/>
        <v>0</v>
      </c>
      <c r="CY428" s="43"/>
      <c r="CZ428" s="50">
        <f t="shared" si="3222"/>
        <v>1.75</v>
      </c>
      <c r="DA428" s="50">
        <f t="shared" si="3223"/>
        <v>131.25</v>
      </c>
      <c r="DB428" s="1"/>
      <c r="DC428" s="850"/>
      <c r="DD428" s="850">
        <f t="shared" si="3224"/>
        <v>0</v>
      </c>
      <c r="DE428" s="851">
        <f t="shared" si="3225"/>
        <v>0</v>
      </c>
      <c r="DF428" s="851">
        <f t="shared" si="3226"/>
        <v>0</v>
      </c>
      <c r="DG428" s="850"/>
      <c r="DH428" s="850"/>
      <c r="DI428" s="851"/>
      <c r="DJ428" s="851"/>
    </row>
    <row r="429" spans="1:114" s="3" customFormat="1" x14ac:dyDescent="0.2">
      <c r="A429" s="46"/>
      <c r="B429" s="46"/>
      <c r="C429" s="46" t="s">
        <v>8</v>
      </c>
      <c r="D429" s="46">
        <v>75</v>
      </c>
      <c r="E429" s="4"/>
      <c r="F429" s="53">
        <f t="shared" si="3230"/>
        <v>0</v>
      </c>
      <c r="G429" s="4"/>
      <c r="H429" s="53">
        <f t="shared" si="3231"/>
        <v>0</v>
      </c>
      <c r="I429" s="4"/>
      <c r="J429" s="53">
        <f t="shared" si="3232"/>
        <v>0</v>
      </c>
      <c r="K429" s="4"/>
      <c r="L429" s="53">
        <f t="shared" si="3321"/>
        <v>0</v>
      </c>
      <c r="M429" s="4"/>
      <c r="N429" s="53">
        <f t="shared" si="3278"/>
        <v>0</v>
      </c>
      <c r="O429" s="4"/>
      <c r="P429" s="43">
        <f t="shared" si="3235"/>
        <v>0</v>
      </c>
      <c r="Q429" s="4"/>
      <c r="R429" s="53">
        <f t="shared" si="3279"/>
        <v>0</v>
      </c>
      <c r="S429" s="4"/>
      <c r="T429" s="53">
        <f t="shared" si="3280"/>
        <v>0</v>
      </c>
      <c r="U429" s="4"/>
      <c r="V429" s="53">
        <f t="shared" si="3281"/>
        <v>0</v>
      </c>
      <c r="W429" s="4"/>
      <c r="X429" s="53">
        <f t="shared" si="3282"/>
        <v>0</v>
      </c>
      <c r="Y429" s="4"/>
      <c r="Z429" s="53">
        <f t="shared" si="3283"/>
        <v>0</v>
      </c>
      <c r="AA429" s="4"/>
      <c r="AB429" s="872">
        <f t="shared" si="3284"/>
        <v>0</v>
      </c>
      <c r="AC429" s="877"/>
      <c r="AD429" s="53">
        <f t="shared" si="3285"/>
        <v>0</v>
      </c>
      <c r="AE429" s="48"/>
      <c r="AF429" s="53">
        <f t="shared" si="3286"/>
        <v>0</v>
      </c>
      <c r="AG429" s="48"/>
      <c r="AH429" s="53">
        <f t="shared" si="3287"/>
        <v>0</v>
      </c>
      <c r="AI429" s="48"/>
      <c r="AJ429" s="53">
        <f t="shared" si="3288"/>
        <v>0</v>
      </c>
      <c r="AK429" s="48"/>
      <c r="AL429" s="53">
        <f t="shared" si="3289"/>
        <v>0</v>
      </c>
      <c r="AM429" s="48"/>
      <c r="AN429" s="53">
        <f t="shared" si="3290"/>
        <v>0</v>
      </c>
      <c r="AO429" s="48"/>
      <c r="AP429" s="53">
        <f t="shared" si="3291"/>
        <v>0</v>
      </c>
      <c r="AQ429" s="48"/>
      <c r="AR429" s="53">
        <f t="shared" si="3292"/>
        <v>0</v>
      </c>
      <c r="AS429" s="48"/>
      <c r="AT429" s="53">
        <f t="shared" si="3293"/>
        <v>0</v>
      </c>
      <c r="AU429" s="48"/>
      <c r="AV429" s="53">
        <f t="shared" si="3294"/>
        <v>0</v>
      </c>
      <c r="AW429" s="48"/>
      <c r="AX429" s="53">
        <f t="shared" si="3295"/>
        <v>0</v>
      </c>
      <c r="AY429" s="48"/>
      <c r="AZ429" s="872">
        <f t="shared" si="3296"/>
        <v>0</v>
      </c>
      <c r="BA429" s="877"/>
      <c r="BB429" s="53">
        <f t="shared" si="3297"/>
        <v>0</v>
      </c>
      <c r="BC429" s="48"/>
      <c r="BD429" s="53">
        <f t="shared" si="3298"/>
        <v>0</v>
      </c>
      <c r="BE429" s="48"/>
      <c r="BF429" s="53">
        <f t="shared" si="3299"/>
        <v>0</v>
      </c>
      <c r="BG429" s="48"/>
      <c r="BH429" s="53">
        <f t="shared" si="3300"/>
        <v>0</v>
      </c>
      <c r="BI429" s="48"/>
      <c r="BJ429" s="53">
        <f t="shared" si="3301"/>
        <v>0</v>
      </c>
      <c r="BK429" s="48"/>
      <c r="BL429" s="53">
        <f t="shared" si="3302"/>
        <v>0</v>
      </c>
      <c r="BM429" s="48"/>
      <c r="BN429" s="53">
        <f t="shared" si="3303"/>
        <v>0</v>
      </c>
      <c r="BO429" s="48"/>
      <c r="BP429" s="53">
        <f t="shared" si="3304"/>
        <v>0</v>
      </c>
      <c r="BQ429" s="48"/>
      <c r="BR429" s="53">
        <f t="shared" si="3305"/>
        <v>0</v>
      </c>
      <c r="BS429" s="48"/>
      <c r="BT429" s="53">
        <f t="shared" si="3306"/>
        <v>0</v>
      </c>
      <c r="BU429" s="48"/>
      <c r="BV429" s="53">
        <f t="shared" si="3307"/>
        <v>0</v>
      </c>
      <c r="BW429" s="48"/>
      <c r="BX429" s="53">
        <f t="shared" si="3308"/>
        <v>0</v>
      </c>
      <c r="BY429" s="48"/>
      <c r="BZ429" s="53">
        <f t="shared" si="3309"/>
        <v>0</v>
      </c>
      <c r="CA429" s="48"/>
      <c r="CB429" s="53">
        <f t="shared" si="3310"/>
        <v>0</v>
      </c>
      <c r="CC429" s="48"/>
      <c r="CD429" s="53">
        <f t="shared" si="3311"/>
        <v>0</v>
      </c>
      <c r="CE429" s="48"/>
      <c r="CF429" s="53">
        <f t="shared" si="3312"/>
        <v>0</v>
      </c>
      <c r="CG429" s="48"/>
      <c r="CH429" s="53">
        <f t="shared" si="3313"/>
        <v>0</v>
      </c>
      <c r="CI429" s="48"/>
      <c r="CJ429" s="53">
        <f t="shared" si="3314"/>
        <v>0</v>
      </c>
      <c r="CK429" s="48"/>
      <c r="CL429" s="53">
        <f t="shared" si="3315"/>
        <v>0</v>
      </c>
      <c r="CM429" s="48"/>
      <c r="CN429" s="53">
        <f t="shared" si="3316"/>
        <v>0</v>
      </c>
      <c r="CO429" s="48"/>
      <c r="CP429" s="53">
        <f t="shared" si="3317"/>
        <v>0</v>
      </c>
      <c r="CQ429" s="48"/>
      <c r="CR429" s="53">
        <f t="shared" si="3318"/>
        <v>0</v>
      </c>
      <c r="CS429" s="48"/>
      <c r="CT429" s="53">
        <f t="shared" si="3319"/>
        <v>0</v>
      </c>
      <c r="CU429" s="48"/>
      <c r="CV429" s="53">
        <f t="shared" si="3320"/>
        <v>0</v>
      </c>
      <c r="CW429" s="48"/>
      <c r="CX429" s="53">
        <f t="shared" si="3221"/>
        <v>0</v>
      </c>
      <c r="CY429" s="43"/>
      <c r="CZ429" s="50">
        <f t="shared" si="3222"/>
        <v>0</v>
      </c>
      <c r="DA429" s="50">
        <f t="shared" si="3223"/>
        <v>0</v>
      </c>
      <c r="DB429" s="1"/>
      <c r="DC429" s="850"/>
      <c r="DD429" s="850">
        <f t="shared" si="3224"/>
        <v>0</v>
      </c>
      <c r="DE429" s="851">
        <f t="shared" si="3225"/>
        <v>0</v>
      </c>
      <c r="DF429" s="851">
        <f t="shared" si="3226"/>
        <v>0</v>
      </c>
      <c r="DG429" s="850"/>
      <c r="DH429" s="850"/>
      <c r="DI429" s="851"/>
      <c r="DJ429" s="851"/>
    </row>
    <row r="430" spans="1:114" s="3" customFormat="1" x14ac:dyDescent="0.2">
      <c r="A430" s="46"/>
      <c r="B430" s="46"/>
      <c r="C430" s="46" t="s">
        <v>8</v>
      </c>
      <c r="D430" s="46">
        <v>75</v>
      </c>
      <c r="E430" s="4"/>
      <c r="F430" s="53">
        <f t="shared" si="3230"/>
        <v>0</v>
      </c>
      <c r="G430" s="4"/>
      <c r="H430" s="53">
        <f t="shared" si="3231"/>
        <v>0</v>
      </c>
      <c r="I430" s="4"/>
      <c r="J430" s="53">
        <f t="shared" si="3232"/>
        <v>0</v>
      </c>
      <c r="K430" s="4"/>
      <c r="L430" s="53">
        <f t="shared" si="3321"/>
        <v>0</v>
      </c>
      <c r="M430" s="4"/>
      <c r="N430" s="53">
        <f t="shared" si="3278"/>
        <v>0</v>
      </c>
      <c r="O430" s="4"/>
      <c r="P430" s="43">
        <f t="shared" si="3235"/>
        <v>0</v>
      </c>
      <c r="Q430" s="4"/>
      <c r="R430" s="53">
        <f t="shared" si="3279"/>
        <v>0</v>
      </c>
      <c r="S430" s="4"/>
      <c r="T430" s="53">
        <f t="shared" si="3280"/>
        <v>0</v>
      </c>
      <c r="U430" s="4"/>
      <c r="V430" s="53">
        <f t="shared" si="3281"/>
        <v>0</v>
      </c>
      <c r="W430" s="4"/>
      <c r="X430" s="53">
        <f t="shared" si="3282"/>
        <v>0</v>
      </c>
      <c r="Y430" s="4"/>
      <c r="Z430" s="53">
        <f t="shared" si="3283"/>
        <v>0</v>
      </c>
      <c r="AA430" s="4"/>
      <c r="AB430" s="872">
        <f t="shared" si="3284"/>
        <v>0</v>
      </c>
      <c r="AC430" s="877"/>
      <c r="AD430" s="53">
        <f t="shared" si="3285"/>
        <v>0</v>
      </c>
      <c r="AE430" s="48"/>
      <c r="AF430" s="53">
        <f t="shared" si="3286"/>
        <v>0</v>
      </c>
      <c r="AG430" s="48"/>
      <c r="AH430" s="53">
        <f t="shared" si="3287"/>
        <v>0</v>
      </c>
      <c r="AI430" s="48"/>
      <c r="AJ430" s="53">
        <f t="shared" si="3288"/>
        <v>0</v>
      </c>
      <c r="AK430" s="48"/>
      <c r="AL430" s="53">
        <f t="shared" si="3289"/>
        <v>0</v>
      </c>
      <c r="AM430" s="48"/>
      <c r="AN430" s="53">
        <f t="shared" si="3290"/>
        <v>0</v>
      </c>
      <c r="AO430" s="48"/>
      <c r="AP430" s="53">
        <f t="shared" si="3291"/>
        <v>0</v>
      </c>
      <c r="AQ430" s="48"/>
      <c r="AR430" s="53">
        <f t="shared" si="3292"/>
        <v>0</v>
      </c>
      <c r="AS430" s="48"/>
      <c r="AT430" s="53">
        <f t="shared" si="3293"/>
        <v>0</v>
      </c>
      <c r="AU430" s="48"/>
      <c r="AV430" s="53">
        <f t="shared" si="3294"/>
        <v>0</v>
      </c>
      <c r="AW430" s="48"/>
      <c r="AX430" s="53">
        <f t="shared" si="3295"/>
        <v>0</v>
      </c>
      <c r="AY430" s="48"/>
      <c r="AZ430" s="872">
        <f t="shared" si="3296"/>
        <v>0</v>
      </c>
      <c r="BA430" s="877"/>
      <c r="BB430" s="53">
        <f t="shared" si="3297"/>
        <v>0</v>
      </c>
      <c r="BC430" s="48"/>
      <c r="BD430" s="53">
        <f t="shared" si="3298"/>
        <v>0</v>
      </c>
      <c r="BE430" s="48"/>
      <c r="BF430" s="53">
        <f t="shared" si="3299"/>
        <v>0</v>
      </c>
      <c r="BG430" s="48"/>
      <c r="BH430" s="53">
        <f t="shared" si="3300"/>
        <v>0</v>
      </c>
      <c r="BI430" s="48"/>
      <c r="BJ430" s="53">
        <f t="shared" si="3301"/>
        <v>0</v>
      </c>
      <c r="BK430" s="48"/>
      <c r="BL430" s="53">
        <f t="shared" si="3302"/>
        <v>0</v>
      </c>
      <c r="BM430" s="48"/>
      <c r="BN430" s="53">
        <f t="shared" si="3303"/>
        <v>0</v>
      </c>
      <c r="BO430" s="48"/>
      <c r="BP430" s="53">
        <f t="shared" si="3304"/>
        <v>0</v>
      </c>
      <c r="BQ430" s="48"/>
      <c r="BR430" s="53">
        <f t="shared" si="3305"/>
        <v>0</v>
      </c>
      <c r="BS430" s="48"/>
      <c r="BT430" s="53">
        <f t="shared" si="3306"/>
        <v>0</v>
      </c>
      <c r="BU430" s="48"/>
      <c r="BV430" s="53">
        <f t="shared" si="3307"/>
        <v>0</v>
      </c>
      <c r="BW430" s="48"/>
      <c r="BX430" s="53">
        <f t="shared" si="3308"/>
        <v>0</v>
      </c>
      <c r="BY430" s="48"/>
      <c r="BZ430" s="53">
        <f t="shared" si="3309"/>
        <v>0</v>
      </c>
      <c r="CA430" s="48"/>
      <c r="CB430" s="53">
        <f t="shared" si="3310"/>
        <v>0</v>
      </c>
      <c r="CC430" s="48"/>
      <c r="CD430" s="53">
        <f t="shared" si="3311"/>
        <v>0</v>
      </c>
      <c r="CE430" s="48"/>
      <c r="CF430" s="53">
        <f t="shared" si="3312"/>
        <v>0</v>
      </c>
      <c r="CG430" s="48"/>
      <c r="CH430" s="53">
        <f t="shared" si="3313"/>
        <v>0</v>
      </c>
      <c r="CI430" s="48"/>
      <c r="CJ430" s="53">
        <f t="shared" si="3314"/>
        <v>0</v>
      </c>
      <c r="CK430" s="48"/>
      <c r="CL430" s="53">
        <f t="shared" si="3315"/>
        <v>0</v>
      </c>
      <c r="CM430" s="48"/>
      <c r="CN430" s="53">
        <f t="shared" si="3316"/>
        <v>0</v>
      </c>
      <c r="CO430" s="48"/>
      <c r="CP430" s="53">
        <f t="shared" si="3317"/>
        <v>0</v>
      </c>
      <c r="CQ430" s="48"/>
      <c r="CR430" s="53">
        <f t="shared" si="3318"/>
        <v>0</v>
      </c>
      <c r="CS430" s="48"/>
      <c r="CT430" s="53">
        <f t="shared" si="3319"/>
        <v>0</v>
      </c>
      <c r="CU430" s="48"/>
      <c r="CV430" s="53">
        <f t="shared" si="3320"/>
        <v>0</v>
      </c>
      <c r="CW430" s="48"/>
      <c r="CX430" s="53">
        <f t="shared" si="3221"/>
        <v>0</v>
      </c>
      <c r="CY430" s="43"/>
      <c r="CZ430" s="50">
        <f t="shared" si="3222"/>
        <v>0</v>
      </c>
      <c r="DA430" s="50">
        <f t="shared" si="3223"/>
        <v>0</v>
      </c>
      <c r="DB430" s="1"/>
      <c r="DC430" s="850"/>
      <c r="DD430" s="850">
        <f t="shared" si="3224"/>
        <v>0</v>
      </c>
      <c r="DE430" s="851">
        <f t="shared" si="3225"/>
        <v>0</v>
      </c>
      <c r="DF430" s="851">
        <f t="shared" si="3226"/>
        <v>0</v>
      </c>
      <c r="DG430" s="850"/>
      <c r="DH430" s="850"/>
      <c r="DI430" s="851"/>
      <c r="DJ430" s="851"/>
    </row>
    <row r="431" spans="1:114" s="3" customFormat="1" x14ac:dyDescent="0.2">
      <c r="A431" s="46"/>
      <c r="B431" s="46"/>
      <c r="C431" s="46" t="s">
        <v>9</v>
      </c>
      <c r="D431" s="46">
        <v>60</v>
      </c>
      <c r="E431" s="4"/>
      <c r="F431" s="53">
        <f t="shared" si="3230"/>
        <v>0</v>
      </c>
      <c r="G431" s="4"/>
      <c r="H431" s="53">
        <f t="shared" si="3231"/>
        <v>0</v>
      </c>
      <c r="I431" s="4"/>
      <c r="J431" s="53">
        <f t="shared" si="3232"/>
        <v>0</v>
      </c>
      <c r="K431" s="4"/>
      <c r="L431" s="53">
        <f t="shared" si="3321"/>
        <v>0</v>
      </c>
      <c r="M431" s="4"/>
      <c r="N431" s="53">
        <f t="shared" si="3278"/>
        <v>0</v>
      </c>
      <c r="O431" s="4"/>
      <c r="P431" s="43">
        <f t="shared" si="3235"/>
        <v>0</v>
      </c>
      <c r="Q431" s="4"/>
      <c r="R431" s="53">
        <f t="shared" si="3279"/>
        <v>0</v>
      </c>
      <c r="S431" s="4"/>
      <c r="T431" s="53">
        <f t="shared" si="3280"/>
        <v>0</v>
      </c>
      <c r="U431" s="4"/>
      <c r="V431" s="53">
        <f t="shared" si="3281"/>
        <v>0</v>
      </c>
      <c r="W431" s="4"/>
      <c r="X431" s="53">
        <f t="shared" si="3282"/>
        <v>0</v>
      </c>
      <c r="Y431" s="4"/>
      <c r="Z431" s="53">
        <f t="shared" si="3283"/>
        <v>0</v>
      </c>
      <c r="AA431" s="4"/>
      <c r="AB431" s="872">
        <f t="shared" si="3284"/>
        <v>0</v>
      </c>
      <c r="AC431" s="877"/>
      <c r="AD431" s="53">
        <f t="shared" si="3285"/>
        <v>0</v>
      </c>
      <c r="AE431" s="48"/>
      <c r="AF431" s="53">
        <f t="shared" si="3286"/>
        <v>0</v>
      </c>
      <c r="AG431" s="48"/>
      <c r="AH431" s="53">
        <f t="shared" si="3287"/>
        <v>0</v>
      </c>
      <c r="AI431" s="48"/>
      <c r="AJ431" s="53">
        <f t="shared" si="3288"/>
        <v>0</v>
      </c>
      <c r="AK431" s="48"/>
      <c r="AL431" s="53">
        <f t="shared" si="3289"/>
        <v>0</v>
      </c>
      <c r="AM431" s="48"/>
      <c r="AN431" s="53">
        <f t="shared" si="3290"/>
        <v>0</v>
      </c>
      <c r="AO431" s="48"/>
      <c r="AP431" s="53">
        <f t="shared" si="3291"/>
        <v>0</v>
      </c>
      <c r="AQ431" s="48"/>
      <c r="AR431" s="53">
        <f t="shared" si="3292"/>
        <v>0</v>
      </c>
      <c r="AS431" s="48"/>
      <c r="AT431" s="53">
        <f t="shared" si="3293"/>
        <v>0</v>
      </c>
      <c r="AU431" s="48"/>
      <c r="AV431" s="53">
        <f t="shared" si="3294"/>
        <v>0</v>
      </c>
      <c r="AW431" s="48"/>
      <c r="AX431" s="53">
        <f t="shared" si="3295"/>
        <v>0</v>
      </c>
      <c r="AY431" s="48"/>
      <c r="AZ431" s="872">
        <f t="shared" si="3296"/>
        <v>0</v>
      </c>
      <c r="BA431" s="877"/>
      <c r="BB431" s="53">
        <f t="shared" si="3297"/>
        <v>0</v>
      </c>
      <c r="BC431" s="48"/>
      <c r="BD431" s="53">
        <f t="shared" si="3298"/>
        <v>0</v>
      </c>
      <c r="BE431" s="48"/>
      <c r="BF431" s="53">
        <f t="shared" si="3299"/>
        <v>0</v>
      </c>
      <c r="BG431" s="48"/>
      <c r="BH431" s="53">
        <f t="shared" si="3300"/>
        <v>0</v>
      </c>
      <c r="BI431" s="48"/>
      <c r="BJ431" s="53">
        <f t="shared" si="3301"/>
        <v>0</v>
      </c>
      <c r="BK431" s="48"/>
      <c r="BL431" s="53">
        <f t="shared" si="3302"/>
        <v>0</v>
      </c>
      <c r="BM431" s="48"/>
      <c r="BN431" s="53">
        <f t="shared" si="3303"/>
        <v>0</v>
      </c>
      <c r="BO431" s="48"/>
      <c r="BP431" s="53">
        <f t="shared" si="3304"/>
        <v>0</v>
      </c>
      <c r="BQ431" s="48"/>
      <c r="BR431" s="53">
        <f t="shared" si="3305"/>
        <v>0</v>
      </c>
      <c r="BS431" s="48"/>
      <c r="BT431" s="53">
        <f t="shared" si="3306"/>
        <v>0</v>
      </c>
      <c r="BU431" s="48"/>
      <c r="BV431" s="53">
        <f t="shared" si="3307"/>
        <v>0</v>
      </c>
      <c r="BW431" s="48"/>
      <c r="BX431" s="53">
        <f t="shared" si="3308"/>
        <v>0</v>
      </c>
      <c r="BY431" s="48"/>
      <c r="BZ431" s="53">
        <f t="shared" si="3309"/>
        <v>0</v>
      </c>
      <c r="CA431" s="48"/>
      <c r="CB431" s="53">
        <f t="shared" si="3310"/>
        <v>0</v>
      </c>
      <c r="CC431" s="48"/>
      <c r="CD431" s="53">
        <f t="shared" si="3311"/>
        <v>0</v>
      </c>
      <c r="CE431" s="48"/>
      <c r="CF431" s="53">
        <f t="shared" si="3312"/>
        <v>0</v>
      </c>
      <c r="CG431" s="48"/>
      <c r="CH431" s="53">
        <f t="shared" si="3313"/>
        <v>0</v>
      </c>
      <c r="CI431" s="48"/>
      <c r="CJ431" s="53">
        <f t="shared" si="3314"/>
        <v>0</v>
      </c>
      <c r="CK431" s="48"/>
      <c r="CL431" s="53">
        <f t="shared" si="3315"/>
        <v>0</v>
      </c>
      <c r="CM431" s="48"/>
      <c r="CN431" s="53">
        <f t="shared" si="3316"/>
        <v>0</v>
      </c>
      <c r="CO431" s="48"/>
      <c r="CP431" s="53">
        <f t="shared" si="3317"/>
        <v>0</v>
      </c>
      <c r="CQ431" s="48"/>
      <c r="CR431" s="53">
        <f t="shared" si="3318"/>
        <v>0</v>
      </c>
      <c r="CS431" s="48"/>
      <c r="CT431" s="53">
        <f t="shared" si="3319"/>
        <v>0</v>
      </c>
      <c r="CU431" s="48"/>
      <c r="CV431" s="53">
        <f t="shared" si="3320"/>
        <v>0</v>
      </c>
      <c r="CW431" s="48"/>
      <c r="CX431" s="53">
        <f t="shared" si="3221"/>
        <v>0</v>
      </c>
      <c r="CY431" s="43"/>
      <c r="CZ431" s="50">
        <f t="shared" si="3222"/>
        <v>0</v>
      </c>
      <c r="DA431" s="50">
        <f t="shared" si="3223"/>
        <v>0</v>
      </c>
      <c r="DB431" s="1"/>
      <c r="DC431" s="850"/>
      <c r="DD431" s="850">
        <f t="shared" si="3224"/>
        <v>0</v>
      </c>
      <c r="DE431" s="851">
        <f t="shared" si="3225"/>
        <v>0</v>
      </c>
      <c r="DF431" s="851">
        <f t="shared" si="3226"/>
        <v>0</v>
      </c>
      <c r="DG431" s="850"/>
      <c r="DH431" s="850"/>
      <c r="DI431" s="851"/>
      <c r="DJ431" s="851"/>
    </row>
    <row r="432" spans="1:114" s="3" customFormat="1" x14ac:dyDescent="0.2">
      <c r="A432" s="46"/>
      <c r="B432" s="46"/>
      <c r="C432" s="46" t="s">
        <v>9</v>
      </c>
      <c r="D432" s="46">
        <v>60</v>
      </c>
      <c r="E432" s="4"/>
      <c r="F432" s="53">
        <f t="shared" si="3230"/>
        <v>0</v>
      </c>
      <c r="G432" s="4"/>
      <c r="H432" s="53">
        <f t="shared" si="3231"/>
        <v>0</v>
      </c>
      <c r="I432" s="4"/>
      <c r="J432" s="53">
        <f t="shared" si="3232"/>
        <v>0</v>
      </c>
      <c r="K432" s="4"/>
      <c r="L432" s="53">
        <f t="shared" si="3321"/>
        <v>0</v>
      </c>
      <c r="M432" s="4"/>
      <c r="N432" s="53">
        <f t="shared" si="3278"/>
        <v>0</v>
      </c>
      <c r="O432" s="4"/>
      <c r="P432" s="43">
        <f t="shared" si="3235"/>
        <v>0</v>
      </c>
      <c r="Q432" s="4"/>
      <c r="R432" s="53">
        <f t="shared" si="3279"/>
        <v>0</v>
      </c>
      <c r="S432" s="4"/>
      <c r="T432" s="53">
        <f t="shared" si="3280"/>
        <v>0</v>
      </c>
      <c r="U432" s="4"/>
      <c r="V432" s="53">
        <f t="shared" si="3281"/>
        <v>0</v>
      </c>
      <c r="W432" s="4"/>
      <c r="X432" s="53">
        <f t="shared" si="3282"/>
        <v>0</v>
      </c>
      <c r="Y432" s="4"/>
      <c r="Z432" s="53">
        <f t="shared" si="3283"/>
        <v>0</v>
      </c>
      <c r="AA432" s="4"/>
      <c r="AB432" s="872">
        <f t="shared" si="3284"/>
        <v>0</v>
      </c>
      <c r="AC432" s="877"/>
      <c r="AD432" s="53">
        <f t="shared" si="3285"/>
        <v>0</v>
      </c>
      <c r="AE432" s="48"/>
      <c r="AF432" s="53">
        <f t="shared" si="3286"/>
        <v>0</v>
      </c>
      <c r="AG432" s="48"/>
      <c r="AH432" s="53">
        <f t="shared" si="3287"/>
        <v>0</v>
      </c>
      <c r="AI432" s="48"/>
      <c r="AJ432" s="53">
        <f t="shared" si="3288"/>
        <v>0</v>
      </c>
      <c r="AK432" s="48"/>
      <c r="AL432" s="53">
        <f t="shared" si="3289"/>
        <v>0</v>
      </c>
      <c r="AM432" s="48"/>
      <c r="AN432" s="53">
        <f t="shared" si="3290"/>
        <v>0</v>
      </c>
      <c r="AO432" s="48"/>
      <c r="AP432" s="53">
        <f t="shared" si="3291"/>
        <v>0</v>
      </c>
      <c r="AQ432" s="48"/>
      <c r="AR432" s="53">
        <f t="shared" si="3292"/>
        <v>0</v>
      </c>
      <c r="AS432" s="48"/>
      <c r="AT432" s="53">
        <f t="shared" si="3293"/>
        <v>0</v>
      </c>
      <c r="AU432" s="48"/>
      <c r="AV432" s="53">
        <f t="shared" si="3294"/>
        <v>0</v>
      </c>
      <c r="AW432" s="48"/>
      <c r="AX432" s="53">
        <f t="shared" si="3295"/>
        <v>0</v>
      </c>
      <c r="AY432" s="48"/>
      <c r="AZ432" s="872">
        <f t="shared" si="3296"/>
        <v>0</v>
      </c>
      <c r="BA432" s="877"/>
      <c r="BB432" s="53">
        <f t="shared" si="3297"/>
        <v>0</v>
      </c>
      <c r="BC432" s="48"/>
      <c r="BD432" s="53">
        <f t="shared" si="3298"/>
        <v>0</v>
      </c>
      <c r="BE432" s="48"/>
      <c r="BF432" s="53">
        <f t="shared" si="3299"/>
        <v>0</v>
      </c>
      <c r="BG432" s="48"/>
      <c r="BH432" s="53">
        <f t="shared" si="3300"/>
        <v>0</v>
      </c>
      <c r="BI432" s="48"/>
      <c r="BJ432" s="53">
        <f t="shared" si="3301"/>
        <v>0</v>
      </c>
      <c r="BK432" s="48"/>
      <c r="BL432" s="53">
        <f t="shared" si="3302"/>
        <v>0</v>
      </c>
      <c r="BM432" s="48"/>
      <c r="BN432" s="53">
        <f t="shared" si="3303"/>
        <v>0</v>
      </c>
      <c r="BO432" s="48"/>
      <c r="BP432" s="53">
        <f t="shared" si="3304"/>
        <v>0</v>
      </c>
      <c r="BQ432" s="48"/>
      <c r="BR432" s="53">
        <f t="shared" si="3305"/>
        <v>0</v>
      </c>
      <c r="BS432" s="48"/>
      <c r="BT432" s="53">
        <f t="shared" si="3306"/>
        <v>0</v>
      </c>
      <c r="BU432" s="48"/>
      <c r="BV432" s="53">
        <f t="shared" si="3307"/>
        <v>0</v>
      </c>
      <c r="BW432" s="48"/>
      <c r="BX432" s="53">
        <f t="shared" si="3308"/>
        <v>0</v>
      </c>
      <c r="BY432" s="48"/>
      <c r="BZ432" s="53">
        <f t="shared" si="3309"/>
        <v>0</v>
      </c>
      <c r="CA432" s="48"/>
      <c r="CB432" s="53">
        <f t="shared" si="3310"/>
        <v>0</v>
      </c>
      <c r="CC432" s="48"/>
      <c r="CD432" s="53">
        <f t="shared" si="3311"/>
        <v>0</v>
      </c>
      <c r="CE432" s="48"/>
      <c r="CF432" s="53">
        <f t="shared" si="3312"/>
        <v>0</v>
      </c>
      <c r="CG432" s="48"/>
      <c r="CH432" s="53">
        <f t="shared" si="3313"/>
        <v>0</v>
      </c>
      <c r="CI432" s="48"/>
      <c r="CJ432" s="53">
        <f t="shared" si="3314"/>
        <v>0</v>
      </c>
      <c r="CK432" s="48"/>
      <c r="CL432" s="53">
        <f t="shared" si="3315"/>
        <v>0</v>
      </c>
      <c r="CM432" s="48"/>
      <c r="CN432" s="53">
        <f t="shared" si="3316"/>
        <v>0</v>
      </c>
      <c r="CO432" s="48"/>
      <c r="CP432" s="53">
        <f t="shared" si="3317"/>
        <v>0</v>
      </c>
      <c r="CQ432" s="48"/>
      <c r="CR432" s="53">
        <f t="shared" si="3318"/>
        <v>0</v>
      </c>
      <c r="CS432" s="48"/>
      <c r="CT432" s="53">
        <f t="shared" si="3319"/>
        <v>0</v>
      </c>
      <c r="CU432" s="48"/>
      <c r="CV432" s="53">
        <f t="shared" si="3320"/>
        <v>0</v>
      </c>
      <c r="CW432" s="48"/>
      <c r="CX432" s="53">
        <f t="shared" si="3221"/>
        <v>0</v>
      </c>
      <c r="CY432" s="43"/>
      <c r="CZ432" s="50">
        <f t="shared" si="3222"/>
        <v>0</v>
      </c>
      <c r="DA432" s="50">
        <f t="shared" si="3223"/>
        <v>0</v>
      </c>
      <c r="DB432" s="1"/>
      <c r="DC432" s="850"/>
      <c r="DD432" s="850">
        <f t="shared" si="3224"/>
        <v>0</v>
      </c>
      <c r="DE432" s="851">
        <f t="shared" si="3225"/>
        <v>0</v>
      </c>
      <c r="DF432" s="851">
        <f t="shared" si="3226"/>
        <v>0</v>
      </c>
      <c r="DG432" s="850"/>
      <c r="DH432" s="850"/>
      <c r="DI432" s="851"/>
      <c r="DJ432" s="851"/>
    </row>
    <row r="433" spans="1:114" s="3" customFormat="1" x14ac:dyDescent="0.2">
      <c r="A433" s="46"/>
      <c r="B433" s="46"/>
      <c r="C433" s="46" t="s">
        <v>9</v>
      </c>
      <c r="D433" s="46">
        <v>60</v>
      </c>
      <c r="E433" s="4"/>
      <c r="F433" s="53">
        <f t="shared" si="3230"/>
        <v>0</v>
      </c>
      <c r="G433" s="4"/>
      <c r="H433" s="53">
        <f t="shared" si="3231"/>
        <v>0</v>
      </c>
      <c r="I433" s="4"/>
      <c r="J433" s="53">
        <f t="shared" si="3232"/>
        <v>0</v>
      </c>
      <c r="K433" s="4"/>
      <c r="L433" s="53">
        <f t="shared" si="3321"/>
        <v>0</v>
      </c>
      <c r="M433" s="4"/>
      <c r="N433" s="53">
        <f t="shared" si="3278"/>
        <v>0</v>
      </c>
      <c r="O433" s="4"/>
      <c r="P433" s="43">
        <f t="shared" si="3235"/>
        <v>0</v>
      </c>
      <c r="Q433" s="4"/>
      <c r="R433" s="53">
        <f t="shared" si="3279"/>
        <v>0</v>
      </c>
      <c r="S433" s="4"/>
      <c r="T433" s="53">
        <f t="shared" si="3280"/>
        <v>0</v>
      </c>
      <c r="U433" s="4"/>
      <c r="V433" s="53">
        <f t="shared" si="3281"/>
        <v>0</v>
      </c>
      <c r="W433" s="4"/>
      <c r="X433" s="53">
        <f t="shared" si="3282"/>
        <v>0</v>
      </c>
      <c r="Y433" s="4"/>
      <c r="Z433" s="53">
        <f t="shared" si="3283"/>
        <v>0</v>
      </c>
      <c r="AA433" s="4"/>
      <c r="AB433" s="872">
        <f t="shared" si="3284"/>
        <v>0</v>
      </c>
      <c r="AC433" s="877"/>
      <c r="AD433" s="53">
        <f t="shared" si="3285"/>
        <v>0</v>
      </c>
      <c r="AE433" s="48"/>
      <c r="AF433" s="53">
        <f t="shared" si="3286"/>
        <v>0</v>
      </c>
      <c r="AG433" s="48"/>
      <c r="AH433" s="53">
        <f t="shared" si="3287"/>
        <v>0</v>
      </c>
      <c r="AI433" s="48"/>
      <c r="AJ433" s="53">
        <f t="shared" si="3288"/>
        <v>0</v>
      </c>
      <c r="AK433" s="48"/>
      <c r="AL433" s="53">
        <f t="shared" si="3289"/>
        <v>0</v>
      </c>
      <c r="AM433" s="48"/>
      <c r="AN433" s="53">
        <f t="shared" si="3290"/>
        <v>0</v>
      </c>
      <c r="AO433" s="48"/>
      <c r="AP433" s="53">
        <f t="shared" si="3291"/>
        <v>0</v>
      </c>
      <c r="AQ433" s="48"/>
      <c r="AR433" s="53">
        <f t="shared" si="3292"/>
        <v>0</v>
      </c>
      <c r="AS433" s="48"/>
      <c r="AT433" s="53">
        <f t="shared" si="3293"/>
        <v>0</v>
      </c>
      <c r="AU433" s="48"/>
      <c r="AV433" s="53">
        <f t="shared" si="3294"/>
        <v>0</v>
      </c>
      <c r="AW433" s="48"/>
      <c r="AX433" s="53">
        <f t="shared" si="3295"/>
        <v>0</v>
      </c>
      <c r="AY433" s="48"/>
      <c r="AZ433" s="872">
        <f t="shared" si="3296"/>
        <v>0</v>
      </c>
      <c r="BA433" s="877"/>
      <c r="BB433" s="53">
        <f t="shared" si="3297"/>
        <v>0</v>
      </c>
      <c r="BC433" s="48"/>
      <c r="BD433" s="53">
        <f t="shared" si="3298"/>
        <v>0</v>
      </c>
      <c r="BE433" s="48"/>
      <c r="BF433" s="53">
        <f t="shared" si="3299"/>
        <v>0</v>
      </c>
      <c r="BG433" s="48"/>
      <c r="BH433" s="53">
        <f t="shared" si="3300"/>
        <v>0</v>
      </c>
      <c r="BI433" s="48"/>
      <c r="BJ433" s="53">
        <f t="shared" si="3301"/>
        <v>0</v>
      </c>
      <c r="BK433" s="48"/>
      <c r="BL433" s="53">
        <f t="shared" si="3302"/>
        <v>0</v>
      </c>
      <c r="BM433" s="48"/>
      <c r="BN433" s="53">
        <f t="shared" si="3303"/>
        <v>0</v>
      </c>
      <c r="BO433" s="48"/>
      <c r="BP433" s="53">
        <f t="shared" si="3304"/>
        <v>0</v>
      </c>
      <c r="BQ433" s="48"/>
      <c r="BR433" s="53">
        <f t="shared" si="3305"/>
        <v>0</v>
      </c>
      <c r="BS433" s="48"/>
      <c r="BT433" s="53">
        <f t="shared" si="3306"/>
        <v>0</v>
      </c>
      <c r="BU433" s="48"/>
      <c r="BV433" s="53">
        <f t="shared" si="3307"/>
        <v>0</v>
      </c>
      <c r="BW433" s="48"/>
      <c r="BX433" s="53">
        <f t="shared" si="3308"/>
        <v>0</v>
      </c>
      <c r="BY433" s="48"/>
      <c r="BZ433" s="53">
        <f t="shared" si="3309"/>
        <v>0</v>
      </c>
      <c r="CA433" s="48"/>
      <c r="CB433" s="53">
        <f t="shared" si="3310"/>
        <v>0</v>
      </c>
      <c r="CC433" s="48"/>
      <c r="CD433" s="53">
        <f t="shared" si="3311"/>
        <v>0</v>
      </c>
      <c r="CE433" s="48"/>
      <c r="CF433" s="53">
        <f t="shared" si="3312"/>
        <v>0</v>
      </c>
      <c r="CG433" s="48"/>
      <c r="CH433" s="53">
        <f t="shared" si="3313"/>
        <v>0</v>
      </c>
      <c r="CI433" s="48"/>
      <c r="CJ433" s="53">
        <f t="shared" si="3314"/>
        <v>0</v>
      </c>
      <c r="CK433" s="48"/>
      <c r="CL433" s="53">
        <f t="shared" si="3315"/>
        <v>0</v>
      </c>
      <c r="CM433" s="48"/>
      <c r="CN433" s="53">
        <f t="shared" si="3316"/>
        <v>0</v>
      </c>
      <c r="CO433" s="48"/>
      <c r="CP433" s="53">
        <f t="shared" si="3317"/>
        <v>0</v>
      </c>
      <c r="CQ433" s="48"/>
      <c r="CR433" s="53">
        <f t="shared" si="3318"/>
        <v>0</v>
      </c>
      <c r="CS433" s="48"/>
      <c r="CT433" s="53">
        <f t="shared" si="3319"/>
        <v>0</v>
      </c>
      <c r="CU433" s="48"/>
      <c r="CV433" s="53">
        <f t="shared" si="3320"/>
        <v>0</v>
      </c>
      <c r="CW433" s="48"/>
      <c r="CX433" s="53">
        <f t="shared" si="3221"/>
        <v>0</v>
      </c>
      <c r="CY433" s="43"/>
      <c r="CZ433" s="50">
        <f t="shared" si="3222"/>
        <v>0</v>
      </c>
      <c r="DA433" s="50">
        <f t="shared" si="3223"/>
        <v>0</v>
      </c>
      <c r="DB433" s="1"/>
      <c r="DC433" s="850"/>
      <c r="DD433" s="850">
        <f t="shared" si="3224"/>
        <v>0</v>
      </c>
      <c r="DE433" s="851">
        <f t="shared" si="3225"/>
        <v>0</v>
      </c>
      <c r="DF433" s="851">
        <f t="shared" si="3226"/>
        <v>0</v>
      </c>
      <c r="DG433" s="850"/>
      <c r="DH433" s="850"/>
      <c r="DI433" s="851"/>
      <c r="DJ433" s="851"/>
    </row>
    <row r="434" spans="1:114" s="3" customFormat="1" x14ac:dyDescent="0.2">
      <c r="A434" s="46" t="s">
        <v>145</v>
      </c>
      <c r="B434" s="46" t="s">
        <v>146</v>
      </c>
      <c r="C434" s="46" t="s">
        <v>10</v>
      </c>
      <c r="D434" s="46">
        <v>35</v>
      </c>
      <c r="E434" s="4"/>
      <c r="F434" s="53">
        <f t="shared" si="3230"/>
        <v>0</v>
      </c>
      <c r="G434" s="4"/>
      <c r="H434" s="53">
        <f t="shared" si="3231"/>
        <v>0</v>
      </c>
      <c r="I434" s="4"/>
      <c r="J434" s="53">
        <f t="shared" si="3232"/>
        <v>0</v>
      </c>
      <c r="K434" s="4"/>
      <c r="L434" s="53">
        <f t="shared" si="3321"/>
        <v>0</v>
      </c>
      <c r="M434" s="4"/>
      <c r="N434" s="53">
        <f t="shared" si="3278"/>
        <v>0</v>
      </c>
      <c r="O434" s="4"/>
      <c r="P434" s="43">
        <f t="shared" si="3235"/>
        <v>0</v>
      </c>
      <c r="Q434" s="4"/>
      <c r="R434" s="53">
        <f t="shared" si="3279"/>
        <v>0</v>
      </c>
      <c r="S434" s="4"/>
      <c r="T434" s="53">
        <f t="shared" si="3280"/>
        <v>0</v>
      </c>
      <c r="U434" s="4"/>
      <c r="V434" s="53">
        <f t="shared" si="3281"/>
        <v>0</v>
      </c>
      <c r="W434" s="4"/>
      <c r="X434" s="53">
        <f t="shared" si="3282"/>
        <v>0</v>
      </c>
      <c r="Y434" s="4"/>
      <c r="Z434" s="53">
        <f t="shared" si="3283"/>
        <v>0</v>
      </c>
      <c r="AA434" s="4"/>
      <c r="AB434" s="872">
        <f t="shared" si="3284"/>
        <v>0</v>
      </c>
      <c r="AC434" s="877"/>
      <c r="AD434" s="53">
        <f t="shared" si="3285"/>
        <v>0</v>
      </c>
      <c r="AE434" s="48"/>
      <c r="AF434" s="53">
        <f t="shared" si="3286"/>
        <v>0</v>
      </c>
      <c r="AG434" s="48"/>
      <c r="AH434" s="53">
        <f t="shared" si="3287"/>
        <v>0</v>
      </c>
      <c r="AI434" s="48"/>
      <c r="AJ434" s="53">
        <f t="shared" si="3288"/>
        <v>0</v>
      </c>
      <c r="AK434" s="48"/>
      <c r="AL434" s="53">
        <f t="shared" si="3289"/>
        <v>0</v>
      </c>
      <c r="AM434" s="48"/>
      <c r="AN434" s="53">
        <f t="shared" si="3290"/>
        <v>0</v>
      </c>
      <c r="AO434" s="48"/>
      <c r="AP434" s="53">
        <f t="shared" si="3291"/>
        <v>0</v>
      </c>
      <c r="AQ434" s="48"/>
      <c r="AR434" s="53">
        <f t="shared" si="3292"/>
        <v>0</v>
      </c>
      <c r="AS434" s="48"/>
      <c r="AT434" s="53">
        <f t="shared" si="3293"/>
        <v>0</v>
      </c>
      <c r="AU434" s="48"/>
      <c r="AV434" s="53">
        <f t="shared" si="3294"/>
        <v>0</v>
      </c>
      <c r="AW434" s="48"/>
      <c r="AX434" s="53">
        <f t="shared" si="3295"/>
        <v>0</v>
      </c>
      <c r="AY434" s="48"/>
      <c r="AZ434" s="872">
        <f t="shared" si="3296"/>
        <v>0</v>
      </c>
      <c r="BA434" s="877"/>
      <c r="BB434" s="53">
        <f t="shared" si="3297"/>
        <v>0</v>
      </c>
      <c r="BC434" s="48"/>
      <c r="BD434" s="53">
        <f t="shared" si="3298"/>
        <v>0</v>
      </c>
      <c r="BE434" s="48"/>
      <c r="BF434" s="53">
        <f t="shared" si="3299"/>
        <v>0</v>
      </c>
      <c r="BG434" s="48"/>
      <c r="BH434" s="53">
        <f t="shared" si="3300"/>
        <v>0</v>
      </c>
      <c r="BI434" s="48"/>
      <c r="BJ434" s="53">
        <f t="shared" si="3301"/>
        <v>0</v>
      </c>
      <c r="BK434" s="48"/>
      <c r="BL434" s="53">
        <f t="shared" si="3302"/>
        <v>0</v>
      </c>
      <c r="BM434" s="48"/>
      <c r="BN434" s="53">
        <f t="shared" si="3303"/>
        <v>0</v>
      </c>
      <c r="BO434" s="48"/>
      <c r="BP434" s="53">
        <f t="shared" si="3304"/>
        <v>0</v>
      </c>
      <c r="BQ434" s="48"/>
      <c r="BR434" s="53">
        <f t="shared" si="3305"/>
        <v>0</v>
      </c>
      <c r="BS434" s="48"/>
      <c r="BT434" s="53">
        <f t="shared" si="3306"/>
        <v>0</v>
      </c>
      <c r="BU434" s="48"/>
      <c r="BV434" s="53">
        <f t="shared" si="3307"/>
        <v>0</v>
      </c>
      <c r="BW434" s="48"/>
      <c r="BX434" s="53">
        <f t="shared" si="3308"/>
        <v>0</v>
      </c>
      <c r="BY434" s="48"/>
      <c r="BZ434" s="53">
        <f t="shared" si="3309"/>
        <v>0</v>
      </c>
      <c r="CA434" s="48"/>
      <c r="CB434" s="53">
        <f t="shared" si="3310"/>
        <v>0</v>
      </c>
      <c r="CC434" s="48"/>
      <c r="CD434" s="53">
        <f t="shared" si="3311"/>
        <v>0</v>
      </c>
      <c r="CE434" s="48"/>
      <c r="CF434" s="53">
        <f t="shared" si="3312"/>
        <v>0</v>
      </c>
      <c r="CG434" s="48"/>
      <c r="CH434" s="53">
        <f t="shared" si="3313"/>
        <v>0</v>
      </c>
      <c r="CI434" s="48"/>
      <c r="CJ434" s="53">
        <f t="shared" si="3314"/>
        <v>0</v>
      </c>
      <c r="CK434" s="48"/>
      <c r="CL434" s="53">
        <f t="shared" si="3315"/>
        <v>0</v>
      </c>
      <c r="CM434" s="48"/>
      <c r="CN434" s="53">
        <f t="shared" si="3316"/>
        <v>0</v>
      </c>
      <c r="CO434" s="48"/>
      <c r="CP434" s="53">
        <f t="shared" si="3317"/>
        <v>0</v>
      </c>
      <c r="CQ434" s="48"/>
      <c r="CR434" s="53">
        <f t="shared" si="3318"/>
        <v>0</v>
      </c>
      <c r="CS434" s="48"/>
      <c r="CT434" s="53">
        <f t="shared" si="3319"/>
        <v>0</v>
      </c>
      <c r="CU434" s="48"/>
      <c r="CV434" s="53">
        <f t="shared" si="3320"/>
        <v>0</v>
      </c>
      <c r="CW434" s="48"/>
      <c r="CX434" s="53">
        <f t="shared" si="3221"/>
        <v>0</v>
      </c>
      <c r="CY434" s="43"/>
      <c r="CZ434" s="50">
        <f t="shared" si="3222"/>
        <v>0</v>
      </c>
      <c r="DA434" s="50">
        <f t="shared" si="3223"/>
        <v>0</v>
      </c>
      <c r="DB434" s="1"/>
      <c r="DC434" s="850"/>
      <c r="DD434" s="850">
        <f t="shared" si="3224"/>
        <v>0</v>
      </c>
      <c r="DE434" s="851">
        <f t="shared" si="3225"/>
        <v>0</v>
      </c>
      <c r="DF434" s="851">
        <f t="shared" si="3226"/>
        <v>0</v>
      </c>
      <c r="DG434" s="850"/>
      <c r="DH434" s="850"/>
      <c r="DI434" s="851"/>
      <c r="DJ434" s="851"/>
    </row>
    <row r="435" spans="1:114" s="3" customFormat="1" x14ac:dyDescent="0.2">
      <c r="A435" s="46" t="s">
        <v>203</v>
      </c>
      <c r="B435" s="46" t="s">
        <v>82</v>
      </c>
      <c r="C435" s="46" t="s">
        <v>10</v>
      </c>
      <c r="D435" s="46">
        <v>35</v>
      </c>
      <c r="E435" s="4"/>
      <c r="F435" s="53">
        <f t="shared" si="3230"/>
        <v>0</v>
      </c>
      <c r="G435" s="4"/>
      <c r="H435" s="53">
        <f t="shared" si="3231"/>
        <v>0</v>
      </c>
      <c r="I435" s="4"/>
      <c r="J435" s="53">
        <f t="shared" si="3232"/>
        <v>0</v>
      </c>
      <c r="K435" s="4"/>
      <c r="L435" s="53">
        <f t="shared" si="3321"/>
        <v>0</v>
      </c>
      <c r="M435" s="4"/>
      <c r="N435" s="53">
        <f t="shared" si="3278"/>
        <v>0</v>
      </c>
      <c r="O435" s="4"/>
      <c r="P435" s="43">
        <f t="shared" si="3235"/>
        <v>0</v>
      </c>
      <c r="Q435" s="4"/>
      <c r="R435" s="53">
        <f t="shared" si="3279"/>
        <v>0</v>
      </c>
      <c r="S435" s="4"/>
      <c r="T435" s="53">
        <f t="shared" si="3280"/>
        <v>0</v>
      </c>
      <c r="U435" s="4"/>
      <c r="V435" s="53">
        <f t="shared" si="3281"/>
        <v>0</v>
      </c>
      <c r="W435" s="4"/>
      <c r="X435" s="53">
        <f t="shared" si="3282"/>
        <v>0</v>
      </c>
      <c r="Y435" s="4"/>
      <c r="Z435" s="53">
        <f t="shared" si="3283"/>
        <v>0</v>
      </c>
      <c r="AA435" s="4"/>
      <c r="AB435" s="872">
        <f t="shared" si="3284"/>
        <v>0</v>
      </c>
      <c r="AC435" s="877"/>
      <c r="AD435" s="53">
        <f t="shared" si="3285"/>
        <v>0</v>
      </c>
      <c r="AE435" s="48"/>
      <c r="AF435" s="53">
        <f t="shared" si="3286"/>
        <v>0</v>
      </c>
      <c r="AG435" s="48"/>
      <c r="AH435" s="53">
        <f t="shared" si="3287"/>
        <v>0</v>
      </c>
      <c r="AI435" s="48"/>
      <c r="AJ435" s="53">
        <f t="shared" si="3288"/>
        <v>0</v>
      </c>
      <c r="AK435" s="48"/>
      <c r="AL435" s="53">
        <f t="shared" si="3289"/>
        <v>0</v>
      </c>
      <c r="AM435" s="48"/>
      <c r="AN435" s="53">
        <f t="shared" si="3290"/>
        <v>0</v>
      </c>
      <c r="AO435" s="48"/>
      <c r="AP435" s="53">
        <f t="shared" si="3291"/>
        <v>0</v>
      </c>
      <c r="AQ435" s="48"/>
      <c r="AR435" s="53">
        <f t="shared" si="3292"/>
        <v>0</v>
      </c>
      <c r="AS435" s="48"/>
      <c r="AT435" s="53">
        <f t="shared" si="3293"/>
        <v>0</v>
      </c>
      <c r="AU435" s="48"/>
      <c r="AV435" s="53">
        <f t="shared" si="3294"/>
        <v>0</v>
      </c>
      <c r="AW435" s="48"/>
      <c r="AX435" s="53">
        <f t="shared" si="3295"/>
        <v>0</v>
      </c>
      <c r="AY435" s="48"/>
      <c r="AZ435" s="872">
        <f t="shared" si="3296"/>
        <v>0</v>
      </c>
      <c r="BA435" s="877"/>
      <c r="BB435" s="53">
        <f t="shared" si="3297"/>
        <v>0</v>
      </c>
      <c r="BC435" s="48"/>
      <c r="BD435" s="53">
        <f t="shared" si="3298"/>
        <v>0</v>
      </c>
      <c r="BE435" s="48"/>
      <c r="BF435" s="53">
        <f t="shared" si="3299"/>
        <v>0</v>
      </c>
      <c r="BG435" s="48"/>
      <c r="BH435" s="53">
        <f t="shared" si="3300"/>
        <v>0</v>
      </c>
      <c r="BI435" s="48"/>
      <c r="BJ435" s="53">
        <f t="shared" si="3301"/>
        <v>0</v>
      </c>
      <c r="BK435" s="48"/>
      <c r="BL435" s="53">
        <f t="shared" si="3302"/>
        <v>0</v>
      </c>
      <c r="BM435" s="48"/>
      <c r="BN435" s="53">
        <f t="shared" si="3303"/>
        <v>0</v>
      </c>
      <c r="BO435" s="48"/>
      <c r="BP435" s="53">
        <f t="shared" si="3304"/>
        <v>0</v>
      </c>
      <c r="BQ435" s="48"/>
      <c r="BR435" s="53">
        <f t="shared" si="3305"/>
        <v>0</v>
      </c>
      <c r="BS435" s="48"/>
      <c r="BT435" s="53">
        <f t="shared" si="3306"/>
        <v>0</v>
      </c>
      <c r="BU435" s="48"/>
      <c r="BV435" s="53">
        <f t="shared" si="3307"/>
        <v>0</v>
      </c>
      <c r="BW435" s="48"/>
      <c r="BX435" s="53">
        <f t="shared" si="3308"/>
        <v>0</v>
      </c>
      <c r="BY435" s="48"/>
      <c r="BZ435" s="53">
        <f t="shared" si="3309"/>
        <v>0</v>
      </c>
      <c r="CA435" s="48"/>
      <c r="CB435" s="53">
        <f t="shared" si="3310"/>
        <v>0</v>
      </c>
      <c r="CC435" s="48"/>
      <c r="CD435" s="53">
        <f t="shared" si="3311"/>
        <v>0</v>
      </c>
      <c r="CE435" s="48"/>
      <c r="CF435" s="53">
        <f t="shared" si="3312"/>
        <v>0</v>
      </c>
      <c r="CG435" s="48"/>
      <c r="CH435" s="53">
        <f t="shared" si="3313"/>
        <v>0</v>
      </c>
      <c r="CI435" s="48"/>
      <c r="CJ435" s="53">
        <f t="shared" si="3314"/>
        <v>0</v>
      </c>
      <c r="CK435" s="48"/>
      <c r="CL435" s="53">
        <f t="shared" si="3315"/>
        <v>0</v>
      </c>
      <c r="CM435" s="48"/>
      <c r="CN435" s="53">
        <f t="shared" si="3316"/>
        <v>0</v>
      </c>
      <c r="CO435" s="48"/>
      <c r="CP435" s="53">
        <f t="shared" si="3317"/>
        <v>0</v>
      </c>
      <c r="CQ435" s="48"/>
      <c r="CR435" s="53">
        <f t="shared" si="3318"/>
        <v>0</v>
      </c>
      <c r="CS435" s="48"/>
      <c r="CT435" s="53">
        <f t="shared" si="3319"/>
        <v>0</v>
      </c>
      <c r="CU435" s="48"/>
      <c r="CV435" s="53">
        <f t="shared" si="3320"/>
        <v>0</v>
      </c>
      <c r="CW435" s="48"/>
      <c r="CX435" s="53">
        <f t="shared" si="3221"/>
        <v>0</v>
      </c>
      <c r="CY435" s="43"/>
      <c r="CZ435" s="50">
        <f t="shared" si="3222"/>
        <v>0</v>
      </c>
      <c r="DA435" s="50">
        <f t="shared" si="3223"/>
        <v>0</v>
      </c>
      <c r="DB435" s="1"/>
      <c r="DC435" s="850"/>
      <c r="DD435" s="850">
        <f t="shared" si="3224"/>
        <v>0</v>
      </c>
      <c r="DE435" s="851">
        <f t="shared" si="3225"/>
        <v>0</v>
      </c>
      <c r="DF435" s="851">
        <f t="shared" si="3226"/>
        <v>0</v>
      </c>
      <c r="DG435" s="850"/>
      <c r="DH435" s="850"/>
      <c r="DI435" s="851"/>
      <c r="DJ435" s="851"/>
    </row>
    <row r="436" spans="1:114" s="3" customFormat="1" x14ac:dyDescent="0.2">
      <c r="A436" s="46"/>
      <c r="B436" s="46"/>
      <c r="C436" s="46" t="s">
        <v>10</v>
      </c>
      <c r="D436" s="46">
        <v>35</v>
      </c>
      <c r="E436" s="4"/>
      <c r="F436" s="53">
        <f t="shared" si="3230"/>
        <v>0</v>
      </c>
      <c r="G436" s="4"/>
      <c r="H436" s="53">
        <f t="shared" si="3231"/>
        <v>0</v>
      </c>
      <c r="I436" s="4"/>
      <c r="J436" s="53">
        <f t="shared" si="3232"/>
        <v>0</v>
      </c>
      <c r="K436" s="4"/>
      <c r="L436" s="53">
        <f t="shared" si="3321"/>
        <v>0</v>
      </c>
      <c r="M436" s="4"/>
      <c r="N436" s="53">
        <f t="shared" si="3278"/>
        <v>0</v>
      </c>
      <c r="O436" s="4"/>
      <c r="P436" s="43">
        <f t="shared" si="3235"/>
        <v>0</v>
      </c>
      <c r="Q436" s="4"/>
      <c r="R436" s="53">
        <f t="shared" si="3279"/>
        <v>0</v>
      </c>
      <c r="S436" s="4"/>
      <c r="T436" s="53">
        <f t="shared" si="3280"/>
        <v>0</v>
      </c>
      <c r="U436" s="4"/>
      <c r="V436" s="53">
        <f t="shared" si="3281"/>
        <v>0</v>
      </c>
      <c r="W436" s="4"/>
      <c r="X436" s="53">
        <f t="shared" si="3282"/>
        <v>0</v>
      </c>
      <c r="Y436" s="4"/>
      <c r="Z436" s="53">
        <f t="shared" si="3283"/>
        <v>0</v>
      </c>
      <c r="AA436" s="4"/>
      <c r="AB436" s="872">
        <f t="shared" si="3284"/>
        <v>0</v>
      </c>
      <c r="AC436" s="877"/>
      <c r="AD436" s="53">
        <f t="shared" si="3285"/>
        <v>0</v>
      </c>
      <c r="AE436" s="48"/>
      <c r="AF436" s="53">
        <f t="shared" si="3286"/>
        <v>0</v>
      </c>
      <c r="AG436" s="48"/>
      <c r="AH436" s="53">
        <f t="shared" si="3287"/>
        <v>0</v>
      </c>
      <c r="AI436" s="48"/>
      <c r="AJ436" s="53">
        <f t="shared" si="3288"/>
        <v>0</v>
      </c>
      <c r="AK436" s="48"/>
      <c r="AL436" s="53">
        <f t="shared" si="3289"/>
        <v>0</v>
      </c>
      <c r="AM436" s="48"/>
      <c r="AN436" s="53">
        <f t="shared" si="3290"/>
        <v>0</v>
      </c>
      <c r="AO436" s="48"/>
      <c r="AP436" s="53">
        <f t="shared" si="3291"/>
        <v>0</v>
      </c>
      <c r="AQ436" s="48"/>
      <c r="AR436" s="53">
        <f t="shared" si="3292"/>
        <v>0</v>
      </c>
      <c r="AS436" s="48"/>
      <c r="AT436" s="53">
        <f t="shared" si="3293"/>
        <v>0</v>
      </c>
      <c r="AU436" s="48"/>
      <c r="AV436" s="53">
        <f t="shared" si="3294"/>
        <v>0</v>
      </c>
      <c r="AW436" s="48"/>
      <c r="AX436" s="53">
        <f t="shared" si="3295"/>
        <v>0</v>
      </c>
      <c r="AY436" s="48"/>
      <c r="AZ436" s="872">
        <f t="shared" si="3296"/>
        <v>0</v>
      </c>
      <c r="BA436" s="877"/>
      <c r="BB436" s="53">
        <f t="shared" si="3297"/>
        <v>0</v>
      </c>
      <c r="BC436" s="48"/>
      <c r="BD436" s="53">
        <f t="shared" si="3298"/>
        <v>0</v>
      </c>
      <c r="BE436" s="48"/>
      <c r="BF436" s="53">
        <f t="shared" si="3299"/>
        <v>0</v>
      </c>
      <c r="BG436" s="48"/>
      <c r="BH436" s="53">
        <f t="shared" si="3300"/>
        <v>0</v>
      </c>
      <c r="BI436" s="48"/>
      <c r="BJ436" s="53">
        <f t="shared" si="3301"/>
        <v>0</v>
      </c>
      <c r="BK436" s="48"/>
      <c r="BL436" s="53">
        <f t="shared" si="3302"/>
        <v>0</v>
      </c>
      <c r="BM436" s="48"/>
      <c r="BN436" s="53">
        <f t="shared" si="3303"/>
        <v>0</v>
      </c>
      <c r="BO436" s="48"/>
      <c r="BP436" s="53">
        <f t="shared" si="3304"/>
        <v>0</v>
      </c>
      <c r="BQ436" s="48"/>
      <c r="BR436" s="53">
        <f t="shared" si="3305"/>
        <v>0</v>
      </c>
      <c r="BS436" s="48"/>
      <c r="BT436" s="53">
        <f t="shared" si="3306"/>
        <v>0</v>
      </c>
      <c r="BU436" s="48"/>
      <c r="BV436" s="53">
        <f t="shared" si="3307"/>
        <v>0</v>
      </c>
      <c r="BW436" s="48"/>
      <c r="BX436" s="53">
        <f t="shared" si="3308"/>
        <v>0</v>
      </c>
      <c r="BY436" s="48"/>
      <c r="BZ436" s="53">
        <f t="shared" si="3309"/>
        <v>0</v>
      </c>
      <c r="CA436" s="48"/>
      <c r="CB436" s="53">
        <f t="shared" si="3310"/>
        <v>0</v>
      </c>
      <c r="CC436" s="48"/>
      <c r="CD436" s="53">
        <f t="shared" si="3311"/>
        <v>0</v>
      </c>
      <c r="CE436" s="48"/>
      <c r="CF436" s="53">
        <f t="shared" si="3312"/>
        <v>0</v>
      </c>
      <c r="CG436" s="48"/>
      <c r="CH436" s="53">
        <f t="shared" si="3313"/>
        <v>0</v>
      </c>
      <c r="CI436" s="48"/>
      <c r="CJ436" s="53">
        <f t="shared" si="3314"/>
        <v>0</v>
      </c>
      <c r="CK436" s="48"/>
      <c r="CL436" s="53">
        <f t="shared" si="3315"/>
        <v>0</v>
      </c>
      <c r="CM436" s="48"/>
      <c r="CN436" s="53">
        <f t="shared" si="3316"/>
        <v>0</v>
      </c>
      <c r="CO436" s="48"/>
      <c r="CP436" s="53">
        <f t="shared" si="3317"/>
        <v>0</v>
      </c>
      <c r="CQ436" s="48"/>
      <c r="CR436" s="53">
        <f t="shared" si="3318"/>
        <v>0</v>
      </c>
      <c r="CS436" s="48"/>
      <c r="CT436" s="53">
        <f t="shared" si="3319"/>
        <v>0</v>
      </c>
      <c r="CU436" s="48"/>
      <c r="CV436" s="53">
        <f t="shared" si="3320"/>
        <v>0</v>
      </c>
      <c r="CW436" s="48"/>
      <c r="CX436" s="53">
        <f t="shared" si="3221"/>
        <v>0</v>
      </c>
      <c r="CY436" s="43"/>
      <c r="CZ436" s="50">
        <f t="shared" si="3222"/>
        <v>0</v>
      </c>
      <c r="DA436" s="50">
        <f t="shared" si="3223"/>
        <v>0</v>
      </c>
      <c r="DB436" s="1"/>
      <c r="DC436" s="850"/>
      <c r="DD436" s="850">
        <f t="shared" si="3224"/>
        <v>0</v>
      </c>
      <c r="DE436" s="851">
        <f t="shared" si="3225"/>
        <v>0</v>
      </c>
      <c r="DF436" s="851">
        <f t="shared" si="3226"/>
        <v>0</v>
      </c>
      <c r="DG436" s="850"/>
      <c r="DH436" s="850"/>
      <c r="DI436" s="851"/>
      <c r="DJ436" s="851"/>
    </row>
    <row r="437" spans="1:114" s="3" customFormat="1" x14ac:dyDescent="0.2">
      <c r="A437" s="46"/>
      <c r="B437" s="46"/>
      <c r="C437" s="46" t="s">
        <v>10</v>
      </c>
      <c r="D437" s="46">
        <v>35</v>
      </c>
      <c r="E437" s="4"/>
      <c r="F437" s="53">
        <f t="shared" si="3230"/>
        <v>0</v>
      </c>
      <c r="G437" s="4"/>
      <c r="H437" s="53">
        <f>SUM(G437*$D437)</f>
        <v>0</v>
      </c>
      <c r="I437" s="4"/>
      <c r="J437" s="53">
        <f t="shared" si="3232"/>
        <v>0</v>
      </c>
      <c r="K437" s="4"/>
      <c r="L437" s="53">
        <f t="shared" si="3321"/>
        <v>0</v>
      </c>
      <c r="M437" s="4"/>
      <c r="N437" s="53">
        <f t="shared" si="3278"/>
        <v>0</v>
      </c>
      <c r="O437" s="4"/>
      <c r="P437" s="43">
        <f t="shared" si="3235"/>
        <v>0</v>
      </c>
      <c r="Q437" s="4"/>
      <c r="R437" s="53">
        <f t="shared" si="3279"/>
        <v>0</v>
      </c>
      <c r="S437" s="4"/>
      <c r="T437" s="53">
        <f t="shared" si="3280"/>
        <v>0</v>
      </c>
      <c r="U437" s="4"/>
      <c r="V437" s="53">
        <f t="shared" si="3281"/>
        <v>0</v>
      </c>
      <c r="W437" s="4"/>
      <c r="X437" s="53">
        <f t="shared" si="3282"/>
        <v>0</v>
      </c>
      <c r="Y437" s="4"/>
      <c r="Z437" s="53">
        <f t="shared" si="3283"/>
        <v>0</v>
      </c>
      <c r="AA437" s="4"/>
      <c r="AB437" s="872">
        <f t="shared" si="3284"/>
        <v>0</v>
      </c>
      <c r="AC437" s="877"/>
      <c r="AD437" s="53">
        <f t="shared" si="3285"/>
        <v>0</v>
      </c>
      <c r="AE437" s="48"/>
      <c r="AF437" s="53">
        <f t="shared" si="3286"/>
        <v>0</v>
      </c>
      <c r="AG437" s="48"/>
      <c r="AH437" s="53">
        <f t="shared" si="3287"/>
        <v>0</v>
      </c>
      <c r="AI437" s="48"/>
      <c r="AJ437" s="53">
        <f t="shared" si="3288"/>
        <v>0</v>
      </c>
      <c r="AK437" s="48"/>
      <c r="AL437" s="53">
        <f t="shared" si="3289"/>
        <v>0</v>
      </c>
      <c r="AM437" s="48"/>
      <c r="AN437" s="53">
        <f t="shared" si="3290"/>
        <v>0</v>
      </c>
      <c r="AO437" s="48"/>
      <c r="AP437" s="53">
        <f t="shared" si="3291"/>
        <v>0</v>
      </c>
      <c r="AQ437" s="48"/>
      <c r="AR437" s="53">
        <f t="shared" si="3292"/>
        <v>0</v>
      </c>
      <c r="AS437" s="48"/>
      <c r="AT437" s="53">
        <f t="shared" si="3293"/>
        <v>0</v>
      </c>
      <c r="AU437" s="48"/>
      <c r="AV437" s="53">
        <f t="shared" si="3294"/>
        <v>0</v>
      </c>
      <c r="AW437" s="48"/>
      <c r="AX437" s="53">
        <f t="shared" si="3295"/>
        <v>0</v>
      </c>
      <c r="AY437" s="48"/>
      <c r="AZ437" s="872">
        <f t="shared" si="3296"/>
        <v>0</v>
      </c>
      <c r="BA437" s="877"/>
      <c r="BB437" s="53">
        <f t="shared" si="3297"/>
        <v>0</v>
      </c>
      <c r="BC437" s="48"/>
      <c r="BD437" s="53">
        <f t="shared" si="3298"/>
        <v>0</v>
      </c>
      <c r="BE437" s="48"/>
      <c r="BF437" s="53">
        <f t="shared" si="3299"/>
        <v>0</v>
      </c>
      <c r="BG437" s="48"/>
      <c r="BH437" s="53">
        <f t="shared" si="3300"/>
        <v>0</v>
      </c>
      <c r="BI437" s="48"/>
      <c r="BJ437" s="53">
        <f t="shared" si="3301"/>
        <v>0</v>
      </c>
      <c r="BK437" s="48"/>
      <c r="BL437" s="53">
        <f t="shared" si="3302"/>
        <v>0</v>
      </c>
      <c r="BM437" s="48"/>
      <c r="BN437" s="53">
        <f t="shared" si="3303"/>
        <v>0</v>
      </c>
      <c r="BO437" s="48"/>
      <c r="BP437" s="53">
        <f t="shared" si="3304"/>
        <v>0</v>
      </c>
      <c r="BQ437" s="48"/>
      <c r="BR437" s="53">
        <f t="shared" si="3305"/>
        <v>0</v>
      </c>
      <c r="BS437" s="48"/>
      <c r="BT437" s="53">
        <f t="shared" si="3306"/>
        <v>0</v>
      </c>
      <c r="BU437" s="48"/>
      <c r="BV437" s="53">
        <f t="shared" si="3307"/>
        <v>0</v>
      </c>
      <c r="BW437" s="48"/>
      <c r="BX437" s="53">
        <f t="shared" si="3308"/>
        <v>0</v>
      </c>
      <c r="BY437" s="48"/>
      <c r="BZ437" s="53">
        <f t="shared" si="3309"/>
        <v>0</v>
      </c>
      <c r="CA437" s="48"/>
      <c r="CB437" s="53">
        <f t="shared" si="3310"/>
        <v>0</v>
      </c>
      <c r="CC437" s="48"/>
      <c r="CD437" s="53">
        <f t="shared" si="3311"/>
        <v>0</v>
      </c>
      <c r="CE437" s="48"/>
      <c r="CF437" s="53">
        <f t="shared" si="3312"/>
        <v>0</v>
      </c>
      <c r="CG437" s="48"/>
      <c r="CH437" s="53">
        <f t="shared" si="3313"/>
        <v>0</v>
      </c>
      <c r="CI437" s="48"/>
      <c r="CJ437" s="53">
        <f t="shared" si="3314"/>
        <v>0</v>
      </c>
      <c r="CK437" s="48"/>
      <c r="CL437" s="53">
        <f t="shared" si="3315"/>
        <v>0</v>
      </c>
      <c r="CM437" s="48"/>
      <c r="CN437" s="53">
        <f t="shared" si="3316"/>
        <v>0</v>
      </c>
      <c r="CO437" s="48"/>
      <c r="CP437" s="53">
        <f t="shared" si="3317"/>
        <v>0</v>
      </c>
      <c r="CQ437" s="48"/>
      <c r="CR437" s="53">
        <f t="shared" si="3318"/>
        <v>0</v>
      </c>
      <c r="CS437" s="48"/>
      <c r="CT437" s="53">
        <f t="shared" si="3319"/>
        <v>0</v>
      </c>
      <c r="CU437" s="48"/>
      <c r="CV437" s="53">
        <f t="shared" si="3320"/>
        <v>0</v>
      </c>
      <c r="CW437" s="48"/>
      <c r="CX437" s="53">
        <f t="shared" si="3221"/>
        <v>0</v>
      </c>
      <c r="CY437" s="43"/>
      <c r="CZ437" s="50">
        <f t="shared" si="3222"/>
        <v>0</v>
      </c>
      <c r="DA437" s="50">
        <f t="shared" si="3223"/>
        <v>0</v>
      </c>
      <c r="DB437" s="1"/>
      <c r="DC437" s="850"/>
      <c r="DD437" s="850">
        <f t="shared" si="3224"/>
        <v>0</v>
      </c>
      <c r="DE437" s="851">
        <f t="shared" si="3225"/>
        <v>0</v>
      </c>
      <c r="DF437" s="851">
        <f t="shared" si="3226"/>
        <v>0</v>
      </c>
      <c r="DG437" s="850"/>
      <c r="DH437" s="850"/>
      <c r="DI437" s="851"/>
      <c r="DJ437" s="851"/>
    </row>
    <row r="438" spans="1:114" s="3" customFormat="1" x14ac:dyDescent="0.2">
      <c r="A438" s="14"/>
      <c r="B438" s="14"/>
      <c r="C438" s="14"/>
      <c r="D438" s="14"/>
      <c r="E438" s="14"/>
      <c r="F438" s="14"/>
      <c r="G438" s="14"/>
      <c r="H438" s="14"/>
      <c r="I438" s="14"/>
      <c r="J438" s="14"/>
      <c r="K438" s="44"/>
      <c r="L438" s="14"/>
      <c r="M438" s="14"/>
      <c r="N438" s="14"/>
      <c r="O438" s="14"/>
      <c r="P438" s="14"/>
      <c r="Q438" s="14"/>
      <c r="R438" s="14"/>
      <c r="S438" s="14"/>
      <c r="T438" s="14"/>
      <c r="U438" s="14"/>
      <c r="V438" s="14"/>
      <c r="W438" s="14"/>
      <c r="X438" s="14"/>
      <c r="Y438" s="14"/>
      <c r="Z438" s="14"/>
      <c r="AA438" s="14"/>
      <c r="AB438" s="14"/>
      <c r="AC438" s="879"/>
      <c r="AD438" s="14"/>
      <c r="AE438" s="14"/>
      <c r="AF438" s="14"/>
      <c r="AG438" s="14"/>
      <c r="AH438" s="14"/>
      <c r="AI438" s="44"/>
      <c r="AJ438" s="14"/>
      <c r="AK438" s="14"/>
      <c r="AL438" s="14"/>
      <c r="AM438" s="14"/>
      <c r="AN438" s="14"/>
      <c r="AO438" s="14"/>
      <c r="AP438" s="14"/>
      <c r="AQ438" s="14"/>
      <c r="AR438" s="14"/>
      <c r="AS438" s="14"/>
      <c r="AT438" s="14"/>
      <c r="AU438" s="14"/>
      <c r="AV438" s="14"/>
      <c r="AW438" s="14"/>
      <c r="AX438" s="14"/>
      <c r="AY438" s="14"/>
      <c r="AZ438" s="14"/>
      <c r="BA438" s="879"/>
      <c r="BB438" s="14"/>
      <c r="BC438" s="14"/>
      <c r="BD438" s="14"/>
      <c r="BE438" s="14"/>
      <c r="BF438" s="14"/>
      <c r="BG438" s="4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44"/>
      <c r="CF438" s="14"/>
      <c r="CG438" s="14"/>
      <c r="CH438" s="14"/>
      <c r="CI438" s="14"/>
      <c r="CJ438" s="14"/>
      <c r="CK438" s="14"/>
      <c r="CL438" s="14"/>
      <c r="CM438" s="14"/>
      <c r="CN438" s="14"/>
      <c r="CO438" s="14"/>
      <c r="CP438" s="14"/>
      <c r="CQ438" s="14"/>
      <c r="CR438" s="14"/>
      <c r="CS438" s="14"/>
      <c r="CT438" s="14"/>
      <c r="CU438" s="14"/>
      <c r="CV438" s="14"/>
      <c r="CW438" s="14"/>
      <c r="CX438" s="14"/>
      <c r="CY438" s="14"/>
      <c r="CZ438" s="13"/>
      <c r="DA438" s="13"/>
      <c r="DB438" s="1"/>
      <c r="DC438" s="1"/>
      <c r="DD438" s="1"/>
      <c r="DE438" s="1"/>
      <c r="DF438" s="1"/>
      <c r="DG438" s="1"/>
      <c r="DH438" s="1"/>
      <c r="DI438" s="1"/>
      <c r="DJ438" s="1"/>
    </row>
    <row r="439" spans="1:114" s="3" customFormat="1"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880"/>
      <c r="AD439" s="14"/>
      <c r="AE439" s="45"/>
      <c r="AF439" s="14"/>
      <c r="AG439" s="45"/>
      <c r="AH439" s="14"/>
      <c r="AI439" s="45"/>
      <c r="AJ439" s="14"/>
      <c r="AK439" s="45"/>
      <c r="AL439" s="14"/>
      <c r="AM439" s="45"/>
      <c r="AN439" s="14"/>
      <c r="AO439" s="45"/>
      <c r="AP439" s="14"/>
      <c r="AQ439" s="45"/>
      <c r="AR439" s="14"/>
      <c r="AS439" s="45"/>
      <c r="AT439" s="14"/>
      <c r="AU439" s="45"/>
      <c r="AV439" s="14"/>
      <c r="AW439" s="45"/>
      <c r="AX439" s="14"/>
      <c r="AY439" s="45"/>
      <c r="AZ439" s="14"/>
      <c r="BA439" s="880"/>
      <c r="BB439" s="14"/>
      <c r="BC439" s="45"/>
      <c r="BD439" s="14"/>
      <c r="BE439" s="45"/>
      <c r="BF439" s="14"/>
      <c r="BG439" s="45"/>
      <c r="BH439" s="14"/>
      <c r="BI439" s="45"/>
      <c r="BJ439" s="14"/>
      <c r="BK439" s="45"/>
      <c r="BL439" s="14"/>
      <c r="BM439" s="45"/>
      <c r="BN439" s="14"/>
      <c r="BO439" s="45"/>
      <c r="BP439" s="14"/>
      <c r="BQ439" s="45"/>
      <c r="BR439" s="14"/>
      <c r="BS439" s="45"/>
      <c r="BT439" s="14"/>
      <c r="BU439" s="45"/>
      <c r="BV439" s="14"/>
      <c r="BW439" s="45"/>
      <c r="BX439" s="14"/>
      <c r="BY439" s="45"/>
      <c r="BZ439" s="14"/>
      <c r="CA439" s="45"/>
      <c r="CB439" s="14"/>
      <c r="CC439" s="45"/>
      <c r="CD439" s="14"/>
      <c r="CE439" s="45"/>
      <c r="CF439" s="14"/>
      <c r="CG439" s="45"/>
      <c r="CH439" s="14"/>
      <c r="CI439" s="45"/>
      <c r="CJ439" s="14"/>
      <c r="CK439" s="45"/>
      <c r="CL439" s="14"/>
      <c r="CM439" s="45"/>
      <c r="CN439" s="14"/>
      <c r="CO439" s="45"/>
      <c r="CP439" s="14"/>
      <c r="CQ439" s="45"/>
      <c r="CR439" s="14"/>
      <c r="CS439" s="45"/>
      <c r="CT439" s="14"/>
      <c r="CU439" s="45"/>
      <c r="CV439" s="14"/>
      <c r="CW439" s="45"/>
      <c r="CX439" s="14"/>
      <c r="CY439" s="14"/>
      <c r="CZ439" s="13"/>
      <c r="DA439" s="13"/>
      <c r="DB439" s="52"/>
      <c r="DC439" s="847"/>
      <c r="DD439" s="847"/>
      <c r="DE439" s="847"/>
      <c r="DF439" s="847"/>
      <c r="DG439" s="847"/>
      <c r="DH439" s="847"/>
      <c r="DI439" s="847"/>
      <c r="DJ439" s="847"/>
    </row>
    <row r="440" spans="1:114" s="10" customFormat="1" ht="24" x14ac:dyDescent="0.2">
      <c r="A440" s="54"/>
      <c r="B440" s="54" t="s">
        <v>60</v>
      </c>
      <c r="C440" s="54"/>
      <c r="D440" s="54"/>
      <c r="E440" s="54">
        <f t="shared" ref="E440:AZ440" si="3342">SUM(E406:E437)</f>
        <v>0</v>
      </c>
      <c r="F440" s="199">
        <f t="shared" si="3342"/>
        <v>0</v>
      </c>
      <c r="G440" s="54">
        <f t="shared" si="3342"/>
        <v>0</v>
      </c>
      <c r="H440" s="199">
        <f t="shared" si="3342"/>
        <v>0</v>
      </c>
      <c r="I440" s="54">
        <f t="shared" si="3342"/>
        <v>0</v>
      </c>
      <c r="J440" s="199">
        <f t="shared" si="3342"/>
        <v>0</v>
      </c>
      <c r="K440" s="54">
        <f t="shared" si="3342"/>
        <v>0</v>
      </c>
      <c r="L440" s="199">
        <f t="shared" si="3342"/>
        <v>0</v>
      </c>
      <c r="M440" s="54">
        <f t="shared" si="3342"/>
        <v>0</v>
      </c>
      <c r="N440" s="126">
        <f t="shared" si="3342"/>
        <v>0</v>
      </c>
      <c r="O440" s="54">
        <f t="shared" si="3342"/>
        <v>0</v>
      </c>
      <c r="P440" s="126">
        <f t="shared" si="3342"/>
        <v>0</v>
      </c>
      <c r="Q440" s="54">
        <f t="shared" si="3342"/>
        <v>0</v>
      </c>
      <c r="R440" s="126">
        <f t="shared" si="3342"/>
        <v>0</v>
      </c>
      <c r="S440" s="54">
        <f t="shared" si="3342"/>
        <v>0</v>
      </c>
      <c r="T440" s="126">
        <f t="shared" si="3342"/>
        <v>0</v>
      </c>
      <c r="U440" s="54">
        <f t="shared" si="3342"/>
        <v>0</v>
      </c>
      <c r="V440" s="126">
        <f t="shared" si="3342"/>
        <v>0</v>
      </c>
      <c r="W440" s="54">
        <f t="shared" si="3342"/>
        <v>36</v>
      </c>
      <c r="X440" s="126">
        <f t="shared" si="3342"/>
        <v>3747.75</v>
      </c>
      <c r="Y440" s="54">
        <f t="shared" si="3342"/>
        <v>0</v>
      </c>
      <c r="Z440" s="126">
        <f t="shared" si="3342"/>
        <v>0</v>
      </c>
      <c r="AA440" s="54">
        <f t="shared" si="3342"/>
        <v>3.5</v>
      </c>
      <c r="AB440" s="54">
        <f t="shared" si="3342"/>
        <v>413</v>
      </c>
      <c r="AC440" s="881">
        <f t="shared" si="3342"/>
        <v>0</v>
      </c>
      <c r="AD440" s="54">
        <f t="shared" si="3342"/>
        <v>0</v>
      </c>
      <c r="AE440" s="54">
        <f t="shared" si="3342"/>
        <v>2.25</v>
      </c>
      <c r="AF440" s="126">
        <f t="shared" si="3342"/>
        <v>265.5</v>
      </c>
      <c r="AG440" s="54">
        <f t="shared" si="3342"/>
        <v>12.75</v>
      </c>
      <c r="AH440" s="126">
        <f t="shared" si="3342"/>
        <v>1483</v>
      </c>
      <c r="AI440" s="54">
        <f t="shared" si="3342"/>
        <v>9.5</v>
      </c>
      <c r="AJ440" s="126">
        <f t="shared" si="3342"/>
        <v>1088.75</v>
      </c>
      <c r="AK440" s="54">
        <f t="shared" si="3342"/>
        <v>15.25</v>
      </c>
      <c r="AL440" s="126">
        <f t="shared" si="3342"/>
        <v>1788.75</v>
      </c>
      <c r="AM440" s="54">
        <f t="shared" si="3342"/>
        <v>3</v>
      </c>
      <c r="AN440" s="126">
        <f t="shared" si="3342"/>
        <v>321.75</v>
      </c>
      <c r="AO440" s="54">
        <f t="shared" si="3342"/>
        <v>4.5</v>
      </c>
      <c r="AP440" s="126">
        <f t="shared" si="3342"/>
        <v>517.5</v>
      </c>
      <c r="AQ440" s="54">
        <f t="shared" si="3342"/>
        <v>0</v>
      </c>
      <c r="AR440" s="126">
        <f t="shared" si="3342"/>
        <v>0</v>
      </c>
      <c r="AS440" s="54">
        <f t="shared" si="3342"/>
        <v>0.25</v>
      </c>
      <c r="AT440" s="126">
        <f t="shared" si="3342"/>
        <v>29.5</v>
      </c>
      <c r="AU440" s="54">
        <f t="shared" si="3342"/>
        <v>15.75</v>
      </c>
      <c r="AV440" s="126">
        <f t="shared" si="3342"/>
        <v>1762.25</v>
      </c>
      <c r="AW440" s="54">
        <f t="shared" si="3342"/>
        <v>15.75</v>
      </c>
      <c r="AX440" s="126">
        <f t="shared" si="3342"/>
        <v>1676.75</v>
      </c>
      <c r="AY440" s="54">
        <f t="shared" si="3342"/>
        <v>8.25</v>
      </c>
      <c r="AZ440" s="126">
        <f t="shared" si="3342"/>
        <v>935.75</v>
      </c>
      <c r="BA440" s="881">
        <f t="shared" ref="BA440:BX440" si="3343">SUM(BA406:BA437)</f>
        <v>2</v>
      </c>
      <c r="BB440" s="54">
        <f t="shared" si="3343"/>
        <v>220.75</v>
      </c>
      <c r="BC440" s="54">
        <f t="shared" si="3343"/>
        <v>4</v>
      </c>
      <c r="BD440" s="54">
        <f t="shared" si="3343"/>
        <v>456.75</v>
      </c>
      <c r="BE440" s="54">
        <f t="shared" si="3343"/>
        <v>0.5</v>
      </c>
      <c r="BF440" s="54">
        <f t="shared" si="3343"/>
        <v>48.25</v>
      </c>
      <c r="BG440" s="54">
        <f t="shared" si="3343"/>
        <v>0</v>
      </c>
      <c r="BH440" s="54">
        <f t="shared" si="3343"/>
        <v>0</v>
      </c>
      <c r="BI440" s="54">
        <f t="shared" si="3343"/>
        <v>5.75</v>
      </c>
      <c r="BJ440" s="54">
        <f t="shared" si="3343"/>
        <v>620</v>
      </c>
      <c r="BK440" s="54">
        <f t="shared" si="3343"/>
        <v>3.25</v>
      </c>
      <c r="BL440" s="54">
        <f t="shared" si="3343"/>
        <v>338.5</v>
      </c>
      <c r="BM440" s="54">
        <f t="shared" si="3343"/>
        <v>0</v>
      </c>
      <c r="BN440" s="54">
        <f t="shared" si="3343"/>
        <v>0</v>
      </c>
      <c r="BO440" s="54">
        <f t="shared" si="3343"/>
        <v>2.25</v>
      </c>
      <c r="BP440" s="54">
        <f t="shared" si="3343"/>
        <v>234</v>
      </c>
      <c r="BQ440" s="54">
        <f t="shared" si="3343"/>
        <v>24.5</v>
      </c>
      <c r="BR440" s="54">
        <f t="shared" si="3343"/>
        <v>2558</v>
      </c>
      <c r="BS440" s="54">
        <f t="shared" si="3343"/>
        <v>22.5</v>
      </c>
      <c r="BT440" s="54">
        <f t="shared" si="3343"/>
        <v>2266.25</v>
      </c>
      <c r="BU440" s="54">
        <f t="shared" si="3343"/>
        <v>17.5</v>
      </c>
      <c r="BV440" s="54">
        <f t="shared" si="3343"/>
        <v>1811.25</v>
      </c>
      <c r="BW440" s="54">
        <f t="shared" si="3343"/>
        <v>5.25</v>
      </c>
      <c r="BX440" s="54">
        <f t="shared" si="3343"/>
        <v>512.5</v>
      </c>
      <c r="BY440" s="54">
        <f t="shared" ref="BY440:CV440" si="3344">SUM(BY406:BY437)</f>
        <v>0</v>
      </c>
      <c r="BZ440" s="54">
        <f t="shared" si="3344"/>
        <v>0</v>
      </c>
      <c r="CA440" s="54">
        <f t="shared" si="3344"/>
        <v>0</v>
      </c>
      <c r="CB440" s="54">
        <f t="shared" si="3344"/>
        <v>0</v>
      </c>
      <c r="CC440" s="54">
        <f t="shared" si="3344"/>
        <v>0</v>
      </c>
      <c r="CD440" s="54">
        <f t="shared" si="3344"/>
        <v>0</v>
      </c>
      <c r="CE440" s="54">
        <f t="shared" si="3344"/>
        <v>0</v>
      </c>
      <c r="CF440" s="54">
        <f t="shared" si="3344"/>
        <v>0</v>
      </c>
      <c r="CG440" s="54">
        <f t="shared" si="3344"/>
        <v>0</v>
      </c>
      <c r="CH440" s="54">
        <f t="shared" si="3344"/>
        <v>0</v>
      </c>
      <c r="CI440" s="54">
        <f t="shared" si="3344"/>
        <v>0</v>
      </c>
      <c r="CJ440" s="54">
        <f t="shared" si="3344"/>
        <v>0</v>
      </c>
      <c r="CK440" s="54">
        <f t="shared" si="3344"/>
        <v>0</v>
      </c>
      <c r="CL440" s="54">
        <f t="shared" si="3344"/>
        <v>0</v>
      </c>
      <c r="CM440" s="54">
        <f t="shared" si="3344"/>
        <v>0</v>
      </c>
      <c r="CN440" s="54">
        <f t="shared" si="3344"/>
        <v>0</v>
      </c>
      <c r="CO440" s="54">
        <f t="shared" si="3344"/>
        <v>0</v>
      </c>
      <c r="CP440" s="54">
        <f t="shared" si="3344"/>
        <v>0</v>
      </c>
      <c r="CQ440" s="54">
        <f t="shared" si="3344"/>
        <v>0</v>
      </c>
      <c r="CR440" s="54">
        <f t="shared" si="3344"/>
        <v>0</v>
      </c>
      <c r="CS440" s="54">
        <f t="shared" si="3344"/>
        <v>0</v>
      </c>
      <c r="CT440" s="54">
        <f t="shared" si="3344"/>
        <v>0</v>
      </c>
      <c r="CU440" s="54">
        <f t="shared" si="3344"/>
        <v>0</v>
      </c>
      <c r="CV440" s="54">
        <f t="shared" si="3344"/>
        <v>0</v>
      </c>
      <c r="CW440" s="54">
        <f t="shared" ref="CW440:CX440" si="3345">SUM(CW406:CW437)</f>
        <v>0</v>
      </c>
      <c r="CX440" s="126">
        <f t="shared" si="3345"/>
        <v>0</v>
      </c>
      <c r="CY440" s="54"/>
      <c r="CZ440" s="55">
        <f>SUM(CZ406:CZ437)</f>
        <v>214.25</v>
      </c>
      <c r="DA440" s="55">
        <f>SUM(DA406:DA437)</f>
        <v>23096.5</v>
      </c>
      <c r="DB440" s="56" t="s">
        <v>60</v>
      </c>
      <c r="DC440" s="855">
        <f>SUM(DC406:DC437)</f>
        <v>0</v>
      </c>
      <c r="DD440" s="855">
        <f t="shared" ref="DD440:DF440" si="3346">SUM(DD406:DD437)</f>
        <v>0</v>
      </c>
      <c r="DE440" s="855">
        <f t="shared" si="3346"/>
        <v>5.25</v>
      </c>
      <c r="DF440" s="855">
        <f t="shared" si="3346"/>
        <v>512.5</v>
      </c>
      <c r="DG440" s="855">
        <f>SUM(DG406:DG437)</f>
        <v>0</v>
      </c>
      <c r="DH440" s="855">
        <f t="shared" ref="DH440:DJ440" si="3347">SUM(DH406:DH437)</f>
        <v>0</v>
      </c>
      <c r="DI440" s="855">
        <f t="shared" si="3347"/>
        <v>0</v>
      </c>
      <c r="DJ440" s="855">
        <f t="shared" si="3347"/>
        <v>0</v>
      </c>
    </row>
    <row r="441" spans="1:114" x14ac:dyDescent="0.2">
      <c r="A441" s="54"/>
      <c r="B441" s="54" t="s">
        <v>61</v>
      </c>
      <c r="C441" s="54"/>
      <c r="D441" s="54"/>
      <c r="E441" s="925" t="e">
        <f>F440/E440</f>
        <v>#DIV/0!</v>
      </c>
      <c r="F441" s="925"/>
      <c r="G441" s="925" t="e">
        <f>H440/G440</f>
        <v>#DIV/0!</v>
      </c>
      <c r="H441" s="925"/>
      <c r="I441" s="925" t="e">
        <f>J440/I440</f>
        <v>#DIV/0!</v>
      </c>
      <c r="J441" s="925"/>
      <c r="K441" s="925" t="e">
        <f>L440/K440</f>
        <v>#DIV/0!</v>
      </c>
      <c r="L441" s="925"/>
      <c r="M441" s="925" t="e">
        <f>N440/M440</f>
        <v>#DIV/0!</v>
      </c>
      <c r="N441" s="925"/>
      <c r="O441" s="925" t="e">
        <f>P440/O440</f>
        <v>#DIV/0!</v>
      </c>
      <c r="P441" s="925"/>
      <c r="Q441" s="925" t="e">
        <f>R440/Q440</f>
        <v>#DIV/0!</v>
      </c>
      <c r="R441" s="925"/>
      <c r="S441" s="925" t="e">
        <f>T440/S440</f>
        <v>#DIV/0!</v>
      </c>
      <c r="T441" s="925"/>
      <c r="U441" s="925" t="e">
        <f>V440/U440</f>
        <v>#DIV/0!</v>
      </c>
      <c r="V441" s="925"/>
      <c r="W441" s="925">
        <f>X440/W440</f>
        <v>104.10416666666667</v>
      </c>
      <c r="X441" s="925"/>
      <c r="Y441" s="925" t="e">
        <f>Z440/Y440</f>
        <v>#DIV/0!</v>
      </c>
      <c r="Z441" s="925"/>
      <c r="AA441" s="925">
        <f>AB440/AA440</f>
        <v>118</v>
      </c>
      <c r="AB441" s="925"/>
      <c r="AC441" s="925" t="e">
        <f>AD440/AC440</f>
        <v>#DIV/0!</v>
      </c>
      <c r="AD441" s="925"/>
      <c r="AE441" s="925">
        <f>AF440/AE440</f>
        <v>118</v>
      </c>
      <c r="AF441" s="925"/>
      <c r="AG441" s="925">
        <f>AH440/AG440</f>
        <v>116.31372549019608</v>
      </c>
      <c r="AH441" s="925"/>
      <c r="AI441" s="925">
        <f>AJ440/AI440</f>
        <v>114.60526315789474</v>
      </c>
      <c r="AJ441" s="925"/>
      <c r="AK441" s="925">
        <f>AL440/AK440</f>
        <v>117.29508196721312</v>
      </c>
      <c r="AL441" s="925"/>
      <c r="AM441" s="925">
        <f>AN440/AM440</f>
        <v>107.25</v>
      </c>
      <c r="AN441" s="925"/>
      <c r="AO441" s="925">
        <f>AP440/AO440</f>
        <v>115</v>
      </c>
      <c r="AP441" s="925"/>
      <c r="AQ441" s="925" t="e">
        <f>AR440/AQ440</f>
        <v>#DIV/0!</v>
      </c>
      <c r="AR441" s="925"/>
      <c r="AS441" s="925">
        <f>AT440/AS440</f>
        <v>118</v>
      </c>
      <c r="AT441" s="925"/>
      <c r="AU441" s="925">
        <f>AV440/AU440</f>
        <v>111.88888888888889</v>
      </c>
      <c r="AV441" s="925"/>
      <c r="AW441" s="925">
        <f>AX440/AW440</f>
        <v>106.46031746031746</v>
      </c>
      <c r="AX441" s="925"/>
      <c r="AY441" s="925">
        <f>AZ440/AY440</f>
        <v>113.42424242424242</v>
      </c>
      <c r="AZ441" s="925"/>
      <c r="BA441" s="925">
        <f>BB440/BA440</f>
        <v>110.375</v>
      </c>
      <c r="BB441" s="925"/>
      <c r="BC441" s="925">
        <f>BD440/BC440</f>
        <v>114.1875</v>
      </c>
      <c r="BD441" s="925"/>
      <c r="BE441" s="925">
        <f>BF440/BE440</f>
        <v>96.5</v>
      </c>
      <c r="BF441" s="925"/>
      <c r="BG441" s="925" t="e">
        <f>BH440/BG440</f>
        <v>#DIV/0!</v>
      </c>
      <c r="BH441" s="925"/>
      <c r="BI441" s="925">
        <f>BJ440/BI440</f>
        <v>107.82608695652173</v>
      </c>
      <c r="BJ441" s="925"/>
      <c r="BK441" s="925">
        <f>BL440/BK440</f>
        <v>104.15384615384616</v>
      </c>
      <c r="BL441" s="925"/>
      <c r="BM441" s="925" t="e">
        <f>BN440/BM440</f>
        <v>#DIV/0!</v>
      </c>
      <c r="BN441" s="925"/>
      <c r="BO441" s="925">
        <f>BP440/BO440</f>
        <v>104</v>
      </c>
      <c r="BP441" s="925"/>
      <c r="BQ441" s="925">
        <f>BR440/BQ440</f>
        <v>104.40816326530613</v>
      </c>
      <c r="BR441" s="925"/>
      <c r="BS441" s="925">
        <f>BT440/BS440</f>
        <v>100.72222222222223</v>
      </c>
      <c r="BT441" s="925"/>
      <c r="BU441" s="925">
        <f>BV440/BU440</f>
        <v>103.5</v>
      </c>
      <c r="BV441" s="925"/>
      <c r="BW441" s="925">
        <f>BX440/BW440</f>
        <v>97.61904761904762</v>
      </c>
      <c r="BX441" s="925"/>
      <c r="BY441" s="925" t="e">
        <f>BZ440/BY440</f>
        <v>#DIV/0!</v>
      </c>
      <c r="BZ441" s="925"/>
      <c r="CA441" s="925" t="e">
        <f>CB440/CA440</f>
        <v>#DIV/0!</v>
      </c>
      <c r="CB441" s="925"/>
      <c r="CC441" s="925" t="e">
        <f>CD440/CC440</f>
        <v>#DIV/0!</v>
      </c>
      <c r="CD441" s="925"/>
      <c r="CE441" s="925" t="e">
        <f>CF440/CE440</f>
        <v>#DIV/0!</v>
      </c>
      <c r="CF441" s="925"/>
      <c r="CG441" s="925" t="e">
        <f>CH440/CG440</f>
        <v>#DIV/0!</v>
      </c>
      <c r="CH441" s="925"/>
      <c r="CI441" s="925" t="e">
        <f>CJ440/CI440</f>
        <v>#DIV/0!</v>
      </c>
      <c r="CJ441" s="925"/>
      <c r="CK441" s="925" t="e">
        <f>CL440/CK440</f>
        <v>#DIV/0!</v>
      </c>
      <c r="CL441" s="925"/>
      <c r="CM441" s="925" t="e">
        <f>CN440/CM440</f>
        <v>#DIV/0!</v>
      </c>
      <c r="CN441" s="925"/>
      <c r="CO441" s="925" t="e">
        <f>CP440/CO440</f>
        <v>#DIV/0!</v>
      </c>
      <c r="CP441" s="925"/>
      <c r="CQ441" s="925" t="e">
        <f>CR440/CQ440</f>
        <v>#DIV/0!</v>
      </c>
      <c r="CR441" s="925"/>
      <c r="CS441" s="925" t="e">
        <f>CT440/CS440</f>
        <v>#DIV/0!</v>
      </c>
      <c r="CT441" s="925"/>
      <c r="CU441" s="925" t="e">
        <f>CV440/CU440</f>
        <v>#DIV/0!</v>
      </c>
      <c r="CV441" s="925"/>
      <c r="CW441" s="925" t="e">
        <f>CX440/CW440</f>
        <v>#DIV/0!</v>
      </c>
      <c r="CX441" s="925"/>
      <c r="CY441" s="59"/>
      <c r="CZ441" s="932">
        <f>DA440/CZ440</f>
        <v>107.80163360560093</v>
      </c>
      <c r="DA441" s="932"/>
      <c r="DB441" s="57" t="s">
        <v>62</v>
      </c>
      <c r="DC441" s="925"/>
      <c r="DD441" s="925"/>
      <c r="DE441" s="925"/>
      <c r="DF441" s="925"/>
      <c r="DG441" s="925"/>
      <c r="DH441" s="925"/>
      <c r="DI441" s="925"/>
      <c r="DJ441" s="925"/>
    </row>
    <row r="444" spans="1:114" ht="12.75" customHeight="1" x14ac:dyDescent="0.2">
      <c r="A444" s="38"/>
      <c r="B444" s="38"/>
      <c r="C444" s="39"/>
      <c r="D444" s="39"/>
      <c r="E444" s="933" t="str">
        <f>$E$3</f>
        <v>vor 2021</v>
      </c>
      <c r="F444" s="934"/>
      <c r="G444" s="934"/>
      <c r="H444" s="934"/>
      <c r="I444" s="934"/>
      <c r="J444" s="934"/>
      <c r="K444" s="934"/>
      <c r="L444" s="934"/>
      <c r="M444" s="934"/>
      <c r="N444" s="934"/>
      <c r="O444" s="934"/>
      <c r="P444" s="934"/>
      <c r="Q444" s="934"/>
      <c r="R444" s="934"/>
      <c r="S444" s="934"/>
      <c r="T444" s="934"/>
      <c r="U444" s="934"/>
      <c r="V444" s="934"/>
      <c r="W444" s="934"/>
      <c r="X444" s="934"/>
      <c r="Y444" s="934"/>
      <c r="Z444" s="934"/>
      <c r="AA444" s="934"/>
      <c r="AB444" s="935"/>
      <c r="AC444" s="926">
        <v>2021</v>
      </c>
      <c r="AD444" s="927"/>
      <c r="AE444" s="927"/>
      <c r="AF444" s="927"/>
      <c r="AG444" s="927"/>
      <c r="AH444" s="927"/>
      <c r="AI444" s="927"/>
      <c r="AJ444" s="927"/>
      <c r="AK444" s="927"/>
      <c r="AL444" s="927"/>
      <c r="AM444" s="927"/>
      <c r="AN444" s="927"/>
      <c r="AO444" s="927"/>
      <c r="AP444" s="927"/>
      <c r="AQ444" s="927"/>
      <c r="AR444" s="927"/>
      <c r="AS444" s="927"/>
      <c r="AT444" s="927"/>
      <c r="AU444" s="927"/>
      <c r="AV444" s="927"/>
      <c r="AW444" s="927"/>
      <c r="AX444" s="927"/>
      <c r="AY444" s="927"/>
      <c r="AZ444" s="928"/>
      <c r="BA444" s="926">
        <v>2022</v>
      </c>
      <c r="BB444" s="927"/>
      <c r="BC444" s="927"/>
      <c r="BD444" s="927"/>
      <c r="BE444" s="927"/>
      <c r="BF444" s="927"/>
      <c r="BG444" s="927"/>
      <c r="BH444" s="927"/>
      <c r="BI444" s="927"/>
      <c r="BJ444" s="927"/>
      <c r="BK444" s="927"/>
      <c r="BL444" s="927"/>
      <c r="BM444" s="927"/>
      <c r="BN444" s="927"/>
      <c r="BO444" s="927"/>
      <c r="BP444" s="927"/>
      <c r="BQ444" s="927"/>
      <c r="BR444" s="927"/>
      <c r="BS444" s="927"/>
      <c r="BT444" s="927"/>
      <c r="BU444" s="927"/>
      <c r="BV444" s="927"/>
      <c r="BW444" s="927"/>
      <c r="BX444" s="928"/>
      <c r="BY444" s="926">
        <f>BY3</f>
        <v>2023</v>
      </c>
      <c r="BZ444" s="927"/>
      <c r="CA444" s="927"/>
      <c r="CB444" s="927"/>
      <c r="CC444" s="927"/>
      <c r="CD444" s="927"/>
      <c r="CE444" s="927"/>
      <c r="CF444" s="927"/>
      <c r="CG444" s="927"/>
      <c r="CH444" s="927"/>
      <c r="CI444" s="927"/>
      <c r="CJ444" s="927"/>
      <c r="CK444" s="927"/>
      <c r="CL444" s="927"/>
      <c r="CM444" s="927"/>
      <c r="CN444" s="927"/>
      <c r="CO444" s="927"/>
      <c r="CP444" s="927"/>
      <c r="CQ444" s="927"/>
      <c r="CR444" s="927"/>
      <c r="CS444" s="927"/>
      <c r="CT444" s="927"/>
      <c r="CU444" s="927"/>
      <c r="CV444" s="928"/>
      <c r="CW444" s="51"/>
      <c r="CX444" s="51"/>
      <c r="CY444" s="51"/>
      <c r="CZ444" s="13"/>
      <c r="DA444" s="13"/>
    </row>
    <row r="445" spans="1:114" s="3" customFormat="1" ht="15.75" x14ac:dyDescent="0.25">
      <c r="A445" s="58"/>
      <c r="B445" s="58" t="str">
        <f>'Stundenverteilung INGE'!S5</f>
        <v>Reserve</v>
      </c>
      <c r="C445" s="939" t="str">
        <f>'Stundenverteilung INGE'!S7</f>
        <v>offen</v>
      </c>
      <c r="D445" s="940"/>
      <c r="E445" s="936"/>
      <c r="F445" s="937"/>
      <c r="G445" s="937"/>
      <c r="H445" s="937"/>
      <c r="I445" s="937"/>
      <c r="J445" s="937"/>
      <c r="K445" s="937"/>
      <c r="L445" s="937"/>
      <c r="M445" s="937"/>
      <c r="N445" s="937"/>
      <c r="O445" s="937"/>
      <c r="P445" s="937"/>
      <c r="Q445" s="937"/>
      <c r="R445" s="937"/>
      <c r="S445" s="937"/>
      <c r="T445" s="937"/>
      <c r="U445" s="937"/>
      <c r="V445" s="937"/>
      <c r="W445" s="937"/>
      <c r="X445" s="937"/>
      <c r="Y445" s="937"/>
      <c r="Z445" s="937"/>
      <c r="AA445" s="937"/>
      <c r="AB445" s="938"/>
      <c r="AC445" s="929"/>
      <c r="AD445" s="930"/>
      <c r="AE445" s="930"/>
      <c r="AF445" s="930"/>
      <c r="AG445" s="930"/>
      <c r="AH445" s="930"/>
      <c r="AI445" s="930"/>
      <c r="AJ445" s="930"/>
      <c r="AK445" s="930"/>
      <c r="AL445" s="930"/>
      <c r="AM445" s="930"/>
      <c r="AN445" s="930"/>
      <c r="AO445" s="930"/>
      <c r="AP445" s="930"/>
      <c r="AQ445" s="930"/>
      <c r="AR445" s="930"/>
      <c r="AS445" s="930"/>
      <c r="AT445" s="930"/>
      <c r="AU445" s="930"/>
      <c r="AV445" s="930"/>
      <c r="AW445" s="930"/>
      <c r="AX445" s="930"/>
      <c r="AY445" s="930"/>
      <c r="AZ445" s="931"/>
      <c r="BA445" s="929"/>
      <c r="BB445" s="930"/>
      <c r="BC445" s="930"/>
      <c r="BD445" s="930"/>
      <c r="BE445" s="930"/>
      <c r="BF445" s="930"/>
      <c r="BG445" s="930"/>
      <c r="BH445" s="930"/>
      <c r="BI445" s="930"/>
      <c r="BJ445" s="930"/>
      <c r="BK445" s="930"/>
      <c r="BL445" s="930"/>
      <c r="BM445" s="930"/>
      <c r="BN445" s="930"/>
      <c r="BO445" s="930"/>
      <c r="BP445" s="930"/>
      <c r="BQ445" s="930"/>
      <c r="BR445" s="930"/>
      <c r="BS445" s="930"/>
      <c r="BT445" s="930"/>
      <c r="BU445" s="930"/>
      <c r="BV445" s="930"/>
      <c r="BW445" s="930"/>
      <c r="BX445" s="931"/>
      <c r="BY445" s="929"/>
      <c r="BZ445" s="930"/>
      <c r="CA445" s="930"/>
      <c r="CB445" s="930"/>
      <c r="CC445" s="930"/>
      <c r="CD445" s="930"/>
      <c r="CE445" s="930"/>
      <c r="CF445" s="930"/>
      <c r="CG445" s="930"/>
      <c r="CH445" s="930"/>
      <c r="CI445" s="930"/>
      <c r="CJ445" s="930"/>
      <c r="CK445" s="930"/>
      <c r="CL445" s="930"/>
      <c r="CM445" s="930"/>
      <c r="CN445" s="930"/>
      <c r="CO445" s="930"/>
      <c r="CP445" s="930"/>
      <c r="CQ445" s="930"/>
      <c r="CR445" s="930"/>
      <c r="CS445" s="930"/>
      <c r="CT445" s="930"/>
      <c r="CU445" s="930"/>
      <c r="CV445" s="931"/>
      <c r="CW445" s="51"/>
      <c r="CX445" s="51"/>
      <c r="CY445" s="51"/>
      <c r="CZ445" s="12"/>
      <c r="DA445" s="12"/>
      <c r="DB445" s="1"/>
      <c r="DC445" s="1"/>
      <c r="DD445" s="1"/>
      <c r="DE445" s="1"/>
      <c r="DF445" s="1"/>
      <c r="DG445" s="1"/>
      <c r="DH445" s="1"/>
      <c r="DI445" s="1"/>
      <c r="DJ445" s="1"/>
    </row>
    <row r="446" spans="1:114" s="3" customFormat="1" ht="48" x14ac:dyDescent="0.2">
      <c r="A446" s="40" t="s">
        <v>0</v>
      </c>
      <c r="B446" s="40" t="s">
        <v>81</v>
      </c>
      <c r="C446" s="41" t="s">
        <v>1</v>
      </c>
      <c r="D446" s="41" t="s">
        <v>6</v>
      </c>
      <c r="E446" s="42" t="s">
        <v>13</v>
      </c>
      <c r="F446" s="42" t="s">
        <v>14</v>
      </c>
      <c r="G446" s="42" t="s">
        <v>15</v>
      </c>
      <c r="H446" s="42" t="s">
        <v>16</v>
      </c>
      <c r="I446" s="42" t="s">
        <v>17</v>
      </c>
      <c r="J446" s="42" t="s">
        <v>18</v>
      </c>
      <c r="K446" s="42" t="s">
        <v>19</v>
      </c>
      <c r="L446" s="42" t="s">
        <v>20</v>
      </c>
      <c r="M446" s="42" t="s">
        <v>21</v>
      </c>
      <c r="N446" s="42" t="s">
        <v>22</v>
      </c>
      <c r="O446" s="42" t="s">
        <v>23</v>
      </c>
      <c r="P446" s="42" t="s">
        <v>24</v>
      </c>
      <c r="Q446" s="42" t="s">
        <v>25</v>
      </c>
      <c r="R446" s="42" t="s">
        <v>26</v>
      </c>
      <c r="S446" s="42" t="s">
        <v>27</v>
      </c>
      <c r="T446" s="42" t="s">
        <v>28</v>
      </c>
      <c r="U446" s="42" t="str">
        <f t="shared" ref="U446:AB446" si="3348">U5</f>
        <v>2017
Std.</v>
      </c>
      <c r="V446" s="42" t="str">
        <f t="shared" si="3348"/>
        <v>2017
CHF</v>
      </c>
      <c r="W446" s="42" t="str">
        <f t="shared" si="3348"/>
        <v>2018
Std.</v>
      </c>
      <c r="X446" s="42" t="str">
        <f t="shared" si="3348"/>
        <v>2018
CHF</v>
      </c>
      <c r="Y446" s="42" t="str">
        <f t="shared" si="3348"/>
        <v>2019 
Std.</v>
      </c>
      <c r="Z446" s="42" t="str">
        <f t="shared" si="3348"/>
        <v>2019
CHF</v>
      </c>
      <c r="AA446" s="42" t="str">
        <f t="shared" si="3348"/>
        <v>2020
Std.</v>
      </c>
      <c r="AB446" s="887" t="str">
        <f t="shared" si="3348"/>
        <v>2020
CHF</v>
      </c>
      <c r="AC446" s="876" t="s">
        <v>13</v>
      </c>
      <c r="AD446" s="47" t="s">
        <v>14</v>
      </c>
      <c r="AE446" s="47" t="s">
        <v>15</v>
      </c>
      <c r="AF446" s="47" t="s">
        <v>16</v>
      </c>
      <c r="AG446" s="47" t="s">
        <v>17</v>
      </c>
      <c r="AH446" s="47" t="s">
        <v>18</v>
      </c>
      <c r="AI446" s="47" t="s">
        <v>19</v>
      </c>
      <c r="AJ446" s="47" t="s">
        <v>20</v>
      </c>
      <c r="AK446" s="47" t="s">
        <v>21</v>
      </c>
      <c r="AL446" s="47" t="s">
        <v>22</v>
      </c>
      <c r="AM446" s="47" t="s">
        <v>23</v>
      </c>
      <c r="AN446" s="47" t="s">
        <v>24</v>
      </c>
      <c r="AO446" s="47" t="s">
        <v>25</v>
      </c>
      <c r="AP446" s="47" t="s">
        <v>26</v>
      </c>
      <c r="AQ446" s="47" t="s">
        <v>27</v>
      </c>
      <c r="AR446" s="47" t="s">
        <v>28</v>
      </c>
      <c r="AS446" s="47" t="s">
        <v>29</v>
      </c>
      <c r="AT446" s="47" t="s">
        <v>30</v>
      </c>
      <c r="AU446" s="47" t="s">
        <v>31</v>
      </c>
      <c r="AV446" s="47" t="s">
        <v>32</v>
      </c>
      <c r="AW446" s="47" t="s">
        <v>33</v>
      </c>
      <c r="AX446" s="47" t="s">
        <v>36</v>
      </c>
      <c r="AY446" s="47" t="s">
        <v>34</v>
      </c>
      <c r="AZ446" s="871" t="s">
        <v>35</v>
      </c>
      <c r="BA446" s="876" t="s">
        <v>13</v>
      </c>
      <c r="BB446" s="47" t="s">
        <v>14</v>
      </c>
      <c r="BC446" s="47" t="s">
        <v>15</v>
      </c>
      <c r="BD446" s="47" t="s">
        <v>16</v>
      </c>
      <c r="BE446" s="47" t="s">
        <v>17</v>
      </c>
      <c r="BF446" s="47" t="s">
        <v>18</v>
      </c>
      <c r="BG446" s="47" t="s">
        <v>19</v>
      </c>
      <c r="BH446" s="47" t="s">
        <v>20</v>
      </c>
      <c r="BI446" s="47" t="s">
        <v>21</v>
      </c>
      <c r="BJ446" s="47" t="s">
        <v>22</v>
      </c>
      <c r="BK446" s="47" t="s">
        <v>23</v>
      </c>
      <c r="BL446" s="47" t="s">
        <v>24</v>
      </c>
      <c r="BM446" s="47" t="s">
        <v>25</v>
      </c>
      <c r="BN446" s="47" t="s">
        <v>26</v>
      </c>
      <c r="BO446" s="47" t="s">
        <v>27</v>
      </c>
      <c r="BP446" s="47" t="s">
        <v>28</v>
      </c>
      <c r="BQ446" s="47" t="s">
        <v>29</v>
      </c>
      <c r="BR446" s="47" t="s">
        <v>30</v>
      </c>
      <c r="BS446" s="47" t="s">
        <v>31</v>
      </c>
      <c r="BT446" s="47" t="s">
        <v>32</v>
      </c>
      <c r="BU446" s="47" t="s">
        <v>33</v>
      </c>
      <c r="BV446" s="47" t="s">
        <v>36</v>
      </c>
      <c r="BW446" s="47" t="s">
        <v>34</v>
      </c>
      <c r="BX446" s="47" t="s">
        <v>35</v>
      </c>
      <c r="BY446" s="47" t="s">
        <v>13</v>
      </c>
      <c r="BZ446" s="47" t="s">
        <v>14</v>
      </c>
      <c r="CA446" s="47" t="s">
        <v>15</v>
      </c>
      <c r="CB446" s="47" t="s">
        <v>16</v>
      </c>
      <c r="CC446" s="47" t="s">
        <v>17</v>
      </c>
      <c r="CD446" s="47" t="s">
        <v>18</v>
      </c>
      <c r="CE446" s="47" t="s">
        <v>19</v>
      </c>
      <c r="CF446" s="47" t="s">
        <v>20</v>
      </c>
      <c r="CG446" s="47" t="s">
        <v>21</v>
      </c>
      <c r="CH446" s="47" t="s">
        <v>22</v>
      </c>
      <c r="CI446" s="47" t="s">
        <v>23</v>
      </c>
      <c r="CJ446" s="47" t="s">
        <v>24</v>
      </c>
      <c r="CK446" s="47" t="s">
        <v>25</v>
      </c>
      <c r="CL446" s="47" t="s">
        <v>26</v>
      </c>
      <c r="CM446" s="47" t="s">
        <v>27</v>
      </c>
      <c r="CN446" s="47" t="s">
        <v>28</v>
      </c>
      <c r="CO446" s="47" t="s">
        <v>29</v>
      </c>
      <c r="CP446" s="47" t="s">
        <v>30</v>
      </c>
      <c r="CQ446" s="47" t="s">
        <v>31</v>
      </c>
      <c r="CR446" s="47" t="s">
        <v>32</v>
      </c>
      <c r="CS446" s="47" t="s">
        <v>33</v>
      </c>
      <c r="CT446" s="47" t="s">
        <v>36</v>
      </c>
      <c r="CU446" s="47" t="s">
        <v>34</v>
      </c>
      <c r="CV446" s="47" t="s">
        <v>35</v>
      </c>
      <c r="CW446" s="212" t="str">
        <f>CW5</f>
        <v>Leer
Std.</v>
      </c>
      <c r="CX446" s="47" t="str">
        <f>CX5</f>
        <v>Leer
CHF</v>
      </c>
      <c r="CY446" s="47"/>
      <c r="CZ446" s="49" t="s">
        <v>4</v>
      </c>
      <c r="DA446" s="49" t="s">
        <v>5</v>
      </c>
      <c r="DB446" s="1"/>
      <c r="DC446" s="1"/>
      <c r="DD446" s="1"/>
      <c r="DE446" s="1"/>
      <c r="DF446" s="1"/>
      <c r="DG446" s="1"/>
      <c r="DH446" s="1"/>
      <c r="DI446" s="1"/>
      <c r="DJ446" s="1"/>
    </row>
    <row r="447" spans="1:114" s="3" customFormat="1" x14ac:dyDescent="0.2">
      <c r="A447" s="46"/>
      <c r="B447" s="46"/>
      <c r="C447" s="46" t="s">
        <v>2</v>
      </c>
      <c r="D447" s="46">
        <v>140</v>
      </c>
      <c r="E447" s="4"/>
      <c r="F447" s="53">
        <f>SUM(E447*$D447)</f>
        <v>0</v>
      </c>
      <c r="G447" s="4"/>
      <c r="H447" s="53">
        <f>SUM(G447*$D447)</f>
        <v>0</v>
      </c>
      <c r="I447" s="4"/>
      <c r="J447" s="53">
        <f>SUM(I447*$D447)</f>
        <v>0</v>
      </c>
      <c r="K447" s="4"/>
      <c r="L447" s="53">
        <f>SUM(K447*$D447)</f>
        <v>0</v>
      </c>
      <c r="M447" s="4"/>
      <c r="N447" s="53">
        <f>SUM(M447*$D447)</f>
        <v>0</v>
      </c>
      <c r="O447" s="4"/>
      <c r="P447" s="53">
        <f>SUM(O447*$D447)</f>
        <v>0</v>
      </c>
      <c r="Q447" s="4"/>
      <c r="R447" s="53">
        <f>SUM(Q447*$D447)</f>
        <v>0</v>
      </c>
      <c r="S447" s="4"/>
      <c r="T447" s="53">
        <f>SUM(S447*$D447)</f>
        <v>0</v>
      </c>
      <c r="U447" s="4"/>
      <c r="V447" s="53">
        <f>SUM(U447*$D447)</f>
        <v>0</v>
      </c>
      <c r="W447" s="4"/>
      <c r="X447" s="53">
        <f>SUM(W447*$D447)</f>
        <v>0</v>
      </c>
      <c r="Y447" s="4"/>
      <c r="Z447" s="53">
        <f>SUM(Y447*$D447)</f>
        <v>0</v>
      </c>
      <c r="AA447" s="4"/>
      <c r="AB447" s="872">
        <f>SUM(AA447*$D447)</f>
        <v>0</v>
      </c>
      <c r="AC447" s="877"/>
      <c r="AD447" s="53">
        <f>SUM(AC447*$D447)</f>
        <v>0</v>
      </c>
      <c r="AE447" s="48"/>
      <c r="AF447" s="53">
        <f>SUM(AE447*$D447)</f>
        <v>0</v>
      </c>
      <c r="AG447" s="48"/>
      <c r="AH447" s="53">
        <f>SUM(AG447*$D447)</f>
        <v>0</v>
      </c>
      <c r="AI447" s="48"/>
      <c r="AJ447" s="53">
        <f>SUM(AI447*$D447)</f>
        <v>0</v>
      </c>
      <c r="AK447" s="48"/>
      <c r="AL447" s="53">
        <f>SUM(AK447*$D447)</f>
        <v>0</v>
      </c>
      <c r="AM447" s="48"/>
      <c r="AN447" s="53">
        <f>SUM(AM447*$D447)</f>
        <v>0</v>
      </c>
      <c r="AO447" s="48"/>
      <c r="AP447" s="53">
        <f>SUM(AO447*$D447)</f>
        <v>0</v>
      </c>
      <c r="AQ447" s="48"/>
      <c r="AR447" s="53">
        <f>SUM(AQ447*$D447)</f>
        <v>0</v>
      </c>
      <c r="AS447" s="48"/>
      <c r="AT447" s="53">
        <f>SUM(AS447*$D447)</f>
        <v>0</v>
      </c>
      <c r="AU447" s="48"/>
      <c r="AV447" s="53">
        <f>SUM(AU447*$D447)</f>
        <v>0</v>
      </c>
      <c r="AW447" s="48"/>
      <c r="AX447" s="53">
        <f>SUM(AW447*$D447)</f>
        <v>0</v>
      </c>
      <c r="AY447" s="48"/>
      <c r="AZ447" s="872">
        <f>SUM(AY447*$D447)</f>
        <v>0</v>
      </c>
      <c r="BA447" s="877"/>
      <c r="BB447" s="53">
        <f>SUM(BA447*$D447)</f>
        <v>0</v>
      </c>
      <c r="BC447" s="48"/>
      <c r="BD447" s="53">
        <f>SUM(BC447*$D447)</f>
        <v>0</v>
      </c>
      <c r="BE447" s="48"/>
      <c r="BF447" s="53">
        <f>SUM(BE447*$D447)</f>
        <v>0</v>
      </c>
      <c r="BG447" s="48"/>
      <c r="BH447" s="53">
        <f>SUM(BG447*$D447)</f>
        <v>0</v>
      </c>
      <c r="BI447" s="48"/>
      <c r="BJ447" s="53">
        <f>SUM(BI447*$D447)</f>
        <v>0</v>
      </c>
      <c r="BK447" s="48"/>
      <c r="BL447" s="53">
        <f>SUM(BK447*$D447)</f>
        <v>0</v>
      </c>
      <c r="BM447" s="48"/>
      <c r="BN447" s="53">
        <f>SUM(BM447*$D447)</f>
        <v>0</v>
      </c>
      <c r="BO447" s="48"/>
      <c r="BP447" s="53">
        <f>SUM(BO447*$D447)</f>
        <v>0</v>
      </c>
      <c r="BQ447" s="48"/>
      <c r="BR447" s="53">
        <f>SUM(BQ447*$D447)</f>
        <v>0</v>
      </c>
      <c r="BS447" s="48"/>
      <c r="BT447" s="53">
        <f>SUM(BS447*$D447)</f>
        <v>0</v>
      </c>
      <c r="BU447" s="48"/>
      <c r="BV447" s="53">
        <f>SUM(BU447*$D447)</f>
        <v>0</v>
      </c>
      <c r="BW447" s="48"/>
      <c r="BX447" s="53">
        <f>SUM(BW447*$D447)</f>
        <v>0</v>
      </c>
      <c r="BY447" s="48"/>
      <c r="BZ447" s="53">
        <f>SUM(BY447*$D447)</f>
        <v>0</v>
      </c>
      <c r="CA447" s="48"/>
      <c r="CB447" s="53">
        <f>SUM(CA447*$D447)</f>
        <v>0</v>
      </c>
      <c r="CC447" s="48"/>
      <c r="CD447" s="53">
        <f>SUM(CC447*$D447)</f>
        <v>0</v>
      </c>
      <c r="CE447" s="48"/>
      <c r="CF447" s="53">
        <f>SUM(CE447*$D447)</f>
        <v>0</v>
      </c>
      <c r="CG447" s="48"/>
      <c r="CH447" s="53">
        <f>SUM(CG447*$D447)</f>
        <v>0</v>
      </c>
      <c r="CI447" s="48"/>
      <c r="CJ447" s="53">
        <f>SUM(CI447*$D447)</f>
        <v>0</v>
      </c>
      <c r="CK447" s="48"/>
      <c r="CL447" s="53">
        <f>SUM(CK447*$D447)</f>
        <v>0</v>
      </c>
      <c r="CM447" s="48"/>
      <c r="CN447" s="53">
        <f>SUM(CM447*$D447)</f>
        <v>0</v>
      </c>
      <c r="CO447" s="48"/>
      <c r="CP447" s="53">
        <f>SUM(CO447*$D447)</f>
        <v>0</v>
      </c>
      <c r="CQ447" s="48"/>
      <c r="CR447" s="53">
        <f>SUM(CQ447*$D447)</f>
        <v>0</v>
      </c>
      <c r="CS447" s="48"/>
      <c r="CT447" s="53">
        <f>SUM(CS447*$D447)</f>
        <v>0</v>
      </c>
      <c r="CU447" s="48"/>
      <c r="CV447" s="53">
        <f>SUM(CU447*$D447)</f>
        <v>0</v>
      </c>
      <c r="CW447" s="48"/>
      <c r="CX447" s="53">
        <f t="shared" ref="CX447:CX477" si="3349">SUM(CW447*$D447)</f>
        <v>0</v>
      </c>
      <c r="CY447" s="43"/>
      <c r="CZ447" s="50">
        <f t="shared" ref="CZ447:CZ477" si="3350">SUM(E447+G447+I447+K447+M447+O447+Q447+S447+U447+W447+Y447+AA447+AC447+AE447+AG447+AI447+AK447+AM447+AO447+AQ447+AS447+AU447+AW447+AY447+BA447+BC447+BE447+BG447+BI447+BK447+BM447+BO447+BQ447+BS447+BU447+BW447+CW447+BY447+CA447+CC447+CE447+CG447+CI447+CK447+CM447+CO447+CQ447+CS447+CU447)</f>
        <v>0</v>
      </c>
      <c r="DA447" s="50">
        <f t="shared" ref="DA447:DA477" si="3351">ROUND(CZ447*D447*2,1)/2</f>
        <v>0</v>
      </c>
      <c r="DB447" s="1"/>
      <c r="DC447" s="1"/>
      <c r="DD447" s="1"/>
      <c r="DE447" s="1"/>
      <c r="DF447" s="1"/>
      <c r="DG447" s="1"/>
      <c r="DH447" s="1"/>
      <c r="DI447" s="1"/>
      <c r="DJ447" s="1"/>
    </row>
    <row r="448" spans="1:114" s="3" customFormat="1" x14ac:dyDescent="0.2">
      <c r="A448" s="46"/>
      <c r="B448" s="46"/>
      <c r="C448" s="46" t="s">
        <v>2</v>
      </c>
      <c r="D448" s="46">
        <v>140</v>
      </c>
      <c r="E448" s="4"/>
      <c r="F448" s="53">
        <f t="shared" ref="F448:F477" si="3352">SUM(E448*$D448)</f>
        <v>0</v>
      </c>
      <c r="G448" s="4"/>
      <c r="H448" s="53">
        <f t="shared" ref="H448:H460" si="3353">SUM(G448*$D448)</f>
        <v>0</v>
      </c>
      <c r="I448" s="4"/>
      <c r="J448" s="53">
        <f t="shared" ref="J448" si="3354">SUM(I448*$D448)</f>
        <v>0</v>
      </c>
      <c r="K448" s="4"/>
      <c r="L448" s="53">
        <f t="shared" ref="L448:L460" si="3355">SUM(K448*$D448)</f>
        <v>0</v>
      </c>
      <c r="M448" s="4"/>
      <c r="N448" s="53">
        <f t="shared" ref="N448:N460" si="3356">SUM(M448*$D448)</f>
        <v>0</v>
      </c>
      <c r="O448" s="4"/>
      <c r="P448" s="53">
        <f t="shared" ref="P448:P460" si="3357">SUM(O448*$D448)</f>
        <v>0</v>
      </c>
      <c r="Q448" s="4"/>
      <c r="R448" s="53">
        <f t="shared" ref="R448:R460" si="3358">SUM(Q448*$D448)</f>
        <v>0</v>
      </c>
      <c r="S448" s="4"/>
      <c r="T448" s="53">
        <f t="shared" ref="T448:T460" si="3359">SUM(S448*$D448)</f>
        <v>0</v>
      </c>
      <c r="U448" s="4"/>
      <c r="V448" s="53">
        <f t="shared" ref="V448:V460" si="3360">SUM(U448*$D448)</f>
        <v>0</v>
      </c>
      <c r="W448" s="4"/>
      <c r="X448" s="53">
        <f t="shared" ref="X448:X460" si="3361">SUM(W448*$D448)</f>
        <v>0</v>
      </c>
      <c r="Y448" s="4"/>
      <c r="Z448" s="53">
        <f t="shared" ref="Z448:Z460" si="3362">SUM(Y448*$D448)</f>
        <v>0</v>
      </c>
      <c r="AA448" s="4"/>
      <c r="AB448" s="872">
        <f t="shared" ref="AB448:AB460" si="3363">SUM(AA448*$D448)</f>
        <v>0</v>
      </c>
      <c r="AC448" s="877"/>
      <c r="AD448" s="53">
        <f t="shared" ref="AD448:AD460" si="3364">SUM(AC448*$D448)</f>
        <v>0</v>
      </c>
      <c r="AE448" s="48"/>
      <c r="AF448" s="53">
        <f t="shared" ref="AF448:AF460" si="3365">SUM(AE448*$D448)</f>
        <v>0</v>
      </c>
      <c r="AG448" s="48"/>
      <c r="AH448" s="53">
        <f t="shared" ref="AH448:AH460" si="3366">SUM(AG448*$D448)</f>
        <v>0</v>
      </c>
      <c r="AI448" s="48"/>
      <c r="AJ448" s="53">
        <f t="shared" ref="AJ448:AJ460" si="3367">SUM(AI448*$D448)</f>
        <v>0</v>
      </c>
      <c r="AK448" s="48"/>
      <c r="AL448" s="53">
        <f t="shared" ref="AL448:AL460" si="3368">SUM(AK448*$D448)</f>
        <v>0</v>
      </c>
      <c r="AM448" s="48"/>
      <c r="AN448" s="53">
        <f t="shared" ref="AN448:AN460" si="3369">SUM(AM448*$D448)</f>
        <v>0</v>
      </c>
      <c r="AO448" s="48"/>
      <c r="AP448" s="53">
        <f t="shared" ref="AP448:AP460" si="3370">SUM(AO448*$D448)</f>
        <v>0</v>
      </c>
      <c r="AQ448" s="48"/>
      <c r="AR448" s="53">
        <f t="shared" ref="AR448:AR460" si="3371">SUM(AQ448*$D448)</f>
        <v>0</v>
      </c>
      <c r="AS448" s="48"/>
      <c r="AT448" s="53">
        <f t="shared" ref="AT448:AT460" si="3372">SUM(AS448*$D448)</f>
        <v>0</v>
      </c>
      <c r="AU448" s="48"/>
      <c r="AV448" s="53">
        <f t="shared" ref="AV448:AV460" si="3373">SUM(AU448*$D448)</f>
        <v>0</v>
      </c>
      <c r="AW448" s="48"/>
      <c r="AX448" s="53">
        <f t="shared" ref="AX448:AX460" si="3374">SUM(AW448*$D448)</f>
        <v>0</v>
      </c>
      <c r="AY448" s="48"/>
      <c r="AZ448" s="872">
        <f t="shared" ref="AZ448:AZ460" si="3375">SUM(AY448*$D448)</f>
        <v>0</v>
      </c>
      <c r="BA448" s="877"/>
      <c r="BB448" s="53">
        <f t="shared" ref="BB448:BB460" si="3376">SUM(BA448*$D448)</f>
        <v>0</v>
      </c>
      <c r="BC448" s="48"/>
      <c r="BD448" s="53">
        <f t="shared" ref="BD448:BD460" si="3377">SUM(BC448*$D448)</f>
        <v>0</v>
      </c>
      <c r="BE448" s="48"/>
      <c r="BF448" s="53">
        <f t="shared" ref="BF448:BF460" si="3378">SUM(BE448*$D448)</f>
        <v>0</v>
      </c>
      <c r="BG448" s="48"/>
      <c r="BH448" s="53">
        <f t="shared" ref="BH448:BH460" si="3379">SUM(BG448*$D448)</f>
        <v>0</v>
      </c>
      <c r="BI448" s="48"/>
      <c r="BJ448" s="53">
        <f t="shared" ref="BJ448:BJ460" si="3380">SUM(BI448*$D448)</f>
        <v>0</v>
      </c>
      <c r="BK448" s="48"/>
      <c r="BL448" s="53">
        <f t="shared" ref="BL448:BL460" si="3381">SUM(BK448*$D448)</f>
        <v>0</v>
      </c>
      <c r="BM448" s="48"/>
      <c r="BN448" s="53">
        <f t="shared" ref="BN448:BN460" si="3382">SUM(BM448*$D448)</f>
        <v>0</v>
      </c>
      <c r="BO448" s="48"/>
      <c r="BP448" s="53">
        <f t="shared" ref="BP448:BP460" si="3383">SUM(BO448*$D448)</f>
        <v>0</v>
      </c>
      <c r="BQ448" s="48"/>
      <c r="BR448" s="53">
        <f t="shared" ref="BR448:BR460" si="3384">SUM(BQ448*$D448)</f>
        <v>0</v>
      </c>
      <c r="BS448" s="48"/>
      <c r="BT448" s="53">
        <f t="shared" ref="BT448:BT460" si="3385">SUM(BS448*$D448)</f>
        <v>0</v>
      </c>
      <c r="BU448" s="48"/>
      <c r="BV448" s="53">
        <f t="shared" ref="BV448:BV460" si="3386">SUM(BU448*$D448)</f>
        <v>0</v>
      </c>
      <c r="BW448" s="48"/>
      <c r="BX448" s="53">
        <f t="shared" ref="BX448:BX460" si="3387">SUM(BW448*$D448)</f>
        <v>0</v>
      </c>
      <c r="BY448" s="48"/>
      <c r="BZ448" s="53">
        <f t="shared" ref="BZ448:BZ460" si="3388">SUM(BY448*$D448)</f>
        <v>0</v>
      </c>
      <c r="CA448" s="48"/>
      <c r="CB448" s="53">
        <f t="shared" ref="CB448:CB460" si="3389">SUM(CA448*$D448)</f>
        <v>0</v>
      </c>
      <c r="CC448" s="48"/>
      <c r="CD448" s="53">
        <f t="shared" ref="CD448:CD460" si="3390">SUM(CC448*$D448)</f>
        <v>0</v>
      </c>
      <c r="CE448" s="48"/>
      <c r="CF448" s="53">
        <f t="shared" ref="CF448:CF460" si="3391">SUM(CE448*$D448)</f>
        <v>0</v>
      </c>
      <c r="CG448" s="48"/>
      <c r="CH448" s="53">
        <f t="shared" ref="CH448:CH460" si="3392">SUM(CG448*$D448)</f>
        <v>0</v>
      </c>
      <c r="CI448" s="48"/>
      <c r="CJ448" s="53">
        <f t="shared" ref="CJ448:CJ460" si="3393">SUM(CI448*$D448)</f>
        <v>0</v>
      </c>
      <c r="CK448" s="48"/>
      <c r="CL448" s="53">
        <f t="shared" ref="CL448:CL460" si="3394">SUM(CK448*$D448)</f>
        <v>0</v>
      </c>
      <c r="CM448" s="48"/>
      <c r="CN448" s="53">
        <f t="shared" ref="CN448:CN460" si="3395">SUM(CM448*$D448)</f>
        <v>0</v>
      </c>
      <c r="CO448" s="48"/>
      <c r="CP448" s="53">
        <f t="shared" ref="CP448:CP460" si="3396">SUM(CO448*$D448)</f>
        <v>0</v>
      </c>
      <c r="CQ448" s="48"/>
      <c r="CR448" s="53">
        <f t="shared" ref="CR448:CR460" si="3397">SUM(CQ448*$D448)</f>
        <v>0</v>
      </c>
      <c r="CS448" s="48"/>
      <c r="CT448" s="53">
        <f t="shared" ref="CT448:CT460" si="3398">SUM(CS448*$D448)</f>
        <v>0</v>
      </c>
      <c r="CU448" s="48"/>
      <c r="CV448" s="53">
        <f t="shared" ref="CV448:CV460" si="3399">SUM(CU448*$D448)</f>
        <v>0</v>
      </c>
      <c r="CW448" s="48"/>
      <c r="CX448" s="53">
        <f t="shared" si="3349"/>
        <v>0</v>
      </c>
      <c r="CY448" s="43"/>
      <c r="CZ448" s="50">
        <f t="shared" si="3350"/>
        <v>0</v>
      </c>
      <c r="DA448" s="50">
        <f t="shared" si="3351"/>
        <v>0</v>
      </c>
      <c r="DB448" s="1"/>
      <c r="DC448" s="1"/>
      <c r="DD448" s="1"/>
      <c r="DE448" s="1"/>
      <c r="DF448" s="1"/>
      <c r="DG448" s="1"/>
      <c r="DH448" s="1"/>
      <c r="DI448" s="1"/>
      <c r="DJ448" s="1"/>
    </row>
    <row r="449" spans="1:114" s="3" customFormat="1" x14ac:dyDescent="0.2">
      <c r="A449" s="46"/>
      <c r="B449" s="46"/>
      <c r="C449" s="46" t="s">
        <v>2</v>
      </c>
      <c r="D449" s="46">
        <v>140</v>
      </c>
      <c r="E449" s="4"/>
      <c r="F449" s="53">
        <f t="shared" si="3352"/>
        <v>0</v>
      </c>
      <c r="G449" s="4"/>
      <c r="H449" s="53">
        <f t="shared" si="3353"/>
        <v>0</v>
      </c>
      <c r="I449" s="4"/>
      <c r="J449" s="53">
        <f t="shared" ref="J449" si="3400">SUM(I449*$D449)</f>
        <v>0</v>
      </c>
      <c r="K449" s="4"/>
      <c r="L449" s="53">
        <f t="shared" si="3355"/>
        <v>0</v>
      </c>
      <c r="M449" s="4"/>
      <c r="N449" s="53">
        <f t="shared" si="3356"/>
        <v>0</v>
      </c>
      <c r="O449" s="4"/>
      <c r="P449" s="53">
        <f t="shared" si="3357"/>
        <v>0</v>
      </c>
      <c r="Q449" s="4"/>
      <c r="R449" s="53">
        <f t="shared" si="3358"/>
        <v>0</v>
      </c>
      <c r="S449" s="4"/>
      <c r="T449" s="53">
        <f t="shared" si="3359"/>
        <v>0</v>
      </c>
      <c r="U449" s="4"/>
      <c r="V449" s="53">
        <f t="shared" si="3360"/>
        <v>0</v>
      </c>
      <c r="W449" s="4"/>
      <c r="X449" s="53">
        <f t="shared" si="3361"/>
        <v>0</v>
      </c>
      <c r="Y449" s="4"/>
      <c r="Z449" s="53">
        <f t="shared" si="3362"/>
        <v>0</v>
      </c>
      <c r="AA449" s="4"/>
      <c r="AB449" s="872">
        <f t="shared" si="3363"/>
        <v>0</v>
      </c>
      <c r="AC449" s="877"/>
      <c r="AD449" s="53">
        <f t="shared" si="3364"/>
        <v>0</v>
      </c>
      <c r="AE449" s="48"/>
      <c r="AF449" s="53">
        <f t="shared" si="3365"/>
        <v>0</v>
      </c>
      <c r="AG449" s="48"/>
      <c r="AH449" s="53">
        <f t="shared" si="3366"/>
        <v>0</v>
      </c>
      <c r="AI449" s="48"/>
      <c r="AJ449" s="53">
        <f t="shared" si="3367"/>
        <v>0</v>
      </c>
      <c r="AK449" s="48"/>
      <c r="AL449" s="53">
        <f t="shared" si="3368"/>
        <v>0</v>
      </c>
      <c r="AM449" s="48"/>
      <c r="AN449" s="53">
        <f t="shared" si="3369"/>
        <v>0</v>
      </c>
      <c r="AO449" s="48"/>
      <c r="AP449" s="53">
        <f t="shared" si="3370"/>
        <v>0</v>
      </c>
      <c r="AQ449" s="48"/>
      <c r="AR449" s="53">
        <f t="shared" si="3371"/>
        <v>0</v>
      </c>
      <c r="AS449" s="48"/>
      <c r="AT449" s="53">
        <f t="shared" si="3372"/>
        <v>0</v>
      </c>
      <c r="AU449" s="48"/>
      <c r="AV449" s="53">
        <f t="shared" si="3373"/>
        <v>0</v>
      </c>
      <c r="AW449" s="48"/>
      <c r="AX449" s="53">
        <f t="shared" si="3374"/>
        <v>0</v>
      </c>
      <c r="AY449" s="48"/>
      <c r="AZ449" s="872">
        <f t="shared" si="3375"/>
        <v>0</v>
      </c>
      <c r="BA449" s="877"/>
      <c r="BB449" s="53">
        <f t="shared" si="3376"/>
        <v>0</v>
      </c>
      <c r="BC449" s="48"/>
      <c r="BD449" s="53">
        <f t="shared" si="3377"/>
        <v>0</v>
      </c>
      <c r="BE449" s="48"/>
      <c r="BF449" s="53">
        <f t="shared" si="3378"/>
        <v>0</v>
      </c>
      <c r="BG449" s="48"/>
      <c r="BH449" s="53">
        <f t="shared" si="3379"/>
        <v>0</v>
      </c>
      <c r="BI449" s="48"/>
      <c r="BJ449" s="53">
        <f t="shared" si="3380"/>
        <v>0</v>
      </c>
      <c r="BK449" s="48"/>
      <c r="BL449" s="53">
        <f t="shared" si="3381"/>
        <v>0</v>
      </c>
      <c r="BM449" s="48"/>
      <c r="BN449" s="53">
        <f t="shared" si="3382"/>
        <v>0</v>
      </c>
      <c r="BO449" s="48"/>
      <c r="BP449" s="53">
        <f t="shared" si="3383"/>
        <v>0</v>
      </c>
      <c r="BQ449" s="48"/>
      <c r="BR449" s="53">
        <f t="shared" si="3384"/>
        <v>0</v>
      </c>
      <c r="BS449" s="48"/>
      <c r="BT449" s="53">
        <f t="shared" si="3385"/>
        <v>0</v>
      </c>
      <c r="BU449" s="48"/>
      <c r="BV449" s="53">
        <f t="shared" si="3386"/>
        <v>0</v>
      </c>
      <c r="BW449" s="48"/>
      <c r="BX449" s="53">
        <f t="shared" si="3387"/>
        <v>0</v>
      </c>
      <c r="BY449" s="48"/>
      <c r="BZ449" s="53">
        <f t="shared" si="3388"/>
        <v>0</v>
      </c>
      <c r="CA449" s="48"/>
      <c r="CB449" s="53">
        <f t="shared" si="3389"/>
        <v>0</v>
      </c>
      <c r="CC449" s="48"/>
      <c r="CD449" s="53">
        <f t="shared" si="3390"/>
        <v>0</v>
      </c>
      <c r="CE449" s="48"/>
      <c r="CF449" s="53">
        <f t="shared" si="3391"/>
        <v>0</v>
      </c>
      <c r="CG449" s="48"/>
      <c r="CH449" s="53">
        <f t="shared" si="3392"/>
        <v>0</v>
      </c>
      <c r="CI449" s="48"/>
      <c r="CJ449" s="53">
        <f t="shared" si="3393"/>
        <v>0</v>
      </c>
      <c r="CK449" s="48"/>
      <c r="CL449" s="53">
        <f t="shared" si="3394"/>
        <v>0</v>
      </c>
      <c r="CM449" s="48"/>
      <c r="CN449" s="53">
        <f t="shared" si="3395"/>
        <v>0</v>
      </c>
      <c r="CO449" s="48"/>
      <c r="CP449" s="53">
        <f t="shared" si="3396"/>
        <v>0</v>
      </c>
      <c r="CQ449" s="48"/>
      <c r="CR449" s="53">
        <f t="shared" si="3397"/>
        <v>0</v>
      </c>
      <c r="CS449" s="48"/>
      <c r="CT449" s="53">
        <f t="shared" si="3398"/>
        <v>0</v>
      </c>
      <c r="CU449" s="48"/>
      <c r="CV449" s="53">
        <f t="shared" si="3399"/>
        <v>0</v>
      </c>
      <c r="CW449" s="48"/>
      <c r="CX449" s="53">
        <f t="shared" si="3349"/>
        <v>0</v>
      </c>
      <c r="CY449" s="43"/>
      <c r="CZ449" s="50">
        <f t="shared" si="3350"/>
        <v>0</v>
      </c>
      <c r="DA449" s="50">
        <f t="shared" si="3351"/>
        <v>0</v>
      </c>
      <c r="DB449" s="1"/>
      <c r="DC449" s="1"/>
      <c r="DD449" s="1"/>
      <c r="DE449" s="1"/>
      <c r="DF449" s="1"/>
      <c r="DG449" s="1"/>
      <c r="DH449" s="1"/>
      <c r="DI449" s="1"/>
      <c r="DJ449" s="1"/>
    </row>
    <row r="450" spans="1:114" s="3" customFormat="1" x14ac:dyDescent="0.2">
      <c r="A450" s="46"/>
      <c r="B450" s="46"/>
      <c r="C450" s="46" t="s">
        <v>2</v>
      </c>
      <c r="D450" s="46">
        <v>140</v>
      </c>
      <c r="E450" s="4"/>
      <c r="F450" s="53">
        <f t="shared" si="3352"/>
        <v>0</v>
      </c>
      <c r="G450" s="4"/>
      <c r="H450" s="53">
        <f t="shared" si="3353"/>
        <v>0</v>
      </c>
      <c r="I450" s="4"/>
      <c r="J450" s="53">
        <f t="shared" ref="J450" si="3401">SUM(I450*$D450)</f>
        <v>0</v>
      </c>
      <c r="K450" s="4"/>
      <c r="L450" s="53">
        <f t="shared" si="3355"/>
        <v>0</v>
      </c>
      <c r="M450" s="4"/>
      <c r="N450" s="53">
        <f t="shared" si="3356"/>
        <v>0</v>
      </c>
      <c r="O450" s="4"/>
      <c r="P450" s="53">
        <f t="shared" si="3357"/>
        <v>0</v>
      </c>
      <c r="Q450" s="4"/>
      <c r="R450" s="53">
        <f t="shared" si="3358"/>
        <v>0</v>
      </c>
      <c r="S450" s="4"/>
      <c r="T450" s="53">
        <f t="shared" si="3359"/>
        <v>0</v>
      </c>
      <c r="U450" s="4"/>
      <c r="V450" s="53">
        <f t="shared" si="3360"/>
        <v>0</v>
      </c>
      <c r="W450" s="4"/>
      <c r="X450" s="53">
        <f t="shared" si="3361"/>
        <v>0</v>
      </c>
      <c r="Y450" s="4"/>
      <c r="Z450" s="53">
        <f t="shared" si="3362"/>
        <v>0</v>
      </c>
      <c r="AA450" s="4"/>
      <c r="AB450" s="872">
        <f t="shared" si="3363"/>
        <v>0</v>
      </c>
      <c r="AC450" s="877"/>
      <c r="AD450" s="53">
        <f t="shared" si="3364"/>
        <v>0</v>
      </c>
      <c r="AE450" s="48"/>
      <c r="AF450" s="53">
        <f t="shared" si="3365"/>
        <v>0</v>
      </c>
      <c r="AG450" s="48"/>
      <c r="AH450" s="53">
        <f t="shared" si="3366"/>
        <v>0</v>
      </c>
      <c r="AI450" s="48"/>
      <c r="AJ450" s="53">
        <f t="shared" si="3367"/>
        <v>0</v>
      </c>
      <c r="AK450" s="48"/>
      <c r="AL450" s="53">
        <f t="shared" si="3368"/>
        <v>0</v>
      </c>
      <c r="AM450" s="48"/>
      <c r="AN450" s="53">
        <f t="shared" si="3369"/>
        <v>0</v>
      </c>
      <c r="AO450" s="48"/>
      <c r="AP450" s="53">
        <f t="shared" si="3370"/>
        <v>0</v>
      </c>
      <c r="AQ450" s="48"/>
      <c r="AR450" s="53">
        <f t="shared" si="3371"/>
        <v>0</v>
      </c>
      <c r="AS450" s="48"/>
      <c r="AT450" s="53">
        <f t="shared" si="3372"/>
        <v>0</v>
      </c>
      <c r="AU450" s="48"/>
      <c r="AV450" s="53">
        <f t="shared" si="3373"/>
        <v>0</v>
      </c>
      <c r="AW450" s="48"/>
      <c r="AX450" s="53">
        <f t="shared" si="3374"/>
        <v>0</v>
      </c>
      <c r="AY450" s="48"/>
      <c r="AZ450" s="872">
        <f t="shared" si="3375"/>
        <v>0</v>
      </c>
      <c r="BA450" s="877"/>
      <c r="BB450" s="53">
        <f t="shared" si="3376"/>
        <v>0</v>
      </c>
      <c r="BC450" s="48"/>
      <c r="BD450" s="53">
        <f t="shared" si="3377"/>
        <v>0</v>
      </c>
      <c r="BE450" s="48"/>
      <c r="BF450" s="53">
        <f t="shared" si="3378"/>
        <v>0</v>
      </c>
      <c r="BG450" s="48"/>
      <c r="BH450" s="53">
        <f t="shared" si="3379"/>
        <v>0</v>
      </c>
      <c r="BI450" s="48"/>
      <c r="BJ450" s="53">
        <f t="shared" si="3380"/>
        <v>0</v>
      </c>
      <c r="BK450" s="48"/>
      <c r="BL450" s="53">
        <f t="shared" si="3381"/>
        <v>0</v>
      </c>
      <c r="BM450" s="48"/>
      <c r="BN450" s="53">
        <f t="shared" si="3382"/>
        <v>0</v>
      </c>
      <c r="BO450" s="48"/>
      <c r="BP450" s="53">
        <f t="shared" si="3383"/>
        <v>0</v>
      </c>
      <c r="BQ450" s="48"/>
      <c r="BR450" s="53">
        <f t="shared" si="3384"/>
        <v>0</v>
      </c>
      <c r="BS450" s="48"/>
      <c r="BT450" s="53">
        <f t="shared" si="3385"/>
        <v>0</v>
      </c>
      <c r="BU450" s="48"/>
      <c r="BV450" s="53">
        <f t="shared" si="3386"/>
        <v>0</v>
      </c>
      <c r="BW450" s="48"/>
      <c r="BX450" s="53">
        <f t="shared" si="3387"/>
        <v>0</v>
      </c>
      <c r="BY450" s="48"/>
      <c r="BZ450" s="53">
        <f t="shared" si="3388"/>
        <v>0</v>
      </c>
      <c r="CA450" s="48"/>
      <c r="CB450" s="53">
        <f t="shared" si="3389"/>
        <v>0</v>
      </c>
      <c r="CC450" s="48"/>
      <c r="CD450" s="53">
        <f t="shared" si="3390"/>
        <v>0</v>
      </c>
      <c r="CE450" s="48"/>
      <c r="CF450" s="53">
        <f t="shared" si="3391"/>
        <v>0</v>
      </c>
      <c r="CG450" s="48"/>
      <c r="CH450" s="53">
        <f t="shared" si="3392"/>
        <v>0</v>
      </c>
      <c r="CI450" s="48"/>
      <c r="CJ450" s="53">
        <f t="shared" si="3393"/>
        <v>0</v>
      </c>
      <c r="CK450" s="48"/>
      <c r="CL450" s="53">
        <f t="shared" si="3394"/>
        <v>0</v>
      </c>
      <c r="CM450" s="48"/>
      <c r="CN450" s="53">
        <f t="shared" si="3395"/>
        <v>0</v>
      </c>
      <c r="CO450" s="48"/>
      <c r="CP450" s="53">
        <f t="shared" si="3396"/>
        <v>0</v>
      </c>
      <c r="CQ450" s="48"/>
      <c r="CR450" s="53">
        <f t="shared" si="3397"/>
        <v>0</v>
      </c>
      <c r="CS450" s="48"/>
      <c r="CT450" s="53">
        <f t="shared" si="3398"/>
        <v>0</v>
      </c>
      <c r="CU450" s="48"/>
      <c r="CV450" s="53">
        <f t="shared" si="3399"/>
        <v>0</v>
      </c>
      <c r="CW450" s="48"/>
      <c r="CX450" s="53">
        <f t="shared" si="3349"/>
        <v>0</v>
      </c>
      <c r="CY450" s="43"/>
      <c r="CZ450" s="50">
        <f t="shared" si="3350"/>
        <v>0</v>
      </c>
      <c r="DA450" s="50">
        <f t="shared" si="3351"/>
        <v>0</v>
      </c>
      <c r="DB450" s="1"/>
      <c r="DC450" s="1"/>
      <c r="DD450" s="1"/>
      <c r="DE450" s="1"/>
      <c r="DF450" s="1"/>
      <c r="DG450" s="1"/>
      <c r="DH450" s="1"/>
      <c r="DI450" s="1"/>
      <c r="DJ450" s="1"/>
    </row>
    <row r="451" spans="1:114" s="3" customFormat="1" x14ac:dyDescent="0.2">
      <c r="A451" s="46"/>
      <c r="B451" s="46"/>
      <c r="C451" s="46" t="s">
        <v>2</v>
      </c>
      <c r="D451" s="46">
        <v>140</v>
      </c>
      <c r="E451" s="4"/>
      <c r="F451" s="53">
        <f t="shared" si="3352"/>
        <v>0</v>
      </c>
      <c r="G451" s="4"/>
      <c r="H451" s="53">
        <f t="shared" si="3353"/>
        <v>0</v>
      </c>
      <c r="I451" s="4"/>
      <c r="J451" s="53">
        <f t="shared" ref="J451" si="3402">SUM(I451*$D451)</f>
        <v>0</v>
      </c>
      <c r="K451" s="4"/>
      <c r="L451" s="53">
        <f t="shared" si="3355"/>
        <v>0</v>
      </c>
      <c r="M451" s="4"/>
      <c r="N451" s="53">
        <f t="shared" si="3356"/>
        <v>0</v>
      </c>
      <c r="O451" s="4"/>
      <c r="P451" s="53">
        <f t="shared" si="3357"/>
        <v>0</v>
      </c>
      <c r="Q451" s="4"/>
      <c r="R451" s="53">
        <f t="shared" si="3358"/>
        <v>0</v>
      </c>
      <c r="S451" s="4"/>
      <c r="T451" s="53">
        <f t="shared" si="3359"/>
        <v>0</v>
      </c>
      <c r="U451" s="4"/>
      <c r="V451" s="53">
        <f t="shared" si="3360"/>
        <v>0</v>
      </c>
      <c r="W451" s="4"/>
      <c r="X451" s="53">
        <f t="shared" si="3361"/>
        <v>0</v>
      </c>
      <c r="Y451" s="4"/>
      <c r="Z451" s="53">
        <f t="shared" si="3362"/>
        <v>0</v>
      </c>
      <c r="AA451" s="4"/>
      <c r="AB451" s="872">
        <f t="shared" si="3363"/>
        <v>0</v>
      </c>
      <c r="AC451" s="877"/>
      <c r="AD451" s="53">
        <f t="shared" si="3364"/>
        <v>0</v>
      </c>
      <c r="AE451" s="48"/>
      <c r="AF451" s="53">
        <f t="shared" si="3365"/>
        <v>0</v>
      </c>
      <c r="AG451" s="48"/>
      <c r="AH451" s="53">
        <f t="shared" si="3366"/>
        <v>0</v>
      </c>
      <c r="AI451" s="48"/>
      <c r="AJ451" s="53">
        <f t="shared" si="3367"/>
        <v>0</v>
      </c>
      <c r="AK451" s="48"/>
      <c r="AL451" s="53">
        <f t="shared" si="3368"/>
        <v>0</v>
      </c>
      <c r="AM451" s="48"/>
      <c r="AN451" s="53">
        <f t="shared" si="3369"/>
        <v>0</v>
      </c>
      <c r="AO451" s="48"/>
      <c r="AP451" s="53">
        <f t="shared" si="3370"/>
        <v>0</v>
      </c>
      <c r="AQ451" s="48"/>
      <c r="AR451" s="53">
        <f t="shared" si="3371"/>
        <v>0</v>
      </c>
      <c r="AS451" s="48"/>
      <c r="AT451" s="53">
        <f t="shared" si="3372"/>
        <v>0</v>
      </c>
      <c r="AU451" s="48"/>
      <c r="AV451" s="53">
        <f t="shared" si="3373"/>
        <v>0</v>
      </c>
      <c r="AW451" s="48"/>
      <c r="AX451" s="53">
        <f t="shared" si="3374"/>
        <v>0</v>
      </c>
      <c r="AY451" s="48"/>
      <c r="AZ451" s="872">
        <f t="shared" si="3375"/>
        <v>0</v>
      </c>
      <c r="BA451" s="877"/>
      <c r="BB451" s="53">
        <f t="shared" si="3376"/>
        <v>0</v>
      </c>
      <c r="BC451" s="48"/>
      <c r="BD451" s="53">
        <f t="shared" si="3377"/>
        <v>0</v>
      </c>
      <c r="BE451" s="48"/>
      <c r="BF451" s="53">
        <f t="shared" si="3378"/>
        <v>0</v>
      </c>
      <c r="BG451" s="48"/>
      <c r="BH451" s="53">
        <f t="shared" si="3379"/>
        <v>0</v>
      </c>
      <c r="BI451" s="48"/>
      <c r="BJ451" s="53">
        <f t="shared" si="3380"/>
        <v>0</v>
      </c>
      <c r="BK451" s="48"/>
      <c r="BL451" s="53">
        <f t="shared" si="3381"/>
        <v>0</v>
      </c>
      <c r="BM451" s="48"/>
      <c r="BN451" s="53">
        <f t="shared" si="3382"/>
        <v>0</v>
      </c>
      <c r="BO451" s="48"/>
      <c r="BP451" s="53">
        <f t="shared" si="3383"/>
        <v>0</v>
      </c>
      <c r="BQ451" s="48"/>
      <c r="BR451" s="53">
        <f t="shared" si="3384"/>
        <v>0</v>
      </c>
      <c r="BS451" s="48"/>
      <c r="BT451" s="53">
        <f t="shared" si="3385"/>
        <v>0</v>
      </c>
      <c r="BU451" s="48"/>
      <c r="BV451" s="53">
        <f t="shared" si="3386"/>
        <v>0</v>
      </c>
      <c r="BW451" s="48"/>
      <c r="BX451" s="53">
        <f t="shared" si="3387"/>
        <v>0</v>
      </c>
      <c r="BY451" s="48"/>
      <c r="BZ451" s="53">
        <f t="shared" si="3388"/>
        <v>0</v>
      </c>
      <c r="CA451" s="48"/>
      <c r="CB451" s="53">
        <f t="shared" si="3389"/>
        <v>0</v>
      </c>
      <c r="CC451" s="48"/>
      <c r="CD451" s="53">
        <f t="shared" si="3390"/>
        <v>0</v>
      </c>
      <c r="CE451" s="48"/>
      <c r="CF451" s="53">
        <f t="shared" si="3391"/>
        <v>0</v>
      </c>
      <c r="CG451" s="48"/>
      <c r="CH451" s="53">
        <f t="shared" si="3392"/>
        <v>0</v>
      </c>
      <c r="CI451" s="48"/>
      <c r="CJ451" s="53">
        <f t="shared" si="3393"/>
        <v>0</v>
      </c>
      <c r="CK451" s="48"/>
      <c r="CL451" s="53">
        <f t="shared" si="3394"/>
        <v>0</v>
      </c>
      <c r="CM451" s="48"/>
      <c r="CN451" s="53">
        <f t="shared" si="3395"/>
        <v>0</v>
      </c>
      <c r="CO451" s="48"/>
      <c r="CP451" s="53">
        <f t="shared" si="3396"/>
        <v>0</v>
      </c>
      <c r="CQ451" s="48"/>
      <c r="CR451" s="53">
        <f t="shared" si="3397"/>
        <v>0</v>
      </c>
      <c r="CS451" s="48"/>
      <c r="CT451" s="53">
        <f t="shared" si="3398"/>
        <v>0</v>
      </c>
      <c r="CU451" s="48"/>
      <c r="CV451" s="53">
        <f t="shared" si="3399"/>
        <v>0</v>
      </c>
      <c r="CW451" s="48"/>
      <c r="CX451" s="53">
        <f t="shared" si="3349"/>
        <v>0</v>
      </c>
      <c r="CY451" s="43"/>
      <c r="CZ451" s="50">
        <f t="shared" si="3350"/>
        <v>0</v>
      </c>
      <c r="DA451" s="50">
        <f t="shared" si="3351"/>
        <v>0</v>
      </c>
      <c r="DB451" s="1"/>
      <c r="DC451" s="1"/>
      <c r="DD451" s="1"/>
      <c r="DE451" s="1"/>
      <c r="DF451" s="1"/>
      <c r="DG451" s="1"/>
      <c r="DH451" s="1"/>
      <c r="DI451" s="1"/>
      <c r="DJ451" s="1"/>
    </row>
    <row r="452" spans="1:114" s="3" customFormat="1" x14ac:dyDescent="0.2">
      <c r="A452" s="46"/>
      <c r="B452" s="46"/>
      <c r="C452" s="46" t="s">
        <v>7</v>
      </c>
      <c r="D452" s="46">
        <v>118</v>
      </c>
      <c r="E452" s="4"/>
      <c r="F452" s="53">
        <f t="shared" si="3352"/>
        <v>0</v>
      </c>
      <c r="G452" s="4"/>
      <c r="H452" s="53">
        <f t="shared" si="3353"/>
        <v>0</v>
      </c>
      <c r="I452" s="4"/>
      <c r="J452" s="53">
        <f t="shared" ref="J452" si="3403">SUM(I452*$D452)</f>
        <v>0</v>
      </c>
      <c r="K452" s="4"/>
      <c r="L452" s="53">
        <f t="shared" si="3355"/>
        <v>0</v>
      </c>
      <c r="M452" s="4"/>
      <c r="N452" s="53">
        <f t="shared" si="3356"/>
        <v>0</v>
      </c>
      <c r="O452" s="4"/>
      <c r="P452" s="53">
        <f t="shared" si="3357"/>
        <v>0</v>
      </c>
      <c r="Q452" s="4"/>
      <c r="R452" s="53">
        <f t="shared" si="3358"/>
        <v>0</v>
      </c>
      <c r="S452" s="4"/>
      <c r="T452" s="53">
        <f t="shared" si="3359"/>
        <v>0</v>
      </c>
      <c r="U452" s="4"/>
      <c r="V452" s="53">
        <f t="shared" si="3360"/>
        <v>0</v>
      </c>
      <c r="W452" s="4"/>
      <c r="X452" s="53">
        <f t="shared" si="3361"/>
        <v>0</v>
      </c>
      <c r="Y452" s="4"/>
      <c r="Z452" s="53">
        <f t="shared" si="3362"/>
        <v>0</v>
      </c>
      <c r="AA452" s="4"/>
      <c r="AB452" s="872">
        <f t="shared" si="3363"/>
        <v>0</v>
      </c>
      <c r="AC452" s="877"/>
      <c r="AD452" s="53">
        <f t="shared" si="3364"/>
        <v>0</v>
      </c>
      <c r="AE452" s="48"/>
      <c r="AF452" s="53">
        <f t="shared" si="3365"/>
        <v>0</v>
      </c>
      <c r="AG452" s="48"/>
      <c r="AH452" s="53">
        <f t="shared" si="3366"/>
        <v>0</v>
      </c>
      <c r="AI452" s="48"/>
      <c r="AJ452" s="53">
        <f t="shared" si="3367"/>
        <v>0</v>
      </c>
      <c r="AK452" s="48"/>
      <c r="AL452" s="53">
        <f t="shared" si="3368"/>
        <v>0</v>
      </c>
      <c r="AM452" s="48"/>
      <c r="AN452" s="53">
        <f t="shared" si="3369"/>
        <v>0</v>
      </c>
      <c r="AO452" s="48"/>
      <c r="AP452" s="53">
        <f t="shared" si="3370"/>
        <v>0</v>
      </c>
      <c r="AQ452" s="48"/>
      <c r="AR452" s="53">
        <f t="shared" si="3371"/>
        <v>0</v>
      </c>
      <c r="AS452" s="48"/>
      <c r="AT452" s="53">
        <f t="shared" si="3372"/>
        <v>0</v>
      </c>
      <c r="AU452" s="48"/>
      <c r="AV452" s="53">
        <f t="shared" si="3373"/>
        <v>0</v>
      </c>
      <c r="AW452" s="48"/>
      <c r="AX452" s="53">
        <f t="shared" si="3374"/>
        <v>0</v>
      </c>
      <c r="AY452" s="48"/>
      <c r="AZ452" s="872">
        <f t="shared" si="3375"/>
        <v>0</v>
      </c>
      <c r="BA452" s="877"/>
      <c r="BB452" s="53">
        <f t="shared" si="3376"/>
        <v>0</v>
      </c>
      <c r="BC452" s="48"/>
      <c r="BD452" s="53">
        <f t="shared" si="3377"/>
        <v>0</v>
      </c>
      <c r="BE452" s="48"/>
      <c r="BF452" s="53">
        <f t="shared" si="3378"/>
        <v>0</v>
      </c>
      <c r="BG452" s="48"/>
      <c r="BH452" s="53">
        <f t="shared" si="3379"/>
        <v>0</v>
      </c>
      <c r="BI452" s="48"/>
      <c r="BJ452" s="53">
        <f t="shared" si="3380"/>
        <v>0</v>
      </c>
      <c r="BK452" s="48"/>
      <c r="BL452" s="53">
        <f t="shared" si="3381"/>
        <v>0</v>
      </c>
      <c r="BM452" s="48"/>
      <c r="BN452" s="53">
        <f t="shared" si="3382"/>
        <v>0</v>
      </c>
      <c r="BO452" s="48"/>
      <c r="BP452" s="53">
        <f t="shared" si="3383"/>
        <v>0</v>
      </c>
      <c r="BQ452" s="48"/>
      <c r="BR452" s="53">
        <f t="shared" si="3384"/>
        <v>0</v>
      </c>
      <c r="BS452" s="48"/>
      <c r="BT452" s="53">
        <f t="shared" si="3385"/>
        <v>0</v>
      </c>
      <c r="BU452" s="48"/>
      <c r="BV452" s="53">
        <f t="shared" si="3386"/>
        <v>0</v>
      </c>
      <c r="BW452" s="48"/>
      <c r="BX452" s="53">
        <f t="shared" si="3387"/>
        <v>0</v>
      </c>
      <c r="BY452" s="48"/>
      <c r="BZ452" s="53">
        <f t="shared" si="3388"/>
        <v>0</v>
      </c>
      <c r="CA452" s="48"/>
      <c r="CB452" s="53">
        <f t="shared" si="3389"/>
        <v>0</v>
      </c>
      <c r="CC452" s="48"/>
      <c r="CD452" s="53">
        <f t="shared" si="3390"/>
        <v>0</v>
      </c>
      <c r="CE452" s="48"/>
      <c r="CF452" s="53">
        <f t="shared" si="3391"/>
        <v>0</v>
      </c>
      <c r="CG452" s="48"/>
      <c r="CH452" s="53">
        <f t="shared" si="3392"/>
        <v>0</v>
      </c>
      <c r="CI452" s="48"/>
      <c r="CJ452" s="53">
        <f t="shared" si="3393"/>
        <v>0</v>
      </c>
      <c r="CK452" s="48"/>
      <c r="CL452" s="53">
        <f t="shared" si="3394"/>
        <v>0</v>
      </c>
      <c r="CM452" s="48"/>
      <c r="CN452" s="53">
        <f t="shared" si="3395"/>
        <v>0</v>
      </c>
      <c r="CO452" s="48"/>
      <c r="CP452" s="53">
        <f t="shared" si="3396"/>
        <v>0</v>
      </c>
      <c r="CQ452" s="48"/>
      <c r="CR452" s="53">
        <f t="shared" si="3397"/>
        <v>0</v>
      </c>
      <c r="CS452" s="48"/>
      <c r="CT452" s="53">
        <f t="shared" si="3398"/>
        <v>0</v>
      </c>
      <c r="CU452" s="48"/>
      <c r="CV452" s="53">
        <f t="shared" si="3399"/>
        <v>0</v>
      </c>
      <c r="CW452" s="48"/>
      <c r="CX452" s="53">
        <f t="shared" si="3349"/>
        <v>0</v>
      </c>
      <c r="CY452" s="43"/>
      <c r="CZ452" s="50">
        <f t="shared" si="3350"/>
        <v>0</v>
      </c>
      <c r="DA452" s="50">
        <f t="shared" si="3351"/>
        <v>0</v>
      </c>
      <c r="DB452" s="1"/>
      <c r="DC452" s="1"/>
      <c r="DD452" s="1"/>
      <c r="DE452" s="1"/>
      <c r="DF452" s="1"/>
      <c r="DG452" s="1"/>
      <c r="DH452" s="1"/>
      <c r="DI452" s="1"/>
      <c r="DJ452" s="1"/>
    </row>
    <row r="453" spans="1:114" s="3" customFormat="1" x14ac:dyDescent="0.2">
      <c r="A453" s="46"/>
      <c r="B453" s="46"/>
      <c r="C453" s="46" t="s">
        <v>7</v>
      </c>
      <c r="D453" s="46">
        <v>118</v>
      </c>
      <c r="E453" s="4"/>
      <c r="F453" s="53">
        <f t="shared" si="3352"/>
        <v>0</v>
      </c>
      <c r="G453" s="4"/>
      <c r="H453" s="53">
        <f t="shared" si="3353"/>
        <v>0</v>
      </c>
      <c r="I453" s="4"/>
      <c r="J453" s="53">
        <f t="shared" ref="J453" si="3404">SUM(I453*$D453)</f>
        <v>0</v>
      </c>
      <c r="K453" s="4"/>
      <c r="L453" s="53">
        <f t="shared" si="3355"/>
        <v>0</v>
      </c>
      <c r="M453" s="4"/>
      <c r="N453" s="53">
        <f t="shared" si="3356"/>
        <v>0</v>
      </c>
      <c r="O453" s="4"/>
      <c r="P453" s="53">
        <f t="shared" si="3357"/>
        <v>0</v>
      </c>
      <c r="Q453" s="4"/>
      <c r="R453" s="53">
        <f t="shared" si="3358"/>
        <v>0</v>
      </c>
      <c r="S453" s="4"/>
      <c r="T453" s="53">
        <f t="shared" si="3359"/>
        <v>0</v>
      </c>
      <c r="U453" s="4"/>
      <c r="V453" s="53">
        <f t="shared" si="3360"/>
        <v>0</v>
      </c>
      <c r="W453" s="4"/>
      <c r="X453" s="53">
        <f t="shared" si="3361"/>
        <v>0</v>
      </c>
      <c r="Y453" s="4"/>
      <c r="Z453" s="53">
        <f t="shared" si="3362"/>
        <v>0</v>
      </c>
      <c r="AA453" s="4"/>
      <c r="AB453" s="872">
        <f t="shared" si="3363"/>
        <v>0</v>
      </c>
      <c r="AC453" s="877"/>
      <c r="AD453" s="53">
        <f t="shared" si="3364"/>
        <v>0</v>
      </c>
      <c r="AE453" s="48"/>
      <c r="AF453" s="53">
        <f t="shared" si="3365"/>
        <v>0</v>
      </c>
      <c r="AG453" s="48"/>
      <c r="AH453" s="53">
        <f t="shared" si="3366"/>
        <v>0</v>
      </c>
      <c r="AI453" s="48"/>
      <c r="AJ453" s="53">
        <f t="shared" si="3367"/>
        <v>0</v>
      </c>
      <c r="AK453" s="48"/>
      <c r="AL453" s="53">
        <f t="shared" si="3368"/>
        <v>0</v>
      </c>
      <c r="AM453" s="48"/>
      <c r="AN453" s="53">
        <f t="shared" si="3369"/>
        <v>0</v>
      </c>
      <c r="AO453" s="48"/>
      <c r="AP453" s="53">
        <f t="shared" si="3370"/>
        <v>0</v>
      </c>
      <c r="AQ453" s="48"/>
      <c r="AR453" s="53">
        <f t="shared" si="3371"/>
        <v>0</v>
      </c>
      <c r="AS453" s="48"/>
      <c r="AT453" s="53">
        <f t="shared" si="3372"/>
        <v>0</v>
      </c>
      <c r="AU453" s="48"/>
      <c r="AV453" s="53">
        <f t="shared" si="3373"/>
        <v>0</v>
      </c>
      <c r="AW453" s="48"/>
      <c r="AX453" s="53">
        <f t="shared" si="3374"/>
        <v>0</v>
      </c>
      <c r="AY453" s="48"/>
      <c r="AZ453" s="872">
        <f t="shared" si="3375"/>
        <v>0</v>
      </c>
      <c r="BA453" s="877"/>
      <c r="BB453" s="53">
        <f t="shared" si="3376"/>
        <v>0</v>
      </c>
      <c r="BC453" s="48"/>
      <c r="BD453" s="53">
        <f t="shared" si="3377"/>
        <v>0</v>
      </c>
      <c r="BE453" s="48"/>
      <c r="BF453" s="53">
        <f t="shared" si="3378"/>
        <v>0</v>
      </c>
      <c r="BG453" s="48"/>
      <c r="BH453" s="53">
        <f t="shared" si="3379"/>
        <v>0</v>
      </c>
      <c r="BI453" s="48"/>
      <c r="BJ453" s="53">
        <f t="shared" si="3380"/>
        <v>0</v>
      </c>
      <c r="BK453" s="48"/>
      <c r="BL453" s="53">
        <f t="shared" si="3381"/>
        <v>0</v>
      </c>
      <c r="BM453" s="48"/>
      <c r="BN453" s="53">
        <f t="shared" si="3382"/>
        <v>0</v>
      </c>
      <c r="BO453" s="48"/>
      <c r="BP453" s="53">
        <f t="shared" si="3383"/>
        <v>0</v>
      </c>
      <c r="BQ453" s="48"/>
      <c r="BR453" s="53">
        <f t="shared" si="3384"/>
        <v>0</v>
      </c>
      <c r="BS453" s="48"/>
      <c r="BT453" s="53">
        <f t="shared" si="3385"/>
        <v>0</v>
      </c>
      <c r="BU453" s="48"/>
      <c r="BV453" s="53">
        <f t="shared" si="3386"/>
        <v>0</v>
      </c>
      <c r="BW453" s="48"/>
      <c r="BX453" s="53">
        <f t="shared" si="3387"/>
        <v>0</v>
      </c>
      <c r="BY453" s="48"/>
      <c r="BZ453" s="53">
        <f t="shared" si="3388"/>
        <v>0</v>
      </c>
      <c r="CA453" s="48"/>
      <c r="CB453" s="53">
        <f t="shared" si="3389"/>
        <v>0</v>
      </c>
      <c r="CC453" s="48"/>
      <c r="CD453" s="53">
        <f t="shared" si="3390"/>
        <v>0</v>
      </c>
      <c r="CE453" s="48"/>
      <c r="CF453" s="53">
        <f t="shared" si="3391"/>
        <v>0</v>
      </c>
      <c r="CG453" s="48"/>
      <c r="CH453" s="53">
        <f t="shared" si="3392"/>
        <v>0</v>
      </c>
      <c r="CI453" s="48"/>
      <c r="CJ453" s="53">
        <f t="shared" si="3393"/>
        <v>0</v>
      </c>
      <c r="CK453" s="48"/>
      <c r="CL453" s="53">
        <f t="shared" si="3394"/>
        <v>0</v>
      </c>
      <c r="CM453" s="48"/>
      <c r="CN453" s="53">
        <f t="shared" si="3395"/>
        <v>0</v>
      </c>
      <c r="CO453" s="48"/>
      <c r="CP453" s="53">
        <f t="shared" si="3396"/>
        <v>0</v>
      </c>
      <c r="CQ453" s="48"/>
      <c r="CR453" s="53">
        <f t="shared" si="3397"/>
        <v>0</v>
      </c>
      <c r="CS453" s="48"/>
      <c r="CT453" s="53">
        <f t="shared" si="3398"/>
        <v>0</v>
      </c>
      <c r="CU453" s="48"/>
      <c r="CV453" s="53">
        <f t="shared" si="3399"/>
        <v>0</v>
      </c>
      <c r="CW453" s="48"/>
      <c r="CX453" s="53">
        <f t="shared" si="3349"/>
        <v>0</v>
      </c>
      <c r="CY453" s="43"/>
      <c r="CZ453" s="50">
        <f t="shared" si="3350"/>
        <v>0</v>
      </c>
      <c r="DA453" s="50">
        <f t="shared" si="3351"/>
        <v>0</v>
      </c>
      <c r="DB453" s="1"/>
      <c r="DC453" s="1"/>
      <c r="DD453" s="1"/>
      <c r="DE453" s="1"/>
      <c r="DF453" s="1"/>
      <c r="DG453" s="1"/>
      <c r="DH453" s="1"/>
      <c r="DI453" s="1"/>
      <c r="DJ453" s="1"/>
    </row>
    <row r="454" spans="1:114" s="3" customFormat="1" x14ac:dyDescent="0.2">
      <c r="A454" s="46"/>
      <c r="B454" s="46"/>
      <c r="C454" s="46" t="s">
        <v>7</v>
      </c>
      <c r="D454" s="46">
        <v>118</v>
      </c>
      <c r="E454" s="4"/>
      <c r="F454" s="53">
        <f t="shared" si="3352"/>
        <v>0</v>
      </c>
      <c r="G454" s="4"/>
      <c r="H454" s="53">
        <f t="shared" si="3353"/>
        <v>0</v>
      </c>
      <c r="I454" s="4"/>
      <c r="J454" s="53">
        <f t="shared" ref="J454" si="3405">SUM(I454*$D454)</f>
        <v>0</v>
      </c>
      <c r="K454" s="4"/>
      <c r="L454" s="53">
        <f t="shared" si="3355"/>
        <v>0</v>
      </c>
      <c r="M454" s="4"/>
      <c r="N454" s="53">
        <f t="shared" si="3356"/>
        <v>0</v>
      </c>
      <c r="O454" s="4"/>
      <c r="P454" s="53">
        <f t="shared" si="3357"/>
        <v>0</v>
      </c>
      <c r="Q454" s="4"/>
      <c r="R454" s="53">
        <f t="shared" si="3358"/>
        <v>0</v>
      </c>
      <c r="S454" s="4"/>
      <c r="T454" s="53">
        <f t="shared" si="3359"/>
        <v>0</v>
      </c>
      <c r="U454" s="4"/>
      <c r="V454" s="53">
        <f t="shared" si="3360"/>
        <v>0</v>
      </c>
      <c r="W454" s="4"/>
      <c r="X454" s="53">
        <f t="shared" si="3361"/>
        <v>0</v>
      </c>
      <c r="Y454" s="4"/>
      <c r="Z454" s="53">
        <f t="shared" si="3362"/>
        <v>0</v>
      </c>
      <c r="AA454" s="4"/>
      <c r="AB454" s="872">
        <f t="shared" si="3363"/>
        <v>0</v>
      </c>
      <c r="AC454" s="877"/>
      <c r="AD454" s="53">
        <f t="shared" si="3364"/>
        <v>0</v>
      </c>
      <c r="AE454" s="48"/>
      <c r="AF454" s="53">
        <f t="shared" si="3365"/>
        <v>0</v>
      </c>
      <c r="AG454" s="48"/>
      <c r="AH454" s="53">
        <f t="shared" si="3366"/>
        <v>0</v>
      </c>
      <c r="AI454" s="48"/>
      <c r="AJ454" s="53">
        <f t="shared" si="3367"/>
        <v>0</v>
      </c>
      <c r="AK454" s="48"/>
      <c r="AL454" s="53">
        <f t="shared" si="3368"/>
        <v>0</v>
      </c>
      <c r="AM454" s="48"/>
      <c r="AN454" s="53">
        <f t="shared" si="3369"/>
        <v>0</v>
      </c>
      <c r="AO454" s="48"/>
      <c r="AP454" s="53">
        <f t="shared" si="3370"/>
        <v>0</v>
      </c>
      <c r="AQ454" s="48"/>
      <c r="AR454" s="53">
        <f t="shared" si="3371"/>
        <v>0</v>
      </c>
      <c r="AS454" s="48"/>
      <c r="AT454" s="53">
        <f t="shared" si="3372"/>
        <v>0</v>
      </c>
      <c r="AU454" s="48"/>
      <c r="AV454" s="53">
        <f t="shared" si="3373"/>
        <v>0</v>
      </c>
      <c r="AW454" s="48"/>
      <c r="AX454" s="53">
        <f t="shared" si="3374"/>
        <v>0</v>
      </c>
      <c r="AY454" s="48"/>
      <c r="AZ454" s="872">
        <f t="shared" si="3375"/>
        <v>0</v>
      </c>
      <c r="BA454" s="877"/>
      <c r="BB454" s="53">
        <f t="shared" si="3376"/>
        <v>0</v>
      </c>
      <c r="BC454" s="48"/>
      <c r="BD454" s="53">
        <f t="shared" si="3377"/>
        <v>0</v>
      </c>
      <c r="BE454" s="48"/>
      <c r="BF454" s="53">
        <f t="shared" si="3378"/>
        <v>0</v>
      </c>
      <c r="BG454" s="48"/>
      <c r="BH454" s="53">
        <f t="shared" si="3379"/>
        <v>0</v>
      </c>
      <c r="BI454" s="48"/>
      <c r="BJ454" s="53">
        <f t="shared" si="3380"/>
        <v>0</v>
      </c>
      <c r="BK454" s="48"/>
      <c r="BL454" s="53">
        <f t="shared" si="3381"/>
        <v>0</v>
      </c>
      <c r="BM454" s="48"/>
      <c r="BN454" s="53">
        <f t="shared" si="3382"/>
        <v>0</v>
      </c>
      <c r="BO454" s="48"/>
      <c r="BP454" s="53">
        <f t="shared" si="3383"/>
        <v>0</v>
      </c>
      <c r="BQ454" s="48"/>
      <c r="BR454" s="53">
        <f t="shared" si="3384"/>
        <v>0</v>
      </c>
      <c r="BS454" s="48"/>
      <c r="BT454" s="53">
        <f t="shared" si="3385"/>
        <v>0</v>
      </c>
      <c r="BU454" s="48"/>
      <c r="BV454" s="53">
        <f t="shared" si="3386"/>
        <v>0</v>
      </c>
      <c r="BW454" s="48"/>
      <c r="BX454" s="53">
        <f t="shared" si="3387"/>
        <v>0</v>
      </c>
      <c r="BY454" s="48"/>
      <c r="BZ454" s="53">
        <f t="shared" si="3388"/>
        <v>0</v>
      </c>
      <c r="CA454" s="48"/>
      <c r="CB454" s="53">
        <f t="shared" si="3389"/>
        <v>0</v>
      </c>
      <c r="CC454" s="48"/>
      <c r="CD454" s="53">
        <f t="shared" si="3390"/>
        <v>0</v>
      </c>
      <c r="CE454" s="48"/>
      <c r="CF454" s="53">
        <f t="shared" si="3391"/>
        <v>0</v>
      </c>
      <c r="CG454" s="48"/>
      <c r="CH454" s="53">
        <f t="shared" si="3392"/>
        <v>0</v>
      </c>
      <c r="CI454" s="48"/>
      <c r="CJ454" s="53">
        <f t="shared" si="3393"/>
        <v>0</v>
      </c>
      <c r="CK454" s="48"/>
      <c r="CL454" s="53">
        <f t="shared" si="3394"/>
        <v>0</v>
      </c>
      <c r="CM454" s="48"/>
      <c r="CN454" s="53">
        <f t="shared" si="3395"/>
        <v>0</v>
      </c>
      <c r="CO454" s="48"/>
      <c r="CP454" s="53">
        <f t="shared" si="3396"/>
        <v>0</v>
      </c>
      <c r="CQ454" s="48"/>
      <c r="CR454" s="53">
        <f t="shared" si="3397"/>
        <v>0</v>
      </c>
      <c r="CS454" s="48"/>
      <c r="CT454" s="53">
        <f t="shared" si="3398"/>
        <v>0</v>
      </c>
      <c r="CU454" s="48"/>
      <c r="CV454" s="53">
        <f t="shared" si="3399"/>
        <v>0</v>
      </c>
      <c r="CW454" s="48"/>
      <c r="CX454" s="53">
        <f t="shared" si="3349"/>
        <v>0</v>
      </c>
      <c r="CY454" s="43"/>
      <c r="CZ454" s="50">
        <f t="shared" si="3350"/>
        <v>0</v>
      </c>
      <c r="DA454" s="50">
        <f t="shared" si="3351"/>
        <v>0</v>
      </c>
      <c r="DB454" s="1"/>
      <c r="DC454" s="1"/>
      <c r="DD454" s="1"/>
      <c r="DE454" s="1"/>
      <c r="DF454" s="1"/>
      <c r="DG454" s="1"/>
      <c r="DH454" s="1"/>
      <c r="DI454" s="1"/>
      <c r="DJ454" s="1"/>
    </row>
    <row r="455" spans="1:114" s="3" customFormat="1" x14ac:dyDescent="0.2">
      <c r="A455" s="46"/>
      <c r="B455" s="46"/>
      <c r="C455" s="46" t="s">
        <v>7</v>
      </c>
      <c r="D455" s="46">
        <v>118</v>
      </c>
      <c r="E455" s="4"/>
      <c r="F455" s="53">
        <f t="shared" si="3352"/>
        <v>0</v>
      </c>
      <c r="G455" s="4"/>
      <c r="H455" s="53">
        <f t="shared" si="3353"/>
        <v>0</v>
      </c>
      <c r="I455" s="4"/>
      <c r="J455" s="53">
        <f t="shared" ref="J455" si="3406">SUM(I455*$D455)</f>
        <v>0</v>
      </c>
      <c r="K455" s="4"/>
      <c r="L455" s="53">
        <f t="shared" si="3355"/>
        <v>0</v>
      </c>
      <c r="M455" s="4"/>
      <c r="N455" s="53">
        <f t="shared" si="3356"/>
        <v>0</v>
      </c>
      <c r="O455" s="4"/>
      <c r="P455" s="53">
        <f t="shared" si="3357"/>
        <v>0</v>
      </c>
      <c r="Q455" s="4"/>
      <c r="R455" s="53">
        <f t="shared" si="3358"/>
        <v>0</v>
      </c>
      <c r="S455" s="4"/>
      <c r="T455" s="53">
        <f t="shared" si="3359"/>
        <v>0</v>
      </c>
      <c r="U455" s="4"/>
      <c r="V455" s="53">
        <f t="shared" si="3360"/>
        <v>0</v>
      </c>
      <c r="W455" s="4"/>
      <c r="X455" s="53">
        <f t="shared" si="3361"/>
        <v>0</v>
      </c>
      <c r="Y455" s="4"/>
      <c r="Z455" s="53">
        <f t="shared" si="3362"/>
        <v>0</v>
      </c>
      <c r="AA455" s="4"/>
      <c r="AB455" s="872">
        <f t="shared" si="3363"/>
        <v>0</v>
      </c>
      <c r="AC455" s="877"/>
      <c r="AD455" s="53">
        <f t="shared" si="3364"/>
        <v>0</v>
      </c>
      <c r="AE455" s="48"/>
      <c r="AF455" s="53">
        <f t="shared" si="3365"/>
        <v>0</v>
      </c>
      <c r="AG455" s="48"/>
      <c r="AH455" s="53">
        <f t="shared" si="3366"/>
        <v>0</v>
      </c>
      <c r="AI455" s="48"/>
      <c r="AJ455" s="53">
        <f t="shared" si="3367"/>
        <v>0</v>
      </c>
      <c r="AK455" s="48"/>
      <c r="AL455" s="53">
        <f t="shared" si="3368"/>
        <v>0</v>
      </c>
      <c r="AM455" s="48"/>
      <c r="AN455" s="53">
        <f t="shared" si="3369"/>
        <v>0</v>
      </c>
      <c r="AO455" s="48"/>
      <c r="AP455" s="53">
        <f t="shared" si="3370"/>
        <v>0</v>
      </c>
      <c r="AQ455" s="48"/>
      <c r="AR455" s="53">
        <f t="shared" si="3371"/>
        <v>0</v>
      </c>
      <c r="AS455" s="48"/>
      <c r="AT455" s="53">
        <f t="shared" si="3372"/>
        <v>0</v>
      </c>
      <c r="AU455" s="48"/>
      <c r="AV455" s="53">
        <f t="shared" si="3373"/>
        <v>0</v>
      </c>
      <c r="AW455" s="48"/>
      <c r="AX455" s="53">
        <f t="shared" si="3374"/>
        <v>0</v>
      </c>
      <c r="AY455" s="48"/>
      <c r="AZ455" s="872">
        <f t="shared" si="3375"/>
        <v>0</v>
      </c>
      <c r="BA455" s="877"/>
      <c r="BB455" s="53">
        <f t="shared" si="3376"/>
        <v>0</v>
      </c>
      <c r="BC455" s="48"/>
      <c r="BD455" s="53">
        <f t="shared" si="3377"/>
        <v>0</v>
      </c>
      <c r="BE455" s="48"/>
      <c r="BF455" s="53">
        <f t="shared" si="3378"/>
        <v>0</v>
      </c>
      <c r="BG455" s="48"/>
      <c r="BH455" s="53">
        <f t="shared" si="3379"/>
        <v>0</v>
      </c>
      <c r="BI455" s="48"/>
      <c r="BJ455" s="53">
        <f t="shared" si="3380"/>
        <v>0</v>
      </c>
      <c r="BK455" s="48"/>
      <c r="BL455" s="53">
        <f t="shared" si="3381"/>
        <v>0</v>
      </c>
      <c r="BM455" s="48"/>
      <c r="BN455" s="53">
        <f t="shared" si="3382"/>
        <v>0</v>
      </c>
      <c r="BO455" s="48"/>
      <c r="BP455" s="53">
        <f t="shared" si="3383"/>
        <v>0</v>
      </c>
      <c r="BQ455" s="48"/>
      <c r="BR455" s="53">
        <f t="shared" si="3384"/>
        <v>0</v>
      </c>
      <c r="BS455" s="48"/>
      <c r="BT455" s="53">
        <f t="shared" si="3385"/>
        <v>0</v>
      </c>
      <c r="BU455" s="48"/>
      <c r="BV455" s="53">
        <f t="shared" si="3386"/>
        <v>0</v>
      </c>
      <c r="BW455" s="48"/>
      <c r="BX455" s="53">
        <f t="shared" si="3387"/>
        <v>0</v>
      </c>
      <c r="BY455" s="48"/>
      <c r="BZ455" s="53">
        <f t="shared" si="3388"/>
        <v>0</v>
      </c>
      <c r="CA455" s="48"/>
      <c r="CB455" s="53">
        <f t="shared" si="3389"/>
        <v>0</v>
      </c>
      <c r="CC455" s="48"/>
      <c r="CD455" s="53">
        <f t="shared" si="3390"/>
        <v>0</v>
      </c>
      <c r="CE455" s="48"/>
      <c r="CF455" s="53">
        <f t="shared" si="3391"/>
        <v>0</v>
      </c>
      <c r="CG455" s="48"/>
      <c r="CH455" s="53">
        <f t="shared" si="3392"/>
        <v>0</v>
      </c>
      <c r="CI455" s="48"/>
      <c r="CJ455" s="53">
        <f t="shared" si="3393"/>
        <v>0</v>
      </c>
      <c r="CK455" s="48"/>
      <c r="CL455" s="53">
        <f t="shared" si="3394"/>
        <v>0</v>
      </c>
      <c r="CM455" s="48"/>
      <c r="CN455" s="53">
        <f t="shared" si="3395"/>
        <v>0</v>
      </c>
      <c r="CO455" s="48"/>
      <c r="CP455" s="53">
        <f t="shared" si="3396"/>
        <v>0</v>
      </c>
      <c r="CQ455" s="48"/>
      <c r="CR455" s="53">
        <f t="shared" si="3397"/>
        <v>0</v>
      </c>
      <c r="CS455" s="48"/>
      <c r="CT455" s="53">
        <f t="shared" si="3398"/>
        <v>0</v>
      </c>
      <c r="CU455" s="48"/>
      <c r="CV455" s="53">
        <f t="shared" si="3399"/>
        <v>0</v>
      </c>
      <c r="CW455" s="48"/>
      <c r="CX455" s="53">
        <f t="shared" si="3349"/>
        <v>0</v>
      </c>
      <c r="CY455" s="43"/>
      <c r="CZ455" s="50">
        <f t="shared" si="3350"/>
        <v>0</v>
      </c>
      <c r="DA455" s="50">
        <f t="shared" si="3351"/>
        <v>0</v>
      </c>
      <c r="DB455" s="1"/>
      <c r="DC455" s="1"/>
      <c r="DD455" s="1"/>
      <c r="DE455" s="1"/>
      <c r="DF455" s="1"/>
      <c r="DG455" s="1"/>
      <c r="DH455" s="1"/>
      <c r="DI455" s="1"/>
      <c r="DJ455" s="1"/>
    </row>
    <row r="456" spans="1:114" s="3" customFormat="1" x14ac:dyDescent="0.2">
      <c r="A456" s="46"/>
      <c r="B456" s="46"/>
      <c r="C456" s="46" t="s">
        <v>3</v>
      </c>
      <c r="D456" s="46">
        <v>100</v>
      </c>
      <c r="E456" s="4"/>
      <c r="F456" s="53">
        <f t="shared" si="3352"/>
        <v>0</v>
      </c>
      <c r="G456" s="4"/>
      <c r="H456" s="53">
        <f t="shared" si="3353"/>
        <v>0</v>
      </c>
      <c r="I456" s="4"/>
      <c r="J456" s="53">
        <f t="shared" ref="J456" si="3407">SUM(I456*$D456)</f>
        <v>0</v>
      </c>
      <c r="K456" s="4"/>
      <c r="L456" s="53">
        <f t="shared" si="3355"/>
        <v>0</v>
      </c>
      <c r="M456" s="4"/>
      <c r="N456" s="53">
        <f t="shared" si="3356"/>
        <v>0</v>
      </c>
      <c r="O456" s="4"/>
      <c r="P456" s="53">
        <f t="shared" si="3357"/>
        <v>0</v>
      </c>
      <c r="Q456" s="4"/>
      <c r="R456" s="53">
        <f t="shared" si="3358"/>
        <v>0</v>
      </c>
      <c r="S456" s="4"/>
      <c r="T456" s="53">
        <f t="shared" si="3359"/>
        <v>0</v>
      </c>
      <c r="U456" s="4"/>
      <c r="V456" s="53">
        <f t="shared" si="3360"/>
        <v>0</v>
      </c>
      <c r="W456" s="4"/>
      <c r="X456" s="53">
        <f t="shared" si="3361"/>
        <v>0</v>
      </c>
      <c r="Y456" s="4"/>
      <c r="Z456" s="53">
        <f t="shared" si="3362"/>
        <v>0</v>
      </c>
      <c r="AA456" s="4"/>
      <c r="AB456" s="872">
        <f t="shared" si="3363"/>
        <v>0</v>
      </c>
      <c r="AC456" s="877"/>
      <c r="AD456" s="53">
        <f t="shared" si="3364"/>
        <v>0</v>
      </c>
      <c r="AE456" s="48"/>
      <c r="AF456" s="53">
        <f t="shared" si="3365"/>
        <v>0</v>
      </c>
      <c r="AG456" s="48"/>
      <c r="AH456" s="53">
        <f t="shared" si="3366"/>
        <v>0</v>
      </c>
      <c r="AI456" s="48"/>
      <c r="AJ456" s="53">
        <f t="shared" si="3367"/>
        <v>0</v>
      </c>
      <c r="AK456" s="48"/>
      <c r="AL456" s="53">
        <f t="shared" si="3368"/>
        <v>0</v>
      </c>
      <c r="AM456" s="48"/>
      <c r="AN456" s="53">
        <f t="shared" si="3369"/>
        <v>0</v>
      </c>
      <c r="AO456" s="48"/>
      <c r="AP456" s="53">
        <f t="shared" si="3370"/>
        <v>0</v>
      </c>
      <c r="AQ456" s="48"/>
      <c r="AR456" s="53">
        <f t="shared" si="3371"/>
        <v>0</v>
      </c>
      <c r="AS456" s="48"/>
      <c r="AT456" s="53">
        <f t="shared" si="3372"/>
        <v>0</v>
      </c>
      <c r="AU456" s="48"/>
      <c r="AV456" s="53">
        <f t="shared" si="3373"/>
        <v>0</v>
      </c>
      <c r="AW456" s="48"/>
      <c r="AX456" s="53">
        <f t="shared" si="3374"/>
        <v>0</v>
      </c>
      <c r="AY456" s="48"/>
      <c r="AZ456" s="872">
        <f t="shared" si="3375"/>
        <v>0</v>
      </c>
      <c r="BA456" s="877"/>
      <c r="BB456" s="53">
        <f t="shared" si="3376"/>
        <v>0</v>
      </c>
      <c r="BC456" s="48"/>
      <c r="BD456" s="53">
        <f t="shared" si="3377"/>
        <v>0</v>
      </c>
      <c r="BE456" s="48"/>
      <c r="BF456" s="53">
        <f t="shared" si="3378"/>
        <v>0</v>
      </c>
      <c r="BG456" s="48"/>
      <c r="BH456" s="53">
        <f t="shared" si="3379"/>
        <v>0</v>
      </c>
      <c r="BI456" s="48"/>
      <c r="BJ456" s="53">
        <f t="shared" si="3380"/>
        <v>0</v>
      </c>
      <c r="BK456" s="48"/>
      <c r="BL456" s="53">
        <f t="shared" si="3381"/>
        <v>0</v>
      </c>
      <c r="BM456" s="48"/>
      <c r="BN456" s="53">
        <f t="shared" si="3382"/>
        <v>0</v>
      </c>
      <c r="BO456" s="48"/>
      <c r="BP456" s="53">
        <f t="shared" si="3383"/>
        <v>0</v>
      </c>
      <c r="BQ456" s="48"/>
      <c r="BR456" s="53">
        <f t="shared" si="3384"/>
        <v>0</v>
      </c>
      <c r="BS456" s="48"/>
      <c r="BT456" s="53">
        <f t="shared" si="3385"/>
        <v>0</v>
      </c>
      <c r="BU456" s="48"/>
      <c r="BV456" s="53">
        <f t="shared" si="3386"/>
        <v>0</v>
      </c>
      <c r="BW456" s="48"/>
      <c r="BX456" s="53">
        <f t="shared" si="3387"/>
        <v>0</v>
      </c>
      <c r="BY456" s="48"/>
      <c r="BZ456" s="53">
        <f t="shared" si="3388"/>
        <v>0</v>
      </c>
      <c r="CA456" s="48"/>
      <c r="CB456" s="53">
        <f t="shared" si="3389"/>
        <v>0</v>
      </c>
      <c r="CC456" s="48"/>
      <c r="CD456" s="53">
        <f t="shared" si="3390"/>
        <v>0</v>
      </c>
      <c r="CE456" s="48"/>
      <c r="CF456" s="53">
        <f t="shared" si="3391"/>
        <v>0</v>
      </c>
      <c r="CG456" s="48"/>
      <c r="CH456" s="53">
        <f t="shared" si="3392"/>
        <v>0</v>
      </c>
      <c r="CI456" s="48"/>
      <c r="CJ456" s="53">
        <f t="shared" si="3393"/>
        <v>0</v>
      </c>
      <c r="CK456" s="48"/>
      <c r="CL456" s="53">
        <f t="shared" si="3394"/>
        <v>0</v>
      </c>
      <c r="CM456" s="48"/>
      <c r="CN456" s="53">
        <f t="shared" si="3395"/>
        <v>0</v>
      </c>
      <c r="CO456" s="48"/>
      <c r="CP456" s="53">
        <f t="shared" si="3396"/>
        <v>0</v>
      </c>
      <c r="CQ456" s="48"/>
      <c r="CR456" s="53">
        <f t="shared" si="3397"/>
        <v>0</v>
      </c>
      <c r="CS456" s="48"/>
      <c r="CT456" s="53">
        <f t="shared" si="3398"/>
        <v>0</v>
      </c>
      <c r="CU456" s="48"/>
      <c r="CV456" s="53">
        <f t="shared" si="3399"/>
        <v>0</v>
      </c>
      <c r="CW456" s="48"/>
      <c r="CX456" s="53">
        <f t="shared" si="3349"/>
        <v>0</v>
      </c>
      <c r="CY456" s="43"/>
      <c r="CZ456" s="50">
        <f t="shared" si="3350"/>
        <v>0</v>
      </c>
      <c r="DA456" s="50">
        <f t="shared" si="3351"/>
        <v>0</v>
      </c>
      <c r="DB456" s="1"/>
      <c r="DC456" s="1"/>
      <c r="DD456" s="1"/>
      <c r="DE456" s="1"/>
      <c r="DF456" s="1"/>
      <c r="DG456" s="1"/>
      <c r="DH456" s="1"/>
      <c r="DI456" s="1"/>
      <c r="DJ456" s="1"/>
    </row>
    <row r="457" spans="1:114" s="3" customFormat="1" x14ac:dyDescent="0.2">
      <c r="A457" s="46"/>
      <c r="B457" s="46"/>
      <c r="C457" s="46" t="s">
        <v>3</v>
      </c>
      <c r="D457" s="46">
        <v>100</v>
      </c>
      <c r="E457" s="4"/>
      <c r="F457" s="53">
        <f t="shared" si="3352"/>
        <v>0</v>
      </c>
      <c r="G457" s="4"/>
      <c r="H457" s="53">
        <f t="shared" si="3353"/>
        <v>0</v>
      </c>
      <c r="I457" s="4"/>
      <c r="J457" s="53">
        <f t="shared" ref="J457" si="3408">SUM(I457*$D457)</f>
        <v>0</v>
      </c>
      <c r="K457" s="4"/>
      <c r="L457" s="53">
        <f t="shared" si="3355"/>
        <v>0</v>
      </c>
      <c r="M457" s="4"/>
      <c r="N457" s="53">
        <f t="shared" si="3356"/>
        <v>0</v>
      </c>
      <c r="O457" s="4"/>
      <c r="P457" s="53">
        <f t="shared" si="3357"/>
        <v>0</v>
      </c>
      <c r="Q457" s="4"/>
      <c r="R457" s="53">
        <f t="shared" si="3358"/>
        <v>0</v>
      </c>
      <c r="S457" s="4"/>
      <c r="T457" s="53">
        <f t="shared" si="3359"/>
        <v>0</v>
      </c>
      <c r="U457" s="4"/>
      <c r="V457" s="53">
        <f t="shared" si="3360"/>
        <v>0</v>
      </c>
      <c r="W457" s="4"/>
      <c r="X457" s="53">
        <f t="shared" si="3361"/>
        <v>0</v>
      </c>
      <c r="Y457" s="4"/>
      <c r="Z457" s="53">
        <f t="shared" si="3362"/>
        <v>0</v>
      </c>
      <c r="AA457" s="4"/>
      <c r="AB457" s="872">
        <f t="shared" si="3363"/>
        <v>0</v>
      </c>
      <c r="AC457" s="877"/>
      <c r="AD457" s="53">
        <f t="shared" si="3364"/>
        <v>0</v>
      </c>
      <c r="AE457" s="48"/>
      <c r="AF457" s="53">
        <f t="shared" si="3365"/>
        <v>0</v>
      </c>
      <c r="AG457" s="48"/>
      <c r="AH457" s="53">
        <f t="shared" si="3366"/>
        <v>0</v>
      </c>
      <c r="AI457" s="48"/>
      <c r="AJ457" s="53">
        <f t="shared" si="3367"/>
        <v>0</v>
      </c>
      <c r="AK457" s="48"/>
      <c r="AL457" s="53">
        <f t="shared" si="3368"/>
        <v>0</v>
      </c>
      <c r="AM457" s="48"/>
      <c r="AN457" s="53">
        <f t="shared" si="3369"/>
        <v>0</v>
      </c>
      <c r="AO457" s="48"/>
      <c r="AP457" s="53">
        <f t="shared" si="3370"/>
        <v>0</v>
      </c>
      <c r="AQ457" s="48"/>
      <c r="AR457" s="53">
        <f t="shared" si="3371"/>
        <v>0</v>
      </c>
      <c r="AS457" s="48"/>
      <c r="AT457" s="53">
        <f t="shared" si="3372"/>
        <v>0</v>
      </c>
      <c r="AU457" s="48"/>
      <c r="AV457" s="53">
        <f t="shared" si="3373"/>
        <v>0</v>
      </c>
      <c r="AW457" s="48"/>
      <c r="AX457" s="53">
        <f t="shared" si="3374"/>
        <v>0</v>
      </c>
      <c r="AY457" s="48"/>
      <c r="AZ457" s="872">
        <f t="shared" si="3375"/>
        <v>0</v>
      </c>
      <c r="BA457" s="877"/>
      <c r="BB457" s="53">
        <f t="shared" si="3376"/>
        <v>0</v>
      </c>
      <c r="BC457" s="48"/>
      <c r="BD457" s="53">
        <f t="shared" si="3377"/>
        <v>0</v>
      </c>
      <c r="BE457" s="48"/>
      <c r="BF457" s="53">
        <f t="shared" si="3378"/>
        <v>0</v>
      </c>
      <c r="BG457" s="48"/>
      <c r="BH457" s="53">
        <f t="shared" si="3379"/>
        <v>0</v>
      </c>
      <c r="BI457" s="48"/>
      <c r="BJ457" s="53">
        <f t="shared" si="3380"/>
        <v>0</v>
      </c>
      <c r="BK457" s="48"/>
      <c r="BL457" s="53">
        <f t="shared" si="3381"/>
        <v>0</v>
      </c>
      <c r="BM457" s="48"/>
      <c r="BN457" s="53">
        <f t="shared" si="3382"/>
        <v>0</v>
      </c>
      <c r="BO457" s="48"/>
      <c r="BP457" s="53">
        <f t="shared" si="3383"/>
        <v>0</v>
      </c>
      <c r="BQ457" s="48"/>
      <c r="BR457" s="53">
        <f t="shared" si="3384"/>
        <v>0</v>
      </c>
      <c r="BS457" s="48"/>
      <c r="BT457" s="53">
        <f t="shared" si="3385"/>
        <v>0</v>
      </c>
      <c r="BU457" s="48"/>
      <c r="BV457" s="53">
        <f t="shared" si="3386"/>
        <v>0</v>
      </c>
      <c r="BW457" s="48"/>
      <c r="BX457" s="53">
        <f t="shared" si="3387"/>
        <v>0</v>
      </c>
      <c r="BY457" s="48"/>
      <c r="BZ457" s="53">
        <f t="shared" si="3388"/>
        <v>0</v>
      </c>
      <c r="CA457" s="48"/>
      <c r="CB457" s="53">
        <f t="shared" si="3389"/>
        <v>0</v>
      </c>
      <c r="CC457" s="48"/>
      <c r="CD457" s="53">
        <f t="shared" si="3390"/>
        <v>0</v>
      </c>
      <c r="CE457" s="48"/>
      <c r="CF457" s="53">
        <f t="shared" si="3391"/>
        <v>0</v>
      </c>
      <c r="CG457" s="48"/>
      <c r="CH457" s="53">
        <f t="shared" si="3392"/>
        <v>0</v>
      </c>
      <c r="CI457" s="48"/>
      <c r="CJ457" s="53">
        <f t="shared" si="3393"/>
        <v>0</v>
      </c>
      <c r="CK457" s="48"/>
      <c r="CL457" s="53">
        <f t="shared" si="3394"/>
        <v>0</v>
      </c>
      <c r="CM457" s="48"/>
      <c r="CN457" s="53">
        <f t="shared" si="3395"/>
        <v>0</v>
      </c>
      <c r="CO457" s="48"/>
      <c r="CP457" s="53">
        <f t="shared" si="3396"/>
        <v>0</v>
      </c>
      <c r="CQ457" s="48"/>
      <c r="CR457" s="53">
        <f t="shared" si="3397"/>
        <v>0</v>
      </c>
      <c r="CS457" s="48"/>
      <c r="CT457" s="53">
        <f t="shared" si="3398"/>
        <v>0</v>
      </c>
      <c r="CU457" s="48"/>
      <c r="CV457" s="53">
        <f t="shared" si="3399"/>
        <v>0</v>
      </c>
      <c r="CW457" s="48"/>
      <c r="CX457" s="53">
        <f t="shared" si="3349"/>
        <v>0</v>
      </c>
      <c r="CY457" s="43"/>
      <c r="CZ457" s="50">
        <f t="shared" si="3350"/>
        <v>0</v>
      </c>
      <c r="DA457" s="50">
        <f t="shared" si="3351"/>
        <v>0</v>
      </c>
      <c r="DB457" s="1"/>
      <c r="DC457" s="1"/>
      <c r="DD457" s="1"/>
      <c r="DE457" s="1"/>
      <c r="DF457" s="1"/>
      <c r="DG457" s="1"/>
      <c r="DH457" s="1"/>
      <c r="DI457" s="1"/>
      <c r="DJ457" s="1"/>
    </row>
    <row r="458" spans="1:114" s="3" customFormat="1" x14ac:dyDescent="0.2">
      <c r="A458" s="46"/>
      <c r="B458" s="46"/>
      <c r="C458" s="46" t="s">
        <v>3</v>
      </c>
      <c r="D458" s="46">
        <v>100</v>
      </c>
      <c r="E458" s="4"/>
      <c r="F458" s="53">
        <f t="shared" si="3352"/>
        <v>0</v>
      </c>
      <c r="G458" s="4"/>
      <c r="H458" s="53">
        <f t="shared" si="3353"/>
        <v>0</v>
      </c>
      <c r="I458" s="4"/>
      <c r="J458" s="53">
        <f t="shared" ref="J458" si="3409">SUM(I458*$D458)</f>
        <v>0</v>
      </c>
      <c r="K458" s="4"/>
      <c r="L458" s="53">
        <f t="shared" si="3355"/>
        <v>0</v>
      </c>
      <c r="M458" s="4"/>
      <c r="N458" s="53">
        <f t="shared" si="3356"/>
        <v>0</v>
      </c>
      <c r="O458" s="4"/>
      <c r="P458" s="53">
        <f t="shared" si="3357"/>
        <v>0</v>
      </c>
      <c r="Q458" s="4"/>
      <c r="R458" s="53">
        <f t="shared" si="3358"/>
        <v>0</v>
      </c>
      <c r="S458" s="4"/>
      <c r="T458" s="53">
        <f t="shared" si="3359"/>
        <v>0</v>
      </c>
      <c r="U458" s="4"/>
      <c r="V458" s="53">
        <f t="shared" si="3360"/>
        <v>0</v>
      </c>
      <c r="W458" s="4"/>
      <c r="X458" s="53">
        <f t="shared" si="3361"/>
        <v>0</v>
      </c>
      <c r="Y458" s="4"/>
      <c r="Z458" s="53">
        <f t="shared" si="3362"/>
        <v>0</v>
      </c>
      <c r="AA458" s="4"/>
      <c r="AB458" s="872">
        <f t="shared" si="3363"/>
        <v>0</v>
      </c>
      <c r="AC458" s="877"/>
      <c r="AD458" s="53">
        <f t="shared" si="3364"/>
        <v>0</v>
      </c>
      <c r="AE458" s="48"/>
      <c r="AF458" s="53">
        <f t="shared" si="3365"/>
        <v>0</v>
      </c>
      <c r="AG458" s="48"/>
      <c r="AH458" s="53">
        <f t="shared" si="3366"/>
        <v>0</v>
      </c>
      <c r="AI458" s="48"/>
      <c r="AJ458" s="53">
        <f t="shared" si="3367"/>
        <v>0</v>
      </c>
      <c r="AK458" s="48"/>
      <c r="AL458" s="53">
        <f t="shared" si="3368"/>
        <v>0</v>
      </c>
      <c r="AM458" s="48"/>
      <c r="AN458" s="53">
        <f t="shared" si="3369"/>
        <v>0</v>
      </c>
      <c r="AO458" s="48"/>
      <c r="AP458" s="53">
        <f t="shared" si="3370"/>
        <v>0</v>
      </c>
      <c r="AQ458" s="48"/>
      <c r="AR458" s="53">
        <f t="shared" si="3371"/>
        <v>0</v>
      </c>
      <c r="AS458" s="48"/>
      <c r="AT458" s="53">
        <f t="shared" si="3372"/>
        <v>0</v>
      </c>
      <c r="AU458" s="48"/>
      <c r="AV458" s="53">
        <f t="shared" si="3373"/>
        <v>0</v>
      </c>
      <c r="AW458" s="48"/>
      <c r="AX458" s="53">
        <f t="shared" si="3374"/>
        <v>0</v>
      </c>
      <c r="AY458" s="48"/>
      <c r="AZ458" s="872">
        <f t="shared" si="3375"/>
        <v>0</v>
      </c>
      <c r="BA458" s="877"/>
      <c r="BB458" s="53">
        <f t="shared" si="3376"/>
        <v>0</v>
      </c>
      <c r="BC458" s="48"/>
      <c r="BD458" s="53">
        <f t="shared" si="3377"/>
        <v>0</v>
      </c>
      <c r="BE458" s="48"/>
      <c r="BF458" s="53">
        <f t="shared" si="3378"/>
        <v>0</v>
      </c>
      <c r="BG458" s="48"/>
      <c r="BH458" s="53">
        <f t="shared" si="3379"/>
        <v>0</v>
      </c>
      <c r="BI458" s="48"/>
      <c r="BJ458" s="53">
        <f t="shared" si="3380"/>
        <v>0</v>
      </c>
      <c r="BK458" s="48"/>
      <c r="BL458" s="53">
        <f t="shared" si="3381"/>
        <v>0</v>
      </c>
      <c r="BM458" s="48"/>
      <c r="BN458" s="53">
        <f t="shared" si="3382"/>
        <v>0</v>
      </c>
      <c r="BO458" s="48"/>
      <c r="BP458" s="53">
        <f t="shared" si="3383"/>
        <v>0</v>
      </c>
      <c r="BQ458" s="48"/>
      <c r="BR458" s="53">
        <f t="shared" si="3384"/>
        <v>0</v>
      </c>
      <c r="BS458" s="48"/>
      <c r="BT458" s="53">
        <f t="shared" si="3385"/>
        <v>0</v>
      </c>
      <c r="BU458" s="48"/>
      <c r="BV458" s="53">
        <f t="shared" si="3386"/>
        <v>0</v>
      </c>
      <c r="BW458" s="48"/>
      <c r="BX458" s="53">
        <f t="shared" si="3387"/>
        <v>0</v>
      </c>
      <c r="BY458" s="48"/>
      <c r="BZ458" s="53">
        <f t="shared" si="3388"/>
        <v>0</v>
      </c>
      <c r="CA458" s="48"/>
      <c r="CB458" s="53">
        <f t="shared" si="3389"/>
        <v>0</v>
      </c>
      <c r="CC458" s="48"/>
      <c r="CD458" s="53">
        <f t="shared" si="3390"/>
        <v>0</v>
      </c>
      <c r="CE458" s="48"/>
      <c r="CF458" s="53">
        <f t="shared" si="3391"/>
        <v>0</v>
      </c>
      <c r="CG458" s="48"/>
      <c r="CH458" s="53">
        <f t="shared" si="3392"/>
        <v>0</v>
      </c>
      <c r="CI458" s="48"/>
      <c r="CJ458" s="53">
        <f t="shared" si="3393"/>
        <v>0</v>
      </c>
      <c r="CK458" s="48"/>
      <c r="CL458" s="53">
        <f t="shared" si="3394"/>
        <v>0</v>
      </c>
      <c r="CM458" s="48"/>
      <c r="CN458" s="53">
        <f t="shared" si="3395"/>
        <v>0</v>
      </c>
      <c r="CO458" s="48"/>
      <c r="CP458" s="53">
        <f t="shared" si="3396"/>
        <v>0</v>
      </c>
      <c r="CQ458" s="48"/>
      <c r="CR458" s="53">
        <f t="shared" si="3397"/>
        <v>0</v>
      </c>
      <c r="CS458" s="48"/>
      <c r="CT458" s="53">
        <f t="shared" si="3398"/>
        <v>0</v>
      </c>
      <c r="CU458" s="48"/>
      <c r="CV458" s="53">
        <f t="shared" si="3399"/>
        <v>0</v>
      </c>
      <c r="CW458" s="48"/>
      <c r="CX458" s="53">
        <f t="shared" si="3349"/>
        <v>0</v>
      </c>
      <c r="CY458" s="43"/>
      <c r="CZ458" s="50">
        <f t="shared" si="3350"/>
        <v>0</v>
      </c>
      <c r="DA458" s="50">
        <f t="shared" si="3351"/>
        <v>0</v>
      </c>
      <c r="DB458" s="1"/>
      <c r="DC458" s="1"/>
      <c r="DD458" s="1"/>
      <c r="DE458" s="1"/>
      <c r="DF458" s="1"/>
      <c r="DG458" s="1"/>
      <c r="DH458" s="1"/>
      <c r="DI458" s="1"/>
      <c r="DJ458" s="1"/>
    </row>
    <row r="459" spans="1:114" s="3" customFormat="1" x14ac:dyDescent="0.2">
      <c r="A459" s="46"/>
      <c r="B459" s="46"/>
      <c r="C459" s="46" t="s">
        <v>3</v>
      </c>
      <c r="D459" s="46">
        <v>100</v>
      </c>
      <c r="E459" s="4"/>
      <c r="F459" s="53">
        <f t="shared" si="3352"/>
        <v>0</v>
      </c>
      <c r="G459" s="4"/>
      <c r="H459" s="53">
        <f t="shared" si="3353"/>
        <v>0</v>
      </c>
      <c r="I459" s="4"/>
      <c r="J459" s="53">
        <f t="shared" ref="J459" si="3410">SUM(I459*$D459)</f>
        <v>0</v>
      </c>
      <c r="K459" s="4"/>
      <c r="L459" s="53">
        <f t="shared" si="3355"/>
        <v>0</v>
      </c>
      <c r="M459" s="4"/>
      <c r="N459" s="53">
        <f t="shared" si="3356"/>
        <v>0</v>
      </c>
      <c r="O459" s="4"/>
      <c r="P459" s="53">
        <f t="shared" si="3357"/>
        <v>0</v>
      </c>
      <c r="Q459" s="4"/>
      <c r="R459" s="53">
        <f t="shared" si="3358"/>
        <v>0</v>
      </c>
      <c r="S459" s="4"/>
      <c r="T459" s="53">
        <f t="shared" si="3359"/>
        <v>0</v>
      </c>
      <c r="U459" s="4"/>
      <c r="V459" s="53">
        <f t="shared" si="3360"/>
        <v>0</v>
      </c>
      <c r="W459" s="4"/>
      <c r="X459" s="53">
        <f t="shared" si="3361"/>
        <v>0</v>
      </c>
      <c r="Y459" s="4"/>
      <c r="Z459" s="53">
        <f t="shared" si="3362"/>
        <v>0</v>
      </c>
      <c r="AA459" s="4"/>
      <c r="AB459" s="872">
        <f t="shared" si="3363"/>
        <v>0</v>
      </c>
      <c r="AC459" s="877"/>
      <c r="AD459" s="53">
        <f t="shared" si="3364"/>
        <v>0</v>
      </c>
      <c r="AE459" s="48"/>
      <c r="AF459" s="53">
        <f t="shared" si="3365"/>
        <v>0</v>
      </c>
      <c r="AG459" s="48"/>
      <c r="AH459" s="53">
        <f t="shared" si="3366"/>
        <v>0</v>
      </c>
      <c r="AI459" s="48"/>
      <c r="AJ459" s="53">
        <f t="shared" si="3367"/>
        <v>0</v>
      </c>
      <c r="AK459" s="48"/>
      <c r="AL459" s="53">
        <f t="shared" si="3368"/>
        <v>0</v>
      </c>
      <c r="AM459" s="48"/>
      <c r="AN459" s="53">
        <f t="shared" si="3369"/>
        <v>0</v>
      </c>
      <c r="AO459" s="48"/>
      <c r="AP459" s="53">
        <f t="shared" si="3370"/>
        <v>0</v>
      </c>
      <c r="AQ459" s="48"/>
      <c r="AR459" s="53">
        <f t="shared" si="3371"/>
        <v>0</v>
      </c>
      <c r="AS459" s="48"/>
      <c r="AT459" s="53">
        <f t="shared" si="3372"/>
        <v>0</v>
      </c>
      <c r="AU459" s="48"/>
      <c r="AV459" s="53">
        <f t="shared" si="3373"/>
        <v>0</v>
      </c>
      <c r="AW459" s="48"/>
      <c r="AX459" s="53">
        <f t="shared" si="3374"/>
        <v>0</v>
      </c>
      <c r="AY459" s="48"/>
      <c r="AZ459" s="872">
        <f t="shared" si="3375"/>
        <v>0</v>
      </c>
      <c r="BA459" s="877"/>
      <c r="BB459" s="53">
        <f t="shared" si="3376"/>
        <v>0</v>
      </c>
      <c r="BC459" s="48"/>
      <c r="BD459" s="53">
        <f t="shared" si="3377"/>
        <v>0</v>
      </c>
      <c r="BE459" s="48"/>
      <c r="BF459" s="53">
        <f t="shared" si="3378"/>
        <v>0</v>
      </c>
      <c r="BG459" s="48"/>
      <c r="BH459" s="53">
        <f t="shared" si="3379"/>
        <v>0</v>
      </c>
      <c r="BI459" s="48"/>
      <c r="BJ459" s="53">
        <f t="shared" si="3380"/>
        <v>0</v>
      </c>
      <c r="BK459" s="48"/>
      <c r="BL459" s="53">
        <f t="shared" si="3381"/>
        <v>0</v>
      </c>
      <c r="BM459" s="48"/>
      <c r="BN459" s="53">
        <f t="shared" si="3382"/>
        <v>0</v>
      </c>
      <c r="BO459" s="48"/>
      <c r="BP459" s="53">
        <f t="shared" si="3383"/>
        <v>0</v>
      </c>
      <c r="BQ459" s="48"/>
      <c r="BR459" s="53">
        <f t="shared" si="3384"/>
        <v>0</v>
      </c>
      <c r="BS459" s="48"/>
      <c r="BT459" s="53">
        <f t="shared" si="3385"/>
        <v>0</v>
      </c>
      <c r="BU459" s="48"/>
      <c r="BV459" s="53">
        <f t="shared" si="3386"/>
        <v>0</v>
      </c>
      <c r="BW459" s="48"/>
      <c r="BX459" s="53">
        <f t="shared" si="3387"/>
        <v>0</v>
      </c>
      <c r="BY459" s="48"/>
      <c r="BZ459" s="53">
        <f t="shared" si="3388"/>
        <v>0</v>
      </c>
      <c r="CA459" s="48"/>
      <c r="CB459" s="53">
        <f t="shared" si="3389"/>
        <v>0</v>
      </c>
      <c r="CC459" s="48"/>
      <c r="CD459" s="53">
        <f t="shared" si="3390"/>
        <v>0</v>
      </c>
      <c r="CE459" s="48"/>
      <c r="CF459" s="53">
        <f t="shared" si="3391"/>
        <v>0</v>
      </c>
      <c r="CG459" s="48"/>
      <c r="CH459" s="53">
        <f t="shared" si="3392"/>
        <v>0</v>
      </c>
      <c r="CI459" s="48"/>
      <c r="CJ459" s="53">
        <f t="shared" si="3393"/>
        <v>0</v>
      </c>
      <c r="CK459" s="48"/>
      <c r="CL459" s="53">
        <f t="shared" si="3394"/>
        <v>0</v>
      </c>
      <c r="CM459" s="48"/>
      <c r="CN459" s="53">
        <f t="shared" si="3395"/>
        <v>0</v>
      </c>
      <c r="CO459" s="48"/>
      <c r="CP459" s="53">
        <f t="shared" si="3396"/>
        <v>0</v>
      </c>
      <c r="CQ459" s="48"/>
      <c r="CR459" s="53">
        <f t="shared" si="3397"/>
        <v>0</v>
      </c>
      <c r="CS459" s="48"/>
      <c r="CT459" s="53">
        <f t="shared" si="3398"/>
        <v>0</v>
      </c>
      <c r="CU459" s="48"/>
      <c r="CV459" s="53">
        <f t="shared" si="3399"/>
        <v>0</v>
      </c>
      <c r="CW459" s="48"/>
      <c r="CX459" s="53">
        <f t="shared" si="3349"/>
        <v>0</v>
      </c>
      <c r="CY459" s="43"/>
      <c r="CZ459" s="50">
        <f t="shared" si="3350"/>
        <v>0</v>
      </c>
      <c r="DA459" s="50">
        <f t="shared" si="3351"/>
        <v>0</v>
      </c>
      <c r="DB459" s="1"/>
      <c r="DC459" s="1"/>
      <c r="DD459" s="1"/>
      <c r="DE459" s="1"/>
      <c r="DF459" s="1"/>
      <c r="DG459" s="1"/>
      <c r="DH459" s="1"/>
      <c r="DI459" s="1"/>
      <c r="DJ459" s="1"/>
    </row>
    <row r="460" spans="1:114" s="3" customFormat="1" x14ac:dyDescent="0.2">
      <c r="A460" s="46"/>
      <c r="B460" s="46"/>
      <c r="C460" s="46" t="s">
        <v>3</v>
      </c>
      <c r="D460" s="46">
        <v>100</v>
      </c>
      <c r="E460" s="4"/>
      <c r="F460" s="53">
        <f t="shared" si="3352"/>
        <v>0</v>
      </c>
      <c r="G460" s="4"/>
      <c r="H460" s="53">
        <f t="shared" si="3353"/>
        <v>0</v>
      </c>
      <c r="I460" s="4"/>
      <c r="J460" s="53">
        <f t="shared" ref="J460" si="3411">SUM(I460*$D460)</f>
        <v>0</v>
      </c>
      <c r="K460" s="4"/>
      <c r="L460" s="53">
        <f t="shared" si="3355"/>
        <v>0</v>
      </c>
      <c r="M460" s="4"/>
      <c r="N460" s="53">
        <f t="shared" si="3356"/>
        <v>0</v>
      </c>
      <c r="O460" s="4"/>
      <c r="P460" s="53">
        <f t="shared" si="3357"/>
        <v>0</v>
      </c>
      <c r="Q460" s="4"/>
      <c r="R460" s="53">
        <f t="shared" si="3358"/>
        <v>0</v>
      </c>
      <c r="S460" s="4"/>
      <c r="T460" s="53">
        <f t="shared" si="3359"/>
        <v>0</v>
      </c>
      <c r="U460" s="4"/>
      <c r="V460" s="53">
        <f t="shared" si="3360"/>
        <v>0</v>
      </c>
      <c r="W460" s="4"/>
      <c r="X460" s="53">
        <f t="shared" si="3361"/>
        <v>0</v>
      </c>
      <c r="Y460" s="4"/>
      <c r="Z460" s="53">
        <f t="shared" si="3362"/>
        <v>0</v>
      </c>
      <c r="AA460" s="4"/>
      <c r="AB460" s="872">
        <f t="shared" si="3363"/>
        <v>0</v>
      </c>
      <c r="AC460" s="877"/>
      <c r="AD460" s="53">
        <f t="shared" si="3364"/>
        <v>0</v>
      </c>
      <c r="AE460" s="48"/>
      <c r="AF460" s="53">
        <f t="shared" si="3365"/>
        <v>0</v>
      </c>
      <c r="AG460" s="48"/>
      <c r="AH460" s="53">
        <f t="shared" si="3366"/>
        <v>0</v>
      </c>
      <c r="AI460" s="48"/>
      <c r="AJ460" s="53">
        <f t="shared" si="3367"/>
        <v>0</v>
      </c>
      <c r="AK460" s="48"/>
      <c r="AL460" s="53">
        <f t="shared" si="3368"/>
        <v>0</v>
      </c>
      <c r="AM460" s="48"/>
      <c r="AN460" s="53">
        <f t="shared" si="3369"/>
        <v>0</v>
      </c>
      <c r="AO460" s="48"/>
      <c r="AP460" s="53">
        <f t="shared" si="3370"/>
        <v>0</v>
      </c>
      <c r="AQ460" s="48"/>
      <c r="AR460" s="53">
        <f t="shared" si="3371"/>
        <v>0</v>
      </c>
      <c r="AS460" s="48"/>
      <c r="AT460" s="53">
        <f t="shared" si="3372"/>
        <v>0</v>
      </c>
      <c r="AU460" s="48"/>
      <c r="AV460" s="53">
        <f t="shared" si="3373"/>
        <v>0</v>
      </c>
      <c r="AW460" s="48"/>
      <c r="AX460" s="53">
        <f t="shared" si="3374"/>
        <v>0</v>
      </c>
      <c r="AY460" s="48"/>
      <c r="AZ460" s="872">
        <f t="shared" si="3375"/>
        <v>0</v>
      </c>
      <c r="BA460" s="877"/>
      <c r="BB460" s="53">
        <f t="shared" si="3376"/>
        <v>0</v>
      </c>
      <c r="BC460" s="48"/>
      <c r="BD460" s="53">
        <f t="shared" si="3377"/>
        <v>0</v>
      </c>
      <c r="BE460" s="48"/>
      <c r="BF460" s="53">
        <f t="shared" si="3378"/>
        <v>0</v>
      </c>
      <c r="BG460" s="48"/>
      <c r="BH460" s="53">
        <f t="shared" si="3379"/>
        <v>0</v>
      </c>
      <c r="BI460" s="48"/>
      <c r="BJ460" s="53">
        <f t="shared" si="3380"/>
        <v>0</v>
      </c>
      <c r="BK460" s="48"/>
      <c r="BL460" s="53">
        <f t="shared" si="3381"/>
        <v>0</v>
      </c>
      <c r="BM460" s="48"/>
      <c r="BN460" s="53">
        <f t="shared" si="3382"/>
        <v>0</v>
      </c>
      <c r="BO460" s="48"/>
      <c r="BP460" s="53">
        <f t="shared" si="3383"/>
        <v>0</v>
      </c>
      <c r="BQ460" s="48"/>
      <c r="BR460" s="53">
        <f t="shared" si="3384"/>
        <v>0</v>
      </c>
      <c r="BS460" s="48"/>
      <c r="BT460" s="53">
        <f t="shared" si="3385"/>
        <v>0</v>
      </c>
      <c r="BU460" s="48"/>
      <c r="BV460" s="53">
        <f t="shared" si="3386"/>
        <v>0</v>
      </c>
      <c r="BW460" s="48"/>
      <c r="BX460" s="53">
        <f t="shared" si="3387"/>
        <v>0</v>
      </c>
      <c r="BY460" s="48"/>
      <c r="BZ460" s="53">
        <f t="shared" si="3388"/>
        <v>0</v>
      </c>
      <c r="CA460" s="48"/>
      <c r="CB460" s="53">
        <f t="shared" si="3389"/>
        <v>0</v>
      </c>
      <c r="CC460" s="48"/>
      <c r="CD460" s="53">
        <f t="shared" si="3390"/>
        <v>0</v>
      </c>
      <c r="CE460" s="48"/>
      <c r="CF460" s="53">
        <f t="shared" si="3391"/>
        <v>0</v>
      </c>
      <c r="CG460" s="48"/>
      <c r="CH460" s="53">
        <f t="shared" si="3392"/>
        <v>0</v>
      </c>
      <c r="CI460" s="48"/>
      <c r="CJ460" s="53">
        <f t="shared" si="3393"/>
        <v>0</v>
      </c>
      <c r="CK460" s="48"/>
      <c r="CL460" s="53">
        <f t="shared" si="3394"/>
        <v>0</v>
      </c>
      <c r="CM460" s="48"/>
      <c r="CN460" s="53">
        <f t="shared" si="3395"/>
        <v>0</v>
      </c>
      <c r="CO460" s="48"/>
      <c r="CP460" s="53">
        <f t="shared" si="3396"/>
        <v>0</v>
      </c>
      <c r="CQ460" s="48"/>
      <c r="CR460" s="53">
        <f t="shared" si="3397"/>
        <v>0</v>
      </c>
      <c r="CS460" s="48"/>
      <c r="CT460" s="53">
        <f t="shared" si="3398"/>
        <v>0</v>
      </c>
      <c r="CU460" s="48"/>
      <c r="CV460" s="53">
        <f t="shared" si="3399"/>
        <v>0</v>
      </c>
      <c r="CW460" s="48"/>
      <c r="CX460" s="53">
        <f t="shared" si="3349"/>
        <v>0</v>
      </c>
      <c r="CY460" s="43"/>
      <c r="CZ460" s="50">
        <f t="shared" si="3350"/>
        <v>0</v>
      </c>
      <c r="DA460" s="50">
        <f t="shared" si="3351"/>
        <v>0</v>
      </c>
      <c r="DB460" s="1"/>
      <c r="DC460" s="1"/>
      <c r="DD460" s="1"/>
      <c r="DE460" s="1"/>
      <c r="DF460" s="1"/>
      <c r="DG460" s="1"/>
      <c r="DH460" s="1"/>
      <c r="DI460" s="1"/>
      <c r="DJ460" s="1"/>
    </row>
    <row r="461" spans="1:114" s="3" customFormat="1" x14ac:dyDescent="0.2">
      <c r="A461" s="46"/>
      <c r="B461" s="46"/>
      <c r="C461" s="46" t="s">
        <v>3</v>
      </c>
      <c r="D461" s="46">
        <v>100</v>
      </c>
      <c r="E461" s="4"/>
      <c r="F461" s="53">
        <f>SUM(E461*$D461)</f>
        <v>0</v>
      </c>
      <c r="G461" s="4"/>
      <c r="H461" s="53">
        <f>SUM(G461*$D461)</f>
        <v>0</v>
      </c>
      <c r="I461" s="4"/>
      <c r="J461" s="53">
        <f>SUM(I461*$D461)</f>
        <v>0</v>
      </c>
      <c r="K461" s="4"/>
      <c r="L461" s="53">
        <f>SUM(K461*$D461)</f>
        <v>0</v>
      </c>
      <c r="M461" s="4"/>
      <c r="N461" s="53">
        <f>SUM(M461*$D461)</f>
        <v>0</v>
      </c>
      <c r="O461" s="4"/>
      <c r="P461" s="53">
        <f>SUM(O461*$D461)</f>
        <v>0</v>
      </c>
      <c r="Q461" s="4"/>
      <c r="R461" s="53">
        <f>SUM(Q461*$D461)</f>
        <v>0</v>
      </c>
      <c r="S461" s="4"/>
      <c r="T461" s="53">
        <f>SUM(S461*$D461)</f>
        <v>0</v>
      </c>
      <c r="U461" s="4"/>
      <c r="V461" s="53">
        <f>SUM(U461*$D461)</f>
        <v>0</v>
      </c>
      <c r="W461" s="4"/>
      <c r="X461" s="53">
        <f>SUM(W461*$D461)</f>
        <v>0</v>
      </c>
      <c r="Y461" s="4"/>
      <c r="Z461" s="53">
        <f>SUM(Y461*$D461)</f>
        <v>0</v>
      </c>
      <c r="AA461" s="4"/>
      <c r="AB461" s="872">
        <f>SUM(AA461*$D461)</f>
        <v>0</v>
      </c>
      <c r="AC461" s="877"/>
      <c r="AD461" s="53">
        <f>SUM(AC461*$D461)</f>
        <v>0</v>
      </c>
      <c r="AE461" s="48"/>
      <c r="AF461" s="53">
        <f>SUM(AE461*$D461)</f>
        <v>0</v>
      </c>
      <c r="AG461" s="48"/>
      <c r="AH461" s="53">
        <f>SUM(AG461*$D461)</f>
        <v>0</v>
      </c>
      <c r="AI461" s="48"/>
      <c r="AJ461" s="53">
        <f>SUM(AI461*$D461)</f>
        <v>0</v>
      </c>
      <c r="AK461" s="48"/>
      <c r="AL461" s="53">
        <f>SUM(AK461*$D461)</f>
        <v>0</v>
      </c>
      <c r="AM461" s="48"/>
      <c r="AN461" s="53">
        <f>SUM(AM461*$D461)</f>
        <v>0</v>
      </c>
      <c r="AO461" s="48"/>
      <c r="AP461" s="53">
        <f>SUM(AO461*$D461)</f>
        <v>0</v>
      </c>
      <c r="AQ461" s="48"/>
      <c r="AR461" s="53">
        <f>SUM(AQ461*$D461)</f>
        <v>0</v>
      </c>
      <c r="AS461" s="48"/>
      <c r="AT461" s="53">
        <f>SUM(AS461*$D461)</f>
        <v>0</v>
      </c>
      <c r="AU461" s="48"/>
      <c r="AV461" s="53">
        <f>SUM(AU461*$D461)</f>
        <v>0</v>
      </c>
      <c r="AW461" s="48"/>
      <c r="AX461" s="53">
        <f>SUM(AW461*$D461)</f>
        <v>0</v>
      </c>
      <c r="AY461" s="48"/>
      <c r="AZ461" s="872">
        <f>SUM(AY461*$D461)</f>
        <v>0</v>
      </c>
      <c r="BA461" s="877"/>
      <c r="BB461" s="53">
        <f>SUM(BA461*$D461)</f>
        <v>0</v>
      </c>
      <c r="BC461" s="48"/>
      <c r="BD461" s="53">
        <f>SUM(BC461*$D461)</f>
        <v>0</v>
      </c>
      <c r="BE461" s="48"/>
      <c r="BF461" s="53">
        <f>SUM(BE461*$D461)</f>
        <v>0</v>
      </c>
      <c r="BG461" s="48"/>
      <c r="BH461" s="53">
        <f>SUM(BG461*$D461)</f>
        <v>0</v>
      </c>
      <c r="BI461" s="48"/>
      <c r="BJ461" s="53">
        <f>SUM(BI461*$D461)</f>
        <v>0</v>
      </c>
      <c r="BK461" s="48"/>
      <c r="BL461" s="53">
        <f>SUM(BK461*$D461)</f>
        <v>0</v>
      </c>
      <c r="BM461" s="48"/>
      <c r="BN461" s="53">
        <f>SUM(BM461*$D461)</f>
        <v>0</v>
      </c>
      <c r="BO461" s="48"/>
      <c r="BP461" s="53">
        <f>SUM(BO461*$D461)</f>
        <v>0</v>
      </c>
      <c r="BQ461" s="48"/>
      <c r="BR461" s="53">
        <f>SUM(BQ461*$D461)</f>
        <v>0</v>
      </c>
      <c r="BS461" s="48"/>
      <c r="BT461" s="53">
        <f>SUM(BS461*$D461)</f>
        <v>0</v>
      </c>
      <c r="BU461" s="48"/>
      <c r="BV461" s="53">
        <f>SUM(BU461*$D461)</f>
        <v>0</v>
      </c>
      <c r="BW461" s="48"/>
      <c r="BX461" s="53">
        <f>SUM(BW461*$D461)</f>
        <v>0</v>
      </c>
      <c r="BY461" s="48"/>
      <c r="BZ461" s="53">
        <f>SUM(BY461*$D461)</f>
        <v>0</v>
      </c>
      <c r="CA461" s="48"/>
      <c r="CB461" s="53">
        <f>SUM(CA461*$D461)</f>
        <v>0</v>
      </c>
      <c r="CC461" s="48"/>
      <c r="CD461" s="53">
        <f>SUM(CC461*$D461)</f>
        <v>0</v>
      </c>
      <c r="CE461" s="48"/>
      <c r="CF461" s="53">
        <f>SUM(CE461*$D461)</f>
        <v>0</v>
      </c>
      <c r="CG461" s="48"/>
      <c r="CH461" s="53">
        <f>SUM(CG461*$D461)</f>
        <v>0</v>
      </c>
      <c r="CI461" s="48"/>
      <c r="CJ461" s="53">
        <f>SUM(CI461*$D461)</f>
        <v>0</v>
      </c>
      <c r="CK461" s="48"/>
      <c r="CL461" s="53">
        <f>SUM(CK461*$D461)</f>
        <v>0</v>
      </c>
      <c r="CM461" s="48"/>
      <c r="CN461" s="53">
        <f>SUM(CM461*$D461)</f>
        <v>0</v>
      </c>
      <c r="CO461" s="48"/>
      <c r="CP461" s="53">
        <f>SUM(CO461*$D461)</f>
        <v>0</v>
      </c>
      <c r="CQ461" s="48"/>
      <c r="CR461" s="53">
        <f>SUM(CQ461*$D461)</f>
        <v>0</v>
      </c>
      <c r="CS461" s="48"/>
      <c r="CT461" s="53">
        <f>SUM(CS461*$D461)</f>
        <v>0</v>
      </c>
      <c r="CU461" s="48"/>
      <c r="CV461" s="53">
        <f>SUM(CU461*$D461)</f>
        <v>0</v>
      </c>
      <c r="CW461" s="48"/>
      <c r="CX461" s="53">
        <f t="shared" si="3349"/>
        <v>0</v>
      </c>
      <c r="CY461" s="43"/>
      <c r="CZ461" s="50">
        <f t="shared" si="3350"/>
        <v>0</v>
      </c>
      <c r="DA461" s="50">
        <f t="shared" si="3351"/>
        <v>0</v>
      </c>
      <c r="DB461" s="1"/>
      <c r="DC461" s="1"/>
      <c r="DD461" s="1"/>
      <c r="DE461" s="1"/>
      <c r="DF461" s="1"/>
      <c r="DG461" s="1"/>
      <c r="DH461" s="1"/>
      <c r="DI461" s="1"/>
      <c r="DJ461" s="1"/>
    </row>
    <row r="462" spans="1:114" s="3" customFormat="1" x14ac:dyDescent="0.2">
      <c r="A462" s="46"/>
      <c r="B462" s="46"/>
      <c r="C462" s="46" t="s">
        <v>3</v>
      </c>
      <c r="D462" s="46">
        <v>100</v>
      </c>
      <c r="E462" s="4"/>
      <c r="F462" s="53">
        <f t="shared" si="3352"/>
        <v>0</v>
      </c>
      <c r="G462" s="4"/>
      <c r="H462" s="53">
        <f t="shared" ref="H462:H477" si="3412">SUM(G462*$D462)</f>
        <v>0</v>
      </c>
      <c r="I462" s="4"/>
      <c r="J462" s="53">
        <f t="shared" ref="J462" si="3413">SUM(I462*$D462)</f>
        <v>0</v>
      </c>
      <c r="K462" s="4"/>
      <c r="L462" s="53">
        <f t="shared" ref="L462:L477" si="3414">SUM(K462*$D462)</f>
        <v>0</v>
      </c>
      <c r="M462" s="4"/>
      <c r="N462" s="53">
        <f t="shared" ref="N462:N477" si="3415">SUM(M462*$D462)</f>
        <v>0</v>
      </c>
      <c r="O462" s="4"/>
      <c r="P462" s="53">
        <f t="shared" ref="P462:P477" si="3416">SUM(O462*$D462)</f>
        <v>0</v>
      </c>
      <c r="Q462" s="4"/>
      <c r="R462" s="53">
        <f t="shared" ref="R462:R477" si="3417">SUM(Q462*$D462)</f>
        <v>0</v>
      </c>
      <c r="S462" s="4"/>
      <c r="T462" s="53">
        <f t="shared" ref="T462:T477" si="3418">SUM(S462*$D462)</f>
        <v>0</v>
      </c>
      <c r="U462" s="4"/>
      <c r="V462" s="53">
        <f t="shared" ref="V462:V477" si="3419">SUM(U462*$D462)</f>
        <v>0</v>
      </c>
      <c r="W462" s="4"/>
      <c r="X462" s="53">
        <f t="shared" ref="X462:X477" si="3420">SUM(W462*$D462)</f>
        <v>0</v>
      </c>
      <c r="Y462" s="4"/>
      <c r="Z462" s="53">
        <f t="shared" ref="Z462:Z477" si="3421">SUM(Y462*$D462)</f>
        <v>0</v>
      </c>
      <c r="AA462" s="4"/>
      <c r="AB462" s="872">
        <f t="shared" ref="AB462:AB477" si="3422">SUM(AA462*$D462)</f>
        <v>0</v>
      </c>
      <c r="AC462" s="877"/>
      <c r="AD462" s="53">
        <f t="shared" ref="AD462:AD477" si="3423">SUM(AC462*$D462)</f>
        <v>0</v>
      </c>
      <c r="AE462" s="48"/>
      <c r="AF462" s="53">
        <f t="shared" ref="AF462:AF477" si="3424">SUM(AE462*$D462)</f>
        <v>0</v>
      </c>
      <c r="AG462" s="48"/>
      <c r="AH462" s="53">
        <f t="shared" ref="AH462:AH477" si="3425">SUM(AG462*$D462)</f>
        <v>0</v>
      </c>
      <c r="AI462" s="48"/>
      <c r="AJ462" s="53">
        <f t="shared" ref="AJ462:AJ477" si="3426">SUM(AI462*$D462)</f>
        <v>0</v>
      </c>
      <c r="AK462" s="48"/>
      <c r="AL462" s="53">
        <f t="shared" ref="AL462:AL477" si="3427">SUM(AK462*$D462)</f>
        <v>0</v>
      </c>
      <c r="AM462" s="48"/>
      <c r="AN462" s="53">
        <f t="shared" ref="AN462:AN477" si="3428">SUM(AM462*$D462)</f>
        <v>0</v>
      </c>
      <c r="AO462" s="48"/>
      <c r="AP462" s="53">
        <f t="shared" ref="AP462:AP477" si="3429">SUM(AO462*$D462)</f>
        <v>0</v>
      </c>
      <c r="AQ462" s="48"/>
      <c r="AR462" s="53">
        <f t="shared" ref="AR462:AR477" si="3430">SUM(AQ462*$D462)</f>
        <v>0</v>
      </c>
      <c r="AS462" s="48"/>
      <c r="AT462" s="53">
        <f t="shared" ref="AT462:AT477" si="3431">SUM(AS462*$D462)</f>
        <v>0</v>
      </c>
      <c r="AU462" s="48"/>
      <c r="AV462" s="53">
        <f t="shared" ref="AV462:AV477" si="3432">SUM(AU462*$D462)</f>
        <v>0</v>
      </c>
      <c r="AW462" s="48"/>
      <c r="AX462" s="53">
        <f t="shared" ref="AX462:AX477" si="3433">SUM(AW462*$D462)</f>
        <v>0</v>
      </c>
      <c r="AY462" s="48"/>
      <c r="AZ462" s="872">
        <f t="shared" ref="AZ462:AZ477" si="3434">SUM(AY462*$D462)</f>
        <v>0</v>
      </c>
      <c r="BA462" s="877"/>
      <c r="BB462" s="53">
        <f t="shared" ref="BB462:BB477" si="3435">SUM(BA462*$D462)</f>
        <v>0</v>
      </c>
      <c r="BC462" s="48"/>
      <c r="BD462" s="53">
        <f t="shared" ref="BD462:BD477" si="3436">SUM(BC462*$D462)</f>
        <v>0</v>
      </c>
      <c r="BE462" s="48"/>
      <c r="BF462" s="53">
        <f t="shared" ref="BF462:BF477" si="3437">SUM(BE462*$D462)</f>
        <v>0</v>
      </c>
      <c r="BG462" s="48"/>
      <c r="BH462" s="53">
        <f t="shared" ref="BH462:BH477" si="3438">SUM(BG462*$D462)</f>
        <v>0</v>
      </c>
      <c r="BI462" s="48"/>
      <c r="BJ462" s="53">
        <f t="shared" ref="BJ462:BJ477" si="3439">SUM(BI462*$D462)</f>
        <v>0</v>
      </c>
      <c r="BK462" s="48"/>
      <c r="BL462" s="53">
        <f t="shared" ref="BL462:BL477" si="3440">SUM(BK462*$D462)</f>
        <v>0</v>
      </c>
      <c r="BM462" s="48"/>
      <c r="BN462" s="53">
        <f t="shared" ref="BN462:BN477" si="3441">SUM(BM462*$D462)</f>
        <v>0</v>
      </c>
      <c r="BO462" s="48"/>
      <c r="BP462" s="53">
        <f t="shared" ref="BP462:BP477" si="3442">SUM(BO462*$D462)</f>
        <v>0</v>
      </c>
      <c r="BQ462" s="48"/>
      <c r="BR462" s="53">
        <f t="shared" ref="BR462:BR477" si="3443">SUM(BQ462*$D462)</f>
        <v>0</v>
      </c>
      <c r="BS462" s="48"/>
      <c r="BT462" s="53">
        <f t="shared" ref="BT462:BT477" si="3444">SUM(BS462*$D462)</f>
        <v>0</v>
      </c>
      <c r="BU462" s="48"/>
      <c r="BV462" s="53">
        <f t="shared" ref="BV462:BV477" si="3445">SUM(BU462*$D462)</f>
        <v>0</v>
      </c>
      <c r="BW462" s="48"/>
      <c r="BX462" s="53">
        <f t="shared" ref="BX462:BX477" si="3446">SUM(BW462*$D462)</f>
        <v>0</v>
      </c>
      <c r="BY462" s="48"/>
      <c r="BZ462" s="53">
        <f t="shared" ref="BZ462:BZ477" si="3447">SUM(BY462*$D462)</f>
        <v>0</v>
      </c>
      <c r="CA462" s="48"/>
      <c r="CB462" s="53">
        <f t="shared" ref="CB462:CB477" si="3448">SUM(CA462*$D462)</f>
        <v>0</v>
      </c>
      <c r="CC462" s="48"/>
      <c r="CD462" s="53">
        <f t="shared" ref="CD462:CD477" si="3449">SUM(CC462*$D462)</f>
        <v>0</v>
      </c>
      <c r="CE462" s="48"/>
      <c r="CF462" s="53">
        <f t="shared" ref="CF462:CF477" si="3450">SUM(CE462*$D462)</f>
        <v>0</v>
      </c>
      <c r="CG462" s="48"/>
      <c r="CH462" s="53">
        <f t="shared" ref="CH462:CH477" si="3451">SUM(CG462*$D462)</f>
        <v>0</v>
      </c>
      <c r="CI462" s="48"/>
      <c r="CJ462" s="53">
        <f t="shared" ref="CJ462:CJ477" si="3452">SUM(CI462*$D462)</f>
        <v>0</v>
      </c>
      <c r="CK462" s="48"/>
      <c r="CL462" s="53">
        <f t="shared" ref="CL462:CL477" si="3453">SUM(CK462*$D462)</f>
        <v>0</v>
      </c>
      <c r="CM462" s="48"/>
      <c r="CN462" s="53">
        <f t="shared" ref="CN462:CN477" si="3454">SUM(CM462*$D462)</f>
        <v>0</v>
      </c>
      <c r="CO462" s="48"/>
      <c r="CP462" s="53">
        <f t="shared" ref="CP462:CP477" si="3455">SUM(CO462*$D462)</f>
        <v>0</v>
      </c>
      <c r="CQ462" s="48"/>
      <c r="CR462" s="53">
        <f t="shared" ref="CR462:CR477" si="3456">SUM(CQ462*$D462)</f>
        <v>0</v>
      </c>
      <c r="CS462" s="48"/>
      <c r="CT462" s="53">
        <f t="shared" ref="CT462:CT477" si="3457">SUM(CS462*$D462)</f>
        <v>0</v>
      </c>
      <c r="CU462" s="48"/>
      <c r="CV462" s="53">
        <f t="shared" ref="CV462:CV477" si="3458">SUM(CU462*$D462)</f>
        <v>0</v>
      </c>
      <c r="CW462" s="48"/>
      <c r="CX462" s="53">
        <f t="shared" si="3349"/>
        <v>0</v>
      </c>
      <c r="CY462" s="43"/>
      <c r="CZ462" s="50">
        <f t="shared" si="3350"/>
        <v>0</v>
      </c>
      <c r="DA462" s="50">
        <f t="shared" si="3351"/>
        <v>0</v>
      </c>
      <c r="DB462" s="1"/>
      <c r="DC462" s="1"/>
      <c r="DD462" s="1"/>
      <c r="DE462" s="1"/>
      <c r="DF462" s="1"/>
      <c r="DG462" s="1"/>
      <c r="DH462" s="1"/>
      <c r="DI462" s="1"/>
      <c r="DJ462" s="1"/>
    </row>
    <row r="463" spans="1:114" s="3" customFormat="1" x14ac:dyDescent="0.2">
      <c r="A463" s="46"/>
      <c r="B463" s="46"/>
      <c r="C463" s="46" t="s">
        <v>3</v>
      </c>
      <c r="D463" s="46">
        <v>100</v>
      </c>
      <c r="E463" s="4"/>
      <c r="F463" s="53">
        <f t="shared" si="3352"/>
        <v>0</v>
      </c>
      <c r="G463" s="4"/>
      <c r="H463" s="53">
        <f t="shared" si="3412"/>
        <v>0</v>
      </c>
      <c r="I463" s="4"/>
      <c r="J463" s="53">
        <f t="shared" ref="J463" si="3459">SUM(I463*$D463)</f>
        <v>0</v>
      </c>
      <c r="K463" s="4"/>
      <c r="L463" s="53">
        <f t="shared" si="3414"/>
        <v>0</v>
      </c>
      <c r="M463" s="4"/>
      <c r="N463" s="53">
        <f t="shared" si="3415"/>
        <v>0</v>
      </c>
      <c r="O463" s="4"/>
      <c r="P463" s="53">
        <f t="shared" si="3416"/>
        <v>0</v>
      </c>
      <c r="Q463" s="4"/>
      <c r="R463" s="53">
        <f t="shared" si="3417"/>
        <v>0</v>
      </c>
      <c r="S463" s="4"/>
      <c r="T463" s="53">
        <f t="shared" si="3418"/>
        <v>0</v>
      </c>
      <c r="U463" s="4"/>
      <c r="V463" s="53">
        <f t="shared" si="3419"/>
        <v>0</v>
      </c>
      <c r="W463" s="4"/>
      <c r="X463" s="53">
        <f t="shared" si="3420"/>
        <v>0</v>
      </c>
      <c r="Y463" s="4"/>
      <c r="Z463" s="53">
        <f t="shared" si="3421"/>
        <v>0</v>
      </c>
      <c r="AA463" s="4"/>
      <c r="AB463" s="872">
        <f t="shared" si="3422"/>
        <v>0</v>
      </c>
      <c r="AC463" s="877"/>
      <c r="AD463" s="53">
        <f t="shared" si="3423"/>
        <v>0</v>
      </c>
      <c r="AE463" s="48"/>
      <c r="AF463" s="53">
        <f t="shared" si="3424"/>
        <v>0</v>
      </c>
      <c r="AG463" s="48"/>
      <c r="AH463" s="53">
        <f t="shared" si="3425"/>
        <v>0</v>
      </c>
      <c r="AI463" s="48"/>
      <c r="AJ463" s="53">
        <f t="shared" si="3426"/>
        <v>0</v>
      </c>
      <c r="AK463" s="48"/>
      <c r="AL463" s="53">
        <f t="shared" si="3427"/>
        <v>0</v>
      </c>
      <c r="AM463" s="48"/>
      <c r="AN463" s="53">
        <f t="shared" si="3428"/>
        <v>0</v>
      </c>
      <c r="AO463" s="48"/>
      <c r="AP463" s="53">
        <f t="shared" si="3429"/>
        <v>0</v>
      </c>
      <c r="AQ463" s="48"/>
      <c r="AR463" s="53">
        <f t="shared" si="3430"/>
        <v>0</v>
      </c>
      <c r="AS463" s="48"/>
      <c r="AT463" s="53">
        <f t="shared" si="3431"/>
        <v>0</v>
      </c>
      <c r="AU463" s="48"/>
      <c r="AV463" s="53">
        <f t="shared" si="3432"/>
        <v>0</v>
      </c>
      <c r="AW463" s="48"/>
      <c r="AX463" s="53">
        <f t="shared" si="3433"/>
        <v>0</v>
      </c>
      <c r="AY463" s="48"/>
      <c r="AZ463" s="872">
        <f t="shared" si="3434"/>
        <v>0</v>
      </c>
      <c r="BA463" s="877"/>
      <c r="BB463" s="53">
        <f t="shared" si="3435"/>
        <v>0</v>
      </c>
      <c r="BC463" s="48"/>
      <c r="BD463" s="53">
        <f t="shared" si="3436"/>
        <v>0</v>
      </c>
      <c r="BE463" s="48"/>
      <c r="BF463" s="53">
        <f t="shared" si="3437"/>
        <v>0</v>
      </c>
      <c r="BG463" s="48"/>
      <c r="BH463" s="53">
        <f t="shared" si="3438"/>
        <v>0</v>
      </c>
      <c r="BI463" s="48"/>
      <c r="BJ463" s="53">
        <f t="shared" si="3439"/>
        <v>0</v>
      </c>
      <c r="BK463" s="48"/>
      <c r="BL463" s="53">
        <f t="shared" si="3440"/>
        <v>0</v>
      </c>
      <c r="BM463" s="48"/>
      <c r="BN463" s="53">
        <f t="shared" si="3441"/>
        <v>0</v>
      </c>
      <c r="BO463" s="48"/>
      <c r="BP463" s="53">
        <f t="shared" si="3442"/>
        <v>0</v>
      </c>
      <c r="BQ463" s="48"/>
      <c r="BR463" s="53">
        <f t="shared" si="3443"/>
        <v>0</v>
      </c>
      <c r="BS463" s="48"/>
      <c r="BT463" s="53">
        <f t="shared" si="3444"/>
        <v>0</v>
      </c>
      <c r="BU463" s="48"/>
      <c r="BV463" s="53">
        <f t="shared" si="3445"/>
        <v>0</v>
      </c>
      <c r="BW463" s="48"/>
      <c r="BX463" s="53">
        <f t="shared" si="3446"/>
        <v>0</v>
      </c>
      <c r="BY463" s="48"/>
      <c r="BZ463" s="53">
        <f t="shared" si="3447"/>
        <v>0</v>
      </c>
      <c r="CA463" s="48"/>
      <c r="CB463" s="53">
        <f t="shared" si="3448"/>
        <v>0</v>
      </c>
      <c r="CC463" s="48"/>
      <c r="CD463" s="53">
        <f t="shared" si="3449"/>
        <v>0</v>
      </c>
      <c r="CE463" s="48"/>
      <c r="CF463" s="53">
        <f t="shared" si="3450"/>
        <v>0</v>
      </c>
      <c r="CG463" s="48"/>
      <c r="CH463" s="53">
        <f t="shared" si="3451"/>
        <v>0</v>
      </c>
      <c r="CI463" s="48"/>
      <c r="CJ463" s="53">
        <f t="shared" si="3452"/>
        <v>0</v>
      </c>
      <c r="CK463" s="48"/>
      <c r="CL463" s="53">
        <f t="shared" si="3453"/>
        <v>0</v>
      </c>
      <c r="CM463" s="48"/>
      <c r="CN463" s="53">
        <f t="shared" si="3454"/>
        <v>0</v>
      </c>
      <c r="CO463" s="48"/>
      <c r="CP463" s="53">
        <f t="shared" si="3455"/>
        <v>0</v>
      </c>
      <c r="CQ463" s="48"/>
      <c r="CR463" s="53">
        <f t="shared" si="3456"/>
        <v>0</v>
      </c>
      <c r="CS463" s="48"/>
      <c r="CT463" s="53">
        <f t="shared" si="3457"/>
        <v>0</v>
      </c>
      <c r="CU463" s="48"/>
      <c r="CV463" s="53">
        <f t="shared" si="3458"/>
        <v>0</v>
      </c>
      <c r="CW463" s="48"/>
      <c r="CX463" s="53">
        <f t="shared" si="3349"/>
        <v>0</v>
      </c>
      <c r="CY463" s="43"/>
      <c r="CZ463" s="50">
        <f t="shared" si="3350"/>
        <v>0</v>
      </c>
      <c r="DA463" s="50">
        <f t="shared" si="3351"/>
        <v>0</v>
      </c>
      <c r="DB463" s="1"/>
      <c r="DC463" s="1"/>
      <c r="DD463" s="1"/>
      <c r="DE463" s="1"/>
      <c r="DF463" s="1"/>
      <c r="DG463" s="1"/>
      <c r="DH463" s="1"/>
      <c r="DI463" s="1"/>
      <c r="DJ463" s="1"/>
    </row>
    <row r="464" spans="1:114" s="3" customFormat="1" x14ac:dyDescent="0.2">
      <c r="A464" s="46"/>
      <c r="B464" s="46"/>
      <c r="C464" s="46" t="s">
        <v>3</v>
      </c>
      <c r="D464" s="46">
        <v>100</v>
      </c>
      <c r="E464" s="4"/>
      <c r="F464" s="53">
        <f t="shared" si="3352"/>
        <v>0</v>
      </c>
      <c r="G464" s="4"/>
      <c r="H464" s="53">
        <f t="shared" si="3412"/>
        <v>0</v>
      </c>
      <c r="I464" s="4"/>
      <c r="J464" s="53">
        <f t="shared" ref="J464" si="3460">SUM(I464*$D464)</f>
        <v>0</v>
      </c>
      <c r="K464" s="4"/>
      <c r="L464" s="53">
        <f t="shared" si="3414"/>
        <v>0</v>
      </c>
      <c r="M464" s="4"/>
      <c r="N464" s="53">
        <f t="shared" si="3415"/>
        <v>0</v>
      </c>
      <c r="O464" s="4"/>
      <c r="P464" s="53">
        <f t="shared" si="3416"/>
        <v>0</v>
      </c>
      <c r="Q464" s="4"/>
      <c r="R464" s="53">
        <f t="shared" si="3417"/>
        <v>0</v>
      </c>
      <c r="S464" s="4"/>
      <c r="T464" s="53">
        <f t="shared" si="3418"/>
        <v>0</v>
      </c>
      <c r="U464" s="4"/>
      <c r="V464" s="53">
        <f t="shared" si="3419"/>
        <v>0</v>
      </c>
      <c r="W464" s="4"/>
      <c r="X464" s="53">
        <f t="shared" si="3420"/>
        <v>0</v>
      </c>
      <c r="Y464" s="4"/>
      <c r="Z464" s="53">
        <f t="shared" si="3421"/>
        <v>0</v>
      </c>
      <c r="AA464" s="4"/>
      <c r="AB464" s="872">
        <f t="shared" si="3422"/>
        <v>0</v>
      </c>
      <c r="AC464" s="877"/>
      <c r="AD464" s="53">
        <f t="shared" si="3423"/>
        <v>0</v>
      </c>
      <c r="AE464" s="48"/>
      <c r="AF464" s="53">
        <f t="shared" si="3424"/>
        <v>0</v>
      </c>
      <c r="AG464" s="48"/>
      <c r="AH464" s="53">
        <f t="shared" si="3425"/>
        <v>0</v>
      </c>
      <c r="AI464" s="48"/>
      <c r="AJ464" s="53">
        <f t="shared" si="3426"/>
        <v>0</v>
      </c>
      <c r="AK464" s="48"/>
      <c r="AL464" s="53">
        <f t="shared" si="3427"/>
        <v>0</v>
      </c>
      <c r="AM464" s="48"/>
      <c r="AN464" s="53">
        <f t="shared" si="3428"/>
        <v>0</v>
      </c>
      <c r="AO464" s="48"/>
      <c r="AP464" s="53">
        <f t="shared" si="3429"/>
        <v>0</v>
      </c>
      <c r="AQ464" s="48"/>
      <c r="AR464" s="53">
        <f t="shared" si="3430"/>
        <v>0</v>
      </c>
      <c r="AS464" s="48"/>
      <c r="AT464" s="53">
        <f t="shared" si="3431"/>
        <v>0</v>
      </c>
      <c r="AU464" s="48"/>
      <c r="AV464" s="53">
        <f t="shared" si="3432"/>
        <v>0</v>
      </c>
      <c r="AW464" s="48"/>
      <c r="AX464" s="53">
        <f t="shared" si="3433"/>
        <v>0</v>
      </c>
      <c r="AY464" s="48"/>
      <c r="AZ464" s="872">
        <f t="shared" si="3434"/>
        <v>0</v>
      </c>
      <c r="BA464" s="877"/>
      <c r="BB464" s="53">
        <f t="shared" si="3435"/>
        <v>0</v>
      </c>
      <c r="BC464" s="48"/>
      <c r="BD464" s="53">
        <f t="shared" si="3436"/>
        <v>0</v>
      </c>
      <c r="BE464" s="48"/>
      <c r="BF464" s="53">
        <f t="shared" si="3437"/>
        <v>0</v>
      </c>
      <c r="BG464" s="48"/>
      <c r="BH464" s="53">
        <f t="shared" si="3438"/>
        <v>0</v>
      </c>
      <c r="BI464" s="48"/>
      <c r="BJ464" s="53">
        <f t="shared" si="3439"/>
        <v>0</v>
      </c>
      <c r="BK464" s="48"/>
      <c r="BL464" s="53">
        <f t="shared" si="3440"/>
        <v>0</v>
      </c>
      <c r="BM464" s="48"/>
      <c r="BN464" s="53">
        <f t="shared" si="3441"/>
        <v>0</v>
      </c>
      <c r="BO464" s="48"/>
      <c r="BP464" s="53">
        <f t="shared" si="3442"/>
        <v>0</v>
      </c>
      <c r="BQ464" s="48"/>
      <c r="BR464" s="53">
        <f t="shared" si="3443"/>
        <v>0</v>
      </c>
      <c r="BS464" s="48"/>
      <c r="BT464" s="53">
        <f t="shared" si="3444"/>
        <v>0</v>
      </c>
      <c r="BU464" s="48"/>
      <c r="BV464" s="53">
        <f t="shared" si="3445"/>
        <v>0</v>
      </c>
      <c r="BW464" s="48"/>
      <c r="BX464" s="53">
        <f t="shared" si="3446"/>
        <v>0</v>
      </c>
      <c r="BY464" s="48"/>
      <c r="BZ464" s="53">
        <f t="shared" si="3447"/>
        <v>0</v>
      </c>
      <c r="CA464" s="48"/>
      <c r="CB464" s="53">
        <f t="shared" si="3448"/>
        <v>0</v>
      </c>
      <c r="CC464" s="48"/>
      <c r="CD464" s="53">
        <f t="shared" si="3449"/>
        <v>0</v>
      </c>
      <c r="CE464" s="48"/>
      <c r="CF464" s="53">
        <f t="shared" si="3450"/>
        <v>0</v>
      </c>
      <c r="CG464" s="48"/>
      <c r="CH464" s="53">
        <f t="shared" si="3451"/>
        <v>0</v>
      </c>
      <c r="CI464" s="48"/>
      <c r="CJ464" s="53">
        <f t="shared" si="3452"/>
        <v>0</v>
      </c>
      <c r="CK464" s="48"/>
      <c r="CL464" s="53">
        <f t="shared" si="3453"/>
        <v>0</v>
      </c>
      <c r="CM464" s="48"/>
      <c r="CN464" s="53">
        <f t="shared" si="3454"/>
        <v>0</v>
      </c>
      <c r="CO464" s="48"/>
      <c r="CP464" s="53">
        <f t="shared" si="3455"/>
        <v>0</v>
      </c>
      <c r="CQ464" s="48"/>
      <c r="CR464" s="53">
        <f t="shared" si="3456"/>
        <v>0</v>
      </c>
      <c r="CS464" s="48"/>
      <c r="CT464" s="53">
        <f t="shared" si="3457"/>
        <v>0</v>
      </c>
      <c r="CU464" s="48"/>
      <c r="CV464" s="53">
        <f t="shared" si="3458"/>
        <v>0</v>
      </c>
      <c r="CW464" s="48"/>
      <c r="CX464" s="53">
        <f t="shared" si="3349"/>
        <v>0</v>
      </c>
      <c r="CY464" s="43"/>
      <c r="CZ464" s="50">
        <f t="shared" si="3350"/>
        <v>0</v>
      </c>
      <c r="DA464" s="50">
        <f t="shared" si="3351"/>
        <v>0</v>
      </c>
      <c r="DB464" s="1"/>
      <c r="DC464" s="1"/>
      <c r="DD464" s="1"/>
      <c r="DE464" s="1"/>
      <c r="DF464" s="1"/>
      <c r="DG464" s="1"/>
      <c r="DH464" s="1"/>
      <c r="DI464" s="1"/>
      <c r="DJ464" s="1"/>
    </row>
    <row r="465" spans="1:114" s="3" customFormat="1" x14ac:dyDescent="0.2">
      <c r="A465" s="46"/>
      <c r="B465" s="46"/>
      <c r="C465" s="46" t="s">
        <v>3</v>
      </c>
      <c r="D465" s="46">
        <v>100</v>
      </c>
      <c r="E465" s="4"/>
      <c r="F465" s="53">
        <f t="shared" si="3352"/>
        <v>0</v>
      </c>
      <c r="G465" s="4"/>
      <c r="H465" s="53">
        <f t="shared" si="3412"/>
        <v>0</v>
      </c>
      <c r="I465" s="4"/>
      <c r="J465" s="53">
        <f t="shared" ref="J465" si="3461">SUM(I465*$D465)</f>
        <v>0</v>
      </c>
      <c r="K465" s="4"/>
      <c r="L465" s="53">
        <f t="shared" si="3414"/>
        <v>0</v>
      </c>
      <c r="M465" s="4"/>
      <c r="N465" s="53">
        <f t="shared" si="3415"/>
        <v>0</v>
      </c>
      <c r="O465" s="4"/>
      <c r="P465" s="53">
        <f t="shared" si="3416"/>
        <v>0</v>
      </c>
      <c r="Q465" s="4"/>
      <c r="R465" s="53">
        <f t="shared" si="3417"/>
        <v>0</v>
      </c>
      <c r="S465" s="4"/>
      <c r="T465" s="53">
        <f t="shared" si="3418"/>
        <v>0</v>
      </c>
      <c r="U465" s="4"/>
      <c r="V465" s="53">
        <f t="shared" si="3419"/>
        <v>0</v>
      </c>
      <c r="W465" s="4"/>
      <c r="X465" s="53">
        <f t="shared" si="3420"/>
        <v>0</v>
      </c>
      <c r="Y465" s="4"/>
      <c r="Z465" s="53">
        <f t="shared" si="3421"/>
        <v>0</v>
      </c>
      <c r="AA465" s="4"/>
      <c r="AB465" s="872">
        <f t="shared" si="3422"/>
        <v>0</v>
      </c>
      <c r="AC465" s="877"/>
      <c r="AD465" s="53">
        <f t="shared" si="3423"/>
        <v>0</v>
      </c>
      <c r="AE465" s="48"/>
      <c r="AF465" s="53">
        <f t="shared" si="3424"/>
        <v>0</v>
      </c>
      <c r="AG465" s="48"/>
      <c r="AH465" s="53">
        <f t="shared" si="3425"/>
        <v>0</v>
      </c>
      <c r="AI465" s="48"/>
      <c r="AJ465" s="53">
        <f t="shared" si="3426"/>
        <v>0</v>
      </c>
      <c r="AK465" s="48"/>
      <c r="AL465" s="53">
        <f t="shared" si="3427"/>
        <v>0</v>
      </c>
      <c r="AM465" s="48"/>
      <c r="AN465" s="53">
        <f t="shared" si="3428"/>
        <v>0</v>
      </c>
      <c r="AO465" s="48"/>
      <c r="AP465" s="53">
        <f t="shared" si="3429"/>
        <v>0</v>
      </c>
      <c r="AQ465" s="48"/>
      <c r="AR465" s="53">
        <f t="shared" si="3430"/>
        <v>0</v>
      </c>
      <c r="AS465" s="48"/>
      <c r="AT465" s="53">
        <f t="shared" si="3431"/>
        <v>0</v>
      </c>
      <c r="AU465" s="48"/>
      <c r="AV465" s="53">
        <f t="shared" si="3432"/>
        <v>0</v>
      </c>
      <c r="AW465" s="48"/>
      <c r="AX465" s="53">
        <f t="shared" si="3433"/>
        <v>0</v>
      </c>
      <c r="AY465" s="48"/>
      <c r="AZ465" s="872">
        <f t="shared" si="3434"/>
        <v>0</v>
      </c>
      <c r="BA465" s="877"/>
      <c r="BB465" s="53">
        <f t="shared" si="3435"/>
        <v>0</v>
      </c>
      <c r="BC465" s="48"/>
      <c r="BD465" s="53">
        <f t="shared" si="3436"/>
        <v>0</v>
      </c>
      <c r="BE465" s="48"/>
      <c r="BF465" s="53">
        <f t="shared" si="3437"/>
        <v>0</v>
      </c>
      <c r="BG465" s="48"/>
      <c r="BH465" s="53">
        <f t="shared" si="3438"/>
        <v>0</v>
      </c>
      <c r="BI465" s="48"/>
      <c r="BJ465" s="53">
        <f t="shared" si="3439"/>
        <v>0</v>
      </c>
      <c r="BK465" s="48"/>
      <c r="BL465" s="53">
        <f t="shared" si="3440"/>
        <v>0</v>
      </c>
      <c r="BM465" s="48"/>
      <c r="BN465" s="53">
        <f t="shared" si="3441"/>
        <v>0</v>
      </c>
      <c r="BO465" s="48"/>
      <c r="BP465" s="53">
        <f t="shared" si="3442"/>
        <v>0</v>
      </c>
      <c r="BQ465" s="48"/>
      <c r="BR465" s="53">
        <f t="shared" si="3443"/>
        <v>0</v>
      </c>
      <c r="BS465" s="48"/>
      <c r="BT465" s="53">
        <f t="shared" si="3444"/>
        <v>0</v>
      </c>
      <c r="BU465" s="48"/>
      <c r="BV465" s="53">
        <f t="shared" si="3445"/>
        <v>0</v>
      </c>
      <c r="BW465" s="48"/>
      <c r="BX465" s="53">
        <f t="shared" si="3446"/>
        <v>0</v>
      </c>
      <c r="BY465" s="48"/>
      <c r="BZ465" s="53">
        <f t="shared" si="3447"/>
        <v>0</v>
      </c>
      <c r="CA465" s="48"/>
      <c r="CB465" s="53">
        <f t="shared" si="3448"/>
        <v>0</v>
      </c>
      <c r="CC465" s="48"/>
      <c r="CD465" s="53">
        <f t="shared" si="3449"/>
        <v>0</v>
      </c>
      <c r="CE465" s="48"/>
      <c r="CF465" s="53">
        <f t="shared" si="3450"/>
        <v>0</v>
      </c>
      <c r="CG465" s="48"/>
      <c r="CH465" s="53">
        <f t="shared" si="3451"/>
        <v>0</v>
      </c>
      <c r="CI465" s="48"/>
      <c r="CJ465" s="53">
        <f t="shared" si="3452"/>
        <v>0</v>
      </c>
      <c r="CK465" s="48"/>
      <c r="CL465" s="53">
        <f t="shared" si="3453"/>
        <v>0</v>
      </c>
      <c r="CM465" s="48"/>
      <c r="CN465" s="53">
        <f t="shared" si="3454"/>
        <v>0</v>
      </c>
      <c r="CO465" s="48"/>
      <c r="CP465" s="53">
        <f t="shared" si="3455"/>
        <v>0</v>
      </c>
      <c r="CQ465" s="48"/>
      <c r="CR465" s="53">
        <f t="shared" si="3456"/>
        <v>0</v>
      </c>
      <c r="CS465" s="48"/>
      <c r="CT465" s="53">
        <f t="shared" si="3457"/>
        <v>0</v>
      </c>
      <c r="CU465" s="48"/>
      <c r="CV465" s="53">
        <f t="shared" si="3458"/>
        <v>0</v>
      </c>
      <c r="CW465" s="48"/>
      <c r="CX465" s="53">
        <f t="shared" si="3349"/>
        <v>0</v>
      </c>
      <c r="CY465" s="43"/>
      <c r="CZ465" s="50">
        <f t="shared" si="3350"/>
        <v>0</v>
      </c>
      <c r="DA465" s="50">
        <f t="shared" si="3351"/>
        <v>0</v>
      </c>
      <c r="DB465" s="1"/>
      <c r="DC465" s="1"/>
      <c r="DD465" s="1"/>
      <c r="DE465" s="1"/>
      <c r="DF465" s="1"/>
      <c r="DG465" s="1"/>
      <c r="DH465" s="1"/>
      <c r="DI465" s="1"/>
      <c r="DJ465" s="1"/>
    </row>
    <row r="466" spans="1:114" s="3" customFormat="1" x14ac:dyDescent="0.2">
      <c r="A466" s="46"/>
      <c r="B466" s="46"/>
      <c r="C466" s="46" t="s">
        <v>8</v>
      </c>
      <c r="D466" s="46">
        <v>75</v>
      </c>
      <c r="E466" s="4"/>
      <c r="F466" s="53">
        <f t="shared" si="3352"/>
        <v>0</v>
      </c>
      <c r="G466" s="4"/>
      <c r="H466" s="53">
        <f t="shared" si="3412"/>
        <v>0</v>
      </c>
      <c r="I466" s="4"/>
      <c r="J466" s="53">
        <f t="shared" ref="J466" si="3462">SUM(I466*$D466)</f>
        <v>0</v>
      </c>
      <c r="K466" s="4"/>
      <c r="L466" s="53">
        <f t="shared" si="3414"/>
        <v>0</v>
      </c>
      <c r="M466" s="4"/>
      <c r="N466" s="53">
        <f t="shared" si="3415"/>
        <v>0</v>
      </c>
      <c r="O466" s="4"/>
      <c r="P466" s="53">
        <f t="shared" si="3416"/>
        <v>0</v>
      </c>
      <c r="Q466" s="4"/>
      <c r="R466" s="53">
        <f t="shared" si="3417"/>
        <v>0</v>
      </c>
      <c r="S466" s="4"/>
      <c r="T466" s="53">
        <f t="shared" si="3418"/>
        <v>0</v>
      </c>
      <c r="U466" s="4"/>
      <c r="V466" s="53">
        <f t="shared" si="3419"/>
        <v>0</v>
      </c>
      <c r="W466" s="4"/>
      <c r="X466" s="53">
        <f t="shared" si="3420"/>
        <v>0</v>
      </c>
      <c r="Y466" s="4"/>
      <c r="Z466" s="53">
        <f t="shared" si="3421"/>
        <v>0</v>
      </c>
      <c r="AA466" s="4"/>
      <c r="AB466" s="872">
        <f t="shared" si="3422"/>
        <v>0</v>
      </c>
      <c r="AC466" s="877"/>
      <c r="AD466" s="53">
        <f t="shared" si="3423"/>
        <v>0</v>
      </c>
      <c r="AE466" s="48"/>
      <c r="AF466" s="53">
        <f t="shared" si="3424"/>
        <v>0</v>
      </c>
      <c r="AG466" s="48"/>
      <c r="AH466" s="53">
        <f t="shared" si="3425"/>
        <v>0</v>
      </c>
      <c r="AI466" s="48"/>
      <c r="AJ466" s="53">
        <f t="shared" si="3426"/>
        <v>0</v>
      </c>
      <c r="AK466" s="48"/>
      <c r="AL466" s="53">
        <f t="shared" si="3427"/>
        <v>0</v>
      </c>
      <c r="AM466" s="48"/>
      <c r="AN466" s="53">
        <f t="shared" si="3428"/>
        <v>0</v>
      </c>
      <c r="AO466" s="48"/>
      <c r="AP466" s="53">
        <f t="shared" si="3429"/>
        <v>0</v>
      </c>
      <c r="AQ466" s="48"/>
      <c r="AR466" s="53">
        <f t="shared" si="3430"/>
        <v>0</v>
      </c>
      <c r="AS466" s="48"/>
      <c r="AT466" s="53">
        <f t="shared" si="3431"/>
        <v>0</v>
      </c>
      <c r="AU466" s="48"/>
      <c r="AV466" s="53">
        <f t="shared" si="3432"/>
        <v>0</v>
      </c>
      <c r="AW466" s="48"/>
      <c r="AX466" s="53">
        <f t="shared" si="3433"/>
        <v>0</v>
      </c>
      <c r="AY466" s="48"/>
      <c r="AZ466" s="872">
        <f t="shared" si="3434"/>
        <v>0</v>
      </c>
      <c r="BA466" s="877"/>
      <c r="BB466" s="53">
        <f t="shared" si="3435"/>
        <v>0</v>
      </c>
      <c r="BC466" s="48"/>
      <c r="BD466" s="53">
        <f t="shared" si="3436"/>
        <v>0</v>
      </c>
      <c r="BE466" s="48"/>
      <c r="BF466" s="53">
        <f t="shared" si="3437"/>
        <v>0</v>
      </c>
      <c r="BG466" s="48"/>
      <c r="BH466" s="53">
        <f t="shared" si="3438"/>
        <v>0</v>
      </c>
      <c r="BI466" s="48"/>
      <c r="BJ466" s="53">
        <f t="shared" si="3439"/>
        <v>0</v>
      </c>
      <c r="BK466" s="48"/>
      <c r="BL466" s="53">
        <f t="shared" si="3440"/>
        <v>0</v>
      </c>
      <c r="BM466" s="48"/>
      <c r="BN466" s="53">
        <f t="shared" si="3441"/>
        <v>0</v>
      </c>
      <c r="BO466" s="48"/>
      <c r="BP466" s="53">
        <f t="shared" si="3442"/>
        <v>0</v>
      </c>
      <c r="BQ466" s="48"/>
      <c r="BR466" s="53">
        <f t="shared" si="3443"/>
        <v>0</v>
      </c>
      <c r="BS466" s="48"/>
      <c r="BT466" s="53">
        <f t="shared" si="3444"/>
        <v>0</v>
      </c>
      <c r="BU466" s="48"/>
      <c r="BV466" s="53">
        <f t="shared" si="3445"/>
        <v>0</v>
      </c>
      <c r="BW466" s="48"/>
      <c r="BX466" s="53">
        <f t="shared" si="3446"/>
        <v>0</v>
      </c>
      <c r="BY466" s="48"/>
      <c r="BZ466" s="53">
        <f t="shared" si="3447"/>
        <v>0</v>
      </c>
      <c r="CA466" s="48"/>
      <c r="CB466" s="53">
        <f t="shared" si="3448"/>
        <v>0</v>
      </c>
      <c r="CC466" s="48"/>
      <c r="CD466" s="53">
        <f t="shared" si="3449"/>
        <v>0</v>
      </c>
      <c r="CE466" s="48"/>
      <c r="CF466" s="53">
        <f t="shared" si="3450"/>
        <v>0</v>
      </c>
      <c r="CG466" s="48"/>
      <c r="CH466" s="53">
        <f t="shared" si="3451"/>
        <v>0</v>
      </c>
      <c r="CI466" s="48"/>
      <c r="CJ466" s="53">
        <f t="shared" si="3452"/>
        <v>0</v>
      </c>
      <c r="CK466" s="48"/>
      <c r="CL466" s="53">
        <f t="shared" si="3453"/>
        <v>0</v>
      </c>
      <c r="CM466" s="48"/>
      <c r="CN466" s="53">
        <f t="shared" si="3454"/>
        <v>0</v>
      </c>
      <c r="CO466" s="48"/>
      <c r="CP466" s="53">
        <f t="shared" si="3455"/>
        <v>0</v>
      </c>
      <c r="CQ466" s="48"/>
      <c r="CR466" s="53">
        <f t="shared" si="3456"/>
        <v>0</v>
      </c>
      <c r="CS466" s="48"/>
      <c r="CT466" s="53">
        <f t="shared" si="3457"/>
        <v>0</v>
      </c>
      <c r="CU466" s="48"/>
      <c r="CV466" s="53">
        <f t="shared" si="3458"/>
        <v>0</v>
      </c>
      <c r="CW466" s="48"/>
      <c r="CX466" s="53">
        <f t="shared" si="3349"/>
        <v>0</v>
      </c>
      <c r="CY466" s="43"/>
      <c r="CZ466" s="50">
        <f t="shared" si="3350"/>
        <v>0</v>
      </c>
      <c r="DA466" s="50">
        <f t="shared" si="3351"/>
        <v>0</v>
      </c>
      <c r="DB466" s="1"/>
      <c r="DC466" s="1"/>
      <c r="DD466" s="1"/>
      <c r="DE466" s="1"/>
      <c r="DF466" s="1"/>
      <c r="DG466" s="1"/>
      <c r="DH466" s="1"/>
      <c r="DI466" s="1"/>
      <c r="DJ466" s="1"/>
    </row>
    <row r="467" spans="1:114" s="3" customFormat="1" x14ac:dyDescent="0.2">
      <c r="A467" s="46"/>
      <c r="B467" s="46"/>
      <c r="C467" s="46" t="s">
        <v>8</v>
      </c>
      <c r="D467" s="46">
        <v>75</v>
      </c>
      <c r="E467" s="4"/>
      <c r="F467" s="53">
        <f t="shared" si="3352"/>
        <v>0</v>
      </c>
      <c r="G467" s="4"/>
      <c r="H467" s="53">
        <f t="shared" si="3412"/>
        <v>0</v>
      </c>
      <c r="I467" s="4"/>
      <c r="J467" s="53">
        <f t="shared" ref="J467" si="3463">SUM(I467*$D467)</f>
        <v>0</v>
      </c>
      <c r="K467" s="4"/>
      <c r="L467" s="53">
        <f t="shared" si="3414"/>
        <v>0</v>
      </c>
      <c r="M467" s="4"/>
      <c r="N467" s="53">
        <f t="shared" si="3415"/>
        <v>0</v>
      </c>
      <c r="O467" s="4"/>
      <c r="P467" s="53">
        <f t="shared" si="3416"/>
        <v>0</v>
      </c>
      <c r="Q467" s="4"/>
      <c r="R467" s="53">
        <f t="shared" si="3417"/>
        <v>0</v>
      </c>
      <c r="S467" s="4"/>
      <c r="T467" s="53">
        <f t="shared" si="3418"/>
        <v>0</v>
      </c>
      <c r="U467" s="4"/>
      <c r="V467" s="53">
        <f t="shared" si="3419"/>
        <v>0</v>
      </c>
      <c r="W467" s="4"/>
      <c r="X467" s="53">
        <f t="shared" si="3420"/>
        <v>0</v>
      </c>
      <c r="Y467" s="4"/>
      <c r="Z467" s="53">
        <f t="shared" si="3421"/>
        <v>0</v>
      </c>
      <c r="AA467" s="4"/>
      <c r="AB467" s="872">
        <f t="shared" si="3422"/>
        <v>0</v>
      </c>
      <c r="AC467" s="877"/>
      <c r="AD467" s="53">
        <f t="shared" si="3423"/>
        <v>0</v>
      </c>
      <c r="AE467" s="48"/>
      <c r="AF467" s="53">
        <f t="shared" si="3424"/>
        <v>0</v>
      </c>
      <c r="AG467" s="48"/>
      <c r="AH467" s="53">
        <f t="shared" si="3425"/>
        <v>0</v>
      </c>
      <c r="AI467" s="48"/>
      <c r="AJ467" s="53">
        <f t="shared" si="3426"/>
        <v>0</v>
      </c>
      <c r="AK467" s="48"/>
      <c r="AL467" s="53">
        <f t="shared" si="3427"/>
        <v>0</v>
      </c>
      <c r="AM467" s="48"/>
      <c r="AN467" s="53">
        <f t="shared" si="3428"/>
        <v>0</v>
      </c>
      <c r="AO467" s="48"/>
      <c r="AP467" s="53">
        <f t="shared" si="3429"/>
        <v>0</v>
      </c>
      <c r="AQ467" s="48"/>
      <c r="AR467" s="53">
        <f t="shared" si="3430"/>
        <v>0</v>
      </c>
      <c r="AS467" s="48"/>
      <c r="AT467" s="53">
        <f t="shared" si="3431"/>
        <v>0</v>
      </c>
      <c r="AU467" s="48"/>
      <c r="AV467" s="53">
        <f t="shared" si="3432"/>
        <v>0</v>
      </c>
      <c r="AW467" s="48"/>
      <c r="AX467" s="53">
        <f t="shared" si="3433"/>
        <v>0</v>
      </c>
      <c r="AY467" s="48"/>
      <c r="AZ467" s="872">
        <f t="shared" si="3434"/>
        <v>0</v>
      </c>
      <c r="BA467" s="877"/>
      <c r="BB467" s="53">
        <f t="shared" si="3435"/>
        <v>0</v>
      </c>
      <c r="BC467" s="48"/>
      <c r="BD467" s="53">
        <f t="shared" si="3436"/>
        <v>0</v>
      </c>
      <c r="BE467" s="48"/>
      <c r="BF467" s="53">
        <f t="shared" si="3437"/>
        <v>0</v>
      </c>
      <c r="BG467" s="48"/>
      <c r="BH467" s="53">
        <f t="shared" si="3438"/>
        <v>0</v>
      </c>
      <c r="BI467" s="48"/>
      <c r="BJ467" s="53">
        <f t="shared" si="3439"/>
        <v>0</v>
      </c>
      <c r="BK467" s="48"/>
      <c r="BL467" s="53">
        <f t="shared" si="3440"/>
        <v>0</v>
      </c>
      <c r="BM467" s="48"/>
      <c r="BN467" s="53">
        <f t="shared" si="3441"/>
        <v>0</v>
      </c>
      <c r="BO467" s="48"/>
      <c r="BP467" s="53">
        <f t="shared" si="3442"/>
        <v>0</v>
      </c>
      <c r="BQ467" s="48"/>
      <c r="BR467" s="53">
        <f t="shared" si="3443"/>
        <v>0</v>
      </c>
      <c r="BS467" s="48"/>
      <c r="BT467" s="53">
        <f t="shared" si="3444"/>
        <v>0</v>
      </c>
      <c r="BU467" s="48"/>
      <c r="BV467" s="53">
        <f t="shared" si="3445"/>
        <v>0</v>
      </c>
      <c r="BW467" s="48"/>
      <c r="BX467" s="53">
        <f t="shared" si="3446"/>
        <v>0</v>
      </c>
      <c r="BY467" s="48"/>
      <c r="BZ467" s="53">
        <f t="shared" si="3447"/>
        <v>0</v>
      </c>
      <c r="CA467" s="48"/>
      <c r="CB467" s="53">
        <f t="shared" si="3448"/>
        <v>0</v>
      </c>
      <c r="CC467" s="48"/>
      <c r="CD467" s="53">
        <f t="shared" si="3449"/>
        <v>0</v>
      </c>
      <c r="CE467" s="48"/>
      <c r="CF467" s="53">
        <f t="shared" si="3450"/>
        <v>0</v>
      </c>
      <c r="CG467" s="48"/>
      <c r="CH467" s="53">
        <f t="shared" si="3451"/>
        <v>0</v>
      </c>
      <c r="CI467" s="48"/>
      <c r="CJ467" s="53">
        <f t="shared" si="3452"/>
        <v>0</v>
      </c>
      <c r="CK467" s="48"/>
      <c r="CL467" s="53">
        <f t="shared" si="3453"/>
        <v>0</v>
      </c>
      <c r="CM467" s="48"/>
      <c r="CN467" s="53">
        <f t="shared" si="3454"/>
        <v>0</v>
      </c>
      <c r="CO467" s="48"/>
      <c r="CP467" s="53">
        <f t="shared" si="3455"/>
        <v>0</v>
      </c>
      <c r="CQ467" s="48"/>
      <c r="CR467" s="53">
        <f t="shared" si="3456"/>
        <v>0</v>
      </c>
      <c r="CS467" s="48"/>
      <c r="CT467" s="53">
        <f t="shared" si="3457"/>
        <v>0</v>
      </c>
      <c r="CU467" s="48"/>
      <c r="CV467" s="53">
        <f t="shared" si="3458"/>
        <v>0</v>
      </c>
      <c r="CW467" s="48"/>
      <c r="CX467" s="53">
        <f t="shared" si="3349"/>
        <v>0</v>
      </c>
      <c r="CY467" s="43"/>
      <c r="CZ467" s="50">
        <f t="shared" si="3350"/>
        <v>0</v>
      </c>
      <c r="DA467" s="50">
        <f t="shared" si="3351"/>
        <v>0</v>
      </c>
      <c r="DB467" s="1"/>
      <c r="DC467" s="1"/>
      <c r="DD467" s="1"/>
      <c r="DE467" s="1"/>
      <c r="DF467" s="1"/>
      <c r="DG467" s="1"/>
      <c r="DH467" s="1"/>
      <c r="DI467" s="1"/>
      <c r="DJ467" s="1"/>
    </row>
    <row r="468" spans="1:114" s="3" customFormat="1" x14ac:dyDescent="0.2">
      <c r="A468" s="46"/>
      <c r="B468" s="46"/>
      <c r="C468" s="46" t="s">
        <v>8</v>
      </c>
      <c r="D468" s="46">
        <v>75</v>
      </c>
      <c r="E468" s="4"/>
      <c r="F468" s="53">
        <f t="shared" si="3352"/>
        <v>0</v>
      </c>
      <c r="G468" s="4"/>
      <c r="H468" s="53">
        <f t="shared" si="3412"/>
        <v>0</v>
      </c>
      <c r="I468" s="4"/>
      <c r="J468" s="53">
        <f t="shared" ref="J468" si="3464">SUM(I468*$D468)</f>
        <v>0</v>
      </c>
      <c r="K468" s="4"/>
      <c r="L468" s="53">
        <f t="shared" si="3414"/>
        <v>0</v>
      </c>
      <c r="M468" s="4"/>
      <c r="N468" s="53">
        <f t="shared" si="3415"/>
        <v>0</v>
      </c>
      <c r="O468" s="4"/>
      <c r="P468" s="53">
        <f t="shared" si="3416"/>
        <v>0</v>
      </c>
      <c r="Q468" s="4"/>
      <c r="R468" s="53">
        <f t="shared" si="3417"/>
        <v>0</v>
      </c>
      <c r="S468" s="4"/>
      <c r="T468" s="53">
        <f t="shared" si="3418"/>
        <v>0</v>
      </c>
      <c r="U468" s="4"/>
      <c r="V468" s="53">
        <f t="shared" si="3419"/>
        <v>0</v>
      </c>
      <c r="W468" s="4"/>
      <c r="X468" s="53">
        <f t="shared" si="3420"/>
        <v>0</v>
      </c>
      <c r="Y468" s="4"/>
      <c r="Z468" s="53">
        <f t="shared" si="3421"/>
        <v>0</v>
      </c>
      <c r="AA468" s="4"/>
      <c r="AB468" s="872">
        <f t="shared" si="3422"/>
        <v>0</v>
      </c>
      <c r="AC468" s="877"/>
      <c r="AD468" s="53">
        <f t="shared" si="3423"/>
        <v>0</v>
      </c>
      <c r="AE468" s="48"/>
      <c r="AF468" s="53">
        <f t="shared" si="3424"/>
        <v>0</v>
      </c>
      <c r="AG468" s="48"/>
      <c r="AH468" s="53">
        <f t="shared" si="3425"/>
        <v>0</v>
      </c>
      <c r="AI468" s="48"/>
      <c r="AJ468" s="53">
        <f t="shared" si="3426"/>
        <v>0</v>
      </c>
      <c r="AK468" s="48"/>
      <c r="AL468" s="53">
        <f t="shared" si="3427"/>
        <v>0</v>
      </c>
      <c r="AM468" s="48"/>
      <c r="AN468" s="53">
        <f t="shared" si="3428"/>
        <v>0</v>
      </c>
      <c r="AO468" s="48"/>
      <c r="AP468" s="53">
        <f t="shared" si="3429"/>
        <v>0</v>
      </c>
      <c r="AQ468" s="48"/>
      <c r="AR468" s="53">
        <f t="shared" si="3430"/>
        <v>0</v>
      </c>
      <c r="AS468" s="48"/>
      <c r="AT468" s="53">
        <f t="shared" si="3431"/>
        <v>0</v>
      </c>
      <c r="AU468" s="48"/>
      <c r="AV468" s="53">
        <f t="shared" si="3432"/>
        <v>0</v>
      </c>
      <c r="AW468" s="48"/>
      <c r="AX468" s="53">
        <f t="shared" si="3433"/>
        <v>0</v>
      </c>
      <c r="AY468" s="48"/>
      <c r="AZ468" s="872">
        <f t="shared" si="3434"/>
        <v>0</v>
      </c>
      <c r="BA468" s="877"/>
      <c r="BB468" s="53">
        <f t="shared" si="3435"/>
        <v>0</v>
      </c>
      <c r="BC468" s="48"/>
      <c r="BD468" s="53">
        <f t="shared" si="3436"/>
        <v>0</v>
      </c>
      <c r="BE468" s="48"/>
      <c r="BF468" s="53">
        <f t="shared" si="3437"/>
        <v>0</v>
      </c>
      <c r="BG468" s="48"/>
      <c r="BH468" s="53">
        <f t="shared" si="3438"/>
        <v>0</v>
      </c>
      <c r="BI468" s="48"/>
      <c r="BJ468" s="53">
        <f t="shared" si="3439"/>
        <v>0</v>
      </c>
      <c r="BK468" s="48"/>
      <c r="BL468" s="53">
        <f t="shared" si="3440"/>
        <v>0</v>
      </c>
      <c r="BM468" s="48"/>
      <c r="BN468" s="53">
        <f t="shared" si="3441"/>
        <v>0</v>
      </c>
      <c r="BO468" s="48"/>
      <c r="BP468" s="53">
        <f t="shared" si="3442"/>
        <v>0</v>
      </c>
      <c r="BQ468" s="48"/>
      <c r="BR468" s="53">
        <f t="shared" si="3443"/>
        <v>0</v>
      </c>
      <c r="BS468" s="48"/>
      <c r="BT468" s="53">
        <f t="shared" si="3444"/>
        <v>0</v>
      </c>
      <c r="BU468" s="48"/>
      <c r="BV468" s="53">
        <f t="shared" si="3445"/>
        <v>0</v>
      </c>
      <c r="BW468" s="48"/>
      <c r="BX468" s="53">
        <f t="shared" si="3446"/>
        <v>0</v>
      </c>
      <c r="BY468" s="48"/>
      <c r="BZ468" s="53">
        <f t="shared" si="3447"/>
        <v>0</v>
      </c>
      <c r="CA468" s="48"/>
      <c r="CB468" s="53">
        <f t="shared" si="3448"/>
        <v>0</v>
      </c>
      <c r="CC468" s="48"/>
      <c r="CD468" s="53">
        <f t="shared" si="3449"/>
        <v>0</v>
      </c>
      <c r="CE468" s="48"/>
      <c r="CF468" s="53">
        <f t="shared" si="3450"/>
        <v>0</v>
      </c>
      <c r="CG468" s="48"/>
      <c r="CH468" s="53">
        <f t="shared" si="3451"/>
        <v>0</v>
      </c>
      <c r="CI468" s="48"/>
      <c r="CJ468" s="53">
        <f t="shared" si="3452"/>
        <v>0</v>
      </c>
      <c r="CK468" s="48"/>
      <c r="CL468" s="53">
        <f t="shared" si="3453"/>
        <v>0</v>
      </c>
      <c r="CM468" s="48"/>
      <c r="CN468" s="53">
        <f t="shared" si="3454"/>
        <v>0</v>
      </c>
      <c r="CO468" s="48"/>
      <c r="CP468" s="53">
        <f t="shared" si="3455"/>
        <v>0</v>
      </c>
      <c r="CQ468" s="48"/>
      <c r="CR468" s="53">
        <f t="shared" si="3456"/>
        <v>0</v>
      </c>
      <c r="CS468" s="48"/>
      <c r="CT468" s="53">
        <f t="shared" si="3457"/>
        <v>0</v>
      </c>
      <c r="CU468" s="48"/>
      <c r="CV468" s="53">
        <f t="shared" si="3458"/>
        <v>0</v>
      </c>
      <c r="CW468" s="48"/>
      <c r="CX468" s="53">
        <f t="shared" si="3349"/>
        <v>0</v>
      </c>
      <c r="CY468" s="43"/>
      <c r="CZ468" s="50">
        <f t="shared" si="3350"/>
        <v>0</v>
      </c>
      <c r="DA468" s="50">
        <f t="shared" si="3351"/>
        <v>0</v>
      </c>
      <c r="DB468" s="1"/>
      <c r="DC468" s="1"/>
      <c r="DD468" s="1"/>
      <c r="DE468" s="1"/>
      <c r="DF468" s="1"/>
      <c r="DG468" s="1"/>
      <c r="DH468" s="1"/>
      <c r="DI468" s="1"/>
      <c r="DJ468" s="1"/>
    </row>
    <row r="469" spans="1:114" s="3" customFormat="1" x14ac:dyDescent="0.2">
      <c r="A469" s="46"/>
      <c r="B469" s="46"/>
      <c r="C469" s="46" t="s">
        <v>8</v>
      </c>
      <c r="D469" s="46">
        <v>75</v>
      </c>
      <c r="E469" s="4"/>
      <c r="F469" s="53">
        <f t="shared" si="3352"/>
        <v>0</v>
      </c>
      <c r="G469" s="4"/>
      <c r="H469" s="53">
        <f t="shared" si="3412"/>
        <v>0</v>
      </c>
      <c r="I469" s="4"/>
      <c r="J469" s="53">
        <f t="shared" ref="J469" si="3465">SUM(I469*$D469)</f>
        <v>0</v>
      </c>
      <c r="K469" s="4"/>
      <c r="L469" s="53">
        <f t="shared" si="3414"/>
        <v>0</v>
      </c>
      <c r="M469" s="4"/>
      <c r="N469" s="53">
        <f t="shared" si="3415"/>
        <v>0</v>
      </c>
      <c r="O469" s="4"/>
      <c r="P469" s="53">
        <f t="shared" si="3416"/>
        <v>0</v>
      </c>
      <c r="Q469" s="4"/>
      <c r="R469" s="53">
        <f t="shared" si="3417"/>
        <v>0</v>
      </c>
      <c r="S469" s="4"/>
      <c r="T469" s="53">
        <f t="shared" si="3418"/>
        <v>0</v>
      </c>
      <c r="U469" s="4"/>
      <c r="V469" s="53">
        <f t="shared" si="3419"/>
        <v>0</v>
      </c>
      <c r="W469" s="4"/>
      <c r="X469" s="53">
        <f t="shared" si="3420"/>
        <v>0</v>
      </c>
      <c r="Y469" s="4"/>
      <c r="Z469" s="53">
        <f t="shared" si="3421"/>
        <v>0</v>
      </c>
      <c r="AA469" s="4"/>
      <c r="AB469" s="872">
        <f t="shared" si="3422"/>
        <v>0</v>
      </c>
      <c r="AC469" s="877"/>
      <c r="AD469" s="53">
        <f t="shared" si="3423"/>
        <v>0</v>
      </c>
      <c r="AE469" s="48"/>
      <c r="AF469" s="53">
        <f t="shared" si="3424"/>
        <v>0</v>
      </c>
      <c r="AG469" s="48"/>
      <c r="AH469" s="53">
        <f t="shared" si="3425"/>
        <v>0</v>
      </c>
      <c r="AI469" s="48"/>
      <c r="AJ469" s="53">
        <f t="shared" si="3426"/>
        <v>0</v>
      </c>
      <c r="AK469" s="48"/>
      <c r="AL469" s="53">
        <f t="shared" si="3427"/>
        <v>0</v>
      </c>
      <c r="AM469" s="48"/>
      <c r="AN469" s="53">
        <f t="shared" si="3428"/>
        <v>0</v>
      </c>
      <c r="AO469" s="48"/>
      <c r="AP469" s="53">
        <f t="shared" si="3429"/>
        <v>0</v>
      </c>
      <c r="AQ469" s="48"/>
      <c r="AR469" s="53">
        <f t="shared" si="3430"/>
        <v>0</v>
      </c>
      <c r="AS469" s="48"/>
      <c r="AT469" s="53">
        <f t="shared" si="3431"/>
        <v>0</v>
      </c>
      <c r="AU469" s="48"/>
      <c r="AV469" s="53">
        <f t="shared" si="3432"/>
        <v>0</v>
      </c>
      <c r="AW469" s="48"/>
      <c r="AX469" s="53">
        <f t="shared" si="3433"/>
        <v>0</v>
      </c>
      <c r="AY469" s="48"/>
      <c r="AZ469" s="872">
        <f t="shared" si="3434"/>
        <v>0</v>
      </c>
      <c r="BA469" s="877"/>
      <c r="BB469" s="53">
        <f t="shared" si="3435"/>
        <v>0</v>
      </c>
      <c r="BC469" s="48"/>
      <c r="BD469" s="53">
        <f t="shared" si="3436"/>
        <v>0</v>
      </c>
      <c r="BE469" s="48"/>
      <c r="BF469" s="53">
        <f t="shared" si="3437"/>
        <v>0</v>
      </c>
      <c r="BG469" s="48"/>
      <c r="BH469" s="53">
        <f t="shared" si="3438"/>
        <v>0</v>
      </c>
      <c r="BI469" s="48"/>
      <c r="BJ469" s="53">
        <f t="shared" si="3439"/>
        <v>0</v>
      </c>
      <c r="BK469" s="48"/>
      <c r="BL469" s="53">
        <f t="shared" si="3440"/>
        <v>0</v>
      </c>
      <c r="BM469" s="48"/>
      <c r="BN469" s="53">
        <f t="shared" si="3441"/>
        <v>0</v>
      </c>
      <c r="BO469" s="48"/>
      <c r="BP469" s="53">
        <f t="shared" si="3442"/>
        <v>0</v>
      </c>
      <c r="BQ469" s="48"/>
      <c r="BR469" s="53">
        <f t="shared" si="3443"/>
        <v>0</v>
      </c>
      <c r="BS469" s="48"/>
      <c r="BT469" s="53">
        <f t="shared" si="3444"/>
        <v>0</v>
      </c>
      <c r="BU469" s="48"/>
      <c r="BV469" s="53">
        <f t="shared" si="3445"/>
        <v>0</v>
      </c>
      <c r="BW469" s="48"/>
      <c r="BX469" s="53">
        <f t="shared" si="3446"/>
        <v>0</v>
      </c>
      <c r="BY469" s="48"/>
      <c r="BZ469" s="53">
        <f t="shared" si="3447"/>
        <v>0</v>
      </c>
      <c r="CA469" s="48"/>
      <c r="CB469" s="53">
        <f t="shared" si="3448"/>
        <v>0</v>
      </c>
      <c r="CC469" s="48"/>
      <c r="CD469" s="53">
        <f t="shared" si="3449"/>
        <v>0</v>
      </c>
      <c r="CE469" s="48"/>
      <c r="CF469" s="53">
        <f t="shared" si="3450"/>
        <v>0</v>
      </c>
      <c r="CG469" s="48"/>
      <c r="CH469" s="53">
        <f t="shared" si="3451"/>
        <v>0</v>
      </c>
      <c r="CI469" s="48"/>
      <c r="CJ469" s="53">
        <f t="shared" si="3452"/>
        <v>0</v>
      </c>
      <c r="CK469" s="48"/>
      <c r="CL469" s="53">
        <f t="shared" si="3453"/>
        <v>0</v>
      </c>
      <c r="CM469" s="48"/>
      <c r="CN469" s="53">
        <f t="shared" si="3454"/>
        <v>0</v>
      </c>
      <c r="CO469" s="48"/>
      <c r="CP469" s="53">
        <f t="shared" si="3455"/>
        <v>0</v>
      </c>
      <c r="CQ469" s="48"/>
      <c r="CR469" s="53">
        <f t="shared" si="3456"/>
        <v>0</v>
      </c>
      <c r="CS469" s="48"/>
      <c r="CT469" s="53">
        <f t="shared" si="3457"/>
        <v>0</v>
      </c>
      <c r="CU469" s="48"/>
      <c r="CV469" s="53">
        <f t="shared" si="3458"/>
        <v>0</v>
      </c>
      <c r="CW469" s="48"/>
      <c r="CX469" s="53">
        <f t="shared" si="3349"/>
        <v>0</v>
      </c>
      <c r="CY469" s="43"/>
      <c r="CZ469" s="50">
        <f t="shared" si="3350"/>
        <v>0</v>
      </c>
      <c r="DA469" s="50">
        <f t="shared" si="3351"/>
        <v>0</v>
      </c>
      <c r="DB469" s="1"/>
      <c r="DC469" s="1"/>
      <c r="DD469" s="1"/>
      <c r="DE469" s="1"/>
      <c r="DF469" s="1"/>
      <c r="DG469" s="1"/>
      <c r="DH469" s="1"/>
      <c r="DI469" s="1"/>
      <c r="DJ469" s="1"/>
    </row>
    <row r="470" spans="1:114" s="3" customFormat="1" x14ac:dyDescent="0.2">
      <c r="A470" s="46"/>
      <c r="B470" s="46"/>
      <c r="C470" s="46" t="s">
        <v>8</v>
      </c>
      <c r="D470" s="46">
        <v>75</v>
      </c>
      <c r="E470" s="4"/>
      <c r="F470" s="53">
        <f t="shared" si="3352"/>
        <v>0</v>
      </c>
      <c r="G470" s="4"/>
      <c r="H470" s="53">
        <f t="shared" si="3412"/>
        <v>0</v>
      </c>
      <c r="I470" s="4"/>
      <c r="J470" s="53">
        <f t="shared" ref="J470" si="3466">SUM(I470*$D470)</f>
        <v>0</v>
      </c>
      <c r="K470" s="4"/>
      <c r="L470" s="53">
        <f t="shared" si="3414"/>
        <v>0</v>
      </c>
      <c r="M470" s="4"/>
      <c r="N470" s="53">
        <f t="shared" si="3415"/>
        <v>0</v>
      </c>
      <c r="O470" s="4"/>
      <c r="P470" s="53">
        <f t="shared" si="3416"/>
        <v>0</v>
      </c>
      <c r="Q470" s="4"/>
      <c r="R470" s="53">
        <f t="shared" si="3417"/>
        <v>0</v>
      </c>
      <c r="S470" s="4"/>
      <c r="T470" s="53">
        <f t="shared" si="3418"/>
        <v>0</v>
      </c>
      <c r="U470" s="4"/>
      <c r="V470" s="53">
        <f t="shared" si="3419"/>
        <v>0</v>
      </c>
      <c r="W470" s="4"/>
      <c r="X470" s="53">
        <f t="shared" si="3420"/>
        <v>0</v>
      </c>
      <c r="Y470" s="4"/>
      <c r="Z470" s="53">
        <f t="shared" si="3421"/>
        <v>0</v>
      </c>
      <c r="AA470" s="4"/>
      <c r="AB470" s="872">
        <f t="shared" si="3422"/>
        <v>0</v>
      </c>
      <c r="AC470" s="877"/>
      <c r="AD470" s="53">
        <f t="shared" si="3423"/>
        <v>0</v>
      </c>
      <c r="AE470" s="48"/>
      <c r="AF470" s="53">
        <f t="shared" si="3424"/>
        <v>0</v>
      </c>
      <c r="AG470" s="48"/>
      <c r="AH470" s="53">
        <f t="shared" si="3425"/>
        <v>0</v>
      </c>
      <c r="AI470" s="48"/>
      <c r="AJ470" s="53">
        <f t="shared" si="3426"/>
        <v>0</v>
      </c>
      <c r="AK470" s="48"/>
      <c r="AL470" s="53">
        <f t="shared" si="3427"/>
        <v>0</v>
      </c>
      <c r="AM470" s="48"/>
      <c r="AN470" s="53">
        <f t="shared" si="3428"/>
        <v>0</v>
      </c>
      <c r="AO470" s="48"/>
      <c r="AP470" s="53">
        <f t="shared" si="3429"/>
        <v>0</v>
      </c>
      <c r="AQ470" s="48"/>
      <c r="AR470" s="53">
        <f t="shared" si="3430"/>
        <v>0</v>
      </c>
      <c r="AS470" s="48"/>
      <c r="AT470" s="53">
        <f t="shared" si="3431"/>
        <v>0</v>
      </c>
      <c r="AU470" s="48"/>
      <c r="AV470" s="53">
        <f t="shared" si="3432"/>
        <v>0</v>
      </c>
      <c r="AW470" s="48"/>
      <c r="AX470" s="53">
        <f t="shared" si="3433"/>
        <v>0</v>
      </c>
      <c r="AY470" s="48"/>
      <c r="AZ470" s="872">
        <f t="shared" si="3434"/>
        <v>0</v>
      </c>
      <c r="BA470" s="877"/>
      <c r="BB470" s="53">
        <f t="shared" si="3435"/>
        <v>0</v>
      </c>
      <c r="BC470" s="48"/>
      <c r="BD470" s="53">
        <f t="shared" si="3436"/>
        <v>0</v>
      </c>
      <c r="BE470" s="48"/>
      <c r="BF470" s="53">
        <f t="shared" si="3437"/>
        <v>0</v>
      </c>
      <c r="BG470" s="48"/>
      <c r="BH470" s="53">
        <f t="shared" si="3438"/>
        <v>0</v>
      </c>
      <c r="BI470" s="48"/>
      <c r="BJ470" s="53">
        <f t="shared" si="3439"/>
        <v>0</v>
      </c>
      <c r="BK470" s="48"/>
      <c r="BL470" s="53">
        <f t="shared" si="3440"/>
        <v>0</v>
      </c>
      <c r="BM470" s="48"/>
      <c r="BN470" s="53">
        <f t="shared" si="3441"/>
        <v>0</v>
      </c>
      <c r="BO470" s="48"/>
      <c r="BP470" s="53">
        <f t="shared" si="3442"/>
        <v>0</v>
      </c>
      <c r="BQ470" s="48"/>
      <c r="BR470" s="53">
        <f t="shared" si="3443"/>
        <v>0</v>
      </c>
      <c r="BS470" s="48"/>
      <c r="BT470" s="53">
        <f t="shared" si="3444"/>
        <v>0</v>
      </c>
      <c r="BU470" s="48"/>
      <c r="BV470" s="53">
        <f t="shared" si="3445"/>
        <v>0</v>
      </c>
      <c r="BW470" s="48"/>
      <c r="BX470" s="53">
        <f t="shared" si="3446"/>
        <v>0</v>
      </c>
      <c r="BY470" s="48"/>
      <c r="BZ470" s="53">
        <f t="shared" si="3447"/>
        <v>0</v>
      </c>
      <c r="CA470" s="48"/>
      <c r="CB470" s="53">
        <f t="shared" si="3448"/>
        <v>0</v>
      </c>
      <c r="CC470" s="48"/>
      <c r="CD470" s="53">
        <f t="shared" si="3449"/>
        <v>0</v>
      </c>
      <c r="CE470" s="48"/>
      <c r="CF470" s="53">
        <f t="shared" si="3450"/>
        <v>0</v>
      </c>
      <c r="CG470" s="48"/>
      <c r="CH470" s="53">
        <f t="shared" si="3451"/>
        <v>0</v>
      </c>
      <c r="CI470" s="48"/>
      <c r="CJ470" s="53">
        <f t="shared" si="3452"/>
        <v>0</v>
      </c>
      <c r="CK470" s="48"/>
      <c r="CL470" s="53">
        <f t="shared" si="3453"/>
        <v>0</v>
      </c>
      <c r="CM470" s="48"/>
      <c r="CN470" s="53">
        <f t="shared" si="3454"/>
        <v>0</v>
      </c>
      <c r="CO470" s="48"/>
      <c r="CP470" s="53">
        <f t="shared" si="3455"/>
        <v>0</v>
      </c>
      <c r="CQ470" s="48"/>
      <c r="CR470" s="53">
        <f t="shared" si="3456"/>
        <v>0</v>
      </c>
      <c r="CS470" s="48"/>
      <c r="CT470" s="53">
        <f t="shared" si="3457"/>
        <v>0</v>
      </c>
      <c r="CU470" s="48"/>
      <c r="CV470" s="53">
        <f t="shared" si="3458"/>
        <v>0</v>
      </c>
      <c r="CW470" s="48"/>
      <c r="CX470" s="53">
        <f t="shared" si="3349"/>
        <v>0</v>
      </c>
      <c r="CY470" s="43"/>
      <c r="CZ470" s="50">
        <f t="shared" si="3350"/>
        <v>0</v>
      </c>
      <c r="DA470" s="50">
        <f t="shared" si="3351"/>
        <v>0</v>
      </c>
      <c r="DB470" s="1"/>
      <c r="DC470" s="1"/>
      <c r="DD470" s="1"/>
      <c r="DE470" s="1"/>
      <c r="DF470" s="1"/>
      <c r="DG470" s="1"/>
      <c r="DH470" s="1"/>
      <c r="DI470" s="1"/>
      <c r="DJ470" s="1"/>
    </row>
    <row r="471" spans="1:114" s="3" customFormat="1" x14ac:dyDescent="0.2">
      <c r="A471" s="46"/>
      <c r="B471" s="46"/>
      <c r="C471" s="46" t="s">
        <v>9</v>
      </c>
      <c r="D471" s="46">
        <v>60</v>
      </c>
      <c r="E471" s="4"/>
      <c r="F471" s="53">
        <f t="shared" si="3352"/>
        <v>0</v>
      </c>
      <c r="G471" s="4"/>
      <c r="H471" s="53">
        <f t="shared" si="3412"/>
        <v>0</v>
      </c>
      <c r="I471" s="4"/>
      <c r="J471" s="53">
        <f t="shared" ref="J471" si="3467">SUM(I471*$D471)</f>
        <v>0</v>
      </c>
      <c r="K471" s="4"/>
      <c r="L471" s="53">
        <f t="shared" si="3414"/>
        <v>0</v>
      </c>
      <c r="M471" s="4"/>
      <c r="N471" s="53">
        <f t="shared" si="3415"/>
        <v>0</v>
      </c>
      <c r="O471" s="4"/>
      <c r="P471" s="53">
        <f t="shared" si="3416"/>
        <v>0</v>
      </c>
      <c r="Q471" s="4"/>
      <c r="R471" s="53">
        <f t="shared" si="3417"/>
        <v>0</v>
      </c>
      <c r="S471" s="4"/>
      <c r="T471" s="53">
        <f t="shared" si="3418"/>
        <v>0</v>
      </c>
      <c r="U471" s="4"/>
      <c r="V471" s="53">
        <f t="shared" si="3419"/>
        <v>0</v>
      </c>
      <c r="W471" s="4"/>
      <c r="X471" s="53">
        <f t="shared" si="3420"/>
        <v>0</v>
      </c>
      <c r="Y471" s="4"/>
      <c r="Z471" s="53">
        <f t="shared" si="3421"/>
        <v>0</v>
      </c>
      <c r="AA471" s="4"/>
      <c r="AB471" s="872">
        <f t="shared" si="3422"/>
        <v>0</v>
      </c>
      <c r="AC471" s="877"/>
      <c r="AD471" s="53">
        <f t="shared" si="3423"/>
        <v>0</v>
      </c>
      <c r="AE471" s="48"/>
      <c r="AF471" s="53">
        <f t="shared" si="3424"/>
        <v>0</v>
      </c>
      <c r="AG471" s="48"/>
      <c r="AH471" s="53">
        <f t="shared" si="3425"/>
        <v>0</v>
      </c>
      <c r="AI471" s="48"/>
      <c r="AJ471" s="53">
        <f t="shared" si="3426"/>
        <v>0</v>
      </c>
      <c r="AK471" s="48"/>
      <c r="AL471" s="53">
        <f t="shared" si="3427"/>
        <v>0</v>
      </c>
      <c r="AM471" s="48"/>
      <c r="AN471" s="53">
        <f t="shared" si="3428"/>
        <v>0</v>
      </c>
      <c r="AO471" s="48"/>
      <c r="AP471" s="53">
        <f t="shared" si="3429"/>
        <v>0</v>
      </c>
      <c r="AQ471" s="48"/>
      <c r="AR471" s="53">
        <f t="shared" si="3430"/>
        <v>0</v>
      </c>
      <c r="AS471" s="48"/>
      <c r="AT471" s="53">
        <f t="shared" si="3431"/>
        <v>0</v>
      </c>
      <c r="AU471" s="48"/>
      <c r="AV471" s="53">
        <f t="shared" si="3432"/>
        <v>0</v>
      </c>
      <c r="AW471" s="48"/>
      <c r="AX471" s="53">
        <f t="shared" si="3433"/>
        <v>0</v>
      </c>
      <c r="AY471" s="48"/>
      <c r="AZ471" s="872">
        <f t="shared" si="3434"/>
        <v>0</v>
      </c>
      <c r="BA471" s="877"/>
      <c r="BB471" s="53">
        <f t="shared" si="3435"/>
        <v>0</v>
      </c>
      <c r="BC471" s="48"/>
      <c r="BD471" s="53">
        <f t="shared" si="3436"/>
        <v>0</v>
      </c>
      <c r="BE471" s="48"/>
      <c r="BF471" s="53">
        <f t="shared" si="3437"/>
        <v>0</v>
      </c>
      <c r="BG471" s="48"/>
      <c r="BH471" s="53">
        <f t="shared" si="3438"/>
        <v>0</v>
      </c>
      <c r="BI471" s="48"/>
      <c r="BJ471" s="53">
        <f t="shared" si="3439"/>
        <v>0</v>
      </c>
      <c r="BK471" s="48"/>
      <c r="BL471" s="53">
        <f t="shared" si="3440"/>
        <v>0</v>
      </c>
      <c r="BM471" s="48"/>
      <c r="BN471" s="53">
        <f t="shared" si="3441"/>
        <v>0</v>
      </c>
      <c r="BO471" s="48"/>
      <c r="BP471" s="53">
        <f t="shared" si="3442"/>
        <v>0</v>
      </c>
      <c r="BQ471" s="48"/>
      <c r="BR471" s="53">
        <f t="shared" si="3443"/>
        <v>0</v>
      </c>
      <c r="BS471" s="48"/>
      <c r="BT471" s="53">
        <f t="shared" si="3444"/>
        <v>0</v>
      </c>
      <c r="BU471" s="48"/>
      <c r="BV471" s="53">
        <f t="shared" si="3445"/>
        <v>0</v>
      </c>
      <c r="BW471" s="48"/>
      <c r="BX471" s="53">
        <f t="shared" si="3446"/>
        <v>0</v>
      </c>
      <c r="BY471" s="48"/>
      <c r="BZ471" s="53">
        <f t="shared" si="3447"/>
        <v>0</v>
      </c>
      <c r="CA471" s="48"/>
      <c r="CB471" s="53">
        <f t="shared" si="3448"/>
        <v>0</v>
      </c>
      <c r="CC471" s="48"/>
      <c r="CD471" s="53">
        <f t="shared" si="3449"/>
        <v>0</v>
      </c>
      <c r="CE471" s="48"/>
      <c r="CF471" s="53">
        <f t="shared" si="3450"/>
        <v>0</v>
      </c>
      <c r="CG471" s="48"/>
      <c r="CH471" s="53">
        <f t="shared" si="3451"/>
        <v>0</v>
      </c>
      <c r="CI471" s="48"/>
      <c r="CJ471" s="53">
        <f t="shared" si="3452"/>
        <v>0</v>
      </c>
      <c r="CK471" s="48"/>
      <c r="CL471" s="53">
        <f t="shared" si="3453"/>
        <v>0</v>
      </c>
      <c r="CM471" s="48"/>
      <c r="CN471" s="53">
        <f t="shared" si="3454"/>
        <v>0</v>
      </c>
      <c r="CO471" s="48"/>
      <c r="CP471" s="53">
        <f t="shared" si="3455"/>
        <v>0</v>
      </c>
      <c r="CQ471" s="48"/>
      <c r="CR471" s="53">
        <f t="shared" si="3456"/>
        <v>0</v>
      </c>
      <c r="CS471" s="48"/>
      <c r="CT471" s="53">
        <f t="shared" si="3457"/>
        <v>0</v>
      </c>
      <c r="CU471" s="48"/>
      <c r="CV471" s="53">
        <f t="shared" si="3458"/>
        <v>0</v>
      </c>
      <c r="CW471" s="48"/>
      <c r="CX471" s="53">
        <f t="shared" si="3349"/>
        <v>0</v>
      </c>
      <c r="CY471" s="43"/>
      <c r="CZ471" s="50">
        <f t="shared" si="3350"/>
        <v>0</v>
      </c>
      <c r="DA471" s="50">
        <f t="shared" si="3351"/>
        <v>0</v>
      </c>
      <c r="DB471" s="1"/>
      <c r="DC471" s="1"/>
      <c r="DD471" s="1"/>
      <c r="DE471" s="1"/>
      <c r="DF471" s="1"/>
      <c r="DG471" s="1"/>
      <c r="DH471" s="1"/>
      <c r="DI471" s="1"/>
      <c r="DJ471" s="1"/>
    </row>
    <row r="472" spans="1:114" s="3" customFormat="1" x14ac:dyDescent="0.2">
      <c r="A472" s="46"/>
      <c r="B472" s="46"/>
      <c r="C472" s="46" t="s">
        <v>9</v>
      </c>
      <c r="D472" s="46">
        <v>60</v>
      </c>
      <c r="E472" s="4"/>
      <c r="F472" s="53">
        <f t="shared" si="3352"/>
        <v>0</v>
      </c>
      <c r="G472" s="4"/>
      <c r="H472" s="53">
        <f t="shared" si="3412"/>
        <v>0</v>
      </c>
      <c r="I472" s="4"/>
      <c r="J472" s="53">
        <f t="shared" ref="J472" si="3468">SUM(I472*$D472)</f>
        <v>0</v>
      </c>
      <c r="K472" s="4"/>
      <c r="L472" s="53">
        <f t="shared" si="3414"/>
        <v>0</v>
      </c>
      <c r="M472" s="4"/>
      <c r="N472" s="53">
        <f t="shared" si="3415"/>
        <v>0</v>
      </c>
      <c r="O472" s="4"/>
      <c r="P472" s="53">
        <f t="shared" si="3416"/>
        <v>0</v>
      </c>
      <c r="Q472" s="4"/>
      <c r="R472" s="53">
        <f t="shared" si="3417"/>
        <v>0</v>
      </c>
      <c r="S472" s="4"/>
      <c r="T472" s="53">
        <f t="shared" si="3418"/>
        <v>0</v>
      </c>
      <c r="U472" s="4"/>
      <c r="V472" s="53">
        <f t="shared" si="3419"/>
        <v>0</v>
      </c>
      <c r="W472" s="4"/>
      <c r="X472" s="53">
        <f t="shared" si="3420"/>
        <v>0</v>
      </c>
      <c r="Y472" s="4"/>
      <c r="Z472" s="53">
        <f t="shared" si="3421"/>
        <v>0</v>
      </c>
      <c r="AA472" s="4"/>
      <c r="AB472" s="872">
        <f t="shared" si="3422"/>
        <v>0</v>
      </c>
      <c r="AC472" s="877"/>
      <c r="AD472" s="53">
        <f t="shared" si="3423"/>
        <v>0</v>
      </c>
      <c r="AE472" s="48"/>
      <c r="AF472" s="53">
        <f t="shared" si="3424"/>
        <v>0</v>
      </c>
      <c r="AG472" s="48"/>
      <c r="AH472" s="53">
        <f t="shared" si="3425"/>
        <v>0</v>
      </c>
      <c r="AI472" s="48"/>
      <c r="AJ472" s="53">
        <f t="shared" si="3426"/>
        <v>0</v>
      </c>
      <c r="AK472" s="48"/>
      <c r="AL472" s="53">
        <f t="shared" si="3427"/>
        <v>0</v>
      </c>
      <c r="AM472" s="48"/>
      <c r="AN472" s="53">
        <f t="shared" si="3428"/>
        <v>0</v>
      </c>
      <c r="AO472" s="48"/>
      <c r="AP472" s="53">
        <f t="shared" si="3429"/>
        <v>0</v>
      </c>
      <c r="AQ472" s="48"/>
      <c r="AR472" s="53">
        <f t="shared" si="3430"/>
        <v>0</v>
      </c>
      <c r="AS472" s="48"/>
      <c r="AT472" s="53">
        <f t="shared" si="3431"/>
        <v>0</v>
      </c>
      <c r="AU472" s="48"/>
      <c r="AV472" s="53">
        <f t="shared" si="3432"/>
        <v>0</v>
      </c>
      <c r="AW472" s="48"/>
      <c r="AX472" s="53">
        <f t="shared" si="3433"/>
        <v>0</v>
      </c>
      <c r="AY472" s="48"/>
      <c r="AZ472" s="872">
        <f t="shared" si="3434"/>
        <v>0</v>
      </c>
      <c r="BA472" s="877"/>
      <c r="BB472" s="53">
        <f t="shared" si="3435"/>
        <v>0</v>
      </c>
      <c r="BC472" s="48"/>
      <c r="BD472" s="53">
        <f t="shared" si="3436"/>
        <v>0</v>
      </c>
      <c r="BE472" s="48"/>
      <c r="BF472" s="53">
        <f t="shared" si="3437"/>
        <v>0</v>
      </c>
      <c r="BG472" s="48"/>
      <c r="BH472" s="53">
        <f t="shared" si="3438"/>
        <v>0</v>
      </c>
      <c r="BI472" s="48"/>
      <c r="BJ472" s="53">
        <f t="shared" si="3439"/>
        <v>0</v>
      </c>
      <c r="BK472" s="48"/>
      <c r="BL472" s="53">
        <f t="shared" si="3440"/>
        <v>0</v>
      </c>
      <c r="BM472" s="48"/>
      <c r="BN472" s="53">
        <f t="shared" si="3441"/>
        <v>0</v>
      </c>
      <c r="BO472" s="48"/>
      <c r="BP472" s="53">
        <f t="shared" si="3442"/>
        <v>0</v>
      </c>
      <c r="BQ472" s="48"/>
      <c r="BR472" s="53">
        <f t="shared" si="3443"/>
        <v>0</v>
      </c>
      <c r="BS472" s="48"/>
      <c r="BT472" s="53">
        <f t="shared" si="3444"/>
        <v>0</v>
      </c>
      <c r="BU472" s="48"/>
      <c r="BV472" s="53">
        <f t="shared" si="3445"/>
        <v>0</v>
      </c>
      <c r="BW472" s="48"/>
      <c r="BX472" s="53">
        <f t="shared" si="3446"/>
        <v>0</v>
      </c>
      <c r="BY472" s="48"/>
      <c r="BZ472" s="53">
        <f t="shared" si="3447"/>
        <v>0</v>
      </c>
      <c r="CA472" s="48"/>
      <c r="CB472" s="53">
        <f t="shared" si="3448"/>
        <v>0</v>
      </c>
      <c r="CC472" s="48"/>
      <c r="CD472" s="53">
        <f t="shared" si="3449"/>
        <v>0</v>
      </c>
      <c r="CE472" s="48"/>
      <c r="CF472" s="53">
        <f t="shared" si="3450"/>
        <v>0</v>
      </c>
      <c r="CG472" s="48"/>
      <c r="CH472" s="53">
        <f t="shared" si="3451"/>
        <v>0</v>
      </c>
      <c r="CI472" s="48"/>
      <c r="CJ472" s="53">
        <f t="shared" si="3452"/>
        <v>0</v>
      </c>
      <c r="CK472" s="48"/>
      <c r="CL472" s="53">
        <f t="shared" si="3453"/>
        <v>0</v>
      </c>
      <c r="CM472" s="48"/>
      <c r="CN472" s="53">
        <f t="shared" si="3454"/>
        <v>0</v>
      </c>
      <c r="CO472" s="48"/>
      <c r="CP472" s="53">
        <f t="shared" si="3455"/>
        <v>0</v>
      </c>
      <c r="CQ472" s="48"/>
      <c r="CR472" s="53">
        <f t="shared" si="3456"/>
        <v>0</v>
      </c>
      <c r="CS472" s="48"/>
      <c r="CT472" s="53">
        <f t="shared" si="3457"/>
        <v>0</v>
      </c>
      <c r="CU472" s="48"/>
      <c r="CV472" s="53">
        <f t="shared" si="3458"/>
        <v>0</v>
      </c>
      <c r="CW472" s="48"/>
      <c r="CX472" s="53">
        <f t="shared" si="3349"/>
        <v>0</v>
      </c>
      <c r="CY472" s="43"/>
      <c r="CZ472" s="50">
        <f t="shared" si="3350"/>
        <v>0</v>
      </c>
      <c r="DA472" s="50">
        <f t="shared" si="3351"/>
        <v>0</v>
      </c>
      <c r="DB472" s="1"/>
      <c r="DC472" s="1"/>
      <c r="DD472" s="1"/>
      <c r="DE472" s="1"/>
      <c r="DF472" s="1"/>
      <c r="DG472" s="1"/>
      <c r="DH472" s="1"/>
      <c r="DI472" s="1"/>
      <c r="DJ472" s="1"/>
    </row>
    <row r="473" spans="1:114" s="3" customFormat="1" x14ac:dyDescent="0.2">
      <c r="A473" s="46"/>
      <c r="B473" s="46"/>
      <c r="C473" s="46" t="s">
        <v>9</v>
      </c>
      <c r="D473" s="46">
        <v>60</v>
      </c>
      <c r="E473" s="4"/>
      <c r="F473" s="53">
        <f t="shared" si="3352"/>
        <v>0</v>
      </c>
      <c r="G473" s="4"/>
      <c r="H473" s="53">
        <f t="shared" si="3412"/>
        <v>0</v>
      </c>
      <c r="I473" s="4"/>
      <c r="J473" s="53">
        <f t="shared" ref="J473" si="3469">SUM(I473*$D473)</f>
        <v>0</v>
      </c>
      <c r="K473" s="4"/>
      <c r="L473" s="53">
        <f t="shared" si="3414"/>
        <v>0</v>
      </c>
      <c r="M473" s="4"/>
      <c r="N473" s="53">
        <f t="shared" si="3415"/>
        <v>0</v>
      </c>
      <c r="O473" s="4"/>
      <c r="P473" s="53">
        <f t="shared" si="3416"/>
        <v>0</v>
      </c>
      <c r="Q473" s="4"/>
      <c r="R473" s="53">
        <f t="shared" si="3417"/>
        <v>0</v>
      </c>
      <c r="S473" s="4"/>
      <c r="T473" s="53">
        <f t="shared" si="3418"/>
        <v>0</v>
      </c>
      <c r="U473" s="4"/>
      <c r="V473" s="53">
        <f t="shared" si="3419"/>
        <v>0</v>
      </c>
      <c r="W473" s="4"/>
      <c r="X473" s="53">
        <f t="shared" si="3420"/>
        <v>0</v>
      </c>
      <c r="Y473" s="4"/>
      <c r="Z473" s="53">
        <f t="shared" si="3421"/>
        <v>0</v>
      </c>
      <c r="AA473" s="4"/>
      <c r="AB473" s="872">
        <f t="shared" si="3422"/>
        <v>0</v>
      </c>
      <c r="AC473" s="877"/>
      <c r="AD473" s="53">
        <f t="shared" si="3423"/>
        <v>0</v>
      </c>
      <c r="AE473" s="48"/>
      <c r="AF473" s="53">
        <f t="shared" si="3424"/>
        <v>0</v>
      </c>
      <c r="AG473" s="48"/>
      <c r="AH473" s="53">
        <f t="shared" si="3425"/>
        <v>0</v>
      </c>
      <c r="AI473" s="48"/>
      <c r="AJ473" s="53">
        <f t="shared" si="3426"/>
        <v>0</v>
      </c>
      <c r="AK473" s="48"/>
      <c r="AL473" s="53">
        <f t="shared" si="3427"/>
        <v>0</v>
      </c>
      <c r="AM473" s="48"/>
      <c r="AN473" s="53">
        <f t="shared" si="3428"/>
        <v>0</v>
      </c>
      <c r="AO473" s="48"/>
      <c r="AP473" s="53">
        <f t="shared" si="3429"/>
        <v>0</v>
      </c>
      <c r="AQ473" s="48"/>
      <c r="AR473" s="53">
        <f t="shared" si="3430"/>
        <v>0</v>
      </c>
      <c r="AS473" s="48"/>
      <c r="AT473" s="53">
        <f t="shared" si="3431"/>
        <v>0</v>
      </c>
      <c r="AU473" s="48"/>
      <c r="AV473" s="53">
        <f t="shared" si="3432"/>
        <v>0</v>
      </c>
      <c r="AW473" s="48"/>
      <c r="AX473" s="53">
        <f t="shared" si="3433"/>
        <v>0</v>
      </c>
      <c r="AY473" s="48"/>
      <c r="AZ473" s="872">
        <f t="shared" si="3434"/>
        <v>0</v>
      </c>
      <c r="BA473" s="877"/>
      <c r="BB473" s="53">
        <f t="shared" si="3435"/>
        <v>0</v>
      </c>
      <c r="BC473" s="48"/>
      <c r="BD473" s="53">
        <f t="shared" si="3436"/>
        <v>0</v>
      </c>
      <c r="BE473" s="48"/>
      <c r="BF473" s="53">
        <f t="shared" si="3437"/>
        <v>0</v>
      </c>
      <c r="BG473" s="48"/>
      <c r="BH473" s="53">
        <f t="shared" si="3438"/>
        <v>0</v>
      </c>
      <c r="BI473" s="48"/>
      <c r="BJ473" s="53">
        <f t="shared" si="3439"/>
        <v>0</v>
      </c>
      <c r="BK473" s="48"/>
      <c r="BL473" s="53">
        <f t="shared" si="3440"/>
        <v>0</v>
      </c>
      <c r="BM473" s="48"/>
      <c r="BN473" s="53">
        <f t="shared" si="3441"/>
        <v>0</v>
      </c>
      <c r="BO473" s="48"/>
      <c r="BP473" s="53">
        <f t="shared" si="3442"/>
        <v>0</v>
      </c>
      <c r="BQ473" s="48"/>
      <c r="BR473" s="53">
        <f t="shared" si="3443"/>
        <v>0</v>
      </c>
      <c r="BS473" s="48"/>
      <c r="BT473" s="53">
        <f t="shared" si="3444"/>
        <v>0</v>
      </c>
      <c r="BU473" s="48"/>
      <c r="BV473" s="53">
        <f t="shared" si="3445"/>
        <v>0</v>
      </c>
      <c r="BW473" s="48"/>
      <c r="BX473" s="53">
        <f t="shared" si="3446"/>
        <v>0</v>
      </c>
      <c r="BY473" s="48"/>
      <c r="BZ473" s="53">
        <f t="shared" si="3447"/>
        <v>0</v>
      </c>
      <c r="CA473" s="48"/>
      <c r="CB473" s="53">
        <f t="shared" si="3448"/>
        <v>0</v>
      </c>
      <c r="CC473" s="48"/>
      <c r="CD473" s="53">
        <f t="shared" si="3449"/>
        <v>0</v>
      </c>
      <c r="CE473" s="48"/>
      <c r="CF473" s="53">
        <f t="shared" si="3450"/>
        <v>0</v>
      </c>
      <c r="CG473" s="48"/>
      <c r="CH473" s="53">
        <f t="shared" si="3451"/>
        <v>0</v>
      </c>
      <c r="CI473" s="48"/>
      <c r="CJ473" s="53">
        <f t="shared" si="3452"/>
        <v>0</v>
      </c>
      <c r="CK473" s="48"/>
      <c r="CL473" s="53">
        <f t="shared" si="3453"/>
        <v>0</v>
      </c>
      <c r="CM473" s="48"/>
      <c r="CN473" s="53">
        <f t="shared" si="3454"/>
        <v>0</v>
      </c>
      <c r="CO473" s="48"/>
      <c r="CP473" s="53">
        <f t="shared" si="3455"/>
        <v>0</v>
      </c>
      <c r="CQ473" s="48"/>
      <c r="CR473" s="53">
        <f t="shared" si="3456"/>
        <v>0</v>
      </c>
      <c r="CS473" s="48"/>
      <c r="CT473" s="53">
        <f t="shared" si="3457"/>
        <v>0</v>
      </c>
      <c r="CU473" s="48"/>
      <c r="CV473" s="53">
        <f t="shared" si="3458"/>
        <v>0</v>
      </c>
      <c r="CW473" s="48"/>
      <c r="CX473" s="53">
        <f t="shared" si="3349"/>
        <v>0</v>
      </c>
      <c r="CY473" s="43"/>
      <c r="CZ473" s="50">
        <f t="shared" si="3350"/>
        <v>0</v>
      </c>
      <c r="DA473" s="50">
        <f t="shared" si="3351"/>
        <v>0</v>
      </c>
      <c r="DB473" s="1"/>
      <c r="DC473" s="1"/>
      <c r="DD473" s="1"/>
      <c r="DE473" s="1"/>
      <c r="DF473" s="1"/>
      <c r="DG473" s="1"/>
      <c r="DH473" s="1"/>
      <c r="DI473" s="1"/>
      <c r="DJ473" s="1"/>
    </row>
    <row r="474" spans="1:114" s="3" customFormat="1" x14ac:dyDescent="0.2">
      <c r="A474" s="46"/>
      <c r="B474" s="46"/>
      <c r="C474" s="46" t="s">
        <v>10</v>
      </c>
      <c r="D474" s="46">
        <v>35</v>
      </c>
      <c r="E474" s="4"/>
      <c r="F474" s="53">
        <f t="shared" si="3352"/>
        <v>0</v>
      </c>
      <c r="G474" s="4"/>
      <c r="H474" s="53">
        <f t="shared" si="3412"/>
        <v>0</v>
      </c>
      <c r="I474" s="4"/>
      <c r="J474" s="53">
        <f t="shared" ref="J474" si="3470">SUM(I474*$D474)</f>
        <v>0</v>
      </c>
      <c r="K474" s="4"/>
      <c r="L474" s="53">
        <f t="shared" si="3414"/>
        <v>0</v>
      </c>
      <c r="M474" s="4"/>
      <c r="N474" s="53">
        <f t="shared" si="3415"/>
        <v>0</v>
      </c>
      <c r="O474" s="4"/>
      <c r="P474" s="53">
        <f t="shared" si="3416"/>
        <v>0</v>
      </c>
      <c r="Q474" s="4"/>
      <c r="R474" s="53">
        <f t="shared" si="3417"/>
        <v>0</v>
      </c>
      <c r="S474" s="4"/>
      <c r="T474" s="53">
        <f t="shared" si="3418"/>
        <v>0</v>
      </c>
      <c r="U474" s="4"/>
      <c r="V474" s="53">
        <f t="shared" si="3419"/>
        <v>0</v>
      </c>
      <c r="W474" s="4"/>
      <c r="X474" s="53">
        <f t="shared" si="3420"/>
        <v>0</v>
      </c>
      <c r="Y474" s="4"/>
      <c r="Z474" s="53">
        <f t="shared" si="3421"/>
        <v>0</v>
      </c>
      <c r="AA474" s="4"/>
      <c r="AB474" s="872">
        <f t="shared" si="3422"/>
        <v>0</v>
      </c>
      <c r="AC474" s="877"/>
      <c r="AD474" s="53">
        <f t="shared" si="3423"/>
        <v>0</v>
      </c>
      <c r="AE474" s="48"/>
      <c r="AF474" s="53">
        <f t="shared" si="3424"/>
        <v>0</v>
      </c>
      <c r="AG474" s="48"/>
      <c r="AH474" s="53">
        <f t="shared" si="3425"/>
        <v>0</v>
      </c>
      <c r="AI474" s="48"/>
      <c r="AJ474" s="53">
        <f t="shared" si="3426"/>
        <v>0</v>
      </c>
      <c r="AK474" s="48"/>
      <c r="AL474" s="53">
        <f t="shared" si="3427"/>
        <v>0</v>
      </c>
      <c r="AM474" s="48"/>
      <c r="AN474" s="53">
        <f t="shared" si="3428"/>
        <v>0</v>
      </c>
      <c r="AO474" s="48"/>
      <c r="AP474" s="53">
        <f t="shared" si="3429"/>
        <v>0</v>
      </c>
      <c r="AQ474" s="48"/>
      <c r="AR474" s="53">
        <f t="shared" si="3430"/>
        <v>0</v>
      </c>
      <c r="AS474" s="48"/>
      <c r="AT474" s="53">
        <f t="shared" si="3431"/>
        <v>0</v>
      </c>
      <c r="AU474" s="48"/>
      <c r="AV474" s="53">
        <f t="shared" si="3432"/>
        <v>0</v>
      </c>
      <c r="AW474" s="48"/>
      <c r="AX474" s="53">
        <f t="shared" si="3433"/>
        <v>0</v>
      </c>
      <c r="AY474" s="48"/>
      <c r="AZ474" s="872">
        <f t="shared" si="3434"/>
        <v>0</v>
      </c>
      <c r="BA474" s="877"/>
      <c r="BB474" s="53">
        <f t="shared" si="3435"/>
        <v>0</v>
      </c>
      <c r="BC474" s="48"/>
      <c r="BD474" s="53">
        <f t="shared" si="3436"/>
        <v>0</v>
      </c>
      <c r="BE474" s="48"/>
      <c r="BF474" s="53">
        <f t="shared" si="3437"/>
        <v>0</v>
      </c>
      <c r="BG474" s="48"/>
      <c r="BH474" s="53">
        <f t="shared" si="3438"/>
        <v>0</v>
      </c>
      <c r="BI474" s="48"/>
      <c r="BJ474" s="53">
        <f t="shared" si="3439"/>
        <v>0</v>
      </c>
      <c r="BK474" s="48"/>
      <c r="BL474" s="53">
        <f t="shared" si="3440"/>
        <v>0</v>
      </c>
      <c r="BM474" s="48"/>
      <c r="BN474" s="53">
        <f t="shared" si="3441"/>
        <v>0</v>
      </c>
      <c r="BO474" s="48"/>
      <c r="BP474" s="53">
        <f t="shared" si="3442"/>
        <v>0</v>
      </c>
      <c r="BQ474" s="48"/>
      <c r="BR474" s="53">
        <f t="shared" si="3443"/>
        <v>0</v>
      </c>
      <c r="BS474" s="48"/>
      <c r="BT474" s="53">
        <f t="shared" si="3444"/>
        <v>0</v>
      </c>
      <c r="BU474" s="48"/>
      <c r="BV474" s="53">
        <f t="shared" si="3445"/>
        <v>0</v>
      </c>
      <c r="BW474" s="48"/>
      <c r="BX474" s="53">
        <f t="shared" si="3446"/>
        <v>0</v>
      </c>
      <c r="BY474" s="48"/>
      <c r="BZ474" s="53">
        <f t="shared" si="3447"/>
        <v>0</v>
      </c>
      <c r="CA474" s="48"/>
      <c r="CB474" s="53">
        <f t="shared" si="3448"/>
        <v>0</v>
      </c>
      <c r="CC474" s="48"/>
      <c r="CD474" s="53">
        <f t="shared" si="3449"/>
        <v>0</v>
      </c>
      <c r="CE474" s="48"/>
      <c r="CF474" s="53">
        <f t="shared" si="3450"/>
        <v>0</v>
      </c>
      <c r="CG474" s="48"/>
      <c r="CH474" s="53">
        <f t="shared" si="3451"/>
        <v>0</v>
      </c>
      <c r="CI474" s="48"/>
      <c r="CJ474" s="53">
        <f t="shared" si="3452"/>
        <v>0</v>
      </c>
      <c r="CK474" s="48"/>
      <c r="CL474" s="53">
        <f t="shared" si="3453"/>
        <v>0</v>
      </c>
      <c r="CM474" s="48"/>
      <c r="CN474" s="53">
        <f t="shared" si="3454"/>
        <v>0</v>
      </c>
      <c r="CO474" s="48"/>
      <c r="CP474" s="53">
        <f t="shared" si="3455"/>
        <v>0</v>
      </c>
      <c r="CQ474" s="48"/>
      <c r="CR474" s="53">
        <f t="shared" si="3456"/>
        <v>0</v>
      </c>
      <c r="CS474" s="48"/>
      <c r="CT474" s="53">
        <f t="shared" si="3457"/>
        <v>0</v>
      </c>
      <c r="CU474" s="48"/>
      <c r="CV474" s="53">
        <f t="shared" si="3458"/>
        <v>0</v>
      </c>
      <c r="CW474" s="48"/>
      <c r="CX474" s="53">
        <f t="shared" si="3349"/>
        <v>0</v>
      </c>
      <c r="CY474" s="43"/>
      <c r="CZ474" s="50">
        <f t="shared" si="3350"/>
        <v>0</v>
      </c>
      <c r="DA474" s="50">
        <f t="shared" si="3351"/>
        <v>0</v>
      </c>
      <c r="DB474" s="1"/>
      <c r="DC474" s="1"/>
      <c r="DD474" s="1"/>
      <c r="DE474" s="1"/>
      <c r="DF474" s="1"/>
      <c r="DG474" s="1"/>
      <c r="DH474" s="1"/>
      <c r="DI474" s="1"/>
      <c r="DJ474" s="1"/>
    </row>
    <row r="475" spans="1:114" s="3" customFormat="1" x14ac:dyDescent="0.2">
      <c r="A475" s="46"/>
      <c r="B475" s="46"/>
      <c r="C475" s="46" t="s">
        <v>10</v>
      </c>
      <c r="D475" s="46">
        <v>35</v>
      </c>
      <c r="E475" s="4"/>
      <c r="F475" s="53">
        <f t="shared" si="3352"/>
        <v>0</v>
      </c>
      <c r="G475" s="4"/>
      <c r="H475" s="53">
        <f t="shared" si="3412"/>
        <v>0</v>
      </c>
      <c r="I475" s="4"/>
      <c r="J475" s="53">
        <f t="shared" ref="J475" si="3471">SUM(I475*$D475)</f>
        <v>0</v>
      </c>
      <c r="K475" s="4"/>
      <c r="L475" s="53">
        <f t="shared" si="3414"/>
        <v>0</v>
      </c>
      <c r="M475" s="4"/>
      <c r="N475" s="53">
        <f t="shared" si="3415"/>
        <v>0</v>
      </c>
      <c r="O475" s="4"/>
      <c r="P475" s="53">
        <f t="shared" si="3416"/>
        <v>0</v>
      </c>
      <c r="Q475" s="4"/>
      <c r="R475" s="53">
        <f t="shared" si="3417"/>
        <v>0</v>
      </c>
      <c r="S475" s="4"/>
      <c r="T475" s="53">
        <f t="shared" si="3418"/>
        <v>0</v>
      </c>
      <c r="U475" s="4"/>
      <c r="V475" s="53">
        <f t="shared" si="3419"/>
        <v>0</v>
      </c>
      <c r="W475" s="4"/>
      <c r="X475" s="53">
        <f t="shared" si="3420"/>
        <v>0</v>
      </c>
      <c r="Y475" s="4"/>
      <c r="Z475" s="53">
        <f t="shared" si="3421"/>
        <v>0</v>
      </c>
      <c r="AA475" s="4"/>
      <c r="AB475" s="872">
        <f t="shared" si="3422"/>
        <v>0</v>
      </c>
      <c r="AC475" s="877"/>
      <c r="AD475" s="53">
        <f t="shared" si="3423"/>
        <v>0</v>
      </c>
      <c r="AE475" s="48"/>
      <c r="AF475" s="53">
        <f t="shared" si="3424"/>
        <v>0</v>
      </c>
      <c r="AG475" s="48"/>
      <c r="AH475" s="53">
        <f t="shared" si="3425"/>
        <v>0</v>
      </c>
      <c r="AI475" s="48"/>
      <c r="AJ475" s="53">
        <f t="shared" si="3426"/>
        <v>0</v>
      </c>
      <c r="AK475" s="48"/>
      <c r="AL475" s="53">
        <f t="shared" si="3427"/>
        <v>0</v>
      </c>
      <c r="AM475" s="48"/>
      <c r="AN475" s="53">
        <f t="shared" si="3428"/>
        <v>0</v>
      </c>
      <c r="AO475" s="48"/>
      <c r="AP475" s="53">
        <f t="shared" si="3429"/>
        <v>0</v>
      </c>
      <c r="AQ475" s="48"/>
      <c r="AR475" s="53">
        <f t="shared" si="3430"/>
        <v>0</v>
      </c>
      <c r="AS475" s="48"/>
      <c r="AT475" s="53">
        <f t="shared" si="3431"/>
        <v>0</v>
      </c>
      <c r="AU475" s="48"/>
      <c r="AV475" s="53">
        <f t="shared" si="3432"/>
        <v>0</v>
      </c>
      <c r="AW475" s="48"/>
      <c r="AX475" s="53">
        <f t="shared" si="3433"/>
        <v>0</v>
      </c>
      <c r="AY475" s="48"/>
      <c r="AZ475" s="872">
        <f t="shared" si="3434"/>
        <v>0</v>
      </c>
      <c r="BA475" s="877"/>
      <c r="BB475" s="53">
        <f t="shared" si="3435"/>
        <v>0</v>
      </c>
      <c r="BC475" s="48"/>
      <c r="BD475" s="53">
        <f t="shared" si="3436"/>
        <v>0</v>
      </c>
      <c r="BE475" s="48"/>
      <c r="BF475" s="53">
        <f t="shared" si="3437"/>
        <v>0</v>
      </c>
      <c r="BG475" s="48"/>
      <c r="BH475" s="53">
        <f t="shared" si="3438"/>
        <v>0</v>
      </c>
      <c r="BI475" s="48"/>
      <c r="BJ475" s="53">
        <f t="shared" si="3439"/>
        <v>0</v>
      </c>
      <c r="BK475" s="48"/>
      <c r="BL475" s="53">
        <f t="shared" si="3440"/>
        <v>0</v>
      </c>
      <c r="BM475" s="48"/>
      <c r="BN475" s="53">
        <f t="shared" si="3441"/>
        <v>0</v>
      </c>
      <c r="BO475" s="48"/>
      <c r="BP475" s="53">
        <f t="shared" si="3442"/>
        <v>0</v>
      </c>
      <c r="BQ475" s="48"/>
      <c r="BR475" s="53">
        <f t="shared" si="3443"/>
        <v>0</v>
      </c>
      <c r="BS475" s="48"/>
      <c r="BT475" s="53">
        <f t="shared" si="3444"/>
        <v>0</v>
      </c>
      <c r="BU475" s="48"/>
      <c r="BV475" s="53">
        <f t="shared" si="3445"/>
        <v>0</v>
      </c>
      <c r="BW475" s="48"/>
      <c r="BX475" s="53">
        <f t="shared" si="3446"/>
        <v>0</v>
      </c>
      <c r="BY475" s="48"/>
      <c r="BZ475" s="53">
        <f t="shared" si="3447"/>
        <v>0</v>
      </c>
      <c r="CA475" s="48"/>
      <c r="CB475" s="53">
        <f t="shared" si="3448"/>
        <v>0</v>
      </c>
      <c r="CC475" s="48"/>
      <c r="CD475" s="53">
        <f t="shared" si="3449"/>
        <v>0</v>
      </c>
      <c r="CE475" s="48"/>
      <c r="CF475" s="53">
        <f t="shared" si="3450"/>
        <v>0</v>
      </c>
      <c r="CG475" s="48"/>
      <c r="CH475" s="53">
        <f t="shared" si="3451"/>
        <v>0</v>
      </c>
      <c r="CI475" s="48"/>
      <c r="CJ475" s="53">
        <f t="shared" si="3452"/>
        <v>0</v>
      </c>
      <c r="CK475" s="48"/>
      <c r="CL475" s="53">
        <f t="shared" si="3453"/>
        <v>0</v>
      </c>
      <c r="CM475" s="48"/>
      <c r="CN475" s="53">
        <f t="shared" si="3454"/>
        <v>0</v>
      </c>
      <c r="CO475" s="48"/>
      <c r="CP475" s="53">
        <f t="shared" si="3455"/>
        <v>0</v>
      </c>
      <c r="CQ475" s="48"/>
      <c r="CR475" s="53">
        <f t="shared" si="3456"/>
        <v>0</v>
      </c>
      <c r="CS475" s="48"/>
      <c r="CT475" s="53">
        <f t="shared" si="3457"/>
        <v>0</v>
      </c>
      <c r="CU475" s="48"/>
      <c r="CV475" s="53">
        <f t="shared" si="3458"/>
        <v>0</v>
      </c>
      <c r="CW475" s="48"/>
      <c r="CX475" s="53">
        <f t="shared" si="3349"/>
        <v>0</v>
      </c>
      <c r="CY475" s="43"/>
      <c r="CZ475" s="50">
        <f t="shared" si="3350"/>
        <v>0</v>
      </c>
      <c r="DA475" s="50">
        <f t="shared" si="3351"/>
        <v>0</v>
      </c>
      <c r="DB475" s="1"/>
      <c r="DC475" s="1"/>
      <c r="DD475" s="1"/>
      <c r="DE475" s="1"/>
      <c r="DF475" s="1"/>
      <c r="DG475" s="1"/>
      <c r="DH475" s="1"/>
      <c r="DI475" s="1"/>
      <c r="DJ475" s="1"/>
    </row>
    <row r="476" spans="1:114" s="3" customFormat="1" x14ac:dyDescent="0.2">
      <c r="A476" s="46"/>
      <c r="B476" s="46"/>
      <c r="C476" s="46" t="s">
        <v>10</v>
      </c>
      <c r="D476" s="46">
        <v>35</v>
      </c>
      <c r="E476" s="4"/>
      <c r="F476" s="53">
        <f t="shared" si="3352"/>
        <v>0</v>
      </c>
      <c r="G476" s="4"/>
      <c r="H476" s="53">
        <f t="shared" si="3412"/>
        <v>0</v>
      </c>
      <c r="I476" s="4"/>
      <c r="J476" s="53">
        <f t="shared" ref="J476" si="3472">SUM(I476*$D476)</f>
        <v>0</v>
      </c>
      <c r="K476" s="4"/>
      <c r="L476" s="53">
        <f t="shared" si="3414"/>
        <v>0</v>
      </c>
      <c r="M476" s="4"/>
      <c r="N476" s="53">
        <f t="shared" si="3415"/>
        <v>0</v>
      </c>
      <c r="O476" s="4"/>
      <c r="P476" s="53">
        <f t="shared" si="3416"/>
        <v>0</v>
      </c>
      <c r="Q476" s="4"/>
      <c r="R476" s="53">
        <f t="shared" si="3417"/>
        <v>0</v>
      </c>
      <c r="S476" s="4"/>
      <c r="T476" s="53">
        <f t="shared" si="3418"/>
        <v>0</v>
      </c>
      <c r="U476" s="4"/>
      <c r="V476" s="53">
        <f t="shared" si="3419"/>
        <v>0</v>
      </c>
      <c r="W476" s="4"/>
      <c r="X476" s="53">
        <f t="shared" si="3420"/>
        <v>0</v>
      </c>
      <c r="Y476" s="4"/>
      <c r="Z476" s="53">
        <f t="shared" si="3421"/>
        <v>0</v>
      </c>
      <c r="AA476" s="4"/>
      <c r="AB476" s="872">
        <f t="shared" si="3422"/>
        <v>0</v>
      </c>
      <c r="AC476" s="877"/>
      <c r="AD476" s="53">
        <f t="shared" si="3423"/>
        <v>0</v>
      </c>
      <c r="AE476" s="48"/>
      <c r="AF476" s="53">
        <f t="shared" si="3424"/>
        <v>0</v>
      </c>
      <c r="AG476" s="48"/>
      <c r="AH476" s="53">
        <f t="shared" si="3425"/>
        <v>0</v>
      </c>
      <c r="AI476" s="48"/>
      <c r="AJ476" s="53">
        <f t="shared" si="3426"/>
        <v>0</v>
      </c>
      <c r="AK476" s="48"/>
      <c r="AL476" s="53">
        <f t="shared" si="3427"/>
        <v>0</v>
      </c>
      <c r="AM476" s="48"/>
      <c r="AN476" s="53">
        <f t="shared" si="3428"/>
        <v>0</v>
      </c>
      <c r="AO476" s="48"/>
      <c r="AP476" s="53">
        <f t="shared" si="3429"/>
        <v>0</v>
      </c>
      <c r="AQ476" s="48"/>
      <c r="AR476" s="53">
        <f t="shared" si="3430"/>
        <v>0</v>
      </c>
      <c r="AS476" s="48"/>
      <c r="AT476" s="53">
        <f t="shared" si="3431"/>
        <v>0</v>
      </c>
      <c r="AU476" s="48"/>
      <c r="AV476" s="53">
        <f t="shared" si="3432"/>
        <v>0</v>
      </c>
      <c r="AW476" s="48"/>
      <c r="AX476" s="53">
        <f t="shared" si="3433"/>
        <v>0</v>
      </c>
      <c r="AY476" s="48"/>
      <c r="AZ476" s="872">
        <f t="shared" si="3434"/>
        <v>0</v>
      </c>
      <c r="BA476" s="877"/>
      <c r="BB476" s="53">
        <f t="shared" si="3435"/>
        <v>0</v>
      </c>
      <c r="BC476" s="48"/>
      <c r="BD476" s="53">
        <f t="shared" si="3436"/>
        <v>0</v>
      </c>
      <c r="BE476" s="48"/>
      <c r="BF476" s="53">
        <f t="shared" si="3437"/>
        <v>0</v>
      </c>
      <c r="BG476" s="48"/>
      <c r="BH476" s="53">
        <f t="shared" si="3438"/>
        <v>0</v>
      </c>
      <c r="BI476" s="48"/>
      <c r="BJ476" s="53">
        <f t="shared" si="3439"/>
        <v>0</v>
      </c>
      <c r="BK476" s="48"/>
      <c r="BL476" s="53">
        <f t="shared" si="3440"/>
        <v>0</v>
      </c>
      <c r="BM476" s="48"/>
      <c r="BN476" s="53">
        <f t="shared" si="3441"/>
        <v>0</v>
      </c>
      <c r="BO476" s="48"/>
      <c r="BP476" s="53">
        <f t="shared" si="3442"/>
        <v>0</v>
      </c>
      <c r="BQ476" s="48"/>
      <c r="BR476" s="53">
        <f t="shared" si="3443"/>
        <v>0</v>
      </c>
      <c r="BS476" s="48"/>
      <c r="BT476" s="53">
        <f t="shared" si="3444"/>
        <v>0</v>
      </c>
      <c r="BU476" s="48"/>
      <c r="BV476" s="53">
        <f t="shared" si="3445"/>
        <v>0</v>
      </c>
      <c r="BW476" s="48"/>
      <c r="BX476" s="53">
        <f t="shared" si="3446"/>
        <v>0</v>
      </c>
      <c r="BY476" s="48"/>
      <c r="BZ476" s="53">
        <f t="shared" si="3447"/>
        <v>0</v>
      </c>
      <c r="CA476" s="48"/>
      <c r="CB476" s="53">
        <f t="shared" si="3448"/>
        <v>0</v>
      </c>
      <c r="CC476" s="48"/>
      <c r="CD476" s="53">
        <f t="shared" si="3449"/>
        <v>0</v>
      </c>
      <c r="CE476" s="48"/>
      <c r="CF476" s="53">
        <f t="shared" si="3450"/>
        <v>0</v>
      </c>
      <c r="CG476" s="48"/>
      <c r="CH476" s="53">
        <f t="shared" si="3451"/>
        <v>0</v>
      </c>
      <c r="CI476" s="48"/>
      <c r="CJ476" s="53">
        <f t="shared" si="3452"/>
        <v>0</v>
      </c>
      <c r="CK476" s="48"/>
      <c r="CL476" s="53">
        <f t="shared" si="3453"/>
        <v>0</v>
      </c>
      <c r="CM476" s="48"/>
      <c r="CN476" s="53">
        <f t="shared" si="3454"/>
        <v>0</v>
      </c>
      <c r="CO476" s="48"/>
      <c r="CP476" s="53">
        <f t="shared" si="3455"/>
        <v>0</v>
      </c>
      <c r="CQ476" s="48"/>
      <c r="CR476" s="53">
        <f t="shared" si="3456"/>
        <v>0</v>
      </c>
      <c r="CS476" s="48"/>
      <c r="CT476" s="53">
        <f t="shared" si="3457"/>
        <v>0</v>
      </c>
      <c r="CU476" s="48"/>
      <c r="CV476" s="53">
        <f t="shared" si="3458"/>
        <v>0</v>
      </c>
      <c r="CW476" s="48"/>
      <c r="CX476" s="53">
        <f t="shared" si="3349"/>
        <v>0</v>
      </c>
      <c r="CY476" s="43"/>
      <c r="CZ476" s="50">
        <f t="shared" si="3350"/>
        <v>0</v>
      </c>
      <c r="DA476" s="50">
        <f t="shared" si="3351"/>
        <v>0</v>
      </c>
      <c r="DB476" s="1"/>
      <c r="DC476" s="1"/>
      <c r="DD476" s="1"/>
      <c r="DE476" s="1"/>
      <c r="DF476" s="1"/>
      <c r="DG476" s="1"/>
      <c r="DH476" s="1"/>
      <c r="DI476" s="1"/>
      <c r="DJ476" s="1"/>
    </row>
    <row r="477" spans="1:114" s="3" customFormat="1" x14ac:dyDescent="0.2">
      <c r="A477" s="46"/>
      <c r="B477" s="46"/>
      <c r="C477" s="46" t="s">
        <v>10</v>
      </c>
      <c r="D477" s="46">
        <v>35</v>
      </c>
      <c r="E477" s="4"/>
      <c r="F477" s="53">
        <f t="shared" si="3352"/>
        <v>0</v>
      </c>
      <c r="G477" s="4"/>
      <c r="H477" s="53">
        <f t="shared" si="3412"/>
        <v>0</v>
      </c>
      <c r="I477" s="4"/>
      <c r="J477" s="53">
        <f t="shared" ref="J477" si="3473">SUM(I477*$D477)</f>
        <v>0</v>
      </c>
      <c r="K477" s="4"/>
      <c r="L477" s="53">
        <f t="shared" si="3414"/>
        <v>0</v>
      </c>
      <c r="M477" s="4"/>
      <c r="N477" s="53">
        <f t="shared" si="3415"/>
        <v>0</v>
      </c>
      <c r="O477" s="4"/>
      <c r="P477" s="53">
        <f t="shared" si="3416"/>
        <v>0</v>
      </c>
      <c r="Q477" s="4"/>
      <c r="R477" s="53">
        <f t="shared" si="3417"/>
        <v>0</v>
      </c>
      <c r="S477" s="4"/>
      <c r="T477" s="53">
        <f t="shared" si="3418"/>
        <v>0</v>
      </c>
      <c r="U477" s="4"/>
      <c r="V477" s="53">
        <f t="shared" si="3419"/>
        <v>0</v>
      </c>
      <c r="W477" s="4"/>
      <c r="X477" s="53">
        <f t="shared" si="3420"/>
        <v>0</v>
      </c>
      <c r="Y477" s="4"/>
      <c r="Z477" s="53">
        <f t="shared" si="3421"/>
        <v>0</v>
      </c>
      <c r="AA477" s="4"/>
      <c r="AB477" s="872">
        <f t="shared" si="3422"/>
        <v>0</v>
      </c>
      <c r="AC477" s="877"/>
      <c r="AD477" s="53">
        <f t="shared" si="3423"/>
        <v>0</v>
      </c>
      <c r="AE477" s="48"/>
      <c r="AF477" s="53">
        <f t="shared" si="3424"/>
        <v>0</v>
      </c>
      <c r="AG477" s="48"/>
      <c r="AH477" s="53">
        <f t="shared" si="3425"/>
        <v>0</v>
      </c>
      <c r="AI477" s="48"/>
      <c r="AJ477" s="53">
        <f t="shared" si="3426"/>
        <v>0</v>
      </c>
      <c r="AK477" s="48"/>
      <c r="AL477" s="53">
        <f t="shared" si="3427"/>
        <v>0</v>
      </c>
      <c r="AM477" s="48"/>
      <c r="AN477" s="53">
        <f t="shared" si="3428"/>
        <v>0</v>
      </c>
      <c r="AO477" s="48"/>
      <c r="AP477" s="53">
        <f t="shared" si="3429"/>
        <v>0</v>
      </c>
      <c r="AQ477" s="48"/>
      <c r="AR477" s="53">
        <f t="shared" si="3430"/>
        <v>0</v>
      </c>
      <c r="AS477" s="48"/>
      <c r="AT477" s="53">
        <f t="shared" si="3431"/>
        <v>0</v>
      </c>
      <c r="AU477" s="48"/>
      <c r="AV477" s="53">
        <f t="shared" si="3432"/>
        <v>0</v>
      </c>
      <c r="AW477" s="48"/>
      <c r="AX477" s="53">
        <f t="shared" si="3433"/>
        <v>0</v>
      </c>
      <c r="AY477" s="48"/>
      <c r="AZ477" s="872">
        <f t="shared" si="3434"/>
        <v>0</v>
      </c>
      <c r="BA477" s="877"/>
      <c r="BB477" s="53">
        <f t="shared" si="3435"/>
        <v>0</v>
      </c>
      <c r="BC477" s="48"/>
      <c r="BD477" s="53">
        <f t="shared" si="3436"/>
        <v>0</v>
      </c>
      <c r="BE477" s="48"/>
      <c r="BF477" s="53">
        <f t="shared" si="3437"/>
        <v>0</v>
      </c>
      <c r="BG477" s="48"/>
      <c r="BH477" s="53">
        <f t="shared" si="3438"/>
        <v>0</v>
      </c>
      <c r="BI477" s="48"/>
      <c r="BJ477" s="53">
        <f t="shared" si="3439"/>
        <v>0</v>
      </c>
      <c r="BK477" s="48"/>
      <c r="BL477" s="53">
        <f t="shared" si="3440"/>
        <v>0</v>
      </c>
      <c r="BM477" s="48"/>
      <c r="BN477" s="53">
        <f t="shared" si="3441"/>
        <v>0</v>
      </c>
      <c r="BO477" s="48"/>
      <c r="BP477" s="53">
        <f t="shared" si="3442"/>
        <v>0</v>
      </c>
      <c r="BQ477" s="48"/>
      <c r="BR477" s="53">
        <f t="shared" si="3443"/>
        <v>0</v>
      </c>
      <c r="BS477" s="48"/>
      <c r="BT477" s="53">
        <f t="shared" si="3444"/>
        <v>0</v>
      </c>
      <c r="BU477" s="48"/>
      <c r="BV477" s="53">
        <f t="shared" si="3445"/>
        <v>0</v>
      </c>
      <c r="BW477" s="48"/>
      <c r="BX477" s="53">
        <f t="shared" si="3446"/>
        <v>0</v>
      </c>
      <c r="BY477" s="48"/>
      <c r="BZ477" s="53">
        <f t="shared" si="3447"/>
        <v>0</v>
      </c>
      <c r="CA477" s="48"/>
      <c r="CB477" s="53">
        <f t="shared" si="3448"/>
        <v>0</v>
      </c>
      <c r="CC477" s="48"/>
      <c r="CD477" s="53">
        <f t="shared" si="3449"/>
        <v>0</v>
      </c>
      <c r="CE477" s="48"/>
      <c r="CF477" s="53">
        <f t="shared" si="3450"/>
        <v>0</v>
      </c>
      <c r="CG477" s="48"/>
      <c r="CH477" s="53">
        <f t="shared" si="3451"/>
        <v>0</v>
      </c>
      <c r="CI477" s="48"/>
      <c r="CJ477" s="53">
        <f t="shared" si="3452"/>
        <v>0</v>
      </c>
      <c r="CK477" s="48"/>
      <c r="CL477" s="53">
        <f t="shared" si="3453"/>
        <v>0</v>
      </c>
      <c r="CM477" s="48"/>
      <c r="CN477" s="53">
        <f t="shared" si="3454"/>
        <v>0</v>
      </c>
      <c r="CO477" s="48"/>
      <c r="CP477" s="53">
        <f t="shared" si="3455"/>
        <v>0</v>
      </c>
      <c r="CQ477" s="48"/>
      <c r="CR477" s="53">
        <f t="shared" si="3456"/>
        <v>0</v>
      </c>
      <c r="CS477" s="48"/>
      <c r="CT477" s="53">
        <f t="shared" si="3457"/>
        <v>0</v>
      </c>
      <c r="CU477" s="48"/>
      <c r="CV477" s="53">
        <f t="shared" si="3458"/>
        <v>0</v>
      </c>
      <c r="CW477" s="48">
        <v>1.0000000000000001E-5</v>
      </c>
      <c r="CX477" s="53">
        <f t="shared" si="3349"/>
        <v>3.5000000000000005E-4</v>
      </c>
      <c r="CY477" s="43"/>
      <c r="CZ477" s="50">
        <f t="shared" si="3350"/>
        <v>1.0000000000000001E-5</v>
      </c>
      <c r="DA477" s="50">
        <f t="shared" si="3351"/>
        <v>0</v>
      </c>
      <c r="DB477" s="1"/>
      <c r="DC477" s="1"/>
      <c r="DD477" s="1"/>
      <c r="DE477" s="1"/>
      <c r="DF477" s="1"/>
      <c r="DG477" s="1"/>
      <c r="DH477" s="1"/>
      <c r="DI477" s="1"/>
      <c r="DJ477" s="1"/>
    </row>
    <row r="478" spans="1:114" s="3" customFormat="1" x14ac:dyDescent="0.2">
      <c r="A478" s="14"/>
      <c r="B478" s="14"/>
      <c r="C478" s="14"/>
      <c r="D478" s="14"/>
      <c r="E478" s="14"/>
      <c r="F478" s="14"/>
      <c r="G478" s="14"/>
      <c r="H478" s="14"/>
      <c r="I478" s="14"/>
      <c r="J478" s="14"/>
      <c r="K478" s="44"/>
      <c r="L478" s="14"/>
      <c r="M478" s="14"/>
      <c r="N478" s="14"/>
      <c r="O478" s="14"/>
      <c r="P478" s="14"/>
      <c r="Q478" s="14"/>
      <c r="R478" s="14"/>
      <c r="S478" s="14"/>
      <c r="T478" s="14"/>
      <c r="U478" s="14"/>
      <c r="V478" s="14"/>
      <c r="W478" s="14"/>
      <c r="X478" s="14"/>
      <c r="Y478" s="14"/>
      <c r="Z478" s="14"/>
      <c r="AA478" s="14"/>
      <c r="AB478" s="14"/>
      <c r="AC478" s="879"/>
      <c r="AD478" s="14"/>
      <c r="AE478" s="14"/>
      <c r="AF478" s="14"/>
      <c r="AG478" s="14"/>
      <c r="AH478" s="14"/>
      <c r="AI478" s="44"/>
      <c r="AJ478" s="14"/>
      <c r="AK478" s="14"/>
      <c r="AL478" s="14"/>
      <c r="AM478" s="14"/>
      <c r="AN478" s="14"/>
      <c r="AO478" s="14"/>
      <c r="AP478" s="14"/>
      <c r="AQ478" s="14"/>
      <c r="AR478" s="14"/>
      <c r="AS478" s="14"/>
      <c r="AT478" s="14"/>
      <c r="AU478" s="14"/>
      <c r="AV478" s="14"/>
      <c r="AW478" s="14"/>
      <c r="AX478" s="14"/>
      <c r="AY478" s="14"/>
      <c r="AZ478" s="14"/>
      <c r="BA478" s="879"/>
      <c r="BB478" s="14"/>
      <c r="BC478" s="14"/>
      <c r="BD478" s="14"/>
      <c r="BE478" s="14"/>
      <c r="BF478" s="14"/>
      <c r="BG478" s="4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44"/>
      <c r="CF478" s="14"/>
      <c r="CG478" s="14"/>
      <c r="CH478" s="14"/>
      <c r="CI478" s="14"/>
      <c r="CJ478" s="14"/>
      <c r="CK478" s="14"/>
      <c r="CL478" s="14"/>
      <c r="CM478" s="14"/>
      <c r="CN478" s="14"/>
      <c r="CO478" s="14"/>
      <c r="CP478" s="14"/>
      <c r="CQ478" s="14"/>
      <c r="CR478" s="14"/>
      <c r="CS478" s="14"/>
      <c r="CT478" s="14"/>
      <c r="CU478" s="14"/>
      <c r="CV478" s="14"/>
      <c r="CW478" s="14"/>
      <c r="CX478" s="14"/>
      <c r="CY478" s="14"/>
      <c r="CZ478" s="13"/>
      <c r="DA478" s="13"/>
      <c r="DB478" s="1"/>
      <c r="DC478" s="1"/>
      <c r="DD478" s="1"/>
      <c r="DE478" s="1"/>
      <c r="DF478" s="1"/>
      <c r="DG478" s="1"/>
      <c r="DH478" s="1"/>
      <c r="DI478" s="1"/>
      <c r="DJ478" s="1"/>
    </row>
    <row r="479" spans="1:114" s="3" customFormat="1"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880"/>
      <c r="AD479" s="14"/>
      <c r="AE479" s="45"/>
      <c r="AF479" s="14"/>
      <c r="AG479" s="45"/>
      <c r="AH479" s="14"/>
      <c r="AI479" s="45"/>
      <c r="AJ479" s="14"/>
      <c r="AK479" s="45"/>
      <c r="AL479" s="14"/>
      <c r="AM479" s="45"/>
      <c r="AN479" s="14"/>
      <c r="AO479" s="45"/>
      <c r="AP479" s="14"/>
      <c r="AQ479" s="45"/>
      <c r="AR479" s="14"/>
      <c r="AS479" s="45"/>
      <c r="AT479" s="14"/>
      <c r="AU479" s="45"/>
      <c r="AV479" s="14"/>
      <c r="AW479" s="45"/>
      <c r="AX479" s="14"/>
      <c r="AY479" s="45"/>
      <c r="AZ479" s="14"/>
      <c r="BA479" s="880"/>
      <c r="BB479" s="14"/>
      <c r="BC479" s="45"/>
      <c r="BD479" s="14"/>
      <c r="BE479" s="45"/>
      <c r="BF479" s="14"/>
      <c r="BG479" s="45"/>
      <c r="BH479" s="14"/>
      <c r="BI479" s="45"/>
      <c r="BJ479" s="14"/>
      <c r="BK479" s="45"/>
      <c r="BL479" s="14"/>
      <c r="BM479" s="45"/>
      <c r="BN479" s="14"/>
      <c r="BO479" s="45"/>
      <c r="BP479" s="14"/>
      <c r="BQ479" s="45"/>
      <c r="BR479" s="14"/>
      <c r="BS479" s="45"/>
      <c r="BT479" s="14"/>
      <c r="BU479" s="45"/>
      <c r="BV479" s="14"/>
      <c r="BW479" s="45"/>
      <c r="BX479" s="14"/>
      <c r="BY479" s="45"/>
      <c r="BZ479" s="14"/>
      <c r="CA479" s="45"/>
      <c r="CB479" s="14"/>
      <c r="CC479" s="45"/>
      <c r="CD479" s="14"/>
      <c r="CE479" s="45"/>
      <c r="CF479" s="14"/>
      <c r="CG479" s="45"/>
      <c r="CH479" s="14"/>
      <c r="CI479" s="45"/>
      <c r="CJ479" s="14"/>
      <c r="CK479" s="45"/>
      <c r="CL479" s="14"/>
      <c r="CM479" s="45"/>
      <c r="CN479" s="14"/>
      <c r="CO479" s="45"/>
      <c r="CP479" s="14"/>
      <c r="CQ479" s="45"/>
      <c r="CR479" s="14"/>
      <c r="CS479" s="45"/>
      <c r="CT479" s="14"/>
      <c r="CU479" s="45"/>
      <c r="CV479" s="14"/>
      <c r="CW479" s="45"/>
      <c r="CX479" s="14"/>
      <c r="CY479" s="14"/>
      <c r="CZ479" s="13"/>
      <c r="DA479" s="13"/>
      <c r="DB479" s="52"/>
      <c r="DC479" s="847"/>
      <c r="DD479" s="847"/>
      <c r="DE479" s="847"/>
      <c r="DF479" s="847"/>
      <c r="DG479" s="847"/>
      <c r="DH479" s="847"/>
      <c r="DI479" s="847"/>
      <c r="DJ479" s="847"/>
    </row>
    <row r="480" spans="1:114" s="10" customFormat="1" ht="24" x14ac:dyDescent="0.2">
      <c r="A480" s="54"/>
      <c r="B480" s="54" t="s">
        <v>60</v>
      </c>
      <c r="C480" s="54"/>
      <c r="D480" s="54"/>
      <c r="E480" s="54">
        <f>SUM(E447:E477)</f>
        <v>0</v>
      </c>
      <c r="F480" s="126">
        <f t="shared" ref="F480:AZ480" si="3474">SUM(F447:F477)</f>
        <v>0</v>
      </c>
      <c r="G480" s="54">
        <f t="shared" si="3474"/>
        <v>0</v>
      </c>
      <c r="H480" s="54">
        <f t="shared" si="3474"/>
        <v>0</v>
      </c>
      <c r="I480" s="54">
        <f t="shared" si="3474"/>
        <v>0</v>
      </c>
      <c r="J480" s="54">
        <f t="shared" si="3474"/>
        <v>0</v>
      </c>
      <c r="K480" s="54">
        <f t="shared" si="3474"/>
        <v>0</v>
      </c>
      <c r="L480" s="54">
        <f t="shared" si="3474"/>
        <v>0</v>
      </c>
      <c r="M480" s="54">
        <f t="shared" si="3474"/>
        <v>0</v>
      </c>
      <c r="N480" s="54">
        <f t="shared" si="3474"/>
        <v>0</v>
      </c>
      <c r="O480" s="54">
        <f t="shared" si="3474"/>
        <v>0</v>
      </c>
      <c r="P480" s="54">
        <f t="shared" si="3474"/>
        <v>0</v>
      </c>
      <c r="Q480" s="54">
        <f t="shared" si="3474"/>
        <v>0</v>
      </c>
      <c r="R480" s="54">
        <f t="shared" si="3474"/>
        <v>0</v>
      </c>
      <c r="S480" s="54">
        <f t="shared" si="3474"/>
        <v>0</v>
      </c>
      <c r="T480" s="54">
        <f t="shared" si="3474"/>
        <v>0</v>
      </c>
      <c r="U480" s="54">
        <f t="shared" si="3474"/>
        <v>0</v>
      </c>
      <c r="V480" s="54">
        <f t="shared" si="3474"/>
        <v>0</v>
      </c>
      <c r="W480" s="54">
        <f t="shared" si="3474"/>
        <v>0</v>
      </c>
      <c r="X480" s="54">
        <f t="shared" si="3474"/>
        <v>0</v>
      </c>
      <c r="Y480" s="54">
        <f t="shared" si="3474"/>
        <v>0</v>
      </c>
      <c r="Z480" s="54">
        <f t="shared" si="3474"/>
        <v>0</v>
      </c>
      <c r="AA480" s="54">
        <f t="shared" si="3474"/>
        <v>0</v>
      </c>
      <c r="AB480" s="54">
        <f t="shared" si="3474"/>
        <v>0</v>
      </c>
      <c r="AC480" s="881">
        <f>SUM(AC447:AC477)</f>
        <v>0</v>
      </c>
      <c r="AD480" s="54">
        <f t="shared" si="3474"/>
        <v>0</v>
      </c>
      <c r="AE480" s="54">
        <f t="shared" si="3474"/>
        <v>0</v>
      </c>
      <c r="AF480" s="54">
        <f t="shared" si="3474"/>
        <v>0</v>
      </c>
      <c r="AG480" s="54">
        <f t="shared" si="3474"/>
        <v>0</v>
      </c>
      <c r="AH480" s="54">
        <f t="shared" si="3474"/>
        <v>0</v>
      </c>
      <c r="AI480" s="54">
        <f t="shared" si="3474"/>
        <v>0</v>
      </c>
      <c r="AJ480" s="54">
        <f t="shared" si="3474"/>
        <v>0</v>
      </c>
      <c r="AK480" s="54">
        <f t="shared" si="3474"/>
        <v>0</v>
      </c>
      <c r="AL480" s="54">
        <f t="shared" si="3474"/>
        <v>0</v>
      </c>
      <c r="AM480" s="54">
        <f t="shared" si="3474"/>
        <v>0</v>
      </c>
      <c r="AN480" s="54">
        <f t="shared" si="3474"/>
        <v>0</v>
      </c>
      <c r="AO480" s="54">
        <f t="shared" si="3474"/>
        <v>0</v>
      </c>
      <c r="AP480" s="54">
        <f t="shared" si="3474"/>
        <v>0</v>
      </c>
      <c r="AQ480" s="54">
        <f t="shared" si="3474"/>
        <v>0</v>
      </c>
      <c r="AR480" s="54">
        <f t="shared" si="3474"/>
        <v>0</v>
      </c>
      <c r="AS480" s="54">
        <f t="shared" si="3474"/>
        <v>0</v>
      </c>
      <c r="AT480" s="54">
        <f t="shared" si="3474"/>
        <v>0</v>
      </c>
      <c r="AU480" s="54">
        <f t="shared" si="3474"/>
        <v>0</v>
      </c>
      <c r="AV480" s="54">
        <f t="shared" si="3474"/>
        <v>0</v>
      </c>
      <c r="AW480" s="54">
        <f t="shared" si="3474"/>
        <v>0</v>
      </c>
      <c r="AX480" s="54">
        <f t="shared" si="3474"/>
        <v>0</v>
      </c>
      <c r="AY480" s="54">
        <f t="shared" si="3474"/>
        <v>0</v>
      </c>
      <c r="AZ480" s="54">
        <f t="shared" si="3474"/>
        <v>0</v>
      </c>
      <c r="BA480" s="881">
        <f t="shared" ref="BA480:BX480" si="3475">SUM(BA447:BA477)</f>
        <v>0</v>
      </c>
      <c r="BB480" s="54">
        <f t="shared" si="3475"/>
        <v>0</v>
      </c>
      <c r="BC480" s="54">
        <f t="shared" si="3475"/>
        <v>0</v>
      </c>
      <c r="BD480" s="54">
        <f t="shared" si="3475"/>
        <v>0</v>
      </c>
      <c r="BE480" s="54">
        <f t="shared" si="3475"/>
        <v>0</v>
      </c>
      <c r="BF480" s="54">
        <f t="shared" si="3475"/>
        <v>0</v>
      </c>
      <c r="BG480" s="54">
        <f t="shared" si="3475"/>
        <v>0</v>
      </c>
      <c r="BH480" s="54">
        <f t="shared" si="3475"/>
        <v>0</v>
      </c>
      <c r="BI480" s="54">
        <f t="shared" si="3475"/>
        <v>0</v>
      </c>
      <c r="BJ480" s="54">
        <f t="shared" si="3475"/>
        <v>0</v>
      </c>
      <c r="BK480" s="54">
        <f t="shared" si="3475"/>
        <v>0</v>
      </c>
      <c r="BL480" s="54">
        <f t="shared" si="3475"/>
        <v>0</v>
      </c>
      <c r="BM480" s="54">
        <f t="shared" si="3475"/>
        <v>0</v>
      </c>
      <c r="BN480" s="54">
        <f t="shared" si="3475"/>
        <v>0</v>
      </c>
      <c r="BO480" s="54">
        <f t="shared" si="3475"/>
        <v>0</v>
      </c>
      <c r="BP480" s="54">
        <f t="shared" si="3475"/>
        <v>0</v>
      </c>
      <c r="BQ480" s="54">
        <f t="shared" si="3475"/>
        <v>0</v>
      </c>
      <c r="BR480" s="54">
        <f t="shared" si="3475"/>
        <v>0</v>
      </c>
      <c r="BS480" s="54">
        <f t="shared" si="3475"/>
        <v>0</v>
      </c>
      <c r="BT480" s="54">
        <f t="shared" si="3475"/>
        <v>0</v>
      </c>
      <c r="BU480" s="54">
        <f t="shared" si="3475"/>
        <v>0</v>
      </c>
      <c r="BV480" s="54">
        <f t="shared" si="3475"/>
        <v>0</v>
      </c>
      <c r="BW480" s="54">
        <f t="shared" si="3475"/>
        <v>0</v>
      </c>
      <c r="BX480" s="54">
        <f t="shared" si="3475"/>
        <v>0</v>
      </c>
      <c r="BY480" s="54">
        <f t="shared" ref="BY480:CV480" si="3476">SUM(BY447:BY477)</f>
        <v>0</v>
      </c>
      <c r="BZ480" s="54">
        <f t="shared" si="3476"/>
        <v>0</v>
      </c>
      <c r="CA480" s="54">
        <f t="shared" si="3476"/>
        <v>0</v>
      </c>
      <c r="CB480" s="54">
        <f t="shared" si="3476"/>
        <v>0</v>
      </c>
      <c r="CC480" s="54">
        <f t="shared" si="3476"/>
        <v>0</v>
      </c>
      <c r="CD480" s="54">
        <f t="shared" si="3476"/>
        <v>0</v>
      </c>
      <c r="CE480" s="54">
        <f t="shared" si="3476"/>
        <v>0</v>
      </c>
      <c r="CF480" s="54">
        <f t="shared" si="3476"/>
        <v>0</v>
      </c>
      <c r="CG480" s="54">
        <f t="shared" si="3476"/>
        <v>0</v>
      </c>
      <c r="CH480" s="54">
        <f t="shared" si="3476"/>
        <v>0</v>
      </c>
      <c r="CI480" s="54">
        <f t="shared" si="3476"/>
        <v>0</v>
      </c>
      <c r="CJ480" s="54">
        <f t="shared" si="3476"/>
        <v>0</v>
      </c>
      <c r="CK480" s="54">
        <f t="shared" si="3476"/>
        <v>0</v>
      </c>
      <c r="CL480" s="54">
        <f t="shared" si="3476"/>
        <v>0</v>
      </c>
      <c r="CM480" s="54">
        <f t="shared" si="3476"/>
        <v>0</v>
      </c>
      <c r="CN480" s="54">
        <f t="shared" si="3476"/>
        <v>0</v>
      </c>
      <c r="CO480" s="54">
        <f t="shared" si="3476"/>
        <v>0</v>
      </c>
      <c r="CP480" s="54">
        <f t="shared" si="3476"/>
        <v>0</v>
      </c>
      <c r="CQ480" s="54">
        <f t="shared" si="3476"/>
        <v>0</v>
      </c>
      <c r="CR480" s="54">
        <f t="shared" si="3476"/>
        <v>0</v>
      </c>
      <c r="CS480" s="54">
        <f t="shared" si="3476"/>
        <v>0</v>
      </c>
      <c r="CT480" s="54">
        <f t="shared" si="3476"/>
        <v>0</v>
      </c>
      <c r="CU480" s="54">
        <f t="shared" si="3476"/>
        <v>0</v>
      </c>
      <c r="CV480" s="54">
        <f t="shared" si="3476"/>
        <v>0</v>
      </c>
      <c r="CW480" s="54">
        <f t="shared" ref="CW480:CX480" si="3477">SUM(CW447:CW477)</f>
        <v>1.0000000000000001E-5</v>
      </c>
      <c r="CX480" s="54">
        <f t="shared" si="3477"/>
        <v>3.5000000000000005E-4</v>
      </c>
      <c r="CY480" s="54"/>
      <c r="CZ480" s="55">
        <f>SUM(CZ447:CZ477)</f>
        <v>1.0000000000000001E-5</v>
      </c>
      <c r="DA480" s="55">
        <f>SUM(DA447:DA477)</f>
        <v>0</v>
      </c>
      <c r="DB480" s="56" t="s">
        <v>60</v>
      </c>
      <c r="DC480" s="1"/>
      <c r="DD480" s="1"/>
      <c r="DE480" s="1"/>
      <c r="DF480" s="1"/>
      <c r="DG480" s="1"/>
      <c r="DH480" s="1"/>
      <c r="DI480" s="1"/>
      <c r="DJ480" s="1"/>
    </row>
    <row r="481" spans="1:114" x14ac:dyDescent="0.2">
      <c r="A481" s="54"/>
      <c r="B481" s="54" t="s">
        <v>61</v>
      </c>
      <c r="C481" s="54"/>
      <c r="D481" s="54"/>
      <c r="E481" s="925" t="e">
        <f>F480/E480</f>
        <v>#DIV/0!</v>
      </c>
      <c r="F481" s="925"/>
      <c r="G481" s="925" t="e">
        <f>H480/G480</f>
        <v>#DIV/0!</v>
      </c>
      <c r="H481" s="925"/>
      <c r="I481" s="925" t="e">
        <f>J480/I480</f>
        <v>#DIV/0!</v>
      </c>
      <c r="J481" s="925"/>
      <c r="K481" s="925" t="e">
        <f>L480/K480</f>
        <v>#DIV/0!</v>
      </c>
      <c r="L481" s="925"/>
      <c r="M481" s="925" t="e">
        <f>N480/M480</f>
        <v>#DIV/0!</v>
      </c>
      <c r="N481" s="925"/>
      <c r="O481" s="925" t="e">
        <f>P480/O480</f>
        <v>#DIV/0!</v>
      </c>
      <c r="P481" s="925"/>
      <c r="Q481" s="925" t="e">
        <f>R480/Q480</f>
        <v>#DIV/0!</v>
      </c>
      <c r="R481" s="925"/>
      <c r="S481" s="925" t="e">
        <f>T480/S480</f>
        <v>#DIV/0!</v>
      </c>
      <c r="T481" s="925"/>
      <c r="U481" s="925" t="e">
        <f>V480/U480</f>
        <v>#DIV/0!</v>
      </c>
      <c r="V481" s="925"/>
      <c r="W481" s="925" t="e">
        <f>X480/W480</f>
        <v>#DIV/0!</v>
      </c>
      <c r="X481" s="925"/>
      <c r="Y481" s="925" t="e">
        <f>Z480/Y480</f>
        <v>#DIV/0!</v>
      </c>
      <c r="Z481" s="925"/>
      <c r="AA481" s="925" t="e">
        <f>AB480/AA480</f>
        <v>#DIV/0!</v>
      </c>
      <c r="AB481" s="925"/>
      <c r="AC481" s="925" t="e">
        <f>AD480/AC480</f>
        <v>#DIV/0!</v>
      </c>
      <c r="AD481" s="925"/>
      <c r="AE481" s="925" t="e">
        <f>AF480/AE480</f>
        <v>#DIV/0!</v>
      </c>
      <c r="AF481" s="925"/>
      <c r="AG481" s="925" t="e">
        <f>AH480/AG480</f>
        <v>#DIV/0!</v>
      </c>
      <c r="AH481" s="925"/>
      <c r="AI481" s="925" t="e">
        <f>AJ480/AI480</f>
        <v>#DIV/0!</v>
      </c>
      <c r="AJ481" s="925"/>
      <c r="AK481" s="925" t="e">
        <f>AL480/AK480</f>
        <v>#DIV/0!</v>
      </c>
      <c r="AL481" s="925"/>
      <c r="AM481" s="925" t="e">
        <f>AN480/AM480</f>
        <v>#DIV/0!</v>
      </c>
      <c r="AN481" s="925"/>
      <c r="AO481" s="925" t="e">
        <f>AP480/AO480</f>
        <v>#DIV/0!</v>
      </c>
      <c r="AP481" s="925"/>
      <c r="AQ481" s="925" t="e">
        <f>AR480/AQ480</f>
        <v>#DIV/0!</v>
      </c>
      <c r="AR481" s="925"/>
      <c r="AS481" s="925" t="e">
        <f>AT480/AS480</f>
        <v>#DIV/0!</v>
      </c>
      <c r="AT481" s="925"/>
      <c r="AU481" s="925" t="e">
        <f>AV480/AU480</f>
        <v>#DIV/0!</v>
      </c>
      <c r="AV481" s="925"/>
      <c r="AW481" s="925" t="e">
        <f>AX480/AW480</f>
        <v>#DIV/0!</v>
      </c>
      <c r="AX481" s="925"/>
      <c r="AY481" s="925" t="e">
        <f>AZ480/AY480</f>
        <v>#DIV/0!</v>
      </c>
      <c r="AZ481" s="925"/>
      <c r="BA481" s="925" t="e">
        <f>BB480/BA480</f>
        <v>#DIV/0!</v>
      </c>
      <c r="BB481" s="925"/>
      <c r="BC481" s="925" t="e">
        <f>BD480/BC480</f>
        <v>#DIV/0!</v>
      </c>
      <c r="BD481" s="925"/>
      <c r="BE481" s="925" t="e">
        <f>BF480/BE480</f>
        <v>#DIV/0!</v>
      </c>
      <c r="BF481" s="925"/>
      <c r="BG481" s="925" t="e">
        <f>BH480/BG480</f>
        <v>#DIV/0!</v>
      </c>
      <c r="BH481" s="925"/>
      <c r="BI481" s="925" t="e">
        <f>BJ480/BI480</f>
        <v>#DIV/0!</v>
      </c>
      <c r="BJ481" s="925"/>
      <c r="BK481" s="925" t="e">
        <f>BL480/BK480</f>
        <v>#DIV/0!</v>
      </c>
      <c r="BL481" s="925"/>
      <c r="BM481" s="925" t="e">
        <f>BN480/BM480</f>
        <v>#DIV/0!</v>
      </c>
      <c r="BN481" s="925"/>
      <c r="BO481" s="925" t="e">
        <f>BP480/BO480</f>
        <v>#DIV/0!</v>
      </c>
      <c r="BP481" s="925"/>
      <c r="BQ481" s="925" t="e">
        <f>BR480/BQ480</f>
        <v>#DIV/0!</v>
      </c>
      <c r="BR481" s="925"/>
      <c r="BS481" s="925" t="e">
        <f>BT480/BS480</f>
        <v>#DIV/0!</v>
      </c>
      <c r="BT481" s="925"/>
      <c r="BU481" s="925" t="e">
        <f>BV480/BU480</f>
        <v>#DIV/0!</v>
      </c>
      <c r="BV481" s="925"/>
      <c r="BW481" s="925" t="e">
        <f>BX480/BW480</f>
        <v>#DIV/0!</v>
      </c>
      <c r="BX481" s="925"/>
      <c r="BY481" s="925" t="e">
        <f>BZ480/BY480</f>
        <v>#DIV/0!</v>
      </c>
      <c r="BZ481" s="925"/>
      <c r="CA481" s="925" t="e">
        <f>CB480/CA480</f>
        <v>#DIV/0!</v>
      </c>
      <c r="CB481" s="925"/>
      <c r="CC481" s="925" t="e">
        <f>CD480/CC480</f>
        <v>#DIV/0!</v>
      </c>
      <c r="CD481" s="925"/>
      <c r="CE481" s="925" t="e">
        <f>CF480/CE480</f>
        <v>#DIV/0!</v>
      </c>
      <c r="CF481" s="925"/>
      <c r="CG481" s="925" t="e">
        <f>CH480/CG480</f>
        <v>#DIV/0!</v>
      </c>
      <c r="CH481" s="925"/>
      <c r="CI481" s="925" t="e">
        <f>CJ480/CI480</f>
        <v>#DIV/0!</v>
      </c>
      <c r="CJ481" s="925"/>
      <c r="CK481" s="925" t="e">
        <f>CL480/CK480</f>
        <v>#DIV/0!</v>
      </c>
      <c r="CL481" s="925"/>
      <c r="CM481" s="925" t="e">
        <f>CN480/CM480</f>
        <v>#DIV/0!</v>
      </c>
      <c r="CN481" s="925"/>
      <c r="CO481" s="925" t="e">
        <f>CP480/CO480</f>
        <v>#DIV/0!</v>
      </c>
      <c r="CP481" s="925"/>
      <c r="CQ481" s="925" t="e">
        <f>CR480/CQ480</f>
        <v>#DIV/0!</v>
      </c>
      <c r="CR481" s="925"/>
      <c r="CS481" s="925" t="e">
        <f>CT480/CS480</f>
        <v>#DIV/0!</v>
      </c>
      <c r="CT481" s="925"/>
      <c r="CU481" s="925" t="e">
        <f>CV480/CU480</f>
        <v>#DIV/0!</v>
      </c>
      <c r="CV481" s="925"/>
      <c r="CW481" s="925">
        <f>CX480/CW480</f>
        <v>35</v>
      </c>
      <c r="CX481" s="925"/>
      <c r="CY481" s="59"/>
      <c r="CZ481" s="932">
        <f>DA480/CZ480</f>
        <v>0</v>
      </c>
      <c r="DA481" s="932"/>
      <c r="DB481" s="57" t="s">
        <v>62</v>
      </c>
    </row>
    <row r="483" spans="1:114" x14ac:dyDescent="0.2">
      <c r="DC483" s="847"/>
      <c r="DD483" s="847"/>
      <c r="DE483" s="847"/>
      <c r="DF483" s="847"/>
      <c r="DG483" s="847"/>
      <c r="DH483" s="847"/>
      <c r="DI483" s="847"/>
      <c r="DJ483" s="847"/>
    </row>
    <row r="484" spans="1:114" s="10" customFormat="1" ht="24" x14ac:dyDescent="0.2">
      <c r="A484" s="944" t="s">
        <v>115</v>
      </c>
      <c r="B484" s="127" t="s">
        <v>60</v>
      </c>
      <c r="C484" s="127"/>
      <c r="D484" s="127"/>
      <c r="E484" s="151">
        <f t="shared" ref="E484:AJ484" si="3478">E480+E440+E399+E340+E290+E246+E195+E143+E80+E40</f>
        <v>0</v>
      </c>
      <c r="F484" s="151">
        <f t="shared" si="3478"/>
        <v>0</v>
      </c>
      <c r="G484" s="127">
        <f t="shared" si="3478"/>
        <v>0</v>
      </c>
      <c r="H484" s="127">
        <f t="shared" si="3478"/>
        <v>0</v>
      </c>
      <c r="I484" s="127">
        <f t="shared" si="3478"/>
        <v>0</v>
      </c>
      <c r="J484" s="127">
        <f t="shared" si="3478"/>
        <v>0</v>
      </c>
      <c r="K484" s="127">
        <f t="shared" si="3478"/>
        <v>0</v>
      </c>
      <c r="L484" s="127">
        <f t="shared" si="3478"/>
        <v>0</v>
      </c>
      <c r="M484" s="127">
        <f t="shared" si="3478"/>
        <v>0</v>
      </c>
      <c r="N484" s="127">
        <f t="shared" si="3478"/>
        <v>0</v>
      </c>
      <c r="O484" s="127">
        <f t="shared" si="3478"/>
        <v>0</v>
      </c>
      <c r="P484" s="127">
        <f t="shared" si="3478"/>
        <v>0</v>
      </c>
      <c r="Q484" s="127">
        <f t="shared" si="3478"/>
        <v>0</v>
      </c>
      <c r="R484" s="127">
        <f t="shared" si="3478"/>
        <v>0</v>
      </c>
      <c r="S484" s="127">
        <f t="shared" si="3478"/>
        <v>0</v>
      </c>
      <c r="T484" s="127">
        <f t="shared" si="3478"/>
        <v>0</v>
      </c>
      <c r="U484" s="127">
        <f t="shared" si="3478"/>
        <v>0</v>
      </c>
      <c r="V484" s="127">
        <f t="shared" si="3478"/>
        <v>0</v>
      </c>
      <c r="W484" s="892">
        <f t="shared" si="3478"/>
        <v>793.25</v>
      </c>
      <c r="X484" s="892">
        <f t="shared" si="3478"/>
        <v>62059</v>
      </c>
      <c r="Y484" s="127">
        <f t="shared" si="3478"/>
        <v>0</v>
      </c>
      <c r="Z484" s="127">
        <f t="shared" si="3478"/>
        <v>0</v>
      </c>
      <c r="AA484" s="127">
        <f t="shared" si="3478"/>
        <v>213.5</v>
      </c>
      <c r="AB484" s="127">
        <f t="shared" si="3478"/>
        <v>23223.75</v>
      </c>
      <c r="AC484" s="897">
        <f t="shared" si="3478"/>
        <v>604</v>
      </c>
      <c r="AD484" s="127">
        <f t="shared" si="3478"/>
        <v>42019</v>
      </c>
      <c r="AE484" s="127">
        <f t="shared" si="3478"/>
        <v>819.25</v>
      </c>
      <c r="AF484" s="127">
        <f t="shared" si="3478"/>
        <v>67310.5</v>
      </c>
      <c r="AG484" s="127">
        <f t="shared" si="3478"/>
        <v>874</v>
      </c>
      <c r="AH484" s="127">
        <f t="shared" si="3478"/>
        <v>77811</v>
      </c>
      <c r="AI484" s="127">
        <f t="shared" si="3478"/>
        <v>493.25</v>
      </c>
      <c r="AJ484" s="127">
        <f t="shared" si="3478"/>
        <v>43212</v>
      </c>
      <c r="AK484" s="127">
        <f t="shared" ref="AK484:BP484" si="3479">AK480+AK440+AK399+AK340+AK290+AK246+AK195+AK143+AK80+AK40</f>
        <v>414.5</v>
      </c>
      <c r="AL484" s="127">
        <f t="shared" si="3479"/>
        <v>36451</v>
      </c>
      <c r="AM484" s="127">
        <f t="shared" si="3479"/>
        <v>234.25</v>
      </c>
      <c r="AN484" s="127">
        <f t="shared" si="3479"/>
        <v>23523.25</v>
      </c>
      <c r="AO484" s="127">
        <f t="shared" si="3479"/>
        <v>231.75</v>
      </c>
      <c r="AP484" s="127">
        <f t="shared" si="3479"/>
        <v>21915.5</v>
      </c>
      <c r="AQ484" s="127">
        <f t="shared" si="3479"/>
        <v>193.25</v>
      </c>
      <c r="AR484" s="127">
        <f t="shared" si="3479"/>
        <v>17326.25</v>
      </c>
      <c r="AS484" s="127">
        <f t="shared" si="3479"/>
        <v>187.75</v>
      </c>
      <c r="AT484" s="127">
        <f t="shared" si="3479"/>
        <v>14400</v>
      </c>
      <c r="AU484" s="127">
        <f t="shared" si="3479"/>
        <v>467</v>
      </c>
      <c r="AV484" s="127">
        <f t="shared" si="3479"/>
        <v>33815.75</v>
      </c>
      <c r="AW484" s="127">
        <f t="shared" si="3479"/>
        <v>664.25</v>
      </c>
      <c r="AX484" s="127">
        <f t="shared" si="3479"/>
        <v>55662.25</v>
      </c>
      <c r="AY484" s="127">
        <f t="shared" si="3479"/>
        <v>188.5</v>
      </c>
      <c r="AZ484" s="127">
        <f t="shared" si="3479"/>
        <v>17604.75</v>
      </c>
      <c r="BA484" s="897">
        <f t="shared" si="3479"/>
        <v>152</v>
      </c>
      <c r="BB484" s="127">
        <f t="shared" si="3479"/>
        <v>14444.5</v>
      </c>
      <c r="BC484" s="127">
        <f t="shared" si="3479"/>
        <v>88.25</v>
      </c>
      <c r="BD484" s="127">
        <f t="shared" si="3479"/>
        <v>8869.75</v>
      </c>
      <c r="BE484" s="127">
        <f t="shared" si="3479"/>
        <v>102.5</v>
      </c>
      <c r="BF484" s="127">
        <f t="shared" si="3479"/>
        <v>9257.5</v>
      </c>
      <c r="BG484" s="127">
        <f t="shared" si="3479"/>
        <v>193</v>
      </c>
      <c r="BH484" s="127">
        <f t="shared" si="3479"/>
        <v>13169.25</v>
      </c>
      <c r="BI484" s="127">
        <f t="shared" si="3479"/>
        <v>100.75</v>
      </c>
      <c r="BJ484" s="127">
        <f t="shared" si="3479"/>
        <v>7125</v>
      </c>
      <c r="BK484" s="127">
        <f t="shared" si="3479"/>
        <v>257.25</v>
      </c>
      <c r="BL484" s="127">
        <f t="shared" si="3479"/>
        <v>19673.25</v>
      </c>
      <c r="BM484" s="127">
        <f t="shared" si="3479"/>
        <v>450.75</v>
      </c>
      <c r="BN484" s="127">
        <f t="shared" si="3479"/>
        <v>39429.25</v>
      </c>
      <c r="BO484" s="127">
        <f t="shared" si="3479"/>
        <v>350.75</v>
      </c>
      <c r="BP484" s="127">
        <f t="shared" si="3479"/>
        <v>27355</v>
      </c>
      <c r="BQ484" s="127">
        <f t="shared" ref="BQ484:CX484" si="3480">BQ480+BQ440+BQ399+BQ340+BQ290+BQ246+BQ195+BQ143+BQ80+BQ40</f>
        <v>351.25</v>
      </c>
      <c r="BR484" s="127">
        <f t="shared" si="3480"/>
        <v>29141.25</v>
      </c>
      <c r="BS484" s="127">
        <f t="shared" si="3480"/>
        <v>341.25</v>
      </c>
      <c r="BT484" s="127">
        <f t="shared" si="3480"/>
        <v>29112.75</v>
      </c>
      <c r="BU484" s="127">
        <f t="shared" si="3480"/>
        <v>515.25</v>
      </c>
      <c r="BV484" s="127">
        <f t="shared" si="3480"/>
        <v>40803.75</v>
      </c>
      <c r="BW484" s="127">
        <f t="shared" si="3480"/>
        <v>465</v>
      </c>
      <c r="BX484" s="127">
        <f t="shared" si="3480"/>
        <v>38236.5</v>
      </c>
      <c r="BY484" s="127">
        <f t="shared" si="3480"/>
        <v>0</v>
      </c>
      <c r="BZ484" s="127">
        <f t="shared" si="3480"/>
        <v>0</v>
      </c>
      <c r="CA484" s="127">
        <f t="shared" si="3480"/>
        <v>0</v>
      </c>
      <c r="CB484" s="127">
        <f t="shared" si="3480"/>
        <v>0</v>
      </c>
      <c r="CC484" s="127">
        <f t="shared" si="3480"/>
        <v>0</v>
      </c>
      <c r="CD484" s="127">
        <f t="shared" si="3480"/>
        <v>0</v>
      </c>
      <c r="CE484" s="127">
        <f t="shared" si="3480"/>
        <v>0</v>
      </c>
      <c r="CF484" s="127">
        <f t="shared" si="3480"/>
        <v>0</v>
      </c>
      <c r="CG484" s="127">
        <f t="shared" si="3480"/>
        <v>0</v>
      </c>
      <c r="CH484" s="127">
        <f t="shared" si="3480"/>
        <v>0</v>
      </c>
      <c r="CI484" s="127">
        <f t="shared" si="3480"/>
        <v>0</v>
      </c>
      <c r="CJ484" s="127">
        <f t="shared" si="3480"/>
        <v>0</v>
      </c>
      <c r="CK484" s="127">
        <f t="shared" si="3480"/>
        <v>0</v>
      </c>
      <c r="CL484" s="127">
        <f t="shared" si="3480"/>
        <v>0</v>
      </c>
      <c r="CM484" s="127">
        <f t="shared" si="3480"/>
        <v>0</v>
      </c>
      <c r="CN484" s="127">
        <f t="shared" si="3480"/>
        <v>0</v>
      </c>
      <c r="CO484" s="127">
        <f t="shared" si="3480"/>
        <v>0</v>
      </c>
      <c r="CP484" s="127">
        <f t="shared" si="3480"/>
        <v>0</v>
      </c>
      <c r="CQ484" s="127">
        <f t="shared" si="3480"/>
        <v>0</v>
      </c>
      <c r="CR484" s="127">
        <f t="shared" si="3480"/>
        <v>0</v>
      </c>
      <c r="CS484" s="127">
        <f t="shared" si="3480"/>
        <v>0</v>
      </c>
      <c r="CT484" s="127">
        <f t="shared" si="3480"/>
        <v>0</v>
      </c>
      <c r="CU484" s="127">
        <f t="shared" si="3480"/>
        <v>0</v>
      </c>
      <c r="CV484" s="127">
        <f t="shared" si="3480"/>
        <v>0</v>
      </c>
      <c r="CW484" s="127">
        <f t="shared" si="3480"/>
        <v>1.3000000000000001E-5</v>
      </c>
      <c r="CX484" s="127">
        <f t="shared" si="3480"/>
        <v>4.55E-4</v>
      </c>
      <c r="CY484" s="127"/>
      <c r="CZ484" s="129">
        <f>CZ480+CZ440+CZ399+CZ340+CZ290+CZ246+CZ195+CZ143+CZ80+CZ40</f>
        <v>9727.5000130000008</v>
      </c>
      <c r="DA484" s="129">
        <f>DA480+DA440+DA399+DA340+DA290+DA246+DA195+DA143+DA80+DA40</f>
        <v>810255</v>
      </c>
      <c r="DB484" s="130" t="s">
        <v>60</v>
      </c>
      <c r="DC484" s="1"/>
      <c r="DD484" s="1"/>
      <c r="DE484" s="1"/>
      <c r="DF484" s="1"/>
      <c r="DG484" s="1"/>
      <c r="DH484" s="1"/>
      <c r="DI484" s="1"/>
      <c r="DJ484" s="1"/>
    </row>
    <row r="485" spans="1:114" x14ac:dyDescent="0.2">
      <c r="A485" s="945"/>
      <c r="B485" s="127" t="s">
        <v>61</v>
      </c>
      <c r="C485" s="127"/>
      <c r="D485" s="127"/>
      <c r="E485" s="947" t="e">
        <f>F484/E484</f>
        <v>#DIV/0!</v>
      </c>
      <c r="F485" s="947"/>
      <c r="G485" s="947" t="e">
        <f>H484/G484</f>
        <v>#DIV/0!</v>
      </c>
      <c r="H485" s="947"/>
      <c r="I485" s="947" t="e">
        <f>J484/I484</f>
        <v>#DIV/0!</v>
      </c>
      <c r="J485" s="947"/>
      <c r="K485" s="947" t="e">
        <f>L484/K484</f>
        <v>#DIV/0!</v>
      </c>
      <c r="L485" s="947"/>
      <c r="M485" s="947" t="e">
        <f>N484/M484</f>
        <v>#DIV/0!</v>
      </c>
      <c r="N485" s="947"/>
      <c r="O485" s="947" t="e">
        <f>P484/O484</f>
        <v>#DIV/0!</v>
      </c>
      <c r="P485" s="947"/>
      <c r="Q485" s="947" t="e">
        <f>R484/Q484</f>
        <v>#DIV/0!</v>
      </c>
      <c r="R485" s="947"/>
      <c r="S485" s="947" t="e">
        <f>T484/S484</f>
        <v>#DIV/0!</v>
      </c>
      <c r="T485" s="947"/>
      <c r="U485" s="947" t="e">
        <f>V484/U484</f>
        <v>#DIV/0!</v>
      </c>
      <c r="V485" s="947"/>
      <c r="W485" s="946">
        <f>X484/W484</f>
        <v>78.233848093287108</v>
      </c>
      <c r="X485" s="946"/>
      <c r="Y485" s="947" t="e">
        <f>Z484/Y484</f>
        <v>#DIV/0!</v>
      </c>
      <c r="Z485" s="947"/>
      <c r="AA485" s="947">
        <f>AB484/AA484</f>
        <v>108.77634660421546</v>
      </c>
      <c r="AB485" s="947"/>
      <c r="AC485" s="947">
        <f>AD484/AC484</f>
        <v>69.567880794701992</v>
      </c>
      <c r="AD485" s="947"/>
      <c r="AE485" s="947">
        <f>AF484/AE484</f>
        <v>82.161122978333836</v>
      </c>
      <c r="AF485" s="947"/>
      <c r="AG485" s="947">
        <f>AH484/AG484</f>
        <v>89.02860411899313</v>
      </c>
      <c r="AH485" s="947"/>
      <c r="AI485" s="947">
        <f>AJ484/AI484</f>
        <v>87.606690319310701</v>
      </c>
      <c r="AJ485" s="947"/>
      <c r="AK485" s="947">
        <f>AL484/AK484</f>
        <v>87.939686369119414</v>
      </c>
      <c r="AL485" s="947"/>
      <c r="AM485" s="947">
        <f>AN484/AM484</f>
        <v>100.41942369263607</v>
      </c>
      <c r="AN485" s="947"/>
      <c r="AO485" s="947">
        <f>AP484/AO484</f>
        <v>94.565264293419631</v>
      </c>
      <c r="AP485" s="947"/>
      <c r="AQ485" s="947">
        <f>AR484/AQ484</f>
        <v>89.657179818887457</v>
      </c>
      <c r="AR485" s="947"/>
      <c r="AS485" s="947">
        <f>AT484/AS484</f>
        <v>76.69773635153129</v>
      </c>
      <c r="AT485" s="947"/>
      <c r="AU485" s="947">
        <f>AV484/AU484</f>
        <v>72.41059957173448</v>
      </c>
      <c r="AV485" s="947"/>
      <c r="AW485" s="947">
        <f>AX484/AW484</f>
        <v>83.797139631162963</v>
      </c>
      <c r="AX485" s="947"/>
      <c r="AY485" s="947">
        <f>AZ484/AY484</f>
        <v>93.393899204244036</v>
      </c>
      <c r="AZ485" s="947"/>
      <c r="BA485" s="947">
        <f>BB484/BA484</f>
        <v>95.02960526315789</v>
      </c>
      <c r="BB485" s="947"/>
      <c r="BC485" s="947">
        <f>BD484/BC484</f>
        <v>100.5070821529745</v>
      </c>
      <c r="BD485" s="947"/>
      <c r="BE485" s="947">
        <f>BF484/BE484</f>
        <v>90.317073170731703</v>
      </c>
      <c r="BF485" s="947"/>
      <c r="BG485" s="947">
        <f>BH484/BG484</f>
        <v>68.234455958549219</v>
      </c>
      <c r="BH485" s="947"/>
      <c r="BI485" s="947">
        <f>BJ484/BI484</f>
        <v>70.719602977667492</v>
      </c>
      <c r="BJ485" s="947"/>
      <c r="BK485" s="947">
        <f>BL484/BK484</f>
        <v>76.475218658892132</v>
      </c>
      <c r="BL485" s="947"/>
      <c r="BM485" s="947">
        <f>BN484/BM484</f>
        <v>87.474764281752641</v>
      </c>
      <c r="BN485" s="947"/>
      <c r="BO485" s="947">
        <f>BP484/BO484</f>
        <v>77.990021382751252</v>
      </c>
      <c r="BP485" s="947"/>
      <c r="BQ485" s="947">
        <f>BR484/BQ484</f>
        <v>82.964412811387902</v>
      </c>
      <c r="BR485" s="947"/>
      <c r="BS485" s="947">
        <f>BT484/BS484</f>
        <v>85.312087912087918</v>
      </c>
      <c r="BT485" s="947"/>
      <c r="BU485" s="947">
        <f>BV484/BU484</f>
        <v>79.192139737991269</v>
      </c>
      <c r="BV485" s="947"/>
      <c r="BW485" s="947">
        <f>BX484/BW484</f>
        <v>82.229032258064521</v>
      </c>
      <c r="BX485" s="947"/>
      <c r="BY485" s="947" t="e">
        <f>BZ484/BY484</f>
        <v>#DIV/0!</v>
      </c>
      <c r="BZ485" s="947"/>
      <c r="CA485" s="947" t="e">
        <f>CB484/CA484</f>
        <v>#DIV/0!</v>
      </c>
      <c r="CB485" s="947"/>
      <c r="CC485" s="947" t="e">
        <f>CD484/CC484</f>
        <v>#DIV/0!</v>
      </c>
      <c r="CD485" s="947"/>
      <c r="CE485" s="947" t="e">
        <f>CF484/CE484</f>
        <v>#DIV/0!</v>
      </c>
      <c r="CF485" s="947"/>
      <c r="CG485" s="947" t="e">
        <f>CH484/CG484</f>
        <v>#DIV/0!</v>
      </c>
      <c r="CH485" s="947"/>
      <c r="CI485" s="947" t="e">
        <f>CJ484/CI484</f>
        <v>#DIV/0!</v>
      </c>
      <c r="CJ485" s="947"/>
      <c r="CK485" s="947" t="e">
        <f>CL484/CK484</f>
        <v>#DIV/0!</v>
      </c>
      <c r="CL485" s="947"/>
      <c r="CM485" s="947" t="e">
        <f>CN484/CM484</f>
        <v>#DIV/0!</v>
      </c>
      <c r="CN485" s="947"/>
      <c r="CO485" s="947" t="e">
        <f>CP484/CO484</f>
        <v>#DIV/0!</v>
      </c>
      <c r="CP485" s="947"/>
      <c r="CQ485" s="947" t="e">
        <f>CR484/CQ484</f>
        <v>#DIV/0!</v>
      </c>
      <c r="CR485" s="947"/>
      <c r="CS485" s="947" t="e">
        <f>CT484/CS484</f>
        <v>#DIV/0!</v>
      </c>
      <c r="CT485" s="947"/>
      <c r="CU485" s="947" t="e">
        <f>CV484/CU484</f>
        <v>#DIV/0!</v>
      </c>
      <c r="CV485" s="947"/>
      <c r="CW485" s="947">
        <f>CX484/CW484</f>
        <v>35</v>
      </c>
      <c r="CX485" s="947"/>
      <c r="CY485" s="128"/>
      <c r="CZ485" s="943">
        <f>DA484/CZ484</f>
        <v>83.295296727541611</v>
      </c>
      <c r="DA485" s="943"/>
      <c r="DB485" s="131" t="s">
        <v>62</v>
      </c>
    </row>
    <row r="487" spans="1:114" x14ac:dyDescent="0.2">
      <c r="AU487" s="950" t="s">
        <v>455</v>
      </c>
      <c r="AV487" s="950"/>
      <c r="AW487" s="950"/>
      <c r="AX487" s="950"/>
      <c r="CZ487" s="886">
        <v>9727.5</v>
      </c>
      <c r="DA487" s="11" t="s">
        <v>463</v>
      </c>
      <c r="DD487" s="856" t="s">
        <v>425</v>
      </c>
      <c r="DE487" s="5">
        <f>SUM(DE440+DE399+DE246)</f>
        <v>95.25</v>
      </c>
      <c r="DF487" s="5">
        <f>SUM(DF440+DF399+DF246)</f>
        <v>8712.5</v>
      </c>
      <c r="DH487" s="856" t="s">
        <v>425</v>
      </c>
      <c r="DI487" s="5">
        <f>SUM(DI440+DI399+DI246)</f>
        <v>0</v>
      </c>
      <c r="DJ487" s="5">
        <f>SUM(DJ440+DJ399+DJ246)</f>
        <v>0</v>
      </c>
    </row>
    <row r="488" spans="1:114" ht="14.25" customHeight="1" x14ac:dyDescent="0.2">
      <c r="Y488" s="888"/>
      <c r="AB488" s="891"/>
      <c r="AI488" s="889"/>
      <c r="AJ488" s="889"/>
      <c r="AZ488" s="894">
        <f>AC484+AE484+AG484+AI484+AK484+AM484+AO484+AQ484+AS484+AU484+AW484+AY484</f>
        <v>5371.75</v>
      </c>
      <c r="CZ488" s="886">
        <v>810255</v>
      </c>
      <c r="DA488" s="11" t="s">
        <v>463</v>
      </c>
      <c r="DD488" s="1" t="s">
        <v>44</v>
      </c>
      <c r="DE488" s="5">
        <f>SUM(DE290+DE143)</f>
        <v>142</v>
      </c>
      <c r="DF488" s="5">
        <f>SUM(DF290+DF143)</f>
        <v>11444</v>
      </c>
      <c r="DH488" s="1" t="s">
        <v>44</v>
      </c>
      <c r="DI488" s="5">
        <f>SUM(DI290+DI143)</f>
        <v>0</v>
      </c>
      <c r="DJ488" s="5">
        <f>SUM(DJ290+DJ143)</f>
        <v>0</v>
      </c>
    </row>
    <row r="489" spans="1:114" x14ac:dyDescent="0.2">
      <c r="AB489" s="891"/>
      <c r="AI489" s="888"/>
      <c r="AJ489" s="888"/>
      <c r="AU489" s="888"/>
      <c r="AW489" s="888"/>
      <c r="AX489" s="888"/>
      <c r="AY489" s="868"/>
      <c r="AZ489" s="895">
        <f>AD484+AF484+AH484+AJ484+AL484+AN484+AP484+AR484+AT484+AV484+AX484+AZ484</f>
        <v>451051.25</v>
      </c>
      <c r="DD489" s="1" t="s">
        <v>45</v>
      </c>
      <c r="DE489" s="5">
        <f>SUM(DE340+DE195)</f>
        <v>227.75</v>
      </c>
      <c r="DF489" s="5">
        <f>SUM(DF340+DF195)</f>
        <v>18080</v>
      </c>
      <c r="DH489" s="1" t="s">
        <v>45</v>
      </c>
      <c r="DI489" s="5">
        <f>SUM(DI340+DI195)</f>
        <v>0</v>
      </c>
      <c r="DJ489" s="5">
        <f>SUM(DJ340+DJ195)</f>
        <v>0</v>
      </c>
    </row>
    <row r="490" spans="1:114" x14ac:dyDescent="0.2">
      <c r="AB490" s="868"/>
      <c r="AI490" s="888"/>
      <c r="AJ490" s="888"/>
      <c r="AU490" s="888"/>
      <c r="AW490" s="888"/>
      <c r="AX490" s="888"/>
      <c r="AY490" s="868"/>
      <c r="CZ490" s="896"/>
      <c r="DA490" s="949"/>
      <c r="DB490" s="949"/>
    </row>
    <row r="491" spans="1:114" x14ac:dyDescent="0.2">
      <c r="AA491" s="868"/>
      <c r="AB491" s="868"/>
      <c r="AI491" s="888"/>
      <c r="AJ491" s="888"/>
      <c r="AU491" s="888"/>
      <c r="AW491" s="888"/>
      <c r="AX491" s="856"/>
      <c r="AY491" s="888"/>
      <c r="CZ491" s="896"/>
    </row>
    <row r="492" spans="1:114" x14ac:dyDescent="0.2">
      <c r="AA492" s="868"/>
      <c r="AB492" s="868"/>
      <c r="AI492" s="890"/>
      <c r="AJ492" s="889"/>
      <c r="AY492" s="888"/>
    </row>
    <row r="493" spans="1:114" x14ac:dyDescent="0.2">
      <c r="AB493" s="868"/>
    </row>
    <row r="494" spans="1:114" x14ac:dyDescent="0.2">
      <c r="AA494" s="868"/>
      <c r="AB494" s="868"/>
    </row>
    <row r="495" spans="1:114" x14ac:dyDescent="0.2">
      <c r="U495" s="866"/>
      <c r="X495" s="866"/>
      <c r="AA495" s="868"/>
      <c r="AB495" s="868"/>
    </row>
    <row r="496" spans="1:114" x14ac:dyDescent="0.2">
      <c r="AA496" s="868"/>
      <c r="AB496" s="891"/>
    </row>
    <row r="497" spans="28:28" x14ac:dyDescent="0.2">
      <c r="AB497" s="888"/>
    </row>
  </sheetData>
  <sortState ref="A347:GV351">
    <sortCondition ref="A347:A351"/>
  </sortState>
  <mergeCells count="645">
    <mergeCell ref="DA490:DB490"/>
    <mergeCell ref="AU487:AX487"/>
    <mergeCell ref="M291:N291"/>
    <mergeCell ref="K291:L291"/>
    <mergeCell ref="I291:J291"/>
    <mergeCell ref="G291:H291"/>
    <mergeCell ref="E291:F291"/>
    <mergeCell ref="CI485:CJ485"/>
    <mergeCell ref="CM485:CN485"/>
    <mergeCell ref="CQ485:CR485"/>
    <mergeCell ref="CI400:CJ400"/>
    <mergeCell ref="CM400:CN400"/>
    <mergeCell ref="CQ400:CR400"/>
    <mergeCell ref="CI341:CJ341"/>
    <mergeCell ref="CM341:CN341"/>
    <mergeCell ref="CQ341:CR341"/>
    <mergeCell ref="BI485:BJ485"/>
    <mergeCell ref="BK485:BL485"/>
    <mergeCell ref="BM485:BN485"/>
    <mergeCell ref="BO485:BP485"/>
    <mergeCell ref="BQ485:BR485"/>
    <mergeCell ref="BS485:BT485"/>
    <mergeCell ref="BU485:BV485"/>
    <mergeCell ref="BW485:BX485"/>
    <mergeCell ref="CU485:CV485"/>
    <mergeCell ref="CE481:CF481"/>
    <mergeCell ref="CI481:CJ481"/>
    <mergeCell ref="CM481:CN481"/>
    <mergeCell ref="CQ481:CR481"/>
    <mergeCell ref="BY441:BZ441"/>
    <mergeCell ref="CA441:CB441"/>
    <mergeCell ref="CC441:CD441"/>
    <mergeCell ref="CE441:CF441"/>
    <mergeCell ref="CG441:CH441"/>
    <mergeCell ref="CK441:CL441"/>
    <mergeCell ref="CO441:CP441"/>
    <mergeCell ref="CS441:CT441"/>
    <mergeCell ref="BY444:CV445"/>
    <mergeCell ref="CI441:CJ441"/>
    <mergeCell ref="CM441:CN441"/>
    <mergeCell ref="CQ441:CR441"/>
    <mergeCell ref="CU441:CV441"/>
    <mergeCell ref="CU481:CV481"/>
    <mergeCell ref="BY481:BZ481"/>
    <mergeCell ref="CA481:CB481"/>
    <mergeCell ref="CC481:CD481"/>
    <mergeCell ref="CG481:CH481"/>
    <mergeCell ref="BY485:BZ485"/>
    <mergeCell ref="CE247:CF247"/>
    <mergeCell ref="CG247:CH247"/>
    <mergeCell ref="CK247:CL247"/>
    <mergeCell ref="CO247:CP247"/>
    <mergeCell ref="CS247:CT247"/>
    <mergeCell ref="BY250:CV251"/>
    <mergeCell ref="BY291:BZ291"/>
    <mergeCell ref="CA291:CB291"/>
    <mergeCell ref="CC291:CD291"/>
    <mergeCell ref="CE291:CF291"/>
    <mergeCell ref="CG291:CH291"/>
    <mergeCell ref="CK291:CL291"/>
    <mergeCell ref="CO291:CP291"/>
    <mergeCell ref="CS291:CT291"/>
    <mergeCell ref="BY403:CV404"/>
    <mergeCell ref="BY3:CV4"/>
    <mergeCell ref="BY41:BZ41"/>
    <mergeCell ref="CA41:CB41"/>
    <mergeCell ref="CC41:CD41"/>
    <mergeCell ref="CE41:CF41"/>
    <mergeCell ref="CG41:CH41"/>
    <mergeCell ref="CI41:CJ41"/>
    <mergeCell ref="CK41:CL41"/>
    <mergeCell ref="CM41:CN41"/>
    <mergeCell ref="CO41:CP41"/>
    <mergeCell ref="CQ41:CR41"/>
    <mergeCell ref="CS41:CT41"/>
    <mergeCell ref="CU41:CV41"/>
    <mergeCell ref="BY147:CV148"/>
    <mergeCell ref="BY196:BZ196"/>
    <mergeCell ref="CA196:CB196"/>
    <mergeCell ref="CC196:CD196"/>
    <mergeCell ref="CE196:CF196"/>
    <mergeCell ref="CG196:CH196"/>
    <mergeCell ref="CK196:CL196"/>
    <mergeCell ref="CO196:CP196"/>
    <mergeCell ref="CS196:CT196"/>
    <mergeCell ref="CC247:CD247"/>
    <mergeCell ref="BY344:CV345"/>
    <mergeCell ref="BY400:BZ400"/>
    <mergeCell ref="CA400:CB400"/>
    <mergeCell ref="CC400:CD400"/>
    <mergeCell ref="CE400:CF400"/>
    <mergeCell ref="CG400:CH400"/>
    <mergeCell ref="CK400:CL400"/>
    <mergeCell ref="CO400:CP400"/>
    <mergeCell ref="CS400:CT400"/>
    <mergeCell ref="CU400:CV400"/>
    <mergeCell ref="DG251:DJ251"/>
    <mergeCell ref="DC291:DD291"/>
    <mergeCell ref="CI291:CJ291"/>
    <mergeCell ref="CM291:CN291"/>
    <mergeCell ref="CQ291:CR291"/>
    <mergeCell ref="CU291:CV291"/>
    <mergeCell ref="BY294:CV295"/>
    <mergeCell ref="BY341:BZ341"/>
    <mergeCell ref="CA341:CB341"/>
    <mergeCell ref="DC251:DF251"/>
    <mergeCell ref="DE291:DF291"/>
    <mergeCell ref="DC295:DF295"/>
    <mergeCell ref="DE341:DF341"/>
    <mergeCell ref="CC341:CD341"/>
    <mergeCell ref="CE341:CF341"/>
    <mergeCell ref="CG341:CH341"/>
    <mergeCell ref="CK341:CL341"/>
    <mergeCell ref="CO341:CP341"/>
    <mergeCell ref="CS341:CT341"/>
    <mergeCell ref="DG341:DH341"/>
    <mergeCell ref="DI341:DJ341"/>
    <mergeCell ref="DG291:DH291"/>
    <mergeCell ref="DI291:DJ291"/>
    <mergeCell ref="CU341:CV341"/>
    <mergeCell ref="DG200:DJ200"/>
    <mergeCell ref="DC247:DD247"/>
    <mergeCell ref="CI247:CJ247"/>
    <mergeCell ref="CM247:CN247"/>
    <mergeCell ref="CQ247:CR247"/>
    <mergeCell ref="CU247:CV247"/>
    <mergeCell ref="DG148:DJ148"/>
    <mergeCell ref="DC196:DD196"/>
    <mergeCell ref="CI196:CJ196"/>
    <mergeCell ref="CM196:CN196"/>
    <mergeCell ref="CQ196:CR196"/>
    <mergeCell ref="CU196:CV196"/>
    <mergeCell ref="BY199:CV200"/>
    <mergeCell ref="BY247:BZ247"/>
    <mergeCell ref="CA247:CB247"/>
    <mergeCell ref="DG247:DH247"/>
    <mergeCell ref="DI247:DJ247"/>
    <mergeCell ref="DG196:DH196"/>
    <mergeCell ref="DI196:DJ196"/>
    <mergeCell ref="CZ247:DA247"/>
    <mergeCell ref="DC148:DF148"/>
    <mergeCell ref="DE196:DF196"/>
    <mergeCell ref="DC200:DF200"/>
    <mergeCell ref="DE247:DF247"/>
    <mergeCell ref="DG85:DJ85"/>
    <mergeCell ref="DC144:DD144"/>
    <mergeCell ref="CI144:CJ144"/>
    <mergeCell ref="CM144:CN144"/>
    <mergeCell ref="CQ144:CR144"/>
    <mergeCell ref="CU144:CV144"/>
    <mergeCell ref="DC85:DF85"/>
    <mergeCell ref="DE144:DF144"/>
    <mergeCell ref="BY84:CV85"/>
    <mergeCell ref="BY144:BZ144"/>
    <mergeCell ref="CA144:CB144"/>
    <mergeCell ref="CC144:CD144"/>
    <mergeCell ref="CE144:CF144"/>
    <mergeCell ref="CG144:CH144"/>
    <mergeCell ref="CK144:CL144"/>
    <mergeCell ref="CO144:CP144"/>
    <mergeCell ref="CS144:CT144"/>
    <mergeCell ref="DG144:DH144"/>
    <mergeCell ref="DI144:DJ144"/>
    <mergeCell ref="CW481:CX481"/>
    <mergeCell ref="CZ291:DA291"/>
    <mergeCell ref="CZ400:DA400"/>
    <mergeCell ref="DG295:DJ295"/>
    <mergeCell ref="DC341:DD341"/>
    <mergeCell ref="DG404:DJ404"/>
    <mergeCell ref="DC441:DD441"/>
    <mergeCell ref="DG345:DJ345"/>
    <mergeCell ref="DC400:DD400"/>
    <mergeCell ref="DG441:DH441"/>
    <mergeCell ref="DI441:DJ441"/>
    <mergeCell ref="DG400:DH400"/>
    <mergeCell ref="DI400:DJ400"/>
    <mergeCell ref="DE400:DF400"/>
    <mergeCell ref="DC404:DF404"/>
    <mergeCell ref="DE441:DF441"/>
    <mergeCell ref="DC345:DF345"/>
    <mergeCell ref="CA485:CB485"/>
    <mergeCell ref="CC485:CD485"/>
    <mergeCell ref="CG485:CH485"/>
    <mergeCell ref="CK485:CL485"/>
    <mergeCell ref="CO485:CP485"/>
    <mergeCell ref="CS485:CT485"/>
    <mergeCell ref="CE485:CF485"/>
    <mergeCell ref="BI481:BJ481"/>
    <mergeCell ref="BK481:BL481"/>
    <mergeCell ref="BM481:BN481"/>
    <mergeCell ref="BO481:BP481"/>
    <mergeCell ref="BQ481:BR481"/>
    <mergeCell ref="BS481:BT481"/>
    <mergeCell ref="BU481:BV481"/>
    <mergeCell ref="BW481:BX481"/>
    <mergeCell ref="CK481:CL481"/>
    <mergeCell ref="CS481:CT481"/>
    <mergeCell ref="CO481:CP481"/>
    <mergeCell ref="BA481:BB481"/>
    <mergeCell ref="BE481:BF481"/>
    <mergeCell ref="BA403:BX404"/>
    <mergeCell ref="BG441:BH441"/>
    <mergeCell ref="BI441:BJ441"/>
    <mergeCell ref="BK441:BL441"/>
    <mergeCell ref="BM441:BN441"/>
    <mergeCell ref="BO441:BP441"/>
    <mergeCell ref="BQ441:BR441"/>
    <mergeCell ref="BS441:BT441"/>
    <mergeCell ref="BU441:BV441"/>
    <mergeCell ref="BW441:BX441"/>
    <mergeCell ref="BA344:BX345"/>
    <mergeCell ref="BG400:BH400"/>
    <mergeCell ref="BI400:BJ400"/>
    <mergeCell ref="BK400:BL400"/>
    <mergeCell ref="BM400:BN400"/>
    <mergeCell ref="BO400:BP400"/>
    <mergeCell ref="BQ400:BR400"/>
    <mergeCell ref="BS400:BT400"/>
    <mergeCell ref="BU400:BV400"/>
    <mergeCell ref="BW400:BX400"/>
    <mergeCell ref="BA294:BX295"/>
    <mergeCell ref="BG341:BH341"/>
    <mergeCell ref="BI341:BJ341"/>
    <mergeCell ref="BK341:BL341"/>
    <mergeCell ref="BM341:BN341"/>
    <mergeCell ref="BO341:BP341"/>
    <mergeCell ref="BQ341:BR341"/>
    <mergeCell ref="BS341:BT341"/>
    <mergeCell ref="BU341:BV341"/>
    <mergeCell ref="BW341:BX341"/>
    <mergeCell ref="CW41:CX41"/>
    <mergeCell ref="BK144:BL144"/>
    <mergeCell ref="BM144:BN144"/>
    <mergeCell ref="BO144:BP144"/>
    <mergeCell ref="BQ144:BR144"/>
    <mergeCell ref="BS144:BT144"/>
    <mergeCell ref="BU144:BV144"/>
    <mergeCell ref="BW144:BX144"/>
    <mergeCell ref="BY44:CV45"/>
    <mergeCell ref="BY81:BZ81"/>
    <mergeCell ref="CA81:CB81"/>
    <mergeCell ref="CC81:CD81"/>
    <mergeCell ref="CE81:CF81"/>
    <mergeCell ref="CG81:CH81"/>
    <mergeCell ref="CI81:CJ81"/>
    <mergeCell ref="CK81:CL81"/>
    <mergeCell ref="CM81:CN81"/>
    <mergeCell ref="CO81:CP81"/>
    <mergeCell ref="CQ81:CR81"/>
    <mergeCell ref="CS81:CT81"/>
    <mergeCell ref="CU81:CV81"/>
    <mergeCell ref="CW81:CX81"/>
    <mergeCell ref="CW144:CX144"/>
    <mergeCell ref="BA3:BX4"/>
    <mergeCell ref="BG41:BH41"/>
    <mergeCell ref="BI41:BJ41"/>
    <mergeCell ref="BK41:BL41"/>
    <mergeCell ref="BM41:BN41"/>
    <mergeCell ref="BO41:BP41"/>
    <mergeCell ref="BQ41:BR41"/>
    <mergeCell ref="BS41:BT41"/>
    <mergeCell ref="BU41:BV41"/>
    <mergeCell ref="BW41:BX41"/>
    <mergeCell ref="BC41:BD41"/>
    <mergeCell ref="BE41:BF41"/>
    <mergeCell ref="BA41:BB41"/>
    <mergeCell ref="CW196:CX196"/>
    <mergeCell ref="CW247:CX247"/>
    <mergeCell ref="CW291:CX291"/>
    <mergeCell ref="CW341:CX341"/>
    <mergeCell ref="CW400:CX400"/>
    <mergeCell ref="CW441:CX441"/>
    <mergeCell ref="AO485:AP485"/>
    <mergeCell ref="AQ485:AR485"/>
    <mergeCell ref="AS485:AT485"/>
    <mergeCell ref="AU485:AV485"/>
    <mergeCell ref="AW485:AX485"/>
    <mergeCell ref="AY485:AZ485"/>
    <mergeCell ref="BC291:BD291"/>
    <mergeCell ref="BC341:BD341"/>
    <mergeCell ref="BC400:BD400"/>
    <mergeCell ref="BC441:BD441"/>
    <mergeCell ref="BI247:BJ247"/>
    <mergeCell ref="BK247:BL247"/>
    <mergeCell ref="BM247:BN247"/>
    <mergeCell ref="BO247:BP247"/>
    <mergeCell ref="BQ247:BR247"/>
    <mergeCell ref="BU247:BV247"/>
    <mergeCell ref="BW247:BX247"/>
    <mergeCell ref="BA250:BX251"/>
    <mergeCell ref="AY81:AZ81"/>
    <mergeCell ref="AY247:AZ247"/>
    <mergeCell ref="AY400:AZ400"/>
    <mergeCell ref="BS247:BT247"/>
    <mergeCell ref="BC481:BD481"/>
    <mergeCell ref="BS196:BT196"/>
    <mergeCell ref="BU196:BV196"/>
    <mergeCell ref="BW196:BX196"/>
    <mergeCell ref="CW485:CX485"/>
    <mergeCell ref="BI81:BJ81"/>
    <mergeCell ref="AY144:AZ144"/>
    <mergeCell ref="BK81:BL81"/>
    <mergeCell ref="BM81:BN81"/>
    <mergeCell ref="BO81:BP81"/>
    <mergeCell ref="BQ81:BR81"/>
    <mergeCell ref="BS81:BT81"/>
    <mergeCell ref="BU81:BV81"/>
    <mergeCell ref="BW81:BX81"/>
    <mergeCell ref="BA81:BB81"/>
    <mergeCell ref="BA144:BB144"/>
    <mergeCell ref="BA84:BX85"/>
    <mergeCell ref="BE81:BF81"/>
    <mergeCell ref="BG144:BH144"/>
    <mergeCell ref="BI144:BJ144"/>
    <mergeCell ref="CZ485:DA485"/>
    <mergeCell ref="A484:A485"/>
    <mergeCell ref="W485:X485"/>
    <mergeCell ref="Y485:Z485"/>
    <mergeCell ref="AA485:AB485"/>
    <mergeCell ref="AC485:AD485"/>
    <mergeCell ref="AE485:AF485"/>
    <mergeCell ref="AG485:AH485"/>
    <mergeCell ref="AI485:AJ485"/>
    <mergeCell ref="AK485:AL485"/>
    <mergeCell ref="AM485:AN485"/>
    <mergeCell ref="E485:F485"/>
    <mergeCell ref="G485:H485"/>
    <mergeCell ref="I485:J485"/>
    <mergeCell ref="K485:L485"/>
    <mergeCell ref="M485:N485"/>
    <mergeCell ref="O485:P485"/>
    <mergeCell ref="Q485:R485"/>
    <mergeCell ref="S485:T485"/>
    <mergeCell ref="U485:V485"/>
    <mergeCell ref="BA485:BB485"/>
    <mergeCell ref="BC485:BD485"/>
    <mergeCell ref="BE485:BF485"/>
    <mergeCell ref="BG485:BH485"/>
    <mergeCell ref="AM41:AN41"/>
    <mergeCell ref="E3:AB4"/>
    <mergeCell ref="AC3:AZ4"/>
    <mergeCell ref="E41:F41"/>
    <mergeCell ref="G41:H41"/>
    <mergeCell ref="I41:J41"/>
    <mergeCell ref="K41:L41"/>
    <mergeCell ref="M41:N41"/>
    <mergeCell ref="O41:P41"/>
    <mergeCell ref="Q41:R41"/>
    <mergeCell ref="S41:T41"/>
    <mergeCell ref="U41:V41"/>
    <mergeCell ref="W41:X41"/>
    <mergeCell ref="Y41:Z41"/>
    <mergeCell ref="AA41:AB41"/>
    <mergeCell ref="AG41:AH41"/>
    <mergeCell ref="AI41:AJ41"/>
    <mergeCell ref="U81:V81"/>
    <mergeCell ref="W81:X81"/>
    <mergeCell ref="Y81:Z81"/>
    <mergeCell ref="E84:AB85"/>
    <mergeCell ref="AC84:AZ85"/>
    <mergeCell ref="CZ41:DA41"/>
    <mergeCell ref="C4:D4"/>
    <mergeCell ref="E44:AB45"/>
    <mergeCell ref="AC44:AZ45"/>
    <mergeCell ref="C45:D45"/>
    <mergeCell ref="E81:F81"/>
    <mergeCell ref="G81:H81"/>
    <mergeCell ref="I81:J81"/>
    <mergeCell ref="K81:L81"/>
    <mergeCell ref="M81:N81"/>
    <mergeCell ref="AO41:AP41"/>
    <mergeCell ref="AQ41:AR41"/>
    <mergeCell ref="AS41:AT41"/>
    <mergeCell ref="AU41:AV41"/>
    <mergeCell ref="AW41:AX41"/>
    <mergeCell ref="AY41:AZ41"/>
    <mergeCell ref="AC41:AD41"/>
    <mergeCell ref="AE41:AF41"/>
    <mergeCell ref="AK41:AL41"/>
    <mergeCell ref="CZ81:DA81"/>
    <mergeCell ref="AS81:AT81"/>
    <mergeCell ref="AU81:AV81"/>
    <mergeCell ref="C85:D85"/>
    <mergeCell ref="E144:F144"/>
    <mergeCell ref="G144:H144"/>
    <mergeCell ref="I144:J144"/>
    <mergeCell ref="K144:L144"/>
    <mergeCell ref="M144:N144"/>
    <mergeCell ref="AM81:AN81"/>
    <mergeCell ref="AO81:AP81"/>
    <mergeCell ref="AQ81:AR81"/>
    <mergeCell ref="AW81:AX81"/>
    <mergeCell ref="AA81:AB81"/>
    <mergeCell ref="AC81:AD81"/>
    <mergeCell ref="AE81:AF81"/>
    <mergeCell ref="AG81:AH81"/>
    <mergeCell ref="AI81:AJ81"/>
    <mergeCell ref="AK81:AL81"/>
    <mergeCell ref="O81:P81"/>
    <mergeCell ref="Q81:R81"/>
    <mergeCell ref="CZ144:DA144"/>
    <mergeCell ref="BG81:BH81"/>
    <mergeCell ref="S81:T81"/>
    <mergeCell ref="C148:D148"/>
    <mergeCell ref="E196:F196"/>
    <mergeCell ref="G196:H196"/>
    <mergeCell ref="I196:J196"/>
    <mergeCell ref="K196:L196"/>
    <mergeCell ref="M196:N196"/>
    <mergeCell ref="AM144:AN144"/>
    <mergeCell ref="AO144:AP144"/>
    <mergeCell ref="AQ144:AR144"/>
    <mergeCell ref="AA144:AB144"/>
    <mergeCell ref="AC144:AD144"/>
    <mergeCell ref="AE144:AF144"/>
    <mergeCell ref="AG144:AH144"/>
    <mergeCell ref="AI144:AJ144"/>
    <mergeCell ref="AK144:AL144"/>
    <mergeCell ref="O144:P144"/>
    <mergeCell ref="Q144:R144"/>
    <mergeCell ref="S144:T144"/>
    <mergeCell ref="AI196:AJ196"/>
    <mergeCell ref="Q196:R196"/>
    <mergeCell ref="S196:T196"/>
    <mergeCell ref="U196:V196"/>
    <mergeCell ref="W196:X196"/>
    <mergeCell ref="Y196:Z196"/>
    <mergeCell ref="U144:V144"/>
    <mergeCell ref="W144:X144"/>
    <mergeCell ref="Y144:Z144"/>
    <mergeCell ref="E147:AB148"/>
    <mergeCell ref="AC147:AZ148"/>
    <mergeCell ref="AS144:AT144"/>
    <mergeCell ref="AU144:AV144"/>
    <mergeCell ref="AW144:AX144"/>
    <mergeCell ref="W247:X247"/>
    <mergeCell ref="Y247:Z247"/>
    <mergeCell ref="AY196:AZ196"/>
    <mergeCell ref="CZ196:DA196"/>
    <mergeCell ref="E199:AB200"/>
    <mergeCell ref="AC199:AZ200"/>
    <mergeCell ref="C200:D200"/>
    <mergeCell ref="E247:F247"/>
    <mergeCell ref="G247:H247"/>
    <mergeCell ref="I247:J247"/>
    <mergeCell ref="K247:L247"/>
    <mergeCell ref="M247:N247"/>
    <mergeCell ref="AM196:AN196"/>
    <mergeCell ref="AO196:AP196"/>
    <mergeCell ref="AQ196:AR196"/>
    <mergeCell ref="AS196:AT196"/>
    <mergeCell ref="AU196:AV196"/>
    <mergeCell ref="AW196:AX196"/>
    <mergeCell ref="AA196:AB196"/>
    <mergeCell ref="AC196:AD196"/>
    <mergeCell ref="AE196:AF196"/>
    <mergeCell ref="AG196:AH196"/>
    <mergeCell ref="AK196:AL196"/>
    <mergeCell ref="O196:P196"/>
    <mergeCell ref="BC247:BD247"/>
    <mergeCell ref="BA199:BX200"/>
    <mergeCell ref="BG247:BH247"/>
    <mergeCell ref="E250:AB251"/>
    <mergeCell ref="AC250:AZ251"/>
    <mergeCell ref="C251:D251"/>
    <mergeCell ref="AM247:AN247"/>
    <mergeCell ref="AO247:AP247"/>
    <mergeCell ref="AQ247:AR247"/>
    <mergeCell ref="AS247:AT247"/>
    <mergeCell ref="AU247:AV247"/>
    <mergeCell ref="AW247:AX247"/>
    <mergeCell ref="AA247:AB247"/>
    <mergeCell ref="AC247:AD247"/>
    <mergeCell ref="AE247:AF247"/>
    <mergeCell ref="AG247:AH247"/>
    <mergeCell ref="AI247:AJ247"/>
    <mergeCell ref="AK247:AL247"/>
    <mergeCell ref="O247:P247"/>
    <mergeCell ref="Q247:R247"/>
    <mergeCell ref="S247:T247"/>
    <mergeCell ref="U247:V247"/>
    <mergeCell ref="C295:D295"/>
    <mergeCell ref="E341:F341"/>
    <mergeCell ref="G341:H341"/>
    <mergeCell ref="I341:J341"/>
    <mergeCell ref="K341:L341"/>
    <mergeCell ref="M341:N341"/>
    <mergeCell ref="AM291:AN291"/>
    <mergeCell ref="AO291:AP291"/>
    <mergeCell ref="AQ291:AR291"/>
    <mergeCell ref="AA291:AB291"/>
    <mergeCell ref="AC291:AD291"/>
    <mergeCell ref="AE291:AF291"/>
    <mergeCell ref="AG291:AH291"/>
    <mergeCell ref="AI291:AJ291"/>
    <mergeCell ref="AK291:AL291"/>
    <mergeCell ref="O291:P291"/>
    <mergeCell ref="Q291:R291"/>
    <mergeCell ref="S291:T291"/>
    <mergeCell ref="AI341:AJ341"/>
    <mergeCell ref="AK341:AL341"/>
    <mergeCell ref="O341:P341"/>
    <mergeCell ref="Q341:R341"/>
    <mergeCell ref="S341:T341"/>
    <mergeCell ref="U341:V341"/>
    <mergeCell ref="W341:X341"/>
    <mergeCell ref="Y341:Z341"/>
    <mergeCell ref="AY291:AZ291"/>
    <mergeCell ref="U291:V291"/>
    <mergeCell ref="W291:X291"/>
    <mergeCell ref="Y291:Z291"/>
    <mergeCell ref="E294:AB295"/>
    <mergeCell ref="AC294:AZ295"/>
    <mergeCell ref="AS291:AT291"/>
    <mergeCell ref="AU291:AV291"/>
    <mergeCell ref="AW291:AX291"/>
    <mergeCell ref="S400:T400"/>
    <mergeCell ref="U400:V400"/>
    <mergeCell ref="W400:X400"/>
    <mergeCell ref="Y400:Z400"/>
    <mergeCell ref="AY341:AZ341"/>
    <mergeCell ref="CZ341:DA341"/>
    <mergeCell ref="E344:AB345"/>
    <mergeCell ref="AC344:AZ345"/>
    <mergeCell ref="C345:D345"/>
    <mergeCell ref="E400:F400"/>
    <mergeCell ref="G400:H400"/>
    <mergeCell ref="I400:J400"/>
    <mergeCell ref="K400:L400"/>
    <mergeCell ref="M400:N400"/>
    <mergeCell ref="AM341:AN341"/>
    <mergeCell ref="AO341:AP341"/>
    <mergeCell ref="AQ341:AR341"/>
    <mergeCell ref="AS341:AT341"/>
    <mergeCell ref="AU341:AV341"/>
    <mergeCell ref="AW341:AX341"/>
    <mergeCell ref="AA341:AB341"/>
    <mergeCell ref="AC341:AD341"/>
    <mergeCell ref="AE341:AF341"/>
    <mergeCell ref="AG341:AH341"/>
    <mergeCell ref="E403:AB404"/>
    <mergeCell ref="AC403:AZ404"/>
    <mergeCell ref="C404:D404"/>
    <mergeCell ref="E441:F441"/>
    <mergeCell ref="G441:H441"/>
    <mergeCell ref="I441:J441"/>
    <mergeCell ref="K441:L441"/>
    <mergeCell ref="M441:N441"/>
    <mergeCell ref="AM400:AN400"/>
    <mergeCell ref="AO400:AP400"/>
    <mergeCell ref="AQ400:AR400"/>
    <mergeCell ref="AS400:AT400"/>
    <mergeCell ref="AU400:AV400"/>
    <mergeCell ref="AW400:AX400"/>
    <mergeCell ref="AA400:AB400"/>
    <mergeCell ref="AC400:AD400"/>
    <mergeCell ref="AE400:AF400"/>
    <mergeCell ref="AG400:AH400"/>
    <mergeCell ref="AI400:AJ400"/>
    <mergeCell ref="AK400:AL400"/>
    <mergeCell ref="O400:P400"/>
    <mergeCell ref="Q400:R400"/>
    <mergeCell ref="AO441:AP441"/>
    <mergeCell ref="AQ441:AR441"/>
    <mergeCell ref="C445:D445"/>
    <mergeCell ref="E481:F481"/>
    <mergeCell ref="G481:H481"/>
    <mergeCell ref="I481:J481"/>
    <mergeCell ref="K481:L481"/>
    <mergeCell ref="M481:N481"/>
    <mergeCell ref="AM441:AN441"/>
    <mergeCell ref="O481:P481"/>
    <mergeCell ref="Q481:R481"/>
    <mergeCell ref="S481:T481"/>
    <mergeCell ref="AA441:AB441"/>
    <mergeCell ref="AC441:AD441"/>
    <mergeCell ref="AE441:AF441"/>
    <mergeCell ref="AG441:AH441"/>
    <mergeCell ref="AI441:AJ441"/>
    <mergeCell ref="AK441:AL441"/>
    <mergeCell ref="O441:P441"/>
    <mergeCell ref="Q441:R441"/>
    <mergeCell ref="S441:T441"/>
    <mergeCell ref="U441:V441"/>
    <mergeCell ref="W441:X441"/>
    <mergeCell ref="Y441:Z441"/>
    <mergeCell ref="U481:V481"/>
    <mergeCell ref="W481:X481"/>
    <mergeCell ref="Y481:Z481"/>
    <mergeCell ref="AY441:AZ441"/>
    <mergeCell ref="CZ441:DA441"/>
    <mergeCell ref="E444:AB445"/>
    <mergeCell ref="AC444:AZ445"/>
    <mergeCell ref="AS441:AT441"/>
    <mergeCell ref="AU441:AV441"/>
    <mergeCell ref="AW441:AX441"/>
    <mergeCell ref="AY481:AZ481"/>
    <mergeCell ref="CZ481:DA481"/>
    <mergeCell ref="AM481:AN481"/>
    <mergeCell ref="AO481:AP481"/>
    <mergeCell ref="AQ481:AR481"/>
    <mergeCell ref="AS481:AT481"/>
    <mergeCell ref="AU481:AV481"/>
    <mergeCell ref="AW481:AX481"/>
    <mergeCell ref="AA481:AB481"/>
    <mergeCell ref="AC481:AD481"/>
    <mergeCell ref="AE481:AF481"/>
    <mergeCell ref="AG481:AH481"/>
    <mergeCell ref="AI481:AJ481"/>
    <mergeCell ref="AK481:AL481"/>
    <mergeCell ref="BA444:BX445"/>
    <mergeCell ref="BG481:BH481"/>
    <mergeCell ref="BG291:BH291"/>
    <mergeCell ref="BI291:BJ291"/>
    <mergeCell ref="BK291:BL291"/>
    <mergeCell ref="BM291:BN291"/>
    <mergeCell ref="BO291:BP291"/>
    <mergeCell ref="BQ291:BR291"/>
    <mergeCell ref="BS291:BT291"/>
    <mergeCell ref="BU291:BV291"/>
    <mergeCell ref="BW291:BX291"/>
    <mergeCell ref="BA196:BB196"/>
    <mergeCell ref="BA247:BB247"/>
    <mergeCell ref="BA291:BB291"/>
    <mergeCell ref="BA341:BB341"/>
    <mergeCell ref="BA400:BB400"/>
    <mergeCell ref="BA441:BB441"/>
    <mergeCell ref="BA44:BX45"/>
    <mergeCell ref="BE144:BF144"/>
    <mergeCell ref="BE196:BF196"/>
    <mergeCell ref="BE247:BF247"/>
    <mergeCell ref="BE291:BF291"/>
    <mergeCell ref="BE341:BF341"/>
    <mergeCell ref="BE400:BF400"/>
    <mergeCell ref="BE441:BF441"/>
    <mergeCell ref="BA147:BX148"/>
    <mergeCell ref="BG196:BH196"/>
    <mergeCell ref="BI196:BJ196"/>
    <mergeCell ref="BK196:BL196"/>
    <mergeCell ref="BM196:BN196"/>
    <mergeCell ref="BO196:BP196"/>
    <mergeCell ref="BQ196:BR196"/>
    <mergeCell ref="BC81:BD81"/>
    <mergeCell ref="BC144:BD144"/>
    <mergeCell ref="BC196:BD196"/>
  </mergeCells>
  <pageMargins left="0.15748031496062992" right="0.19685039370078741" top="0.70866141732283472" bottom="0.39370078740157483" header="0.15748031496062992" footer="0.19685039370078741"/>
  <pageSetup paperSize="9" fitToHeight="0" orientation="landscape" r:id="rId1"/>
  <headerFooter alignWithMargins="0"/>
  <rowBreaks count="9" manualBreakCount="9">
    <brk id="41" max="16383" man="1"/>
    <brk id="81" max="16383" man="1"/>
    <brk id="144" max="16383" man="1"/>
    <brk id="196" max="55" man="1"/>
    <brk id="247" max="16383" man="1"/>
    <brk id="291" max="16383" man="1"/>
    <brk id="341" max="16383" man="1"/>
    <brk id="400" max="16383" man="1"/>
    <brk id="441" max="16383" man="1"/>
  </rowBreaks>
  <ignoredErrors>
    <ignoredError sqref="T51 J299 H8" formula="1"/>
    <ignoredError sqref="S41 U41 W41 Y41 AA41 AC41 AE41 AG41 AI41 AK41 AM41 AO41 AQ41 AS41 AU41 AW41 AY41 G81 M81 S81 U81 W81 Y81 AA81 AC81 AE81 AG81 AI81 AK81 AM81 AO81 AQ81 AS81 AU81 AW81 AY81 E144 S144 U144 W144 Y144 AA144 AC144 AE144 AI144 AK144 AM144 AO144 AQ144 AS144 AU144 AW144 AY144 S196 U196 W196 Y196 AA196 AC196 AE196 AG196 AI196 AK196 AM196 AO196 AQ196 AS196 AU196 AW196 AY196 S247 U247 W247 Y247 AA247 AC247 AE247 AG247 AI247 AK247 AM247 AO247 AQ247 AS247 AU247 AW247 AY247 G291 K291 S291 U291 W291 Y291 AA291 AC291 AE291 AG291 AI291 AK291 AM291 AO291 AQ291 AS291 AU291 AW291 AY291 S341 U341 W341 Y341 AA341 AC341 AE341 AG341 AI341 AK341 AM341 AO341 AQ341 AS341 AU341 AW341 AY341 S400 U400 W400 Y400 AA400 AC400 AE400 AG400 AI400 AK400 AM400 AO400 AQ400 AS400 AU400 AW400 AY400 S441 U441 W441 Y441 AA441 AC441 AE441 AG441 AI441 AK441 AM441 AO441 AQ441 AS441 AU441 AW441 AY441 E481 G481 I481 K481 M481 O481 Q481 S481 U481 W481 Y481 AA481 AC481 AE481 AG481 AI481 AK481 AM481 AO481 AQ481 AS481 AU481 AW481 AY481 CZ481 S485 U485 W485 Y485 AA485 AC485 AE485 AG485 AI485 AK485 AM485 AO485 AQ485 AS485 AU485 AW485 AY485 O41" evalErro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57"/>
  <sheetViews>
    <sheetView zoomScale="85" zoomScaleNormal="85" workbookViewId="0">
      <pane xSplit="1" ySplit="11" topLeftCell="B12" activePane="bottomRight" state="frozen"/>
      <selection pane="topRight" activeCell="B1" sqref="B1"/>
      <selection pane="bottomLeft" activeCell="A12" sqref="A12"/>
      <selection pane="bottomRight" activeCell="K45" sqref="K45"/>
    </sheetView>
  </sheetViews>
  <sheetFormatPr baseColWidth="10" defaultRowHeight="12.75" x14ac:dyDescent="0.2"/>
  <cols>
    <col min="1" max="1" width="8.140625" customWidth="1"/>
    <col min="2" max="2" width="15.28515625" customWidth="1"/>
    <col min="3" max="32" width="8.85546875" customWidth="1"/>
  </cols>
  <sheetData>
    <row r="2" spans="1:30" ht="18" x14ac:dyDescent="0.25">
      <c r="A2" s="366" t="s">
        <v>367</v>
      </c>
    </row>
    <row r="4" spans="1:30" x14ac:dyDescent="0.2">
      <c r="I4" s="357" t="s">
        <v>44</v>
      </c>
      <c r="J4" s="357"/>
      <c r="K4" s="357"/>
      <c r="L4" t="s">
        <v>45</v>
      </c>
      <c r="O4" t="s">
        <v>43</v>
      </c>
      <c r="R4" t="s">
        <v>44</v>
      </c>
      <c r="U4" t="s">
        <v>45</v>
      </c>
      <c r="X4" t="s">
        <v>43</v>
      </c>
      <c r="AA4" t="s">
        <v>43</v>
      </c>
      <c r="AD4" t="s">
        <v>59</v>
      </c>
    </row>
    <row r="5" spans="1:30" x14ac:dyDescent="0.2">
      <c r="C5" s="801" t="s">
        <v>278</v>
      </c>
      <c r="D5" s="802"/>
      <c r="E5" s="803"/>
      <c r="F5" s="779" t="s">
        <v>264</v>
      </c>
      <c r="G5" s="779"/>
      <c r="H5" s="780"/>
      <c r="I5" s="505" t="s">
        <v>47</v>
      </c>
      <c r="J5" s="505"/>
      <c r="K5" s="506"/>
      <c r="L5" s="637" t="s">
        <v>48</v>
      </c>
      <c r="M5" s="637"/>
      <c r="N5" s="638"/>
      <c r="O5" s="673" t="s">
        <v>49</v>
      </c>
      <c r="P5" s="673"/>
      <c r="Q5" s="674"/>
      <c r="R5" s="694" t="s">
        <v>50</v>
      </c>
      <c r="S5" s="694"/>
      <c r="T5" s="694"/>
      <c r="U5" s="540" t="s">
        <v>51</v>
      </c>
      <c r="V5" s="541"/>
      <c r="W5" s="541"/>
      <c r="X5" s="483" t="s">
        <v>52</v>
      </c>
      <c r="Y5" s="365"/>
      <c r="Z5" s="365"/>
      <c r="AA5" s="656" t="s">
        <v>53</v>
      </c>
      <c r="AB5" s="657"/>
      <c r="AC5" s="657"/>
      <c r="AD5" s="393" t="s">
        <v>55</v>
      </c>
    </row>
    <row r="6" spans="1:30" x14ac:dyDescent="0.2">
      <c r="A6" s="377" t="s">
        <v>368</v>
      </c>
      <c r="B6" s="357"/>
      <c r="C6" s="804">
        <f>'Stundenverteilung INGE'!J49</f>
        <v>64500</v>
      </c>
      <c r="D6" s="805"/>
      <c r="E6" s="803"/>
      <c r="F6" s="781">
        <f>'Stundenverteilung INGE'!K49</f>
        <v>88340</v>
      </c>
      <c r="G6" s="782"/>
      <c r="H6" s="783"/>
      <c r="I6" s="507">
        <f>'Stundenverteilung INGE'!L49</f>
        <v>375697.19755185308</v>
      </c>
      <c r="J6" s="507"/>
      <c r="K6" s="508"/>
      <c r="L6" s="639">
        <f>'Stundenverteilung INGE'!M49</f>
        <v>126951.12206732403</v>
      </c>
      <c r="M6" s="639"/>
      <c r="N6" s="640"/>
      <c r="O6" s="675">
        <f>'Stundenverteilung INGE'!N49</f>
        <v>57733.46412784767</v>
      </c>
      <c r="P6" s="675"/>
      <c r="Q6" s="676"/>
      <c r="R6" s="695">
        <f>'Stundenverteilung INGE'!O49</f>
        <v>69139.53417205032</v>
      </c>
      <c r="S6" s="695"/>
      <c r="T6" s="696"/>
      <c r="U6" s="542">
        <f>'Stundenverteilung INGE'!P49</f>
        <v>109373.27439646379</v>
      </c>
      <c r="V6" s="543"/>
      <c r="W6" s="544"/>
      <c r="X6" s="484">
        <f>'Stundenverteilung INGE'!Q49</f>
        <v>109373.27439646379</v>
      </c>
      <c r="Y6" s="485"/>
      <c r="Z6" s="486"/>
      <c r="AA6" s="658">
        <f>'Stundenverteilung INGE'!R49</f>
        <v>70780.133287997276</v>
      </c>
      <c r="AB6" s="659"/>
      <c r="AC6" s="657"/>
      <c r="AD6" s="394"/>
    </row>
    <row r="7" spans="1:30" x14ac:dyDescent="0.2">
      <c r="A7" s="373" t="s">
        <v>369</v>
      </c>
      <c r="B7" s="367"/>
      <c r="C7" s="806"/>
      <c r="D7" s="807"/>
      <c r="E7" s="808"/>
      <c r="F7" s="784"/>
      <c r="G7" s="785"/>
      <c r="H7" s="786"/>
      <c r="I7" s="509"/>
      <c r="J7" s="509"/>
      <c r="K7" s="510"/>
      <c r="L7" s="641"/>
      <c r="M7" s="641"/>
      <c r="N7" s="642"/>
      <c r="O7" s="677"/>
      <c r="P7" s="677"/>
      <c r="Q7" s="678"/>
      <c r="R7" s="697"/>
      <c r="S7" s="697"/>
      <c r="T7" s="698"/>
      <c r="U7" s="545"/>
      <c r="V7" s="546"/>
      <c r="W7" s="547"/>
      <c r="X7" s="487"/>
      <c r="Y7" s="488"/>
      <c r="Z7" s="489"/>
      <c r="AA7" s="660"/>
      <c r="AB7" s="661"/>
      <c r="AC7" s="662"/>
      <c r="AD7" s="395"/>
    </row>
    <row r="8" spans="1:30" x14ac:dyDescent="0.2">
      <c r="A8" s="374" t="s">
        <v>370</v>
      </c>
      <c r="B8" s="367"/>
      <c r="C8" s="806"/>
      <c r="D8" s="807"/>
      <c r="E8" s="808"/>
      <c r="F8" s="784"/>
      <c r="G8" s="785"/>
      <c r="H8" s="786"/>
      <c r="I8" s="509"/>
      <c r="J8" s="509"/>
      <c r="K8" s="510"/>
      <c r="L8" s="641"/>
      <c r="M8" s="641"/>
      <c r="N8" s="642"/>
      <c r="O8" s="677"/>
      <c r="P8" s="677"/>
      <c r="Q8" s="678"/>
      <c r="R8" s="697"/>
      <c r="S8" s="697"/>
      <c r="T8" s="698"/>
      <c r="U8" s="545"/>
      <c r="V8" s="546"/>
      <c r="W8" s="547"/>
      <c r="X8" s="487"/>
      <c r="Y8" s="488"/>
      <c r="Z8" s="489"/>
      <c r="AA8" s="660"/>
      <c r="AB8" s="661"/>
      <c r="AC8" s="662"/>
      <c r="AD8" s="395"/>
    </row>
    <row r="9" spans="1:30" x14ac:dyDescent="0.2">
      <c r="A9" s="375" t="s">
        <v>370</v>
      </c>
      <c r="B9" s="376"/>
      <c r="C9" s="809"/>
      <c r="D9" s="810"/>
      <c r="E9" s="811"/>
      <c r="F9" s="787"/>
      <c r="G9" s="787"/>
      <c r="H9" s="788"/>
      <c r="I9" s="511"/>
      <c r="J9" s="511"/>
      <c r="K9" s="512"/>
      <c r="L9" s="643"/>
      <c r="M9" s="643"/>
      <c r="N9" s="644"/>
      <c r="O9" s="679"/>
      <c r="P9" s="679"/>
      <c r="Q9" s="680"/>
      <c r="R9" s="699"/>
      <c r="S9" s="699"/>
      <c r="T9" s="699"/>
      <c r="U9" s="548"/>
      <c r="V9" s="549"/>
      <c r="W9" s="549"/>
      <c r="X9" s="490"/>
      <c r="Y9" s="491"/>
      <c r="Z9" s="491"/>
      <c r="AA9" s="663"/>
      <c r="AB9" s="664"/>
      <c r="AC9" s="664"/>
      <c r="AD9" s="396"/>
    </row>
    <row r="10" spans="1:30" x14ac:dyDescent="0.2">
      <c r="A10" s="372" t="s">
        <v>12</v>
      </c>
      <c r="B10" s="367"/>
      <c r="C10" s="806">
        <f>SUM(C6:C9)</f>
        <v>64500</v>
      </c>
      <c r="D10" s="807"/>
      <c r="E10" s="812"/>
      <c r="F10" s="785">
        <f t="shared" ref="F10:AD10" si="0">SUM(F6:F9)</f>
        <v>88340</v>
      </c>
      <c r="G10" s="785"/>
      <c r="H10" s="789"/>
      <c r="I10" s="513">
        <f t="shared" si="0"/>
        <v>375697.19755185308</v>
      </c>
      <c r="J10" s="513"/>
      <c r="K10" s="514"/>
      <c r="L10" s="645">
        <f t="shared" si="0"/>
        <v>126951.12206732403</v>
      </c>
      <c r="M10" s="645"/>
      <c r="N10" s="646"/>
      <c r="O10" s="681">
        <f t="shared" si="0"/>
        <v>57733.46412784767</v>
      </c>
      <c r="P10" s="681"/>
      <c r="Q10" s="682"/>
      <c r="R10" s="700">
        <f t="shared" si="0"/>
        <v>69139.53417205032</v>
      </c>
      <c r="S10" s="700"/>
      <c r="T10" s="700"/>
      <c r="U10" s="550">
        <f t="shared" si="0"/>
        <v>109373.27439646379</v>
      </c>
      <c r="V10" s="551"/>
      <c r="W10" s="551"/>
      <c r="X10" s="492">
        <f t="shared" si="0"/>
        <v>109373.27439646379</v>
      </c>
      <c r="Y10" s="493"/>
      <c r="Z10" s="493"/>
      <c r="AA10" s="660">
        <f t="shared" si="0"/>
        <v>70780.133287997276</v>
      </c>
      <c r="AB10" s="661"/>
      <c r="AC10" s="661"/>
      <c r="AD10" s="397">
        <f t="shared" si="0"/>
        <v>0</v>
      </c>
    </row>
    <row r="11" spans="1:30" x14ac:dyDescent="0.2">
      <c r="A11" s="374"/>
      <c r="B11" s="367"/>
      <c r="C11" s="801"/>
      <c r="D11" s="802"/>
      <c r="E11" s="803"/>
      <c r="F11" s="779"/>
      <c r="G11" s="779"/>
      <c r="H11" s="780"/>
      <c r="I11" s="515"/>
      <c r="J11" s="515"/>
      <c r="K11" s="516"/>
      <c r="L11" s="637"/>
      <c r="M11" s="637"/>
      <c r="N11" s="638"/>
      <c r="O11" s="683"/>
      <c r="P11" s="683"/>
      <c r="Q11" s="684"/>
      <c r="R11" s="701"/>
      <c r="S11" s="701"/>
      <c r="T11" s="701"/>
      <c r="U11" s="552"/>
      <c r="V11" s="553"/>
      <c r="W11" s="553"/>
      <c r="X11" s="494"/>
      <c r="Y11" s="495"/>
      <c r="Z11" s="495"/>
      <c r="AA11" s="656"/>
      <c r="AB11" s="657"/>
      <c r="AC11" s="657"/>
      <c r="AD11" s="398"/>
    </row>
    <row r="12" spans="1:30" x14ac:dyDescent="0.2">
      <c r="A12" s="370" t="s">
        <v>1</v>
      </c>
      <c r="B12" s="357" t="s">
        <v>364</v>
      </c>
      <c r="C12" s="813" t="s">
        <v>39</v>
      </c>
      <c r="D12" s="814" t="s">
        <v>365</v>
      </c>
      <c r="E12" s="815" t="s">
        <v>366</v>
      </c>
      <c r="F12" s="790" t="s">
        <v>39</v>
      </c>
      <c r="G12" s="791" t="s">
        <v>365</v>
      </c>
      <c r="H12" s="783" t="s">
        <v>366</v>
      </c>
      <c r="I12" s="517" t="s">
        <v>39</v>
      </c>
      <c r="J12" s="518" t="s">
        <v>365</v>
      </c>
      <c r="K12" s="508" t="s">
        <v>366</v>
      </c>
      <c r="L12" s="647" t="s">
        <v>39</v>
      </c>
      <c r="M12" s="647" t="s">
        <v>365</v>
      </c>
      <c r="N12" s="640" t="s">
        <v>366</v>
      </c>
      <c r="O12" s="685" t="s">
        <v>39</v>
      </c>
      <c r="P12" s="685" t="s">
        <v>365</v>
      </c>
      <c r="Q12" s="676" t="s">
        <v>366</v>
      </c>
      <c r="R12" s="696" t="s">
        <v>39</v>
      </c>
      <c r="S12" s="696" t="s">
        <v>365</v>
      </c>
      <c r="T12" s="702" t="s">
        <v>366</v>
      </c>
      <c r="U12" s="554" t="s">
        <v>39</v>
      </c>
      <c r="V12" s="544" t="s">
        <v>365</v>
      </c>
      <c r="W12" s="555" t="s">
        <v>366</v>
      </c>
      <c r="X12" s="496" t="s">
        <v>39</v>
      </c>
      <c r="Y12" s="486" t="s">
        <v>365</v>
      </c>
      <c r="Z12" s="497" t="s">
        <v>366</v>
      </c>
      <c r="AA12" s="665" t="s">
        <v>39</v>
      </c>
      <c r="AB12" s="666" t="s">
        <v>365</v>
      </c>
      <c r="AC12" s="666" t="s">
        <v>366</v>
      </c>
      <c r="AD12" s="393"/>
    </row>
    <row r="13" spans="1:30" x14ac:dyDescent="0.2">
      <c r="A13" s="7" t="s">
        <v>2</v>
      </c>
      <c r="B13" s="358">
        <v>140</v>
      </c>
      <c r="C13" s="816">
        <f>C25</f>
        <v>8.5285740158387802E-2</v>
      </c>
      <c r="D13" s="817">
        <f>E13/B13</f>
        <v>39.292358858685809</v>
      </c>
      <c r="E13" s="818">
        <f t="shared" ref="E13:E18" si="1">C13*$C$10</f>
        <v>5500.9302402160129</v>
      </c>
      <c r="F13" s="792">
        <f>F25</f>
        <v>1</v>
      </c>
      <c r="G13" s="793">
        <f>H13/B13</f>
        <v>631</v>
      </c>
      <c r="H13" s="794">
        <f t="shared" ref="H13:H18" si="2">F13*$F$10</f>
        <v>88340</v>
      </c>
      <c r="I13" s="519">
        <f>I25</f>
        <v>6.3238355903124863E-3</v>
      </c>
      <c r="J13" s="520">
        <f>K13/B13</f>
        <v>16.970337921850497</v>
      </c>
      <c r="K13" s="521">
        <f t="shared" ref="K13:K18" si="3">I13*$I$10</f>
        <v>2375.8473090590696</v>
      </c>
      <c r="L13" s="648">
        <f>L25</f>
        <v>0.14545965347373926</v>
      </c>
      <c r="M13" s="649">
        <f>N13/B13</f>
        <v>131.90190160010948</v>
      </c>
      <c r="N13" s="650">
        <f t="shared" ref="N13:N18" si="4">L13*$L$10</f>
        <v>18466.266224015326</v>
      </c>
      <c r="O13" s="686">
        <f>O25</f>
        <v>0.17309661341112378</v>
      </c>
      <c r="P13" s="687">
        <f>Q13/B13</f>
        <v>71.381908007307374</v>
      </c>
      <c r="Q13" s="688">
        <f t="shared" ref="Q13:Q18" si="5">O13*$O$10</f>
        <v>9993.4671210230317</v>
      </c>
      <c r="R13" s="703">
        <f>R25</f>
        <v>4.9047456728402078E-2</v>
      </c>
      <c r="S13" s="704">
        <f>T13/B13</f>
        <v>24.222273646610819</v>
      </c>
      <c r="T13" s="705">
        <f t="shared" ref="T13:T18" si="6">R13*$R$10</f>
        <v>3391.118310525515</v>
      </c>
      <c r="U13" s="556">
        <f>U25</f>
        <v>0.24859078083332795</v>
      </c>
      <c r="V13" s="557">
        <f>W13/B13</f>
        <v>194.20848346081979</v>
      </c>
      <c r="W13" s="558">
        <f t="shared" ref="W13:W18" si="7">U13*$U$10</f>
        <v>27189.187684514771</v>
      </c>
      <c r="X13" s="498">
        <f>X25</f>
        <v>0.14624363612004287</v>
      </c>
      <c r="Y13" s="499">
        <f>Z13/B13</f>
        <v>114.25103815781466</v>
      </c>
      <c r="Z13" s="500">
        <f t="shared" ref="Z13:Z18" si="8">X13*$X$10</f>
        <v>15995.145342094052</v>
      </c>
      <c r="AA13" s="667">
        <f>AA25</f>
        <v>0</v>
      </c>
      <c r="AB13" s="668">
        <f>AC13/B13</f>
        <v>0</v>
      </c>
      <c r="AC13" s="659">
        <f>AA13*$AA$10</f>
        <v>0</v>
      </c>
      <c r="AD13" s="412"/>
    </row>
    <row r="14" spans="1:30" x14ac:dyDescent="0.2">
      <c r="A14" s="7" t="s">
        <v>7</v>
      </c>
      <c r="B14" s="358">
        <v>118</v>
      </c>
      <c r="C14" s="816">
        <f t="shared" ref="C14:C18" si="9">C26</f>
        <v>0.27587796565520195</v>
      </c>
      <c r="D14" s="817">
        <f t="shared" ref="D14:D18" si="10">E14/B14</f>
        <v>150.79770156576717</v>
      </c>
      <c r="E14" s="818">
        <f t="shared" si="1"/>
        <v>17794.128784760527</v>
      </c>
      <c r="F14" s="792">
        <f t="shared" ref="F14" si="11">F26</f>
        <v>0</v>
      </c>
      <c r="G14" s="793">
        <f t="shared" ref="G14:G18" si="12">H14/B14</f>
        <v>0</v>
      </c>
      <c r="H14" s="794">
        <f t="shared" si="2"/>
        <v>0</v>
      </c>
      <c r="I14" s="519">
        <f t="shared" ref="I14" si="13">I26</f>
        <v>4.4812238127542398E-2</v>
      </c>
      <c r="J14" s="520">
        <f t="shared" ref="J14:J18" si="14">K14/B14</f>
        <v>142.6765447503727</v>
      </c>
      <c r="K14" s="521">
        <f t="shared" si="3"/>
        <v>16835.832280543978</v>
      </c>
      <c r="L14" s="648">
        <f t="shared" ref="L14" si="15">L26</f>
        <v>0.40038459861757625</v>
      </c>
      <c r="M14" s="649">
        <f t="shared" ref="M14:M18" si="16">N14/B14</f>
        <v>430.75655977098694</v>
      </c>
      <c r="N14" s="650">
        <f t="shared" si="4"/>
        <v>50829.274052976456</v>
      </c>
      <c r="O14" s="686">
        <f t="shared" ref="O14" si="17">O26</f>
        <v>1.3677723470432548E-2</v>
      </c>
      <c r="P14" s="687">
        <f t="shared" ref="P14:P18" si="18">Q14/B14</f>
        <v>6.6920538756850645</v>
      </c>
      <c r="Q14" s="688">
        <f t="shared" si="5"/>
        <v>789.66235733083761</v>
      </c>
      <c r="R14" s="703">
        <f t="shared" ref="R14" si="19">R26</f>
        <v>0.51507404461614215</v>
      </c>
      <c r="S14" s="704">
        <f t="shared" ref="S14:S18" si="20">T14/B14</f>
        <v>301.79643651588077</v>
      </c>
      <c r="T14" s="705">
        <f t="shared" si="6"/>
        <v>35611.979508873934</v>
      </c>
      <c r="U14" s="556">
        <f t="shared" ref="U14" si="21">U26</f>
        <v>0.13219218327274607</v>
      </c>
      <c r="V14" s="557">
        <f t="shared" ref="V14:V18" si="22">W14/B14</f>
        <v>122.52789774709905</v>
      </c>
      <c r="W14" s="558">
        <f t="shared" si="7"/>
        <v>14458.291934157687</v>
      </c>
      <c r="X14" s="498">
        <f t="shared" ref="X14" si="23">X26</f>
        <v>0.14994054796355841</v>
      </c>
      <c r="Y14" s="499">
        <f t="shared" ref="Y14:Y18" si="24">Z14/B14</f>
        <v>138.97871775910522</v>
      </c>
      <c r="Z14" s="500">
        <f t="shared" si="8"/>
        <v>16399.488695574415</v>
      </c>
      <c r="AA14" s="667">
        <f t="shared" ref="AA14" si="25">AA26</f>
        <v>0.51345441950079018</v>
      </c>
      <c r="AB14" s="668">
        <f t="shared" ref="AB14:AB18" si="26">AC14/B14</f>
        <v>307.98620550489147</v>
      </c>
      <c r="AC14" s="659">
        <f t="shared" ref="AC14:AC18" si="27">AA14*$AA$10</f>
        <v>36342.372249577194</v>
      </c>
      <c r="AD14" s="412"/>
    </row>
    <row r="15" spans="1:30" x14ac:dyDescent="0.2">
      <c r="A15" s="7" t="s">
        <v>3</v>
      </c>
      <c r="B15" s="358">
        <v>100</v>
      </c>
      <c r="C15" s="816">
        <f t="shared" si="9"/>
        <v>0.69315244414442601</v>
      </c>
      <c r="D15" s="817">
        <f t="shared" si="10"/>
        <v>447.08332647315473</v>
      </c>
      <c r="E15" s="818">
        <f t="shared" si="1"/>
        <v>44708.332647315474</v>
      </c>
      <c r="F15" s="792">
        <f t="shared" ref="F15" si="28">F27</f>
        <v>0</v>
      </c>
      <c r="G15" s="793">
        <f t="shared" si="12"/>
        <v>0</v>
      </c>
      <c r="H15" s="794">
        <f t="shared" si="2"/>
        <v>0</v>
      </c>
      <c r="I15" s="519">
        <f t="shared" ref="I15" si="29">I27</f>
        <v>0.55408845172261778</v>
      </c>
      <c r="J15" s="520">
        <f t="shared" si="14"/>
        <v>2081.6947850803276</v>
      </c>
      <c r="K15" s="521">
        <f t="shared" si="3"/>
        <v>208169.47850803274</v>
      </c>
      <c r="L15" s="648">
        <f t="shared" ref="L15" si="30">L27</f>
        <v>1.7922101826601242E-2</v>
      </c>
      <c r="M15" s="649">
        <f t="shared" si="16"/>
        <v>22.752309366918652</v>
      </c>
      <c r="N15" s="650">
        <f t="shared" si="4"/>
        <v>2275.2309366918653</v>
      </c>
      <c r="O15" s="686">
        <f t="shared" ref="O15" si="31">O27</f>
        <v>0.3419430867608137</v>
      </c>
      <c r="P15" s="687">
        <f t="shared" si="18"/>
        <v>197.41558933270943</v>
      </c>
      <c r="Q15" s="688">
        <f t="shared" si="5"/>
        <v>19741.558933270942</v>
      </c>
      <c r="R15" s="703">
        <f t="shared" ref="R15" si="32">R27</f>
        <v>4.1093815096769307E-2</v>
      </c>
      <c r="S15" s="704">
        <f t="shared" si="20"/>
        <v>28.412072331429989</v>
      </c>
      <c r="T15" s="705">
        <f t="shared" si="6"/>
        <v>2841.207233142999</v>
      </c>
      <c r="U15" s="556">
        <f t="shared" ref="U15" si="33">U27</f>
        <v>0.19370710194804774</v>
      </c>
      <c r="V15" s="557">
        <f t="shared" si="22"/>
        <v>211.86380013907612</v>
      </c>
      <c r="W15" s="558">
        <f t="shared" si="7"/>
        <v>21186.380013907612</v>
      </c>
      <c r="X15" s="498">
        <f t="shared" ref="X15" si="34">X27</f>
        <v>0.11806672025723473</v>
      </c>
      <c r="Y15" s="499">
        <f t="shared" si="24"/>
        <v>129.13343791785064</v>
      </c>
      <c r="Z15" s="500">
        <f t="shared" si="8"/>
        <v>12913.343791785064</v>
      </c>
      <c r="AA15" s="667">
        <f t="shared" ref="AA15" si="35">AA27</f>
        <v>0.46868573160435562</v>
      </c>
      <c r="AB15" s="668">
        <f t="shared" si="26"/>
        <v>331.73638553138807</v>
      </c>
      <c r="AC15" s="659">
        <f t="shared" si="27"/>
        <v>33173.638553138808</v>
      </c>
      <c r="AD15" s="412"/>
    </row>
    <row r="16" spans="1:30" x14ac:dyDescent="0.2">
      <c r="A16" s="7" t="s">
        <v>8</v>
      </c>
      <c r="B16" s="358">
        <v>75</v>
      </c>
      <c r="C16" s="816">
        <f t="shared" si="9"/>
        <v>0</v>
      </c>
      <c r="D16" s="817">
        <f t="shared" si="10"/>
        <v>0</v>
      </c>
      <c r="E16" s="818">
        <f t="shared" si="1"/>
        <v>0</v>
      </c>
      <c r="F16" s="795">
        <f t="shared" ref="F16" si="36">F28</f>
        <v>0</v>
      </c>
      <c r="G16" s="793">
        <f t="shared" si="12"/>
        <v>0</v>
      </c>
      <c r="H16" s="794">
        <f t="shared" si="2"/>
        <v>0</v>
      </c>
      <c r="I16" s="522">
        <f t="shared" ref="I16" si="37">I28</f>
        <v>0.18563719753705007</v>
      </c>
      <c r="J16" s="520">
        <f t="shared" si="14"/>
        <v>929.911665013993</v>
      </c>
      <c r="K16" s="521">
        <f t="shared" si="3"/>
        <v>69743.374876049478</v>
      </c>
      <c r="L16" s="651">
        <f t="shared" ref="L16" si="38">L28</f>
        <v>0.39961443262016283</v>
      </c>
      <c r="M16" s="649">
        <f t="shared" si="16"/>
        <v>676.42000820568967</v>
      </c>
      <c r="N16" s="650">
        <f t="shared" si="4"/>
        <v>50731.500615426725</v>
      </c>
      <c r="O16" s="689">
        <f t="shared" ref="O16" si="39">O28</f>
        <v>0.42597994706643744</v>
      </c>
      <c r="P16" s="687">
        <f t="shared" si="18"/>
        <v>327.91063990856821</v>
      </c>
      <c r="Q16" s="688">
        <f t="shared" si="5"/>
        <v>24593.297993142616</v>
      </c>
      <c r="R16" s="706">
        <f t="shared" ref="R16" si="40">R28</f>
        <v>0.34569935234632426</v>
      </c>
      <c r="S16" s="704">
        <f t="shared" si="20"/>
        <v>318.686562464058</v>
      </c>
      <c r="T16" s="705">
        <f t="shared" si="6"/>
        <v>23901.492184804349</v>
      </c>
      <c r="U16" s="556">
        <f t="shared" ref="U16" si="41">U28</f>
        <v>1.9854977949674894E-2</v>
      </c>
      <c r="V16" s="557">
        <f t="shared" si="22"/>
        <v>28.954719352340405</v>
      </c>
      <c r="W16" s="558">
        <f t="shared" si="7"/>
        <v>2171.6039514255303</v>
      </c>
      <c r="X16" s="498">
        <f t="shared" ref="X16" si="42">X28</f>
        <v>2.1980506430868168E-2</v>
      </c>
      <c r="Y16" s="499">
        <f t="shared" si="24"/>
        <v>32.05439948315442</v>
      </c>
      <c r="Z16" s="500">
        <f t="shared" si="8"/>
        <v>2404.0799612365813</v>
      </c>
      <c r="AA16" s="667">
        <f t="shared" ref="AA16" si="43">AA28</f>
        <v>1.7859848894854199E-2</v>
      </c>
      <c r="AB16" s="668">
        <f t="shared" si="26"/>
        <v>16.854966470416947</v>
      </c>
      <c r="AC16" s="659">
        <f t="shared" si="27"/>
        <v>1264.1224852812711</v>
      </c>
      <c r="AD16" s="412"/>
    </row>
    <row r="17" spans="1:31" x14ac:dyDescent="0.2">
      <c r="A17" s="7" t="s">
        <v>9</v>
      </c>
      <c r="B17" s="378">
        <v>60</v>
      </c>
      <c r="C17" s="816">
        <f t="shared" si="9"/>
        <v>0</v>
      </c>
      <c r="D17" s="817">
        <f t="shared" si="10"/>
        <v>0</v>
      </c>
      <c r="E17" s="818">
        <f t="shared" si="1"/>
        <v>0</v>
      </c>
      <c r="F17" s="795">
        <f t="shared" ref="F17" si="44">F29</f>
        <v>0</v>
      </c>
      <c r="G17" s="793">
        <f t="shared" si="12"/>
        <v>0</v>
      </c>
      <c r="H17" s="794">
        <f t="shared" si="2"/>
        <v>0</v>
      </c>
      <c r="I17" s="522">
        <f t="shared" ref="I17" si="45">I29</f>
        <v>0.17646512647252938</v>
      </c>
      <c r="J17" s="520">
        <f t="shared" si="14"/>
        <v>1104.9575580227101</v>
      </c>
      <c r="K17" s="521">
        <f t="shared" si="3"/>
        <v>66297.453481362609</v>
      </c>
      <c r="L17" s="651">
        <f t="shared" ref="L17" si="46">L29</f>
        <v>0</v>
      </c>
      <c r="M17" s="649">
        <f t="shared" si="16"/>
        <v>0</v>
      </c>
      <c r="N17" s="650">
        <f t="shared" si="4"/>
        <v>0</v>
      </c>
      <c r="O17" s="689">
        <f t="shared" ref="O17" si="47">O29</f>
        <v>0</v>
      </c>
      <c r="P17" s="687">
        <f t="shared" si="18"/>
        <v>0</v>
      </c>
      <c r="Q17" s="688">
        <f t="shared" si="5"/>
        <v>0</v>
      </c>
      <c r="R17" s="706">
        <f t="shared" ref="R17" si="48">R29</f>
        <v>4.9085331212362235E-2</v>
      </c>
      <c r="S17" s="704">
        <f t="shared" si="20"/>
        <v>56.562282245058782</v>
      </c>
      <c r="T17" s="705">
        <f t="shared" si="6"/>
        <v>3393.7369347035269</v>
      </c>
      <c r="U17" s="556">
        <f t="shared" ref="U17" si="49">U29</f>
        <v>0.21152815532726815</v>
      </c>
      <c r="V17" s="557">
        <f t="shared" si="22"/>
        <v>385.59211625311855</v>
      </c>
      <c r="W17" s="558">
        <f t="shared" si="7"/>
        <v>23135.526975187113</v>
      </c>
      <c r="X17" s="498">
        <f t="shared" ref="X17" si="50">X29</f>
        <v>0.50090434083601287</v>
      </c>
      <c r="Y17" s="499">
        <f t="shared" si="24"/>
        <v>913.0924652772843</v>
      </c>
      <c r="Z17" s="500">
        <f t="shared" si="8"/>
        <v>54785.547916637057</v>
      </c>
      <c r="AA17" s="667">
        <f t="shared" ref="AA17" si="51">AA29</f>
        <v>0</v>
      </c>
      <c r="AB17" s="668">
        <f t="shared" si="26"/>
        <v>0</v>
      </c>
      <c r="AC17" s="659">
        <f t="shared" si="27"/>
        <v>0</v>
      </c>
      <c r="AD17" s="412"/>
    </row>
    <row r="18" spans="1:31" x14ac:dyDescent="0.2">
      <c r="A18" s="380" t="s">
        <v>10</v>
      </c>
      <c r="B18" s="379">
        <v>35</v>
      </c>
      <c r="C18" s="819">
        <f t="shared" si="9"/>
        <v>2.8812750053509393E-3</v>
      </c>
      <c r="D18" s="820">
        <f t="shared" si="10"/>
        <v>5.3097782241467302</v>
      </c>
      <c r="E18" s="821">
        <f t="shared" si="1"/>
        <v>185.84223784513557</v>
      </c>
      <c r="F18" s="796">
        <f t="shared" ref="F18" si="52">F30</f>
        <v>0</v>
      </c>
      <c r="G18" s="797">
        <f t="shared" si="12"/>
        <v>0</v>
      </c>
      <c r="H18" s="798">
        <f t="shared" si="2"/>
        <v>0</v>
      </c>
      <c r="I18" s="523">
        <f t="shared" ref="I18" si="53">I30</f>
        <v>3.2673150549947842E-2</v>
      </c>
      <c r="J18" s="524">
        <f t="shared" si="14"/>
        <v>350.7203170515769</v>
      </c>
      <c r="K18" s="525">
        <f t="shared" si="3"/>
        <v>12275.211096805191</v>
      </c>
      <c r="L18" s="652">
        <f t="shared" ref="L18" si="54">L30</f>
        <v>3.6619213461920375E-2</v>
      </c>
      <c r="M18" s="653">
        <f t="shared" si="16"/>
        <v>132.82429252038995</v>
      </c>
      <c r="N18" s="654">
        <f t="shared" si="4"/>
        <v>4648.8502382136485</v>
      </c>
      <c r="O18" s="690">
        <f t="shared" ref="O18" si="55">O30</f>
        <v>4.5302629291192553E-2</v>
      </c>
      <c r="P18" s="691">
        <f t="shared" si="18"/>
        <v>74.727934945149897</v>
      </c>
      <c r="Q18" s="692">
        <f t="shared" si="5"/>
        <v>2615.4777230802465</v>
      </c>
      <c r="R18" s="707">
        <f t="shared" ref="R18" si="56">R30</f>
        <v>0</v>
      </c>
      <c r="S18" s="708">
        <f t="shared" si="20"/>
        <v>0</v>
      </c>
      <c r="T18" s="709">
        <f t="shared" si="6"/>
        <v>0</v>
      </c>
      <c r="U18" s="559">
        <f t="shared" ref="U18" si="57">U30</f>
        <v>0.1941268006689352</v>
      </c>
      <c r="V18" s="596">
        <f t="shared" si="22"/>
        <v>606.63668106488797</v>
      </c>
      <c r="W18" s="560">
        <f t="shared" si="7"/>
        <v>21232.283837271079</v>
      </c>
      <c r="X18" s="501">
        <f t="shared" ref="X18" si="58">X30</f>
        <v>6.2864248392282954E-2</v>
      </c>
      <c r="Y18" s="502">
        <f t="shared" si="24"/>
        <v>196.44767683247491</v>
      </c>
      <c r="Z18" s="503">
        <f t="shared" si="8"/>
        <v>6875.6686891366217</v>
      </c>
      <c r="AA18" s="669">
        <f t="shared" ref="AA18" si="59">AA30</f>
        <v>0</v>
      </c>
      <c r="AB18" s="670">
        <f t="shared" si="26"/>
        <v>0</v>
      </c>
      <c r="AC18" s="671">
        <f t="shared" si="27"/>
        <v>0</v>
      </c>
      <c r="AD18" s="413"/>
    </row>
    <row r="19" spans="1:31" x14ac:dyDescent="0.2">
      <c r="C19" s="822">
        <f t="shared" ref="C19:AC19" si="60">SUM(C13:C18)</f>
        <v>1.0571974249633667</v>
      </c>
      <c r="D19" s="817">
        <f t="shared" si="60"/>
        <v>642.4831651217545</v>
      </c>
      <c r="E19" s="812">
        <f t="shared" si="60"/>
        <v>68189.233910137147</v>
      </c>
      <c r="F19" s="799">
        <f t="shared" si="60"/>
        <v>1</v>
      </c>
      <c r="G19" s="793">
        <f t="shared" si="60"/>
        <v>631</v>
      </c>
      <c r="H19" s="789">
        <f t="shared" si="60"/>
        <v>88340</v>
      </c>
      <c r="I19" s="526">
        <f t="shared" si="60"/>
        <v>1</v>
      </c>
      <c r="J19" s="520">
        <f t="shared" si="60"/>
        <v>4626.9312078408311</v>
      </c>
      <c r="K19" s="514">
        <f t="shared" si="60"/>
        <v>375697.19755185302</v>
      </c>
      <c r="L19" s="655">
        <f t="shared" si="60"/>
        <v>1</v>
      </c>
      <c r="M19" s="649">
        <f t="shared" si="60"/>
        <v>1394.6550714640948</v>
      </c>
      <c r="N19" s="646">
        <f t="shared" si="60"/>
        <v>126951.12206732402</v>
      </c>
      <c r="O19" s="693">
        <f t="shared" si="60"/>
        <v>1</v>
      </c>
      <c r="P19" s="687">
        <f t="shared" si="60"/>
        <v>678.12812606941998</v>
      </c>
      <c r="Q19" s="682">
        <f t="shared" si="60"/>
        <v>57733.464127847677</v>
      </c>
      <c r="R19" s="710">
        <f t="shared" si="60"/>
        <v>1</v>
      </c>
      <c r="S19" s="704">
        <f t="shared" si="60"/>
        <v>729.67962720303842</v>
      </c>
      <c r="T19" s="700">
        <f t="shared" si="60"/>
        <v>69139.53417205032</v>
      </c>
      <c r="U19" s="561">
        <f t="shared" si="60"/>
        <v>1</v>
      </c>
      <c r="V19" s="557">
        <f t="shared" si="60"/>
        <v>1549.783698017342</v>
      </c>
      <c r="W19" s="551">
        <f t="shared" si="60"/>
        <v>109373.27439646379</v>
      </c>
      <c r="X19" s="504">
        <f t="shared" si="60"/>
        <v>1</v>
      </c>
      <c r="Y19" s="499">
        <f t="shared" si="60"/>
        <v>1523.9577354276842</v>
      </c>
      <c r="Z19" s="493">
        <f t="shared" si="60"/>
        <v>109373.27439646379</v>
      </c>
      <c r="AA19" s="672">
        <f t="shared" si="60"/>
        <v>0.99999999999999989</v>
      </c>
      <c r="AB19" s="668">
        <f t="shared" si="60"/>
        <v>656.57755750669639</v>
      </c>
      <c r="AC19" s="661">
        <f t="shared" si="60"/>
        <v>70780.133287997276</v>
      </c>
      <c r="AD19" s="414"/>
      <c r="AE19" s="359">
        <f>AD10</f>
        <v>0</v>
      </c>
    </row>
    <row r="20" spans="1:31" x14ac:dyDescent="0.2">
      <c r="C20" s="393"/>
      <c r="E20" s="390"/>
      <c r="F20" s="363"/>
      <c r="H20" s="404"/>
      <c r="I20" s="124"/>
      <c r="J20" s="124"/>
      <c r="K20" s="405"/>
      <c r="L20" s="363"/>
      <c r="M20" s="363"/>
      <c r="N20" s="404"/>
      <c r="O20" s="124"/>
      <c r="P20" s="124"/>
      <c r="Q20" s="405"/>
      <c r="R20" s="363"/>
      <c r="S20" s="363"/>
      <c r="T20" s="363"/>
      <c r="U20" s="407"/>
      <c r="V20" s="124"/>
      <c r="W20" s="124"/>
      <c r="X20" s="411"/>
      <c r="Y20" s="363"/>
      <c r="Z20" s="363"/>
      <c r="AA20" s="407"/>
      <c r="AB20" s="124"/>
      <c r="AC20" s="124"/>
      <c r="AD20" s="393"/>
    </row>
    <row r="21" spans="1:31" x14ac:dyDescent="0.2">
      <c r="C21" s="399"/>
      <c r="D21" s="7"/>
      <c r="E21" s="391"/>
      <c r="G21" s="7"/>
      <c r="H21" s="390"/>
      <c r="I21" s="364"/>
      <c r="J21" s="364"/>
      <c r="K21" s="406"/>
      <c r="L21" s="124"/>
      <c r="M21" s="124"/>
      <c r="N21" s="405"/>
      <c r="O21" s="364"/>
      <c r="P21" s="364"/>
      <c r="Q21" s="406"/>
      <c r="R21" s="124"/>
      <c r="S21" s="124"/>
      <c r="T21" s="124"/>
      <c r="U21" s="408"/>
      <c r="V21" s="364"/>
      <c r="W21" s="364"/>
      <c r="X21" s="407"/>
      <c r="Y21" s="124"/>
      <c r="Z21" s="124"/>
      <c r="AA21" s="408"/>
      <c r="AB21" s="364"/>
      <c r="AC21" s="364"/>
      <c r="AD21" s="407"/>
    </row>
    <row r="22" spans="1:31" x14ac:dyDescent="0.2">
      <c r="A22" s="381" t="s">
        <v>371</v>
      </c>
      <c r="B22" s="381"/>
      <c r="C22" s="400"/>
      <c r="D22" s="381"/>
      <c r="E22" s="392"/>
      <c r="F22" s="381"/>
      <c r="G22" s="381"/>
      <c r="H22" s="392"/>
      <c r="I22" s="381"/>
      <c r="J22" s="381"/>
      <c r="K22" s="392"/>
      <c r="L22" s="381"/>
      <c r="M22" s="381"/>
      <c r="N22" s="390"/>
      <c r="Q22" s="390"/>
      <c r="U22" s="393"/>
      <c r="X22" s="393"/>
      <c r="AA22" s="393"/>
      <c r="AD22" s="393"/>
    </row>
    <row r="23" spans="1:31" x14ac:dyDescent="0.2">
      <c r="A23" s="381"/>
      <c r="B23" s="381"/>
      <c r="C23" s="400"/>
      <c r="D23" s="381"/>
      <c r="E23" s="392"/>
      <c r="F23" s="381"/>
      <c r="G23" s="381"/>
      <c r="H23" s="392"/>
      <c r="I23" s="381"/>
      <c r="J23" s="381"/>
      <c r="K23" s="392"/>
      <c r="L23" s="381"/>
      <c r="M23" s="381"/>
      <c r="N23" s="390"/>
      <c r="Q23" s="390"/>
      <c r="U23" s="393"/>
      <c r="X23" s="393"/>
      <c r="AA23" s="393"/>
      <c r="AD23" s="393"/>
    </row>
    <row r="24" spans="1:31" x14ac:dyDescent="0.2">
      <c r="A24" s="382" t="s">
        <v>1</v>
      </c>
      <c r="B24" s="381"/>
      <c r="C24" s="400"/>
      <c r="D24" s="381"/>
      <c r="E24" s="392"/>
      <c r="F24" s="381"/>
      <c r="G24" s="381"/>
      <c r="H24" s="392"/>
      <c r="I24" s="381"/>
      <c r="J24" s="381"/>
      <c r="K24" s="392"/>
      <c r="L24" s="381"/>
      <c r="M24" s="381"/>
      <c r="N24" s="390"/>
      <c r="Q24" s="390"/>
      <c r="U24" s="393"/>
      <c r="X24" s="393"/>
      <c r="AA24" s="393"/>
      <c r="AD24" s="393"/>
    </row>
    <row r="25" spans="1:31" x14ac:dyDescent="0.2">
      <c r="A25" s="383" t="s">
        <v>2</v>
      </c>
      <c r="B25" s="381"/>
      <c r="C25" s="401">
        <f>SUMIF(Rapportierung!$C$6:$C$37,A25,Rapportierung!$DA$6:$DA$37)/Rapportierung!$DA$40</f>
        <v>8.5285740158387802E-2</v>
      </c>
      <c r="D25" s="389"/>
      <c r="E25" s="392"/>
      <c r="F25" s="384">
        <f>SUMIF(Rapportierung!$C$47:$C$77,A25,Rapportierung!$DA$47:$DA$77)/Rapportierung!$DA$80</f>
        <v>1</v>
      </c>
      <c r="G25" s="389"/>
      <c r="H25" s="392"/>
      <c r="I25" s="384">
        <f>SUMIF(Rapportierung!$C$87:$C$140,A25,Rapportierung!$DA$87:$DA$140)/Rapportierung!$DA$143</f>
        <v>6.3238355903124863E-3</v>
      </c>
      <c r="J25" s="384"/>
      <c r="K25" s="392"/>
      <c r="L25" s="384">
        <f>SUMIF(Rapportierung!$C$150:$C$192,A25,Rapportierung!$DA$150:$DA$192)/Rapportierung!$DA$195</f>
        <v>0.14545965347373926</v>
      </c>
      <c r="M25" s="384"/>
      <c r="N25" s="390"/>
      <c r="O25" s="389">
        <f>SUMIF(Rapportierung!$C$202:$C$243,A25,Rapportierung!$DA$202:$DA$243)/Rapportierung!$DA$246</f>
        <v>0.17309661341112378</v>
      </c>
      <c r="P25" s="389"/>
      <c r="Q25" s="390"/>
      <c r="R25" s="389">
        <f>SUMIF(Rapportierung!$C$253:$C$287,A25,Rapportierung!$DA$253:$DA$287)/Rapportierung!$DA$290</f>
        <v>4.9047456728402078E-2</v>
      </c>
      <c r="S25" s="389"/>
      <c r="U25" s="401">
        <f>SUMIF(Rapportierung!$C$297:$C$337,A25,Rapportierung!$DA$297:$DA$337)/Rapportierung!$DA$340</f>
        <v>0.24859078083332795</v>
      </c>
      <c r="V25" s="389"/>
      <c r="X25" s="401">
        <f>SUMIF(Rapportierung!$C$347:$C$396,A25,Rapportierung!$DA$347:$DA$396)/Rapportierung!$DA$399</f>
        <v>0.14624363612004287</v>
      </c>
      <c r="Y25" s="389"/>
      <c r="AA25" s="401">
        <f>SUMIF(Rapportierung!$C$406:$C$437,A25,Rapportierung!$DA$406:$DA$437)/Rapportierung!$DA$440</f>
        <v>0</v>
      </c>
      <c r="AB25" s="389"/>
      <c r="AD25" s="393"/>
    </row>
    <row r="26" spans="1:31" x14ac:dyDescent="0.2">
      <c r="A26" s="383" t="s">
        <v>7</v>
      </c>
      <c r="B26" s="381"/>
      <c r="C26" s="401">
        <f>SUMIF(Rapportierung!$C$6:$C$37,A26,Rapportierung!$DA$6:$DA$37)/Rapportierung!$DA$40</f>
        <v>0.27587796565520195</v>
      </c>
      <c r="D26" s="389"/>
      <c r="E26" s="392"/>
      <c r="F26" s="384">
        <f>SUMIF(Rapportierung!$C$47:$C$77,A26,Rapportierung!$DA$47:$DA$77)/Rapportierung!$DA$80</f>
        <v>0</v>
      </c>
      <c r="G26" s="389"/>
      <c r="H26" s="392"/>
      <c r="I26" s="384">
        <f>SUMIF(Rapportierung!$C$87:$C$140,A26,Rapportierung!$DA$87:$DA$140)/Rapportierung!$DA$143</f>
        <v>4.4812238127542398E-2</v>
      </c>
      <c r="J26" s="384"/>
      <c r="K26" s="392"/>
      <c r="L26" s="384">
        <f>SUMIF(Rapportierung!$C$150:$C$192,A26,Rapportierung!$DA$150:$DA$192)/Rapportierung!$DA$195</f>
        <v>0.40038459861757625</v>
      </c>
      <c r="M26" s="384"/>
      <c r="N26" s="390"/>
      <c r="O26" s="389">
        <f>SUMIF(Rapportierung!$C$202:$C$243,A26,Rapportierung!$DA$202:$DA$243)/Rapportierung!$DA$246</f>
        <v>1.3677723470432548E-2</v>
      </c>
      <c r="P26" s="389"/>
      <c r="Q26" s="390"/>
      <c r="R26" s="389">
        <f>SUMIF(Rapportierung!$C$253:$C$287,A26,Rapportierung!$DA$253:$DA$287)/Rapportierung!$DA$290</f>
        <v>0.51507404461614215</v>
      </c>
      <c r="S26" s="389"/>
      <c r="U26" s="401">
        <f>SUMIF(Rapportierung!$C$297:$C$337,A26,Rapportierung!$DA$297:$DA$337)/Rapportierung!$DA$340</f>
        <v>0.13219218327274607</v>
      </c>
      <c r="V26" s="389"/>
      <c r="X26" s="401">
        <f>SUMIF(Rapportierung!$C$347:$C$396,A26,Rapportierung!$DA$347:$DA$396)/Rapportierung!$DA$399</f>
        <v>0.14994054796355841</v>
      </c>
      <c r="Y26" s="389"/>
      <c r="AA26" s="401">
        <f>SUMIF(Rapportierung!$C$406:$C$437,A26,Rapportierung!$DA$406:$DA$437)/Rapportierung!$DA$440</f>
        <v>0.51345441950079018</v>
      </c>
      <c r="AB26" s="389"/>
      <c r="AD26" s="393"/>
    </row>
    <row r="27" spans="1:31" x14ac:dyDescent="0.2">
      <c r="A27" s="383" t="s">
        <v>3</v>
      </c>
      <c r="B27" s="381"/>
      <c r="C27" s="401">
        <f>SUMIF(Rapportierung!$C$6:$C$37,A27,Rapportierung!$DA$6:$DA$37)/Rapportierung!$DA$40</f>
        <v>0.69315244414442601</v>
      </c>
      <c r="D27" s="389"/>
      <c r="E27" s="392"/>
      <c r="F27" s="384">
        <f>SUMIF(Rapportierung!$C$47:$C$77,A27,Rapportierung!$DA$47:$DA$77)/Rapportierung!$DA$80</f>
        <v>0</v>
      </c>
      <c r="G27" s="389"/>
      <c r="H27" s="392"/>
      <c r="I27" s="384">
        <f>SUMIF(Rapportierung!$C$87:$C$140,A27,Rapportierung!$DA$87:$DA$140)/Rapportierung!$DA$143</f>
        <v>0.55408845172261778</v>
      </c>
      <c r="J27" s="384"/>
      <c r="K27" s="392"/>
      <c r="L27" s="384">
        <f>SUMIF(Rapportierung!$C$150:$C$192,A27,Rapportierung!$DA$150:$DA$192)/Rapportierung!$DA$195</f>
        <v>1.7922101826601242E-2</v>
      </c>
      <c r="M27" s="384"/>
      <c r="N27" s="390"/>
      <c r="O27" s="389">
        <f>SUMIF(Rapportierung!$C$202:$C$243,A27,Rapportierung!$DA$202:$DA$243)/Rapportierung!$DA$246</f>
        <v>0.3419430867608137</v>
      </c>
      <c r="P27" s="389"/>
      <c r="Q27" s="390"/>
      <c r="R27" s="389">
        <f>SUMIF(Rapportierung!$C$253:$C$287,A27,Rapportierung!$DA$253:$DA$287)/Rapportierung!$DA$290</f>
        <v>4.1093815096769307E-2</v>
      </c>
      <c r="S27" s="389"/>
      <c r="U27" s="401">
        <f>SUMIF(Rapportierung!$C$297:$C$337,A27,Rapportierung!$DA$297:$DA$337)/Rapportierung!$DA$340</f>
        <v>0.19370710194804774</v>
      </c>
      <c r="V27" s="389"/>
      <c r="X27" s="401">
        <f>SUMIF(Rapportierung!$C$347:$C$396,A27,Rapportierung!$DA$347:$DA$396)/Rapportierung!$DA$399</f>
        <v>0.11806672025723473</v>
      </c>
      <c r="Y27" s="389"/>
      <c r="AA27" s="401">
        <f>SUMIF(Rapportierung!$C$406:$C$437,A27,Rapportierung!$DA$406:$DA$437)/Rapportierung!$DA$440</f>
        <v>0.46868573160435562</v>
      </c>
      <c r="AB27" s="389"/>
      <c r="AD27" s="393"/>
    </row>
    <row r="28" spans="1:31" x14ac:dyDescent="0.2">
      <c r="A28" s="383" t="s">
        <v>8</v>
      </c>
      <c r="B28" s="381"/>
      <c r="C28" s="401">
        <f>SUMIF(Rapportierung!$C$6:$C$37,A28,Rapportierung!$DA$6:$DA$37)/Rapportierung!$DA$40</f>
        <v>0</v>
      </c>
      <c r="D28" s="389"/>
      <c r="E28" s="392"/>
      <c r="F28" s="384">
        <f>SUMIF(Rapportierung!$C$47:$C$77,A28,Rapportierung!$DA$47:$DA$77)/Rapportierung!$DA$80</f>
        <v>0</v>
      </c>
      <c r="G28" s="389"/>
      <c r="H28" s="392"/>
      <c r="I28" s="384">
        <f>SUMIF(Rapportierung!$C$87:$C$140,A28,Rapportierung!$DA$87:$DA$140)/Rapportierung!$DA$143</f>
        <v>0.18563719753705007</v>
      </c>
      <c r="J28" s="384"/>
      <c r="K28" s="392"/>
      <c r="L28" s="384">
        <f>SUMIF(Rapportierung!$C$150:$C$192,A28,Rapportierung!$DA$150:$DA$192)/Rapportierung!$DA$195</f>
        <v>0.39961443262016283</v>
      </c>
      <c r="M28" s="384"/>
      <c r="N28" s="390"/>
      <c r="O28" s="389">
        <f>SUMIF(Rapportierung!$C$202:$C$243,A28,Rapportierung!$DA$202:$DA$243)/Rapportierung!$DA$246</f>
        <v>0.42597994706643744</v>
      </c>
      <c r="P28" s="389"/>
      <c r="Q28" s="390"/>
      <c r="R28" s="389">
        <f>SUMIF(Rapportierung!$C$253:$C$287,A28,Rapportierung!$DA$253:$DA$287)/Rapportierung!$DA$290</f>
        <v>0.34569935234632426</v>
      </c>
      <c r="S28" s="389"/>
      <c r="U28" s="401">
        <f>SUMIF(Rapportierung!$C$297:$C$337,A28,Rapportierung!$DA$297:$DA$337)/Rapportierung!$DA$340</f>
        <v>1.9854977949674894E-2</v>
      </c>
      <c r="V28" s="389"/>
      <c r="X28" s="401">
        <f>SUMIF(Rapportierung!$C$347:$C$396,A28,Rapportierung!$DA$347:$DA$396)/Rapportierung!$DA$399</f>
        <v>2.1980506430868168E-2</v>
      </c>
      <c r="Y28" s="389"/>
      <c r="AA28" s="401">
        <f>SUMIF(Rapportierung!$C$406:$C$437,A28,Rapportierung!$DA$406:$DA$437)/Rapportierung!$DA$440</f>
        <v>1.7859848894854199E-2</v>
      </c>
      <c r="AB28" s="389"/>
      <c r="AD28" s="393"/>
    </row>
    <row r="29" spans="1:31" x14ac:dyDescent="0.2">
      <c r="A29" s="383" t="s">
        <v>9</v>
      </c>
      <c r="B29" s="381"/>
      <c r="C29" s="401">
        <f>SUMIF(Rapportierung!$C$6:$C$37,A29,Rapportierung!$DA$6:$DA$37)/Rapportierung!$DA$40</f>
        <v>0</v>
      </c>
      <c r="D29" s="389"/>
      <c r="E29" s="392"/>
      <c r="F29" s="384">
        <f>SUMIF(Rapportierung!$C$47:$C$77,A29,Rapportierung!$DA$47:$DA$77)/Rapportierung!$DA$80</f>
        <v>0</v>
      </c>
      <c r="G29" s="389"/>
      <c r="H29" s="392"/>
      <c r="I29" s="384">
        <f>SUMIF(Rapportierung!$C$87:$C$140,A29,Rapportierung!$DA$87:$DA$140)/Rapportierung!$DA$143</f>
        <v>0.17646512647252938</v>
      </c>
      <c r="J29" s="384"/>
      <c r="K29" s="392"/>
      <c r="L29" s="384">
        <f>SUMIF(Rapportierung!$C$150:$C$192,A29,Rapportierung!$DA$150:$DA$192)/Rapportierung!$DA$195</f>
        <v>0</v>
      </c>
      <c r="M29" s="384"/>
      <c r="N29" s="390"/>
      <c r="O29" s="389">
        <f>SUMIF(Rapportierung!$C$202:$C$243,A29,Rapportierung!$DA$202:$DA$243)/Rapportierung!$DA$246</f>
        <v>0</v>
      </c>
      <c r="P29" s="389"/>
      <c r="Q29" s="390"/>
      <c r="R29" s="389">
        <f>SUMIF(Rapportierung!$C$253:$C$287,A29,Rapportierung!$DA$253:$DA$287)/Rapportierung!$DA$290</f>
        <v>4.9085331212362235E-2</v>
      </c>
      <c r="S29" s="389"/>
      <c r="U29" s="401">
        <f>SUMIF(Rapportierung!$C$297:$C$337,A29,Rapportierung!$DA$297:$DA$337)/Rapportierung!$DA$340</f>
        <v>0.21152815532726815</v>
      </c>
      <c r="V29" s="389"/>
      <c r="X29" s="401">
        <f>SUMIF(Rapportierung!$C$347:$C$396,A29,Rapportierung!$DA$347:$DA$396)/Rapportierung!$DA$399</f>
        <v>0.50090434083601287</v>
      </c>
      <c r="Y29" s="389"/>
      <c r="AA29" s="401">
        <f>SUMIF(Rapportierung!$C$406:$C$437,A29,Rapportierung!$DA$406:$DA$437)/Rapportierung!$DA$440</f>
        <v>0</v>
      </c>
      <c r="AB29" s="389"/>
      <c r="AD29" s="393"/>
    </row>
    <row r="30" spans="1:31" x14ac:dyDescent="0.2">
      <c r="A30" s="385" t="s">
        <v>10</v>
      </c>
      <c r="B30" s="386"/>
      <c r="C30" s="402">
        <f>SUMIF(Rapportierung!$C$6:$C$37,A30,Rapportierung!$DA$6:$DA$37)/Rapportierung!$DA$40</f>
        <v>2.8812750053509393E-3</v>
      </c>
      <c r="D30" s="387"/>
      <c r="E30" s="409"/>
      <c r="F30" s="387">
        <f>SUMIF(Rapportierung!$C$47:$C$77,A30,Rapportierung!$DA$47:$DA$77)/Rapportierung!$DA$80</f>
        <v>0</v>
      </c>
      <c r="G30" s="387"/>
      <c r="H30" s="409"/>
      <c r="I30" s="387">
        <f>SUMIF(Rapportierung!$C$87:$C$140,A30,Rapportierung!$DA$87:$DA$140)/Rapportierung!$DA$143</f>
        <v>3.2673150549947842E-2</v>
      </c>
      <c r="J30" s="387"/>
      <c r="K30" s="409"/>
      <c r="L30" s="387">
        <f>SUMIF(Rapportierung!$C$150:$C$192,A30,Rapportierung!$DA$150:$DA$192)/Rapportierung!$DA$195</f>
        <v>3.6619213461920375E-2</v>
      </c>
      <c r="M30" s="387"/>
      <c r="N30" s="410"/>
      <c r="O30" s="387">
        <f>SUMIF(Rapportierung!$C$202:$C$243,A30,Rapportierung!$DA$202:$DA$243)/Rapportierung!$DA$246</f>
        <v>4.5302629291192553E-2</v>
      </c>
      <c r="P30" s="387"/>
      <c r="Q30" s="410"/>
      <c r="R30" s="387">
        <f>SUMIF(Rapportierung!$C$253:$C$287,A30,Rapportierung!$DA$253:$DA$287)/Rapportierung!$DA$290</f>
        <v>0</v>
      </c>
      <c r="S30" s="387"/>
      <c r="T30" s="362"/>
      <c r="U30" s="402">
        <f>SUMIF(Rapportierung!$C$297:$C$337,A30,Rapportierung!$DA$297:$DA$337)/Rapportierung!$DA$340</f>
        <v>0.1941268006689352</v>
      </c>
      <c r="V30" s="387"/>
      <c r="W30" s="362"/>
      <c r="X30" s="402">
        <f>SUMIF(Rapportierung!$C$347:$C$396,A30,Rapportierung!$DA$347:$DA$396)/Rapportierung!$DA$399</f>
        <v>6.2864248392282954E-2</v>
      </c>
      <c r="Y30" s="387"/>
      <c r="Z30" s="362"/>
      <c r="AA30" s="402">
        <f>SUMIF(Rapportierung!$C$406:$C$437,A30,Rapportierung!$DA$406:$DA$437)/Rapportierung!$DA$440</f>
        <v>0</v>
      </c>
      <c r="AB30" s="387"/>
      <c r="AC30" s="362"/>
      <c r="AD30" s="415"/>
    </row>
    <row r="31" spans="1:31" x14ac:dyDescent="0.2">
      <c r="A31" s="381"/>
      <c r="B31" s="381"/>
      <c r="C31" s="403">
        <f>SUM(C25:C30)</f>
        <v>1.0571974249633667</v>
      </c>
      <c r="D31" s="388"/>
      <c r="E31" s="392"/>
      <c r="F31" s="388">
        <f>SUM(F25:F30)</f>
        <v>1</v>
      </c>
      <c r="G31" s="388"/>
      <c r="H31" s="392"/>
      <c r="I31" s="388">
        <f>SUM(I25:I30)</f>
        <v>1</v>
      </c>
      <c r="J31" s="388"/>
      <c r="K31" s="392"/>
      <c r="L31" s="388">
        <f>SUM(L25:L30)</f>
        <v>1</v>
      </c>
      <c r="M31" s="388"/>
      <c r="N31" s="390"/>
      <c r="O31" s="388">
        <f>SUM(O25:O30)</f>
        <v>1</v>
      </c>
      <c r="P31" s="388"/>
      <c r="Q31" s="390"/>
      <c r="R31" s="388">
        <f>SUM(R25:R30)</f>
        <v>1</v>
      </c>
      <c r="S31" s="388"/>
      <c r="U31" s="403">
        <f>SUM(U25:U30)</f>
        <v>1</v>
      </c>
      <c r="V31" s="388"/>
      <c r="X31" s="403">
        <f>SUM(X25:X30)</f>
        <v>1</v>
      </c>
      <c r="Y31" s="388"/>
      <c r="AA31" s="403">
        <f>SUM(AA25:AA30)</f>
        <v>0.99999999999999989</v>
      </c>
      <c r="AB31" s="388"/>
      <c r="AD31" s="393"/>
    </row>
    <row r="32" spans="1:31" x14ac:dyDescent="0.2">
      <c r="C32" s="393"/>
      <c r="E32" s="390"/>
      <c r="H32" s="390"/>
      <c r="K32" s="390"/>
      <c r="N32" s="390"/>
      <c r="Q32" s="390"/>
      <c r="U32" s="393"/>
      <c r="X32" s="393"/>
      <c r="AA32" s="393"/>
      <c r="AD32" s="393"/>
    </row>
    <row r="33" spans="3:30" x14ac:dyDescent="0.2">
      <c r="C33" s="393"/>
      <c r="E33" s="390"/>
      <c r="H33" s="390"/>
      <c r="K33" s="390"/>
      <c r="N33" s="390"/>
      <c r="Q33" s="390"/>
      <c r="U33" s="393"/>
      <c r="X33" s="393"/>
      <c r="AA33" s="393"/>
      <c r="AD33" s="393"/>
    </row>
    <row r="34" spans="3:30" x14ac:dyDescent="0.2">
      <c r="C34" s="393"/>
      <c r="E34" s="390"/>
      <c r="H34" s="390"/>
      <c r="K34" s="390"/>
      <c r="N34" s="390"/>
      <c r="Q34" s="390"/>
      <c r="U34" s="393"/>
      <c r="X34" s="393"/>
      <c r="AA34" s="393"/>
      <c r="AD34" s="393"/>
    </row>
    <row r="37" spans="3:30" x14ac:dyDescent="0.2">
      <c r="C37" s="357" t="s">
        <v>416</v>
      </c>
      <c r="E37" s="840">
        <f>D19+J19+M19+P19+S19+V19+Y19+AB19</f>
        <v>11802.196188650862</v>
      </c>
    </row>
    <row r="38" spans="3:30" x14ac:dyDescent="0.2">
      <c r="C38" s="357" t="s">
        <v>417</v>
      </c>
      <c r="E38" s="361">
        <f>E19+H19+K19+N19+Q19+T19+W19+Z19+AC19</f>
        <v>1075577.2339101369</v>
      </c>
    </row>
    <row r="39" spans="3:30" x14ac:dyDescent="0.2">
      <c r="C39" s="357" t="s">
        <v>418</v>
      </c>
      <c r="E39" s="361">
        <f>E38+AE19</f>
        <v>1075577.2339101369</v>
      </c>
    </row>
    <row r="44" spans="3:30" x14ac:dyDescent="0.2">
      <c r="S44" s="357" t="s">
        <v>420</v>
      </c>
      <c r="T44" s="357" t="s">
        <v>58</v>
      </c>
      <c r="U44" s="357" t="s">
        <v>11</v>
      </c>
      <c r="V44" s="357" t="s">
        <v>40</v>
      </c>
    </row>
    <row r="45" spans="3:30" x14ac:dyDescent="0.2">
      <c r="S45" s="845">
        <f>SUM(P19+Y19+AB19)</f>
        <v>2858.6634190038003</v>
      </c>
      <c r="T45">
        <v>787</v>
      </c>
      <c r="U45">
        <v>1612</v>
      </c>
      <c r="V45">
        <v>642</v>
      </c>
      <c r="Z45" s="357" t="s">
        <v>420</v>
      </c>
      <c r="AA45" s="357" t="s">
        <v>58</v>
      </c>
      <c r="AB45" s="357" t="s">
        <v>11</v>
      </c>
      <c r="AC45" s="357" t="s">
        <v>40</v>
      </c>
    </row>
    <row r="46" spans="3:30" x14ac:dyDescent="0.2">
      <c r="T46" s="846">
        <f>T45/S45</f>
        <v>0.2753034844074988</v>
      </c>
      <c r="U46" s="846">
        <f>U45/S45</f>
        <v>0.5638998943645338</v>
      </c>
      <c r="V46" s="846">
        <f>V45/S45</f>
        <v>0.22458047902111086</v>
      </c>
      <c r="Z46">
        <v>3782</v>
      </c>
      <c r="AA46" s="361">
        <f>Z46*T46</f>
        <v>1041.1977780291604</v>
      </c>
      <c r="AB46" s="361">
        <f>Z46*U46</f>
        <v>2132.6694004866667</v>
      </c>
      <c r="AC46" s="361">
        <f>Z46*V46</f>
        <v>849.3633716578413</v>
      </c>
    </row>
    <row r="47" spans="3:30" x14ac:dyDescent="0.2">
      <c r="S47" t="s">
        <v>419</v>
      </c>
      <c r="T47" t="s">
        <v>58</v>
      </c>
      <c r="U47" t="s">
        <v>11</v>
      </c>
      <c r="Z47" s="357" t="s">
        <v>419</v>
      </c>
      <c r="AA47" s="357" t="s">
        <v>58</v>
      </c>
      <c r="AB47" s="357" t="s">
        <v>11</v>
      </c>
    </row>
    <row r="48" spans="3:30" x14ac:dyDescent="0.2">
      <c r="S48" s="845">
        <f>SUM(J19+S19)</f>
        <v>5356.6108350438699</v>
      </c>
      <c r="T48" s="845">
        <f>J19</f>
        <v>4626.9312078408311</v>
      </c>
      <c r="U48" s="845">
        <f>S19</f>
        <v>729.67962720303842</v>
      </c>
      <c r="Z48">
        <v>5236</v>
      </c>
      <c r="AA48" s="361">
        <f>Z48*T49</f>
        <v>4522.7500280139684</v>
      </c>
      <c r="AB48" s="361">
        <f>Z48*U49</f>
        <v>713.2499719860308</v>
      </c>
    </row>
    <row r="49" spans="19:21" x14ac:dyDescent="0.2">
      <c r="T49" s="846">
        <f>T48/S48</f>
        <v>0.8637796081004524</v>
      </c>
      <c r="U49" s="846">
        <f>U48/S48</f>
        <v>0.13622039189954752</v>
      </c>
    </row>
    <row r="55" spans="19:21" x14ac:dyDescent="0.2">
      <c r="S55" s="357" t="s">
        <v>43</v>
      </c>
      <c r="T55">
        <v>3782</v>
      </c>
    </row>
    <row r="56" spans="19:21" x14ac:dyDescent="0.2">
      <c r="S56" s="357" t="s">
        <v>44</v>
      </c>
      <c r="T56">
        <v>5236</v>
      </c>
    </row>
    <row r="57" spans="19:21" x14ac:dyDescent="0.2">
      <c r="S57" s="357" t="s">
        <v>45</v>
      </c>
      <c r="T57">
        <v>3782</v>
      </c>
    </row>
  </sheetData>
  <pageMargins left="0.7" right="0.7" top="0.78740157499999996" bottom="0.78740157499999996"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DK111"/>
  <sheetViews>
    <sheetView zoomScale="70" zoomScaleNormal="70" zoomScaleSheetLayoutView="100" zoomScalePageLayoutView="40" workbookViewId="0">
      <pane xSplit="3" ySplit="44" topLeftCell="D72" activePane="bottomRight" state="frozen"/>
      <selection activeCell="N54" sqref="N54:O54"/>
      <selection pane="topRight" activeCell="N54" sqref="N54:O54"/>
      <selection pane="bottomLeft" activeCell="N54" sqref="N54:O54"/>
      <selection pane="bottomRight" activeCell="A89" sqref="A89"/>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c r="AE1"/>
      <c r="CF1" s="1073" t="s">
        <v>320</v>
      </c>
      <c r="CG1" s="1074"/>
      <c r="CH1" s="538">
        <f>CF111/CF110</f>
        <v>1.2026456827619756</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254"/>
      <c r="CJ40" s="254"/>
      <c r="CK40" s="254"/>
      <c r="CL40" s="254"/>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254"/>
      <c r="CJ41" s="254"/>
      <c r="CK41" s="254"/>
      <c r="CL41" s="254"/>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254"/>
      <c r="CJ42" s="254"/>
      <c r="CK42" s="254"/>
      <c r="CL42" s="254"/>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254"/>
      <c r="CJ43" s="254"/>
      <c r="CK43" s="254"/>
      <c r="CL43" s="254"/>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ht="15.7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254"/>
      <c r="CJ44" s="254"/>
      <c r="CK44" s="254"/>
      <c r="CL44" s="254"/>
      <c r="CM44" s="278"/>
      <c r="CN44" s="279"/>
      <c r="CO44" s="280"/>
      <c r="CP44" s="281"/>
      <c r="CQ44" s="282"/>
    </row>
    <row r="45" spans="1:115" ht="15.75" x14ac:dyDescent="0.2">
      <c r="A45" s="283" t="s">
        <v>358</v>
      </c>
      <c r="B45" s="284"/>
      <c r="C45" s="285" t="s">
        <v>2</v>
      </c>
      <c r="D45" s="1030">
        <f>PL_JS!D45+PL_AeBo!D45+TP1_AeBo_TG!D45+TP1_PNP_TG!D45+TP1_JS_TG!D45+TP2_JS_TU!D45+TP2_AeBo_TU!D45+TP3_AeBo_K!D45+TP3_JS_K!D45</f>
        <v>102.7954362659567</v>
      </c>
      <c r="E45" s="1031"/>
      <c r="F45" s="1030">
        <f>PL_JS!F45+PL_AeBo!F45+TP1_AeBo_TG!F45+TP1_PNP_TG!F45+TP1_JS_TG!F45+TP2_JS_TU!F45+TP2_AeBo_TU!F45+TP3_AeBo_K!F45+TP3_JS_K!F45</f>
        <v>47.636690649540164</v>
      </c>
      <c r="G45" s="1031"/>
      <c r="H45" s="1030">
        <f>PL_JS!H45+PL_AeBo!H45+TP1_AeBo_TG!H45+TP1_PNP_TG!H45+TP1_JS_TG!H45+TP2_JS_TU!H45+TP2_AeBo_TU!H45+TP3_AeBo_K!H45+TP3_JS_K!H45</f>
        <v>27.317326470294471</v>
      </c>
      <c r="I45" s="1031"/>
      <c r="J45" s="1030">
        <f>PL_JS!J45+PL_AeBo!J45+TP1_AeBo_TG!J45+TP1_PNP_TG!J45+TP1_JS_TG!J45+TP2_JS_TU!J45+TP2_AeBo_TU!J45+TP3_AeBo_K!J45+TP3_JS_K!J45</f>
        <v>14.186448357586048</v>
      </c>
      <c r="K45" s="1031"/>
      <c r="L45" s="1030">
        <f>PL_JS!L45+PL_AeBo!L45+TP1_AeBo_TG!L45+TP1_PNP_TG!L45+TP1_JS_TG!L45+TP2_JS_TU!L45+TP2_AeBo_TU!L45+TP3_AeBo_K!L45+TP3_JS_K!L45</f>
        <v>13.793524768999188</v>
      </c>
      <c r="M45" s="1031"/>
      <c r="N45" s="1030">
        <f>PL_JS!N45+PL_AeBo!N45+TP1_AeBo_TG!N45+TP1_PNP_TG!N45+TP1_JS_TG!N45+TP2_JS_TU!N45+TP2_AeBo_TU!N45+TP3_AeBo_K!N45+TP3_JS_K!N45</f>
        <v>14.517303779688278</v>
      </c>
      <c r="O45" s="1031"/>
      <c r="P45" s="1030">
        <f>PL_JS!P45+PL_AeBo!P45+TP1_AeBo_TG!P45+TP1_PNP_TG!P45+TP1_JS_TG!P45+TP2_JS_TU!P45+TP2_AeBo_TU!P45+TP3_AeBo_K!P45+TP3_JS_K!P45</f>
        <v>12.956062027221076</v>
      </c>
      <c r="Q45" s="1031"/>
      <c r="R45" s="1030">
        <f>PL_JS!R45+PL_AeBo!R45+TP1_AeBo_TG!R45+TP1_PNP_TG!R45+TP1_JS_TG!R45+TP2_JS_TU!R45+TP2_AeBo_TU!R45+TP3_AeBo_K!R45+TP3_JS_K!R45</f>
        <v>15.669774091882442</v>
      </c>
      <c r="S45" s="1031"/>
      <c r="T45" s="1030">
        <f>PL_JS!T45+PL_AeBo!T45+TP1_AeBo_TG!T45+TP1_PNP_TG!T45+TP1_JS_TG!T45+TP2_JS_TU!T45+TP2_AeBo_TU!T45+TP3_AeBo_K!T45+TP3_JS_K!T45</f>
        <v>16.81228447346059</v>
      </c>
      <c r="U45" s="1031"/>
      <c r="V45" s="1030">
        <f>PL_JS!V45+PL_AeBo!V45+TP1_AeBo_TG!V45+TP1_PNP_TG!V45+TP1_JS_TG!V45+TP2_JS_TU!V45+TP2_AeBo_TU!V45+TP3_AeBo_K!V45+TP3_JS_K!V45</f>
        <v>17.954794855038735</v>
      </c>
      <c r="W45" s="1031"/>
      <c r="X45" s="1030">
        <f>PL_JS!X45+PL_AeBo!X45+TP1_AeBo_TG!X45+TP1_PNP_TG!X45+TP1_JS_TG!X45+TP2_JS_TU!X45+TP2_AeBo_TU!X45+TP3_AeBo_K!X45+TP3_JS_K!X45</f>
        <v>15.669774091882442</v>
      </c>
      <c r="Y45" s="1031"/>
      <c r="Z45" s="1030">
        <f>PL_JS!Z45+PL_AeBo!Z45+TP1_AeBo_TG!Z45+TP1_PNP_TG!Z45+TP1_JS_TG!Z45+TP2_JS_TU!Z45+TP2_AeBo_TU!Z45+TP3_AeBo_K!Z45+TP3_JS_K!Z45</f>
        <v>15.669774091882442</v>
      </c>
      <c r="AA45" s="1031"/>
      <c r="AB45" s="1030">
        <f>PL_JS!AB45+PL_AeBo!AB45+TP1_AeBo_TG!AB45+TP1_PNP_TG!AB45+TP1_JS_TG!AB45+TP2_JS_TU!AB45+TP2_AeBo_TU!AB45+TP3_AeBo_K!AB45+TP3_JS_K!AB45</f>
        <v>24.5620031400526</v>
      </c>
      <c r="AC45" s="1031"/>
      <c r="AD45" s="1030">
        <f>PL_JS!AD45+PL_AeBo!AD45+TP1_AeBo_TG!AD45+TP1_PNP_TG!AD45+TP1_JS_TG!AD45+TP2_JS_TU!AD45+TP2_AeBo_TU!AD45+TP3_AeBo_K!AD45+TP3_JS_K!AD45</f>
        <v>23.876131282956411</v>
      </c>
      <c r="AE45" s="1031"/>
      <c r="AF45" s="1030">
        <f>PL_JS!AF45+PL_AeBo!AF45+TP1_AeBo_TG!AF45+TP1_PNP_TG!AF45+TP1_JS_TG!AF45+TP2_JS_TU!AF45+TP2_AeBo_TU!AF45+TP3_AeBo_K!AF45+TP3_JS_K!AF45</f>
        <v>23.876131282956411</v>
      </c>
      <c r="AG45" s="1031"/>
      <c r="AH45" s="1030">
        <f>PL_JS!AH45+PL_AeBo!AH45+TP1_AeBo_TG!AH45+TP1_PNP_TG!AH45+TP1_JS_TG!AH45+TP2_JS_TU!AH45+TP2_AeBo_TU!AH45+TP3_AeBo_K!AH45+TP3_JS_K!AH45</f>
        <v>22.314889530489204</v>
      </c>
      <c r="AI45" s="1031"/>
      <c r="AJ45" s="1030">
        <f>PL_JS!AJ45+PL_AeBo!AJ45+TP1_AeBo_TG!AJ45+TP1_PNP_TG!AJ45+TP1_JS_TG!AJ45+TP2_JS_TU!AJ45+TP2_AeBo_TU!AJ45+TP3_AeBo_K!AJ45+TP3_JS_K!AJ45</f>
        <v>24.314782515077496</v>
      </c>
      <c r="AK45" s="1031"/>
      <c r="AL45" s="1030">
        <f>PL_JS!AL45+PL_AeBo!AL45+TP1_AeBo_TG!AL45+TP1_PNP_TG!AL45+TP1_JS_TG!AL45+TP2_JS_TU!AL45+TP2_AeBo_TU!AL45+TP3_AeBo_K!AL45+TP3_JS_K!AL45</f>
        <v>18.602230607186765</v>
      </c>
      <c r="AM45" s="1031"/>
      <c r="AN45" s="1030">
        <f>PL_JS!AN45+PL_AeBo!AN45+TP1_AeBo_TG!AN45+TP1_PNP_TG!AN45+TP1_JS_TG!AN45+TP2_JS_TU!AN45+TP2_AeBo_TU!AN45+TP3_AeBo_K!AN45+TP3_JS_K!AN45</f>
        <v>20.544315441794964</v>
      </c>
      <c r="AO45" s="1031"/>
      <c r="AP45" s="1030">
        <f>PL_JS!AP45+PL_AeBo!AP45+TP1_AeBo_TG!AP45+TP1_PNP_TG!AP45+TP1_JS_TG!AP45+TP2_JS_TU!AP45+TP2_AeBo_TU!AP45+TP3_AeBo_K!AP45+TP3_JS_K!AP45</f>
        <v>27.036521941483713</v>
      </c>
      <c r="AQ45" s="1031"/>
      <c r="AR45" s="1030">
        <f>PL_JS!AR45+PL_AeBo!AR45+TP1_AeBo_TG!AR45+TP1_PNP_TG!AR45+TP1_JS_TG!AR45+TP2_JS_TU!AR45+TP2_AeBo_TU!AR45+TP3_AeBo_K!AR45+TP3_JS_K!AR45</f>
        <v>27.036521941483713</v>
      </c>
      <c r="AS45" s="1031"/>
      <c r="AT45" s="1030">
        <f>PL_JS!AT45+PL_AeBo!AT45+TP1_AeBo_TG!AT45+TP1_PNP_TG!AT45+TP1_JS_TG!AT45+TP2_JS_TU!AT45+TP2_AeBo_TU!AT45+TP3_AeBo_K!AT45+TP3_JS_K!AT45</f>
        <v>27.046481872099729</v>
      </c>
      <c r="AU45" s="1031"/>
      <c r="AV45" s="1030">
        <f>PL_JS!AV45+PL_AeBo!AV45+TP1_AeBo_TG!AV45+TP1_PNP_TG!AV45+TP1_JS_TG!AV45+TP2_JS_TU!AV45+TP2_AeBo_TU!AV45+TP3_AeBo_K!AV45+TP3_JS_K!AV45</f>
        <v>27.760300952172805</v>
      </c>
      <c r="AW45" s="1031"/>
      <c r="AX45" s="1030">
        <f>PL_JS!AX45+PL_AeBo!AX45+TP1_AeBo_TG!AX45+TP1_PNP_TG!AX45+TP1_JS_TG!AX45+TP2_JS_TU!AX45+TP2_AeBo_TU!AX45+TP3_AeBo_K!AX45+TP3_JS_K!AX45</f>
        <v>17.70694085058372</v>
      </c>
      <c r="AY45" s="1031"/>
      <c r="AZ45" s="1030">
        <f>PL_JS!AZ45+PL_AeBo!AZ45+TP1_AeBo_TG!AZ45+TP1_PNP_TG!AZ45+TP1_JS_TG!AZ45+TP2_JS_TU!AZ45+TP2_AeBo_TU!AZ45+TP3_AeBo_K!AZ45+TP3_JS_K!AZ45</f>
        <v>21.643582132973677</v>
      </c>
      <c r="BA45" s="1031"/>
      <c r="BB45" s="1030">
        <f>PL_JS!BB45+PL_AeBo!BB45+TP1_AeBo_TG!BB45+TP1_PNP_TG!BB45+TP1_JS_TG!BB45+TP2_JS_TU!BB45+TP2_AeBo_TU!BB45+TP3_AeBo_K!BB45+TP3_JS_K!BB45</f>
        <v>22.357401213046749</v>
      </c>
      <c r="BC45" s="1031"/>
      <c r="BD45" s="1030">
        <f>PL_JS!BD45+PL_AeBo!BD45+TP1_AeBo_TG!BD45+TP1_PNP_TG!BD45+TP1_JS_TG!BD45+TP2_JS_TU!BD45+TP2_AeBo_TU!BD45+TP3_AeBo_K!BD45+TP3_JS_K!BD45</f>
        <v>22.987272286858296</v>
      </c>
      <c r="BE45" s="1031"/>
      <c r="BF45" s="1030">
        <f>PL_JS!BF45+PL_AeBo!BF45+TP1_AeBo_TG!BF45+TP1_PNP_TG!BF45+TP1_JS_TG!BF45+TP2_JS_TU!BF45+TP2_AeBo_TU!BF45+TP3_AeBo_K!BF45+TP3_JS_K!BF45</f>
        <v>22.817568907639792</v>
      </c>
      <c r="BG45" s="1031"/>
      <c r="BH45" s="1030">
        <f>PL_JS!BH45+PL_AeBo!BH45+TP1_AeBo_TG!BH45+TP1_PNP_TG!BH45+TP1_JS_TG!BH45+TP2_JS_TU!BH45+TP2_AeBo_TU!BH45+TP3_AeBo_K!BH45+TP3_JS_K!BH45</f>
        <v>20.362844765264992</v>
      </c>
      <c r="BI45" s="1031"/>
      <c r="BJ45" s="1030">
        <f>PL_JS!BJ45+PL_AeBo!BJ45+TP1_AeBo_TG!BJ45+TP1_PNP_TG!BJ45+TP1_JS_TG!BJ45+TP2_JS_TU!BJ45+TP2_AeBo_TU!BJ45+TP3_AeBo_K!BJ45+TP3_JS_K!BJ45</f>
        <v>28.749269015353025</v>
      </c>
      <c r="BK45" s="1031"/>
      <c r="BL45" s="1030">
        <f>PL_JS!BL45+PL_AeBo!BL45+TP1_AeBo_TG!BL45+TP1_PNP_TG!BL45+TP1_JS_TG!BL45+TP2_JS_TU!BL45+TP2_AeBo_TU!BL45+TP3_AeBo_K!BL45+TP3_JS_K!BL45</f>
        <v>28.54991547458684</v>
      </c>
      <c r="BM45" s="1031"/>
      <c r="BN45" s="1030">
        <f>PL_JS!BN45+PL_AeBo!BN45+TP1_AeBo_TG!BN45+TP1_PNP_TG!BN45+TP1_JS_TG!BN45+TP2_JS_TU!BN45+TP2_AeBo_TU!BN45+TP3_AeBo_K!BN45+TP3_JS_K!BN45</f>
        <v>32.888897436744905</v>
      </c>
      <c r="BO45" s="1031"/>
      <c r="BP45" s="1030">
        <f>PL_JS!BP45+PL_AeBo!BP45+TP1_AeBo_TG!BP45+TP1_PNP_TG!BP45+TP1_JS_TG!BP45+TP2_JS_TU!BP45+TP2_AeBo_TU!BP45+TP3_AeBo_K!BP45+TP3_JS_K!BP45</f>
        <v>36.773067105961303</v>
      </c>
      <c r="BQ45" s="1031"/>
      <c r="BR45" s="1030">
        <f>PL_JS!BR45+PL_AeBo!BR45+TP1_AeBo_TG!BR45+TP1_PNP_TG!BR45+TP1_JS_TG!BR45+TP2_JS_TU!BR45+TP2_AeBo_TU!BR45+TP3_AeBo_K!BR45+TP3_JS_K!BR45</f>
        <v>46.294744613918624</v>
      </c>
      <c r="BS45" s="1031"/>
      <c r="BT45" s="1030">
        <f>PL_JS!BT45+PL_AeBo!BT45+TP1_AeBo_TG!BT45+TP1_PNP_TG!BT45+TP1_JS_TG!BT45+TP2_JS_TU!BT45+TP2_AeBo_TU!BT45+TP3_AeBo_K!BT45+TP3_JS_K!BT45</f>
        <v>42.410574944702233</v>
      </c>
      <c r="BU45" s="1031"/>
      <c r="BV45" s="1030">
        <f>PL_JS!BV45+PL_AeBo!BV45+TP1_AeBo_TG!BV45+TP1_PNP_TG!BV45+TP1_JS_TG!BV45+TP2_JS_TU!BV45+TP2_AeBo_TU!BV45+TP3_AeBo_K!BV45+TP3_JS_K!BV45</f>
        <v>22.845497265771836</v>
      </c>
      <c r="BW45" s="1031"/>
      <c r="BX45" s="1030">
        <f>PL_JS!BX45+PL_AeBo!BX45+TP1_AeBo_TG!BX45+TP1_PNP_TG!BX45+TP1_JS_TG!BX45+TP2_JS_TU!BX45+TP2_AeBo_TU!BX45+TP3_AeBo_K!BX45+TP3_JS_K!BX45</f>
        <v>68.556317303185494</v>
      </c>
      <c r="BY45" s="1031"/>
      <c r="BZ45" s="1030">
        <f>PL_JS!BZ45+PL_AeBo!BZ45+TP1_AeBo_TG!BZ45+TP1_PNP_TG!BZ45+TP1_JS_TG!BZ45+TP2_JS_TU!BZ45+TP2_AeBo_TU!BZ45+TP3_AeBo_K!BZ45+TP3_JS_K!BZ45</f>
        <v>70.831378135725785</v>
      </c>
      <c r="CA45" s="1031"/>
      <c r="CB45" s="1030">
        <f>PL_JS!CB45+PL_AeBo!CB45+TP1_AeBo_TG!CB45+TP1_PNP_TG!CB45+TP1_JS_TG!CB45+TP2_JS_TU!CB45+TP2_AeBo_TU!CB45+TP3_AeBo_K!CB45+TP3_JS_K!CB45</f>
        <v>68.556317303185494</v>
      </c>
      <c r="CC45" s="1031"/>
      <c r="CD45" s="1030">
        <f>PL_JS!CD45+PL_AeBo!CD45+TP1_AeBo_TG!CD45+TP1_PNP_TG!CD45+TP1_JS_TG!CD45+TP2_JS_TU!CD45+TP2_AeBo_TU!CD45+TP3_AeBo_K!CD45+TP3_JS_K!CD45</f>
        <v>66.94720846650938</v>
      </c>
      <c r="CE45" s="1031"/>
      <c r="CF45" s="275">
        <f t="shared" si="0"/>
        <v>1223.2283016531985</v>
      </c>
      <c r="CG45" s="276">
        <v>140</v>
      </c>
      <c r="CH45" s="277">
        <f t="shared" si="1"/>
        <v>171251.9622314478</v>
      </c>
      <c r="CI45" s="254"/>
      <c r="CJ45" s="254"/>
      <c r="CK45" s="254"/>
      <c r="CL45" s="254"/>
      <c r="CM45" s="278"/>
      <c r="CN45" s="279">
        <f>(CF45+CK45)*0.1</f>
        <v>122.32283016531986</v>
      </c>
      <c r="CO45" s="286">
        <v>110</v>
      </c>
      <c r="CP45" s="281">
        <f t="shared" ref="CP45:CP49" si="2">CN45*CO45</f>
        <v>13455.511318185185</v>
      </c>
      <c r="CQ45" s="282"/>
    </row>
    <row r="46" spans="1:115" ht="15.75" x14ac:dyDescent="0.2">
      <c r="A46" s="283" t="s">
        <v>361</v>
      </c>
      <c r="B46" s="284"/>
      <c r="C46" s="285" t="s">
        <v>7</v>
      </c>
      <c r="D46" s="1030">
        <f>PL_JS!D46+PL_AeBo!D46+TP1_AeBo_TG!D46+TP1_PNP_TG!D46+TP1_JS_TG!D46+TP2_JS_TU!D46+TP2_AeBo_TU!D46+TP3_AeBo_K!D46+TP3_JS_K!D46</f>
        <v>213.66670625802595</v>
      </c>
      <c r="E46" s="1031"/>
      <c r="F46" s="1030">
        <f>PL_JS!F46+PL_AeBo!F46+TP1_AeBo_TG!F46+TP1_PNP_TG!F46+TP1_JS_TG!F46+TP2_JS_TU!F46+TP2_AeBo_TU!F46+TP3_AeBo_K!F46+TP3_JS_K!F46</f>
        <v>126.46150832782033</v>
      </c>
      <c r="G46" s="1031"/>
      <c r="H46" s="1030">
        <f>PL_JS!H46+PL_AeBo!H46+TP1_AeBo_TG!H46+TP1_PNP_TG!H46+TP1_JS_TG!H46+TP2_JS_TU!H46+TP2_AeBo_TU!H46+TP3_AeBo_K!H46+TP3_JS_K!H46</f>
        <v>57.440395741929137</v>
      </c>
      <c r="I46" s="1031"/>
      <c r="J46" s="1030">
        <f>PL_JS!J46+PL_AeBo!J46+TP1_AeBo_TG!J46+TP1_PNP_TG!J46+TP1_JS_TG!J46+TP2_JS_TU!J46+TP2_AeBo_TU!J46+TP3_AeBo_K!J46+TP3_JS_K!J46</f>
        <v>21.775766098375318</v>
      </c>
      <c r="K46" s="1031"/>
      <c r="L46" s="1030">
        <f>PL_JS!L46+PL_AeBo!L46+TP1_AeBo_TG!L46+TP1_PNP_TG!L46+TP1_JS_TG!L46+TP2_JS_TU!L46+TP2_AeBo_TU!L46+TP3_AeBo_K!L46+TP3_JS_K!L46</f>
        <v>23.347651137766562</v>
      </c>
      <c r="M46" s="1031"/>
      <c r="N46" s="1030">
        <f>PL_JS!N46+PL_AeBo!N46+TP1_AeBo_TG!N46+TP1_PNP_TG!N46+TP1_JS_TG!N46+TP2_JS_TU!N46+TP2_AeBo_TU!N46+TP3_AeBo_K!N46+TP3_JS_K!N46</f>
        <v>18.801695530079989</v>
      </c>
      <c r="O46" s="1031"/>
      <c r="P46" s="1030">
        <f>PL_JS!P46+PL_AeBo!P46+TP1_AeBo_TG!P46+TP1_PNP_TG!P46+TP1_JS_TG!P46+TP2_JS_TU!P46+TP2_AeBo_TU!P46+TP3_AeBo_K!P46+TP3_JS_K!P46</f>
        <v>14.556027622260226</v>
      </c>
      <c r="Q46" s="1031"/>
      <c r="R46" s="1030">
        <f>PL_JS!R46+PL_AeBo!R46+TP1_AeBo_TG!R46+TP1_PNP_TG!R46+TP1_JS_TG!R46+TP2_JS_TU!R46+TP2_AeBo_TU!R46+TP3_AeBo_K!R46+TP3_JS_K!R46</f>
        <v>12.498744506178701</v>
      </c>
      <c r="S46" s="1031"/>
      <c r="T46" s="1030">
        <f>PL_JS!T46+PL_AeBo!T46+TP1_AeBo_TG!T46+TP1_PNP_TG!T46+TP1_JS_TG!T46+TP2_JS_TU!T46+TP2_AeBo_TU!T46+TP3_AeBo_K!T46+TP3_JS_K!T46</f>
        <v>13.888531683769754</v>
      </c>
      <c r="U46" s="1031"/>
      <c r="V46" s="1030">
        <f>PL_JS!V46+PL_AeBo!V46+TP1_AeBo_TG!V46+TP1_PNP_TG!V46+TP1_JS_TG!V46+TP2_JS_TU!V46+TP2_AeBo_TU!V46+TP3_AeBo_K!V46+TP3_JS_K!V46</f>
        <v>15.278318861360807</v>
      </c>
      <c r="W46" s="1031"/>
      <c r="X46" s="1030">
        <f>PL_JS!X46+PL_AeBo!X46+TP1_AeBo_TG!X46+TP1_PNP_TG!X46+TP1_JS_TG!X46+TP2_JS_TU!X46+TP2_AeBo_TU!X46+TP3_AeBo_K!X46+TP3_JS_K!X46</f>
        <v>12.498744506178701</v>
      </c>
      <c r="Y46" s="1031"/>
      <c r="Z46" s="1030">
        <f>PL_JS!Z46+PL_AeBo!Z46+TP1_AeBo_TG!Z46+TP1_PNP_TG!Z46+TP1_JS_TG!Z46+TP2_JS_TU!Z46+TP2_AeBo_TU!Z46+TP3_AeBo_K!Z46+TP3_JS_K!Z46</f>
        <v>12.498744506178701</v>
      </c>
      <c r="AA46" s="1031"/>
      <c r="AB46" s="1030">
        <f>PL_JS!AB46+PL_AeBo!AB46+TP1_AeBo_TG!AB46+TP1_PNP_TG!AB46+TP1_JS_TG!AB46+TP2_JS_TU!AB46+TP2_AeBo_TU!AB46+TP3_AeBo_K!AB46+TP3_JS_K!AB46</f>
        <v>21.630600762338815</v>
      </c>
      <c r="AC46" s="1031"/>
      <c r="AD46" s="1030">
        <f>PL_JS!AD46+PL_AeBo!AD46+TP1_AeBo_TG!AD46+TP1_PNP_TG!AD46+TP1_JS_TG!AD46+TP2_JS_TU!AD46+TP2_AeBo_TU!AD46+TP3_AeBo_K!AD46+TP3_JS_K!AD46</f>
        <v>27.761596172063328</v>
      </c>
      <c r="AE46" s="1031"/>
      <c r="AF46" s="1030">
        <f>PL_JS!AF46+PL_AeBo!AF46+TP1_AeBo_TG!AF46+TP1_PNP_TG!AF46+TP1_JS_TG!AF46+TP2_JS_TU!AF46+TP2_AeBo_TU!AF46+TP3_AeBo_K!AF46+TP3_JS_K!AF46</f>
        <v>27.761596172063328</v>
      </c>
      <c r="AG46" s="1031"/>
      <c r="AH46" s="1030">
        <f>PL_JS!AH46+PL_AeBo!AH46+TP1_AeBo_TG!AH46+TP1_PNP_TG!AH46+TP1_JS_TG!AH46+TP2_JS_TU!AH46+TP2_AeBo_TU!AH46+TP3_AeBo_K!AH46+TP3_JS_K!AH46</f>
        <v>26.59579031929248</v>
      </c>
      <c r="AI46" s="1031"/>
      <c r="AJ46" s="1030">
        <f>PL_JS!AJ46+PL_AeBo!AJ46+TP1_AeBo_TG!AJ46+TP1_PNP_TG!AJ46+TP1_JS_TG!AJ46+TP2_JS_TU!AJ46+TP2_AeBo_TU!AJ46+TP3_AeBo_K!AJ46+TP3_JS_K!AJ46</f>
        <v>21.391724609405195</v>
      </c>
      <c r="AK46" s="1031"/>
      <c r="AL46" s="1030">
        <f>PL_JS!AL46+PL_AeBo!AL46+TP1_AeBo_TG!AL46+TP1_PNP_TG!AL46+TP1_JS_TG!AL46+TP2_JS_TU!AL46+TP2_AeBo_TU!AL46+TP3_AeBo_K!AL46+TP3_JS_K!AL46</f>
        <v>14.442788721449933</v>
      </c>
      <c r="AM46" s="1031"/>
      <c r="AN46" s="1030">
        <f>PL_JS!AN46+PL_AeBo!AN46+TP1_AeBo_TG!AN46+TP1_PNP_TG!AN46+TP1_JS_TG!AN46+TP2_JS_TU!AN46+TP2_AeBo_TU!AN46+TP3_AeBo_K!AN46+TP3_JS_K!AN46</f>
        <v>24.907653864067665</v>
      </c>
      <c r="AO46" s="1031"/>
      <c r="AP46" s="1030">
        <f>PL_JS!AP46+PL_AeBo!AP46+TP1_AeBo_TG!AP46+TP1_PNP_TG!AP46+TP1_JS_TG!AP46+TP2_JS_TU!AP46+TP2_AeBo_TU!AP46+TP3_AeBo_K!AP46+TP3_JS_K!AP46</f>
        <v>40.917833844789712</v>
      </c>
      <c r="AQ46" s="1031"/>
      <c r="AR46" s="1030">
        <f>PL_JS!AR46+PL_AeBo!AR46+TP1_AeBo_TG!AR46+TP1_PNP_TG!AR46+TP1_JS_TG!AR46+TP2_JS_TU!AR46+TP2_AeBo_TU!AR46+TP3_AeBo_K!AR46+TP3_JS_K!AR46</f>
        <v>56.317144120034285</v>
      </c>
      <c r="AS46" s="1031"/>
      <c r="AT46" s="1030">
        <f>PL_JS!AT46+PL_AeBo!AT46+TP1_AeBo_TG!AT46+TP1_PNP_TG!AT46+TP1_JS_TG!AT46+TP2_JS_TU!AT46+TP2_AeBo_TU!AT46+TP3_AeBo_K!AT46+TP3_JS_K!AT46</f>
        <v>51.704267973590866</v>
      </c>
      <c r="AU46" s="1031"/>
      <c r="AV46" s="1030">
        <f>PL_JS!AV46+PL_AeBo!AV46+TP1_AeBo_TG!AV46+TP1_PNP_TG!AV46+TP1_JS_TG!AV46+TP2_JS_TU!AV46+TP2_AeBo_TU!AV46+TP3_AeBo_K!AV46+TP3_JS_K!AV46</f>
        <v>51.771188512347713</v>
      </c>
      <c r="AW46" s="1031"/>
      <c r="AX46" s="1030">
        <f>PL_JS!AX46+PL_AeBo!AX46+TP1_AeBo_TG!AX46+TP1_PNP_TG!AX46+TP1_JS_TG!AX46+TP2_JS_TU!AX46+TP2_AeBo_TU!AX46+TP3_AeBo_K!AX46+TP3_JS_K!AX46</f>
        <v>19.451601806890331</v>
      </c>
      <c r="AY46" s="1031"/>
      <c r="AZ46" s="1030">
        <f>PL_JS!AZ46+PL_AeBo!AZ46+TP1_AeBo_TG!AZ46+TP1_PNP_TG!AZ46+TP1_JS_TG!AZ46+TP2_JS_TU!AZ46+TP2_AeBo_TU!AZ46+TP3_AeBo_K!AZ46+TP3_JS_K!AZ46</f>
        <v>34.060983792272495</v>
      </c>
      <c r="BA46" s="1031"/>
      <c r="BB46" s="1030">
        <f>PL_JS!BB46+PL_AeBo!BB46+TP1_AeBo_TG!BB46+TP1_PNP_TG!BB46+TP1_JS_TG!BB46+TP2_JS_TU!BB46+TP2_AeBo_TU!BB46+TP3_AeBo_K!BB46+TP3_JS_K!BB46</f>
        <v>34.127904331029349</v>
      </c>
      <c r="BC46" s="1031"/>
      <c r="BD46" s="1030">
        <f>PL_JS!BD46+PL_AeBo!BD46+TP1_AeBo_TG!BD46+TP1_PNP_TG!BD46+TP1_JS_TG!BD46+TP2_JS_TU!BD46+TP2_AeBo_TU!BD46+TP3_AeBo_K!BD46+TP3_JS_K!BD46</f>
        <v>26.376906573307728</v>
      </c>
      <c r="BE46" s="1031"/>
      <c r="BF46" s="1030">
        <f>PL_JS!BF46+PL_AeBo!BF46+TP1_AeBo_TG!BF46+TP1_PNP_TG!BF46+TP1_JS_TG!BF46+TP2_JS_TU!BF46+TP2_AeBo_TU!BF46+TP3_AeBo_K!BF46+TP3_JS_K!BF46</f>
        <v>24.950141125804002</v>
      </c>
      <c r="BG46" s="1031"/>
      <c r="BH46" s="1030">
        <f>PL_JS!BH46+PL_AeBo!BH46+TP1_AeBo_TG!BH46+TP1_PNP_TG!BH46+TP1_JS_TG!BH46+TP2_JS_TU!BH46+TP2_AeBo_TU!BH46+TP3_AeBo_K!BH46+TP3_JS_K!BH46</f>
        <v>20.74380132311817</v>
      </c>
      <c r="BI46" s="1031"/>
      <c r="BJ46" s="1030">
        <f>PL_JS!BJ46+PL_AeBo!BJ46+TP1_AeBo_TG!BJ46+TP1_PNP_TG!BJ46+TP1_JS_TG!BJ46+TP2_JS_TU!BJ46+TP2_AeBo_TU!BJ46+TP3_AeBo_K!BJ46+TP3_JS_K!BJ46</f>
        <v>50.246682790863431</v>
      </c>
      <c r="BK46" s="1031"/>
      <c r="BL46" s="1030">
        <f>PL_JS!BL46+PL_AeBo!BL46+TP1_AeBo_TG!BL46+TP1_PNP_TG!BL46+TP1_JS_TG!BL46+TP2_JS_TU!BL46+TP2_AeBo_TU!BL46+TP3_AeBo_K!BL46+TP3_JS_K!BL46</f>
        <v>31.580660018279758</v>
      </c>
      <c r="BM46" s="1031"/>
      <c r="BN46" s="1030">
        <f>PL_JS!BN46+PL_AeBo!BN46+TP1_AeBo_TG!BN46+TP1_PNP_TG!BN46+TP1_JS_TG!BN46+TP2_JS_TU!BN46+TP2_AeBo_TU!BN46+TP3_AeBo_K!BN46+TP3_JS_K!BN46</f>
        <v>53.892577454432228</v>
      </c>
      <c r="BO46" s="1031"/>
      <c r="BP46" s="1030">
        <f>PL_JS!BP46+PL_AeBo!BP46+TP1_AeBo_TG!BP46+TP1_PNP_TG!BP46+TP1_JS_TG!BP46+TP2_JS_TU!BP46+TP2_AeBo_TU!BP46+TP3_AeBo_K!BP46+TP3_JS_K!BP46</f>
        <v>56.343135409374213</v>
      </c>
      <c r="BQ46" s="1031"/>
      <c r="BR46" s="1030">
        <f>PL_JS!BR46+PL_AeBo!BR46+TP1_AeBo_TG!BR46+TP1_PNP_TG!BR46+TP1_JS_TG!BR46+TP2_JS_TU!BR46+TP2_AeBo_TU!BR46+TP3_AeBo_K!BR46+TP3_JS_K!BR46</f>
        <v>56.908531485747574</v>
      </c>
      <c r="BS46" s="1031"/>
      <c r="BT46" s="1030">
        <f>PL_JS!BT46+PL_AeBo!BT46+TP1_AeBo_TG!BT46+TP1_PNP_TG!BT46+TP1_JS_TG!BT46+TP2_JS_TU!BT46+TP2_AeBo_TU!BT46+TP3_AeBo_K!BT46+TP3_JS_K!BT46</f>
        <v>54.457973530805589</v>
      </c>
      <c r="BU46" s="1031"/>
      <c r="BV46" s="1030">
        <f>PL_JS!BV46+PL_AeBo!BV46+TP1_AeBo_TG!BV46+TP1_PNP_TG!BV46+TP1_JS_TG!BV46+TP2_JS_TU!BV46+TP2_AeBo_TU!BV46+TP3_AeBo_K!BV46+TP3_JS_K!BV46</f>
        <v>41.59901104292274</v>
      </c>
      <c r="BW46" s="1031"/>
      <c r="BX46" s="1030">
        <f>PL_JS!BX46+PL_AeBo!BX46+TP1_AeBo_TG!BX46+TP1_PNP_TG!BX46+TP1_JS_TG!BX46+TP2_JS_TU!BX46+TP2_AeBo_TU!BX46+TP3_AeBo_K!BX46+TP3_JS_K!BX46</f>
        <v>41.995814435029374</v>
      </c>
      <c r="BY46" s="1031"/>
      <c r="BZ46" s="1030">
        <f>PL_JS!BZ46+PL_AeBo!BZ46+TP1_AeBo_TG!BZ46+TP1_PNP_TG!BZ46+TP1_JS_TG!BZ46+TP2_JS_TU!BZ46+TP2_AeBo_TU!BZ46+TP3_AeBo_K!BZ46+TP3_JS_K!BZ46</f>
        <v>49.388264936654899</v>
      </c>
      <c r="CA46" s="1031"/>
      <c r="CB46" s="1030">
        <f>PL_JS!CB46+PL_AeBo!CB46+TP1_AeBo_TG!CB46+TP1_PNP_TG!CB46+TP1_JS_TG!CB46+TP2_JS_TU!CB46+TP2_AeBo_TU!CB46+TP3_AeBo_K!CB46+TP3_JS_K!CB46</f>
        <v>51.235400600176121</v>
      </c>
      <c r="CC46" s="1031"/>
      <c r="CD46" s="1030">
        <f>PL_JS!CD46+PL_AeBo!CD46+TP1_AeBo_TG!CD46+TP1_PNP_TG!CD46+TP1_JS_TG!CD46+TP2_JS_TU!CD46+TP2_AeBo_TU!CD46+TP3_AeBo_K!CD46+TP3_JS_K!CD46</f>
        <v>46.937706981712921</v>
      </c>
      <c r="CE46" s="1031"/>
      <c r="CF46" s="275">
        <f t="shared" si="0"/>
        <v>1602.2121174897884</v>
      </c>
      <c r="CG46" s="276">
        <v>118</v>
      </c>
      <c r="CH46" s="277">
        <f t="shared" si="1"/>
        <v>189061.02986379503</v>
      </c>
      <c r="CI46" s="254"/>
      <c r="CJ46" s="254"/>
      <c r="CK46" s="254"/>
      <c r="CL46" s="254"/>
      <c r="CM46" s="278"/>
      <c r="CN46" s="279"/>
      <c r="CO46" s="286"/>
      <c r="CP46" s="281"/>
      <c r="CQ46" s="282"/>
    </row>
    <row r="47" spans="1:115" ht="15.75" x14ac:dyDescent="0.2">
      <c r="A47" s="283" t="s">
        <v>359</v>
      </c>
      <c r="B47" s="284"/>
      <c r="C47" s="285" t="s">
        <v>3</v>
      </c>
      <c r="D47" s="1030">
        <f>PL_JS!D47+PL_AeBo!D47+TP1_AeBo_TG!D47+TP1_PNP_TG!D47+TP1_JS_TG!D47+TP2_JS_TU!D47+TP2_AeBo_TU!D47+TP3_AeBo_K!D47+TP3_JS_K!D47</f>
        <v>509.35570947147431</v>
      </c>
      <c r="E47" s="1031"/>
      <c r="F47" s="1030">
        <f>PL_JS!F47+PL_AeBo!F47+TP1_AeBo_TG!F47+TP1_PNP_TG!F47+TP1_JS_TG!F47+TP2_JS_TU!F47+TP2_AeBo_TU!F47+TP3_AeBo_K!F47+TP3_JS_K!F47</f>
        <v>463.09454274048556</v>
      </c>
      <c r="G47" s="1031"/>
      <c r="H47" s="1030">
        <f>PL_JS!H47+PL_AeBo!H47+TP1_AeBo_TG!H47+TP1_PNP_TG!H47+TP1_JS_TG!H47+TP2_JS_TU!H47+TP2_AeBo_TU!H47+TP3_AeBo_K!H47+TP3_JS_K!H47</f>
        <v>132.76066900317019</v>
      </c>
      <c r="I47" s="1031"/>
      <c r="J47" s="1030">
        <f>PL_JS!J47+PL_AeBo!J47+TP1_AeBo_TG!J47+TP1_PNP_TG!J47+TP1_JS_TG!J47+TP2_JS_TU!J47+TP2_AeBo_TU!J47+TP3_AeBo_K!J47+TP3_JS_K!J47</f>
        <v>36.166030288129711</v>
      </c>
      <c r="K47" s="1031"/>
      <c r="L47" s="1030">
        <f>PL_JS!L47+PL_AeBo!L47+TP1_AeBo_TG!L47+TP1_PNP_TG!L47+TP1_JS_TG!L47+TP2_JS_TU!L47+TP2_AeBo_TU!L47+TP3_AeBo_K!L47+TP3_JS_K!L47</f>
        <v>35.012560878712044</v>
      </c>
      <c r="M47" s="1031"/>
      <c r="N47" s="1030">
        <f>PL_JS!N47+PL_AeBo!N47+TP1_AeBo_TG!N47+TP1_PNP_TG!N47+TP1_JS_TG!N47+TP2_JS_TU!N47+TP2_AeBo_TU!N47+TP3_AeBo_K!N47+TP3_JS_K!N47</f>
        <v>37.083585820085567</v>
      </c>
      <c r="O47" s="1031"/>
      <c r="P47" s="1030">
        <f>PL_JS!P47+PL_AeBo!P47+TP1_AeBo_TG!P47+TP1_PNP_TG!P47+TP1_JS_TG!P47+TP2_JS_TU!P47+TP2_AeBo_TU!P47+TP3_AeBo_K!P47+TP3_JS_K!P47</f>
        <v>39.889305858415966</v>
      </c>
      <c r="Q47" s="1031"/>
      <c r="R47" s="1030">
        <f>PL_JS!R47+PL_AeBo!R47+TP1_AeBo_TG!R47+TP1_PNP_TG!R47+TP1_JS_TG!R47+TP2_JS_TU!R47+TP2_AeBo_TU!R47+TP3_AeBo_K!R47+TP3_JS_K!R47</f>
        <v>35.154425391996625</v>
      </c>
      <c r="S47" s="1031"/>
      <c r="T47" s="1030">
        <f>PL_JS!T47+PL_AeBo!T47+TP1_AeBo_TG!T47+TP1_PNP_TG!T47+TP1_JS_TG!T47+TP2_JS_TU!T47+TP2_AeBo_TU!T47+TP3_AeBo_K!T47+TP3_JS_K!T47</f>
        <v>36.445759771175133</v>
      </c>
      <c r="U47" s="1031"/>
      <c r="V47" s="1030">
        <f>PL_JS!V47+PL_AeBo!V47+TP1_AeBo_TG!V47+TP1_PNP_TG!V47+TP1_JS_TG!V47+TP2_JS_TU!V47+TP2_AeBo_TU!V47+TP3_AeBo_K!V47+TP3_JS_K!V47</f>
        <v>37.737094150353641</v>
      </c>
      <c r="W47" s="1031"/>
      <c r="X47" s="1030">
        <f>PL_JS!X47+PL_AeBo!X47+TP1_AeBo_TG!X47+TP1_PNP_TG!X47+TP1_JS_TG!X47+TP2_JS_TU!X47+TP2_AeBo_TU!X47+TP3_AeBo_K!X47+TP3_JS_K!X47</f>
        <v>35.154425391996625</v>
      </c>
      <c r="Y47" s="1031"/>
      <c r="Z47" s="1030">
        <f>PL_JS!Z47+PL_AeBo!Z47+TP1_AeBo_TG!Z47+TP1_PNP_TG!Z47+TP1_JS_TG!Z47+TP2_JS_TU!Z47+TP2_AeBo_TU!Z47+TP3_AeBo_K!Z47+TP3_JS_K!Z47</f>
        <v>35.154425391996625</v>
      </c>
      <c r="AA47" s="1031"/>
      <c r="AB47" s="1030">
        <f>PL_JS!AB47+PL_AeBo!AB47+TP1_AeBo_TG!AB47+TP1_PNP_TG!AB47+TP1_JS_TG!AB47+TP2_JS_TU!AB47+TP2_AeBo_TU!AB47+TP3_AeBo_K!AB47+TP3_JS_K!AB47</f>
        <v>43.257910638153596</v>
      </c>
      <c r="AC47" s="1031"/>
      <c r="AD47" s="1030">
        <f>PL_JS!AD47+PL_AeBo!AD47+TP1_AeBo_TG!AD47+TP1_PNP_TG!AD47+TP1_JS_TG!AD47+TP2_JS_TU!AD47+TP2_AeBo_TU!AD47+TP3_AeBo_K!AD47+TP3_JS_K!AD47</f>
        <v>52.281940690162727</v>
      </c>
      <c r="AE47" s="1031"/>
      <c r="AF47" s="1030">
        <f>PL_JS!AF47+PL_AeBo!AF47+TP1_AeBo_TG!AF47+TP1_PNP_TG!AF47+TP1_JS_TG!AF47+TP2_JS_TU!AF47+TP2_AeBo_TU!AF47+TP3_AeBo_K!AF47+TP3_JS_K!AF47</f>
        <v>52.281940690162727</v>
      </c>
      <c r="AG47" s="1031"/>
      <c r="AH47" s="1030">
        <f>PL_JS!AH47+PL_AeBo!AH47+TP1_AeBo_TG!AH47+TP1_PNP_TG!AH47+TP1_JS_TG!AH47+TP2_JS_TU!AH47+TP2_AeBo_TU!AH47+TP3_AeBo_K!AH47+TP3_JS_K!AH47</f>
        <v>58.405024583806998</v>
      </c>
      <c r="AI47" s="1031"/>
      <c r="AJ47" s="1030">
        <f>PL_JS!AJ47+PL_AeBo!AJ47+TP1_AeBo_TG!AJ47+TP1_PNP_TG!AJ47+TP1_JS_TG!AJ47+TP2_JS_TU!AJ47+TP2_AeBo_TU!AJ47+TP3_AeBo_K!AJ47+TP3_JS_K!AJ47</f>
        <v>48.378624368746692</v>
      </c>
      <c r="AK47" s="1031"/>
      <c r="AL47" s="1030">
        <f>PL_JS!AL47+PL_AeBo!AL47+TP1_AeBo_TG!AL47+TP1_PNP_TG!AL47+TP1_JS_TG!AL47+TP2_JS_TU!AL47+TP2_AeBo_TU!AL47+TP3_AeBo_K!AL47+TP3_JS_K!AL47</f>
        <v>41.921952472854166</v>
      </c>
      <c r="AM47" s="1031"/>
      <c r="AN47" s="1030">
        <f>PL_JS!AN47+PL_AeBo!AN47+TP1_AeBo_TG!AN47+TP1_PNP_TG!AN47+TP1_JS_TG!AN47+TP2_JS_TU!AN47+TP2_AeBo_TU!AN47+TP3_AeBo_K!AN47+TP3_JS_K!AN47</f>
        <v>53.992682040186573</v>
      </c>
      <c r="AO47" s="1031"/>
      <c r="AP47" s="1030">
        <f>PL_JS!AP47+PL_AeBo!AP47+TP1_AeBo_TG!AP47+TP1_PNP_TG!AP47+TP1_JS_TG!AP47+TP2_JS_TU!AP47+TP2_AeBo_TU!AP47+TP3_AeBo_K!AP47+TP3_JS_K!AP47</f>
        <v>61.082919462198497</v>
      </c>
      <c r="AQ47" s="1031"/>
      <c r="AR47" s="1030">
        <f>PL_JS!AR47+PL_AeBo!AR47+TP1_AeBo_TG!AR47+TP1_PNP_TG!AR47+TP1_JS_TG!AR47+TP2_JS_TU!AR47+TP2_AeBo_TU!AR47+TP3_AeBo_K!AR47+TP3_JS_K!AR47</f>
        <v>77.66973873876789</v>
      </c>
      <c r="AS47" s="1031"/>
      <c r="AT47" s="1030">
        <f>PL_JS!AT47+PL_AeBo!AT47+TP1_AeBo_TG!AT47+TP1_PNP_TG!AT47+TP1_JS_TG!AT47+TP2_JS_TU!AT47+TP2_AeBo_TU!AT47+TP3_AeBo_K!AT47+TP3_JS_K!AT47</f>
        <v>77.766607786814333</v>
      </c>
      <c r="AU47" s="1031"/>
      <c r="AV47" s="1030">
        <f>PL_JS!AV47+PL_AeBo!AV47+TP1_AeBo_TG!AV47+TP1_PNP_TG!AV47+TP1_JS_TG!AV47+TP2_JS_TU!AV47+TP2_AeBo_TU!AV47+TP3_AeBo_K!AV47+TP3_JS_K!AV47</f>
        <v>79.740763680141427</v>
      </c>
      <c r="AW47" s="1031"/>
      <c r="AX47" s="1030">
        <f>PL_JS!AX47+PL_AeBo!AX47+TP1_AeBo_TG!AX47+TP1_PNP_TG!AX47+TP1_JS_TG!AX47+TP2_JS_TU!AX47+TP2_AeBo_TU!AX47+TP3_AeBo_K!AX47+TP3_JS_K!AX47</f>
        <v>42.144632073710319</v>
      </c>
      <c r="AY47" s="1031"/>
      <c r="AZ47" s="1030">
        <f>PL_JS!AZ47+PL_AeBo!AZ47+TP1_AeBo_TG!AZ47+TP1_PNP_TG!AZ47+TP1_JS_TG!AZ47+TP2_JS_TU!AZ47+TP2_AeBo_TU!AZ47+TP3_AeBo_K!AZ47+TP3_JS_K!AZ47</f>
        <v>115.10420647428343</v>
      </c>
      <c r="BA47" s="1031"/>
      <c r="BB47" s="1030">
        <f>PL_JS!BB47+PL_AeBo!BB47+TP1_AeBo_TG!BB47+TP1_PNP_TG!BB47+TP1_JS_TG!BB47+TP2_JS_TU!BB47+TP2_AeBo_TU!BB47+TP3_AeBo_K!BB47+TP3_JS_K!BB47</f>
        <v>117.07836236761052</v>
      </c>
      <c r="BC47" s="1031"/>
      <c r="BD47" s="1030">
        <f>PL_JS!BD47+PL_AeBo!BD47+TP1_AeBo_TG!BD47+TP1_PNP_TG!BD47+TP1_JS_TG!BD47+TP2_JS_TU!BD47+TP2_AeBo_TU!BD47+TP3_AeBo_K!BD47+TP3_JS_K!BD47</f>
        <v>90.453990428391748</v>
      </c>
      <c r="BE47" s="1031"/>
      <c r="BF47" s="1030">
        <f>PL_JS!BF47+PL_AeBo!BF47+TP1_AeBo_TG!BF47+TP1_PNP_TG!BF47+TP1_JS_TG!BF47+TP2_JS_TU!BF47+TP2_AeBo_TU!BF47+TP3_AeBo_K!BF47+TP3_JS_K!BF47</f>
        <v>69.637042577588474</v>
      </c>
      <c r="BG47" s="1031"/>
      <c r="BH47" s="1030">
        <f>PL_JS!BH47+PL_AeBo!BH47+TP1_AeBo_TG!BH47+TP1_PNP_TG!BH47+TP1_JS_TG!BH47+TP2_JS_TU!BH47+TP2_AeBo_TU!BH47+TP3_AeBo_K!BH47+TP3_JS_K!BH47</f>
        <v>46.237425968428177</v>
      </c>
      <c r="BI47" s="1031"/>
      <c r="BJ47" s="1030">
        <f>PL_JS!BJ47+PL_AeBo!BJ47+TP1_AeBo_TG!BJ47+TP1_PNP_TG!BJ47+TP1_JS_TG!BJ47+TP2_JS_TU!BJ47+TP2_AeBo_TU!BJ47+TP3_AeBo_K!BJ47+TP3_JS_K!BJ47</f>
        <v>54.206468916343404</v>
      </c>
      <c r="BK47" s="1031"/>
      <c r="BL47" s="1030">
        <f>PL_JS!BL47+PL_AeBo!BL47+TP1_AeBo_TG!BL47+TP1_PNP_TG!BL47+TP1_JS_TG!BL47+TP2_JS_TU!BL47+TP2_AeBo_TU!BL47+TP3_AeBo_K!BL47+TP3_JS_K!BL47</f>
        <v>53.932287411796196</v>
      </c>
      <c r="BM47" s="1031"/>
      <c r="BN47" s="1030">
        <f>PL_JS!BN47+PL_AeBo!BN47+TP1_AeBo_TG!BN47+TP1_PNP_TG!BN47+TP1_JS_TG!BN47+TP2_JS_TU!BN47+TP2_AeBo_TU!BN47+TP3_AeBo_K!BN47+TP3_JS_K!BN47</f>
        <v>78.113840498813346</v>
      </c>
      <c r="BO47" s="1031"/>
      <c r="BP47" s="1030">
        <f>PL_JS!BP47+PL_AeBo!BP47+TP1_AeBo_TG!BP47+TP1_PNP_TG!BP47+TP1_JS_TG!BP47+TP2_JS_TU!BP47+TP2_AeBo_TU!BP47+TP3_AeBo_K!BP47+TP3_JS_K!BP47</f>
        <v>82.351116501594873</v>
      </c>
      <c r="BQ47" s="1031"/>
      <c r="BR47" s="1030">
        <f>PL_JS!BR47+PL_AeBo!BR47+TP1_AeBo_TG!BR47+TP1_PNP_TG!BR47+TP1_JS_TG!BR47+TP2_JS_TU!BR47+TP2_AeBo_TU!BR47+TP3_AeBo_K!BR47+TP3_JS_K!BR47</f>
        <v>87.055507028276438</v>
      </c>
      <c r="BS47" s="1031"/>
      <c r="BT47" s="1030">
        <f>PL_JS!BT47+PL_AeBo!BT47+TP1_AeBo_TG!BT47+TP1_PNP_TG!BT47+TP1_JS_TG!BT47+TP2_JS_TU!BT47+TP2_AeBo_TU!BT47+TP3_AeBo_K!BT47+TP3_JS_K!BT47</f>
        <v>82.818231025494924</v>
      </c>
      <c r="BU47" s="1031"/>
      <c r="BV47" s="1030">
        <f>PL_JS!BV47+PL_AeBo!BV47+TP1_AeBo_TG!BV47+TP1_PNP_TG!BV47+TP1_JS_TG!BV47+TP2_JS_TU!BV47+TP2_AeBo_TU!BV47+TP3_AeBo_K!BV47+TP3_JS_K!BV47</f>
        <v>67.153488782939732</v>
      </c>
      <c r="BW47" s="1031"/>
      <c r="BX47" s="1030">
        <f>PL_JS!BX47+PL_AeBo!BX47+TP1_AeBo_TG!BX47+TP1_PNP_TG!BX47+TP1_JS_TG!BX47+TP2_JS_TU!BX47+TP2_AeBo_TU!BX47+TP3_AeBo_K!BX47+TP3_JS_K!BX47</f>
        <v>93.332512955953717</v>
      </c>
      <c r="BY47" s="1031"/>
      <c r="BZ47" s="1030">
        <f>PL_JS!BZ47+PL_AeBo!BZ47+TP1_AeBo_TG!BZ47+TP1_PNP_TG!BZ47+TP1_JS_TG!BZ47+TP2_JS_TU!BZ47+TP2_AeBo_TU!BZ47+TP3_AeBo_K!BZ47+TP3_JS_K!BZ47</f>
        <v>95.818312666264305</v>
      </c>
      <c r="CA47" s="1031"/>
      <c r="CB47" s="1030">
        <f>PL_JS!CB47+PL_AeBo!CB47+TP1_AeBo_TG!CB47+TP1_PNP_TG!CB47+TP1_JS_TG!CB47+TP2_JS_TU!CB47+TP2_AeBo_TU!CB47+TP3_AeBo_K!CB47+TP3_JS_K!CB47</f>
        <v>103.28460452189535</v>
      </c>
      <c r="CC47" s="1031"/>
      <c r="CD47" s="1030">
        <f>PL_JS!CD47+PL_AeBo!CD47+TP1_AeBo_TG!CD47+TP1_PNP_TG!CD47+TP1_JS_TG!CD47+TP2_JS_TU!CD47+TP2_AeBo_TU!CD47+TP3_AeBo_K!CD47+TP3_JS_K!CD47</f>
        <v>91.581036663482791</v>
      </c>
      <c r="CE47" s="1031"/>
      <c r="CF47" s="275">
        <f t="shared" si="0"/>
        <v>3450.0917061728551</v>
      </c>
      <c r="CG47" s="276">
        <v>100</v>
      </c>
      <c r="CH47" s="277">
        <f t="shared" si="1"/>
        <v>345009.17061728553</v>
      </c>
      <c r="CI47" s="254"/>
      <c r="CJ47" s="254"/>
      <c r="CK47" s="254"/>
      <c r="CL47" s="254"/>
      <c r="CM47" s="278"/>
      <c r="CN47" s="279">
        <f>(CF47+CK47)*0.1</f>
        <v>345.00917061728552</v>
      </c>
      <c r="CO47" s="286">
        <v>100</v>
      </c>
      <c r="CP47" s="281">
        <f t="shared" si="2"/>
        <v>34500.917061728549</v>
      </c>
      <c r="CQ47" s="282"/>
    </row>
    <row r="48" spans="1:115" ht="15.75" x14ac:dyDescent="0.2">
      <c r="A48" s="283" t="s">
        <v>362</v>
      </c>
      <c r="B48" s="284"/>
      <c r="C48" s="285" t="s">
        <v>8</v>
      </c>
      <c r="D48" s="1030">
        <f>PL_JS!D48+PL_AeBo!D48+TP1_AeBo_TG!D48+TP1_PNP_TG!D48+TP1_JS_TG!D48+TP2_JS_TU!D48+TP2_AeBo_TU!D48+TP3_AeBo_K!D48+TP3_JS_K!D48</f>
        <v>439.53118335594598</v>
      </c>
      <c r="E48" s="1031"/>
      <c r="F48" s="1030">
        <f>PL_JS!F48+PL_AeBo!F48+TP1_AeBo_TG!F48+TP1_PNP_TG!F48+TP1_JS_TG!F48+TP2_JS_TU!F48+TP2_AeBo_TU!F48+TP3_AeBo_K!F48+TP3_JS_K!F48</f>
        <v>295.98685572486647</v>
      </c>
      <c r="G48" s="1031"/>
      <c r="H48" s="1030">
        <f>PL_JS!H48+PL_AeBo!H48+TP1_AeBo_TG!H48+TP1_PNP_TG!H48+TP1_JS_TG!H48+TP2_JS_TU!H48+TP2_AeBo_TU!H48+TP3_AeBo_K!H48+TP3_JS_K!H48</f>
        <v>101.46684781042545</v>
      </c>
      <c r="I48" s="1031"/>
      <c r="J48" s="1030">
        <f>PL_JS!J48+PL_AeBo!J48+TP1_AeBo_TG!J48+TP1_PNP_TG!J48+TP1_JS_TG!J48+TP2_JS_TU!J48+TP2_AeBo_TU!J48+TP3_AeBo_K!J48+TP3_JS_K!J48</f>
        <v>33.090445650975511</v>
      </c>
      <c r="K48" s="1031"/>
      <c r="L48" s="1030">
        <f>PL_JS!L48+PL_AeBo!L48+TP1_AeBo_TG!L48+TP1_PNP_TG!L48+TP1_JS_TG!L48+TP2_JS_TU!L48+TP2_AeBo_TU!L48+TP3_AeBo_K!L48+TP3_JS_K!L48</f>
        <v>33.258995315679684</v>
      </c>
      <c r="M48" s="1031"/>
      <c r="N48" s="1030">
        <f>PL_JS!N48+PL_AeBo!N48+TP1_AeBo_TG!N48+TP1_PNP_TG!N48+TP1_JS_TG!N48+TP2_JS_TU!N48+TP2_AeBo_TU!N48+TP3_AeBo_K!N48+TP3_JS_K!N48</f>
        <v>23.949017598645298</v>
      </c>
      <c r="O48" s="1031"/>
      <c r="P48" s="1030">
        <f>PL_JS!P48+PL_AeBo!P48+TP1_AeBo_TG!P48+TP1_PNP_TG!P48+TP1_JS_TG!P48+TP2_JS_TU!P48+TP2_AeBo_TU!P48+TP3_AeBo_K!P48+TP3_JS_K!P48</f>
        <v>14.166501556651989</v>
      </c>
      <c r="Q48" s="1031"/>
      <c r="R48" s="1030">
        <f>PL_JS!R48+PL_AeBo!R48+TP1_AeBo_TG!R48+TP1_PNP_TG!R48+TP1_JS_TG!R48+TP2_JS_TU!R48+TP2_AeBo_TU!R48+TP3_AeBo_K!R48+TP3_JS_K!R48</f>
        <v>11.511927812652601</v>
      </c>
      <c r="S48" s="1031"/>
      <c r="T48" s="1030">
        <f>PL_JS!T48+PL_AeBo!T48+TP1_AeBo_TG!T48+TP1_PNP_TG!T48+TP1_JS_TG!T48+TP2_JS_TU!T48+TP2_AeBo_TU!T48+TP3_AeBo_K!T48+TP3_JS_K!T48</f>
        <v>11.832471807484145</v>
      </c>
      <c r="U48" s="1031"/>
      <c r="V48" s="1030">
        <f>PL_JS!V48+PL_AeBo!V48+TP1_AeBo_TG!V48+TP1_PNP_TG!V48+TP1_JS_TG!V48+TP2_JS_TU!V48+TP2_AeBo_TU!V48+TP3_AeBo_K!V48+TP3_JS_K!V48</f>
        <v>12.153015802315689</v>
      </c>
      <c r="W48" s="1031"/>
      <c r="X48" s="1030">
        <f>PL_JS!X48+PL_AeBo!X48+TP1_AeBo_TG!X48+TP1_PNP_TG!X48+TP1_JS_TG!X48+TP2_JS_TU!X48+TP2_AeBo_TU!X48+TP3_AeBo_K!X48+TP3_JS_K!X48</f>
        <v>11.511927812652601</v>
      </c>
      <c r="Y48" s="1031"/>
      <c r="Z48" s="1030">
        <f>PL_JS!Z48+PL_AeBo!Z48+TP1_AeBo_TG!Z48+TP1_PNP_TG!Z48+TP1_JS_TG!Z48+TP2_JS_TU!Z48+TP2_AeBo_TU!Z48+TP3_AeBo_K!Z48+TP3_JS_K!Z48</f>
        <v>11.511927812652601</v>
      </c>
      <c r="AA48" s="1031"/>
      <c r="AB48" s="1030">
        <f>PL_JS!AB48+PL_AeBo!AB48+TP1_AeBo_TG!AB48+TP1_PNP_TG!AB48+TP1_JS_TG!AB48+TP2_JS_TU!AB48+TP2_AeBo_TU!AB48+TP3_AeBo_K!AB48+TP3_JS_K!AB48</f>
        <v>28.052203118829581</v>
      </c>
      <c r="AC48" s="1031"/>
      <c r="AD48" s="1030">
        <f>PL_JS!AD48+PL_AeBo!AD48+TP1_AeBo_TG!AD48+TP1_PNP_TG!AD48+TP1_JS_TG!AD48+TP2_JS_TU!AD48+TP2_AeBo_TU!AD48+TP3_AeBo_K!AD48+TP3_JS_K!AD48</f>
        <v>27.854770520662719</v>
      </c>
      <c r="AE48" s="1031"/>
      <c r="AF48" s="1030">
        <f>PL_JS!AF48+PL_AeBo!AF48+TP1_AeBo_TG!AF48+TP1_PNP_TG!AF48+TP1_JS_TG!AF48+TP2_JS_TU!AF48+TP2_AeBo_TU!AF48+TP3_AeBo_K!AF48+TP3_JS_K!AF48</f>
        <v>27.854770520662719</v>
      </c>
      <c r="AG48" s="1031"/>
      <c r="AH48" s="1030">
        <f>PL_JS!AH48+PL_AeBo!AH48+TP1_AeBo_TG!AH48+TP1_PNP_TG!AH48+TP1_JS_TG!AH48+TP2_JS_TU!AH48+TP2_AeBo_TU!AH48+TP3_AeBo_K!AH48+TP3_JS_K!AH48</f>
        <v>18.240804143373584</v>
      </c>
      <c r="AI48" s="1031"/>
      <c r="AJ48" s="1030">
        <f>PL_JS!AJ48+PL_AeBo!AJ48+TP1_AeBo_TG!AJ48+TP1_PNP_TG!AJ48+TP1_JS_TG!AJ48+TP2_JS_TU!AJ48+TP2_AeBo_TU!AJ48+TP3_AeBo_K!AJ48+TP3_JS_K!AJ48</f>
        <v>12.138574335584345</v>
      </c>
      <c r="AK48" s="1031"/>
      <c r="AL48" s="1030">
        <f>PL_JS!AL48+PL_AeBo!AL48+TP1_AeBo_TG!AL48+TP1_PNP_TG!AL48+TP1_JS_TG!AL48+TP2_JS_TU!AL48+TP2_AeBo_TU!AL48+TP3_AeBo_K!AL48+TP3_JS_K!AL48</f>
        <v>10.535854361426622</v>
      </c>
      <c r="AM48" s="1031"/>
      <c r="AN48" s="1030">
        <f>PL_JS!AN48+PL_AeBo!AN48+TP1_AeBo_TG!AN48+TP1_PNP_TG!AN48+TP1_JS_TG!AN48+TP2_JS_TU!AN48+TP2_AeBo_TU!AN48+TP3_AeBo_K!AN48+TP3_JS_K!AN48</f>
        <v>11.331050549062535</v>
      </c>
      <c r="AO48" s="1031"/>
      <c r="AP48" s="1030">
        <f>PL_JS!AP48+PL_AeBo!AP48+TP1_AeBo_TG!AP48+TP1_PNP_TG!AP48+TP1_JS_TG!AP48+TP2_JS_TU!AP48+TP2_AeBo_TU!AP48+TP3_AeBo_K!AP48+TP3_JS_K!AP48</f>
        <v>38.080941954152259</v>
      </c>
      <c r="AQ48" s="1031"/>
      <c r="AR48" s="1030">
        <f>PL_JS!AR48+PL_AeBo!AR48+TP1_AeBo_TG!AR48+TP1_PNP_TG!AR48+TP1_JS_TG!AR48+TP2_JS_TU!AR48+TP2_AeBo_TU!AR48+TP3_AeBo_K!AR48+TP3_JS_K!AR48</f>
        <v>38.923690277673103</v>
      </c>
      <c r="AS48" s="1031"/>
      <c r="AT48" s="1030">
        <f>PL_JS!AT48+PL_AeBo!AT48+TP1_AeBo_TG!AT48+TP1_PNP_TG!AT48+TP1_JS_TG!AT48+TP2_JS_TU!AT48+TP2_AeBo_TU!AT48+TP3_AeBo_K!AT48+TP3_JS_K!AT48</f>
        <v>26.334606161553033</v>
      </c>
      <c r="AU48" s="1031"/>
      <c r="AV48" s="1030">
        <f>PL_JS!AV48+PL_AeBo!AV48+TP1_AeBo_TG!AV48+TP1_PNP_TG!AV48+TP1_JS_TG!AV48+TP2_JS_TU!AV48+TP2_AeBo_TU!AV48+TP3_AeBo_K!AV48+TP3_JS_K!AV48</f>
        <v>29.613712560638717</v>
      </c>
      <c r="AW48" s="1031"/>
      <c r="AX48" s="1030">
        <f>PL_JS!AX48+PL_AeBo!AX48+TP1_AeBo_TG!AX48+TP1_PNP_TG!AX48+TP1_JS_TG!AX48+TP2_JS_TU!AX48+TP2_AeBo_TU!AX48+TP3_AeBo_K!AX48+TP3_JS_K!AX48</f>
        <v>26.466038479248652</v>
      </c>
      <c r="AY48" s="1031"/>
      <c r="AZ48" s="1030">
        <f>PL_JS!AZ48+PL_AeBo!AZ48+TP1_AeBo_TG!AZ48+TP1_PNP_TG!AZ48+TP1_JS_TG!AZ48+TP2_JS_TU!AZ48+TP2_AeBo_TU!AZ48+TP3_AeBo_K!AZ48+TP3_JS_K!AZ48</f>
        <v>55.662119743571424</v>
      </c>
      <c r="BA48" s="1031"/>
      <c r="BB48" s="1030">
        <f>PL_JS!BB48+PL_AeBo!BB48+TP1_AeBo_TG!BB48+TP1_PNP_TG!BB48+TP1_JS_TG!BB48+TP2_JS_TU!BB48+TP2_AeBo_TU!BB48+TP3_AeBo_K!BB48+TP3_JS_K!BB48</f>
        <v>58.941226142657101</v>
      </c>
      <c r="BC48" s="1031"/>
      <c r="BD48" s="1030">
        <f>PL_JS!BD48+PL_AeBo!BD48+TP1_AeBo_TG!BD48+TP1_PNP_TG!BD48+TP1_JS_TG!BD48+TP2_JS_TU!BD48+TP2_AeBo_TU!BD48+TP3_AeBo_K!BD48+TP3_JS_K!BD48</f>
        <v>49.274013361800684</v>
      </c>
      <c r="BE48" s="1031"/>
      <c r="BF48" s="1030">
        <f>PL_JS!BF48+PL_AeBo!BF48+TP1_AeBo_TG!BF48+TP1_PNP_TG!BF48+TP1_JS_TG!BF48+TP2_JS_TU!BF48+TP2_AeBo_TU!BF48+TP3_AeBo_K!BF48+TP3_JS_K!BF48</f>
        <v>39.974896711660762</v>
      </c>
      <c r="BG48" s="1031"/>
      <c r="BH48" s="1030">
        <f>PL_JS!BH48+PL_AeBo!BH48+TP1_AeBo_TG!BH48+TP1_PNP_TG!BH48+TP1_JS_TG!BH48+TP2_JS_TU!BH48+TP2_AeBo_TU!BH48+TP3_AeBo_K!BH48+TP3_JS_K!BH48</f>
        <v>30.034692071857741</v>
      </c>
      <c r="BI48" s="1031"/>
      <c r="BJ48" s="1030">
        <f>PL_JS!BJ48+PL_AeBo!BJ48+TP1_AeBo_TG!BJ48+TP1_PNP_TG!BJ48+TP1_JS_TG!BJ48+TP2_JS_TU!BJ48+TP2_AeBo_TU!BJ48+TP3_AeBo_K!BJ48+TP3_JS_K!BJ48</f>
        <v>79.676274095904688</v>
      </c>
      <c r="BK48" s="1031"/>
      <c r="BL48" s="1030">
        <f>PL_JS!BL48+PL_AeBo!BL48+TP1_AeBo_TG!BL48+TP1_PNP_TG!BL48+TP1_JS_TG!BL48+TP2_JS_TU!BL48+TP2_AeBo_TU!BL48+TP3_AeBo_K!BL48+TP3_JS_K!BL48</f>
        <v>40.823402557817289</v>
      </c>
      <c r="BM48" s="1031"/>
      <c r="BN48" s="1030">
        <f>PL_JS!BN48+PL_AeBo!BN48+TP1_AeBo_TG!BN48+TP1_PNP_TG!BN48+TP1_JS_TG!BN48+TP2_JS_TU!BN48+TP2_AeBo_TU!BN48+TP3_AeBo_K!BN48+TP3_JS_K!BN48</f>
        <v>86.244381932697621</v>
      </c>
      <c r="BO48" s="1031"/>
      <c r="BP48" s="1030">
        <f>PL_JS!BP48+PL_AeBo!BP48+TP1_AeBo_TG!BP48+TP1_PNP_TG!BP48+TP1_JS_TG!BP48+TP2_JS_TU!BP48+TP2_AeBo_TU!BP48+TP3_AeBo_K!BP48+TP3_JS_K!BP48</f>
        <v>86.823476319744429</v>
      </c>
      <c r="BQ48" s="1031"/>
      <c r="BR48" s="1030">
        <f>PL_JS!BR48+PL_AeBo!BR48+TP1_AeBo_TG!BR48+TP1_PNP_TG!BR48+TP1_JS_TG!BR48+TP2_JS_TU!BR48+TP2_AeBo_TU!BR48+TP3_AeBo_K!BR48+TP3_JS_K!BR48</f>
        <v>86.244381932697621</v>
      </c>
      <c r="BS48" s="1031"/>
      <c r="BT48" s="1030">
        <f>PL_JS!BT48+PL_AeBo!BT48+TP1_AeBo_TG!BT48+TP1_PNP_TG!BT48+TP1_JS_TG!BT48+TP2_JS_TU!BT48+TP2_AeBo_TU!BT48+TP3_AeBo_K!BT48+TP3_JS_K!BT48</f>
        <v>85.665287545650813</v>
      </c>
      <c r="BU48" s="1031"/>
      <c r="BV48" s="1030">
        <f>PL_JS!BV48+PL_AeBo!BV48+TP1_AeBo_TG!BV48+TP1_PNP_TG!BV48+TP1_JS_TG!BV48+TP2_JS_TU!BV48+TP2_AeBo_TU!BV48+TP3_AeBo_K!BV48+TP3_JS_K!BV48</f>
        <v>71.856021052820836</v>
      </c>
      <c r="BW48" s="1031"/>
      <c r="BX48" s="1030">
        <f>PL_JS!BX48+PL_AeBo!BX48+TP1_AeBo_TG!BX48+TP1_PNP_TG!BX48+TP1_JS_TG!BX48+TP2_JS_TU!BX48+TP2_AeBo_TU!BX48+TP3_AeBo_K!BX48+TP3_JS_K!BX48</f>
        <v>59.446938391722952</v>
      </c>
      <c r="BY48" s="1031"/>
      <c r="BZ48" s="1030">
        <f>PL_JS!BZ48+PL_AeBo!BZ48+TP1_AeBo_TG!BZ48+TP1_PNP_TG!BZ48+TP1_JS_TG!BZ48+TP2_JS_TU!BZ48+TP2_AeBo_TU!BZ48+TP3_AeBo_K!BZ48+TP3_JS_K!BZ48</f>
        <v>72.677110497506106</v>
      </c>
      <c r="CA48" s="1031"/>
      <c r="CB48" s="1030">
        <f>PL_JS!CB48+PL_AeBo!CB48+TP1_AeBo_TG!CB48+TP1_PNP_TG!CB48+TP1_JS_TG!CB48+TP2_JS_TU!CB48+TP2_AeBo_TU!CB48+TP3_AeBo_K!CB48+TP3_JS_K!CB48</f>
        <v>59.952587385835457</v>
      </c>
      <c r="CC48" s="1031"/>
      <c r="CD48" s="1030">
        <f>PL_JS!CD48+PL_AeBo!CD48+TP1_AeBo_TG!CD48+TP1_PNP_TG!CD48+TP1_JS_TG!CD48+TP2_JS_TU!CD48+TP2_AeBo_TU!CD48+TP3_AeBo_K!CD48+TP3_JS_K!CD48</f>
        <v>72.098016110459298</v>
      </c>
      <c r="CE48" s="1031"/>
      <c r="CF48" s="275">
        <f t="shared" ref="CF48" si="3">SUM(D48:CE48)</f>
        <v>2330.7929608982208</v>
      </c>
      <c r="CG48" s="276">
        <v>75</v>
      </c>
      <c r="CH48" s="277">
        <f t="shared" si="1"/>
        <v>174809.47206736656</v>
      </c>
      <c r="CI48" s="254"/>
      <c r="CJ48" s="254"/>
      <c r="CK48" s="254"/>
      <c r="CL48" s="254"/>
      <c r="CM48" s="278"/>
      <c r="CN48" s="279"/>
      <c r="CO48" s="286"/>
      <c r="CP48" s="281"/>
      <c r="CQ48" s="282"/>
    </row>
    <row r="49" spans="1:95" ht="15.75" x14ac:dyDescent="0.2">
      <c r="A49" s="283" t="s">
        <v>360</v>
      </c>
      <c r="B49" s="284"/>
      <c r="C49" s="285" t="s">
        <v>9</v>
      </c>
      <c r="D49" s="1030">
        <f>PL_JS!D49+PL_AeBo!D49+TP1_AeBo_TG!D49+TP1_PNP_TG!D49+TP1_JS_TG!D49+TP2_JS_TU!D49+TP2_AeBo_TU!D49+TP3_AeBo_K!D49+TP3_JS_K!D49</f>
        <v>316.51780294272987</v>
      </c>
      <c r="E49" s="1031"/>
      <c r="F49" s="1030">
        <f>PL_JS!F49+PL_AeBo!F49+TP1_AeBo_TG!F49+TP1_PNP_TG!F49+TP1_JS_TG!F49+TP2_JS_TU!F49+TP2_AeBo_TU!F49+TP3_AeBo_K!F49+TP3_JS_K!F49</f>
        <v>294.01880774038881</v>
      </c>
      <c r="G49" s="1031"/>
      <c r="H49" s="1030">
        <f>PL_JS!H49+PL_AeBo!H49+TP1_AeBo_TG!H49+TP1_PNP_TG!H49+TP1_JS_TG!H49+TP2_JS_TU!H49+TP2_AeBo_TU!H49+TP3_AeBo_K!H49+TP3_JS_K!H49</f>
        <v>86.486522478817221</v>
      </c>
      <c r="I49" s="1031"/>
      <c r="J49" s="1030">
        <f>PL_JS!J49+PL_AeBo!J49+TP1_AeBo_TG!J49+TP1_PNP_TG!J49+TP1_JS_TG!J49+TP2_JS_TU!J49+TP2_AeBo_TU!J49+TP3_AeBo_K!J49+TP3_JS_K!J49</f>
        <v>25.167667040432306</v>
      </c>
      <c r="K49" s="1031"/>
      <c r="L49" s="1030">
        <f>PL_JS!L49+PL_AeBo!L49+TP1_AeBo_TG!L49+TP1_PNP_TG!L49+TP1_JS_TG!L49+TP2_JS_TU!L49+TP2_AeBo_TU!L49+TP3_AeBo_K!L49+TP3_JS_K!L49</f>
        <v>25.167667040432306</v>
      </c>
      <c r="M49" s="1031"/>
      <c r="N49" s="1030">
        <f>PL_JS!N49+PL_AeBo!N49+TP1_AeBo_TG!N49+TP1_PNP_TG!N49+TP1_JS_TG!N49+TP2_JS_TU!N49+TP2_AeBo_TU!N49+TP3_AeBo_K!N49+TP3_JS_K!N49</f>
        <v>42.863893523527402</v>
      </c>
      <c r="O49" s="1031"/>
      <c r="P49" s="1030">
        <f>PL_JS!P49+PL_AeBo!P49+TP1_AeBo_TG!P49+TP1_PNP_TG!P49+TP1_JS_TG!P49+TP2_JS_TU!P49+TP2_AeBo_TU!P49+TP3_AeBo_K!P49+TP3_JS_K!P49</f>
        <v>42.298270701076817</v>
      </c>
      <c r="Q49" s="1031"/>
      <c r="R49" s="1030">
        <f>PL_JS!R49+PL_AeBo!R49+TP1_AeBo_TG!R49+TP1_PNP_TG!R49+TP1_JS_TG!R49+TP2_JS_TU!R49+TP2_AeBo_TU!R49+TP3_AeBo_K!R49+TP3_JS_K!R49</f>
        <v>69.691044659395345</v>
      </c>
      <c r="S49" s="1031"/>
      <c r="T49" s="1030">
        <f>PL_JS!T49+PL_AeBo!T49+TP1_AeBo_TG!T49+TP1_PNP_TG!T49+TP1_JS_TG!T49+TP2_JS_TU!T49+TP2_AeBo_TU!T49+TP3_AeBo_K!T49+TP3_JS_K!T49</f>
        <v>78.821969312168193</v>
      </c>
      <c r="U49" s="1031"/>
      <c r="V49" s="1030">
        <f>PL_JS!V49+PL_AeBo!V49+TP1_AeBo_TG!V49+TP1_PNP_TG!V49+TP1_JS_TG!V49+TP2_JS_TU!V49+TP2_AeBo_TU!V49+TP3_AeBo_K!V49+TP3_JS_K!V49</f>
        <v>87.95289396494104</v>
      </c>
      <c r="W49" s="1031"/>
      <c r="X49" s="1030">
        <f>PL_JS!X49+PL_AeBo!X49+TP1_AeBo_TG!X49+TP1_PNP_TG!X49+TP1_JS_TG!X49+TP2_JS_TU!X49+TP2_AeBo_TU!X49+TP3_AeBo_K!X49+TP3_JS_K!X49</f>
        <v>69.691044659395345</v>
      </c>
      <c r="Y49" s="1031"/>
      <c r="Z49" s="1030">
        <f>PL_JS!Z49+PL_AeBo!Z49+TP1_AeBo_TG!Z49+TP1_PNP_TG!Z49+TP1_JS_TG!Z49+TP2_JS_TU!Z49+TP2_AeBo_TU!Z49+TP3_AeBo_K!Z49+TP3_JS_K!Z49</f>
        <v>69.691044659395345</v>
      </c>
      <c r="AA49" s="1031"/>
      <c r="AB49" s="1030">
        <f>PL_JS!AB49+PL_AeBo!AB49+TP1_AeBo_TG!AB49+TP1_PNP_TG!AB49+TP1_JS_TG!AB49+TP2_JS_TU!AB49+TP2_AeBo_TU!AB49+TP3_AeBo_K!AB49+TP3_JS_K!AB49</f>
        <v>75.531670972087596</v>
      </c>
      <c r="AC49" s="1031"/>
      <c r="AD49" s="1030">
        <f>PL_JS!AD49+PL_AeBo!AD49+TP1_AeBo_TG!AD49+TP1_PNP_TG!AD49+TP1_JS_TG!AD49+TP2_JS_TU!AD49+TP2_AeBo_TU!AD49+TP3_AeBo_K!AD49+TP3_JS_K!AD49</f>
        <v>46.719814686058584</v>
      </c>
      <c r="AE49" s="1031"/>
      <c r="AF49" s="1030">
        <f>PL_JS!AF49+PL_AeBo!AF49+TP1_AeBo_TG!AF49+TP1_PNP_TG!AF49+TP1_JS_TG!AF49+TP2_JS_TU!AF49+TP2_AeBo_TU!AF49+TP3_AeBo_K!AF49+TP3_JS_K!AF49</f>
        <v>46.719814686058584</v>
      </c>
      <c r="AG49" s="1031"/>
      <c r="AH49" s="1030">
        <f>PL_JS!AH49+PL_AeBo!AH49+TP1_AeBo_TG!AH49+TP1_PNP_TG!AH49+TP1_JS_TG!AH49+TP2_JS_TU!AH49+TP2_AeBo_TU!AH49+TP3_AeBo_K!AH49+TP3_JS_K!AH49</f>
        <v>46.154191863607998</v>
      </c>
      <c r="AI49" s="1031"/>
      <c r="AJ49" s="1030">
        <f>PL_JS!AJ49+PL_AeBo!AJ49+TP1_AeBo_TG!AJ49+TP1_PNP_TG!AJ49+TP1_JS_TG!AJ49+TP2_JS_TU!AJ49+TP2_AeBo_TU!AJ49+TP3_AeBo_K!AJ49+TP3_JS_K!AJ49</f>
        <v>73.546965821926534</v>
      </c>
      <c r="AK49" s="1031"/>
      <c r="AL49" s="1030">
        <f>PL_JS!AL49+PL_AeBo!AL49+TP1_AeBo_TG!AL49+TP1_PNP_TG!AL49+TP1_JS_TG!AL49+TP2_JS_TU!AL49+TP2_AeBo_TU!AL49+TP3_AeBo_K!AL49+TP3_JS_K!AL49</f>
        <v>27.892342558062317</v>
      </c>
      <c r="AM49" s="1031"/>
      <c r="AN49" s="1030">
        <f>PL_JS!AN49+PL_AeBo!AN49+TP1_AeBo_TG!AN49+TP1_PNP_TG!AN49+TP1_JS_TG!AN49+TP2_JS_TU!AN49+TP2_AeBo_TU!AN49+TP3_AeBo_K!AN49+TP3_JS_K!AN49</f>
        <v>31.748263720593503</v>
      </c>
      <c r="AO49" s="1031"/>
      <c r="AP49" s="1030">
        <f>PL_JS!AP49+PL_AeBo!AP49+TP1_AeBo_TG!AP49+TP1_PNP_TG!AP49+TP1_JS_TG!AP49+TP2_JS_TU!AP49+TP2_AeBo_TU!AP49+TP3_AeBo_K!AP49+TP3_JS_K!AP49</f>
        <v>36.735430528025866</v>
      </c>
      <c r="AQ49" s="1031"/>
      <c r="AR49" s="1030">
        <f>PL_JS!AR49+PL_AeBo!AR49+TP1_AeBo_TG!AR49+TP1_PNP_TG!AR49+TP1_JS_TG!AR49+TP2_JS_TU!AR49+TP2_AeBo_TU!AR49+TP3_AeBo_K!AR49+TP3_JS_K!AR49</f>
        <v>36.735430528025866</v>
      </c>
      <c r="AS49" s="1031"/>
      <c r="AT49" s="1030">
        <f>PL_JS!AT49+PL_AeBo!AT49+TP1_AeBo_TG!AT49+TP1_PNP_TG!AT49+TP1_JS_TG!AT49+TP2_JS_TU!AT49+TP2_AeBo_TU!AT49+TP3_AeBo_K!AT49+TP3_JS_K!AT49</f>
        <v>54.431657011120954</v>
      </c>
      <c r="AU49" s="1031"/>
      <c r="AV49" s="1030">
        <f>PL_JS!AV49+PL_AeBo!AV49+TP1_AeBo_TG!AV49+TP1_PNP_TG!AV49+TP1_JS_TG!AV49+TP2_JS_TU!AV49+TP2_AeBo_TU!AV49+TP3_AeBo_K!AV49+TP3_JS_K!AV49</f>
        <v>54.431657011120954</v>
      </c>
      <c r="AW49" s="1031"/>
      <c r="AX49" s="1030">
        <f>PL_JS!AX49+PL_AeBo!AX49+TP1_AeBo_TG!AX49+TP1_PNP_TG!AX49+TP1_JS_TG!AX49+TP2_JS_TU!AX49+TP2_AeBo_TU!AX49+TP3_AeBo_K!AX49+TP3_JS_K!AX49</f>
        <v>20.746123055450536</v>
      </c>
      <c r="AY49" s="1031"/>
      <c r="AZ49" s="1030">
        <f>PL_JS!AZ49+PL_AeBo!AZ49+TP1_AeBo_TG!AZ49+TP1_PNP_TG!AZ49+TP1_JS_TG!AZ49+TP2_JS_TU!AZ49+TP2_AeBo_TU!AZ49+TP3_AeBo_K!AZ49+TP3_JS_K!AZ49</f>
        <v>81.287623754450379</v>
      </c>
      <c r="BA49" s="1031"/>
      <c r="BB49" s="1030">
        <f>PL_JS!BB49+PL_AeBo!BB49+TP1_AeBo_TG!BB49+TP1_PNP_TG!BB49+TP1_JS_TG!BB49+TP2_JS_TU!BB49+TP2_AeBo_TU!BB49+TP3_AeBo_K!BB49+TP3_JS_K!BB49</f>
        <v>81.287623754450379</v>
      </c>
      <c r="BC49" s="1031"/>
      <c r="BD49" s="1030">
        <f>PL_JS!BD49+PL_AeBo!BD49+TP1_AeBo_TG!BD49+TP1_PNP_TG!BD49+TP1_JS_TG!BD49+TP2_JS_TU!BD49+TP2_AeBo_TU!BD49+TP3_AeBo_K!BD49+TP3_JS_K!BD49</f>
        <v>64.963044683981607</v>
      </c>
      <c r="BE49" s="1031"/>
      <c r="BF49" s="1030">
        <f>PL_JS!BF49+PL_AeBo!BF49+TP1_AeBo_TG!BF49+TP1_PNP_TG!BF49+TP1_JS_TG!BF49+TP2_JS_TU!BF49+TP2_AeBo_TU!BF49+TP3_AeBo_K!BF49+TP3_JS_K!BF49</f>
        <v>53.913469103754501</v>
      </c>
      <c r="BG49" s="1031"/>
      <c r="BH49" s="1030">
        <f>PL_JS!BH49+PL_AeBo!BH49+TP1_AeBo_TG!BH49+TP1_PNP_TG!BH49+TP1_JS_TG!BH49+TP2_JS_TU!BH49+TP2_AeBo_TU!BH49+TP3_AeBo_K!BH49+TP3_JS_K!BH49</f>
        <v>24.602044217981721</v>
      </c>
      <c r="BI49" s="1031"/>
      <c r="BJ49" s="1030">
        <f>PL_JS!BJ49+PL_AeBo!BJ49+TP1_AeBo_TG!BJ49+TP1_PNP_TG!BJ49+TP1_JS_TG!BJ49+TP2_JS_TU!BJ49+TP2_AeBo_TU!BJ49+TP3_AeBo_K!BJ49+TP3_JS_K!BJ49</f>
        <v>26.864535507784073</v>
      </c>
      <c r="BK49" s="1031"/>
      <c r="BL49" s="1030">
        <f>PL_JS!BL49+PL_AeBo!BL49+TP1_AeBo_TG!BL49+TP1_PNP_TG!BL49+TP1_JS_TG!BL49+TP2_JS_TU!BL49+TP2_AeBo_TU!BL49+TP3_AeBo_K!BL49+TP3_JS_K!BL49</f>
        <v>31.460427037784207</v>
      </c>
      <c r="BM49" s="1031"/>
      <c r="BN49" s="1030">
        <f>PL_JS!BN49+PL_AeBo!BN49+TP1_AeBo_TG!BN49+TP1_PNP_TG!BN49+TP1_JS_TG!BN49+TP2_JS_TU!BN49+TP2_AeBo_TU!BN49+TP3_AeBo_K!BN49+TP3_JS_K!BN49</f>
        <v>40.350949922831887</v>
      </c>
      <c r="BO49" s="1031"/>
      <c r="BP49" s="1030">
        <f>PL_JS!BP49+PL_AeBo!BP49+TP1_AeBo_TG!BP49+TP1_PNP_TG!BP49+TP1_JS_TG!BP49+TP2_JS_TU!BP49+TP2_AeBo_TU!BP49+TP3_AeBo_K!BP49+TP3_JS_K!BP49</f>
        <v>48.062792247894251</v>
      </c>
      <c r="BQ49" s="1031"/>
      <c r="BR49" s="1030">
        <f>PL_JS!BR49+PL_AeBo!BR49+TP1_AeBo_TG!BR49+TP1_PNP_TG!BR49+TP1_JS_TG!BR49+TP2_JS_TU!BR49+TP2_AeBo_TU!BR49+TP3_AeBo_K!BR49+TP3_JS_K!BR49</f>
        <v>40.350949922831887</v>
      </c>
      <c r="BS49" s="1031"/>
      <c r="BT49" s="1030">
        <f>PL_JS!BT49+PL_AeBo!BT49+TP1_AeBo_TG!BT49+TP1_PNP_TG!BT49+TP1_JS_TG!BT49+TP2_JS_TU!BT49+TP2_AeBo_TU!BT49+TP3_AeBo_K!BT49+TP3_JS_K!BT49</f>
        <v>32.639107597769517</v>
      </c>
      <c r="BU49" s="1031"/>
      <c r="BV49" s="1030">
        <f>PL_JS!BV49+PL_AeBo!BV49+TP1_AeBo_TG!BV49+TP1_PNP_TG!BV49+TP1_JS_TG!BV49+TP2_JS_TU!BV49+TP2_AeBo_TU!BV49+TP3_AeBo_K!BV49+TP3_JS_K!BV49</f>
        <v>24.361642450256554</v>
      </c>
      <c r="BW49" s="1031"/>
      <c r="BX49" s="1030">
        <f>PL_JS!BX49+PL_AeBo!BX49+TP1_AeBo_TG!BX49+TP1_PNP_TG!BX49+TP1_JS_TG!BX49+TP2_JS_TU!BX49+TP2_AeBo_TU!BX49+TP3_AeBo_K!BX49+TP3_JS_K!BX49</f>
        <v>39.21970427793071</v>
      </c>
      <c r="BY49" s="1031"/>
      <c r="BZ49" s="1030">
        <f>PL_JS!BZ49+PL_AeBo!BZ49+TP1_AeBo_TG!BZ49+TP1_PNP_TG!BZ49+TP1_JS_TG!BZ49+TP2_JS_TU!BZ49+TP2_AeBo_TU!BZ49+TP3_AeBo_K!BZ49+TP3_JS_K!BZ49</f>
        <v>39.785327100381295</v>
      </c>
      <c r="CA49" s="1031"/>
      <c r="CB49" s="1030">
        <f>PL_JS!CB49+PL_AeBo!CB49+TP1_AeBo_TG!CB49+TP1_PNP_TG!CB49+TP1_JS_TG!CB49+TP2_JS_TU!CB49+TP2_AeBo_TU!CB49+TP3_AeBo_K!CB49+TP3_JS_K!CB49</f>
        <v>39.21970427793071</v>
      </c>
      <c r="CC49" s="1031"/>
      <c r="CD49" s="1030">
        <f>PL_JS!CD49+PL_AeBo!CD49+TP1_AeBo_TG!CD49+TP1_PNP_TG!CD49+TP1_JS_TG!CD49+TP2_JS_TU!CD49+TP2_AeBo_TU!CD49+TP3_AeBo_K!CD49+TP3_JS_K!CD49</f>
        <v>32.073484775318924</v>
      </c>
      <c r="CE49" s="1031"/>
      <c r="CF49" s="275">
        <f t="shared" si="0"/>
        <v>2460.2044217981725</v>
      </c>
      <c r="CG49" s="276">
        <v>60</v>
      </c>
      <c r="CH49" s="277">
        <f t="shared" si="1"/>
        <v>147612.26530789034</v>
      </c>
      <c r="CI49" s="254"/>
      <c r="CJ49" s="254"/>
      <c r="CK49" s="254"/>
      <c r="CL49" s="254"/>
      <c r="CM49" s="278"/>
      <c r="CN49" s="279">
        <f>(CF49+CK49)*0.1</f>
        <v>246.02044217981725</v>
      </c>
      <c r="CO49" s="286">
        <v>90</v>
      </c>
      <c r="CP49" s="281">
        <f t="shared" si="2"/>
        <v>22141.839796183554</v>
      </c>
      <c r="CQ49" s="282"/>
    </row>
    <row r="50" spans="1:95" ht="15.75" x14ac:dyDescent="0.2">
      <c r="A50" s="283" t="s">
        <v>363</v>
      </c>
      <c r="B50" s="284"/>
      <c r="C50" s="285" t="s">
        <v>10</v>
      </c>
      <c r="D50" s="1030">
        <f>PL_JS!D50+PL_AeBo!D50+TP1_AeBo_TG!D50+TP1_PNP_TG!D50+TP1_JS_TG!D50+TP2_JS_TU!D50+TP2_AeBo_TU!D50+TP3_AeBo_K!D50+TP3_JS_K!D50</f>
        <v>178.51035966876134</v>
      </c>
      <c r="E50" s="1031"/>
      <c r="F50" s="1030">
        <f>PL_JS!F50+PL_AeBo!F50+TP1_AeBo_TG!F50+TP1_PNP_TG!F50+TP1_JS_TG!F50+TP2_JS_TU!F50+TP2_AeBo_TU!F50+TP3_AeBo_K!F50+TP3_JS_K!F50</f>
        <v>141.41608848423033</v>
      </c>
      <c r="G50" s="1031"/>
      <c r="H50" s="1030">
        <f>PL_JS!H50+PL_AeBo!H50+TP1_AeBo_TG!H50+TP1_PNP_TG!H50+TP1_JS_TG!H50+TP2_JS_TU!H50+TP2_AeBo_TU!H50+TP3_AeBo_K!H50+TP3_JS_K!H50</f>
        <v>57.327016214101924</v>
      </c>
      <c r="I50" s="1031"/>
      <c r="J50" s="1030">
        <f>PL_JS!J50+PL_AeBo!J50+TP1_AeBo_TG!J50+TP1_PNP_TG!J50+TP1_JS_TG!J50+TP2_JS_TU!J50+TP2_AeBo_TU!J50+TP3_AeBo_K!J50+TP3_JS_K!J50</f>
        <v>15.048007513831632</v>
      </c>
      <c r="K50" s="1031"/>
      <c r="L50" s="1030">
        <f>PL_JS!L50+PL_AeBo!L50+TP1_AeBo_TG!L50+TP1_PNP_TG!L50+TP1_JS_TG!L50+TP2_JS_TU!L50+TP2_AeBo_TU!L50+TP3_AeBo_K!L50+TP3_JS_K!L50</f>
        <v>14.994909731590164</v>
      </c>
      <c r="M50" s="1031"/>
      <c r="N50" s="1030">
        <f>PL_JS!N50+PL_AeBo!N50+TP1_AeBo_TG!N50+TP1_PNP_TG!N50+TP1_JS_TG!N50+TP2_JS_TU!N50+TP2_AeBo_TU!N50+TP3_AeBo_K!N50+TP3_JS_K!N50</f>
        <v>17.595620343035762</v>
      </c>
      <c r="O50" s="1031"/>
      <c r="P50" s="1030">
        <f>PL_JS!P50+PL_AeBo!P50+TP1_AeBo_TG!P50+TP1_PNP_TG!P50+TP1_JS_TG!P50+TP2_JS_TU!P50+TP2_AeBo_TU!P50+TP3_AeBo_K!P50+TP3_JS_K!P50</f>
        <v>16.267377417831863</v>
      </c>
      <c r="Q50" s="1031"/>
      <c r="R50" s="1030">
        <f>PL_JS!R50+PL_AeBo!R50+TP1_AeBo_TG!R50+TP1_PNP_TG!R50+TP1_JS_TG!R50+TP2_JS_TU!R50+TP2_AeBo_TU!R50+TP3_AeBo_K!R50+TP3_JS_K!R50</f>
        <v>21.413528373354609</v>
      </c>
      <c r="S50" s="1031"/>
      <c r="T50" s="1030">
        <f>PL_JS!T50+PL_AeBo!T50+TP1_AeBo_TG!T50+TP1_PNP_TG!T50+TP1_JS_TG!T50+TP2_JS_TU!T50+TP2_AeBo_TU!T50+TP3_AeBo_K!T50+TP3_JS_K!T50</f>
        <v>23.37800514167936</v>
      </c>
      <c r="U50" s="1031"/>
      <c r="V50" s="1030">
        <f>PL_JS!V50+PL_AeBo!V50+TP1_AeBo_TG!V50+TP1_PNP_TG!V50+TP1_JS_TG!V50+TP2_JS_TU!V50+TP2_AeBo_TU!V50+TP3_AeBo_K!V50+TP3_JS_K!V50</f>
        <v>25.342481910004111</v>
      </c>
      <c r="W50" s="1031"/>
      <c r="X50" s="1030">
        <f>PL_JS!X50+PL_AeBo!X50+TP1_AeBo_TG!X50+TP1_PNP_TG!X50+TP1_JS_TG!X50+TP2_JS_TU!X50+TP2_AeBo_TU!X50+TP3_AeBo_K!X50+TP3_JS_K!X50</f>
        <v>21.413528373354609</v>
      </c>
      <c r="Y50" s="1031"/>
      <c r="Z50" s="1030">
        <f>PL_JS!Z50+PL_AeBo!Z50+TP1_AeBo_TG!Z50+TP1_PNP_TG!Z50+TP1_JS_TG!Z50+TP2_JS_TU!Z50+TP2_AeBo_TU!Z50+TP3_AeBo_K!Z50+TP3_JS_K!Z50</f>
        <v>21.413528373354609</v>
      </c>
      <c r="AA50" s="1031"/>
      <c r="AB50" s="1030">
        <f>PL_JS!AB50+PL_AeBo!AB50+TP1_AeBo_TG!AB50+TP1_PNP_TG!AB50+TP1_JS_TG!AB50+TP2_JS_TU!AB50+TP2_AeBo_TU!AB50+TP3_AeBo_K!AB50+TP3_JS_K!AB50</f>
        <v>20.187537737378843</v>
      </c>
      <c r="AC50" s="1031"/>
      <c r="AD50" s="1030">
        <f>PL_JS!AD50+PL_AeBo!AD50+TP1_AeBo_TG!AD50+TP1_PNP_TG!AD50+TP1_JS_TG!AD50+TP2_JS_TU!AD50+TP2_AeBo_TU!AD50+TP3_AeBo_K!AD50+TP3_JS_K!AD50</f>
        <v>24.462364285377607</v>
      </c>
      <c r="AE50" s="1031"/>
      <c r="AF50" s="1030">
        <f>PL_JS!AF50+PL_AeBo!AF50+TP1_AeBo_TG!AF50+TP1_PNP_TG!AF50+TP1_JS_TG!AF50+TP2_JS_TU!AF50+TP2_AeBo_TU!AF50+TP3_AeBo_K!AF50+TP3_JS_K!AF50</f>
        <v>24.462364285377607</v>
      </c>
      <c r="AG50" s="1031"/>
      <c r="AH50" s="1030">
        <f>PL_JS!AH50+PL_AeBo!AH50+TP1_AeBo_TG!AH50+TP1_PNP_TG!AH50+TP1_JS_TG!AH50+TP2_JS_TU!AH50+TP2_AeBo_TU!AH50+TP3_AeBo_K!AH50+TP3_JS_K!AH50</f>
        <v>23.134121360173708</v>
      </c>
      <c r="AI50" s="1031"/>
      <c r="AJ50" s="1030">
        <f>PL_JS!AJ50+PL_AeBo!AJ50+TP1_AeBo_TG!AJ50+TP1_PNP_TG!AJ50+TP1_JS_TG!AJ50+TP2_JS_TU!AJ50+TP2_AeBo_TU!AJ50+TP3_AeBo_K!AJ50+TP3_JS_K!AJ50</f>
        <v>27.532992966244958</v>
      </c>
      <c r="AK50" s="1031"/>
      <c r="AL50" s="1030">
        <f>PL_JS!AL50+PL_AeBo!AL50+TP1_AeBo_TG!AL50+TP1_PNP_TG!AL50+TP1_JS_TG!AL50+TP2_JS_TU!AL50+TP2_AeBo_TU!AL50+TP3_AeBo_K!AL50+TP3_JS_K!AL50</f>
        <v>17.710609124621215</v>
      </c>
      <c r="AM50" s="1031"/>
      <c r="AN50" s="1030">
        <f>PL_JS!AN50+PL_AeBo!AN50+TP1_AeBo_TG!AN50+TP1_PNP_TG!AN50+TP1_JS_TG!AN50+TP2_JS_TU!AN50+TP2_AeBo_TU!AN50+TP3_AeBo_K!AN50+TP3_JS_K!AN50</f>
        <v>23.776975935270094</v>
      </c>
      <c r="AO50" s="1031"/>
      <c r="AP50" s="1030">
        <f>PL_JS!AP50+PL_AeBo!AP50+TP1_AeBo_TG!AP50+TP1_PNP_TG!AP50+TP1_JS_TG!AP50+TP2_JS_TU!AP50+TP2_AeBo_TU!AP50+TP3_AeBo_K!AP50+TP3_JS_K!AP50</f>
        <v>33.994387295229771</v>
      </c>
      <c r="AQ50" s="1031"/>
      <c r="AR50" s="1030">
        <f>PL_JS!AR50+PL_AeBo!AR50+TP1_AeBo_TG!AR50+TP1_PNP_TG!AR50+TP1_JS_TG!AR50+TP2_JS_TU!AR50+TP2_AeBo_TU!AR50+TP3_AeBo_K!AR50+TP3_JS_K!AR50</f>
        <v>33.994387295229771</v>
      </c>
      <c r="AS50" s="1031"/>
      <c r="AT50" s="1030">
        <f>PL_JS!AT50+PL_AeBo!AT50+TP1_AeBo_TG!AT50+TP1_PNP_TG!AT50+TP1_JS_TG!AT50+TP2_JS_TU!AT50+TP2_AeBo_TU!AT50+TP3_AeBo_K!AT50+TP3_JS_K!AT50</f>
        <v>35.847818557223867</v>
      </c>
      <c r="AU50" s="1031"/>
      <c r="AV50" s="1030">
        <f>PL_JS!AV50+PL_AeBo!AV50+TP1_AeBo_TG!AV50+TP1_PNP_TG!AV50+TP1_JS_TG!AV50+TP2_JS_TU!AV50+TP2_AeBo_TU!AV50+TP3_AeBo_K!AV50+TP3_JS_K!AV50</f>
        <v>36.59509790667537</v>
      </c>
      <c r="AW50" s="1031"/>
      <c r="AX50" s="1030">
        <f>PL_JS!AX50+PL_AeBo!AX50+TP1_AeBo_TG!AX50+TP1_PNP_TG!AX50+TP1_JS_TG!AX50+TP2_JS_TU!AX50+TP2_AeBo_TU!AX50+TP3_AeBo_K!AX50+TP3_JS_K!AX50</f>
        <v>8.4006771274303507</v>
      </c>
      <c r="AY50" s="1031"/>
      <c r="AZ50" s="1030">
        <f>PL_JS!AZ50+PL_AeBo!AZ50+TP1_AeBo_TG!AZ50+TP1_PNP_TG!AZ50+TP1_JS_TG!AZ50+TP2_JS_TU!AZ50+TP2_AeBo_TU!AZ50+TP3_AeBo_K!AZ50+TP3_JS_K!AZ50</f>
        <v>24.815716943951905</v>
      </c>
      <c r="BA50" s="1031"/>
      <c r="BB50" s="1030">
        <f>PL_JS!BB50+PL_AeBo!BB50+TP1_AeBo_TG!BB50+TP1_PNP_TG!BB50+TP1_JS_TG!BB50+TP2_JS_TU!BB50+TP2_AeBo_TU!BB50+TP3_AeBo_K!BB50+TP3_JS_K!BB50</f>
        <v>25.562996293403405</v>
      </c>
      <c r="BC50" s="1031"/>
      <c r="BD50" s="1030">
        <f>PL_JS!BD50+PL_AeBo!BD50+TP1_AeBo_TG!BD50+TP1_PNP_TG!BD50+TP1_JS_TG!BD50+TP2_JS_TU!BD50+TP2_AeBo_TU!BD50+TP3_AeBo_K!BD50+TP3_JS_K!BD50</f>
        <v>26.157683165211765</v>
      </c>
      <c r="BE50" s="1031"/>
      <c r="BF50" s="1030">
        <f>PL_JS!BF50+PL_AeBo!BF50+TP1_AeBo_TG!BF50+TP1_PNP_TG!BF50+TP1_JS_TG!BF50+TP2_JS_TU!BF50+TP2_AeBo_TU!BF50+TP3_AeBo_K!BF50+TP3_JS_K!BF50</f>
        <v>22.650479994695996</v>
      </c>
      <c r="BG50" s="1031"/>
      <c r="BH50" s="1030">
        <f>PL_JS!BH50+PL_AeBo!BH50+TP1_AeBo_TG!BH50+TP1_PNP_TG!BH50+TP1_JS_TG!BH50+TP2_JS_TU!BH50+TP2_AeBo_TU!BH50+TP3_AeBo_K!BH50+TP3_JS_K!BH50</f>
        <v>15.214323287530728</v>
      </c>
      <c r="BI50" s="1031"/>
      <c r="BJ50" s="1030">
        <f>PL_JS!BJ50+PL_AeBo!BJ50+TP1_AeBo_TG!BJ50+TP1_PNP_TG!BJ50+TP1_JS_TG!BJ50+TP2_JS_TU!BJ50+TP2_AeBo_TU!BJ50+TP3_AeBo_K!BJ50+TP3_JS_K!BJ50</f>
        <v>22.769133036700822</v>
      </c>
      <c r="BK50" s="1031"/>
      <c r="BL50" s="1030">
        <f>PL_JS!BL50+PL_AeBo!BL50+TP1_AeBo_TG!BL50+TP1_PNP_TG!BL50+TP1_JS_TG!BL50+TP2_JS_TU!BL50+TP2_AeBo_TU!BL50+TP3_AeBo_K!BL50+TP3_JS_K!BL50</f>
        <v>38.843556687005396</v>
      </c>
      <c r="BM50" s="1031"/>
      <c r="BN50" s="1030">
        <f>PL_JS!BN50+PL_AeBo!BN50+TP1_AeBo_TG!BN50+TP1_PNP_TG!BN50+TP1_JS_TG!BN50+TP2_JS_TU!BN50+TP2_AeBo_TU!BN50+TP3_AeBo_K!BN50+TP3_JS_K!BN50</f>
        <v>41.763680521386981</v>
      </c>
      <c r="BO50" s="1031"/>
      <c r="BP50" s="1030">
        <f>PL_JS!BP50+PL_AeBo!BP50+TP1_AeBo_TG!BP50+TP1_PNP_TG!BP50+TP1_JS_TG!BP50+TP2_JS_TU!BP50+TP2_AeBo_TU!BP50+TP3_AeBo_K!BP50+TP3_JS_K!BP50</f>
        <v>53.896414142684741</v>
      </c>
      <c r="BQ50" s="1031"/>
      <c r="BR50" s="1030">
        <f>PL_JS!BR50+PL_AeBo!BR50+TP1_AeBo_TG!BR50+TP1_PNP_TG!BR50+TP1_JS_TG!BR50+TP2_JS_TU!BR50+TP2_AeBo_TU!BR50+TP3_AeBo_K!BR50+TP3_JS_K!BR50</f>
        <v>41.869876085869919</v>
      </c>
      <c r="BS50" s="1031"/>
      <c r="BT50" s="1030">
        <f>PL_JS!BT50+PL_AeBo!BT50+TP1_AeBo_TG!BT50+TP1_PNP_TG!BT50+TP1_JS_TG!BT50+TP2_JS_TU!BT50+TP2_AeBo_TU!BT50+TP3_AeBo_K!BT50+TP3_JS_K!BT50</f>
        <v>29.737142464572159</v>
      </c>
      <c r="BU50" s="1031"/>
      <c r="BV50" s="1030">
        <f>PL_JS!BV50+PL_AeBo!BV50+TP1_AeBo_TG!BV50+TP1_PNP_TG!BV50+TP1_JS_TG!BV50+TP2_JS_TU!BV50+TP2_AeBo_TU!BV50+TP3_AeBo_K!BV50+TP3_JS_K!BV50</f>
        <v>15.422691004136066</v>
      </c>
      <c r="BW50" s="1031"/>
      <c r="BX50" s="1030">
        <f>PL_JS!BX50+PL_AeBo!BX50+TP1_AeBo_TG!BX50+TP1_PNP_TG!BX50+TP1_JS_TG!BX50+TP2_JS_TU!BX50+TP2_AeBo_TU!BX50+TP3_AeBo_K!BX50+TP3_JS_K!BX50</f>
        <v>37.931222665524992</v>
      </c>
      <c r="BY50" s="1031"/>
      <c r="BZ50" s="1030">
        <f>PL_JS!BZ50+PL_AeBo!BZ50+TP1_AeBo_TG!BZ50+TP1_PNP_TG!BZ50+TP1_JS_TG!BZ50+TP2_JS_TU!BZ50+TP2_AeBo_TU!BZ50+TP3_AeBo_K!BZ50+TP3_JS_K!BZ50</f>
        <v>40.006744940180383</v>
      </c>
      <c r="CA50" s="1031"/>
      <c r="CB50" s="1030">
        <f>PL_JS!CB50+PL_AeBo!CB50+TP1_AeBo_TG!CB50+TP1_PNP_TG!CB50+TP1_JS_TG!CB50+TP2_JS_TU!CB50+TP2_AeBo_TU!CB50+TP3_AeBo_K!CB50+TP3_JS_K!CB50</f>
        <v>37.931222665524992</v>
      </c>
      <c r="CC50" s="1031"/>
      <c r="CD50" s="1030">
        <f>PL_JS!CD50+PL_AeBo!CD50+TP1_AeBo_TG!CD50+TP1_PNP_TG!CD50+TP1_JS_TG!CD50+TP2_JS_TU!CD50+TP2_AeBo_TU!CD50+TP3_AeBo_K!CD50+TP3_JS_K!CD50</f>
        <v>27.87401131888263</v>
      </c>
      <c r="CE50" s="1031"/>
      <c r="CF50" s="275">
        <f t="shared" si="0"/>
        <v>1366.6666806386265</v>
      </c>
      <c r="CG50" s="276">
        <v>35</v>
      </c>
      <c r="CH50" s="277">
        <f t="shared" si="1"/>
        <v>47833.333822351931</v>
      </c>
      <c r="CI50" s="254"/>
      <c r="CJ50" s="254"/>
      <c r="CK50" s="254"/>
      <c r="CL50" s="254"/>
      <c r="CM50" s="278"/>
      <c r="CN50" s="279"/>
      <c r="CO50" s="286"/>
      <c r="CP50" s="281"/>
      <c r="CQ50" s="282"/>
    </row>
    <row r="51" spans="1:95" ht="14.25" customHeight="1" x14ac:dyDescent="0.2">
      <c r="A51" s="263" t="s">
        <v>347</v>
      </c>
      <c r="B51" s="287"/>
      <c r="C51" s="287"/>
      <c r="D51" s="1028">
        <f>SUM(D44:E50)</f>
        <v>1760.3771979628941</v>
      </c>
      <c r="E51" s="1029"/>
      <c r="F51" s="1028">
        <f>SUM(F44:G50)</f>
        <v>1368.6144936673318</v>
      </c>
      <c r="G51" s="1029"/>
      <c r="H51" s="1028">
        <f>SUM(H44:I50)</f>
        <v>462.79877771873845</v>
      </c>
      <c r="I51" s="1029"/>
      <c r="J51" s="1028">
        <f>SUM(J44:K50)</f>
        <v>145.43436494933053</v>
      </c>
      <c r="K51" s="1029"/>
      <c r="L51" s="1028">
        <f>SUM(L44:M50)</f>
        <v>145.57530887317995</v>
      </c>
      <c r="M51" s="1029"/>
      <c r="N51" s="1028">
        <f>SUM(N44:O50)</f>
        <v>154.81111659506229</v>
      </c>
      <c r="O51" s="1029"/>
      <c r="P51" s="1028">
        <f>SUM(P44:Q50)</f>
        <v>140.13354518345793</v>
      </c>
      <c r="Q51" s="1029"/>
      <c r="R51" s="1028">
        <f>SUM(R44:S50)</f>
        <v>165.93944483546034</v>
      </c>
      <c r="S51" s="1029"/>
      <c r="T51" s="1028">
        <f>SUM(T44:U50)</f>
        <v>181.17902218973717</v>
      </c>
      <c r="U51" s="1029"/>
      <c r="V51" s="1028">
        <f>SUM(V44:W50)</f>
        <v>196.418599544014</v>
      </c>
      <c r="W51" s="1029"/>
      <c r="X51" s="1028">
        <f>SUM(X44:Y50)</f>
        <v>165.93944483546034</v>
      </c>
      <c r="Y51" s="1029"/>
      <c r="Z51" s="1028">
        <f>SUM(Z44:AA50)</f>
        <v>165.93944483546034</v>
      </c>
      <c r="AA51" s="1029"/>
      <c r="AB51" s="1027">
        <f>SUM(AB44:AC50)</f>
        <v>213.22192636884105</v>
      </c>
      <c r="AC51" s="1027"/>
      <c r="AD51" s="1027">
        <f>SUM(AD44:AE50)</f>
        <v>202.9566176372814</v>
      </c>
      <c r="AE51" s="1027"/>
      <c r="AF51" s="1027">
        <f>SUM(AF44:AG50)</f>
        <v>202.9566176372814</v>
      </c>
      <c r="AG51" s="1027"/>
      <c r="AH51" s="1027">
        <f>SUM(AH44:AI50)</f>
        <v>194.84482180074397</v>
      </c>
      <c r="AI51" s="1027"/>
      <c r="AJ51" s="1027">
        <f>SUM(AJ44:AK50)</f>
        <v>207.30366461698523</v>
      </c>
      <c r="AK51" s="1027"/>
      <c r="AL51" s="1027">
        <f>SUM(AL44:AM50)</f>
        <v>131.10577784560104</v>
      </c>
      <c r="AM51" s="1027"/>
      <c r="AN51" s="1027">
        <f>SUM(AN44:AO50)</f>
        <v>166.30094155097532</v>
      </c>
      <c r="AO51" s="1027"/>
      <c r="AP51" s="1027">
        <f>SUM(AP44:AQ50)</f>
        <v>237.84803502587982</v>
      </c>
      <c r="AQ51" s="1027"/>
      <c r="AR51" s="1027">
        <f>SUM(AR44:AS50)</f>
        <v>270.67691290121462</v>
      </c>
      <c r="AS51" s="1027"/>
      <c r="AT51" s="1027">
        <f>SUM(AT44:AU50)</f>
        <v>273.13143936240277</v>
      </c>
      <c r="AU51" s="1027"/>
      <c r="AV51" s="1027">
        <f>SUM(AV44:AW50)</f>
        <v>279.91272062309696</v>
      </c>
      <c r="AW51" s="1027"/>
      <c r="AX51" s="1027">
        <f>SUM(AX44:AY50)</f>
        <v>134.9160133933139</v>
      </c>
      <c r="AY51" s="1027"/>
      <c r="AZ51" s="1029">
        <f>SUM(AZ44:BA50)</f>
        <v>332.57423284150332</v>
      </c>
      <c r="BA51" s="1027"/>
      <c r="BB51" s="1029">
        <f>SUM(BB44:BC50)</f>
        <v>339.35551410219745</v>
      </c>
      <c r="BC51" s="1027"/>
      <c r="BD51" s="1029">
        <f>SUM(BD44:BE50)</f>
        <v>280.21291049955187</v>
      </c>
      <c r="BE51" s="1027"/>
      <c r="BF51" s="1027">
        <f>SUM(BF44:BG50)</f>
        <v>233.94359842114349</v>
      </c>
      <c r="BG51" s="1027"/>
      <c r="BH51" s="1027">
        <f>SUM(BH44:BI50)</f>
        <v>157.19513163418154</v>
      </c>
      <c r="BI51" s="1027"/>
      <c r="BJ51" s="1027">
        <f>SUM(BJ44:BK50)</f>
        <v>262.51236336294943</v>
      </c>
      <c r="BK51" s="1027"/>
      <c r="BL51" s="1027">
        <f>SUM(BL44:BM50)</f>
        <v>225.19024918726967</v>
      </c>
      <c r="BM51" s="1027"/>
      <c r="BN51" s="1027">
        <f>SUM(BN44:BO50)</f>
        <v>333.25432776690695</v>
      </c>
      <c r="BO51" s="1027"/>
      <c r="BP51" s="1027">
        <f>SUM(BP44:BQ50)</f>
        <v>364.25000172725385</v>
      </c>
      <c r="BQ51" s="1027"/>
      <c r="BR51" s="1027">
        <f>SUM(BR44:BS50)</f>
        <v>358.72399106934211</v>
      </c>
      <c r="BS51" s="1027"/>
      <c r="BT51" s="1027">
        <f>SUM(BT44:BU50)</f>
        <v>327.72831710899527</v>
      </c>
      <c r="BU51" s="1027"/>
      <c r="BV51" s="1027">
        <f>SUM(BV44:BW50)</f>
        <v>243.23835159884774</v>
      </c>
      <c r="BW51" s="1027"/>
      <c r="BX51" s="1027">
        <f>SUM(BX44:BY50)</f>
        <v>340.48251002934722</v>
      </c>
      <c r="BY51" s="1027"/>
      <c r="BZ51" s="1027">
        <f>SUM(BZ44:CA50)</f>
        <v>368.50713827671279</v>
      </c>
      <c r="CA51" s="1027"/>
      <c r="CB51" s="1027">
        <f>SUM(CB44:CC50)</f>
        <v>360.17983675454815</v>
      </c>
      <c r="CC51" s="1027"/>
      <c r="CD51" s="1027">
        <f>SUM(CD44:CE50)</f>
        <v>337.51146431636596</v>
      </c>
      <c r="CE51" s="1027"/>
      <c r="CF51" s="288">
        <f>SUM(CF44:CF50)</f>
        <v>12433.196188650862</v>
      </c>
      <c r="CG51" s="289"/>
      <c r="CH51" s="290">
        <f>SUM(CH44:CH50)</f>
        <v>1075577.2339101373</v>
      </c>
      <c r="CI51" s="254"/>
      <c r="CJ51" s="254"/>
      <c r="CK51" s="254"/>
      <c r="CL51" s="254"/>
      <c r="CM51" s="291"/>
      <c r="CN51" s="292">
        <f>SUM(CN44:CN50)</f>
        <v>713.35244296242263</v>
      </c>
      <c r="CO51" s="293"/>
      <c r="CP51" s="294">
        <f>SUM(CP44:CP50)</f>
        <v>70098.268176097292</v>
      </c>
    </row>
    <row r="52" spans="1:95" ht="14.25" customHeight="1" x14ac:dyDescent="0.2">
      <c r="A52" s="263" t="s">
        <v>348</v>
      </c>
      <c r="B52" s="287"/>
      <c r="C52" s="287"/>
      <c r="D52" s="1023">
        <f>SUMPRODUCT(D44:D50,$CG$44:$CG$50)</f>
        <v>148743.37287949483</v>
      </c>
      <c r="E52" s="1024"/>
      <c r="F52" s="1023">
        <f>SUMPRODUCT(F44:F50,$CG$44:$CG$50)</f>
        <v>112690.75468840334</v>
      </c>
      <c r="G52" s="1024"/>
      <c r="H52" s="1023">
        <f t="shared" ref="H52" si="4">SUMPRODUCT(H44:H50,$CG$44:$CG$50)</f>
        <v>38684.109805710388</v>
      </c>
      <c r="I52" s="1024"/>
      <c r="J52" s="1023">
        <f t="shared" ref="J52" si="5">SUMPRODUCT(J44:J50,$CG$44:$CG$50)</f>
        <v>12690.769907716514</v>
      </c>
      <c r="K52" s="1024"/>
      <c r="L52" s="1023">
        <f t="shared" ref="L52" si="6">SUMPRODUCT(L44:L50,$CG$44:$CG$50)</f>
        <v>12716.678901495114</v>
      </c>
      <c r="M52" s="1024"/>
      <c r="N52" s="1023">
        <f t="shared" ref="N52" si="7">SUMPRODUCT(N44:N50,$CG$44:$CG$50)</f>
        <v>12943.237827030649</v>
      </c>
      <c r="O52" s="1024"/>
      <c r="P52" s="1023">
        <f t="shared" ref="P52" si="8">SUMPRODUCT(P44:P50,$CG$44:$CG$50)</f>
        <v>11690.132597516877</v>
      </c>
      <c r="Q52" s="1024"/>
      <c r="R52" s="1023">
        <f t="shared" ref="R52" si="9">SUMPRODUCT(R44:R50,$CG$44:$CG$50)</f>
        <v>12978.393522372369</v>
      </c>
      <c r="S52" s="1024"/>
      <c r="T52" s="1023">
        <f t="shared" ref="T52" si="10">SUMPRODUCT(T44:T50,$CG$44:$CG$50)</f>
        <v>14072.126266337007</v>
      </c>
      <c r="U52" s="1024"/>
      <c r="V52" s="1023">
        <f t="shared" ref="V52" si="11">SUMPRODUCT(V44:V50,$CG$44:$CG$50)</f>
        <v>15165.859010301647</v>
      </c>
      <c r="W52" s="1024"/>
      <c r="X52" s="1023">
        <f t="shared" ref="X52" si="12">SUMPRODUCT(X44:X50,$CG$44:$CG$50)</f>
        <v>12978.393522372369</v>
      </c>
      <c r="Y52" s="1024"/>
      <c r="Z52" s="1023">
        <f t="shared" ref="Z52:CB52" si="13">SUMPRODUCT(Z44:Z50,$CG$44:$CG$50)</f>
        <v>12978.393522372369</v>
      </c>
      <c r="AA52" s="1024"/>
      <c r="AB52" s="1023">
        <f t="shared" ref="AB52:CD52" si="14">SUMPRODUCT(AB44:AB50,$CG$44:$CG$50)</f>
        <v>17659.261706424437</v>
      </c>
      <c r="AC52" s="1024"/>
      <c r="AD52" s="1023">
        <f t="shared" ref="AD52:BN52" si="15">SUMPRODUCT(AD44:AD50,$CG$44:$CG$50)</f>
        <v>17595.20021713508</v>
      </c>
      <c r="AE52" s="1024"/>
      <c r="AF52" s="1023">
        <f t="shared" ref="AF52:BP52" si="16">SUMPRODUCT(AF44:AF50,$CG$44:$CG$50)</f>
        <v>17595.20021713508</v>
      </c>
      <c r="AG52" s="1024"/>
      <c r="AH52" s="1023">
        <f t="shared" ref="AH52:BR52" si="17">SUMPRODUCT(AH44:AH50,$CG$44:$CG$50)</f>
        <v>17049.896320501281</v>
      </c>
      <c r="AI52" s="1024"/>
      <c r="AJ52" s="1023">
        <f t="shared" ref="AJ52:BT52" si="18">SUMPRODUCT(AJ44:AJ50,$CG$44:$CG$50)</f>
        <v>17053.021271198322</v>
      </c>
      <c r="AK52" s="1024"/>
      <c r="AL52" s="1023">
        <f t="shared" ref="AL52:BV52" si="19">SUMPRODUCT(AL44:AL50,$CG$44:$CG$50)</f>
        <v>11584.357551375135</v>
      </c>
      <c r="AM52" s="1024"/>
      <c r="AN52" s="1023">
        <f t="shared" ref="AN52:BX52" si="20">SUMPRODUCT(AN44:AN50,$CG$44:$CG$50)</f>
        <v>14801.494293979691</v>
      </c>
      <c r="AO52" s="1024"/>
      <c r="AP52" s="1023">
        <f t="shared" ref="AP52" si="21">SUMPRODUCT(AP44:AP50,$CG$44:$CG$50)</f>
        <v>20971.709445288769</v>
      </c>
      <c r="AQ52" s="1024"/>
      <c r="AR52" s="1023">
        <f t="shared" si="13"/>
        <v>24510.71610968863</v>
      </c>
      <c r="AS52" s="1024"/>
      <c r="AT52" s="1023">
        <f t="shared" si="14"/>
        <v>24159.940393945686</v>
      </c>
      <c r="AU52" s="1024"/>
      <c r="AV52" s="1023">
        <f t="shared" si="15"/>
        <v>24737.275035224164</v>
      </c>
      <c r="AW52" s="1024"/>
      <c r="AX52" s="1023">
        <f t="shared" si="16"/>
        <v>12512.467908396555</v>
      </c>
      <c r="AY52" s="1024"/>
      <c r="AZ52" s="1023">
        <f t="shared" si="17"/>
        <v>28480.184732606009</v>
      </c>
      <c r="BA52" s="1024"/>
      <c r="BB52" s="1023">
        <f t="shared" si="18"/>
        <v>29057.519373884486</v>
      </c>
      <c r="BC52" s="1024"/>
      <c r="BD52" s="1023">
        <f t="shared" si="19"/>
        <v>23884.944732606011</v>
      </c>
      <c r="BE52" s="1024"/>
      <c r="BF52" s="1023">
        <f t="shared" si="20"/>
        <v>20127.972757087475</v>
      </c>
      <c r="BG52" s="1024"/>
      <c r="BH52" s="1023">
        <f t="shared" ref="BH52" si="22">SUMPRODUCT(BH44:BH50,$CG$44:$CG$50)</f>
        <v>14183.535293639668</v>
      </c>
      <c r="BI52" s="1024"/>
      <c r="BJ52" s="1023">
        <f t="shared" si="13"/>
        <v>23759.165467050072</v>
      </c>
      <c r="BK52" s="1024"/>
      <c r="BL52" s="1023">
        <f t="shared" si="14"/>
        <v>19425.640087927324</v>
      </c>
      <c r="BM52" s="1024"/>
      <c r="BN52" s="1023">
        <f t="shared" si="15"/>
        <v>29126.268289219403</v>
      </c>
      <c r="BO52" s="1024"/>
      <c r="BP52" s="1023">
        <f t="shared" si="16"/>
        <v>31313.733777148678</v>
      </c>
      <c r="BQ52" s="1024"/>
      <c r="BR52" s="1023">
        <f t="shared" si="17"/>
        <v>32256.852967422146</v>
      </c>
      <c r="BS52" s="1024"/>
      <c r="BT52" s="1023">
        <f t="shared" si="18"/>
        <v>30069.387479492878</v>
      </c>
      <c r="BU52" s="1024"/>
      <c r="BV52" s="1023">
        <f t="shared" si="19"/>
        <v>22213.096109688628</v>
      </c>
      <c r="BW52" s="1024"/>
      <c r="BX52" s="1023">
        <f t="shared" si="20"/>
        <v>32025.937250723244</v>
      </c>
      <c r="BY52" s="1024"/>
      <c r="BZ52" s="1023">
        <f t="shared" ref="BZ52" si="23">SUMPRODUCT(BZ44:BZ50,$CG$44:$CG$50)</f>
        <v>34564.178454395464</v>
      </c>
      <c r="CA52" s="1024"/>
      <c r="CB52" s="1023">
        <f t="shared" si="13"/>
        <v>34149.341249363169</v>
      </c>
      <c r="CC52" s="1024"/>
      <c r="CD52" s="1023">
        <f t="shared" si="14"/>
        <v>32376.712966466195</v>
      </c>
      <c r="CE52" s="1024"/>
      <c r="CF52" s="295"/>
      <c r="CG52" s="296"/>
      <c r="CH52" s="297"/>
      <c r="CI52" s="254"/>
      <c r="CJ52" s="254"/>
      <c r="CK52" s="254"/>
      <c r="CL52" s="254"/>
      <c r="CM52" s="291"/>
      <c r="CN52" s="299"/>
      <c r="CO52" s="293"/>
      <c r="CP52" s="299"/>
    </row>
    <row r="53" spans="1:95" outlineLevel="1" x14ac:dyDescent="0.2">
      <c r="A53" s="300"/>
      <c r="D53" s="841"/>
      <c r="E53" s="261"/>
      <c r="AB53" s="302"/>
      <c r="AY53" s="303"/>
      <c r="CF53" s="1025" t="s">
        <v>349</v>
      </c>
      <c r="CG53" s="1026"/>
      <c r="CH53" s="1026"/>
      <c r="CI53" s="304"/>
    </row>
    <row r="54" spans="1:95" ht="12.75" customHeight="1" outlineLevel="1" x14ac:dyDescent="0.2">
      <c r="A54" s="562" t="s">
        <v>355</v>
      </c>
      <c r="B54" s="563"/>
      <c r="C54" s="564"/>
      <c r="D54" s="1015"/>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298"/>
    </row>
    <row r="55" spans="1:95" ht="12.75" customHeight="1" outlineLevel="1" x14ac:dyDescent="0.2">
      <c r="A55" s="575" t="s">
        <v>373</v>
      </c>
      <c r="B55" s="576"/>
      <c r="C55" s="576" t="s">
        <v>357</v>
      </c>
      <c r="D55" s="1022">
        <f>PL_JS!L55+PL_AeBo!D55+TP1_AeBo_TG!D55+TP1_PNP_TG!D55+TP1_JS_TG!D55+TP2_JS_TU!D55+TP2_AeBo_TU!D55+TP3_AeBo_K!D55+TP3_JS_K!D55</f>
        <v>0</v>
      </c>
      <c r="E55" s="1022"/>
      <c r="F55" s="1022">
        <f>PL_JS!N55+PL_AeBo!F55+TP1_AeBo_TG!F55+TP1_PNP_TG!F55+TP1_JS_TG!F55+TP2_JS_TU!F55+TP2_AeBo_TU!F55+TP3_AeBo_K!F55+TP3_JS_K!F55</f>
        <v>0</v>
      </c>
      <c r="G55" s="1022"/>
      <c r="H55" s="1022">
        <f>PL_JS!P55+PL_AeBo!H55+TP1_AeBo_TG!H55+TP1_PNP_TG!H55+TP1_JS_TG!H55+TP2_JS_TU!H55+TP2_AeBo_TU!H55+TP3_AeBo_K!H55+TP3_JS_K!H55</f>
        <v>0</v>
      </c>
      <c r="I55" s="1022"/>
      <c r="J55" s="1022">
        <f>PL_JS!R55+PL_AeBo!J55+TP1_AeBo_TG!J55+TP1_PNP_TG!J55+TP1_JS_TG!J55+TP2_JS_TU!J55+TP2_AeBo_TU!J55+TP3_AeBo_K!J55+TP3_JS_K!J55</f>
        <v>0</v>
      </c>
      <c r="K55" s="1022"/>
      <c r="L55" s="1022">
        <f>PL_JS!T55+PL_AeBo!L55+TP1_AeBo_TG!L55+TP1_PNP_TG!L55+TP1_JS_TG!L55+TP2_JS_TU!L55+TP2_AeBo_TU!L55+TP3_AeBo_K!L55+TP3_JS_K!L55</f>
        <v>0</v>
      </c>
      <c r="M55" s="1022"/>
      <c r="N55" s="1022">
        <f>PL_JS!V55+PL_AeBo!N55+TP1_AeBo_TG!N55+TP1_PNP_TG!N55+TP1_JS_TG!N55+TP2_JS_TU!N55+TP2_AeBo_TU!N55+TP3_AeBo_K!N55+TP3_JS_K!N55</f>
        <v>0</v>
      </c>
      <c r="O55" s="1022"/>
      <c r="P55" s="1022">
        <f>PL_JS!X55+PL_AeBo!P55+TP1_AeBo_TG!P55+TP1_PNP_TG!P55+TP1_JS_TG!P55+TP2_JS_TU!P55+TP2_AeBo_TU!P55+TP3_AeBo_K!P55+TP3_JS_K!P55</f>
        <v>0</v>
      </c>
      <c r="Q55" s="1022"/>
      <c r="R55" s="1022">
        <f>PL_JS!Z55+PL_AeBo!R55+TP1_AeBo_TG!R55+TP1_PNP_TG!R55+TP1_JS_TG!R55+TP2_JS_TU!R55+TP2_AeBo_TU!R55+TP3_AeBo_K!R55+TP3_JS_K!R55</f>
        <v>0</v>
      </c>
      <c r="S55" s="1022"/>
      <c r="T55" s="1022">
        <f>PL_JS!AB55+PL_AeBo!T55+TP1_AeBo_TG!T55+TP1_PNP_TG!T55+TP1_JS_TG!T55+TP2_JS_TU!T55+TP2_AeBo_TU!T55+TP3_AeBo_K!T55+TP3_JS_K!T55</f>
        <v>0</v>
      </c>
      <c r="U55" s="1022"/>
      <c r="V55" s="1022">
        <f>PL_JS!AD55+PL_AeBo!V55+TP1_AeBo_TG!V55+TP1_PNP_TG!V55+TP1_JS_TG!V55+TP2_JS_TU!V55+TP2_AeBo_TU!V55+TP3_AeBo_K!V55+TP3_JS_K!V55</f>
        <v>0</v>
      </c>
      <c r="W55" s="1022"/>
      <c r="X55" s="1022">
        <f>PL_JS!AF55+PL_AeBo!X55+TP1_AeBo_TG!X55+TP1_PNP_TG!X55+TP1_JS_TG!X55+TP2_JS_TU!X55+TP2_AeBo_TU!X55+TP3_AeBo_K!X55+TP3_JS_K!X55</f>
        <v>0</v>
      </c>
      <c r="Y55" s="1022"/>
      <c r="Z55" s="1022">
        <f>PL_JS!AH55+PL_AeBo!Z55+TP1_AeBo_TG!Z55+TP1_PNP_TG!Z55+TP1_JS_TG!Z55+TP2_JS_TU!Z55+TP2_AeBo_TU!Z55+TP3_AeBo_K!Z55+TP3_JS_K!Z55</f>
        <v>0</v>
      </c>
      <c r="AA55" s="1022"/>
      <c r="AB55" s="1022">
        <f>PL_JS!AJ55+PL_AeBo!AB55+TP1_AeBo_TG!AB55+TP1_PNP_TG!AB55+TP1_JS_TG!AB55+TP2_JS_TU!AB55+TP2_AeBo_TU!AB55+TP3_AeBo_K!AB55+TP3_JS_K!AB55</f>
        <v>0</v>
      </c>
      <c r="AC55" s="1022"/>
      <c r="AD55" s="1022">
        <f>PL_JS!AL55+PL_AeBo!AD55+TP1_AeBo_TG!AD55+TP1_PNP_TG!AD55+TP1_JS_TG!AD55+TP2_JS_TU!AD55+TP2_AeBo_TU!AD55+TP3_AeBo_K!AD55+TP3_JS_K!AD55</f>
        <v>0</v>
      </c>
      <c r="AE55" s="1022"/>
      <c r="AF55" s="1022">
        <f>PL_JS!AN55+PL_AeBo!AF55+TP1_AeBo_TG!AF55+TP1_PNP_TG!AF55+TP1_JS_TG!AF55+TP2_JS_TU!AF55+TP2_AeBo_TU!AF55+TP3_AeBo_K!AF55+TP3_JS_K!AF55</f>
        <v>0</v>
      </c>
      <c r="AG55" s="1022"/>
      <c r="AH55" s="1022">
        <f>PL_JS!AP55+PL_AeBo!AH55+TP1_AeBo_TG!AH55+TP1_PNP_TG!AH55+TP1_JS_TG!AH55+TP2_JS_TU!AH55+TP2_AeBo_TU!AH55+TP3_AeBo_K!AH55+TP3_JS_K!AH55</f>
        <v>0</v>
      </c>
      <c r="AI55" s="1022"/>
      <c r="AJ55" s="1022">
        <f>PL_JS!AR55+PL_AeBo!AJ55+TP1_AeBo_TG!AJ55+TP1_PNP_TG!AJ55+TP1_JS_TG!AJ55+TP2_JS_TU!AJ55+TP2_AeBo_TU!AJ55+TP3_AeBo_K!AJ55+TP3_JS_K!AJ55</f>
        <v>0</v>
      </c>
      <c r="AK55" s="1022"/>
      <c r="AL55" s="1022">
        <f>PL_JS!AT55+PL_AeBo!AL55+TP1_AeBo_TG!AL55+TP1_PNP_TG!AL55+TP1_JS_TG!AL55+TP2_JS_TU!AL55+TP2_AeBo_TU!AL55+TP3_AeBo_K!AL55+TP3_JS_K!AL55</f>
        <v>0</v>
      </c>
      <c r="AM55" s="1022"/>
      <c r="AN55" s="1022">
        <f>PL_JS!AV55+PL_AeBo!AN55+TP1_AeBo_TG!AN55+TP1_PNP_TG!AN55+TP1_JS_TG!AN55+TP2_JS_TU!AN55+TP2_AeBo_TU!AN55+TP3_AeBo_K!AN55+TP3_JS_K!AN55</f>
        <v>0</v>
      </c>
      <c r="AO55" s="1022"/>
      <c r="AP55" s="1022">
        <f>PL_JS!AX55+PL_AeBo!AP55+TP1_AeBo_TG!AP55+TP1_PNP_TG!AP55+TP1_JS_TG!AP55+TP2_JS_TU!AP55+TP2_AeBo_TU!AP55+TP3_AeBo_K!AP55+TP3_JS_K!AP55</f>
        <v>0</v>
      </c>
      <c r="AQ55" s="1022"/>
      <c r="AR55" s="1022">
        <f>PL_JS!AZ55+PL_AeBo!AR55+TP1_AeBo_TG!AR55+TP1_PNP_TG!AR55+TP1_JS_TG!AR55+TP2_JS_TU!AR55+TP2_AeBo_TU!AR55+TP3_AeBo_K!AR55+TP3_JS_K!AR55</f>
        <v>0</v>
      </c>
      <c r="AS55" s="1022"/>
      <c r="AT55" s="1022">
        <f>PL_JS!BB55+PL_AeBo!AT55+TP1_AeBo_TG!AT55+TP1_PNP_TG!AT55+TP1_JS_TG!AT55+TP2_JS_TU!AT55+TP2_AeBo_TU!AT55+TP3_AeBo_K!AT55+TP3_JS_K!AT55</f>
        <v>0</v>
      </c>
      <c r="AU55" s="1022"/>
      <c r="AV55" s="1022">
        <f>PL_JS!BD55+PL_AeBo!AV55+TP1_AeBo_TG!AV55+TP1_PNP_TG!AV55+TP1_JS_TG!AV55+TP2_JS_TU!AV55+TP2_AeBo_TU!AV55+TP3_AeBo_K!AV55+TP3_JS_K!AV55</f>
        <v>0</v>
      </c>
      <c r="AW55" s="1022"/>
      <c r="AX55" s="1022">
        <f>PL_JS!BF55+PL_AeBo!AX55+TP1_AeBo_TG!AX55+TP1_PNP_TG!AX55+TP1_JS_TG!AX55+TP2_JS_TU!AX55+TP2_AeBo_TU!AX55+TP3_AeBo_K!AX55+TP3_JS_K!AX55</f>
        <v>0</v>
      </c>
      <c r="AY55" s="1022"/>
      <c r="AZ55" s="1022">
        <f>PL_JS!BH55+PL_AeBo!AZ55+TP1_AeBo_TG!AZ55+TP1_PNP_TG!AZ55+TP1_JS_TG!AZ55+TP2_JS_TU!AZ55+TP2_AeBo_TU!AZ55+TP3_AeBo_K!AZ55+TP3_JS_K!AZ55</f>
        <v>0</v>
      </c>
      <c r="BA55" s="1022"/>
      <c r="BB55" s="1022">
        <f>PL_JS!BJ55+PL_AeBo!BB55+TP1_AeBo_TG!BB55+TP1_PNP_TG!BB55+TP1_JS_TG!BB55+TP2_JS_TU!BB55+TP2_AeBo_TU!BB55+TP3_AeBo_K!BB55+TP3_JS_K!BB55</f>
        <v>0</v>
      </c>
      <c r="BC55" s="1022"/>
      <c r="BD55" s="1022">
        <f>PL_JS!BL55+PL_AeBo!BD55+TP1_AeBo_TG!BD55+TP1_PNP_TG!BD55+TP1_JS_TG!BD55+TP2_JS_TU!BD55+TP2_AeBo_TU!BD55+TP3_AeBo_K!BD55+TP3_JS_K!BD55</f>
        <v>0</v>
      </c>
      <c r="BE55" s="1022"/>
      <c r="BF55" s="1022">
        <f>PL_JS!BN55+PL_AeBo!BF55+TP1_AeBo_TG!BF55+TP1_PNP_TG!BF55+TP1_JS_TG!BF55+TP2_JS_TU!BF55+TP2_AeBo_TU!BF55+TP3_AeBo_K!BF55+TP3_JS_K!BF55</f>
        <v>0</v>
      </c>
      <c r="BG55" s="1022"/>
      <c r="BH55" s="1022">
        <f>PL_JS!BP55+PL_AeBo!BH55+TP1_AeBo_TG!BH55+TP1_PNP_TG!BH55+TP1_JS_TG!BH55+TP2_JS_TU!BH55+TP2_AeBo_TU!BH55+TP3_AeBo_K!BH55+TP3_JS_K!BH55</f>
        <v>0</v>
      </c>
      <c r="BI55" s="1022"/>
      <c r="BJ55" s="1022">
        <f>PL_JS!BR55+PL_AeBo!BJ55+TP1_AeBo_TG!BJ55+TP1_PNP_TG!BJ55+TP1_JS_TG!BJ55+TP2_JS_TU!BJ55+TP2_AeBo_TU!BJ55+TP3_AeBo_K!BJ55+TP3_JS_K!BJ55</f>
        <v>0</v>
      </c>
      <c r="BK55" s="1022"/>
      <c r="BL55" s="1022">
        <f>PL_JS!BT55+PL_AeBo!BL55+TP1_AeBo_TG!BL55+TP1_PNP_TG!BL55+TP1_JS_TG!BL55+TP2_JS_TU!BL55+TP2_AeBo_TU!BL55+TP3_AeBo_K!BL55+TP3_JS_K!BL55</f>
        <v>0</v>
      </c>
      <c r="BM55" s="1022"/>
      <c r="BN55" s="1022">
        <f>PL_JS!BV55+PL_AeBo!BN55+TP1_AeBo_TG!BN55+TP1_PNP_TG!BN55+TP1_JS_TG!BN55+TP2_JS_TU!BN55+TP2_AeBo_TU!BN55+TP3_AeBo_K!BN55+TP3_JS_K!BN55</f>
        <v>0</v>
      </c>
      <c r="BO55" s="1022"/>
      <c r="BP55" s="1022">
        <f>PL_JS!BX55+PL_AeBo!BP55+TP1_AeBo_TG!BP55+TP1_PNP_TG!BP55+TP1_JS_TG!BP55+TP2_JS_TU!BP55+TP2_AeBo_TU!BP55+TP3_AeBo_K!BP55+TP3_JS_K!BP55</f>
        <v>0</v>
      </c>
      <c r="BQ55" s="1022"/>
      <c r="BR55" s="1022">
        <f>PL_JS!BZ55+PL_AeBo!BR55+TP1_AeBo_TG!BR55+TP1_PNP_TG!BR55+TP1_JS_TG!BR55+TP2_JS_TU!BR55+TP2_AeBo_TU!BR55+TP3_AeBo_K!BR55+TP3_JS_K!BR55</f>
        <v>0</v>
      </c>
      <c r="BS55" s="1022"/>
      <c r="BT55" s="1022">
        <f>PL_JS!CB55+PL_AeBo!BT55+TP1_AeBo_TG!BT55+TP1_PNP_TG!BT55+TP1_JS_TG!BT55+TP2_JS_TU!BT55+TP2_AeBo_TU!BT55+TP3_AeBo_K!BT55+TP3_JS_K!BT55</f>
        <v>0</v>
      </c>
      <c r="BU55" s="1022"/>
      <c r="BV55" s="1022">
        <f>PL_JS!CD55+PL_AeBo!BV55+TP1_AeBo_TG!BV55+TP1_PNP_TG!BV55+TP1_JS_TG!BV55+TP2_JS_TU!BV55+TP2_AeBo_TU!BV55+TP3_AeBo_K!BV55+TP3_JS_K!BV55</f>
        <v>0</v>
      </c>
      <c r="BW55" s="1022"/>
      <c r="BX55" s="1022">
        <f>PL_JS!CF55+PL_AeBo!BX55+TP1_AeBo_TG!BX55+TP1_PNP_TG!BX55+TP1_JS_TG!BX55+TP2_JS_TU!BX55+TP2_AeBo_TU!BX55+TP3_AeBo_K!BX55+TP3_JS_K!BX55</f>
        <v>0</v>
      </c>
      <c r="BY55" s="1022"/>
      <c r="BZ55" s="1022">
        <f>PL_JS!CH55+PL_AeBo!BZ55+TP1_AeBo_TG!BZ55+TP1_PNP_TG!BZ55+TP1_JS_TG!BZ55+TP2_JS_TU!BZ55+TP2_AeBo_TU!BZ55+TP3_AeBo_K!BZ55+TP3_JS_K!BZ55</f>
        <v>0</v>
      </c>
      <c r="CA55" s="1022"/>
      <c r="CB55" s="1022">
        <f>PL_JS!CJ55+PL_AeBo!CB55+TP1_AeBo_TG!CB55+TP1_PNP_TG!CB55+TP1_JS_TG!CB55+TP2_JS_TU!CB55+TP2_AeBo_TU!CB55+TP3_AeBo_K!CB55+TP3_JS_K!CB55</f>
        <v>0</v>
      </c>
      <c r="CC55" s="1022"/>
      <c r="CD55" s="1022">
        <f>PL_JS!CL55+PL_AeBo!CD55+TP1_AeBo_TG!CD55+TP1_PNP_TG!CD55+TP1_JS_TG!CD55+TP2_JS_TU!CD55+TP2_AeBo_TU!CD55+TP3_AeBo_K!CD55+TP3_JS_K!CD55</f>
        <v>0</v>
      </c>
      <c r="CE55" s="1022"/>
      <c r="CF55" s="571">
        <f t="shared" ref="CF55:CF61" si="24">SUM(D55:CE55)</f>
        <v>0</v>
      </c>
      <c r="CG55" s="572">
        <v>95</v>
      </c>
      <c r="CH55" s="573">
        <f t="shared" ref="CH55:CH61" si="25">CF55*CG55</f>
        <v>0</v>
      </c>
      <c r="CI55" s="278"/>
    </row>
    <row r="56" spans="1:95" ht="12.75" customHeight="1" outlineLevel="1" x14ac:dyDescent="0.2">
      <c r="A56" s="575" t="s">
        <v>358</v>
      </c>
      <c r="B56" s="576"/>
      <c r="C56" s="576" t="s">
        <v>2</v>
      </c>
      <c r="D56" s="1019">
        <f>PL_JS!L56+PL_AeBo!D56+TP1_AeBo_TG!D56+TP1_PNP_TG!D56+TP1_JS_TG!D56+TP2_JS_TU!D56+TP2_AeBo_TU!D56+TP3_AeBo_K!D56+TP3_JS_K!D56</f>
        <v>0</v>
      </c>
      <c r="E56" s="1019"/>
      <c r="F56" s="1019">
        <f>PL_JS!N56+PL_AeBo!F56+TP1_AeBo_TG!F56+TP1_PNP_TG!F56+TP1_JS_TG!F56+TP2_JS_TU!F56+TP2_AeBo_TU!F56+TP3_AeBo_K!F56+TP3_JS_K!F56</f>
        <v>0</v>
      </c>
      <c r="G56" s="1019"/>
      <c r="H56" s="1019">
        <f>PL_JS!P56+PL_AeBo!H56+TP1_AeBo_TG!H56+TP1_PNP_TG!H56+TP1_JS_TG!H56+TP2_JS_TU!H56+TP2_AeBo_TU!H56+TP3_AeBo_K!H56+TP3_JS_K!H56</f>
        <v>0</v>
      </c>
      <c r="I56" s="1019"/>
      <c r="J56" s="1019">
        <f>PL_JS!R56+PL_AeBo!J56+TP1_AeBo_TG!J56+TP1_PNP_TG!J56+TP1_JS_TG!J56+TP2_JS_TU!J56+TP2_AeBo_TU!J56+TP3_AeBo_K!J56+TP3_JS_K!J56</f>
        <v>0</v>
      </c>
      <c r="K56" s="1019"/>
      <c r="L56" s="1019">
        <f>PL_JS!T56+PL_AeBo!L56+TP1_AeBo_TG!L56+TP1_PNP_TG!L56+TP1_JS_TG!L56+TP2_JS_TU!L56+TP2_AeBo_TU!L56+TP3_AeBo_K!L56+TP3_JS_K!L56</f>
        <v>0</v>
      </c>
      <c r="M56" s="1019"/>
      <c r="N56" s="1019">
        <f>PL_JS!V56+PL_AeBo!N56+TP1_AeBo_TG!N56+TP1_PNP_TG!N56+TP1_JS_TG!N56+TP2_JS_TU!N56+TP2_AeBo_TU!N56+TP3_AeBo_K!N56+TP3_JS_K!N56</f>
        <v>0</v>
      </c>
      <c r="O56" s="1019"/>
      <c r="P56" s="1019">
        <f>PL_JS!X56+PL_AeBo!P56+TP1_AeBo_TG!P56+TP1_PNP_TG!P56+TP1_JS_TG!P56+TP2_JS_TU!P56+TP2_AeBo_TU!P56+TP3_AeBo_K!P56+TP3_JS_K!P56</f>
        <v>0</v>
      </c>
      <c r="Q56" s="1019"/>
      <c r="R56" s="1019">
        <f>PL_JS!Z56+PL_AeBo!R56+TP1_AeBo_TG!R56+TP1_PNP_TG!R56+TP1_JS_TG!R56+TP2_JS_TU!R56+TP2_AeBo_TU!R56+TP3_AeBo_K!R56+TP3_JS_K!R56</f>
        <v>0</v>
      </c>
      <c r="S56" s="1019"/>
      <c r="T56" s="1019">
        <f>PL_JS!AB56+PL_AeBo!T56+TP1_AeBo_TG!T56+TP1_PNP_TG!T56+TP1_JS_TG!T56+TP2_JS_TU!T56+TP2_AeBo_TU!T56+TP3_AeBo_K!T56+TP3_JS_K!T56</f>
        <v>0</v>
      </c>
      <c r="U56" s="1019"/>
      <c r="V56" s="1019">
        <f>PL_JS!AD56+PL_AeBo!V56+TP1_AeBo_TG!V56+TP1_PNP_TG!V56+TP1_JS_TG!V56+TP2_JS_TU!V56+TP2_AeBo_TU!V56+TP3_AeBo_K!V56+TP3_JS_K!V56</f>
        <v>0</v>
      </c>
      <c r="W56" s="1019"/>
      <c r="X56" s="1019">
        <f>PL_JS!AF56+PL_AeBo!X56+TP1_AeBo_TG!X56+TP1_PNP_TG!X56+TP1_JS_TG!X56+TP2_JS_TU!X56+TP2_AeBo_TU!X56+TP3_AeBo_K!X56+TP3_JS_K!X56</f>
        <v>0</v>
      </c>
      <c r="Y56" s="1019"/>
      <c r="Z56" s="1019">
        <f>PL_JS!AH56+PL_AeBo!Z56+TP1_AeBo_TG!Z56+TP1_PNP_TG!Z56+TP1_JS_TG!Z56+TP2_JS_TU!Z56+TP2_AeBo_TU!Z56+TP3_AeBo_K!Z56+TP3_JS_K!Z56</f>
        <v>0</v>
      </c>
      <c r="AA56" s="1019"/>
      <c r="AB56" s="1019">
        <f>PL_JS!AJ56+PL_AeBo!AB56+TP1_AeBo_TG!AB56+TP1_PNP_TG!AB56+TP1_JS_TG!AB56+TP2_JS_TU!AB56+TP2_AeBo_TU!AB56+TP3_AeBo_K!AB56+TP3_JS_K!AB56</f>
        <v>0</v>
      </c>
      <c r="AC56" s="1019"/>
      <c r="AD56" s="1019">
        <f>PL_JS!AL56+PL_AeBo!AD56+TP1_AeBo_TG!AD56+TP1_PNP_TG!AD56+TP1_JS_TG!AD56+TP2_JS_TU!AD56+TP2_AeBo_TU!AD56+TP3_AeBo_K!AD56+TP3_JS_K!AD56</f>
        <v>0</v>
      </c>
      <c r="AE56" s="1019"/>
      <c r="AF56" s="1019">
        <f>PL_JS!AN56+PL_AeBo!AF56+TP1_AeBo_TG!AF56+TP1_PNP_TG!AF56+TP1_JS_TG!AF56+TP2_JS_TU!AF56+TP2_AeBo_TU!AF56+TP3_AeBo_K!AF56+TP3_JS_K!AF56</f>
        <v>0</v>
      </c>
      <c r="AG56" s="1019"/>
      <c r="AH56" s="1019">
        <f>PL_JS!AP56+PL_AeBo!AH56+TP1_AeBo_TG!AH56+TP1_PNP_TG!AH56+TP1_JS_TG!AH56+TP2_JS_TU!AH56+TP2_AeBo_TU!AH56+TP3_AeBo_K!AH56+TP3_JS_K!AH56</f>
        <v>0</v>
      </c>
      <c r="AI56" s="1019"/>
      <c r="AJ56" s="1019">
        <f>PL_JS!AR56+PL_AeBo!AJ56+TP1_AeBo_TG!AJ56+TP1_PNP_TG!AJ56+TP1_JS_TG!AJ56+TP2_JS_TU!AJ56+TP2_AeBo_TU!AJ56+TP3_AeBo_K!AJ56+TP3_JS_K!AJ56</f>
        <v>0</v>
      </c>
      <c r="AK56" s="1019"/>
      <c r="AL56" s="1019">
        <f>PL_JS!AT56+PL_AeBo!AL56+TP1_AeBo_TG!AL56+TP1_PNP_TG!AL56+TP1_JS_TG!AL56+TP2_JS_TU!AL56+TP2_AeBo_TU!AL56+TP3_AeBo_K!AL56+TP3_JS_K!AL56</f>
        <v>0</v>
      </c>
      <c r="AM56" s="1019"/>
      <c r="AN56" s="1019">
        <f>PL_JS!AV56+PL_AeBo!AN56+TP1_AeBo_TG!AN56+TP1_PNP_TG!AN56+TP1_JS_TG!AN56+TP2_JS_TU!AN56+TP2_AeBo_TU!AN56+TP3_AeBo_K!AN56+TP3_JS_K!AN56</f>
        <v>0</v>
      </c>
      <c r="AO56" s="1019"/>
      <c r="AP56" s="1019">
        <f>PL_JS!AX56+PL_AeBo!AP56+TP1_AeBo_TG!AP56+TP1_PNP_TG!AP56+TP1_JS_TG!AP56+TP2_JS_TU!AP56+TP2_AeBo_TU!AP56+TP3_AeBo_K!AP56+TP3_JS_K!AP56</f>
        <v>0</v>
      </c>
      <c r="AQ56" s="1019"/>
      <c r="AR56" s="1019">
        <f>PL_JS!AZ56+PL_AeBo!AR56+TP1_AeBo_TG!AR56+TP1_PNP_TG!AR56+TP1_JS_TG!AR56+TP2_JS_TU!AR56+TP2_AeBo_TU!AR56+TP3_AeBo_K!AR56+TP3_JS_K!AR56</f>
        <v>0</v>
      </c>
      <c r="AS56" s="1019"/>
      <c r="AT56" s="1019">
        <f>PL_JS!BB56+PL_AeBo!AT56+TP1_AeBo_TG!AT56+TP1_PNP_TG!AT56+TP1_JS_TG!AT56+TP2_JS_TU!AT56+TP2_AeBo_TU!AT56+TP3_AeBo_K!AT56+TP3_JS_K!AT56</f>
        <v>0</v>
      </c>
      <c r="AU56" s="1019"/>
      <c r="AV56" s="1019">
        <f>PL_JS!BD56+PL_AeBo!AV56+TP1_AeBo_TG!AV56+TP1_PNP_TG!AV56+TP1_JS_TG!AV56+TP2_JS_TU!AV56+TP2_AeBo_TU!AV56+TP3_AeBo_K!AV56+TP3_JS_K!AV56</f>
        <v>0</v>
      </c>
      <c r="AW56" s="1019"/>
      <c r="AX56" s="1019">
        <f>PL_JS!BF56+PL_AeBo!AX56+TP1_AeBo_TG!AX56+TP1_PNP_TG!AX56+TP1_JS_TG!AX56+TP2_JS_TU!AX56+TP2_AeBo_TU!AX56+TP3_AeBo_K!AX56+TP3_JS_K!AX56</f>
        <v>0</v>
      </c>
      <c r="AY56" s="1019"/>
      <c r="AZ56" s="1019">
        <f>PL_JS!BH56+PL_AeBo!AZ56+TP1_AeBo_TG!AZ56+TP1_PNP_TG!AZ56+TP1_JS_TG!AZ56+TP2_JS_TU!AZ56+TP2_AeBo_TU!AZ56+TP3_AeBo_K!AZ56+TP3_JS_K!AZ56</f>
        <v>0</v>
      </c>
      <c r="BA56" s="1019"/>
      <c r="BB56" s="1019">
        <f>PL_JS!BJ56+PL_AeBo!BB56+TP1_AeBo_TG!BB56+TP1_PNP_TG!BB56+TP1_JS_TG!BB56+TP2_JS_TU!BB56+TP2_AeBo_TU!BB56+TP3_AeBo_K!BB56+TP3_JS_K!BB56</f>
        <v>0</v>
      </c>
      <c r="BC56" s="1019"/>
      <c r="BD56" s="1019">
        <f>PL_JS!BL56+PL_AeBo!BD56+TP1_AeBo_TG!BD56+TP1_PNP_TG!BD56+TP1_JS_TG!BD56+TP2_JS_TU!BD56+TP2_AeBo_TU!BD56+TP3_AeBo_K!BD56+TP3_JS_K!BD56</f>
        <v>0</v>
      </c>
      <c r="BE56" s="1019"/>
      <c r="BF56" s="1019">
        <f>PL_JS!BN56+PL_AeBo!BF56+TP1_AeBo_TG!BF56+TP1_PNP_TG!BF56+TP1_JS_TG!BF56+TP2_JS_TU!BF56+TP2_AeBo_TU!BF56+TP3_AeBo_K!BF56+TP3_JS_K!BF56</f>
        <v>0</v>
      </c>
      <c r="BG56" s="1019"/>
      <c r="BH56" s="1019">
        <f>PL_JS!BP56+PL_AeBo!BH56+TP1_AeBo_TG!BH56+TP1_PNP_TG!BH56+TP1_JS_TG!BH56+TP2_JS_TU!BH56+TP2_AeBo_TU!BH56+TP3_AeBo_K!BH56+TP3_JS_K!BH56</f>
        <v>0</v>
      </c>
      <c r="BI56" s="1019"/>
      <c r="BJ56" s="1019">
        <f>PL_JS!BR56+PL_AeBo!BJ56+TP1_AeBo_TG!BJ56+TP1_PNP_TG!BJ56+TP1_JS_TG!BJ56+TP2_JS_TU!BJ56+TP2_AeBo_TU!BJ56+TP3_AeBo_K!BJ56+TP3_JS_K!BJ56</f>
        <v>0</v>
      </c>
      <c r="BK56" s="1019"/>
      <c r="BL56" s="1019">
        <f>PL_JS!BT56+PL_AeBo!BL56+TP1_AeBo_TG!BL56+TP1_PNP_TG!BL56+TP1_JS_TG!BL56+TP2_JS_TU!BL56+TP2_AeBo_TU!BL56+TP3_AeBo_K!BL56+TP3_JS_K!BL56</f>
        <v>0</v>
      </c>
      <c r="BM56" s="1019"/>
      <c r="BN56" s="1019">
        <f>PL_JS!BV56+PL_AeBo!BN56+TP1_AeBo_TG!BN56+TP1_PNP_TG!BN56+TP1_JS_TG!BN56+TP2_JS_TU!BN56+TP2_AeBo_TU!BN56+TP3_AeBo_K!BN56+TP3_JS_K!BN56</f>
        <v>0</v>
      </c>
      <c r="BO56" s="1019"/>
      <c r="BP56" s="1019">
        <f>PL_JS!BX56+PL_AeBo!BP56+TP1_AeBo_TG!BP56+TP1_PNP_TG!BP56+TP1_JS_TG!BP56+TP2_JS_TU!BP56+TP2_AeBo_TU!BP56+TP3_AeBo_K!BP56+TP3_JS_K!BP56</f>
        <v>0</v>
      </c>
      <c r="BQ56" s="1019"/>
      <c r="BR56" s="1019">
        <f>PL_JS!BZ56+PL_AeBo!BR56+TP1_AeBo_TG!BR56+TP1_PNP_TG!BR56+TP1_JS_TG!BR56+TP2_JS_TU!BR56+TP2_AeBo_TU!BR56+TP3_AeBo_K!BR56+TP3_JS_K!BR56</f>
        <v>0</v>
      </c>
      <c r="BS56" s="1019"/>
      <c r="BT56" s="1019">
        <f>PL_JS!CB56+PL_AeBo!BT56+TP1_AeBo_TG!BT56+TP1_PNP_TG!BT56+TP1_JS_TG!BT56+TP2_JS_TU!BT56+TP2_AeBo_TU!BT56+TP3_AeBo_K!BT56+TP3_JS_K!BT56</f>
        <v>0</v>
      </c>
      <c r="BU56" s="1019"/>
      <c r="BV56" s="1019">
        <f>PL_JS!CD56+PL_AeBo!BV56+TP1_AeBo_TG!BV56+TP1_PNP_TG!BV56+TP1_JS_TG!BV56+TP2_JS_TU!BV56+TP2_AeBo_TU!BV56+TP3_AeBo_K!BV56+TP3_JS_K!BV56</f>
        <v>0</v>
      </c>
      <c r="BW56" s="1019"/>
      <c r="BX56" s="1020">
        <f>PL_JS!CF56+PL_AeBo!BX56+TP1_AeBo_TG!BX56+TP1_PNP_TG!BX56+TP1_JS_TG!BX56+TP2_JS_TU!BX56+TP2_AeBo_TU!BX56+TP3_AeBo_K!BX56+TP3_JS_K!BX56</f>
        <v>0</v>
      </c>
      <c r="BY56" s="1021"/>
      <c r="BZ56" s="1019">
        <f>PL_JS!CH56+PL_AeBo!BZ56+TP1_AeBo_TG!BZ56+TP1_PNP_TG!BZ56+TP1_JS_TG!BZ56+TP2_JS_TU!BZ56+TP2_AeBo_TU!BZ56+TP3_AeBo_K!BZ56+TP3_JS_K!BZ56</f>
        <v>0</v>
      </c>
      <c r="CA56" s="1019"/>
      <c r="CB56" s="1019">
        <f>PL_JS!CJ56+PL_AeBo!CB56+TP1_AeBo_TG!CB56+TP1_PNP_TG!CB56+TP1_JS_TG!CB56+TP2_JS_TU!CB56+TP2_AeBo_TU!CB56+TP3_AeBo_K!CB56+TP3_JS_K!CB56</f>
        <v>0</v>
      </c>
      <c r="CC56" s="1019"/>
      <c r="CD56" s="1019">
        <f>PL_JS!CL56+PL_AeBo!CD56+TP1_AeBo_TG!CD56+TP1_PNP_TG!CD56+TP1_JS_TG!CD56+TP2_JS_TU!CD56+TP2_AeBo_TU!CD56+TP3_AeBo_K!CD56+TP3_JS_K!CD56</f>
        <v>0</v>
      </c>
      <c r="CE56" s="1019"/>
      <c r="CF56" s="571">
        <f t="shared" si="24"/>
        <v>0</v>
      </c>
      <c r="CG56" s="572">
        <v>95</v>
      </c>
      <c r="CH56" s="573">
        <f t="shared" si="25"/>
        <v>0</v>
      </c>
      <c r="CI56" s="309"/>
    </row>
    <row r="57" spans="1:95" ht="12.75" customHeight="1" outlineLevel="1" x14ac:dyDescent="0.2">
      <c r="A57" s="577" t="s">
        <v>361</v>
      </c>
      <c r="B57" s="578"/>
      <c r="C57" s="578" t="s">
        <v>7</v>
      </c>
      <c r="D57" s="1019">
        <f>PL_JS!L57+PL_AeBo!D57+TP1_AeBo_TG!D57+TP1_PNP_TG!D57+TP1_JS_TG!D57+TP2_JS_TU!D57+TP2_AeBo_TU!D57+TP3_AeBo_K!D57+TP3_JS_K!D57</f>
        <v>0</v>
      </c>
      <c r="E57" s="1019"/>
      <c r="F57" s="1019">
        <f>PL_JS!N57+PL_AeBo!F57+TP1_AeBo_TG!F57+TP1_PNP_TG!F57+TP1_JS_TG!F57+TP2_JS_TU!F57+TP2_AeBo_TU!F57+TP3_AeBo_K!F57+TP3_JS_K!F57</f>
        <v>0</v>
      </c>
      <c r="G57" s="1019"/>
      <c r="H57" s="1019">
        <f>PL_JS!P57+PL_AeBo!H57+TP1_AeBo_TG!H57+TP1_PNP_TG!H57+TP1_JS_TG!H57+TP2_JS_TU!H57+TP2_AeBo_TU!H57+TP3_AeBo_K!H57+TP3_JS_K!H57</f>
        <v>0</v>
      </c>
      <c r="I57" s="1019"/>
      <c r="J57" s="1019">
        <f>PL_JS!R57+PL_AeBo!J57+TP1_AeBo_TG!J57+TP1_PNP_TG!J57+TP1_JS_TG!J57+TP2_JS_TU!J57+TP2_AeBo_TU!J57+TP3_AeBo_K!J57+TP3_JS_K!J57</f>
        <v>0</v>
      </c>
      <c r="K57" s="1019"/>
      <c r="L57" s="1019">
        <f>PL_JS!T57+PL_AeBo!L57+TP1_AeBo_TG!L57+TP1_PNP_TG!L57+TP1_JS_TG!L57+TP2_JS_TU!L57+TP2_AeBo_TU!L57+TP3_AeBo_K!L57+TP3_JS_K!L57</f>
        <v>0</v>
      </c>
      <c r="M57" s="1019"/>
      <c r="N57" s="1019">
        <f>PL_JS!V57+PL_AeBo!N57+TP1_AeBo_TG!N57+TP1_PNP_TG!N57+TP1_JS_TG!N57+TP2_JS_TU!N57+TP2_AeBo_TU!N57+TP3_AeBo_K!N57+TP3_JS_K!N57</f>
        <v>0</v>
      </c>
      <c r="O57" s="1019"/>
      <c r="P57" s="1019">
        <f>PL_JS!X57+PL_AeBo!P57+TP1_AeBo_TG!P57+TP1_PNP_TG!P57+TP1_JS_TG!P57+TP2_JS_TU!P57+TP2_AeBo_TU!P57+TP3_AeBo_K!P57+TP3_JS_K!P57</f>
        <v>0</v>
      </c>
      <c r="Q57" s="1019"/>
      <c r="R57" s="1019">
        <f>PL_JS!Z57+PL_AeBo!R57+TP1_AeBo_TG!R57+TP1_PNP_TG!R57+TP1_JS_TG!R57+TP2_JS_TU!R57+TP2_AeBo_TU!R57+TP3_AeBo_K!R57+TP3_JS_K!R57</f>
        <v>0</v>
      </c>
      <c r="S57" s="1019"/>
      <c r="T57" s="1019">
        <f>PL_JS!AB57+PL_AeBo!T57+TP1_AeBo_TG!T57+TP1_PNP_TG!T57+TP1_JS_TG!T57+TP2_JS_TU!T57+TP2_AeBo_TU!T57+TP3_AeBo_K!T57+TP3_JS_K!T57</f>
        <v>0</v>
      </c>
      <c r="U57" s="1019"/>
      <c r="V57" s="1019">
        <f>PL_JS!AD57+PL_AeBo!V57+TP1_AeBo_TG!V57+TP1_PNP_TG!V57+TP1_JS_TG!V57+TP2_JS_TU!V57+TP2_AeBo_TU!V57+TP3_AeBo_K!V57+TP3_JS_K!V57</f>
        <v>0</v>
      </c>
      <c r="W57" s="1019"/>
      <c r="X57" s="1019">
        <f>PL_JS!AF57+PL_AeBo!X57+TP1_AeBo_TG!X57+TP1_PNP_TG!X57+TP1_JS_TG!X57+TP2_JS_TU!X57+TP2_AeBo_TU!X57+TP3_AeBo_K!X57+TP3_JS_K!X57</f>
        <v>0</v>
      </c>
      <c r="Y57" s="1019"/>
      <c r="Z57" s="1019">
        <f>PL_JS!AH57+PL_AeBo!Z57+TP1_AeBo_TG!Z57+TP1_PNP_TG!Z57+TP1_JS_TG!Z57+TP2_JS_TU!Z57+TP2_AeBo_TU!Z57+TP3_AeBo_K!Z57+TP3_JS_K!Z57</f>
        <v>0</v>
      </c>
      <c r="AA57" s="1019"/>
      <c r="AB57" s="1019">
        <f>PL_JS!AJ57+PL_AeBo!AB57+TP1_AeBo_TG!AB57+TP1_PNP_TG!AB57+TP1_JS_TG!AB57+TP2_JS_TU!AB57+TP2_AeBo_TU!AB57+TP3_AeBo_K!AB57+TP3_JS_K!AB57</f>
        <v>0</v>
      </c>
      <c r="AC57" s="1019"/>
      <c r="AD57" s="1019">
        <f>PL_JS!AL57+PL_AeBo!AD57+TP1_AeBo_TG!AD57+TP1_PNP_TG!AD57+TP1_JS_TG!AD57+TP2_JS_TU!AD57+TP2_AeBo_TU!AD57+TP3_AeBo_K!AD57+TP3_JS_K!AD57</f>
        <v>1473.6842105263158</v>
      </c>
      <c r="AE57" s="1019"/>
      <c r="AF57" s="1019">
        <f>PL_JS!AN57+PL_AeBo!AF57+TP1_AeBo_TG!AF57+TP1_PNP_TG!AF57+TP1_JS_TG!AF57+TP2_JS_TU!AF57+TP2_AeBo_TU!AF57+TP3_AeBo_K!AF57+TP3_JS_K!AF57</f>
        <v>0</v>
      </c>
      <c r="AG57" s="1019"/>
      <c r="AH57" s="1019">
        <f>PL_JS!AP57+PL_AeBo!AH57+TP1_AeBo_TG!AH57+TP1_PNP_TG!AH57+TP1_JS_TG!AH57+TP2_JS_TU!AH57+TP2_AeBo_TU!AH57+TP3_AeBo_K!AH57+TP3_JS_K!AH57</f>
        <v>0</v>
      </c>
      <c r="AI57" s="1019"/>
      <c r="AJ57" s="1019">
        <f>PL_JS!AR57+PL_AeBo!AJ57+TP1_AeBo_TG!AJ57+TP1_PNP_TG!AJ57+TP1_JS_TG!AJ57+TP2_JS_TU!AJ57+TP2_AeBo_TU!AJ57+TP3_AeBo_K!AJ57+TP3_JS_K!AJ57</f>
        <v>0</v>
      </c>
      <c r="AK57" s="1019"/>
      <c r="AL57" s="1019">
        <f>PL_JS!AT57+PL_AeBo!AL57+TP1_AeBo_TG!AL57+TP1_PNP_TG!AL57+TP1_JS_TG!AL57+TP2_JS_TU!AL57+TP2_AeBo_TU!AL57+TP3_AeBo_K!AL57+TP3_JS_K!AL57</f>
        <v>0</v>
      </c>
      <c r="AM57" s="1019"/>
      <c r="AN57" s="1019">
        <f>PL_JS!AV57+PL_AeBo!AN57+TP1_AeBo_TG!AN57+TP1_PNP_TG!AN57+TP1_JS_TG!AN57+TP2_JS_TU!AN57+TP2_AeBo_TU!AN57+TP3_AeBo_K!AN57+TP3_JS_K!AN57</f>
        <v>0</v>
      </c>
      <c r="AO57" s="1019"/>
      <c r="AP57" s="1019">
        <f>PL_JS!AX57+PL_AeBo!AP57+TP1_AeBo_TG!AP57+TP1_PNP_TG!AP57+TP1_JS_TG!AP57+TP2_JS_TU!AP57+TP2_AeBo_TU!AP57+TP3_AeBo_K!AP57+TP3_JS_K!AP57</f>
        <v>0</v>
      </c>
      <c r="AQ57" s="1019"/>
      <c r="AR57" s="1019">
        <f>PL_JS!AZ57+PL_AeBo!AR57+TP1_AeBo_TG!AR57+TP1_PNP_TG!AR57+TP1_JS_TG!AR57+TP2_JS_TU!AR57+TP2_AeBo_TU!AR57+TP3_AeBo_K!AR57+TP3_JS_K!AR57</f>
        <v>0</v>
      </c>
      <c r="AS57" s="1019"/>
      <c r="AT57" s="1019">
        <f>PL_JS!BB57+PL_AeBo!AT57+TP1_AeBo_TG!AT57+TP1_PNP_TG!AT57+TP1_JS_TG!AT57+TP2_JS_TU!AT57+TP2_AeBo_TU!AT57+TP3_AeBo_K!AT57+TP3_JS_K!AT57</f>
        <v>0</v>
      </c>
      <c r="AU57" s="1019"/>
      <c r="AV57" s="1019">
        <f>PL_JS!BD57+PL_AeBo!AV57+TP1_AeBo_TG!AV57+TP1_PNP_TG!AV57+TP1_JS_TG!AV57+TP2_JS_TU!AV57+TP2_AeBo_TU!AV57+TP3_AeBo_K!AV57+TP3_JS_K!AV57</f>
        <v>0</v>
      </c>
      <c r="AW57" s="1019"/>
      <c r="AX57" s="1019">
        <f>PL_JS!BF57+PL_AeBo!AX57+TP1_AeBo_TG!AX57+TP1_PNP_TG!AX57+TP1_JS_TG!AX57+TP2_JS_TU!AX57+TP2_AeBo_TU!AX57+TP3_AeBo_K!AX57+TP3_JS_K!AX57</f>
        <v>0</v>
      </c>
      <c r="AY57" s="1019"/>
      <c r="AZ57" s="1019">
        <f>PL_JS!BH57+PL_AeBo!AZ57+TP1_AeBo_TG!AZ57+TP1_PNP_TG!AZ57+TP1_JS_TG!AZ57+TP2_JS_TU!AZ57+TP2_AeBo_TU!AZ57+TP3_AeBo_K!AZ57+TP3_JS_K!AZ57</f>
        <v>0</v>
      </c>
      <c r="BA57" s="1019"/>
      <c r="BB57" s="1019">
        <f>PL_JS!BJ57+PL_AeBo!BB57+TP1_AeBo_TG!BB57+TP1_PNP_TG!BB57+TP1_JS_TG!BB57+TP2_JS_TU!BB57+TP2_AeBo_TU!BB57+TP3_AeBo_K!BB57+TP3_JS_K!BB57</f>
        <v>0</v>
      </c>
      <c r="BC57" s="1019"/>
      <c r="BD57" s="1019">
        <f>PL_JS!BL57+PL_AeBo!BD57+TP1_AeBo_TG!BD57+TP1_PNP_TG!BD57+TP1_JS_TG!BD57+TP2_JS_TU!BD57+TP2_AeBo_TU!BD57+TP3_AeBo_K!BD57+TP3_JS_K!BD57</f>
        <v>0</v>
      </c>
      <c r="BE57" s="1019"/>
      <c r="BF57" s="1019">
        <f>PL_JS!BN57+PL_AeBo!BF57+TP1_AeBo_TG!BF57+TP1_PNP_TG!BF57+TP1_JS_TG!BF57+TP2_JS_TU!BF57+TP2_AeBo_TU!BF57+TP3_AeBo_K!BF57+TP3_JS_K!BF57</f>
        <v>0</v>
      </c>
      <c r="BG57" s="1019"/>
      <c r="BH57" s="1019">
        <f>PL_JS!BP57+PL_AeBo!BH57+TP1_AeBo_TG!BH57+TP1_PNP_TG!BH57+TP1_JS_TG!BH57+TP2_JS_TU!BH57+TP2_AeBo_TU!BH57+TP3_AeBo_K!BH57+TP3_JS_K!BH57</f>
        <v>0</v>
      </c>
      <c r="BI57" s="1019"/>
      <c r="BJ57" s="1019">
        <f>PL_JS!BR57+PL_AeBo!BJ57+TP1_AeBo_TG!BJ57+TP1_PNP_TG!BJ57+TP1_JS_TG!BJ57+TP2_JS_TU!BJ57+TP2_AeBo_TU!BJ57+TP3_AeBo_K!BJ57+TP3_JS_K!BJ57</f>
        <v>0</v>
      </c>
      <c r="BK57" s="1019"/>
      <c r="BL57" s="1019">
        <f>PL_JS!BT57+PL_AeBo!BL57+TP1_AeBo_TG!BL57+TP1_PNP_TG!BL57+TP1_JS_TG!BL57+TP2_JS_TU!BL57+TP2_AeBo_TU!BL57+TP3_AeBo_K!BL57+TP3_JS_K!BL57</f>
        <v>0</v>
      </c>
      <c r="BM57" s="1019"/>
      <c r="BN57" s="1019">
        <f>PL_JS!BV57+PL_AeBo!BN57+TP1_AeBo_TG!BN57+TP1_PNP_TG!BN57+TP1_JS_TG!BN57+TP2_JS_TU!BN57+TP2_AeBo_TU!BN57+TP3_AeBo_K!BN57+TP3_JS_K!BN57</f>
        <v>0</v>
      </c>
      <c r="BO57" s="1019"/>
      <c r="BP57" s="1019">
        <f>PL_JS!BX57+PL_AeBo!BP57+TP1_AeBo_TG!BP57+TP1_PNP_TG!BP57+TP1_JS_TG!BP57+TP2_JS_TU!BP57+TP2_AeBo_TU!BP57+TP3_AeBo_K!BP57+TP3_JS_K!BP57</f>
        <v>0</v>
      </c>
      <c r="BQ57" s="1019"/>
      <c r="BR57" s="1019">
        <f>PL_JS!BZ57+PL_AeBo!BR57+TP1_AeBo_TG!BR57+TP1_PNP_TG!BR57+TP1_JS_TG!BR57+TP2_JS_TU!BR57+TP2_AeBo_TU!BR57+TP3_AeBo_K!BR57+TP3_JS_K!BR57</f>
        <v>0</v>
      </c>
      <c r="BS57" s="1019"/>
      <c r="BT57" s="1019">
        <f>PL_JS!CB57+PL_AeBo!BT57+TP1_AeBo_TG!BT57+TP1_PNP_TG!BT57+TP1_JS_TG!BT57+TP2_JS_TU!BT57+TP2_AeBo_TU!BT57+TP3_AeBo_K!BT57+TP3_JS_K!BT57</f>
        <v>0</v>
      </c>
      <c r="BU57" s="1019"/>
      <c r="BV57" s="1019">
        <f>PL_JS!CD57+PL_AeBo!BV57+TP1_AeBo_TG!BV57+TP1_PNP_TG!BV57+TP1_JS_TG!BV57+TP2_JS_TU!BV57+TP2_AeBo_TU!BV57+TP3_AeBo_K!BV57+TP3_JS_K!BV57</f>
        <v>0</v>
      </c>
      <c r="BW57" s="1019"/>
      <c r="BX57" s="1020">
        <f>PL_JS!CF57+PL_AeBo!BX57+TP1_AeBo_TG!BX57+TP1_PNP_TG!BX57+TP1_JS_TG!BX57+TP2_JS_TU!BX57+TP2_AeBo_TU!BX57+TP3_AeBo_K!BX57+TP3_JS_K!BX57</f>
        <v>0</v>
      </c>
      <c r="BY57" s="1021"/>
      <c r="BZ57" s="1019">
        <f>PL_JS!CH57+PL_AeBo!BZ57+TP1_AeBo_TG!BZ57+TP1_PNP_TG!BZ57+TP1_JS_TG!BZ57+TP2_JS_TU!BZ57+TP2_AeBo_TU!BZ57+TP3_AeBo_K!BZ57+TP3_JS_K!BZ57</f>
        <v>0</v>
      </c>
      <c r="CA57" s="1019"/>
      <c r="CB57" s="1019">
        <f>PL_JS!CJ57+PL_AeBo!CB57+TP1_AeBo_TG!CB57+TP1_PNP_TG!CB57+TP1_JS_TG!CB57+TP2_JS_TU!CB57+TP2_AeBo_TU!CB57+TP3_AeBo_K!CB57+TP3_JS_K!CB57</f>
        <v>0</v>
      </c>
      <c r="CC57" s="1019"/>
      <c r="CD57" s="1019">
        <f>PL_JS!CL57+PL_AeBo!CD57+TP1_AeBo_TG!CD57+TP1_PNP_TG!CD57+TP1_JS_TG!CD57+TP2_JS_TU!CD57+TP2_AeBo_TU!CD57+TP3_AeBo_K!CD57+TP3_JS_K!CD57</f>
        <v>0</v>
      </c>
      <c r="CE57" s="1019"/>
      <c r="CF57" s="571">
        <f t="shared" si="24"/>
        <v>1473.6842105263158</v>
      </c>
      <c r="CG57" s="574">
        <v>95</v>
      </c>
      <c r="CH57" s="573">
        <f t="shared" si="25"/>
        <v>140000</v>
      </c>
      <c r="CI57" s="278"/>
    </row>
    <row r="58" spans="1:95" ht="12.75" customHeight="1" outlineLevel="1" x14ac:dyDescent="0.2">
      <c r="A58" s="579" t="s">
        <v>359</v>
      </c>
      <c r="B58" s="578"/>
      <c r="C58" s="578" t="s">
        <v>3</v>
      </c>
      <c r="D58" s="1019">
        <f>PL_JS!L58+PL_AeBo!D58+TP1_AeBo_TG!D58+TP1_PNP_TG!D58+TP1_JS_TG!D58+TP2_JS_TU!D58+TP2_AeBo_TU!D58+TP3_AeBo_K!D58+TP3_JS_K!D58</f>
        <v>0</v>
      </c>
      <c r="E58" s="1019"/>
      <c r="F58" s="1019">
        <f>PL_JS!N58+PL_AeBo!F58+TP1_AeBo_TG!F58+TP1_PNP_TG!F58+TP1_JS_TG!F58+TP2_JS_TU!F58+TP2_AeBo_TU!F58+TP3_AeBo_K!F58+TP3_JS_K!F58</f>
        <v>0</v>
      </c>
      <c r="G58" s="1019"/>
      <c r="H58" s="1019">
        <f>PL_JS!P58+PL_AeBo!H58+TP1_AeBo_TG!H58+TP1_PNP_TG!H58+TP1_JS_TG!H58+TP2_JS_TU!H58+TP2_AeBo_TU!H58+TP3_AeBo_K!H58+TP3_JS_K!H58</f>
        <v>0</v>
      </c>
      <c r="I58" s="1019"/>
      <c r="J58" s="1019">
        <f>PL_JS!R58+PL_AeBo!J58+TP1_AeBo_TG!J58+TP1_PNP_TG!J58+TP1_JS_TG!J58+TP2_JS_TU!J58+TP2_AeBo_TU!J58+TP3_AeBo_K!J58+TP3_JS_K!J58</f>
        <v>0</v>
      </c>
      <c r="K58" s="1019"/>
      <c r="L58" s="1019">
        <f>PL_JS!T58+PL_AeBo!L58+TP1_AeBo_TG!L58+TP1_PNP_TG!L58+TP1_JS_TG!L58+TP2_JS_TU!L58+TP2_AeBo_TU!L58+TP3_AeBo_K!L58+TP3_JS_K!L58</f>
        <v>0</v>
      </c>
      <c r="M58" s="1019"/>
      <c r="N58" s="1019">
        <f>PL_JS!V58+PL_AeBo!N58+TP1_AeBo_TG!N58+TP1_PNP_TG!N58+TP1_JS_TG!N58+TP2_JS_TU!N58+TP2_AeBo_TU!N58+TP3_AeBo_K!N58+TP3_JS_K!N58</f>
        <v>0</v>
      </c>
      <c r="O58" s="1019"/>
      <c r="P58" s="1019">
        <f>PL_JS!X58+PL_AeBo!P58+TP1_AeBo_TG!P58+TP1_PNP_TG!P58+TP1_JS_TG!P58+TP2_JS_TU!P58+TP2_AeBo_TU!P58+TP3_AeBo_K!P58+TP3_JS_K!P58</f>
        <v>0</v>
      </c>
      <c r="Q58" s="1019"/>
      <c r="R58" s="1019">
        <f>PL_JS!Z58+PL_AeBo!R58+TP1_AeBo_TG!R58+TP1_PNP_TG!R58+TP1_JS_TG!R58+TP2_JS_TU!R58+TP2_AeBo_TU!R58+TP3_AeBo_K!R58+TP3_JS_K!R58</f>
        <v>0</v>
      </c>
      <c r="S58" s="1019"/>
      <c r="T58" s="1019">
        <f>PL_JS!AB58+PL_AeBo!T58+TP1_AeBo_TG!T58+TP1_PNP_TG!T58+TP1_JS_TG!T58+TP2_JS_TU!T58+TP2_AeBo_TU!T58+TP3_AeBo_K!T58+TP3_JS_K!T58</f>
        <v>0</v>
      </c>
      <c r="U58" s="1019"/>
      <c r="V58" s="1019">
        <f>PL_JS!AD58+PL_AeBo!V58+TP1_AeBo_TG!V58+TP1_PNP_TG!V58+TP1_JS_TG!V58+TP2_JS_TU!V58+TP2_AeBo_TU!V58+TP3_AeBo_K!V58+TP3_JS_K!V58</f>
        <v>263.15789473684208</v>
      </c>
      <c r="W58" s="1019"/>
      <c r="X58" s="1019">
        <f>PL_JS!AF58+PL_AeBo!X58+TP1_AeBo_TG!X58+TP1_PNP_TG!X58+TP1_JS_TG!X58+TP2_JS_TU!X58+TP2_AeBo_TU!X58+TP3_AeBo_K!X58+TP3_JS_K!X58</f>
        <v>0</v>
      </c>
      <c r="Y58" s="1019"/>
      <c r="Z58" s="1019">
        <f>PL_JS!AH58+PL_AeBo!Z58+TP1_AeBo_TG!Z58+TP1_PNP_TG!Z58+TP1_JS_TG!Z58+TP2_JS_TU!Z58+TP2_AeBo_TU!Z58+TP3_AeBo_K!Z58+TP3_JS_K!Z58</f>
        <v>0</v>
      </c>
      <c r="AA58" s="1019"/>
      <c r="AB58" s="1019">
        <f>PL_JS!AJ58+PL_AeBo!AB58+TP1_AeBo_TG!AB58+TP1_PNP_TG!AB58+TP1_JS_TG!AB58+TP2_JS_TU!AB58+TP2_AeBo_TU!AB58+TP3_AeBo_K!AB58+TP3_JS_K!AB58</f>
        <v>0</v>
      </c>
      <c r="AC58" s="1019"/>
      <c r="AD58" s="1019">
        <f>PL_JS!AL58+PL_AeBo!AD58+TP1_AeBo_TG!AD58+TP1_PNP_TG!AD58+TP1_JS_TG!AD58+TP2_JS_TU!AD58+TP2_AeBo_TU!AD58+TP3_AeBo_K!AD58+TP3_JS_K!AD58</f>
        <v>289.4736842105263</v>
      </c>
      <c r="AE58" s="1019"/>
      <c r="AF58" s="1019">
        <f>PL_JS!AN58+PL_AeBo!AF58+TP1_AeBo_TG!AF58+TP1_PNP_TG!AF58+TP1_JS_TG!AF58+TP2_JS_TU!AF58+TP2_AeBo_TU!AF58+TP3_AeBo_K!AF58+TP3_JS_K!AF58</f>
        <v>0</v>
      </c>
      <c r="AG58" s="1019"/>
      <c r="AH58" s="1019">
        <f>PL_JS!AP58+PL_AeBo!AH58+TP1_AeBo_TG!AH58+TP1_PNP_TG!AH58+TP1_JS_TG!AH58+TP2_JS_TU!AH58+TP2_AeBo_TU!AH58+TP3_AeBo_K!AH58+TP3_JS_K!AH58</f>
        <v>0</v>
      </c>
      <c r="AI58" s="1019"/>
      <c r="AJ58" s="1019">
        <f>PL_JS!AR58+PL_AeBo!AJ58+TP1_AeBo_TG!AJ58+TP1_PNP_TG!AJ58+TP1_JS_TG!AJ58+TP2_JS_TU!AJ58+TP2_AeBo_TU!AJ58+TP3_AeBo_K!AJ58+TP3_JS_K!AJ58</f>
        <v>0</v>
      </c>
      <c r="AK58" s="1019"/>
      <c r="AL58" s="1019">
        <f>PL_JS!AT58+PL_AeBo!AL58+TP1_AeBo_TG!AL58+TP1_PNP_TG!AL58+TP1_JS_TG!AL58+TP2_JS_TU!AL58+TP2_AeBo_TU!AL58+TP3_AeBo_K!AL58+TP3_JS_K!AL58</f>
        <v>178.94736842105263</v>
      </c>
      <c r="AM58" s="1019"/>
      <c r="AN58" s="1019">
        <f>PL_JS!AV58+PL_AeBo!AN58+TP1_AeBo_TG!AN58+TP1_PNP_TG!AN58+TP1_JS_TG!AN58+TP2_JS_TU!AN58+TP2_AeBo_TU!AN58+TP3_AeBo_K!AN58+TP3_JS_K!AN58</f>
        <v>0</v>
      </c>
      <c r="AO58" s="1019"/>
      <c r="AP58" s="1019">
        <f>PL_JS!AX58+PL_AeBo!AP58+TP1_AeBo_TG!AP58+TP1_PNP_TG!AP58+TP1_JS_TG!AP58+TP2_JS_TU!AP58+TP2_AeBo_TU!AP58+TP3_AeBo_K!AP58+TP3_JS_K!AP58</f>
        <v>0</v>
      </c>
      <c r="AQ58" s="1019"/>
      <c r="AR58" s="1019">
        <f>PL_JS!AZ58+PL_AeBo!AR58+TP1_AeBo_TG!AR58+TP1_PNP_TG!AR58+TP1_JS_TG!AR58+TP2_JS_TU!AR58+TP2_AeBo_TU!AR58+TP3_AeBo_K!AR58+TP3_JS_K!AR58</f>
        <v>0</v>
      </c>
      <c r="AS58" s="1019"/>
      <c r="AT58" s="1019">
        <f>PL_JS!BB58+PL_AeBo!AT58+TP1_AeBo_TG!AT58+TP1_PNP_TG!AT58+TP1_JS_TG!AT58+TP2_JS_TU!AT58+TP2_AeBo_TU!AT58+TP3_AeBo_K!AT58+TP3_JS_K!AT58</f>
        <v>0</v>
      </c>
      <c r="AU58" s="1019"/>
      <c r="AV58" s="1019">
        <f>PL_JS!BD58+PL_AeBo!AV58+TP1_AeBo_TG!AV58+TP1_PNP_TG!AV58+TP1_JS_TG!AV58+TP2_JS_TU!AV58+TP2_AeBo_TU!AV58+TP3_AeBo_K!AV58+TP3_JS_K!AV58</f>
        <v>0</v>
      </c>
      <c r="AW58" s="1019"/>
      <c r="AX58" s="1019">
        <f>PL_JS!BF58+PL_AeBo!AX58+TP1_AeBo_TG!AX58+TP1_PNP_TG!AX58+TP1_JS_TG!AX58+TP2_JS_TU!AX58+TP2_AeBo_TU!AX58+TP3_AeBo_K!AX58+TP3_JS_K!AX58</f>
        <v>0</v>
      </c>
      <c r="AY58" s="1019"/>
      <c r="AZ58" s="1019">
        <f>PL_JS!BH58+PL_AeBo!AZ58+TP1_AeBo_TG!AZ58+TP1_PNP_TG!AZ58+TP1_JS_TG!AZ58+TP2_JS_TU!AZ58+TP2_AeBo_TU!AZ58+TP3_AeBo_K!AZ58+TP3_JS_K!AZ58</f>
        <v>0</v>
      </c>
      <c r="BA58" s="1019"/>
      <c r="BB58" s="1019">
        <f>PL_JS!BJ58+PL_AeBo!BB58+TP1_AeBo_TG!BB58+TP1_PNP_TG!BB58+TP1_JS_TG!BB58+TP2_JS_TU!BB58+TP2_AeBo_TU!BB58+TP3_AeBo_K!BB58+TP3_JS_K!BB58</f>
        <v>0</v>
      </c>
      <c r="BC58" s="1019"/>
      <c r="BD58" s="1019">
        <f>PL_JS!BL58+PL_AeBo!BD58+TP1_AeBo_TG!BD58+TP1_PNP_TG!BD58+TP1_JS_TG!BD58+TP2_JS_TU!BD58+TP2_AeBo_TU!BD58+TP3_AeBo_K!BD58+TP3_JS_K!BD58</f>
        <v>0</v>
      </c>
      <c r="BE58" s="1019"/>
      <c r="BF58" s="1019">
        <f>PL_JS!BN58+PL_AeBo!BF58+TP1_AeBo_TG!BF58+TP1_PNP_TG!BF58+TP1_JS_TG!BF58+TP2_JS_TU!BF58+TP2_AeBo_TU!BF58+TP3_AeBo_K!BF58+TP3_JS_K!BF58</f>
        <v>0</v>
      </c>
      <c r="BG58" s="1019"/>
      <c r="BH58" s="1019">
        <f>PL_JS!BP58+PL_AeBo!BH58+TP1_AeBo_TG!BH58+TP1_PNP_TG!BH58+TP1_JS_TG!BH58+TP2_JS_TU!BH58+TP2_AeBo_TU!BH58+TP3_AeBo_K!BH58+TP3_JS_K!BH58</f>
        <v>0</v>
      </c>
      <c r="BI58" s="1019"/>
      <c r="BJ58" s="1019">
        <f>PL_JS!BR58+PL_AeBo!BJ58+TP1_AeBo_TG!BJ58+TP1_PNP_TG!BJ58+TP1_JS_TG!BJ58+TP2_JS_TU!BJ58+TP2_AeBo_TU!BJ58+TP3_AeBo_K!BJ58+TP3_JS_K!BJ58</f>
        <v>0</v>
      </c>
      <c r="BK58" s="1019"/>
      <c r="BL58" s="1019">
        <f>PL_JS!BT58+PL_AeBo!BL58+TP1_AeBo_TG!BL58+TP1_PNP_TG!BL58+TP1_JS_TG!BL58+TP2_JS_TU!BL58+TP2_AeBo_TU!BL58+TP3_AeBo_K!BL58+TP3_JS_K!BL58</f>
        <v>0</v>
      </c>
      <c r="BM58" s="1019"/>
      <c r="BN58" s="1019">
        <f>PL_JS!BV58+PL_AeBo!BN58+TP1_AeBo_TG!BN58+TP1_PNP_TG!BN58+TP1_JS_TG!BN58+TP2_JS_TU!BN58+TP2_AeBo_TU!BN58+TP3_AeBo_K!BN58+TP3_JS_K!BN58</f>
        <v>0</v>
      </c>
      <c r="BO58" s="1019"/>
      <c r="BP58" s="1019">
        <f>PL_JS!BX58+PL_AeBo!BP58+TP1_AeBo_TG!BP58+TP1_PNP_TG!BP58+TP1_JS_TG!BP58+TP2_JS_TU!BP58+TP2_AeBo_TU!BP58+TP3_AeBo_K!BP58+TP3_JS_K!BP58</f>
        <v>0</v>
      </c>
      <c r="BQ58" s="1019"/>
      <c r="BR58" s="1019">
        <f>PL_JS!BZ58+PL_AeBo!BR58+TP1_AeBo_TG!BR58+TP1_PNP_TG!BR58+TP1_JS_TG!BR58+TP2_JS_TU!BR58+TP2_AeBo_TU!BR58+TP3_AeBo_K!BR58+TP3_JS_K!BR58</f>
        <v>0</v>
      </c>
      <c r="BS58" s="1019"/>
      <c r="BT58" s="1019">
        <f>PL_JS!CB58+PL_AeBo!BT58+TP1_AeBo_TG!BT58+TP1_PNP_TG!BT58+TP1_JS_TG!BT58+TP2_JS_TU!BT58+TP2_AeBo_TU!BT58+TP3_AeBo_K!BT58+TP3_JS_K!BT58</f>
        <v>0</v>
      </c>
      <c r="BU58" s="1019"/>
      <c r="BV58" s="1019">
        <f>PL_JS!CD58+PL_AeBo!BV58+TP1_AeBo_TG!BV58+TP1_PNP_TG!BV58+TP1_JS_TG!BV58+TP2_JS_TU!BV58+TP2_AeBo_TU!BV58+TP3_AeBo_K!BV58+TP3_JS_K!BV58</f>
        <v>0</v>
      </c>
      <c r="BW58" s="1019"/>
      <c r="BX58" s="1020">
        <f>PL_JS!BX58+PL_AeBo!BX58+TP1_AeBo_TG!BX58+TP1_PNP_TG!BX58+TP1_JS_TG!BX58+TP2_JS_TU!BX58+TP2_AeBo_TU!$BX$58+TP3_AeBo_K!BX58+TP3_JS_K!BX58</f>
        <v>0</v>
      </c>
      <c r="BY58" s="1021"/>
      <c r="BZ58" s="1020">
        <f>PL_JS!BZ58+PL_AeBo!BZ58+TP1_AeBo_TG!BZ58+TP1_PNP_TG!BZ58+TP1_JS_TG!BZ58+TP2_JS_TU!BZ58+TP2_AeBo_TU!$BX$58+TP3_AeBo_K!BZ58+TP3_JS_K!BZ58</f>
        <v>0</v>
      </c>
      <c r="CA58" s="1021"/>
      <c r="CB58" s="1019">
        <f>PL_JS!CJ58+PL_AeBo!CB58+TP1_AeBo_TG!CB58+TP1_PNP_TG!CB58+TP1_JS_TG!CB58+TP2_JS_TU!CB58+TP2_AeBo_TU!CB58+TP3_AeBo_K!CB58+TP3_JS_K!CB58</f>
        <v>0</v>
      </c>
      <c r="CC58" s="1019"/>
      <c r="CD58" s="1019">
        <f>PL_JS!CL58+PL_AeBo!CD58+TP1_AeBo_TG!CD58+TP1_PNP_TG!CD58+TP1_JS_TG!CD58+TP2_JS_TU!CD58+TP2_AeBo_TU!CD58+TP3_AeBo_K!CD58+TP3_JS_K!CD58</f>
        <v>0</v>
      </c>
      <c r="CE58" s="1019"/>
      <c r="CF58" s="571">
        <f t="shared" si="24"/>
        <v>731.57894736842093</v>
      </c>
      <c r="CG58" s="574">
        <v>95</v>
      </c>
      <c r="CH58" s="573">
        <f t="shared" si="25"/>
        <v>69499.999999999985</v>
      </c>
      <c r="CI58" s="278"/>
    </row>
    <row r="59" spans="1:95" ht="12.75" customHeight="1" outlineLevel="1" x14ac:dyDescent="0.2">
      <c r="A59" s="579" t="s">
        <v>362</v>
      </c>
      <c r="B59" s="578"/>
      <c r="C59" s="578" t="s">
        <v>8</v>
      </c>
      <c r="D59" s="1019">
        <f>PL_JS!L59+PL_AeBo!D59+TP1_AeBo_TG!D59+TP1_PNP_TG!D59+TP1_JS_TG!D59+TP2_JS_TU!D59+TP2_AeBo_TU!D59+TP3_AeBo_K!D59+TP3_JS_K!D59</f>
        <v>0</v>
      </c>
      <c r="E59" s="1019"/>
      <c r="F59" s="1019">
        <f>PL_JS!N59+PL_AeBo!F59+TP1_AeBo_TG!F59+TP1_PNP_TG!F59+TP1_JS_TG!F59+TP2_JS_TU!F59+TP2_AeBo_TU!F59+TP3_AeBo_K!F59+TP3_JS_K!F59</f>
        <v>0</v>
      </c>
      <c r="G59" s="1019"/>
      <c r="H59" s="1019">
        <f>PL_JS!P59+PL_AeBo!H59+TP1_AeBo_TG!H59+TP1_PNP_TG!H59+TP1_JS_TG!H59+TP2_JS_TU!H59+TP2_AeBo_TU!H59+TP3_AeBo_K!H59+TP3_JS_K!H59</f>
        <v>0</v>
      </c>
      <c r="I59" s="1019"/>
      <c r="J59" s="1019">
        <f>PL_JS!R59+PL_AeBo!J59+TP1_AeBo_TG!J59+TP1_PNP_TG!J59+TP1_JS_TG!J59+TP2_JS_TU!J59+TP2_AeBo_TU!J59+TP3_AeBo_K!J59+TP3_JS_K!J59</f>
        <v>0</v>
      </c>
      <c r="K59" s="1019"/>
      <c r="L59" s="1019">
        <f>PL_JS!T59+PL_AeBo!L59+TP1_AeBo_TG!L59+TP1_PNP_TG!L59+TP1_JS_TG!L59+TP2_JS_TU!L59+TP2_AeBo_TU!L59+TP3_AeBo_K!L59+TP3_JS_K!L59</f>
        <v>0</v>
      </c>
      <c r="M59" s="1019"/>
      <c r="N59" s="1019">
        <f>PL_JS!V59+PL_AeBo!N59+TP1_AeBo_TG!N59+TP1_PNP_TG!N59+TP1_JS_TG!N59+TP2_JS_TU!N59+TP2_AeBo_TU!N59+TP3_AeBo_K!N59+TP3_JS_K!N59</f>
        <v>0</v>
      </c>
      <c r="O59" s="1019"/>
      <c r="P59" s="1019">
        <f>PL_JS!X59+PL_AeBo!P59+TP1_AeBo_TG!P59+TP1_PNP_TG!P59+TP1_JS_TG!P59+TP2_JS_TU!P59+TP2_AeBo_TU!P59+TP3_AeBo_K!P59+TP3_JS_K!P59</f>
        <v>0</v>
      </c>
      <c r="Q59" s="1019"/>
      <c r="R59" s="1019">
        <f>PL_JS!Z59+PL_AeBo!R59+TP1_AeBo_TG!R59+TP1_PNP_TG!R59+TP1_JS_TG!R59+TP2_JS_TU!R59+TP2_AeBo_TU!R59+TP3_AeBo_K!R59+TP3_JS_K!R59</f>
        <v>0</v>
      </c>
      <c r="S59" s="1019"/>
      <c r="T59" s="1019">
        <f>PL_JS!AB59+PL_AeBo!T59+TP1_AeBo_TG!T59+TP1_PNP_TG!T59+TP1_JS_TG!T59+TP2_JS_TU!T59+TP2_AeBo_TU!T59+TP3_AeBo_K!T59+TP3_JS_K!T59</f>
        <v>0</v>
      </c>
      <c r="U59" s="1019"/>
      <c r="V59" s="1019">
        <f>PL_JS!AD59+PL_AeBo!V59+TP1_AeBo_TG!V59+TP1_PNP_TG!V59+TP1_JS_TG!V59+TP2_JS_TU!V59+TP2_AeBo_TU!V59+TP3_AeBo_K!V59+TP3_JS_K!V59</f>
        <v>0</v>
      </c>
      <c r="W59" s="1019"/>
      <c r="X59" s="1019">
        <f>PL_JS!AF59+PL_AeBo!X59+TP1_AeBo_TG!X59+TP1_PNP_TG!X59+TP1_JS_TG!X59+TP2_JS_TU!X59+TP2_AeBo_TU!X59+TP3_AeBo_K!X59+TP3_JS_K!X59</f>
        <v>0</v>
      </c>
      <c r="Y59" s="1019"/>
      <c r="Z59" s="1019">
        <f>PL_JS!AH59+PL_AeBo!Z59+TP1_AeBo_TG!Z59+TP1_PNP_TG!Z59+TP1_JS_TG!Z59+TP2_JS_TU!Z59+TP2_AeBo_TU!Z59+TP3_AeBo_K!Z59+TP3_JS_K!Z59</f>
        <v>0</v>
      </c>
      <c r="AA59" s="1019"/>
      <c r="AB59" s="1019">
        <f>PL_JS!AJ59+PL_AeBo!AB59+TP1_AeBo_TG!AB59+TP1_PNP_TG!AB59+TP1_JS_TG!AB59+TP2_JS_TU!AB59+TP2_AeBo_TU!AB59+TP3_AeBo_K!AB59+TP3_JS_K!AB59</f>
        <v>0</v>
      </c>
      <c r="AC59" s="1019"/>
      <c r="AD59" s="1019">
        <f>PL_JS!AL59+PL_AeBo!AD59+TP1_AeBo_TG!AD59+TP1_PNP_TG!AD59+TP1_JS_TG!AD59+TP2_JS_TU!AD59+TP2_AeBo_TU!AD59+TP3_AeBo_K!AD59+TP3_JS_K!AD59</f>
        <v>105.26315789473684</v>
      </c>
      <c r="AE59" s="1019"/>
      <c r="AF59" s="1019">
        <f>PL_JS!AN59+PL_AeBo!AF59+TP1_AeBo_TG!AF59+TP1_PNP_TG!AF59+TP1_JS_TG!AF59+TP2_JS_TU!AF59+TP2_AeBo_TU!AF59+TP3_AeBo_K!AF59+TP3_JS_K!AF59</f>
        <v>0</v>
      </c>
      <c r="AG59" s="1019"/>
      <c r="AH59" s="1019">
        <f>PL_JS!AP59+PL_AeBo!AH59+TP1_AeBo_TG!AH59+TP1_PNP_TG!AH59+TP1_JS_TG!AH59+TP2_JS_TU!AH59+TP2_AeBo_TU!AH59+TP3_AeBo_K!AH59+TP3_JS_K!AH59</f>
        <v>0</v>
      </c>
      <c r="AI59" s="1019"/>
      <c r="AJ59" s="1019">
        <f>PL_JS!AR59+PL_AeBo!AJ59+TP1_AeBo_TG!AJ59+TP1_PNP_TG!AJ59+TP1_JS_TG!AJ59+TP2_JS_TU!AJ59+TP2_AeBo_TU!AJ59+TP3_AeBo_K!AJ59+TP3_JS_K!AJ59</f>
        <v>0</v>
      </c>
      <c r="AK59" s="1019"/>
      <c r="AL59" s="1019">
        <f>PL_JS!AT59+PL_AeBo!AL59+TP1_AeBo_TG!AL59+TP1_PNP_TG!AL59+TP1_JS_TG!AL59+TP2_JS_TU!AL59+TP2_AeBo_TU!AL59+TP3_AeBo_K!AL59+TP3_JS_K!AL59</f>
        <v>210.52631578947367</v>
      </c>
      <c r="AM59" s="1019"/>
      <c r="AN59" s="1019">
        <f>PL_JS!AV59+PL_AeBo!AN59+TP1_AeBo_TG!AN59+TP1_PNP_TG!AN59+TP1_JS_TG!AN59+TP2_JS_TU!AN59+TP2_AeBo_TU!AN59+TP3_AeBo_K!AN59+TP3_JS_K!AN59</f>
        <v>0</v>
      </c>
      <c r="AO59" s="1019"/>
      <c r="AP59" s="1019">
        <f>PL_JS!AX59+PL_AeBo!AP59+TP1_AeBo_TG!AP59+TP1_PNP_TG!AP59+TP1_JS_TG!AP59+TP2_JS_TU!AP59+TP2_AeBo_TU!AP59+TP3_AeBo_K!AP59+TP3_JS_K!AP59</f>
        <v>0</v>
      </c>
      <c r="AQ59" s="1019"/>
      <c r="AR59" s="1019">
        <f>PL_JS!AZ59+PL_AeBo!AR59+TP1_AeBo_TG!AR59+TP1_PNP_TG!AR59+TP1_JS_TG!AR59+TP2_JS_TU!AR59+TP2_AeBo_TU!AR59+TP3_AeBo_K!AR59+TP3_JS_K!AR59</f>
        <v>0</v>
      </c>
      <c r="AS59" s="1019"/>
      <c r="AT59" s="1019">
        <f>PL_JS!BB59+PL_AeBo!AT59+TP1_AeBo_TG!AT59+TP1_PNP_TG!AT59+TP1_JS_TG!AT59+TP2_JS_TU!AT59+TP2_AeBo_TU!AT59+TP3_AeBo_K!AT59+TP3_JS_K!AT59</f>
        <v>0</v>
      </c>
      <c r="AU59" s="1019"/>
      <c r="AV59" s="1019">
        <f>PL_JS!BD59+PL_AeBo!AV59+TP1_AeBo_TG!AV59+TP1_PNP_TG!AV59+TP1_JS_TG!AV59+TP2_JS_TU!AV59+TP2_AeBo_TU!AV59+TP3_AeBo_K!AV59+TP3_JS_K!AV59</f>
        <v>0</v>
      </c>
      <c r="AW59" s="1019"/>
      <c r="AX59" s="1019">
        <f>PL_JS!BF59+PL_AeBo!AX59+TP1_AeBo_TG!AX59+TP1_PNP_TG!AX59+TP1_JS_TG!AX59+TP2_JS_TU!AX59+TP2_AeBo_TU!AX59+TP3_AeBo_K!AX59+TP3_JS_K!AX59</f>
        <v>0</v>
      </c>
      <c r="AY59" s="1019"/>
      <c r="AZ59" s="1019">
        <f>PL_JS!BH59+PL_AeBo!AZ59+TP1_AeBo_TG!AZ59+TP1_PNP_TG!AZ59+TP1_JS_TG!AZ59+TP2_JS_TU!AZ59+TP2_AeBo_TU!AZ59+TP3_AeBo_K!AZ59+TP3_JS_K!AZ59</f>
        <v>0</v>
      </c>
      <c r="BA59" s="1019"/>
      <c r="BB59" s="1019">
        <f>PL_JS!BJ59+PL_AeBo!BB59+TP1_AeBo_TG!BB59+TP1_PNP_TG!BB59+TP1_JS_TG!BB59+TP2_JS_TU!BB59+TP2_AeBo_TU!BB59+TP3_AeBo_K!BB59+TP3_JS_K!BB59</f>
        <v>0</v>
      </c>
      <c r="BC59" s="1019"/>
      <c r="BD59" s="1019">
        <f>PL_JS!BL59+PL_AeBo!BD59+TP1_AeBo_TG!BD59+TP1_PNP_TG!BD59+TP1_JS_TG!BD59+TP2_JS_TU!BD59+TP2_AeBo_TU!BD59+TP3_AeBo_K!BD59+TP3_JS_K!BD59</f>
        <v>0</v>
      </c>
      <c r="BE59" s="1019"/>
      <c r="BF59" s="1019">
        <f>PL_JS!BN59+PL_AeBo!BF59+TP1_AeBo_TG!BF59+TP1_PNP_TG!BF59+TP1_JS_TG!BF59+TP2_JS_TU!BF59+TP2_AeBo_TU!BF59+TP3_AeBo_K!BF59+TP3_JS_K!BF59</f>
        <v>0</v>
      </c>
      <c r="BG59" s="1019"/>
      <c r="BH59" s="1019">
        <f>PL_JS!BP59+PL_AeBo!BH59+TP1_AeBo_TG!BH59+TP1_PNP_TG!BH59+TP1_JS_TG!BH59+TP2_JS_TU!BH59+TP2_AeBo_TU!BH59+TP3_AeBo_K!BH59+TP3_JS_K!BH59</f>
        <v>0</v>
      </c>
      <c r="BI59" s="1019"/>
      <c r="BJ59" s="1019">
        <f>PL_JS!BR59+PL_AeBo!BJ59+TP1_AeBo_TG!BJ59+TP1_PNP_TG!BJ59+TP1_JS_TG!BJ59+TP2_JS_TU!BJ59+TP2_AeBo_TU!BJ59+TP3_AeBo_K!BJ59+TP3_JS_K!BJ59</f>
        <v>0</v>
      </c>
      <c r="BK59" s="1019"/>
      <c r="BL59" s="1019">
        <f>PL_JS!BT59+PL_AeBo!BL59+TP1_AeBo_TG!BL59+TP1_PNP_TG!BL59+TP1_JS_TG!BL59+TP2_JS_TU!BL59+TP2_AeBo_TU!BL59+TP3_AeBo_K!BL59+TP3_JS_K!BL59</f>
        <v>0</v>
      </c>
      <c r="BM59" s="1019"/>
      <c r="BN59" s="1019">
        <f>PL_JS!BV59+PL_AeBo!BN59+TP1_AeBo_TG!BN59+TP1_PNP_TG!BN59+TP1_JS_TG!BN59+TP2_JS_TU!BN59+TP2_AeBo_TU!BN59+TP3_AeBo_K!BN59+TP3_JS_K!BN59</f>
        <v>0</v>
      </c>
      <c r="BO59" s="1019"/>
      <c r="BP59" s="1019">
        <f>PL_JS!BX59+PL_AeBo!BP59+TP1_AeBo_TG!BP59+TP1_PNP_TG!BP59+TP1_JS_TG!BP59+TP2_JS_TU!BP59+TP2_AeBo_TU!BP59+TP3_AeBo_K!BP59+TP3_JS_K!BP59</f>
        <v>0</v>
      </c>
      <c r="BQ59" s="1019"/>
      <c r="BR59" s="1019">
        <f>PL_JS!BZ59+PL_AeBo!BR59+TP1_AeBo_TG!BR59+TP1_PNP_TG!BR59+TP1_JS_TG!BR59+TP2_JS_TU!BR59+TP2_AeBo_TU!BR59+TP3_AeBo_K!BR59+TP3_JS_K!BR59</f>
        <v>0</v>
      </c>
      <c r="BS59" s="1019"/>
      <c r="BT59" s="1019">
        <f>PL_JS!CB59+PL_AeBo!BT59+TP1_AeBo_TG!BT59+TP1_PNP_TG!BT59+TP1_JS_TG!BT59+TP2_JS_TU!BT59+TP2_AeBo_TU!BT59+TP3_AeBo_K!BT59+TP3_JS_K!BT59</f>
        <v>0</v>
      </c>
      <c r="BU59" s="1019"/>
      <c r="BV59" s="1019">
        <f>PL_JS!CD59+PL_AeBo!BV59+TP1_AeBo_TG!BV59+TP1_PNP_TG!BV59+TP1_JS_TG!BV59+TP2_JS_TU!BV59+TP2_AeBo_TU!BV59+TP3_AeBo_K!BV59+TP3_JS_K!BV59</f>
        <v>0</v>
      </c>
      <c r="BW59" s="1019"/>
      <c r="BX59" s="1020">
        <f>PL_JS!CF59+PL_AeBo!BX59+TP1_AeBo_TG!BX59+TP1_PNP_TG!BX59+TP1_JS_TG!BX59+TP2_JS_TU!BX59+TP2_AeBo_TU!BX59+TP3_AeBo_K!BX59+TP3_JS_K!BX59</f>
        <v>0</v>
      </c>
      <c r="BY59" s="1021"/>
      <c r="BZ59" s="1019">
        <f>PL_JS!CH59+PL_AeBo!BZ59+TP1_AeBo_TG!BZ59+TP1_PNP_TG!BZ59+TP1_JS_TG!BZ59+TP2_JS_TU!BZ59+TP2_AeBo_TU!BZ59+TP3_AeBo_K!BZ59+TP3_JS_K!BZ59</f>
        <v>0</v>
      </c>
      <c r="CA59" s="1019"/>
      <c r="CB59" s="1019">
        <f>PL_JS!CJ59+PL_AeBo!CB59+TP1_AeBo_TG!CB59+TP1_PNP_TG!CB59+TP1_JS_TG!CB59+TP2_JS_TU!CB59+TP2_AeBo_TU!CB59+TP3_AeBo_K!CB59+TP3_JS_K!CB59</f>
        <v>0</v>
      </c>
      <c r="CC59" s="1019"/>
      <c r="CD59" s="1019">
        <f>PL_JS!CL59+PL_AeBo!CD59+TP1_AeBo_TG!CD59+TP1_PNP_TG!CD59+TP1_JS_TG!CD59+TP2_JS_TU!CD59+TP2_AeBo_TU!CD59+TP3_AeBo_K!CD59+TP3_JS_K!CD59</f>
        <v>0</v>
      </c>
      <c r="CE59" s="1019"/>
      <c r="CF59" s="571">
        <f t="shared" si="24"/>
        <v>315.78947368421052</v>
      </c>
      <c r="CG59" s="574">
        <v>95</v>
      </c>
      <c r="CH59" s="573">
        <f t="shared" si="25"/>
        <v>30000</v>
      </c>
      <c r="CI59" s="309"/>
    </row>
    <row r="60" spans="1:95" ht="12.75" customHeight="1" outlineLevel="1" x14ac:dyDescent="0.2">
      <c r="A60" s="579" t="s">
        <v>360</v>
      </c>
      <c r="B60" s="578"/>
      <c r="C60" s="578" t="s">
        <v>9</v>
      </c>
      <c r="D60" s="1019">
        <f>PL_JS!L60+PL_AeBo!D60+TP1_AeBo_TG!D60+TP1_PNP_TG!D60+TP1_JS_TG!D60+TP2_JS_TU!D60+TP2_AeBo_TU!D60+TP3_AeBo_K!D60+TP3_JS_K!D60</f>
        <v>0</v>
      </c>
      <c r="E60" s="1019"/>
      <c r="F60" s="1019">
        <f>PL_JS!N60+PL_AeBo!F60+TP1_AeBo_TG!F60+TP1_PNP_TG!F60+TP1_JS_TG!F60+TP2_JS_TU!F60+TP2_AeBo_TU!F60+TP3_AeBo_K!F60+TP3_JS_K!F60</f>
        <v>0</v>
      </c>
      <c r="G60" s="1019"/>
      <c r="H60" s="1019">
        <f>PL_JS!P60+PL_AeBo!H60+TP1_AeBo_TG!H60+TP1_PNP_TG!H60+TP1_JS_TG!H60+TP2_JS_TU!H60+TP2_AeBo_TU!H60+TP3_AeBo_K!H60+TP3_JS_K!H60</f>
        <v>0</v>
      </c>
      <c r="I60" s="1019"/>
      <c r="J60" s="1019">
        <f>PL_JS!R60+PL_AeBo!J60+TP1_AeBo_TG!J60+TP1_PNP_TG!J60+TP1_JS_TG!J60+TP2_JS_TU!J60+TP2_AeBo_TU!J60+TP3_AeBo_K!J60+TP3_JS_K!J60</f>
        <v>0</v>
      </c>
      <c r="K60" s="1019"/>
      <c r="L60" s="1019">
        <f>PL_JS!T60+PL_AeBo!L60+TP1_AeBo_TG!L60+TP1_PNP_TG!L60+TP1_JS_TG!L60+TP2_JS_TU!L60+TP2_AeBo_TU!L60+TP3_AeBo_K!L60+TP3_JS_K!L60</f>
        <v>0</v>
      </c>
      <c r="M60" s="1019"/>
      <c r="N60" s="1019">
        <f>PL_JS!V60+PL_AeBo!N60+TP1_AeBo_TG!N60+TP1_PNP_TG!N60+TP1_JS_TG!N60+TP2_JS_TU!N60+TP2_AeBo_TU!N60+TP3_AeBo_K!N60+TP3_JS_K!N60</f>
        <v>0</v>
      </c>
      <c r="O60" s="1019"/>
      <c r="P60" s="1019">
        <f>PL_JS!X60+PL_AeBo!P60+TP1_AeBo_TG!P60+TP1_PNP_TG!P60+TP1_JS_TG!P60+TP2_JS_TU!P60+TP2_AeBo_TU!P60+TP3_AeBo_K!P60+TP3_JS_K!P60</f>
        <v>0</v>
      </c>
      <c r="Q60" s="1019"/>
      <c r="R60" s="1019">
        <f>PL_JS!Z60+PL_AeBo!R60+TP1_AeBo_TG!R60+TP1_PNP_TG!R60+TP1_JS_TG!R60+TP2_JS_TU!R60+TP2_AeBo_TU!R60+TP3_AeBo_K!R60+TP3_JS_K!R60</f>
        <v>0</v>
      </c>
      <c r="S60" s="1019"/>
      <c r="T60" s="1019">
        <f>PL_JS!AB60+PL_AeBo!T60+TP1_AeBo_TG!T60+TP1_PNP_TG!T60+TP1_JS_TG!T60+TP2_JS_TU!T60+TP2_AeBo_TU!T60+TP3_AeBo_K!T60+TP3_JS_K!T60</f>
        <v>0</v>
      </c>
      <c r="U60" s="1019"/>
      <c r="V60" s="1019">
        <f>PL_JS!AD60+PL_AeBo!V60+TP1_AeBo_TG!V60+TP1_PNP_TG!V60+TP1_JS_TG!V60+TP2_JS_TU!V60+TP2_AeBo_TU!V60+TP3_AeBo_K!V60+TP3_JS_K!V60</f>
        <v>0</v>
      </c>
      <c r="W60" s="1019"/>
      <c r="X60" s="1019">
        <f>PL_JS!AF60+PL_AeBo!X60+TP1_AeBo_TG!X60+TP1_PNP_TG!X60+TP1_JS_TG!X60+TP2_JS_TU!X60+TP2_AeBo_TU!X60+TP3_AeBo_K!X60+TP3_JS_K!X60</f>
        <v>0</v>
      </c>
      <c r="Y60" s="1019"/>
      <c r="Z60" s="1019">
        <f>PL_JS!AH60+PL_AeBo!Z60+TP1_AeBo_TG!Z60+TP1_PNP_TG!Z60+TP1_JS_TG!Z60+TP2_JS_TU!Z60+TP2_AeBo_TU!Z60+TP3_AeBo_K!Z60+TP3_JS_K!Z60</f>
        <v>0</v>
      </c>
      <c r="AA60" s="1019"/>
      <c r="AB60" s="1019">
        <f>PL_JS!AJ60+PL_AeBo!AB60+TP1_AeBo_TG!AB60+TP1_PNP_TG!AB60+TP1_JS_TG!AB60+TP2_JS_TU!AB60+TP2_AeBo_TU!AB60+TP3_AeBo_K!AB60+TP3_JS_K!AB60</f>
        <v>0</v>
      </c>
      <c r="AC60" s="1019"/>
      <c r="AD60" s="1019">
        <f>PL_JS!AL60+PL_AeBo!AD60+TP1_AeBo_TG!AD60+TP1_PNP_TG!AD60+TP1_JS_TG!AD60+TP2_JS_TU!AD60+TP2_AeBo_TU!AD60+TP3_AeBo_K!AD60+TP3_JS_K!AD60</f>
        <v>0</v>
      </c>
      <c r="AE60" s="1019"/>
      <c r="AF60" s="1019">
        <f>PL_JS!AN60+PL_AeBo!AF60+TP1_AeBo_TG!AF60+TP1_PNP_TG!AF60+TP1_JS_TG!AF60+TP2_JS_TU!AF60+TP2_AeBo_TU!AF60+TP3_AeBo_K!AF60+TP3_JS_K!AF60</f>
        <v>0</v>
      </c>
      <c r="AG60" s="1019"/>
      <c r="AH60" s="1019">
        <f>PL_JS!AP60+PL_AeBo!AH60+TP1_AeBo_TG!AH60+TP1_PNP_TG!AH60+TP1_JS_TG!AH60+TP2_JS_TU!AH60+TP2_AeBo_TU!AH60+TP3_AeBo_K!AH60+TP3_JS_K!AH60</f>
        <v>0</v>
      </c>
      <c r="AI60" s="1019"/>
      <c r="AJ60" s="1019">
        <f>PL_JS!AR60+PL_AeBo!AJ60+TP1_AeBo_TG!AJ60+TP1_PNP_TG!AJ60+TP1_JS_TG!AJ60+TP2_JS_TU!AJ60+TP2_AeBo_TU!AJ60+TP3_AeBo_K!AJ60+TP3_JS_K!AJ60</f>
        <v>0</v>
      </c>
      <c r="AK60" s="1019"/>
      <c r="AL60" s="1019">
        <f>PL_JS!AT60+PL_AeBo!AL60+TP1_AeBo_TG!AL60+TP1_PNP_TG!AL60+TP1_JS_TG!AL60+TP2_JS_TU!AL60+TP2_AeBo_TU!AL60+TP3_AeBo_K!AL60+TP3_JS_K!AL60</f>
        <v>368.42105263157896</v>
      </c>
      <c r="AM60" s="1019"/>
      <c r="AN60" s="1019">
        <f>PL_JS!AV60+PL_AeBo!AN60+TP1_AeBo_TG!AN60+TP1_PNP_TG!AN60+TP1_JS_TG!AN60+TP2_JS_TU!AN60+TP2_AeBo_TU!AN60+TP3_AeBo_K!AN60+TP3_JS_K!AN60</f>
        <v>0</v>
      </c>
      <c r="AO60" s="1019"/>
      <c r="AP60" s="1019">
        <f>PL_JS!AX60+PL_AeBo!AP60+TP1_AeBo_TG!AP60+TP1_PNP_TG!AP60+TP1_JS_TG!AP60+TP2_JS_TU!AP60+TP2_AeBo_TU!AP60+TP3_AeBo_K!AP60+TP3_JS_K!AP60</f>
        <v>0</v>
      </c>
      <c r="AQ60" s="1019"/>
      <c r="AR60" s="1019">
        <f>PL_JS!AZ60+PL_AeBo!AR60+TP1_AeBo_TG!AR60+TP1_PNP_TG!AR60+TP1_JS_TG!AR60+TP2_JS_TU!AR60+TP2_AeBo_TU!AR60+TP3_AeBo_K!AR60+TP3_JS_K!AR60</f>
        <v>0</v>
      </c>
      <c r="AS60" s="1019"/>
      <c r="AT60" s="1019">
        <f>PL_JS!BB60+PL_AeBo!AT60+TP1_AeBo_TG!AT60+TP1_PNP_TG!AT60+TP1_JS_TG!AT60+TP2_JS_TU!AT60+TP2_AeBo_TU!AT60+TP3_AeBo_K!AT60+TP3_JS_K!AT60</f>
        <v>0</v>
      </c>
      <c r="AU60" s="1019"/>
      <c r="AV60" s="1019">
        <f>PL_JS!BD60+PL_AeBo!AV60+TP1_AeBo_TG!AV60+TP1_PNP_TG!AV60+TP1_JS_TG!AV60+TP2_JS_TU!AV60+TP2_AeBo_TU!AV60+TP3_AeBo_K!AV60+TP3_JS_K!AV60</f>
        <v>0</v>
      </c>
      <c r="AW60" s="1019"/>
      <c r="AX60" s="1019">
        <f>PL_JS!BF60+PL_AeBo!AX60+TP1_AeBo_TG!AX60+TP1_PNP_TG!AX60+TP1_JS_TG!AX60+TP2_JS_TU!AX60+TP2_AeBo_TU!AX60+TP3_AeBo_K!AX60+TP3_JS_K!AX60</f>
        <v>0</v>
      </c>
      <c r="AY60" s="1019"/>
      <c r="AZ60" s="1019">
        <f>PL_JS!BH60+PL_AeBo!AZ60+TP1_AeBo_TG!AZ60+TP1_PNP_TG!AZ60+TP1_JS_TG!AZ60+TP2_JS_TU!AZ60+TP2_AeBo_TU!AZ60+TP3_AeBo_K!AZ60+TP3_JS_K!AZ60</f>
        <v>0</v>
      </c>
      <c r="BA60" s="1019"/>
      <c r="BB60" s="1019">
        <f>PL_JS!BJ60+PL_AeBo!BB60+TP1_AeBo_TG!BB60+TP1_PNP_TG!BB60+TP1_JS_TG!BB60+TP2_JS_TU!BB60+TP2_AeBo_TU!BB60+TP3_AeBo_K!BB60+TP3_JS_K!BB60</f>
        <v>0</v>
      </c>
      <c r="BC60" s="1019"/>
      <c r="BD60" s="1019">
        <f>PL_JS!BL60+PL_AeBo!BD60+TP1_AeBo_TG!BD60+TP1_PNP_TG!BD60+TP1_JS_TG!BD60+TP2_JS_TU!BD60+TP2_AeBo_TU!BD60+TP3_AeBo_K!BD60+TP3_JS_K!BD60</f>
        <v>0</v>
      </c>
      <c r="BE60" s="1019"/>
      <c r="BF60" s="1019">
        <f>PL_JS!BN60+PL_AeBo!BF60+TP1_AeBo_TG!BF60+TP1_PNP_TG!BF60+TP1_JS_TG!BF60+TP2_JS_TU!BF60+TP2_AeBo_TU!BF60+TP3_AeBo_K!BF60+TP3_JS_K!BF60</f>
        <v>0</v>
      </c>
      <c r="BG60" s="1019"/>
      <c r="BH60" s="1019">
        <f>PL_JS!BP60+PL_AeBo!BH60+TP1_AeBo_TG!BH60+TP1_PNP_TG!BH60+TP1_JS_TG!BH60+TP2_JS_TU!BH60+TP2_AeBo_TU!BH60+TP3_AeBo_K!BH60+TP3_JS_K!BH60</f>
        <v>0</v>
      </c>
      <c r="BI60" s="1019"/>
      <c r="BJ60" s="1019">
        <f>PL_JS!BR60+PL_AeBo!BJ60+TP1_AeBo_TG!BJ60+TP1_PNP_TG!BJ60+TP1_JS_TG!BJ60+TP2_JS_TU!BJ60+TP2_AeBo_TU!BJ60+TP3_AeBo_K!BJ60+TP3_JS_K!BJ60</f>
        <v>0</v>
      </c>
      <c r="BK60" s="1019"/>
      <c r="BL60" s="1019">
        <f>PL_JS!BT60+PL_AeBo!BL60+TP1_AeBo_TG!BL60+TP1_PNP_TG!BL60+TP1_JS_TG!BL60+TP2_JS_TU!BL60+TP2_AeBo_TU!BL60+TP3_AeBo_K!BL60+TP3_JS_K!BL60</f>
        <v>0</v>
      </c>
      <c r="BM60" s="1019"/>
      <c r="BN60" s="1019">
        <f>PL_JS!BV60+PL_AeBo!BN60+TP1_AeBo_TG!BN60+TP1_PNP_TG!BN60+TP1_JS_TG!BN60+TP2_JS_TU!BN60+TP2_AeBo_TU!BN60+TP3_AeBo_K!BN60+TP3_JS_K!BN60</f>
        <v>0</v>
      </c>
      <c r="BO60" s="1019"/>
      <c r="BP60" s="1019">
        <f>PL_JS!BX60+PL_AeBo!BP60+TP1_AeBo_TG!BP60+TP1_PNP_TG!BP60+TP1_JS_TG!BP60+TP2_JS_TU!BP60+TP2_AeBo_TU!BP60+TP3_AeBo_K!BP60+TP3_JS_K!BP60</f>
        <v>0</v>
      </c>
      <c r="BQ60" s="1019"/>
      <c r="BR60" s="1019">
        <f>PL_JS!BZ60+PL_AeBo!BR60+TP1_AeBo_TG!BR60+TP1_PNP_TG!BR60+TP1_JS_TG!BR60+TP2_JS_TU!BR60+TP2_AeBo_TU!BR60+TP3_AeBo_K!BR60+TP3_JS_K!BR60</f>
        <v>0</v>
      </c>
      <c r="BS60" s="1019"/>
      <c r="BT60" s="1019">
        <f>PL_JS!CB60+PL_AeBo!BT60+TP1_AeBo_TG!BT60+TP1_PNP_TG!BT60+TP1_JS_TG!BT60+TP2_JS_TU!BT60+TP2_AeBo_TU!BT60+TP3_AeBo_K!BT60+TP3_JS_K!BT60</f>
        <v>0</v>
      </c>
      <c r="BU60" s="1019"/>
      <c r="BV60" s="1019">
        <f>PL_JS!CD60+PL_AeBo!BV60+TP1_AeBo_TG!BV60+TP1_PNP_TG!BV60+TP1_JS_TG!BV60+TP2_JS_TU!BV60+TP2_AeBo_TU!BV60+TP3_AeBo_K!BV60+TP3_JS_K!BV60</f>
        <v>0</v>
      </c>
      <c r="BW60" s="1019"/>
      <c r="BX60" s="1020">
        <f>PL_JS!CF60+PL_AeBo!BX60+TP1_AeBo_TG!BX60+TP1_PNP_TG!BX60+TP1_JS_TG!BX60+TP2_JS_TU!BX60+TP2_AeBo_TU!BX60+TP3_AeBo_K!BX60+TP3_JS_K!BX60</f>
        <v>0</v>
      </c>
      <c r="BY60" s="1021"/>
      <c r="BZ60" s="1019">
        <f>PL_JS!CH60+PL_AeBo!BZ60+TP1_AeBo_TG!BZ60+TP1_PNP_TG!BZ60+TP1_JS_TG!BZ60+TP2_JS_TU!BZ60+TP2_AeBo_TU!BZ60+TP3_AeBo_K!BZ60+TP3_JS_K!BZ60</f>
        <v>0</v>
      </c>
      <c r="CA60" s="1019"/>
      <c r="CB60" s="1019">
        <f>PL_JS!CJ60+PL_AeBo!CB60+TP1_AeBo_TG!CB60+TP1_PNP_TG!CB60+TP1_JS_TG!CB60+TP2_JS_TU!CB60+TP2_AeBo_TU!CB60+TP3_AeBo_K!CB60+TP3_JS_K!CB60</f>
        <v>0</v>
      </c>
      <c r="CC60" s="1019"/>
      <c r="CD60" s="1019">
        <f>PL_JS!CL60+PL_AeBo!CD60+TP1_AeBo_TG!CD60+TP1_PNP_TG!CD60+TP1_JS_TG!CD60+TP2_JS_TU!CD60+TP2_AeBo_TU!CD60+TP3_AeBo_K!CD60+TP3_JS_K!CD60</f>
        <v>0</v>
      </c>
      <c r="CE60" s="1019"/>
      <c r="CF60" s="571">
        <f t="shared" si="24"/>
        <v>368.42105263157896</v>
      </c>
      <c r="CG60" s="574">
        <v>95</v>
      </c>
      <c r="CH60" s="573">
        <f t="shared" si="25"/>
        <v>35000</v>
      </c>
      <c r="CI60" s="309"/>
    </row>
    <row r="61" spans="1:95" ht="12.75" customHeight="1" outlineLevel="1" x14ac:dyDescent="0.2">
      <c r="A61" s="579" t="s">
        <v>363</v>
      </c>
      <c r="B61" s="578"/>
      <c r="C61" s="580" t="s">
        <v>10</v>
      </c>
      <c r="D61" s="1016">
        <f>PL_JS!L61+PL_AeBo!D61+TP1_AeBo_TG!D61+TP1_PNP_TG!D61+TP1_JS_TG!D61+TP2_JS_TU!D61+TP2_AeBo_TU!D61+TP3_AeBo_K!D61+TP3_JS_K!D61</f>
        <v>0</v>
      </c>
      <c r="E61" s="1016"/>
      <c r="F61" s="1016">
        <f>PL_JS!N61+PL_AeBo!F61+TP1_AeBo_TG!F61+TP1_PNP_TG!F61+TP1_JS_TG!F61+TP2_JS_TU!F61+TP2_AeBo_TU!F61+TP3_AeBo_K!F61+TP3_JS_K!F61</f>
        <v>0</v>
      </c>
      <c r="G61" s="1016"/>
      <c r="H61" s="1016">
        <f>PL_JS!P61+PL_AeBo!H61+TP1_AeBo_TG!H61+TP1_PNP_TG!H61+TP1_JS_TG!H61+TP2_JS_TU!H61+TP2_AeBo_TU!H61+TP3_AeBo_K!H61+TP3_JS_K!H61</f>
        <v>0</v>
      </c>
      <c r="I61" s="1016"/>
      <c r="J61" s="1016">
        <f>PL_JS!R61+PL_AeBo!J61+TP1_AeBo_TG!J61+TP1_PNP_TG!J61+TP1_JS_TG!J61+TP2_JS_TU!J61+TP2_AeBo_TU!J61+TP3_AeBo_K!J61+TP3_JS_K!J61</f>
        <v>0</v>
      </c>
      <c r="K61" s="1016"/>
      <c r="L61" s="1016">
        <f>PL_JS!T61+PL_AeBo!L61+TP1_AeBo_TG!L61+TP1_PNP_TG!L61+TP1_JS_TG!L61+TP2_JS_TU!L61+TP2_AeBo_TU!L61+TP3_AeBo_K!L61+TP3_JS_K!L61</f>
        <v>0</v>
      </c>
      <c r="M61" s="1016"/>
      <c r="N61" s="1016">
        <f>PL_JS!V61+PL_AeBo!N61+TP1_AeBo_TG!N61+TP1_PNP_TG!N61+TP1_JS_TG!N61+TP2_JS_TU!N61+TP2_AeBo_TU!N61+TP3_AeBo_K!N61+TP3_JS_K!N61</f>
        <v>0</v>
      </c>
      <c r="O61" s="1016"/>
      <c r="P61" s="1016">
        <f>PL_JS!X61+PL_AeBo!P61+TP1_AeBo_TG!P61+TP1_PNP_TG!P61+TP1_JS_TG!P61+TP2_JS_TU!P61+TP2_AeBo_TU!P61+TP3_AeBo_K!P61+TP3_JS_K!P61</f>
        <v>0</v>
      </c>
      <c r="Q61" s="1016"/>
      <c r="R61" s="1016">
        <f>PL_JS!Z61+PL_AeBo!R61+TP1_AeBo_TG!R61+TP1_PNP_TG!R61+TP1_JS_TG!R61+TP2_JS_TU!R61+TP2_AeBo_TU!R61+TP3_AeBo_K!R61+TP3_JS_K!R61</f>
        <v>0</v>
      </c>
      <c r="S61" s="1016"/>
      <c r="T61" s="1016">
        <f>PL_JS!AB61+PL_AeBo!T61+TP1_AeBo_TG!T61+TP1_PNP_TG!T61+TP1_JS_TG!T61+TP2_JS_TU!T61+TP2_AeBo_TU!T61+TP3_AeBo_K!T61+TP3_JS_K!T61</f>
        <v>0</v>
      </c>
      <c r="U61" s="1016"/>
      <c r="V61" s="1016">
        <f>PL_JS!AD61+PL_AeBo!V61+TP1_AeBo_TG!V61+TP1_PNP_TG!V61+TP1_JS_TG!V61+TP2_JS_TU!V61+TP2_AeBo_TU!V61+TP3_AeBo_K!V61+TP3_JS_K!V61</f>
        <v>0</v>
      </c>
      <c r="W61" s="1016"/>
      <c r="X61" s="1016">
        <f>PL_JS!AF61+PL_AeBo!X61+TP1_AeBo_TG!X61+TP1_PNP_TG!X61+TP1_JS_TG!X61+TP2_JS_TU!X61+TP2_AeBo_TU!X61+TP3_AeBo_K!X61+TP3_JS_K!X61</f>
        <v>0</v>
      </c>
      <c r="Y61" s="1016"/>
      <c r="Z61" s="1016">
        <f>PL_JS!AH61+PL_AeBo!Z61+TP1_AeBo_TG!Z61+TP1_PNP_TG!Z61+TP1_JS_TG!Z61+TP2_JS_TU!Z61+TP2_AeBo_TU!Z61+TP3_AeBo_K!Z61+TP3_JS_K!Z61</f>
        <v>0</v>
      </c>
      <c r="AA61" s="1016"/>
      <c r="AB61" s="1016">
        <f>PL_JS!AJ61+PL_AeBo!AB61+TP1_AeBo_TG!AB61+TP1_PNP_TG!AB61+TP1_JS_TG!AB61+TP2_JS_TU!AB61+TP2_AeBo_TU!AB61+TP3_AeBo_K!AB61+TP3_JS_K!AB61</f>
        <v>0</v>
      </c>
      <c r="AC61" s="1016"/>
      <c r="AD61" s="1016">
        <f>PL_JS!AL61+PL_AeBo!AD61+TP1_AeBo_TG!AD61+TP1_PNP_TG!AD61+TP1_JS_TG!AD61+TP2_JS_TU!AD61+TP2_AeBo_TU!AD61+TP3_AeBo_K!AD61+TP3_JS_K!AD61</f>
        <v>0</v>
      </c>
      <c r="AE61" s="1016"/>
      <c r="AF61" s="1016">
        <f>PL_JS!AN61+PL_AeBo!AF61+TP1_AeBo_TG!AF61+TP1_PNP_TG!AF61+TP1_JS_TG!AF61+TP2_JS_TU!AF61+TP2_AeBo_TU!AF61+TP3_AeBo_K!AF61+TP3_JS_K!AF61</f>
        <v>0</v>
      </c>
      <c r="AG61" s="1016"/>
      <c r="AH61" s="1016">
        <f>PL_JS!AP61+PL_AeBo!AH61+TP1_AeBo_TG!AH61+TP1_PNP_TG!AH61+TP1_JS_TG!AH61+TP2_JS_TU!AH61+TP2_AeBo_TU!AH61+TP3_AeBo_K!AH61+TP3_JS_K!AH61</f>
        <v>0</v>
      </c>
      <c r="AI61" s="1016"/>
      <c r="AJ61" s="1016">
        <f>PL_JS!AR61+PL_AeBo!AJ61+TP1_AeBo_TG!AJ61+TP1_PNP_TG!AJ61+TP1_JS_TG!AJ61+TP2_JS_TU!AJ61+TP2_AeBo_TU!AJ61+TP3_AeBo_K!AJ61+TP3_JS_K!AJ61</f>
        <v>0</v>
      </c>
      <c r="AK61" s="1016"/>
      <c r="AL61" s="1016">
        <f>PL_JS!AT61+PL_AeBo!AL61+TP1_AeBo_TG!AL61+TP1_PNP_TG!AL61+TP1_JS_TG!AL61+TP2_JS_TU!AL61+TP2_AeBo_TU!AL61+TP3_AeBo_K!AL61+TP3_JS_K!AL61</f>
        <v>0</v>
      </c>
      <c r="AM61" s="1016"/>
      <c r="AN61" s="1016">
        <f>PL_JS!AV61+PL_AeBo!AN61+TP1_AeBo_TG!AN61+TP1_PNP_TG!AN61+TP1_JS_TG!AN61+TP2_JS_TU!AN61+TP2_AeBo_TU!AN61+TP3_AeBo_K!AN61+TP3_JS_K!AN61</f>
        <v>0</v>
      </c>
      <c r="AO61" s="1016"/>
      <c r="AP61" s="1016">
        <f>PL_JS!AX61+PL_AeBo!AP61+TP1_AeBo_TG!AP61+TP1_PNP_TG!AP61+TP1_JS_TG!AP61+TP2_JS_TU!AP61+TP2_AeBo_TU!AP61+TP3_AeBo_K!AP61+TP3_JS_K!AP61</f>
        <v>0</v>
      </c>
      <c r="AQ61" s="1016"/>
      <c r="AR61" s="1016">
        <f>PL_JS!AZ61+PL_AeBo!AR61+TP1_AeBo_TG!AR61+TP1_PNP_TG!AR61+TP1_JS_TG!AR61+TP2_JS_TU!AR61+TP2_AeBo_TU!AR61+TP3_AeBo_K!AR61+TP3_JS_K!AR61</f>
        <v>0</v>
      </c>
      <c r="AS61" s="1016"/>
      <c r="AT61" s="1016">
        <f>PL_JS!BB61+PL_AeBo!AT61+TP1_AeBo_TG!AT61+TP1_PNP_TG!AT61+TP1_JS_TG!AT61+TP2_JS_TU!AT61+TP2_AeBo_TU!AT61+TP3_AeBo_K!AT61+TP3_JS_K!AT61</f>
        <v>0</v>
      </c>
      <c r="AU61" s="1016"/>
      <c r="AV61" s="1016">
        <f>PL_JS!BD61+PL_AeBo!AV61+TP1_AeBo_TG!AV61+TP1_PNP_TG!AV61+TP1_JS_TG!AV61+TP2_JS_TU!AV61+TP2_AeBo_TU!AV61+TP3_AeBo_K!AV61+TP3_JS_K!AV61</f>
        <v>0</v>
      </c>
      <c r="AW61" s="1016"/>
      <c r="AX61" s="1016">
        <f>PL_JS!BF61+PL_AeBo!AX61+TP1_AeBo_TG!AX61+TP1_PNP_TG!AX61+TP1_JS_TG!AX61+TP2_JS_TU!AX61+TP2_AeBo_TU!AX61+TP3_AeBo_K!AX61+TP3_JS_K!AX61</f>
        <v>0</v>
      </c>
      <c r="AY61" s="1016"/>
      <c r="AZ61" s="1016">
        <f>PL_JS!BH61+PL_AeBo!AZ61+TP1_AeBo_TG!AZ61+TP1_PNP_TG!AZ61+TP1_JS_TG!AZ61+TP2_JS_TU!AZ61+TP2_AeBo_TU!AZ61+TP3_AeBo_K!AZ61+TP3_JS_K!AZ61</f>
        <v>0</v>
      </c>
      <c r="BA61" s="1016"/>
      <c r="BB61" s="1016">
        <f>PL_JS!BJ61+PL_AeBo!BB61+TP1_AeBo_TG!BB61+TP1_PNP_TG!BB61+TP1_JS_TG!BB61+TP2_JS_TU!BB61+TP2_AeBo_TU!BB61+TP3_AeBo_K!BB61+TP3_JS_K!BB61</f>
        <v>0</v>
      </c>
      <c r="BC61" s="1016"/>
      <c r="BD61" s="1016">
        <f>PL_JS!BL61+PL_AeBo!BD61+TP1_AeBo_TG!BD61+TP1_PNP_TG!BD61+TP1_JS_TG!BD61+TP2_JS_TU!BD61+TP2_AeBo_TU!BD61+TP3_AeBo_K!BD61+TP3_JS_K!BD61</f>
        <v>0</v>
      </c>
      <c r="BE61" s="1016"/>
      <c r="BF61" s="1016">
        <f>PL_JS!BN61+PL_AeBo!BF61+TP1_AeBo_TG!BF61+TP1_PNP_TG!BF61+TP1_JS_TG!BF61+TP2_JS_TU!BF61+TP2_AeBo_TU!BF61+TP3_AeBo_K!BF61+TP3_JS_K!BF61</f>
        <v>0</v>
      </c>
      <c r="BG61" s="1016"/>
      <c r="BH61" s="1016">
        <f>PL_JS!BP61+PL_AeBo!BH61+TP1_AeBo_TG!BH61+TP1_PNP_TG!BH61+TP1_JS_TG!BH61+TP2_JS_TU!BH61+TP2_AeBo_TU!BH61+TP3_AeBo_K!BH61+TP3_JS_K!BH61</f>
        <v>0</v>
      </c>
      <c r="BI61" s="1016"/>
      <c r="BJ61" s="1016">
        <f>PL_JS!BR61+PL_AeBo!BJ61+TP1_AeBo_TG!BJ61+TP1_PNP_TG!BJ61+TP1_JS_TG!BJ61+TP2_JS_TU!BJ61+TP2_AeBo_TU!BJ61+TP3_AeBo_K!BJ61+TP3_JS_K!BJ61</f>
        <v>0</v>
      </c>
      <c r="BK61" s="1016"/>
      <c r="BL61" s="1016">
        <f>PL_JS!BT61+PL_AeBo!BL61+TP1_AeBo_TG!BL61+TP1_PNP_TG!BL61+TP1_JS_TG!BL61+TP2_JS_TU!BL61+TP2_AeBo_TU!BL61+TP3_AeBo_K!BL61+TP3_JS_K!BL61</f>
        <v>0</v>
      </c>
      <c r="BM61" s="1016"/>
      <c r="BN61" s="1016">
        <f>PL_JS!BV61+PL_AeBo!BN61+TP1_AeBo_TG!BN61+TP1_PNP_TG!BN61+TP1_JS_TG!BN61+TP2_JS_TU!BN61+TP2_AeBo_TU!BN61+TP3_AeBo_K!BN61+TP3_JS_K!BN61</f>
        <v>0</v>
      </c>
      <c r="BO61" s="1016"/>
      <c r="BP61" s="1016">
        <f>PL_JS!BX61+PL_AeBo!BP61+TP1_AeBo_TG!BP61+TP1_PNP_TG!BP61+TP1_JS_TG!BP61+TP2_JS_TU!BP61+TP2_AeBo_TU!BP61+TP3_AeBo_K!BP61+TP3_JS_K!BP61</f>
        <v>0</v>
      </c>
      <c r="BQ61" s="1016"/>
      <c r="BR61" s="1016">
        <f>PL_JS!BZ61+PL_AeBo!BR61+TP1_AeBo_TG!BR61+TP1_PNP_TG!BR61+TP1_JS_TG!BR61+TP2_JS_TU!BR61+TP2_AeBo_TU!BR61+TP3_AeBo_K!BR61+TP3_JS_K!BR61</f>
        <v>0</v>
      </c>
      <c r="BS61" s="1016"/>
      <c r="BT61" s="1016">
        <f>PL_JS!CB61+PL_AeBo!BT61+TP1_AeBo_TG!BT61+TP1_PNP_TG!BT61+TP1_JS_TG!BT61+TP2_JS_TU!BT61+TP2_AeBo_TU!BT61+TP3_AeBo_K!BT61+TP3_JS_K!BT61</f>
        <v>0</v>
      </c>
      <c r="BU61" s="1016"/>
      <c r="BV61" s="1016">
        <f>PL_JS!CD61+PL_AeBo!BV61+TP1_AeBo_TG!BV61+TP1_PNP_TG!BV61+TP1_JS_TG!BV61+TP2_JS_TU!BV61+TP2_AeBo_TU!BV61+TP3_AeBo_K!BV61+TP3_JS_K!BV61</f>
        <v>0</v>
      </c>
      <c r="BW61" s="1016"/>
      <c r="BX61" s="1017">
        <f>PL_JS!CF61+PL_AeBo!BX61+TP1_AeBo_TG!BX61+TP1_PNP_TG!BX61+TP1_JS_TG!BX61+TP2_JS_TU!BX61+TP2_AeBo_TU!BX61+TP3_AeBo_K!BX61+TP3_JS_K!BX61</f>
        <v>0</v>
      </c>
      <c r="BY61" s="1018"/>
      <c r="BZ61" s="1016">
        <f>PL_JS!CH61+PL_AeBo!BZ61+TP1_AeBo_TG!BZ61+TP1_PNP_TG!BZ61+TP1_JS_TG!BZ61+TP2_JS_TU!BZ61+TP2_AeBo_TU!BZ61+TP3_AeBo_K!BZ61+TP3_JS_K!BZ61</f>
        <v>0</v>
      </c>
      <c r="CA61" s="1016"/>
      <c r="CB61" s="1016">
        <f>PL_JS!CJ61+PL_AeBo!CB61+TP1_AeBo_TG!CB61+TP1_PNP_TG!CB61+TP1_JS_TG!CB61+TP2_JS_TU!CB61+TP2_AeBo_TU!CB61+TP3_AeBo_K!CB61+TP3_JS_K!CB61</f>
        <v>0</v>
      </c>
      <c r="CC61" s="1016"/>
      <c r="CD61" s="1016">
        <f>PL_JS!CL61+PL_AeBo!CD61+TP1_AeBo_TG!CD61+TP1_PNP_TG!CD61+TP1_JS_TG!CD61+TP2_JS_TU!CD61+TP2_AeBo_TU!CD61+TP3_AeBo_K!CD61+TP3_JS_K!CD61</f>
        <v>0</v>
      </c>
      <c r="CE61" s="1016"/>
      <c r="CF61" s="571">
        <f t="shared" si="24"/>
        <v>0</v>
      </c>
      <c r="CG61" s="574">
        <v>95</v>
      </c>
      <c r="CH61" s="573">
        <f t="shared" si="25"/>
        <v>0</v>
      </c>
      <c r="CI61" s="309"/>
    </row>
    <row r="62" spans="1:95" ht="12.75" customHeight="1" outlineLevel="1" x14ac:dyDescent="0.2">
      <c r="A62" s="562" t="s">
        <v>350</v>
      </c>
      <c r="B62" s="563"/>
      <c r="C62" s="563"/>
      <c r="D62" s="1015">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263.15789473684208</v>
      </c>
      <c r="W62" s="1015"/>
      <c r="X62" s="1015">
        <f t="shared" ref="X62" si="36">SUM(X55:Y61)</f>
        <v>0</v>
      </c>
      <c r="Y62" s="1015"/>
      <c r="Z62" s="1015">
        <f>SUM(Z55:AA61)</f>
        <v>0</v>
      </c>
      <c r="AA62" s="1015"/>
      <c r="AB62" s="1015">
        <f t="shared" ref="AB62:BX62" si="37">SUM(AB55:AC61)</f>
        <v>0</v>
      </c>
      <c r="AC62" s="1015"/>
      <c r="AD62" s="1015">
        <f t="shared" ref="AD62:BZ62" si="38">SUM(AD55:AE61)</f>
        <v>1868.421052631579</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757.8947368421052</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2889.4736842105258</v>
      </c>
      <c r="CG62" s="569"/>
      <c r="CH62" s="570">
        <f>SUM(CH55:CH61)</f>
        <v>274500</v>
      </c>
      <c r="CI62" s="298"/>
    </row>
    <row r="63" spans="1:95" ht="12.75" customHeight="1" outlineLevel="1" x14ac:dyDescent="0.2">
      <c r="A63" s="562" t="s">
        <v>348</v>
      </c>
      <c r="B63" s="563"/>
      <c r="C63" s="563"/>
      <c r="D63" s="1015">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24999.999999999996</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177500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72000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c r="E64" s="1004"/>
      <c r="F64" s="1004"/>
      <c r="G64" s="1004"/>
      <c r="H64" s="1004"/>
      <c r="I64" s="1004"/>
      <c r="J64" s="1004"/>
      <c r="K64" s="1004"/>
      <c r="L64" s="1004"/>
      <c r="M64" s="1004"/>
      <c r="N64" s="1004"/>
      <c r="O64" s="1004"/>
      <c r="P64" s="1004"/>
      <c r="Q64" s="1004"/>
      <c r="R64" s="1004"/>
      <c r="S64" s="1004"/>
      <c r="T64" s="1004"/>
      <c r="U64" s="1004"/>
      <c r="V64" s="1004"/>
      <c r="W64" s="1004"/>
      <c r="X64" s="1004"/>
      <c r="Y64" s="1004"/>
      <c r="Z64" s="1004"/>
      <c r="AA64" s="1004"/>
      <c r="AB64" s="1004"/>
      <c r="AC64" s="1004"/>
      <c r="AD64" s="1004"/>
      <c r="AE64" s="1004"/>
      <c r="AF64" s="1004"/>
      <c r="AG64" s="1004"/>
      <c r="AH64" s="1004"/>
      <c r="AI64" s="1004"/>
      <c r="AJ64" s="1004"/>
      <c r="AK64" s="1004"/>
      <c r="AL64" s="1004"/>
      <c r="AM64" s="1004"/>
      <c r="AN64" s="1004"/>
      <c r="AO64" s="1004"/>
      <c r="AP64" s="1004"/>
      <c r="AQ64" s="1004"/>
      <c r="AR64" s="1004"/>
      <c r="AS64" s="1004"/>
      <c r="AT64" s="1004"/>
      <c r="AU64" s="1004"/>
      <c r="AV64" s="1004"/>
      <c r="AW64" s="1004"/>
      <c r="AX64" s="1004"/>
      <c r="AY64" s="1004"/>
      <c r="AZ64" s="1004"/>
      <c r="BA64" s="1004"/>
      <c r="BB64" s="1004"/>
      <c r="BC64" s="1004"/>
      <c r="BD64" s="1004"/>
      <c r="BE64" s="1004"/>
      <c r="BF64" s="1004"/>
      <c r="BG64" s="1004"/>
      <c r="BH64" s="1004"/>
      <c r="BI64" s="1004"/>
      <c r="BJ64" s="1004"/>
      <c r="BK64" s="1004"/>
      <c r="BL64" s="1004"/>
      <c r="BM64" s="1004"/>
      <c r="BN64" s="1004"/>
      <c r="BO64" s="1004"/>
      <c r="BP64" s="1004"/>
      <c r="BQ64" s="1004"/>
      <c r="BR64" s="1004"/>
      <c r="BS64" s="1004"/>
      <c r="BT64" s="1004"/>
      <c r="BU64" s="1004"/>
      <c r="BV64" s="1004"/>
      <c r="BW64" s="1004"/>
      <c r="BX64" s="1004"/>
      <c r="BY64" s="1004"/>
      <c r="BZ64" s="1004"/>
      <c r="CA64" s="1004"/>
      <c r="CB64" s="1004"/>
      <c r="CC64" s="1004"/>
      <c r="CD64" s="1004"/>
      <c r="CE64" s="1004"/>
      <c r="CF64" s="420">
        <f>SUM(D64:CE64)</f>
        <v>0</v>
      </c>
      <c r="CG64" s="420"/>
    </row>
    <row r="65" spans="1:92" ht="18" customHeight="1" x14ac:dyDescent="0.2">
      <c r="A65" s="1005" t="s">
        <v>351</v>
      </c>
      <c r="B65" s="1006"/>
      <c r="C65" s="767" t="s">
        <v>322</v>
      </c>
      <c r="D65" s="1009" t="s">
        <v>323</v>
      </c>
      <c r="E65" s="1010"/>
      <c r="F65" s="1010"/>
      <c r="G65" s="1010"/>
      <c r="H65" s="1010"/>
      <c r="I65" s="1010"/>
      <c r="J65" s="1010"/>
      <c r="K65" s="1010"/>
      <c r="L65" s="1010"/>
      <c r="M65" s="1010"/>
      <c r="N65" s="1010"/>
      <c r="O65" s="1010"/>
      <c r="P65" s="1010"/>
      <c r="Q65" s="1010"/>
      <c r="R65" s="1010"/>
      <c r="S65" s="1010"/>
      <c r="T65" s="1010"/>
      <c r="U65" s="1010"/>
      <c r="V65" s="1010"/>
      <c r="W65" s="1010"/>
      <c r="X65" s="1010"/>
      <c r="Y65" s="1010"/>
      <c r="Z65" s="1010"/>
      <c r="AA65" s="1010"/>
      <c r="AB65" s="1009" t="s">
        <v>324</v>
      </c>
      <c r="AC65" s="1010"/>
      <c r="AD65" s="1010"/>
      <c r="AE65" s="1010"/>
      <c r="AF65" s="1010"/>
      <c r="AG65" s="1010"/>
      <c r="AH65" s="1010"/>
      <c r="AI65" s="1010"/>
      <c r="AJ65" s="1010"/>
      <c r="AK65" s="1010"/>
      <c r="AL65" s="1010"/>
      <c r="AM65" s="1010"/>
      <c r="AN65" s="1010"/>
      <c r="AO65" s="1010"/>
      <c r="AP65" s="1010"/>
      <c r="AQ65" s="1010"/>
      <c r="AR65" s="1010"/>
      <c r="AS65" s="1010"/>
      <c r="AT65" s="1010"/>
      <c r="AU65" s="1010"/>
      <c r="AV65" s="1010"/>
      <c r="AW65" s="1010"/>
      <c r="AX65" s="1010"/>
      <c r="AY65" s="1011"/>
      <c r="AZ65" s="1009" t="s">
        <v>325</v>
      </c>
      <c r="BA65" s="1010"/>
      <c r="BB65" s="1010"/>
      <c r="BC65" s="1010"/>
      <c r="BD65" s="1010"/>
      <c r="BE65" s="1010"/>
      <c r="BF65" s="1010"/>
      <c r="BG65" s="1010"/>
      <c r="BH65" s="1010"/>
      <c r="BI65" s="1010"/>
      <c r="BJ65" s="1010"/>
      <c r="BK65" s="1010"/>
      <c r="BL65" s="1010"/>
      <c r="BM65" s="1010"/>
      <c r="BN65" s="1010"/>
      <c r="BO65" s="1010"/>
      <c r="BP65" s="1010"/>
      <c r="BQ65" s="1010"/>
      <c r="BR65" s="1010"/>
      <c r="BS65" s="1010"/>
      <c r="BT65" s="1010"/>
      <c r="BU65" s="1010"/>
      <c r="BV65" s="1010"/>
      <c r="BW65" s="1010"/>
      <c r="BX65" s="1012" t="s">
        <v>326</v>
      </c>
      <c r="BY65" s="1013"/>
      <c r="BZ65" s="1013"/>
      <c r="CA65" s="1013"/>
      <c r="CB65" s="1012" t="s">
        <v>399</v>
      </c>
      <c r="CC65" s="1013"/>
      <c r="CD65" s="1013"/>
      <c r="CE65" s="1014"/>
      <c r="CF65" s="253"/>
      <c r="CG65" s="253"/>
      <c r="CH65" s="253"/>
      <c r="CI65" s="254"/>
      <c r="CK65" s="315"/>
      <c r="CL65" s="315"/>
      <c r="CM65" s="315"/>
      <c r="CN65" s="315"/>
    </row>
    <row r="66" spans="1:92" ht="15.75" customHeight="1" x14ac:dyDescent="0.2">
      <c r="A66" s="1007"/>
      <c r="B66" s="1008"/>
      <c r="C66" s="768" t="s">
        <v>328</v>
      </c>
      <c r="D66" s="1001" t="s">
        <v>390</v>
      </c>
      <c r="E66" s="1002"/>
      <c r="F66" s="1001" t="s">
        <v>329</v>
      </c>
      <c r="G66" s="1002"/>
      <c r="H66" s="1001" t="s">
        <v>330</v>
      </c>
      <c r="I66" s="1002"/>
      <c r="J66" s="1001" t="s">
        <v>331</v>
      </c>
      <c r="K66" s="1002"/>
      <c r="L66" s="1001" t="s">
        <v>332</v>
      </c>
      <c r="M66" s="1002"/>
      <c r="N66" s="1001" t="s">
        <v>333</v>
      </c>
      <c r="O66" s="1002"/>
      <c r="P66" s="1001" t="s">
        <v>334</v>
      </c>
      <c r="Q66" s="1002"/>
      <c r="R66" s="1001" t="s">
        <v>335</v>
      </c>
      <c r="S66" s="1002"/>
      <c r="T66" s="1001" t="s">
        <v>336</v>
      </c>
      <c r="U66" s="1002"/>
      <c r="V66" s="1001" t="s">
        <v>337</v>
      </c>
      <c r="W66" s="1002"/>
      <c r="X66" s="1001" t="s">
        <v>338</v>
      </c>
      <c r="Y66" s="1002"/>
      <c r="Z66" s="1001" t="s">
        <v>339</v>
      </c>
      <c r="AA66" s="1003"/>
      <c r="AB66" s="1000" t="s">
        <v>179</v>
      </c>
      <c r="AC66" s="1000"/>
      <c r="AD66" s="1000" t="s">
        <v>329</v>
      </c>
      <c r="AE66" s="1000"/>
      <c r="AF66" s="1000" t="s">
        <v>330</v>
      </c>
      <c r="AG66" s="1000"/>
      <c r="AH66" s="1000" t="s">
        <v>331</v>
      </c>
      <c r="AI66" s="1000"/>
      <c r="AJ66" s="1000" t="s">
        <v>332</v>
      </c>
      <c r="AK66" s="1000"/>
      <c r="AL66" s="1000" t="s">
        <v>333</v>
      </c>
      <c r="AM66" s="1000"/>
      <c r="AN66" s="1000" t="s">
        <v>334</v>
      </c>
      <c r="AO66" s="1000"/>
      <c r="AP66" s="1000" t="s">
        <v>335</v>
      </c>
      <c r="AQ66" s="1000"/>
      <c r="AR66" s="1000" t="s">
        <v>336</v>
      </c>
      <c r="AS66" s="1000"/>
      <c r="AT66" s="1000" t="s">
        <v>337</v>
      </c>
      <c r="AU66" s="1000"/>
      <c r="AV66" s="1000" t="s">
        <v>338</v>
      </c>
      <c r="AW66" s="1000"/>
      <c r="AX66" s="1000" t="s">
        <v>339</v>
      </c>
      <c r="AY66" s="1000"/>
      <c r="AZ66" s="1000" t="s">
        <v>179</v>
      </c>
      <c r="BA66" s="1000"/>
      <c r="BB66" s="1000" t="s">
        <v>329</v>
      </c>
      <c r="BC66" s="1000"/>
      <c r="BD66" s="1000" t="s">
        <v>330</v>
      </c>
      <c r="BE66" s="1000"/>
      <c r="BF66" s="1000" t="s">
        <v>331</v>
      </c>
      <c r="BG66" s="1000"/>
      <c r="BH66" s="1000" t="s">
        <v>332</v>
      </c>
      <c r="BI66" s="1000"/>
      <c r="BJ66" s="1000" t="s">
        <v>333</v>
      </c>
      <c r="BK66" s="1000"/>
      <c r="BL66" s="1000" t="s">
        <v>334</v>
      </c>
      <c r="BM66" s="1000"/>
      <c r="BN66" s="1000" t="s">
        <v>335</v>
      </c>
      <c r="BO66" s="1000"/>
      <c r="BP66" s="1000" t="s">
        <v>336</v>
      </c>
      <c r="BQ66" s="1000"/>
      <c r="BR66" s="1000" t="s">
        <v>337</v>
      </c>
      <c r="BS66" s="1000"/>
      <c r="BT66" s="1000" t="s">
        <v>338</v>
      </c>
      <c r="BU66" s="1000"/>
      <c r="BV66" s="1000" t="s">
        <v>339</v>
      </c>
      <c r="BW66" s="1000"/>
      <c r="BX66" s="995" t="s">
        <v>397</v>
      </c>
      <c r="BY66" s="997"/>
      <c r="BZ66" s="995" t="s">
        <v>398</v>
      </c>
      <c r="CA66" s="996"/>
      <c r="CB66" s="995" t="s">
        <v>397</v>
      </c>
      <c r="CC66" s="996"/>
      <c r="CD66" s="997" t="s">
        <v>398</v>
      </c>
      <c r="CE66" s="996"/>
      <c r="CF66" s="998" t="s">
        <v>352</v>
      </c>
      <c r="CG66" s="999"/>
      <c r="CH66" s="999"/>
      <c r="CI66" s="254"/>
      <c r="CK66" s="317"/>
      <c r="CL66" s="317"/>
      <c r="CM66" s="318"/>
      <c r="CN66" s="315"/>
    </row>
    <row r="67" spans="1:92" x14ac:dyDescent="0.2">
      <c r="A67" s="769" t="s">
        <v>353</v>
      </c>
      <c r="B67" s="770"/>
      <c r="C67" s="771" t="s">
        <v>391</v>
      </c>
      <c r="D67" s="993"/>
      <c r="E67" s="994"/>
      <c r="F67" s="993"/>
      <c r="G67" s="994"/>
      <c r="H67" s="993"/>
      <c r="I67" s="994"/>
      <c r="J67" s="993"/>
      <c r="K67" s="994"/>
      <c r="L67" s="993"/>
      <c r="M67" s="994"/>
      <c r="N67" s="993"/>
      <c r="O67" s="994"/>
      <c r="P67" s="993"/>
      <c r="Q67" s="994"/>
      <c r="R67" s="993"/>
      <c r="S67" s="994"/>
      <c r="T67" s="993"/>
      <c r="U67" s="994"/>
      <c r="V67" s="993"/>
      <c r="W67" s="994"/>
      <c r="X67" s="993"/>
      <c r="Y67" s="994"/>
      <c r="Z67" s="993"/>
      <c r="AA67" s="994"/>
      <c r="AB67" s="992"/>
      <c r="AC67" s="992"/>
      <c r="AD67" s="992"/>
      <c r="AE67" s="992"/>
      <c r="AF67" s="992"/>
      <c r="AG67" s="992"/>
      <c r="AH67" s="992"/>
      <c r="AI67" s="992"/>
      <c r="AJ67" s="992"/>
      <c r="AK67" s="992"/>
      <c r="AL67" s="992"/>
      <c r="AM67" s="992"/>
      <c r="AN67" s="992"/>
      <c r="AO67" s="992"/>
      <c r="AP67" s="992"/>
      <c r="AQ67" s="992"/>
      <c r="AR67" s="992"/>
      <c r="AS67" s="992"/>
      <c r="AT67" s="992"/>
      <c r="AU67" s="992"/>
      <c r="AV67" s="992"/>
      <c r="AW67" s="992"/>
      <c r="AX67" s="992"/>
      <c r="AY67" s="992"/>
      <c r="AZ67" s="992"/>
      <c r="BA67" s="992"/>
      <c r="BB67" s="992"/>
      <c r="BC67" s="992"/>
      <c r="BD67" s="992"/>
      <c r="BE67" s="992"/>
      <c r="BF67" s="992"/>
      <c r="BG67" s="992"/>
      <c r="BH67" s="992"/>
      <c r="BI67" s="992"/>
      <c r="BJ67" s="992"/>
      <c r="BK67" s="992"/>
      <c r="BL67" s="992"/>
      <c r="BM67" s="992"/>
      <c r="BN67" s="992"/>
      <c r="BO67" s="992"/>
      <c r="BP67" s="992"/>
      <c r="BQ67" s="992"/>
      <c r="BR67" s="992"/>
      <c r="BS67" s="992"/>
      <c r="BT67" s="992"/>
      <c r="BU67" s="992"/>
      <c r="BV67" s="992"/>
      <c r="BW67" s="992"/>
      <c r="BX67" s="992"/>
      <c r="BY67" s="992"/>
      <c r="BZ67" s="992"/>
      <c r="CA67" s="992"/>
      <c r="CB67" s="992"/>
      <c r="CC67" s="992"/>
      <c r="CD67" s="992"/>
      <c r="CE67" s="992"/>
      <c r="CF67" s="772" t="s">
        <v>344</v>
      </c>
      <c r="CG67" s="772" t="s">
        <v>345</v>
      </c>
      <c r="CH67" s="773"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PL_JS!L69+PL_AeBo!D69+TP1_AeBo_TG!D69+TP1_PNP_TG!D69+TP1_JS_TG!D69+TP2_JS_TU!D69+TP2_AeBo_TU!D69+TP3_AeBo_K!D69+TP3_JS_K!D69</f>
        <v>113.75</v>
      </c>
      <c r="E69" s="979"/>
      <c r="F69" s="979">
        <f>PL_JS!N69+PL_AeBo!F69+TP1_AeBo_TG!F69+TP1_PNP_TG!F69+TP1_JS_TG!F69+TP2_JS_TU!F69+TP2_AeBo_TU!F69+TP3_AeBo_K!F69+TP3_JS_K!F69</f>
        <v>44</v>
      </c>
      <c r="G69" s="979"/>
      <c r="H69" s="979">
        <f>PL_JS!P69+PL_AeBo!H69+TP1_AeBo_TG!H69+TP1_PNP_TG!H69+TP1_JS_TG!H69+TP2_JS_TU!H69+TP2_AeBo_TU!H69+TP3_AeBo_K!H69+TP3_JS_K!H69</f>
        <v>46</v>
      </c>
      <c r="I69" s="979"/>
      <c r="J69" s="979">
        <f>PL_JS!R69+PL_AeBo!J69+TP1_AeBo_TG!J69+TP1_PNP_TG!J69+TP1_JS_TG!J69+TP2_JS_TU!J69+TP2_AeBo_TU!J69+TP3_AeBo_K!J69+TP3_JS_K!J69</f>
        <v>11.5</v>
      </c>
      <c r="K69" s="979"/>
      <c r="L69" s="979">
        <f>PL_JS!T69+PL_AeBo!L69+TP1_AeBo_TG!L69+TP1_PNP_TG!L69+TP1_JS_TG!L69+TP2_JS_TU!L69+TP2_AeBo_TU!L69+TP3_AeBo_K!L69+TP3_JS_K!L69</f>
        <v>0.5</v>
      </c>
      <c r="M69" s="979"/>
      <c r="N69" s="979">
        <f>PL_JS!V69+PL_AeBo!N69+TP1_AeBo_TG!N69+TP1_PNP_TG!N69+TP1_JS_TG!N69+TP2_JS_TU!N69+TP2_AeBo_TU!N69+TP3_AeBo_K!N69+TP3_JS_K!N69</f>
        <v>11</v>
      </c>
      <c r="O69" s="979"/>
      <c r="P69" s="979">
        <f>PL_JS!X69+PL_AeBo!P69+TP1_AeBo_TG!P69+TP1_PNP_TG!P69+TP1_JS_TG!P69+TP2_JS_TU!P69+TP2_AeBo_TU!P69+TP3_AeBo_K!P69+TP3_JS_K!P69</f>
        <v>0</v>
      </c>
      <c r="Q69" s="979"/>
      <c r="R69" s="979">
        <f>PL_JS!Z69+PL_AeBo!R69+TP1_AeBo_TG!R69+TP1_PNP_TG!R69+TP1_JS_TG!R69+TP2_JS_TU!R69+TP2_AeBo_TU!R69+TP3_AeBo_K!R69+TP3_JS_K!R69</f>
        <v>1</v>
      </c>
      <c r="S69" s="979"/>
      <c r="T69" s="979">
        <f>PL_JS!AB69+PL_AeBo!T69+TP1_AeBo_TG!T69+TP1_PNP_TG!T69+TP1_JS_TG!T69+TP2_JS_TU!T69+TP2_AeBo_TU!T69+TP3_AeBo_K!T69+TP3_JS_K!T69</f>
        <v>8</v>
      </c>
      <c r="U69" s="979"/>
      <c r="V69" s="979">
        <f>PL_JS!AD69+PL_AeBo!V69+TP1_AeBo_TG!V69+TP1_PNP_TG!V69+TP1_JS_TG!V69+TP2_JS_TU!V69+TP2_AeBo_TU!V69+TP3_AeBo_K!V69+TP3_JS_K!V69</f>
        <v>19</v>
      </c>
      <c r="W69" s="979"/>
      <c r="X69" s="979">
        <f>PL_JS!AF69+PL_AeBo!X69+TP1_AeBo_TG!X69+TP1_PNP_TG!X69+TP1_JS_TG!X69+TP2_JS_TU!X69+TP2_AeBo_TU!X69+TP3_AeBo_K!X69+TP3_JS_K!X69</f>
        <v>36.75</v>
      </c>
      <c r="Y69" s="979"/>
      <c r="Z69" s="979">
        <f>PL_JS!AH69+PL_AeBo!Z69+TP1_AeBo_TG!Z69+TP1_PNP_TG!Z69+TP1_JS_TG!Z69+TP2_JS_TU!Z69+TP2_AeBo_TU!Z69+TP3_AeBo_K!Z69+TP3_JS_K!Z69</f>
        <v>12.5</v>
      </c>
      <c r="AA69" s="979"/>
      <c r="AB69" s="979">
        <f>PL_JS!AJ69+PL_AeBo!AB69+TP1_AeBo_TG!AB69+TP1_PNP_TG!AB69+TP1_JS_TG!AB69+TP2_JS_TU!AB69+TP2_AeBo_TU!AB69+TP3_AeBo_K!AB69+TP3_JS_K!AB69</f>
        <v>2.5</v>
      </c>
      <c r="AC69" s="979"/>
      <c r="AD69" s="979">
        <f>PL_JS!AL69+PL_AeBo!AD69+TP1_AeBo_TG!AD69+TP1_PNP_TG!AD69+TP1_JS_TG!AD69+TP2_JS_TU!AD69+TP2_AeBo_TU!AD69+TP3_AeBo_K!AD69+TP3_JS_K!AD69</f>
        <v>9.75</v>
      </c>
      <c r="AE69" s="979"/>
      <c r="AF69" s="979">
        <f>PL_JS!AN69+PL_AeBo!AF69+TP1_AeBo_TG!AF69+TP1_PNP_TG!AF69+TP1_JS_TG!AF69+TP2_JS_TU!AF69+TP2_AeBo_TU!AF69+TP3_AeBo_K!AF69+TP3_JS_K!AF69</f>
        <v>21</v>
      </c>
      <c r="AG69" s="979"/>
      <c r="AH69" s="979">
        <f>PL_JS!AP69+PL_AeBo!AH69+TP1_AeBo_TG!AH69+TP1_PNP_TG!AH69+TP1_JS_TG!AH69+TP2_JS_TU!AH69+TP2_AeBo_TU!AH69+TP3_AeBo_K!AH69+TP3_JS_K!AH69</f>
        <v>4.5</v>
      </c>
      <c r="AI69" s="979"/>
      <c r="AJ69" s="979">
        <f>PL_JS!AR69+PL_AeBo!AJ69+TP1_AeBo_TG!AJ69+TP1_PNP_TG!AJ69+TP1_JS_TG!AJ69+TP2_JS_TU!AJ69+TP2_AeBo_TU!AJ69+TP3_AeBo_K!AJ69+TP3_JS_K!AJ69</f>
        <v>7.5</v>
      </c>
      <c r="AK69" s="979"/>
      <c r="AL69" s="979">
        <f>PL_JS!AT69+PL_AeBo!AL69+TP1_AeBo_TG!AL69+TP1_PNP_TG!AL69+TP1_JS_TG!AL69+TP2_JS_TU!AL69+TP2_AeBo_TU!AL69+TP3_AeBo_K!AL69+TP3_JS_K!AL69</f>
        <v>5.5</v>
      </c>
      <c r="AM69" s="979"/>
      <c r="AN69" s="979">
        <f>PL_JS!AV69+PL_AeBo!AN69+TP1_AeBo_TG!AN69+TP1_PNP_TG!AN69+TP1_JS_TG!AN69+TP2_JS_TU!AN69+TP2_AeBo_TU!AN69+TP3_AeBo_K!AN69+TP3_JS_K!AN69</f>
        <v>33.5</v>
      </c>
      <c r="AO69" s="979"/>
      <c r="AP69" s="979">
        <f>PL_JS!AX69+PL_AeBo!AP69+TP1_AeBo_TG!AP69+TP1_PNP_TG!AP69+TP1_JS_TG!AP69+TP2_JS_TU!AP69+TP2_AeBo_TU!AP69+TP3_AeBo_K!AP69+TP3_JS_K!AP69</f>
        <v>21.5</v>
      </c>
      <c r="AQ69" s="979"/>
      <c r="AR69" s="979">
        <f>PL_JS!AZ69+PL_AeBo!AR69+TP1_AeBo_TG!AR69+TP1_PNP_TG!AR69+TP1_JS_TG!AR69+TP2_JS_TU!AR69+TP2_AeBo_TU!AR69+TP3_AeBo_K!AR69+TP3_JS_K!AR69</f>
        <v>28.5</v>
      </c>
      <c r="AS69" s="979"/>
      <c r="AT69" s="979">
        <f>PL_JS!BB69+PL_AeBo!AT69+TP1_AeBo_TG!AT69+TP1_PNP_TG!AT69+TP1_JS_TG!AT69+TP2_JS_TU!AT69+TP2_AeBo_TU!AT69+TP3_AeBo_K!AT69+TP3_JS_K!AT69</f>
        <v>18.75</v>
      </c>
      <c r="AU69" s="979"/>
      <c r="AV69" s="979">
        <f>PL_JS!BD69+PL_AeBo!AV69+TP1_AeBo_TG!AV69+TP1_PNP_TG!AV69+TP1_JS_TG!AV69+TP2_JS_TU!AV69+TP2_AeBo_TU!AV69+TP3_AeBo_K!AV69+TP3_JS_K!AV69</f>
        <v>22.5</v>
      </c>
      <c r="AW69" s="979"/>
      <c r="AX69" s="979">
        <f>PL_JS!BF69+PL_AeBo!AX69+TP1_AeBo_TG!AX69+TP1_PNP_TG!AX69+TP1_JS_TG!AX69+TP2_JS_TU!AX69+TP2_AeBo_TU!AX69+TP3_AeBo_K!AX69+TP3_JS_K!AX69</f>
        <v>15.25</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494.75</v>
      </c>
      <c r="CG69" s="325">
        <f>CG45</f>
        <v>140</v>
      </c>
      <c r="CH69" s="277">
        <f t="shared" si="90"/>
        <v>69265</v>
      </c>
      <c r="CI69" s="328"/>
      <c r="CK69" s="326"/>
      <c r="CL69" s="327"/>
      <c r="CM69" s="326"/>
    </row>
    <row r="70" spans="1:92" x14ac:dyDescent="0.2">
      <c r="A70" s="283" t="s">
        <v>361</v>
      </c>
      <c r="B70" s="284"/>
      <c r="C70" s="285" t="s">
        <v>7</v>
      </c>
      <c r="D70" s="979">
        <f>PL_JS!L70+PL_AeBo!D70+TP1_AeBo_TG!D70+TP1_PNP_TG!D70+TP1_JS_TG!D70+TP2_JS_TU!D70+TP2_AeBo_TU!D70+TP3_AeBo_K!D70+TP3_JS_K!D70</f>
        <v>137.75</v>
      </c>
      <c r="E70" s="979"/>
      <c r="F70" s="979">
        <f>PL_JS!N70+PL_AeBo!F70+TP1_AeBo_TG!F70+TP1_PNP_TG!F70+TP1_JS_TG!F70+TP2_JS_TU!F70+TP2_AeBo_TU!F70+TP3_AeBo_K!F70+TP3_JS_K!F70</f>
        <v>80.75</v>
      </c>
      <c r="G70" s="979"/>
      <c r="H70" s="979">
        <f>PL_JS!P70+PL_AeBo!H70+TP1_AeBo_TG!H70+TP1_PNP_TG!H70+TP1_JS_TG!H70+TP2_JS_TU!H70+TP2_AeBo_TU!H70+TP3_AeBo_K!H70+TP3_JS_K!H70</f>
        <v>118</v>
      </c>
      <c r="I70" s="979"/>
      <c r="J70" s="979">
        <f>PL_JS!R70+PL_AeBo!J70+TP1_AeBo_TG!J70+TP1_PNP_TG!J70+TP1_JS_TG!J70+TP2_JS_TU!J70+TP2_AeBo_TU!J70+TP3_AeBo_K!J70+TP3_JS_K!J70</f>
        <v>59</v>
      </c>
      <c r="K70" s="979"/>
      <c r="L70" s="979">
        <f>PL_JS!T70+PL_AeBo!L70+TP1_AeBo_TG!L70+TP1_PNP_TG!L70+TP1_JS_TG!L70+TP2_JS_TU!L70+TP2_AeBo_TU!L70+TP3_AeBo_K!L70+TP3_JS_K!L70</f>
        <v>31.5</v>
      </c>
      <c r="M70" s="979"/>
      <c r="N70" s="979">
        <f>PL_JS!V70+PL_AeBo!N70+TP1_AeBo_TG!N70+TP1_PNP_TG!N70+TP1_JS_TG!N70+TP2_JS_TU!N70+TP2_AeBo_TU!N70+TP3_AeBo_K!N70+TP3_JS_K!N70</f>
        <v>23</v>
      </c>
      <c r="O70" s="979"/>
      <c r="P70" s="979">
        <f>PL_JS!X70+PL_AeBo!P70+TP1_AeBo_TG!P70+TP1_PNP_TG!P70+TP1_JS_TG!P70+TP2_JS_TU!P70+TP2_AeBo_TU!P70+TP3_AeBo_K!P70+TP3_JS_K!P70</f>
        <v>45.25</v>
      </c>
      <c r="Q70" s="979"/>
      <c r="R70" s="979">
        <f>PL_JS!Z70+PL_AeBo!R70+TP1_AeBo_TG!R70+TP1_PNP_TG!R70+TP1_JS_TG!R70+TP2_JS_TU!R70+TP2_AeBo_TU!R70+TP3_AeBo_K!R70+TP3_JS_K!R70</f>
        <v>2.5</v>
      </c>
      <c r="S70" s="979"/>
      <c r="T70" s="979">
        <f>PL_JS!AB70+PL_AeBo!T70+TP1_AeBo_TG!T70+TP1_PNP_TG!T70+TP1_JS_TG!T70+TP2_JS_TU!T70+TP2_AeBo_TU!T70+TP3_AeBo_K!T70+TP3_JS_K!T70</f>
        <v>30</v>
      </c>
      <c r="U70" s="979"/>
      <c r="V70" s="979">
        <f>PL_JS!AD70+PL_AeBo!V70+TP1_AeBo_TG!V70+TP1_PNP_TG!V70+TP1_JS_TG!V70+TP2_JS_TU!V70+TP2_AeBo_TU!V70+TP3_AeBo_K!V70+TP3_JS_K!V70</f>
        <v>61.5</v>
      </c>
      <c r="W70" s="979"/>
      <c r="X70" s="979">
        <f>PL_JS!AF70+PL_AeBo!X70+TP1_AeBo_TG!X70+TP1_PNP_TG!X70+TP1_JS_TG!X70+TP2_JS_TU!X70+TP2_AeBo_TU!X70+TP3_AeBo_K!X70+TP3_JS_K!X70</f>
        <v>126.5</v>
      </c>
      <c r="Y70" s="979"/>
      <c r="Z70" s="979">
        <f>PL_JS!AH70+PL_AeBo!Z70+TP1_AeBo_TG!Z70+TP1_PNP_TG!Z70+TP1_JS_TG!Z70+TP2_JS_TU!Z70+TP2_AeBo_TU!Z70+TP3_AeBo_K!Z70+TP3_JS_K!Z70</f>
        <v>70.75</v>
      </c>
      <c r="AA70" s="979"/>
      <c r="AB70" s="979">
        <f>PL_JS!AJ70+PL_AeBo!AB70+TP1_AeBo_TG!AB70+TP1_PNP_TG!AB70+TP1_JS_TG!AB70+TP2_JS_TU!AB70+TP2_AeBo_TU!AB70+TP3_AeBo_K!AB70+TP3_JS_K!AB70</f>
        <v>71.5</v>
      </c>
      <c r="AC70" s="979"/>
      <c r="AD70" s="979">
        <f>PL_JS!AL70+PL_AeBo!AD70+TP1_AeBo_TG!AD70+TP1_PNP_TG!AD70+TP1_JS_TG!AD70+TP2_JS_TU!AD70+TP2_AeBo_TU!AD70+TP3_AeBo_K!AD70+TP3_JS_K!AD70</f>
        <v>44.5</v>
      </c>
      <c r="AE70" s="979"/>
      <c r="AF70" s="979">
        <f>PL_JS!AN70+PL_AeBo!AF70+TP1_AeBo_TG!AF70+TP1_PNP_TG!AF70+TP1_JS_TG!AF70+TP2_JS_TU!AF70+TP2_AeBo_TU!AF70+TP3_AeBo_K!AF70+TP3_JS_K!AF70</f>
        <v>11.25</v>
      </c>
      <c r="AG70" s="979"/>
      <c r="AH70" s="979">
        <f>PL_JS!AP70+PL_AeBo!AH70+TP1_AeBo_TG!AH70+TP1_PNP_TG!AH70+TP1_JS_TG!AH70+TP2_JS_TU!AH70+TP2_AeBo_TU!AH70+TP3_AeBo_K!AH70+TP3_JS_K!AH70</f>
        <v>2</v>
      </c>
      <c r="AI70" s="979"/>
      <c r="AJ70" s="979">
        <f>PL_JS!AR70+PL_AeBo!AJ70+TP1_AeBo_TG!AJ70+TP1_PNP_TG!AJ70+TP1_JS_TG!AJ70+TP2_JS_TU!AJ70+TP2_AeBo_TU!AJ70+TP3_AeBo_K!AJ70+TP3_JS_K!AJ70</f>
        <v>2.5</v>
      </c>
      <c r="AK70" s="979"/>
      <c r="AL70" s="979">
        <f>PL_JS!AT70+PL_AeBo!AL70+TP1_AeBo_TG!AL70+TP1_PNP_TG!AL70+TP1_JS_TG!AL70+TP2_JS_TU!AL70+TP2_AeBo_TU!AL70+TP3_AeBo_K!AL70+TP3_JS_K!AL70</f>
        <v>35.25</v>
      </c>
      <c r="AM70" s="979"/>
      <c r="AN70" s="979">
        <f>PL_JS!AV70+PL_AeBo!AN70+TP1_AeBo_TG!AN70+TP1_PNP_TG!AN70+TP1_JS_TG!AN70+TP2_JS_TU!AN70+TP2_AeBo_TU!AN70+TP3_AeBo_K!AN70+TP3_JS_K!AN70</f>
        <v>121</v>
      </c>
      <c r="AO70" s="979"/>
      <c r="AP70" s="979">
        <f>PL_JS!AX70+PL_AeBo!AP70+TP1_AeBo_TG!AP70+TP1_PNP_TG!AP70+TP1_JS_TG!AP70+TP2_JS_TU!AP70+TP2_AeBo_TU!AP70+TP3_AeBo_K!AP70+TP3_JS_K!AP70</f>
        <v>39</v>
      </c>
      <c r="AQ70" s="979"/>
      <c r="AR70" s="979">
        <f>PL_JS!AZ70+PL_AeBo!AR70+TP1_AeBo_TG!AR70+TP1_PNP_TG!AR70+TP1_JS_TG!AR70+TP2_JS_TU!AR70+TP2_AeBo_TU!AR70+TP3_AeBo_K!AR70+TP3_JS_K!AR70</f>
        <v>66.25</v>
      </c>
      <c r="AS70" s="979"/>
      <c r="AT70" s="979">
        <f>PL_JS!BB70+PL_AeBo!AT70+TP1_AeBo_TG!AT70+TP1_PNP_TG!AT70+TP1_JS_TG!AT70+TP2_JS_TU!AT70+TP2_AeBo_TU!AT70+TP3_AeBo_K!AT70+TP3_JS_K!AT70</f>
        <v>36.75</v>
      </c>
      <c r="AU70" s="979"/>
      <c r="AV70" s="979">
        <f>PL_JS!BD70+PL_AeBo!AV70+TP1_AeBo_TG!AV70+TP1_PNP_TG!AV70+TP1_JS_TG!AV70+TP2_JS_TU!AV70+TP2_AeBo_TU!AV70+TP3_AeBo_K!AV70+TP3_JS_K!AV70</f>
        <v>103.75</v>
      </c>
      <c r="AW70" s="979"/>
      <c r="AX70" s="979">
        <f>PL_JS!BF70+PL_AeBo!AX70+TP1_AeBo_TG!AX70+TP1_PNP_TG!AX70+TP1_JS_TG!AX70+TP2_JS_TU!AX70+TP2_AeBo_TU!AX70+TP3_AeBo_K!AX70+TP3_JS_K!AX70</f>
        <v>98</v>
      </c>
      <c r="AY70" s="979"/>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1418.25</v>
      </c>
      <c r="CG70" s="325">
        <f t="shared" ref="CG70:CG74" si="91">CG46</f>
        <v>118</v>
      </c>
      <c r="CH70" s="277">
        <f t="shared" si="90"/>
        <v>167353.5</v>
      </c>
      <c r="CI70" s="328"/>
      <c r="CK70" s="326"/>
      <c r="CL70" s="327"/>
      <c r="CM70" s="326"/>
    </row>
    <row r="71" spans="1:92" x14ac:dyDescent="0.2">
      <c r="A71" s="283" t="s">
        <v>359</v>
      </c>
      <c r="B71" s="284"/>
      <c r="C71" s="285" t="s">
        <v>3</v>
      </c>
      <c r="D71" s="979">
        <f>PL_JS!L71+PL_AeBo!D71+TP1_AeBo_TG!D71+TP1_PNP_TG!D71+TP1_JS_TG!D71+TP2_JS_TU!D71+TP2_AeBo_TU!D71+TP3_AeBo_K!D71+TP3_JS_K!D71</f>
        <v>432.75</v>
      </c>
      <c r="E71" s="979"/>
      <c r="F71" s="979">
        <f>PL_JS!N71+PL_AeBo!F71+TP1_AeBo_TG!F71+TP1_PNP_TG!F71+TP1_JS_TG!F71+TP2_JS_TU!F71+TP2_AeBo_TU!F71+TP3_AeBo_K!F71+TP3_JS_K!F71</f>
        <v>238</v>
      </c>
      <c r="G71" s="979"/>
      <c r="H71" s="979">
        <f>PL_JS!P71+PL_AeBo!H71+TP1_AeBo_TG!H71+TP1_PNP_TG!H71+TP1_JS_TG!H71+TP2_JS_TU!H71+TP2_AeBo_TU!H71+TP3_AeBo_K!H71+TP3_JS_K!H71</f>
        <v>257.25</v>
      </c>
      <c r="I71" s="979"/>
      <c r="J71" s="979">
        <f>PL_JS!R71+PL_AeBo!J71+TP1_AeBo_TG!J71+TP1_PNP_TG!J71+TP1_JS_TG!J71+TP2_JS_TU!J71+TP2_AeBo_TU!J71+TP3_AeBo_K!J71+TP3_JS_K!J71</f>
        <v>168</v>
      </c>
      <c r="K71" s="979"/>
      <c r="L71" s="979">
        <f>PL_JS!T71+PL_AeBo!L71+TP1_AeBo_TG!L71+TP1_PNP_TG!L71+TP1_JS_TG!L71+TP2_JS_TU!L71+TP2_AeBo_TU!L71+TP3_AeBo_K!L71+TP3_JS_K!L71</f>
        <v>192.75</v>
      </c>
      <c r="M71" s="979"/>
      <c r="N71" s="979">
        <f>PL_JS!V71+PL_AeBo!N71+TP1_AeBo_TG!N71+TP1_PNP_TG!N71+TP1_JS_TG!N71+TP2_JS_TU!N71+TP2_AeBo_TU!N71+TP3_AeBo_K!N71+TP3_JS_K!N71</f>
        <v>140.5</v>
      </c>
      <c r="O71" s="979"/>
      <c r="P71" s="979">
        <f>PL_JS!X71+PL_AeBo!P71+TP1_AeBo_TG!P71+TP1_PNP_TG!P71+TP1_JS_TG!P71+TP2_JS_TU!P71+TP2_AeBo_TU!P71+TP3_AeBo_K!P71+TP3_JS_K!P71</f>
        <v>178</v>
      </c>
      <c r="Q71" s="979"/>
      <c r="R71" s="979">
        <f>PL_JS!Z71+PL_AeBo!R71+TP1_AeBo_TG!R71+TP1_PNP_TG!R71+TP1_JS_TG!R71+TP2_JS_TU!R71+TP2_AeBo_TU!R71+TP3_AeBo_K!R71+TP3_JS_K!R71</f>
        <v>105.5</v>
      </c>
      <c r="S71" s="979"/>
      <c r="T71" s="979">
        <f>PL_JS!AB71+PL_AeBo!T71+TP1_AeBo_TG!T71+TP1_PNP_TG!T71+TP1_JS_TG!T71+TP2_JS_TU!T71+TP2_AeBo_TU!T71+TP3_AeBo_K!T71+TP3_JS_K!T71</f>
        <v>27.5</v>
      </c>
      <c r="U71" s="979"/>
      <c r="V71" s="979">
        <f>PL_JS!AD71+PL_AeBo!V71+TP1_AeBo_TG!V71+TP1_PNP_TG!V71+TP1_JS_TG!V71+TP2_JS_TU!V71+TP2_AeBo_TU!V71+TP3_AeBo_K!V71+TP3_JS_K!V71</f>
        <v>35.75</v>
      </c>
      <c r="W71" s="979"/>
      <c r="X71" s="979">
        <f>PL_JS!AF71+PL_AeBo!X71+TP1_AeBo_TG!X71+TP1_PNP_TG!X71+TP1_JS_TG!X71+TP2_JS_TU!X71+TP2_AeBo_TU!X71+TP3_AeBo_K!X71+TP3_JS_K!X71</f>
        <v>80.25</v>
      </c>
      <c r="Y71" s="979"/>
      <c r="Z71" s="979">
        <f>PL_JS!AH71+PL_AeBo!Z71+TP1_AeBo_TG!Z71+TP1_PNP_TG!Z71+TP1_JS_TG!Z71+TP2_JS_TU!Z71+TP2_AeBo_TU!Z71+TP3_AeBo_K!Z71+TP3_JS_K!Z71</f>
        <v>10</v>
      </c>
      <c r="AA71" s="979"/>
      <c r="AB71" s="979">
        <f>PL_JS!AJ71+PL_AeBo!AB71+TP1_AeBo_TG!AB71+TP1_PNP_TG!AB71+TP1_JS_TG!AB71+TP2_JS_TU!AB71+TP2_AeBo_TU!AB71+TP3_AeBo_K!AB71+TP3_JS_K!AB71</f>
        <v>10</v>
      </c>
      <c r="AC71" s="979"/>
      <c r="AD71" s="979">
        <f>PL_JS!AL71+PL_AeBo!AD71+TP1_AeBo_TG!AD71+TP1_PNP_TG!AD71+TP1_JS_TG!AD71+TP2_JS_TU!AD71+TP2_AeBo_TU!AD71+TP3_AeBo_K!AD71+TP3_JS_K!AD71</f>
        <v>1.75</v>
      </c>
      <c r="AE71" s="979"/>
      <c r="AF71" s="979">
        <f>PL_JS!AN71+PL_AeBo!AF71+TP1_AeBo_TG!AF71+TP1_PNP_TG!AF71+TP1_JS_TG!AF71+TP2_JS_TU!AF71+TP2_AeBo_TU!AF71+TP3_AeBo_K!AF71+TP3_JS_K!AF71</f>
        <v>11.75</v>
      </c>
      <c r="AG71" s="979"/>
      <c r="AH71" s="979">
        <f>PL_JS!AP71+PL_AeBo!AH71+TP1_AeBo_TG!AH71+TP1_PNP_TG!AH71+TP1_JS_TG!AH71+TP2_JS_TU!AH71+TP2_AeBo_TU!AH71+TP3_AeBo_K!AH71+TP3_JS_K!AH71</f>
        <v>3.5</v>
      </c>
      <c r="AI71" s="979"/>
      <c r="AJ71" s="979">
        <f>PL_JS!AR71+PL_AeBo!AJ71+TP1_AeBo_TG!AJ71+TP1_PNP_TG!AJ71+TP1_JS_TG!AJ71+TP2_JS_TU!AJ71+TP2_AeBo_TU!AJ71+TP3_AeBo_K!AJ71+TP3_JS_K!AJ71</f>
        <v>4.25</v>
      </c>
      <c r="AK71" s="979"/>
      <c r="AL71" s="979">
        <f>PL_JS!AT71+PL_AeBo!AL71+TP1_AeBo_TG!AL71+TP1_PNP_TG!AL71+TP1_JS_TG!AL71+TP2_JS_TU!AL71+TP2_AeBo_TU!AL71+TP3_AeBo_K!AL71+TP3_JS_K!AL71</f>
        <v>51.5</v>
      </c>
      <c r="AM71" s="979"/>
      <c r="AN71" s="979">
        <f>PL_JS!AV71+PL_AeBo!AN71+TP1_AeBo_TG!AN71+TP1_PNP_TG!AN71+TP1_JS_TG!AN71+TP2_JS_TU!AN71+TP2_AeBo_TU!AN71+TP3_AeBo_K!AN71+TP3_JS_K!AN71</f>
        <v>32.5</v>
      </c>
      <c r="AO71" s="979"/>
      <c r="AP71" s="979">
        <f>PL_JS!AX71+PL_AeBo!AP71+TP1_AeBo_TG!AP71+TP1_PNP_TG!AP71+TP1_JS_TG!AP71+TP2_JS_TU!AP71+TP2_AeBo_TU!AP71+TP3_AeBo_K!AP71+TP3_JS_K!AP71</f>
        <v>8.75</v>
      </c>
      <c r="AQ71" s="979"/>
      <c r="AR71" s="979">
        <f>PL_JS!AZ71+PL_AeBo!AR71+TP1_AeBo_TG!AR71+TP1_PNP_TG!AR71+TP1_JS_TG!AR71+TP2_JS_TU!AR71+TP2_AeBo_TU!AR71+TP3_AeBo_K!AR71+TP3_JS_K!AR71</f>
        <v>21.5</v>
      </c>
      <c r="AS71" s="979"/>
      <c r="AT71" s="979">
        <f>PL_JS!BB71+PL_AeBo!AT71+TP1_AeBo_TG!AT71+TP1_PNP_TG!AT71+TP1_JS_TG!AT71+TP2_JS_TU!AT71+TP2_AeBo_TU!AT71+TP3_AeBo_K!AT71+TP3_JS_K!AT71</f>
        <v>73</v>
      </c>
      <c r="AU71" s="979"/>
      <c r="AV71" s="979">
        <f>PL_JS!BD71+PL_AeBo!AV71+TP1_AeBo_TG!AV71+TP1_PNP_TG!AV71+TP1_JS_TG!AV71+TP2_JS_TU!AV71+TP2_AeBo_TU!AV71+TP3_AeBo_K!AV71+TP3_JS_K!AV71</f>
        <v>47.5</v>
      </c>
      <c r="AW71" s="979"/>
      <c r="AX71" s="979">
        <f>PL_JS!BF71+PL_AeBo!AX71+TP1_AeBo_TG!AX71+TP1_PNP_TG!AX71+TP1_JS_TG!AX71+TP2_JS_TU!AX71+TP2_AeBo_TU!AX71+TP3_AeBo_K!AX71+TP3_JS_K!AX71</f>
        <v>41.25</v>
      </c>
      <c r="AY71" s="979"/>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2173.5</v>
      </c>
      <c r="CG71" s="325">
        <f t="shared" si="91"/>
        <v>100</v>
      </c>
      <c r="CH71" s="277">
        <f t="shared" si="90"/>
        <v>217350</v>
      </c>
      <c r="CI71" s="328"/>
      <c r="CK71" s="326"/>
      <c r="CL71" s="327"/>
      <c r="CM71" s="326"/>
    </row>
    <row r="72" spans="1:92" x14ac:dyDescent="0.2">
      <c r="A72" s="283" t="s">
        <v>362</v>
      </c>
      <c r="B72" s="284"/>
      <c r="C72" s="285" t="s">
        <v>8</v>
      </c>
      <c r="D72" s="979">
        <f>PL_JS!L72+PL_AeBo!D72+TP1_AeBo_TG!D72+TP1_PNP_TG!D72+TP1_JS_TG!D72+TP2_JS_TU!D72+TP2_AeBo_TU!D72+TP3_AeBo_K!D72+TP3_JS_K!D72</f>
        <v>107</v>
      </c>
      <c r="E72" s="979"/>
      <c r="F72" s="979">
        <f>PL_JS!N72+PL_AeBo!F72+TP1_AeBo_TG!F72+TP1_PNP_TG!F72+TP1_JS_TG!F72+TP2_JS_TU!F72+TP2_AeBo_TU!F72+TP3_AeBo_K!F72+TP3_JS_K!F72</f>
        <v>234.25</v>
      </c>
      <c r="G72" s="979"/>
      <c r="H72" s="979">
        <f>PL_JS!P72+PL_AeBo!H72+TP1_AeBo_TG!H72+TP1_PNP_TG!H72+TP1_JS_TG!H72+TP2_JS_TU!H72+TP2_AeBo_TU!H72+TP3_AeBo_K!H72+TP3_JS_K!H72</f>
        <v>219.25</v>
      </c>
      <c r="I72" s="979"/>
      <c r="J72" s="979">
        <f>PL_JS!R72+PL_AeBo!J72+TP1_AeBo_TG!J72+TP1_PNP_TG!J72+TP1_JS_TG!J72+TP2_JS_TU!J72+TP2_AeBo_TU!J72+TP3_AeBo_K!J72+TP3_JS_K!J72</f>
        <v>129.5</v>
      </c>
      <c r="K72" s="979"/>
      <c r="L72" s="979">
        <f>PL_JS!T72+PL_AeBo!L72+TP1_AeBo_TG!L72+TP1_PNP_TG!L72+TP1_JS_TG!L72+TP2_JS_TU!L72+TP2_AeBo_TU!L72+TP3_AeBo_K!L72+TP3_JS_K!L72</f>
        <v>68.5</v>
      </c>
      <c r="M72" s="979"/>
      <c r="N72" s="979">
        <f>PL_JS!V72+PL_AeBo!N72+TP1_AeBo_TG!N72+TP1_PNP_TG!N72+TP1_JS_TG!N72+TP2_JS_TU!N72+TP2_AeBo_TU!N72+TP3_AeBo_K!N72+TP3_JS_K!N72</f>
        <v>29.75</v>
      </c>
      <c r="O72" s="979"/>
      <c r="P72" s="979">
        <f>PL_JS!X72+PL_AeBo!P72+TP1_AeBo_TG!P72+TP1_PNP_TG!P72+TP1_JS_TG!P72+TP2_JS_TU!P72+TP2_AeBo_TU!P72+TP3_AeBo_K!P72+TP3_JS_K!P72</f>
        <v>32</v>
      </c>
      <c r="Q72" s="979"/>
      <c r="R72" s="979">
        <f>PL_JS!Z72+PL_AeBo!R72+TP1_AeBo_TG!R72+TP1_PNP_TG!R72+TP1_JS_TG!R72+TP2_JS_TU!R72+TP2_AeBo_TU!R72+TP3_AeBo_K!R72+TP3_JS_K!R72</f>
        <v>81.75</v>
      </c>
      <c r="S72" s="979"/>
      <c r="T72" s="979">
        <f>PL_JS!AB72+PL_AeBo!T72+TP1_AeBo_TG!T72+TP1_PNP_TG!T72+TP1_JS_TG!T72+TP2_JS_TU!T72+TP2_AeBo_TU!T72+TP3_AeBo_K!T72+TP3_JS_K!T72</f>
        <v>51</v>
      </c>
      <c r="U72" s="979"/>
      <c r="V72" s="979">
        <f>PL_JS!AD72+PL_AeBo!V72+TP1_AeBo_TG!V72+TP1_PNP_TG!V72+TP1_JS_TG!V72+TP2_JS_TU!V72+TP2_AeBo_TU!V72+TP3_AeBo_K!V72+TP3_JS_K!V72</f>
        <v>40.25</v>
      </c>
      <c r="W72" s="979"/>
      <c r="X72" s="979">
        <f>PL_JS!AF72+PL_AeBo!X72+TP1_AeBo_TG!X72+TP1_PNP_TG!X72+TP1_JS_TG!X72+TP2_JS_TU!X72+TP2_AeBo_TU!X72+TP3_AeBo_K!X72+TP3_JS_K!X72</f>
        <v>61.75</v>
      </c>
      <c r="Y72" s="979"/>
      <c r="Z72" s="979">
        <f>PL_JS!AH72+PL_AeBo!Z72+TP1_AeBo_TG!Z72+TP1_PNP_TG!Z72+TP1_JS_TG!Z72+TP2_JS_TU!Z72+TP2_AeBo_TU!Z72+TP3_AeBo_K!Z72+TP3_JS_K!Z72</f>
        <v>52.75</v>
      </c>
      <c r="AA72" s="979"/>
      <c r="AB72" s="979">
        <f>PL_JS!AJ72+PL_AeBo!AB72+TP1_AeBo_TG!AB72+TP1_PNP_TG!AB72+TP1_JS_TG!AB72+TP2_JS_TU!AB72+TP2_AeBo_TU!AB72+TP3_AeBo_K!AB72+TP3_JS_K!AB72</f>
        <v>38.5</v>
      </c>
      <c r="AC72" s="979"/>
      <c r="AD72" s="979">
        <f>PL_JS!AL72+PL_AeBo!AD72+TP1_AeBo_TG!AD72+TP1_PNP_TG!AD72+TP1_JS_TG!AD72+TP2_JS_TU!AD72+TP2_AeBo_TU!AD72+TP3_AeBo_K!AD72+TP3_JS_K!AD72</f>
        <v>23.75</v>
      </c>
      <c r="AE72" s="979"/>
      <c r="AF72" s="979">
        <f>PL_JS!AN72+PL_AeBo!AF72+TP1_AeBo_TG!AF72+TP1_PNP_TG!AF72+TP1_JS_TG!AF72+TP2_JS_TU!AF72+TP2_AeBo_TU!AF72+TP3_AeBo_K!AF72+TP3_JS_K!AF72</f>
        <v>27</v>
      </c>
      <c r="AG72" s="979"/>
      <c r="AH72" s="979">
        <f>PL_JS!AP72+PL_AeBo!AH72+TP1_AeBo_TG!AH72+TP1_PNP_TG!AH72+TP1_JS_TG!AH72+TP2_JS_TU!AH72+TP2_AeBo_TU!AH72+TP3_AeBo_K!AH72+TP3_JS_K!AH72</f>
        <v>68.75</v>
      </c>
      <c r="AI72" s="979"/>
      <c r="AJ72" s="979">
        <f>PL_JS!AR72+PL_AeBo!AJ72+TP1_AeBo_TG!AJ72+TP1_PNP_TG!AJ72+TP1_JS_TG!AJ72+TP2_JS_TU!AJ72+TP2_AeBo_TU!AJ72+TP3_AeBo_K!AJ72+TP3_JS_K!AJ72</f>
        <v>11</v>
      </c>
      <c r="AK72" s="979"/>
      <c r="AL72" s="979">
        <f>PL_JS!AT72+PL_AeBo!AL72+TP1_AeBo_TG!AL72+TP1_PNP_TG!AL72+TP1_JS_TG!AL72+TP2_JS_TU!AL72+TP2_AeBo_TU!AL72+TP3_AeBo_K!AL72+TP3_JS_K!AL72</f>
        <v>25</v>
      </c>
      <c r="AM72" s="979"/>
      <c r="AN72" s="979">
        <f>PL_JS!AV72+PL_AeBo!AN72+TP1_AeBo_TG!AN72+TP1_PNP_TG!AN72+TP1_JS_TG!AN72+TP2_JS_TU!AN72+TP2_AeBo_TU!AN72+TP3_AeBo_K!AN72+TP3_JS_K!AN72</f>
        <v>123.25</v>
      </c>
      <c r="AO72" s="979"/>
      <c r="AP72" s="979">
        <f>PL_JS!AX72+PL_AeBo!AP72+TP1_AeBo_TG!AP72+TP1_PNP_TG!AP72+TP1_JS_TG!AP72+TP2_JS_TU!AP72+TP2_AeBo_TU!AP72+TP3_AeBo_K!AP72+TP3_JS_K!AP72</f>
        <v>128</v>
      </c>
      <c r="AQ72" s="979"/>
      <c r="AR72" s="979">
        <f>PL_JS!AZ72+PL_AeBo!AR72+TP1_AeBo_TG!AR72+TP1_PNP_TG!AR72+TP1_JS_TG!AR72+TP2_JS_TU!AR72+TP2_AeBo_TU!AR72+TP3_AeBo_K!AR72+TP3_JS_K!AR72</f>
        <v>72.25</v>
      </c>
      <c r="AS72" s="979"/>
      <c r="AT72" s="979">
        <f>PL_JS!BB72+PL_AeBo!AT72+TP1_AeBo_TG!AT72+TP1_PNP_TG!AT72+TP1_JS_TG!AT72+TP2_JS_TU!AT72+TP2_AeBo_TU!AT72+TP3_AeBo_K!AT72+TP3_JS_K!AT72</f>
        <v>145.75</v>
      </c>
      <c r="AU72" s="979"/>
      <c r="AV72" s="979">
        <f>PL_JS!BD72+PL_AeBo!AV72+TP1_AeBo_TG!AV72+TP1_PNP_TG!AV72+TP1_JS_TG!AV72+TP2_JS_TU!AV72+TP2_AeBo_TU!AV72+TP3_AeBo_K!AV72+TP3_JS_K!AV72</f>
        <v>92.25</v>
      </c>
      <c r="AW72" s="979"/>
      <c r="AX72" s="979">
        <f>PL_JS!BF72+PL_AeBo!AX72+TP1_AeBo_TG!AX72+TP1_PNP_TG!AX72+TP1_JS_TG!AX72+TP2_JS_TU!AX72+TP2_AeBo_TU!AX72+TP3_AeBo_K!AX72+TP3_JS_K!AX72</f>
        <v>168</v>
      </c>
      <c r="AY72" s="979"/>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2031.25</v>
      </c>
      <c r="CG72" s="325">
        <f t="shared" si="91"/>
        <v>75</v>
      </c>
      <c r="CH72" s="277">
        <f t="shared" si="90"/>
        <v>152343.75</v>
      </c>
      <c r="CI72" s="328"/>
      <c r="CK72" s="326"/>
      <c r="CL72" s="327"/>
      <c r="CM72" s="326"/>
    </row>
    <row r="73" spans="1:92" x14ac:dyDescent="0.2">
      <c r="A73" s="283" t="s">
        <v>360</v>
      </c>
      <c r="B73" s="284"/>
      <c r="C73" s="285" t="s">
        <v>9</v>
      </c>
      <c r="D73" s="979">
        <f>PL_JS!L73+PL_AeBo!D73+TP1_AeBo_TG!D73+TP1_PNP_TG!D73+TP1_JS_TG!D73+TP2_JS_TU!D73+TP2_AeBo_TU!D73+TP3_AeBo_K!D73+TP3_JS_K!D73</f>
        <v>135.5</v>
      </c>
      <c r="E73" s="979"/>
      <c r="F73" s="979">
        <f>PL_JS!N73+PL_AeBo!F73+TP1_AeBo_TG!F73+TP1_PNP_TG!F73+TP1_JS_TG!F73+TP2_JS_TU!F73+TP2_AeBo_TU!F73+TP3_AeBo_K!F73+TP3_JS_K!F73</f>
        <v>74</v>
      </c>
      <c r="G73" s="979"/>
      <c r="H73" s="979">
        <f>PL_JS!P73+PL_AeBo!H73+TP1_AeBo_TG!H73+TP1_PNP_TG!H73+TP1_JS_TG!H73+TP2_JS_TU!H73+TP2_AeBo_TU!H73+TP3_AeBo_K!H73+TP3_JS_K!H73</f>
        <v>125</v>
      </c>
      <c r="I73" s="979"/>
      <c r="J73" s="979">
        <f>PL_JS!R73+PL_AeBo!J73+TP1_AeBo_TG!J73+TP1_PNP_TG!J73+TP1_JS_TG!J73+TP2_JS_TU!J73+TP2_AeBo_TU!J73+TP3_AeBo_K!J73+TP3_JS_K!J73</f>
        <v>62.5</v>
      </c>
      <c r="K73" s="979"/>
      <c r="L73" s="979">
        <f>PL_JS!T73+PL_AeBo!L73+TP1_AeBo_TG!L73+TP1_PNP_TG!L73+TP1_JS_TG!L73+TP2_JS_TU!L73+TP2_AeBo_TU!L73+TP3_AeBo_K!L73+TP3_JS_K!L73</f>
        <v>71.5</v>
      </c>
      <c r="M73" s="979"/>
      <c r="N73" s="979">
        <f>PL_JS!V73+PL_AeBo!N73+TP1_AeBo_TG!N73+TP1_PNP_TG!N73+TP1_JS_TG!N73+TP2_JS_TU!N73+TP2_AeBo_TU!N73+TP3_AeBo_K!N73+TP3_JS_K!N73</f>
        <v>5</v>
      </c>
      <c r="O73" s="979"/>
      <c r="P73" s="979">
        <f>PL_JS!X73+PL_AeBo!P73+TP1_AeBo_TG!P73+TP1_PNP_TG!P73+TP1_JS_TG!P73+TP2_JS_TU!P73+TP2_AeBo_TU!P73+TP3_AeBo_K!P73+TP3_JS_K!P73</f>
        <v>17</v>
      </c>
      <c r="Q73" s="979"/>
      <c r="R73" s="979">
        <f>PL_JS!Z73+PL_AeBo!R73+TP1_AeBo_TG!R73+TP1_PNP_TG!R73+TP1_JS_TG!R73+TP2_JS_TU!R73+TP2_AeBo_TU!R73+TP3_AeBo_K!R73+TP3_JS_K!R73</f>
        <v>1.5</v>
      </c>
      <c r="S73" s="979"/>
      <c r="T73" s="979">
        <f>PL_JS!AB73+PL_AeBo!T73+TP1_AeBo_TG!T73+TP1_PNP_TG!T73+TP1_JS_TG!T73+TP2_JS_TU!T73+TP2_AeBo_TU!T73+TP3_AeBo_K!T73+TP3_JS_K!T73</f>
        <v>8</v>
      </c>
      <c r="U73" s="979"/>
      <c r="V73" s="979">
        <f>PL_JS!AD73+PL_AeBo!V73+TP1_AeBo_TG!V73+TP1_PNP_TG!V73+TP1_JS_TG!V73+TP2_JS_TU!V73+TP2_AeBo_TU!V73+TP3_AeBo_K!V73+TP3_JS_K!V73</f>
        <v>257.5</v>
      </c>
      <c r="W73" s="979"/>
      <c r="X73" s="979">
        <f>PL_JS!AF73+PL_AeBo!X73+TP1_AeBo_TG!X73+TP1_PNP_TG!X73+TP1_JS_TG!X73+TP2_JS_TU!X73+TP2_AeBo_TU!X73+TP3_AeBo_K!X73+TP3_JS_K!X73</f>
        <v>282.5</v>
      </c>
      <c r="Y73" s="979"/>
      <c r="Z73" s="979">
        <f>PL_JS!AH73+PL_AeBo!Z73+TP1_AeBo_TG!Z73+TP1_PNP_TG!Z73+TP1_JS_TG!Z73+TP2_JS_TU!Z73+TP2_AeBo_TU!Z73+TP3_AeBo_K!Z73+TP3_JS_K!Z73</f>
        <v>42.5</v>
      </c>
      <c r="AA73" s="979"/>
      <c r="AB73" s="979">
        <f>PL_JS!AJ73+PL_AeBo!AB73+TP1_AeBo_TG!AB73+TP1_PNP_TG!AB73+TP1_JS_TG!AB73+TP2_JS_TU!AB73+TP2_AeBo_TU!AB73+TP3_AeBo_K!AB73+TP3_JS_K!AB73</f>
        <v>29.5</v>
      </c>
      <c r="AC73" s="979"/>
      <c r="AD73" s="979">
        <f>PL_JS!AL73+PL_AeBo!AD73+TP1_AeBo_TG!AD73+TP1_PNP_TG!AD73+TP1_JS_TG!AD73+TP2_JS_TU!AD73+TP2_AeBo_TU!AD73+TP3_AeBo_K!AD73+TP3_JS_K!AD73</f>
        <v>0</v>
      </c>
      <c r="AE73" s="979"/>
      <c r="AF73" s="979">
        <f>PL_JS!AN73+PL_AeBo!AF73+TP1_AeBo_TG!AF73+TP1_PNP_TG!AF73+TP1_JS_TG!AF73+TP2_JS_TU!AF73+TP2_AeBo_TU!AF73+TP3_AeBo_K!AF73+TP3_JS_K!AF73</f>
        <v>27.5</v>
      </c>
      <c r="AG73" s="979"/>
      <c r="AH73" s="979">
        <f>PL_JS!AP73+PL_AeBo!AH73+TP1_AeBo_TG!AH73+TP1_PNP_TG!AH73+TP1_JS_TG!AH73+TP2_JS_TU!AH73+TP2_AeBo_TU!AH73+TP3_AeBo_K!AH73+TP3_JS_K!AH73</f>
        <v>115.25</v>
      </c>
      <c r="AI73" s="979"/>
      <c r="AJ73" s="979">
        <f>PL_JS!AR73+PL_AeBo!AJ73+TP1_AeBo_TG!AJ73+TP1_PNP_TG!AJ73+TP1_JS_TG!AJ73+TP2_JS_TU!AJ73+TP2_AeBo_TU!AJ73+TP3_AeBo_K!AJ73+TP3_JS_K!AJ73</f>
        <v>75.5</v>
      </c>
      <c r="AK73" s="979"/>
      <c r="AL73" s="979">
        <f>PL_JS!AT73+PL_AeBo!AL73+TP1_AeBo_TG!AL73+TP1_PNP_TG!AL73+TP1_JS_TG!AL73+TP2_JS_TU!AL73+TP2_AeBo_TU!AL73+TP3_AeBo_K!AL73+TP3_JS_K!AL73</f>
        <v>112.75</v>
      </c>
      <c r="AM73" s="979"/>
      <c r="AN73" s="979">
        <f>PL_JS!AV73+PL_AeBo!AN73+TP1_AeBo_TG!AN73+TP1_PNP_TG!AN73+TP1_JS_TG!AN73+TP2_JS_TU!AN73+TP2_AeBo_TU!AN73+TP3_AeBo_K!AN73+TP3_JS_K!AN73</f>
        <v>122</v>
      </c>
      <c r="AO73" s="979"/>
      <c r="AP73" s="979">
        <f>PL_JS!AX73+PL_AeBo!AP73+TP1_AeBo_TG!AP73+TP1_PNP_TG!AP73+TP1_JS_TG!AP73+TP2_JS_TU!AP73+TP2_AeBo_TU!AP73+TP3_AeBo_K!AP73+TP3_JS_K!AP73</f>
        <v>152.5</v>
      </c>
      <c r="AQ73" s="979"/>
      <c r="AR73" s="979">
        <f>PL_JS!AZ73+PL_AeBo!AR73+TP1_AeBo_TG!AR73+TP1_PNP_TG!AR73+TP1_JS_TG!AR73+TP2_JS_TU!AR73+TP2_AeBo_TU!AR73+TP3_AeBo_K!AR73+TP3_JS_K!AR73</f>
        <v>162.75</v>
      </c>
      <c r="AS73" s="979"/>
      <c r="AT73" s="979">
        <f>PL_JS!BB73+PL_AeBo!AT73+TP1_AeBo_TG!AT73+TP1_PNP_TG!AT73+TP1_JS_TG!AT73+TP2_JS_TU!AT73+TP2_AeBo_TU!AT73+TP3_AeBo_K!AT73+TP3_JS_K!AT73</f>
        <v>63</v>
      </c>
      <c r="AU73" s="979"/>
      <c r="AV73" s="979">
        <f>PL_JS!BD73+PL_AeBo!AV73+TP1_AeBo_TG!AV73+TP1_PNP_TG!AV73+TP1_JS_TG!AV73+TP2_JS_TU!AV73+TP2_AeBo_TU!AV73+TP3_AeBo_K!AV73+TP3_JS_K!AV73</f>
        <v>200.75</v>
      </c>
      <c r="AW73" s="979"/>
      <c r="AX73" s="979">
        <f>PL_JS!BF73+PL_AeBo!AX73+TP1_AeBo_TG!AX73+TP1_PNP_TG!AX73+TP1_JS_TG!AX73+TP2_JS_TU!AX73+TP2_AeBo_TU!AX73+TP3_AeBo_K!AX73+TP3_JS_K!AX73</f>
        <v>113</v>
      </c>
      <c r="AY73" s="979"/>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2257</v>
      </c>
      <c r="CG73" s="325">
        <f t="shared" si="91"/>
        <v>60</v>
      </c>
      <c r="CH73" s="277">
        <f t="shared" si="90"/>
        <v>135420</v>
      </c>
      <c r="CI73" s="328"/>
      <c r="CK73" s="326"/>
      <c r="CL73" s="327"/>
      <c r="CM73" s="326"/>
    </row>
    <row r="74" spans="1:92" x14ac:dyDescent="0.2">
      <c r="A74" s="283" t="s">
        <v>363</v>
      </c>
      <c r="B74" s="284"/>
      <c r="C74" s="285" t="s">
        <v>10</v>
      </c>
      <c r="D74" s="979">
        <f>PL_JS!L74+PL_AeBo!D74+TP1_AeBo_TG!D74+TP1_PNP_TG!D74+TP1_JS_TG!D74+TP2_JS_TU!D74+TP2_AeBo_TU!D74+TP3_AeBo_K!D74+TP3_JS_K!D74</f>
        <v>226.75</v>
      </c>
      <c r="E74" s="979"/>
      <c r="F74" s="979">
        <f>PL_JS!N74+PL_AeBo!F74+TP1_AeBo_TG!F74+TP1_PNP_TG!F74+TP1_JS_TG!F74+TP2_JS_TU!F74+TP2_AeBo_TU!F74+TP3_AeBo_K!F74+TP3_JS_K!F74</f>
        <v>135.75</v>
      </c>
      <c r="G74" s="979"/>
      <c r="H74" s="979">
        <f>PL_JS!P74+PL_AeBo!H74+TP1_AeBo_TG!H74+TP1_PNP_TG!H74+TP1_JS_TG!H74+TP2_JS_TU!H74+TP2_AeBo_TU!H74+TP3_AeBo_K!H74+TP3_JS_K!H74</f>
        <v>52.75</v>
      </c>
      <c r="I74" s="979"/>
      <c r="J74" s="979">
        <f>PL_JS!R74+PL_AeBo!J74+TP1_AeBo_TG!J74+TP1_PNP_TG!J74+TP1_JS_TG!J74+TP2_JS_TU!J74+TP2_AeBo_TU!J74+TP3_AeBo_K!J74+TP3_JS_K!J74</f>
        <v>32.5</v>
      </c>
      <c r="K74" s="979"/>
      <c r="L74" s="979">
        <f>PL_JS!T74+PL_AeBo!L74+TP1_AeBo_TG!L74+TP1_PNP_TG!L74+TP1_JS_TG!L74+TP2_JS_TU!L74+TP2_AeBo_TU!L74+TP3_AeBo_K!L74+TP3_JS_K!L74</f>
        <v>18.5</v>
      </c>
      <c r="M74" s="979"/>
      <c r="N74" s="979">
        <f>PL_JS!V74+PL_AeBo!N74+TP1_AeBo_TG!N74+TP1_PNP_TG!N74+TP1_JS_TG!N74+TP2_JS_TU!N74+TP2_AeBo_TU!N74+TP3_AeBo_K!N74+TP3_JS_K!N74</f>
        <v>0</v>
      </c>
      <c r="O74" s="979"/>
      <c r="P74" s="979">
        <f>PL_JS!X74+PL_AeBo!P74+TP1_AeBo_TG!P74+TP1_PNP_TG!P74+TP1_JS_TG!P74+TP2_JS_TU!P74+TP2_AeBo_TU!P74+TP3_AeBo_K!P74+TP3_JS_K!P74</f>
        <v>0</v>
      </c>
      <c r="Q74" s="979"/>
      <c r="R74" s="979">
        <f>PL_JS!Z74+PL_AeBo!R74+TP1_AeBo_TG!R74+TP1_PNP_TG!R74+TP1_JS_TG!R74+TP2_JS_TU!R74+TP2_AeBo_TU!R74+TP3_AeBo_K!R74+TP3_JS_K!R74</f>
        <v>0</v>
      </c>
      <c r="S74" s="979"/>
      <c r="T74" s="979">
        <f>PL_JS!AB74+PL_AeBo!T74+TP1_AeBo_TG!T74+TP1_PNP_TG!T74+TP1_JS_TG!T74+TP2_JS_TU!T74+TP2_AeBo_TU!T74+TP3_AeBo_K!T74+TP3_JS_K!T74</f>
        <v>56</v>
      </c>
      <c r="U74" s="979"/>
      <c r="V74" s="979">
        <f>PL_JS!AD74+PL_AeBo!V74+TP1_AeBo_TG!V74+TP1_PNP_TG!V74+TP1_JS_TG!V74+TP2_JS_TU!V74+TP2_AeBo_TU!V74+TP3_AeBo_K!V74+TP3_JS_K!V74</f>
        <v>53</v>
      </c>
      <c r="W74" s="979"/>
      <c r="X74" s="979">
        <f>PL_JS!AF74+PL_AeBo!X74+TP1_AeBo_TG!X74+TP1_PNP_TG!X74+TP1_JS_TG!X74+TP2_JS_TU!X74+TP2_AeBo_TU!X74+TP3_AeBo_K!X74+TP3_JS_K!X74</f>
        <v>34</v>
      </c>
      <c r="Y74" s="979"/>
      <c r="Z74" s="979">
        <f>PL_JS!AH74+PL_AeBo!Z74+TP1_AeBo_TG!Z74+TP1_PNP_TG!Z74+TP1_JS_TG!Z74+TP2_JS_TU!Z74+TP2_AeBo_TU!Z74+TP3_AeBo_K!Z74+TP3_JS_K!Z74</f>
        <v>0</v>
      </c>
      <c r="AA74" s="979"/>
      <c r="AB74" s="979">
        <f>PL_JS!AJ74+PL_AeBo!AB74+TP1_AeBo_TG!AB74+TP1_PNP_TG!AB74+TP1_JS_TG!AB74+TP2_JS_TU!AB74+TP2_AeBo_TU!AB74+TP3_AeBo_K!AB74+TP3_JS_K!AB74</f>
        <v>0</v>
      </c>
      <c r="AC74" s="979"/>
      <c r="AD74" s="979">
        <f>PL_JS!AL74+PL_AeBo!AD74+TP1_AeBo_TG!AD74+TP1_PNP_TG!AD74+TP1_JS_TG!AD74+TP2_JS_TU!AD74+TP2_AeBo_TU!AD74+TP3_AeBo_K!AD74+TP3_JS_K!AD74</f>
        <v>8.5</v>
      </c>
      <c r="AE74" s="979"/>
      <c r="AF74" s="979">
        <f>PL_JS!AN74+PL_AeBo!AF74+TP1_AeBo_TG!AF74+TP1_PNP_TG!AF74+TP1_JS_TG!AF74+TP2_JS_TU!AF74+TP2_AeBo_TU!AF74+TP3_AeBo_K!AF74+TP3_JS_K!AF74</f>
        <v>4</v>
      </c>
      <c r="AG74" s="979"/>
      <c r="AH74" s="979">
        <f>PL_JS!AP74+PL_AeBo!AH74+TP1_AeBo_TG!AH74+TP1_PNP_TG!AH74+TP1_JS_TG!AH74+TP2_JS_TU!AH74+TP2_AeBo_TU!AH74+TP3_AeBo_K!AH74+TP3_JS_K!AH74</f>
        <v>0</v>
      </c>
      <c r="AI74" s="979"/>
      <c r="AJ74" s="979">
        <f>PL_JS!AR74+PL_AeBo!AJ74+TP1_AeBo_TG!AJ74+TP1_PNP_TG!AJ74+TP1_JS_TG!AJ74+TP2_JS_TU!AJ74+TP2_AeBo_TU!AJ74+TP3_AeBo_K!AJ74+TP3_JS_K!AJ74</f>
        <v>0</v>
      </c>
      <c r="AK74" s="979"/>
      <c r="AL74" s="979">
        <f>PL_JS!AT74+PL_AeBo!AL74+TP1_AeBo_TG!AL74+TP1_PNP_TG!AL74+TP1_JS_TG!AL74+TP2_JS_TU!AL74+TP2_AeBo_TU!AL74+TP3_AeBo_K!AL74+TP3_JS_K!AL74</f>
        <v>27.25</v>
      </c>
      <c r="AM74" s="979"/>
      <c r="AN74" s="979">
        <f>PL_JS!AV74+PL_AeBo!AN74+TP1_AeBo_TG!AN74+TP1_PNP_TG!AN74+TP1_JS_TG!AN74+TP2_JS_TU!AN74+TP2_AeBo_TU!AN74+TP3_AeBo_K!AN74+TP3_JS_K!AN74</f>
        <v>18.5</v>
      </c>
      <c r="AO74" s="979"/>
      <c r="AP74" s="979">
        <f>PL_JS!AX74+PL_AeBo!AP74+TP1_AeBo_TG!AP74+TP1_PNP_TG!AP74+TP1_JS_TG!AP74+TP2_JS_TU!AP74+TP2_AeBo_TU!AP74+TP3_AeBo_K!AP74+TP3_JS_K!AP74</f>
        <v>0</v>
      </c>
      <c r="AQ74" s="979"/>
      <c r="AR74" s="979">
        <f>PL_JS!AZ74+PL_AeBo!AR74+TP1_AeBo_TG!AR74+TP1_PNP_TG!AR74+TP1_JS_TG!AR74+TP2_JS_TU!AR74+TP2_AeBo_TU!AR74+TP3_AeBo_K!AR74+TP3_JS_K!AR74</f>
        <v>0</v>
      </c>
      <c r="AS74" s="979"/>
      <c r="AT74" s="979">
        <f>PL_JS!BB74+PL_AeBo!AT74+TP1_AeBo_TG!AT74+TP1_PNP_TG!AT74+TP1_JS_TG!AT74+TP2_JS_TU!AT74+TP2_AeBo_TU!AT74+TP3_AeBo_K!AT74+TP3_JS_K!AT74</f>
        <v>4</v>
      </c>
      <c r="AU74" s="979"/>
      <c r="AV74" s="979">
        <f>PL_JS!BD74+PL_AeBo!AV74+TP1_AeBo_TG!AV74+TP1_PNP_TG!AV74+TP1_JS_TG!AV74+TP2_JS_TU!AV74+TP2_AeBo_TU!AV74+TP3_AeBo_K!AV74+TP3_JS_K!AV74</f>
        <v>48.5</v>
      </c>
      <c r="AW74" s="979"/>
      <c r="AX74" s="979">
        <f>PL_JS!BF74+PL_AeBo!AX74+TP1_AeBo_TG!AX74+TP1_PNP_TG!AX74+TP1_JS_TG!AX74+TP2_JS_TU!AX74+TP2_AeBo_TU!AX74+TP3_AeBo_K!AX74+TP3_JS_K!AX74</f>
        <v>29.5</v>
      </c>
      <c r="AY74" s="979"/>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749.5</v>
      </c>
      <c r="CG74" s="325">
        <f t="shared" si="91"/>
        <v>35</v>
      </c>
      <c r="CH74" s="277">
        <f t="shared" si="90"/>
        <v>26232.5</v>
      </c>
      <c r="CI74" s="328"/>
      <c r="CK74" s="326"/>
      <c r="CL74" s="327"/>
      <c r="CM74" s="326"/>
    </row>
    <row r="75" spans="1:92" x14ac:dyDescent="0.2">
      <c r="A75" s="769" t="s">
        <v>350</v>
      </c>
      <c r="B75" s="835"/>
      <c r="C75" s="835"/>
      <c r="D75" s="974">
        <f>SUM(D68:E74)</f>
        <v>1153.5</v>
      </c>
      <c r="E75" s="975"/>
      <c r="F75" s="974">
        <f>SUM(F68:G74)</f>
        <v>806.75</v>
      </c>
      <c r="G75" s="975"/>
      <c r="H75" s="974">
        <f>SUM(H68:I74)</f>
        <v>818.25</v>
      </c>
      <c r="I75" s="975"/>
      <c r="J75" s="974">
        <f>SUM(J68:K74)</f>
        <v>463</v>
      </c>
      <c r="K75" s="975"/>
      <c r="L75" s="974">
        <f>SUM(L68:M74)</f>
        <v>383.25</v>
      </c>
      <c r="M75" s="975"/>
      <c r="N75" s="974">
        <f>SUM(N68:O74)</f>
        <v>209.25</v>
      </c>
      <c r="O75" s="975"/>
      <c r="P75" s="974">
        <f>SUM(P68:Q74)</f>
        <v>272.25</v>
      </c>
      <c r="Q75" s="975"/>
      <c r="R75" s="974">
        <f>SUM(R68:S74)</f>
        <v>192.25</v>
      </c>
      <c r="S75" s="975"/>
      <c r="T75" s="974">
        <f>SUM(T68:U74)</f>
        <v>180.5</v>
      </c>
      <c r="U75" s="975"/>
      <c r="V75" s="974">
        <f>SUM(V68:W74)</f>
        <v>467</v>
      </c>
      <c r="W75" s="975"/>
      <c r="X75" s="974">
        <f>SUM(X68:Y74)</f>
        <v>621.75</v>
      </c>
      <c r="Y75" s="975"/>
      <c r="Z75" s="974">
        <f>SUM(Z68:AA74)</f>
        <v>188.5</v>
      </c>
      <c r="AA75" s="975"/>
      <c r="AB75" s="973">
        <f>SUM(AB68:AC74)</f>
        <v>152</v>
      </c>
      <c r="AC75" s="973"/>
      <c r="AD75" s="973">
        <f>SUM(AD68:AE74)</f>
        <v>88.25</v>
      </c>
      <c r="AE75" s="973"/>
      <c r="AF75" s="973">
        <f>SUM(AF68:AG74)</f>
        <v>102.5</v>
      </c>
      <c r="AG75" s="973"/>
      <c r="AH75" s="973">
        <f>SUM(AH68:AI74)</f>
        <v>194</v>
      </c>
      <c r="AI75" s="973"/>
      <c r="AJ75" s="973">
        <f>SUM(AJ68:AK74)</f>
        <v>100.75</v>
      </c>
      <c r="AK75" s="973"/>
      <c r="AL75" s="973">
        <f>SUM(AL68:AM74)</f>
        <v>257.25</v>
      </c>
      <c r="AM75" s="973"/>
      <c r="AN75" s="973">
        <f>SUM(AN68:AO74)</f>
        <v>450.75</v>
      </c>
      <c r="AO75" s="973"/>
      <c r="AP75" s="973">
        <f>SUM(AP68:AQ74)</f>
        <v>349.75</v>
      </c>
      <c r="AQ75" s="973"/>
      <c r="AR75" s="973">
        <f>SUM(AR68:AS74)</f>
        <v>351.25</v>
      </c>
      <c r="AS75" s="973"/>
      <c r="AT75" s="973">
        <f>SUM(AT68:AU74)</f>
        <v>341.25</v>
      </c>
      <c r="AU75" s="973"/>
      <c r="AV75" s="973">
        <f>SUM(AV68:AW74)</f>
        <v>515.25</v>
      </c>
      <c r="AW75" s="973"/>
      <c r="AX75" s="973">
        <f>SUM(AX68:AY74)</f>
        <v>465</v>
      </c>
      <c r="AY75" s="973"/>
      <c r="AZ75" s="973">
        <f>SUM(AZ68:BA74)</f>
        <v>0</v>
      </c>
      <c r="BA75" s="973"/>
      <c r="BB75" s="973">
        <f>SUM(BB68:BC74)</f>
        <v>0</v>
      </c>
      <c r="BC75" s="973"/>
      <c r="BD75" s="973">
        <f>SUM(BD68:BE74)</f>
        <v>0</v>
      </c>
      <c r="BE75" s="973"/>
      <c r="BF75" s="973">
        <f>SUM(BF68:BG74)</f>
        <v>0</v>
      </c>
      <c r="BG75" s="973"/>
      <c r="BH75" s="973">
        <f>SUM(BH68:BI74)</f>
        <v>0</v>
      </c>
      <c r="BI75" s="973"/>
      <c r="BJ75" s="973">
        <f>SUM(BJ68:BK74)</f>
        <v>0</v>
      </c>
      <c r="BK75" s="973"/>
      <c r="BL75" s="973">
        <f>SUM(BL68:BM74)</f>
        <v>0</v>
      </c>
      <c r="BM75" s="973"/>
      <c r="BN75" s="973">
        <f>SUM(BN68:BO74)</f>
        <v>0</v>
      </c>
      <c r="BO75" s="973"/>
      <c r="BP75" s="973">
        <f>SUM(BP68:BQ74)</f>
        <v>0</v>
      </c>
      <c r="BQ75" s="973"/>
      <c r="BR75" s="973">
        <f>SUM(BR68:BS74)</f>
        <v>0</v>
      </c>
      <c r="BS75" s="973"/>
      <c r="BT75" s="973">
        <f>SUM(BT68:BU74)</f>
        <v>0</v>
      </c>
      <c r="BU75" s="973"/>
      <c r="BV75" s="973">
        <f>SUM(BV68:BW74)</f>
        <v>0</v>
      </c>
      <c r="BW75" s="973"/>
      <c r="BX75" s="973">
        <f>SUM(BX68:BY74)</f>
        <v>0</v>
      </c>
      <c r="BY75" s="973"/>
      <c r="BZ75" s="973">
        <f>SUM(BZ68:CA74)</f>
        <v>0</v>
      </c>
      <c r="CA75" s="973"/>
      <c r="CB75" s="973">
        <f>SUM(CB68:CC74)</f>
        <v>0</v>
      </c>
      <c r="CC75" s="973"/>
      <c r="CD75" s="973">
        <f>SUM(CD68:CE74)</f>
        <v>0</v>
      </c>
      <c r="CE75" s="973"/>
      <c r="CF75" s="836">
        <f>SUM(CF68:CF74)</f>
        <v>9124.25</v>
      </c>
      <c r="CG75" s="837"/>
      <c r="CH75" s="838">
        <f>ROUND(SUM(CH68:CH74),0)</f>
        <v>767965</v>
      </c>
      <c r="CI75" s="328"/>
      <c r="CK75" s="333"/>
      <c r="CL75" s="333"/>
      <c r="CM75" s="333"/>
    </row>
    <row r="76" spans="1:92" ht="12.75" customHeight="1" x14ac:dyDescent="0.2">
      <c r="A76" s="769" t="s">
        <v>348</v>
      </c>
      <c r="B76" s="835"/>
      <c r="C76" s="835"/>
      <c r="D76" s="970">
        <f>D68*$CG68+D69*$CG69+D72*$CG72+D73*$CG73+D74*$CG74+D70*$CG70+D71*$CG71</f>
        <v>99545.75</v>
      </c>
      <c r="E76" s="971"/>
      <c r="F76" s="970">
        <f t="shared" ref="F76" si="92">F68*$CG68+F69*$CG69+F72*$CG72+F73*$CG73+F74*$CG74+F70*$CG70+F71*$CG71</f>
        <v>66248.5</v>
      </c>
      <c r="G76" s="971"/>
      <c r="H76" s="970">
        <f t="shared" ref="H76" si="93">H68*$CG68+H69*$CG69+H72*$CG72+H73*$CG73+H74*$CG74+H70*$CG70+H71*$CG71</f>
        <v>71879</v>
      </c>
      <c r="I76" s="971"/>
      <c r="J76" s="970">
        <f t="shared" ref="J76" si="94">J68*$CG68+J69*$CG69+J72*$CG72+J73*$CG73+J74*$CG74+J70*$CG70+J71*$CG71</f>
        <v>39972</v>
      </c>
      <c r="K76" s="971"/>
      <c r="L76" s="970">
        <f t="shared" ref="L76" si="95">L68*$CG68+L69*$CG69+L72*$CG72+L73*$CG73+L74*$CG74+L70*$CG70+L71*$CG71</f>
        <v>33137</v>
      </c>
      <c r="M76" s="971"/>
      <c r="N76" s="970">
        <f t="shared" ref="N76" si="96">N68*$CG68+N69*$CG69+N72*$CG72+N73*$CG73+N74*$CG74+N70*$CG70+N71*$CG71</f>
        <v>20835.25</v>
      </c>
      <c r="O76" s="971"/>
      <c r="P76" s="970">
        <f t="shared" ref="P76" si="97">P68*$CG68+P69*$CG69+P72*$CG72+P73*$CG73+P74*$CG74+P70*$CG70+P71*$CG71</f>
        <v>26559.5</v>
      </c>
      <c r="Q76" s="971"/>
      <c r="R76" s="970">
        <f t="shared" ref="R76" si="98">R68*$CG68+R69*$CG69+R72*$CG72+R73*$CG73+R74*$CG74+R70*$CG70+R71*$CG71</f>
        <v>17206.25</v>
      </c>
      <c r="S76" s="971"/>
      <c r="T76" s="970">
        <f t="shared" ref="T76" si="99">T68*$CG68+T69*$CG69+T72*$CG72+T73*$CG73+T74*$CG74+T70*$CG70+T71*$CG71</f>
        <v>13675</v>
      </c>
      <c r="U76" s="971"/>
      <c r="V76" s="970">
        <f t="shared" ref="V76" si="100">V68*$CG68+V69*$CG69+V72*$CG72+V73*$CG73+V74*$CG74+V70*$CG70+V71*$CG71</f>
        <v>33815.75</v>
      </c>
      <c r="W76" s="971"/>
      <c r="X76" s="970">
        <f t="shared" ref="X76" si="101">X68*$CG68+X69*$CG69+X72*$CG72+X73*$CG73+X74*$CG74+X70*$CG70+X71*$CG71</f>
        <v>50868.25</v>
      </c>
      <c r="Y76" s="971"/>
      <c r="Z76" s="970">
        <f t="shared" ref="Z76" si="102">Z68*$CG68+Z69*$CG69+Z72*$CG72+Z73*$CG73+Z74*$CG74+Z70*$CG70+Z71*$CG71</f>
        <v>17604.75</v>
      </c>
      <c r="AA76" s="971"/>
      <c r="AB76" s="970">
        <f t="shared" ref="AB76" si="103">AB68*$CG68+AB69*$CG69+AB72*$CG72+AB73*$CG73+AB74*$CG74+AB70*$CG70+AB71*$CG71</f>
        <v>14444.5</v>
      </c>
      <c r="AC76" s="971"/>
      <c r="AD76" s="970">
        <f t="shared" ref="AD76" si="104">AD68*$CG68+AD69*$CG69+AD72*$CG72+AD73*$CG73+AD74*$CG74+AD70*$CG70+AD71*$CG71</f>
        <v>8869.75</v>
      </c>
      <c r="AE76" s="971"/>
      <c r="AF76" s="970">
        <f t="shared" ref="AF76" si="105">AF68*$CG68+AF69*$CG69+AF72*$CG72+AF73*$CG73+AF74*$CG74+AF70*$CG70+AF71*$CG71</f>
        <v>9257.5</v>
      </c>
      <c r="AG76" s="971"/>
      <c r="AH76" s="970">
        <f t="shared" ref="AH76" si="106">AH68*$CG68+AH69*$CG69+AH72*$CG72+AH73*$CG73+AH74*$CG74+AH70*$CG70+AH71*$CG71</f>
        <v>13287.25</v>
      </c>
      <c r="AI76" s="971"/>
      <c r="AJ76" s="970">
        <f t="shared" ref="AJ76" si="107">AJ68*$CG68+AJ69*$CG69+AJ72*$CG72+AJ73*$CG73+AJ74*$CG74+AJ70*$CG70+AJ71*$CG71</f>
        <v>7125</v>
      </c>
      <c r="AK76" s="971"/>
      <c r="AL76" s="970">
        <f t="shared" ref="AL76" si="108">AL68*$CG68+AL69*$CG69+AL72*$CG72+AL73*$CG73+AL74*$CG74+AL70*$CG70+AL71*$CG71</f>
        <v>19673.25</v>
      </c>
      <c r="AM76" s="971"/>
      <c r="AN76" s="970">
        <f t="shared" ref="AN76" si="109">AN68*$CG68+AN69*$CG69+AN72*$CG72+AN73*$CG73+AN74*$CG74+AN70*$CG70+AN71*$CG71</f>
        <v>39429.25</v>
      </c>
      <c r="AO76" s="971"/>
      <c r="AP76" s="970">
        <f t="shared" ref="AP76" si="110">AP68*$CG68+AP69*$CG69+AP72*$CG72+AP73*$CG73+AP74*$CG74+AP70*$CG70+AP71*$CG71</f>
        <v>27237</v>
      </c>
      <c r="AQ76" s="971"/>
      <c r="AR76" s="970">
        <f t="shared" ref="AR76" si="111">AR68*$CG68+AR69*$CG69+AR72*$CG72+AR73*$CG73+AR74*$CG74+AR70*$CG70+AR71*$CG71</f>
        <v>29141.25</v>
      </c>
      <c r="AS76" s="971"/>
      <c r="AT76" s="970">
        <f t="shared" ref="AT76" si="112">AT68*$CG68+AT69*$CG69+AT72*$CG72+AT73*$CG73+AT74*$CG74+AT70*$CG70+AT71*$CG71</f>
        <v>29112.75</v>
      </c>
      <c r="AU76" s="971"/>
      <c r="AV76" s="970">
        <f t="shared" ref="AV76" si="113">AV68*$CG68+AV69*$CG69+AV72*$CG72+AV73*$CG73+AV74*$CG74+AV70*$CG70+AV71*$CG71</f>
        <v>40803.75</v>
      </c>
      <c r="AW76" s="971"/>
      <c r="AX76" s="970">
        <f t="shared" ref="AX76" si="114">AX68*$CG68+AX69*$CG69+AX72*$CG72+AX73*$CG73+AX74*$CG74+AX70*$CG70+AX71*$CG71</f>
        <v>38236.5</v>
      </c>
      <c r="AY76" s="971"/>
      <c r="AZ76" s="970">
        <f t="shared" ref="AZ76" si="115">AZ68*$CG68+AZ69*$CG69+AZ72*$CG72+AZ73*$CG73+AZ74*$CG74+AZ70*$CG70+AZ71*$CG71</f>
        <v>0</v>
      </c>
      <c r="BA76" s="971"/>
      <c r="BB76" s="970">
        <f t="shared" ref="BB76" si="116">BB68*$CG68+BB69*$CG69+BB72*$CG72+BB73*$CG73+BB74*$CG74+BB70*$CG70+BB71*$CG71</f>
        <v>0</v>
      </c>
      <c r="BC76" s="971"/>
      <c r="BD76" s="970">
        <f t="shared" ref="BD76" si="117">BD68*$CG68+BD69*$CG69+BD72*$CG72+BD73*$CG73+BD74*$CG74+BD70*$CG70+BD71*$CG71</f>
        <v>0</v>
      </c>
      <c r="BE76" s="971"/>
      <c r="BF76" s="970">
        <f t="shared" ref="BF76" si="118">BF68*$CG68+BF69*$CG69+BF72*$CG72+BF73*$CG73+BF74*$CG74+BF70*$CG70+BF71*$CG71</f>
        <v>0</v>
      </c>
      <c r="BG76" s="971"/>
      <c r="BH76" s="970">
        <f t="shared" ref="BH76" si="119">BH68*$CG68+BH69*$CG69+BH72*$CG72+BH73*$CG73+BH74*$CG74+BH70*$CG70+BH71*$CG71</f>
        <v>0</v>
      </c>
      <c r="BI76" s="971"/>
      <c r="BJ76" s="970">
        <f t="shared" ref="BJ76" si="120">BJ68*$CG68+BJ69*$CG69+BJ72*$CG72+BJ73*$CG73+BJ74*$CG74+BJ70*$CG70+BJ71*$CG71</f>
        <v>0</v>
      </c>
      <c r="BK76" s="971"/>
      <c r="BL76" s="970">
        <f t="shared" ref="BL76" si="121">BL68*$CG68+BL69*$CG69+BL72*$CG72+BL73*$CG73+BL74*$CG74+BL70*$CG70+BL71*$CG71</f>
        <v>0</v>
      </c>
      <c r="BM76" s="971"/>
      <c r="BN76" s="970">
        <f t="shared" ref="BN76" si="122">BN68*$CG68+BN69*$CG69+BN72*$CG72+BN73*$CG73+BN74*$CG74+BN70*$CG70+BN71*$CG71</f>
        <v>0</v>
      </c>
      <c r="BO76" s="971"/>
      <c r="BP76" s="970">
        <f t="shared" ref="BP76" si="123">BP68*$CG68+BP69*$CG69+BP72*$CG72+BP73*$CG73+BP74*$CG74+BP70*$CG70+BP71*$CG71</f>
        <v>0</v>
      </c>
      <c r="BQ76" s="971"/>
      <c r="BR76" s="970">
        <f t="shared" ref="BR76" si="124">BR68*$CG68+BR69*$CG69+BR72*$CG72+BR73*$CG73+BR74*$CG74+BR70*$CG70+BR71*$CG71</f>
        <v>0</v>
      </c>
      <c r="BS76" s="971"/>
      <c r="BT76" s="970">
        <f t="shared" ref="BT76" si="125">BT68*$CG68+BT69*$CG69+BT72*$CG72+BT73*$CG73+BT74*$CG74+BT70*$CG70+BT71*$CG71</f>
        <v>0</v>
      </c>
      <c r="BU76" s="971"/>
      <c r="BV76" s="970">
        <f t="shared" ref="BV76" si="126">BV68*$CG68+BV69*$CG69+BV72*$CG72+BV73*$CG73+BV74*$CG74+BV70*$CG70+BV71*$CG71</f>
        <v>0</v>
      </c>
      <c r="BW76" s="971"/>
      <c r="BX76" s="970">
        <f t="shared" ref="BX76" si="127">BX68*$CG68+BX69*$CG69+BX72*$CG72+BX73*$CG73+BX74*$CG74+BX70*$CG70+BX71*$CG71</f>
        <v>0</v>
      </c>
      <c r="BY76" s="971"/>
      <c r="BZ76" s="970">
        <f t="shared" ref="BZ76" si="128">BZ68*$CG68+BZ69*$CG69+BZ72*$CG72+BZ73*$CG73+BZ74*$CG74+BZ70*$CG70+BZ71*$CG71</f>
        <v>0</v>
      </c>
      <c r="CA76" s="971"/>
      <c r="CB76" s="970">
        <f t="shared" ref="CB76" si="129">CB68*$CG68+CB69*$CG69+CB72*$CG72+CB73*$CG73+CB74*$CG74+CB70*$CG70+CB71*$CG71</f>
        <v>0</v>
      </c>
      <c r="CC76" s="971"/>
      <c r="CD76" s="970">
        <f t="shared" ref="CD76" si="130">CD68*$CG68+CD69*$CG69+CD72*$CG72+CD73*$CG73+CD74*$CG74+CD70*$CG70+CD71*$CG71</f>
        <v>0</v>
      </c>
      <c r="CE76" s="971"/>
      <c r="CF76" s="839"/>
      <c r="CG76" s="837" t="s">
        <v>354</v>
      </c>
      <c r="CH76" s="837">
        <f>CH75/CF75</f>
        <v>84.167465819108415</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99545.75</v>
      </c>
      <c r="E97" s="342">
        <f t="shared" ref="E97" si="131">D97</f>
        <v>99545.75</v>
      </c>
      <c r="F97" s="342">
        <f>F76</f>
        <v>66248.5</v>
      </c>
      <c r="G97" s="342">
        <f t="shared" ref="E97:G98" si="132">F97</f>
        <v>66248.5</v>
      </c>
      <c r="H97" s="342">
        <f t="shared" ref="H97" si="133">H76</f>
        <v>71879</v>
      </c>
      <c r="I97" s="342">
        <f t="shared" ref="I97:I98" si="134">H97</f>
        <v>71879</v>
      </c>
      <c r="J97" s="342">
        <f>J76</f>
        <v>39972</v>
      </c>
      <c r="K97" s="342">
        <f t="shared" ref="K97:M98" si="135">J97</f>
        <v>39972</v>
      </c>
      <c r="L97" s="342">
        <f t="shared" si="135"/>
        <v>39972</v>
      </c>
      <c r="M97" s="342">
        <f t="shared" si="135"/>
        <v>39972</v>
      </c>
      <c r="N97" s="342">
        <f t="shared" ref="N97" si="136">N76</f>
        <v>20835.25</v>
      </c>
      <c r="O97" s="342">
        <f t="shared" ref="O97:O98" si="137">N97</f>
        <v>20835.25</v>
      </c>
      <c r="P97" s="342">
        <f t="shared" ref="P97" si="138">P76</f>
        <v>26559.5</v>
      </c>
      <c r="Q97" s="342">
        <f t="shared" ref="Q97:Q98" si="139">P97</f>
        <v>26559.5</v>
      </c>
      <c r="R97" s="342">
        <f t="shared" ref="R97" si="140">R76</f>
        <v>17206.25</v>
      </c>
      <c r="S97" s="342">
        <f t="shared" ref="S97:S98" si="141">R97</f>
        <v>17206.25</v>
      </c>
      <c r="T97" s="342">
        <f t="shared" ref="T97" si="142">T76</f>
        <v>13675</v>
      </c>
      <c r="U97" s="342">
        <f t="shared" ref="U97:U98" si="143">T97</f>
        <v>13675</v>
      </c>
      <c r="V97" s="342">
        <f t="shared" ref="V97" si="144">V76</f>
        <v>33815.75</v>
      </c>
      <c r="W97" s="342">
        <f t="shared" ref="W97:W98" si="145">V97</f>
        <v>33815.75</v>
      </c>
      <c r="X97" s="342">
        <f t="shared" ref="X97" si="146">X76</f>
        <v>50868.25</v>
      </c>
      <c r="Y97" s="342">
        <f t="shared" ref="Y97:Y98" si="147">X97</f>
        <v>50868.25</v>
      </c>
      <c r="Z97" s="342">
        <f t="shared" ref="Z97" si="148">Z76</f>
        <v>17604.75</v>
      </c>
      <c r="AA97" s="342">
        <f t="shared" ref="AA97:AA98" si="149">Z97</f>
        <v>17604.75</v>
      </c>
      <c r="AB97" s="342">
        <f t="shared" ref="AB97" si="150">AB76</f>
        <v>14444.5</v>
      </c>
      <c r="AC97" s="342">
        <f t="shared" ref="AC97:AC98" si="151">AB97</f>
        <v>14444.5</v>
      </c>
      <c r="AD97" s="342">
        <f t="shared" ref="AD97" si="152">AD76</f>
        <v>8869.75</v>
      </c>
      <c r="AE97" s="342">
        <f t="shared" ref="AE97:AE98" si="153">AD97</f>
        <v>8869.75</v>
      </c>
      <c r="AF97" s="342">
        <f t="shared" ref="AF97" si="154">AF76</f>
        <v>9257.5</v>
      </c>
      <c r="AG97" s="342">
        <f t="shared" ref="AG97:AG98" si="155">AF97</f>
        <v>9257.5</v>
      </c>
      <c r="AH97" s="342">
        <f t="shared" ref="AH97" si="156">AH76</f>
        <v>13287.25</v>
      </c>
      <c r="AI97" s="342">
        <f t="shared" ref="AI97:AI98" si="157">AH97</f>
        <v>13287.25</v>
      </c>
      <c r="AJ97" s="342">
        <f t="shared" ref="AJ97" si="158">AJ76</f>
        <v>7125</v>
      </c>
      <c r="AK97" s="342">
        <f t="shared" ref="AK97:AK98" si="159">AJ97</f>
        <v>7125</v>
      </c>
      <c r="AL97" s="342">
        <f t="shared" ref="AL97" si="160">AL76</f>
        <v>19673.25</v>
      </c>
      <c r="AM97" s="342">
        <f t="shared" ref="AM97:AM98" si="161">AL97</f>
        <v>19673.25</v>
      </c>
      <c r="AN97" s="342">
        <f t="shared" ref="AN97" si="162">AN76</f>
        <v>39429.25</v>
      </c>
      <c r="AO97" s="342">
        <f t="shared" ref="AO97:AO98" si="163">AN97</f>
        <v>39429.25</v>
      </c>
      <c r="AP97" s="342">
        <f t="shared" ref="AP97" si="164">AP76</f>
        <v>27237</v>
      </c>
      <c r="AQ97" s="342">
        <f t="shared" ref="AQ97:AQ98" si="165">AP97</f>
        <v>27237</v>
      </c>
      <c r="AR97" s="342">
        <f t="shared" ref="AR97" si="166">AR76</f>
        <v>29141.25</v>
      </c>
      <c r="AS97" s="342">
        <f t="shared" ref="AS97:AS98" si="167">AR97</f>
        <v>29141.25</v>
      </c>
      <c r="AT97" s="342">
        <f t="shared" ref="AT97" si="168">AT76</f>
        <v>29112.75</v>
      </c>
      <c r="AU97" s="342">
        <f t="shared" ref="AU97:AU98" si="169">AT97</f>
        <v>29112.75</v>
      </c>
      <c r="AV97" s="342">
        <f t="shared" ref="AV97" si="170">AV76</f>
        <v>40803.75</v>
      </c>
      <c r="AW97" s="342">
        <f t="shared" ref="AW97:AW98" si="171">AV97</f>
        <v>40803.75</v>
      </c>
      <c r="AX97" s="342">
        <f t="shared" ref="AX97" si="172">AX76</f>
        <v>38236.5</v>
      </c>
      <c r="AY97" s="342">
        <f t="shared" ref="AY97:AY98" si="173">AX97</f>
        <v>38236.5</v>
      </c>
      <c r="AZ97" s="342">
        <f t="shared" ref="AZ97:BJ97" si="174">AZ76</f>
        <v>0</v>
      </c>
      <c r="BA97" s="342">
        <f t="shared" ref="BA97:BA98" si="175">AZ97</f>
        <v>0</v>
      </c>
      <c r="BB97" s="342">
        <f t="shared" si="174"/>
        <v>0</v>
      </c>
      <c r="BC97" s="342">
        <f t="shared" ref="BC97:BC98" si="176">BB97</f>
        <v>0</v>
      </c>
      <c r="BD97" s="342">
        <f t="shared" si="174"/>
        <v>0</v>
      </c>
      <c r="BE97" s="342">
        <f t="shared" ref="BE97:BE98" si="177">BD97</f>
        <v>0</v>
      </c>
      <c r="BF97" s="342">
        <f t="shared" si="174"/>
        <v>0</v>
      </c>
      <c r="BG97" s="342">
        <f t="shared" ref="BG97:BG98" si="178">BF97</f>
        <v>0</v>
      </c>
      <c r="BH97" s="342">
        <f t="shared" si="174"/>
        <v>0</v>
      </c>
      <c r="BI97" s="342">
        <f t="shared" ref="BI97:BI98" si="179">BH97</f>
        <v>0</v>
      </c>
      <c r="BJ97" s="342">
        <f t="shared" si="174"/>
        <v>0</v>
      </c>
      <c r="BK97" s="342">
        <f t="shared" ref="BK97:BK98" si="180">BJ97</f>
        <v>0</v>
      </c>
      <c r="BL97" s="342">
        <f t="shared" ref="BL97" si="181">BL76</f>
        <v>0</v>
      </c>
      <c r="BM97" s="342">
        <f t="shared" ref="BM97:BM98" si="182">BL97</f>
        <v>0</v>
      </c>
      <c r="BN97" s="342">
        <f t="shared" ref="BN97" si="183">BN76</f>
        <v>0</v>
      </c>
      <c r="BO97" s="342">
        <f t="shared" ref="BO97:BO98" si="184">BN97</f>
        <v>0</v>
      </c>
      <c r="BP97" s="342">
        <f t="shared" ref="BP97" si="185">BP76</f>
        <v>0</v>
      </c>
      <c r="BQ97" s="342">
        <f t="shared" ref="BQ97:BQ98" si="186">BP97</f>
        <v>0</v>
      </c>
      <c r="BR97" s="342">
        <f t="shared" ref="BR97" si="187">BR76</f>
        <v>0</v>
      </c>
      <c r="BS97" s="342">
        <f t="shared" ref="BS97:BS98" si="188">BR97</f>
        <v>0</v>
      </c>
      <c r="BT97" s="342">
        <f t="shared" ref="BT97" si="189">BT76</f>
        <v>0</v>
      </c>
      <c r="BU97" s="342">
        <f t="shared" ref="BU97:BU98" si="190">BT97</f>
        <v>0</v>
      </c>
      <c r="BV97" s="342">
        <f t="shared" ref="BV97" si="191">BV76</f>
        <v>0</v>
      </c>
      <c r="BW97" s="342">
        <f t="shared" ref="BW97:BW98" si="192">BV97</f>
        <v>0</v>
      </c>
      <c r="BX97" s="342">
        <f t="shared" ref="BX97" si="193">BX76</f>
        <v>0</v>
      </c>
      <c r="BY97" s="342">
        <f t="shared" ref="BY97:BY98" si="194">BX97</f>
        <v>0</v>
      </c>
      <c r="BZ97" s="342">
        <f t="shared" ref="BZ97" si="195">BZ76</f>
        <v>0</v>
      </c>
      <c r="CA97" s="342">
        <f t="shared" ref="CA97:CA98" si="196">BZ97</f>
        <v>0</v>
      </c>
      <c r="CB97" s="342">
        <f t="shared" ref="CB97" si="197">CB76</f>
        <v>0</v>
      </c>
      <c r="CC97" s="342">
        <f t="shared" ref="CC97:CC98" si="198">CB97</f>
        <v>0</v>
      </c>
      <c r="CD97" s="342">
        <f t="shared" ref="CD97" si="199">CD76</f>
        <v>0</v>
      </c>
      <c r="CE97" s="342">
        <f t="shared" ref="CE97:CE98" si="200">CD97</f>
        <v>0</v>
      </c>
      <c r="CF97" s="343"/>
      <c r="CG97" s="250"/>
      <c r="CH97" s="250"/>
      <c r="CI97" s="344"/>
      <c r="CL97" s="298"/>
      <c r="CM97" s="298"/>
    </row>
    <row r="98" spans="1:91" ht="13.5" thickBot="1" x14ac:dyDescent="0.25">
      <c r="A98" s="339" t="s">
        <v>381</v>
      </c>
      <c r="B98" s="340"/>
      <c r="C98" s="341"/>
      <c r="D98" s="342">
        <f>D97</f>
        <v>99545.75</v>
      </c>
      <c r="E98" s="342">
        <f t="shared" si="132"/>
        <v>99545.75</v>
      </c>
      <c r="F98" s="342">
        <f t="shared" ref="F98" si="201">IF(F97=0,NA(),F97+E98)</f>
        <v>165794.25</v>
      </c>
      <c r="G98" s="342">
        <f t="shared" si="132"/>
        <v>165794.25</v>
      </c>
      <c r="H98" s="342">
        <f t="shared" ref="H98" si="202">IF(H97=0,NA(),H97+G98)</f>
        <v>237673.25</v>
      </c>
      <c r="I98" s="342">
        <f t="shared" si="134"/>
        <v>237673.25</v>
      </c>
      <c r="J98" s="342">
        <f t="shared" ref="J98" si="203">IF(J97=0,NA(),J97+I98)</f>
        <v>277645.25</v>
      </c>
      <c r="K98" s="342">
        <f t="shared" si="135"/>
        <v>277645.25</v>
      </c>
      <c r="L98" s="342">
        <f t="shared" ref="L98" si="204">IF(L97=0,NA(),L97+K98)</f>
        <v>317617.25</v>
      </c>
      <c r="M98" s="342">
        <f t="shared" si="135"/>
        <v>317617.25</v>
      </c>
      <c r="N98" s="342">
        <f t="shared" ref="N98" si="205">IF(N97=0,NA(),N97+M98)</f>
        <v>338452.5</v>
      </c>
      <c r="O98" s="342">
        <f t="shared" si="137"/>
        <v>338452.5</v>
      </c>
      <c r="P98" s="342">
        <f t="shared" ref="P98" si="206">IF(P97=0,NA(),P97+O98)</f>
        <v>365012</v>
      </c>
      <c r="Q98" s="342">
        <f t="shared" si="139"/>
        <v>365012</v>
      </c>
      <c r="R98" s="342">
        <f t="shared" ref="R98" si="207">IF(R97=0,NA(),R97+Q98)</f>
        <v>382218.25</v>
      </c>
      <c r="S98" s="342">
        <f t="shared" si="141"/>
        <v>382218.25</v>
      </c>
      <c r="T98" s="342">
        <f t="shared" ref="T98" si="208">IF(T97=0,NA(),T97+S98)</f>
        <v>395893.25</v>
      </c>
      <c r="U98" s="342">
        <f t="shared" si="143"/>
        <v>395893.25</v>
      </c>
      <c r="V98" s="342">
        <f t="shared" ref="V98" si="209">IF(V97=0,NA(),V97+U98)</f>
        <v>429709</v>
      </c>
      <c r="W98" s="342">
        <f t="shared" si="145"/>
        <v>429709</v>
      </c>
      <c r="X98" s="342">
        <f t="shared" ref="X98" si="210">IF(X97=0,NA(),X97+W98)</f>
        <v>480577.25</v>
      </c>
      <c r="Y98" s="342">
        <f t="shared" si="147"/>
        <v>480577.25</v>
      </c>
      <c r="Z98" s="342">
        <f t="shared" ref="Z98" si="211">IF(Z97=0,NA(),Z97+Y98)</f>
        <v>498182</v>
      </c>
      <c r="AA98" s="342">
        <f t="shared" si="149"/>
        <v>498182</v>
      </c>
      <c r="AB98" s="342">
        <f t="shared" ref="AB98" si="212">IF(AB97=0,NA(),AB97+AA98)</f>
        <v>512626.5</v>
      </c>
      <c r="AC98" s="342">
        <f t="shared" si="151"/>
        <v>512626.5</v>
      </c>
      <c r="AD98" s="342">
        <f t="shared" ref="AD98" si="213">IF(AD97=0,NA(),AD97+AC98)</f>
        <v>521496.25</v>
      </c>
      <c r="AE98" s="342">
        <f t="shared" si="153"/>
        <v>521496.25</v>
      </c>
      <c r="AF98" s="342">
        <f t="shared" ref="AF98" si="214">IF(AF97=0,NA(),AF97+AE98)</f>
        <v>530753.75</v>
      </c>
      <c r="AG98" s="342">
        <f t="shared" si="155"/>
        <v>530753.75</v>
      </c>
      <c r="AH98" s="342">
        <f t="shared" ref="AH98" si="215">IF(AH97=0,NA(),AH97+AG98)</f>
        <v>544041</v>
      </c>
      <c r="AI98" s="342">
        <f t="shared" si="157"/>
        <v>544041</v>
      </c>
      <c r="AJ98" s="342">
        <f t="shared" ref="AJ98" si="216">IF(AJ97=0,NA(),AJ97+AI98)</f>
        <v>551166</v>
      </c>
      <c r="AK98" s="342">
        <f t="shared" si="159"/>
        <v>551166</v>
      </c>
      <c r="AL98" s="342">
        <f t="shared" ref="AL98" si="217">IF(AL97=0,NA(),AL97+AK98)</f>
        <v>570839.25</v>
      </c>
      <c r="AM98" s="342">
        <f t="shared" si="161"/>
        <v>570839.25</v>
      </c>
      <c r="AN98" s="342">
        <f t="shared" ref="AN98" si="218">IF(AN97=0,NA(),AN97+AM98)</f>
        <v>610268.5</v>
      </c>
      <c r="AO98" s="342">
        <f t="shared" si="163"/>
        <v>610268.5</v>
      </c>
      <c r="AP98" s="342">
        <f t="shared" ref="AP98" si="219">IF(AP97=0,NA(),AP97+AO98)</f>
        <v>637505.5</v>
      </c>
      <c r="AQ98" s="342">
        <f t="shared" si="165"/>
        <v>637505.5</v>
      </c>
      <c r="AR98" s="342">
        <f t="shared" ref="AR98" si="220">IF(AR97=0,NA(),AR97+AQ98)</f>
        <v>666646.75</v>
      </c>
      <c r="AS98" s="342">
        <f t="shared" si="167"/>
        <v>666646.75</v>
      </c>
      <c r="AT98" s="342">
        <f t="shared" ref="AT98" si="221">IF(AT97=0,NA(),AT97+AS98)</f>
        <v>695759.5</v>
      </c>
      <c r="AU98" s="342">
        <f t="shared" si="169"/>
        <v>695759.5</v>
      </c>
      <c r="AV98" s="342">
        <f t="shared" ref="AV98" si="222">IF(AV97=0,NA(),AV97+AU98)</f>
        <v>736563.25</v>
      </c>
      <c r="AW98" s="342">
        <f t="shared" si="171"/>
        <v>736563.25</v>
      </c>
      <c r="AX98" s="342">
        <f t="shared" ref="AX98" si="223">IF(AX97=0,NA(),AX97+AW98)</f>
        <v>774799.75</v>
      </c>
      <c r="AY98" s="342">
        <f t="shared" si="173"/>
        <v>774799.75</v>
      </c>
      <c r="AZ98" s="342" t="e">
        <f>IF(AZ97=0,NA(),AZ97+AY98)</f>
        <v>#N/A</v>
      </c>
      <c r="BA98" s="342" t="e">
        <f t="shared" si="175"/>
        <v>#N/A</v>
      </c>
      <c r="BB98" s="342" t="e">
        <f t="shared" ref="BB98" si="224">IF(BB97=0,NA(),BB97+BA98)</f>
        <v>#N/A</v>
      </c>
      <c r="BC98" s="342" t="e">
        <f t="shared" si="176"/>
        <v>#N/A</v>
      </c>
      <c r="BD98" s="342" t="e">
        <f t="shared" ref="BD98" si="225">IF(BD97=0,NA(),BD97+BC98)</f>
        <v>#N/A</v>
      </c>
      <c r="BE98" s="342" t="e">
        <f t="shared" si="177"/>
        <v>#N/A</v>
      </c>
      <c r="BF98" s="342" t="e">
        <f t="shared" ref="BF98" si="226">IF(BF97=0,NA(),BF97+BE98)</f>
        <v>#N/A</v>
      </c>
      <c r="BG98" s="342" t="e">
        <f t="shared" si="178"/>
        <v>#N/A</v>
      </c>
      <c r="BH98" s="342" t="e">
        <f t="shared" ref="BH98" si="227">IF(BH97=0,NA(),BH97+BG98)</f>
        <v>#N/A</v>
      </c>
      <c r="BI98" s="342" t="e">
        <f t="shared" si="179"/>
        <v>#N/A</v>
      </c>
      <c r="BJ98" s="342" t="e">
        <f t="shared" ref="BJ98" si="228">IF(BJ97=0,NA(),BJ97+BI98)</f>
        <v>#N/A</v>
      </c>
      <c r="BK98" s="342" t="e">
        <f t="shared" si="180"/>
        <v>#N/A</v>
      </c>
      <c r="BL98" s="342" t="e">
        <f t="shared" ref="BL98" si="229">IF(BL97=0,NA(),BL97+BK98)</f>
        <v>#N/A</v>
      </c>
      <c r="BM98" s="342" t="e">
        <f t="shared" si="182"/>
        <v>#N/A</v>
      </c>
      <c r="BN98" s="342" t="e">
        <f t="shared" ref="BN98" si="230">IF(BN97=0,NA(),BN97+BM98)</f>
        <v>#N/A</v>
      </c>
      <c r="BO98" s="342" t="e">
        <f t="shared" si="184"/>
        <v>#N/A</v>
      </c>
      <c r="BP98" s="342" t="e">
        <f t="shared" ref="BP98" si="231">IF(BP97=0,NA(),BP97+BO98)</f>
        <v>#N/A</v>
      </c>
      <c r="BQ98" s="342" t="e">
        <f t="shared" si="186"/>
        <v>#N/A</v>
      </c>
      <c r="BR98" s="342" t="e">
        <f t="shared" ref="BR98" si="232">IF(BR97=0,NA(),BR97+BQ98)</f>
        <v>#N/A</v>
      </c>
      <c r="BS98" s="342" t="e">
        <f t="shared" si="188"/>
        <v>#N/A</v>
      </c>
      <c r="BT98" s="342" t="e">
        <f t="shared" ref="BT98" si="233">IF(BT97=0,NA(),BT97+BS98)</f>
        <v>#N/A</v>
      </c>
      <c r="BU98" s="342" t="e">
        <f t="shared" si="190"/>
        <v>#N/A</v>
      </c>
      <c r="BV98" s="342" t="e">
        <f t="shared" ref="BV98" si="234">IF(BV97=0,NA(),BV97+BU98)</f>
        <v>#N/A</v>
      </c>
      <c r="BW98" s="342" t="e">
        <f t="shared" si="192"/>
        <v>#N/A</v>
      </c>
      <c r="BX98" s="342" t="e">
        <f>IF(BX97=0,NA(),BX97+BW98)</f>
        <v>#N/A</v>
      </c>
      <c r="BY98" s="342" t="e">
        <f t="shared" si="194"/>
        <v>#N/A</v>
      </c>
      <c r="BZ98" s="342" t="e">
        <f t="shared" ref="BZ98" si="235">IF(BZ97=0,NA(),BZ97+BY98)</f>
        <v>#N/A</v>
      </c>
      <c r="CA98" s="342" t="e">
        <f t="shared" si="196"/>
        <v>#N/A</v>
      </c>
      <c r="CB98" s="342" t="e">
        <f t="shared" ref="CB98" si="236">IF(CB97=0,NA(),CB97+CA98)</f>
        <v>#N/A</v>
      </c>
      <c r="CC98" s="342" t="e">
        <f t="shared" si="198"/>
        <v>#N/A</v>
      </c>
      <c r="CD98" s="342" t="e">
        <f t="shared" ref="CD98" si="237">IF(CD97=0,NA(),CD97+CC98)</f>
        <v>#N/A</v>
      </c>
      <c r="CE98" s="342" t="e">
        <f t="shared" si="200"/>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148743.37287949483</v>
      </c>
      <c r="E100" s="351">
        <f t="shared" ref="E100" si="238">D100</f>
        <v>148743.37287949483</v>
      </c>
      <c r="F100" s="351">
        <f>F52</f>
        <v>112690.75468840334</v>
      </c>
      <c r="G100" s="351">
        <f t="shared" ref="G100" si="239">F100</f>
        <v>112690.75468840334</v>
      </c>
      <c r="H100" s="351">
        <f>H52</f>
        <v>38684.109805710388</v>
      </c>
      <c r="I100" s="351">
        <f t="shared" ref="I100:I101" si="240">H100</f>
        <v>38684.109805710388</v>
      </c>
      <c r="J100" s="351">
        <f>J52</f>
        <v>12690.769907716514</v>
      </c>
      <c r="K100" s="351">
        <f t="shared" ref="K100:K101" si="241">J100</f>
        <v>12690.769907716514</v>
      </c>
      <c r="L100" s="351">
        <f>L52</f>
        <v>12716.678901495114</v>
      </c>
      <c r="M100" s="351">
        <f t="shared" ref="M100:M101" si="242">L100</f>
        <v>12716.678901495114</v>
      </c>
      <c r="N100" s="351">
        <f>N52</f>
        <v>12943.237827030649</v>
      </c>
      <c r="O100" s="351">
        <f t="shared" ref="O100:O101" si="243">N100</f>
        <v>12943.237827030649</v>
      </c>
      <c r="P100" s="351">
        <f>P52</f>
        <v>11690.132597516877</v>
      </c>
      <c r="Q100" s="351">
        <f t="shared" ref="Q100:Q101" si="244">P100</f>
        <v>11690.132597516877</v>
      </c>
      <c r="R100" s="351">
        <f>R52</f>
        <v>12978.393522372369</v>
      </c>
      <c r="S100" s="351">
        <f t="shared" ref="S100:S101" si="245">R100</f>
        <v>12978.393522372369</v>
      </c>
      <c r="T100" s="351">
        <f>T52</f>
        <v>14072.126266337007</v>
      </c>
      <c r="U100" s="351">
        <f t="shared" ref="U100:U101" si="246">T100</f>
        <v>14072.126266337007</v>
      </c>
      <c r="V100" s="351">
        <f>V52</f>
        <v>15165.859010301647</v>
      </c>
      <c r="W100" s="351">
        <f t="shared" ref="W100:W101" si="247">V100</f>
        <v>15165.859010301647</v>
      </c>
      <c r="X100" s="351">
        <f>X52</f>
        <v>12978.393522372369</v>
      </c>
      <c r="Y100" s="351">
        <f t="shared" ref="Y100:Y101" si="248">X100</f>
        <v>12978.393522372369</v>
      </c>
      <c r="Z100" s="351">
        <f>Z52</f>
        <v>12978.393522372369</v>
      </c>
      <c r="AA100" s="351">
        <f t="shared" ref="AA100:AA101" si="249">Z100</f>
        <v>12978.393522372369</v>
      </c>
      <c r="AB100" s="351">
        <f>AB52</f>
        <v>17659.261706424437</v>
      </c>
      <c r="AC100" s="351">
        <f t="shared" ref="AC100:AC101" si="250">AB100</f>
        <v>17659.261706424437</v>
      </c>
      <c r="AD100" s="351">
        <f>AD52</f>
        <v>17595.20021713508</v>
      </c>
      <c r="AE100" s="351">
        <f t="shared" ref="AE100:AE101" si="251">AD100</f>
        <v>17595.20021713508</v>
      </c>
      <c r="AF100" s="351">
        <f>AF52</f>
        <v>17595.20021713508</v>
      </c>
      <c r="AG100" s="351">
        <f t="shared" ref="AG100:AG101" si="252">AF100</f>
        <v>17595.20021713508</v>
      </c>
      <c r="AH100" s="351">
        <f>AH52</f>
        <v>17049.896320501281</v>
      </c>
      <c r="AI100" s="351">
        <f t="shared" ref="AI100:AI101" si="253">AH100</f>
        <v>17049.896320501281</v>
      </c>
      <c r="AJ100" s="351">
        <f>AJ52</f>
        <v>17053.021271198322</v>
      </c>
      <c r="AK100" s="351">
        <f t="shared" ref="AK100:AK101" si="254">AJ100</f>
        <v>17053.021271198322</v>
      </c>
      <c r="AL100" s="351">
        <f>AL52</f>
        <v>11584.357551375135</v>
      </c>
      <c r="AM100" s="351">
        <f t="shared" ref="AM100:AM101" si="255">AL100</f>
        <v>11584.357551375135</v>
      </c>
      <c r="AN100" s="351">
        <f>AN52</f>
        <v>14801.494293979691</v>
      </c>
      <c r="AO100" s="351">
        <f t="shared" ref="AO100:AO101" si="256">AN100</f>
        <v>14801.494293979691</v>
      </c>
      <c r="AP100" s="351">
        <f>AP52</f>
        <v>20971.709445288769</v>
      </c>
      <c r="AQ100" s="351">
        <f t="shared" ref="AQ100:AQ101" si="257">AP100</f>
        <v>20971.709445288769</v>
      </c>
      <c r="AR100" s="351">
        <f>AR52</f>
        <v>24510.71610968863</v>
      </c>
      <c r="AS100" s="351">
        <f t="shared" ref="AS100:AS101" si="258">AR100</f>
        <v>24510.71610968863</v>
      </c>
      <c r="AT100" s="351">
        <f>AT52</f>
        <v>24159.940393945686</v>
      </c>
      <c r="AU100" s="351">
        <f t="shared" ref="AU100:AU101" si="259">AT100</f>
        <v>24159.940393945686</v>
      </c>
      <c r="AV100" s="351">
        <f>AV52</f>
        <v>24737.275035224164</v>
      </c>
      <c r="AW100" s="351">
        <f t="shared" ref="AW100:AW101" si="260">AV100</f>
        <v>24737.275035224164</v>
      </c>
      <c r="AX100" s="351">
        <f>AX52</f>
        <v>12512.467908396555</v>
      </c>
      <c r="AY100" s="351">
        <f t="shared" ref="AY100:AY101" si="261">AX100</f>
        <v>12512.467908396555</v>
      </c>
      <c r="AZ100" s="351">
        <f>AZ52</f>
        <v>28480.184732606009</v>
      </c>
      <c r="BA100" s="351">
        <f t="shared" ref="BA100:BA101" si="262">AZ100</f>
        <v>28480.184732606009</v>
      </c>
      <c r="BB100" s="351">
        <f>BB52</f>
        <v>29057.519373884486</v>
      </c>
      <c r="BC100" s="351">
        <f t="shared" ref="BC100:BC101" si="263">BB100</f>
        <v>29057.519373884486</v>
      </c>
      <c r="BD100" s="351">
        <f>BD52</f>
        <v>23884.944732606011</v>
      </c>
      <c r="BE100" s="351">
        <f t="shared" ref="BE100:BE101" si="264">BD100</f>
        <v>23884.944732606011</v>
      </c>
      <c r="BF100" s="351">
        <f>BF52</f>
        <v>20127.972757087475</v>
      </c>
      <c r="BG100" s="351">
        <f t="shared" ref="BG100:BG101" si="265">BF100</f>
        <v>20127.972757087475</v>
      </c>
      <c r="BH100" s="351">
        <f>BH52</f>
        <v>14183.535293639668</v>
      </c>
      <c r="BI100" s="351">
        <f t="shared" ref="BI100:BI101" si="266">BH100</f>
        <v>14183.535293639668</v>
      </c>
      <c r="BJ100" s="351">
        <f>BJ52</f>
        <v>23759.165467050072</v>
      </c>
      <c r="BK100" s="351">
        <f t="shared" ref="BK100:BK101" si="267">BJ100</f>
        <v>23759.165467050072</v>
      </c>
      <c r="BL100" s="351">
        <f>BL52</f>
        <v>19425.640087927324</v>
      </c>
      <c r="BM100" s="351">
        <f t="shared" ref="BM100:BM101" si="268">BL100</f>
        <v>19425.640087927324</v>
      </c>
      <c r="BN100" s="351">
        <f>BN52</f>
        <v>29126.268289219403</v>
      </c>
      <c r="BO100" s="351">
        <f t="shared" ref="BO100:BO101" si="269">BN100</f>
        <v>29126.268289219403</v>
      </c>
      <c r="BP100" s="351">
        <f>BP52</f>
        <v>31313.733777148678</v>
      </c>
      <c r="BQ100" s="351">
        <f t="shared" ref="BQ100:BQ101" si="270">BP100</f>
        <v>31313.733777148678</v>
      </c>
      <c r="BR100" s="351">
        <f>BR52</f>
        <v>32256.852967422146</v>
      </c>
      <c r="BS100" s="351">
        <f t="shared" ref="BS100:BS101" si="271">BR100</f>
        <v>32256.852967422146</v>
      </c>
      <c r="BT100" s="351">
        <f>BT52</f>
        <v>30069.387479492878</v>
      </c>
      <c r="BU100" s="351">
        <f t="shared" ref="BU100:BU101" si="272">BT100</f>
        <v>30069.387479492878</v>
      </c>
      <c r="BV100" s="351">
        <f>BV52</f>
        <v>22213.096109688628</v>
      </c>
      <c r="BW100" s="351">
        <f t="shared" ref="BW100:BW101" si="273">BV100</f>
        <v>22213.096109688628</v>
      </c>
      <c r="BX100" s="351">
        <f>BX52</f>
        <v>32025.937250723244</v>
      </c>
      <c r="BY100" s="351">
        <f t="shared" ref="BY100:BY101" si="274">BX100</f>
        <v>32025.937250723244</v>
      </c>
      <c r="BZ100" s="351">
        <f>BZ52</f>
        <v>34564.178454395464</v>
      </c>
      <c r="CA100" s="351">
        <f t="shared" ref="CA100:CA101" si="275">BZ100</f>
        <v>34564.178454395464</v>
      </c>
      <c r="CB100" s="351">
        <f>CB52</f>
        <v>34149.341249363169</v>
      </c>
      <c r="CC100" s="351">
        <f t="shared" ref="CC100:CC101" si="276">CB100</f>
        <v>34149.341249363169</v>
      </c>
      <c r="CD100" s="351">
        <f>CD52</f>
        <v>32376.712966466195</v>
      </c>
      <c r="CE100" s="351">
        <f t="shared" ref="CE100:CE101" si="277">CD100</f>
        <v>32376.712966466195</v>
      </c>
      <c r="CF100" s="352"/>
      <c r="CG100" s="352"/>
      <c r="CH100" s="352"/>
      <c r="CI100" s="353"/>
      <c r="CJ100" s="354"/>
      <c r="CK100" s="354"/>
    </row>
    <row r="101" spans="1:91" ht="13.5" thickBot="1" x14ac:dyDescent="0.25">
      <c r="A101" s="339" t="s">
        <v>383</v>
      </c>
      <c r="B101" s="340"/>
      <c r="C101" s="341"/>
      <c r="D101" s="355">
        <f>C101+D100</f>
        <v>148743.37287949483</v>
      </c>
      <c r="E101" s="356">
        <f>D101</f>
        <v>148743.37287949483</v>
      </c>
      <c r="F101" s="355">
        <f>E101+F100</f>
        <v>261434.12756789816</v>
      </c>
      <c r="G101" s="351">
        <f>F101</f>
        <v>261434.12756789816</v>
      </c>
      <c r="H101" s="355">
        <f t="shared" ref="H101" si="278">G101+H100</f>
        <v>300118.23737360857</v>
      </c>
      <c r="I101" s="356">
        <f t="shared" si="240"/>
        <v>300118.23737360857</v>
      </c>
      <c r="J101" s="355">
        <f t="shared" ref="J101" si="279">I101+J100</f>
        <v>312809.00728132506</v>
      </c>
      <c r="K101" s="351">
        <f t="shared" si="241"/>
        <v>312809.00728132506</v>
      </c>
      <c r="L101" s="355">
        <f t="shared" ref="L101" si="280">K101+L100</f>
        <v>325525.68618282018</v>
      </c>
      <c r="M101" s="356">
        <f t="shared" si="242"/>
        <v>325525.68618282018</v>
      </c>
      <c r="N101" s="355">
        <f t="shared" ref="N101" si="281">M101+N100</f>
        <v>338468.92400985083</v>
      </c>
      <c r="O101" s="351">
        <f t="shared" si="243"/>
        <v>338468.92400985083</v>
      </c>
      <c r="P101" s="355">
        <f t="shared" ref="P101" si="282">O101+P100</f>
        <v>350159.0566073677</v>
      </c>
      <c r="Q101" s="356">
        <f t="shared" si="244"/>
        <v>350159.0566073677</v>
      </c>
      <c r="R101" s="355">
        <f t="shared" ref="R101" si="283">Q101+R100</f>
        <v>363137.45012974006</v>
      </c>
      <c r="S101" s="351">
        <f t="shared" si="245"/>
        <v>363137.45012974006</v>
      </c>
      <c r="T101" s="355">
        <f t="shared" ref="T101" si="284">S101+T100</f>
        <v>377209.57639607706</v>
      </c>
      <c r="U101" s="356">
        <f t="shared" si="246"/>
        <v>377209.57639607706</v>
      </c>
      <c r="V101" s="355">
        <f t="shared" ref="V101" si="285">U101+V100</f>
        <v>392375.4354063787</v>
      </c>
      <c r="W101" s="351">
        <f t="shared" si="247"/>
        <v>392375.4354063787</v>
      </c>
      <c r="X101" s="355">
        <f t="shared" ref="X101" si="286">W101+X100</f>
        <v>405353.82892875106</v>
      </c>
      <c r="Y101" s="356">
        <f t="shared" si="248"/>
        <v>405353.82892875106</v>
      </c>
      <c r="Z101" s="355">
        <f t="shared" ref="Z101" si="287">Y101+Z100</f>
        <v>418332.22245112341</v>
      </c>
      <c r="AA101" s="351">
        <f t="shared" si="249"/>
        <v>418332.22245112341</v>
      </c>
      <c r="AB101" s="355">
        <f t="shared" ref="AB101" si="288">AA101+AB100</f>
        <v>435991.48415754782</v>
      </c>
      <c r="AC101" s="356">
        <f t="shared" si="250"/>
        <v>435991.48415754782</v>
      </c>
      <c r="AD101" s="355">
        <f t="shared" ref="AD101" si="289">AC101+AD100</f>
        <v>453586.6843746829</v>
      </c>
      <c r="AE101" s="351">
        <f t="shared" si="251"/>
        <v>453586.6843746829</v>
      </c>
      <c r="AF101" s="355">
        <f t="shared" ref="AF101" si="290">AE101+AF100</f>
        <v>471181.88459181797</v>
      </c>
      <c r="AG101" s="356">
        <f t="shared" si="252"/>
        <v>471181.88459181797</v>
      </c>
      <c r="AH101" s="355">
        <f t="shared" ref="AH101" si="291">AG101+AH100</f>
        <v>488231.78091231926</v>
      </c>
      <c r="AI101" s="351">
        <f t="shared" si="253"/>
        <v>488231.78091231926</v>
      </c>
      <c r="AJ101" s="355">
        <f t="shared" ref="AJ101" si="292">AI101+AJ100</f>
        <v>505284.8021835176</v>
      </c>
      <c r="AK101" s="356">
        <f t="shared" si="254"/>
        <v>505284.8021835176</v>
      </c>
      <c r="AL101" s="355">
        <f t="shared" ref="AL101" si="293">AK101+AL100</f>
        <v>516869.15973489272</v>
      </c>
      <c r="AM101" s="351">
        <f t="shared" si="255"/>
        <v>516869.15973489272</v>
      </c>
      <c r="AN101" s="355">
        <f t="shared" ref="AN101" si="294">AM101+AN100</f>
        <v>531670.65402887238</v>
      </c>
      <c r="AO101" s="356">
        <f t="shared" si="256"/>
        <v>531670.65402887238</v>
      </c>
      <c r="AP101" s="355">
        <f t="shared" ref="AP101" si="295">AO101+AP100</f>
        <v>552642.36347416113</v>
      </c>
      <c r="AQ101" s="351">
        <f t="shared" si="257"/>
        <v>552642.36347416113</v>
      </c>
      <c r="AR101" s="355">
        <f t="shared" ref="AR101" si="296">AQ101+AR100</f>
        <v>577153.07958384976</v>
      </c>
      <c r="AS101" s="356">
        <f t="shared" si="258"/>
        <v>577153.07958384976</v>
      </c>
      <c r="AT101" s="355">
        <f t="shared" ref="AT101" si="297">AS101+AT100</f>
        <v>601313.01997779543</v>
      </c>
      <c r="AU101" s="351">
        <f t="shared" si="259"/>
        <v>601313.01997779543</v>
      </c>
      <c r="AV101" s="355">
        <f t="shared" ref="AV101" si="298">AU101+AV100</f>
        <v>626050.29501301958</v>
      </c>
      <c r="AW101" s="356">
        <f t="shared" si="260"/>
        <v>626050.29501301958</v>
      </c>
      <c r="AX101" s="355">
        <f t="shared" ref="AX101" si="299">AW101+AX100</f>
        <v>638562.76292141608</v>
      </c>
      <c r="AY101" s="351">
        <f t="shared" si="261"/>
        <v>638562.76292141608</v>
      </c>
      <c r="AZ101" s="355">
        <f>AY101+AZ100</f>
        <v>667042.94765402214</v>
      </c>
      <c r="BA101" s="356">
        <f t="shared" si="262"/>
        <v>667042.94765402214</v>
      </c>
      <c r="BB101" s="355">
        <f t="shared" ref="BB101" si="300">BA101+BB100</f>
        <v>696100.46702790668</v>
      </c>
      <c r="BC101" s="356">
        <f t="shared" si="263"/>
        <v>696100.46702790668</v>
      </c>
      <c r="BD101" s="355">
        <f t="shared" ref="BD101" si="301">BC101+BD100</f>
        <v>719985.41176051274</v>
      </c>
      <c r="BE101" s="356">
        <f t="shared" si="264"/>
        <v>719985.41176051274</v>
      </c>
      <c r="BF101" s="355">
        <f t="shared" ref="BF101" si="302">BE101+BF100</f>
        <v>740113.38451760018</v>
      </c>
      <c r="BG101" s="356">
        <f t="shared" si="265"/>
        <v>740113.38451760018</v>
      </c>
      <c r="BH101" s="355">
        <f t="shared" ref="BH101" si="303">BG101+BH100</f>
        <v>754296.91981123982</v>
      </c>
      <c r="BI101" s="356">
        <f t="shared" si="266"/>
        <v>754296.91981123982</v>
      </c>
      <c r="BJ101" s="355">
        <f t="shared" ref="BJ101" si="304">BI101+BJ100</f>
        <v>778056.08527828986</v>
      </c>
      <c r="BK101" s="356">
        <f t="shared" si="267"/>
        <v>778056.08527828986</v>
      </c>
      <c r="BL101" s="355">
        <f t="shared" ref="BL101" si="305">BK101+BL100</f>
        <v>797481.7253662172</v>
      </c>
      <c r="BM101" s="356">
        <f t="shared" si="268"/>
        <v>797481.7253662172</v>
      </c>
      <c r="BN101" s="355">
        <f t="shared" ref="BN101" si="306">BM101+BN100</f>
        <v>826607.99365543656</v>
      </c>
      <c r="BO101" s="356">
        <f t="shared" si="269"/>
        <v>826607.99365543656</v>
      </c>
      <c r="BP101" s="355">
        <f t="shared" ref="BP101" si="307">BO101+BP100</f>
        <v>857921.7274325852</v>
      </c>
      <c r="BQ101" s="356">
        <f t="shared" si="270"/>
        <v>857921.7274325852</v>
      </c>
      <c r="BR101" s="355">
        <f t="shared" ref="BR101" si="308">BQ101+BR100</f>
        <v>890178.58040000731</v>
      </c>
      <c r="BS101" s="356">
        <f t="shared" si="271"/>
        <v>890178.58040000731</v>
      </c>
      <c r="BT101" s="355">
        <f t="shared" ref="BT101" si="309">BS101+BT100</f>
        <v>920247.96787950024</v>
      </c>
      <c r="BU101" s="356">
        <f t="shared" si="272"/>
        <v>920247.96787950024</v>
      </c>
      <c r="BV101" s="355">
        <f t="shared" ref="BV101" si="310">BU101+BV100</f>
        <v>942461.06398918887</v>
      </c>
      <c r="BW101" s="356">
        <f t="shared" si="273"/>
        <v>942461.06398918887</v>
      </c>
      <c r="BX101" s="355">
        <f t="shared" ref="BX101" si="311">BW101+BX100</f>
        <v>974487.00123991212</v>
      </c>
      <c r="BY101" s="356">
        <f t="shared" si="274"/>
        <v>974487.00123991212</v>
      </c>
      <c r="BZ101" s="355">
        <f t="shared" ref="BZ101" si="312">BY101+BZ100</f>
        <v>1009051.1796943076</v>
      </c>
      <c r="CA101" s="356">
        <f t="shared" si="275"/>
        <v>1009051.1796943076</v>
      </c>
      <c r="CB101" s="355">
        <f t="shared" ref="CB101" si="313">CA101+CB100</f>
        <v>1043200.5209436708</v>
      </c>
      <c r="CC101" s="356">
        <f t="shared" si="276"/>
        <v>1043200.5209436708</v>
      </c>
      <c r="CD101" s="355">
        <f t="shared" ref="CD101" si="314">CC101+CD100</f>
        <v>1075577.2339101369</v>
      </c>
      <c r="CE101" s="356">
        <f t="shared" si="277"/>
        <v>1075577.2339101369</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5">D103</f>
        <v>0</v>
      </c>
      <c r="F103" s="351">
        <f>F55</f>
        <v>0</v>
      </c>
      <c r="G103" s="351">
        <f t="shared" ref="G103" si="316">F103</f>
        <v>0</v>
      </c>
      <c r="H103" s="351">
        <f>H55</f>
        <v>0</v>
      </c>
      <c r="I103" s="351">
        <f t="shared" ref="I103:I106" si="317">H103</f>
        <v>0</v>
      </c>
      <c r="J103" s="351">
        <f>J55</f>
        <v>0</v>
      </c>
      <c r="K103" s="351">
        <f t="shared" ref="K103:K106" si="318">J103</f>
        <v>0</v>
      </c>
      <c r="L103" s="351">
        <f>L55</f>
        <v>0</v>
      </c>
      <c r="M103" s="351">
        <f t="shared" ref="M103:M106" si="319">L103</f>
        <v>0</v>
      </c>
      <c r="N103" s="351">
        <f>N55</f>
        <v>0</v>
      </c>
      <c r="O103" s="351">
        <f t="shared" ref="O103:O106" si="320">N103</f>
        <v>0</v>
      </c>
      <c r="P103" s="351">
        <f>P55</f>
        <v>0</v>
      </c>
      <c r="Q103" s="351">
        <f t="shared" ref="Q103:Q106" si="321">P103</f>
        <v>0</v>
      </c>
      <c r="R103" s="351">
        <f>R55</f>
        <v>0</v>
      </c>
      <c r="S103" s="351">
        <f t="shared" ref="S103:S106" si="322">R103</f>
        <v>0</v>
      </c>
      <c r="T103" s="351">
        <f>T55</f>
        <v>0</v>
      </c>
      <c r="U103" s="351">
        <f t="shared" ref="U103:U106" si="323">T103</f>
        <v>0</v>
      </c>
      <c r="V103" s="351">
        <f>V55</f>
        <v>0</v>
      </c>
      <c r="W103" s="351">
        <f t="shared" ref="W103:W106" si="324">V103</f>
        <v>0</v>
      </c>
      <c r="X103" s="351">
        <f>X55</f>
        <v>0</v>
      </c>
      <c r="Y103" s="351">
        <f t="shared" ref="Y103:Y106" si="325">X103</f>
        <v>0</v>
      </c>
      <c r="Z103" s="351">
        <f>Z55</f>
        <v>0</v>
      </c>
      <c r="AA103" s="351">
        <f t="shared" ref="AA103:AA106" si="326">Z103</f>
        <v>0</v>
      </c>
      <c r="AB103" s="351">
        <f>AB55</f>
        <v>0</v>
      </c>
      <c r="AC103" s="351">
        <f t="shared" ref="AC103:AC106" si="327">AB103</f>
        <v>0</v>
      </c>
      <c r="AD103" s="351">
        <f>AD55</f>
        <v>0</v>
      </c>
      <c r="AE103" s="351">
        <f t="shared" ref="AE103:AE106" si="328">AD103</f>
        <v>0</v>
      </c>
      <c r="AF103" s="351">
        <f>AF55</f>
        <v>0</v>
      </c>
      <c r="AG103" s="351">
        <f t="shared" ref="AG103:AG106" si="329">AF103</f>
        <v>0</v>
      </c>
      <c r="AH103" s="351">
        <f>AH55</f>
        <v>0</v>
      </c>
      <c r="AI103" s="351">
        <f t="shared" ref="AI103:AI106" si="330">AH103</f>
        <v>0</v>
      </c>
      <c r="AJ103" s="351">
        <f>AJ55</f>
        <v>0</v>
      </c>
      <c r="AK103" s="351">
        <f t="shared" ref="AK103:AK106" si="331">AJ103</f>
        <v>0</v>
      </c>
      <c r="AL103" s="351">
        <f>AL55</f>
        <v>0</v>
      </c>
      <c r="AM103" s="351">
        <f t="shared" ref="AM103:AM106" si="332">AL103</f>
        <v>0</v>
      </c>
      <c r="AN103" s="351">
        <f>AN55</f>
        <v>0</v>
      </c>
      <c r="AO103" s="351">
        <f t="shared" ref="AO103:AO106" si="333">AN103</f>
        <v>0</v>
      </c>
      <c r="AP103" s="351">
        <f>AP55</f>
        <v>0</v>
      </c>
      <c r="AQ103" s="351">
        <f t="shared" ref="AQ103:AQ106" si="334">AP103</f>
        <v>0</v>
      </c>
      <c r="AR103" s="351">
        <f>AR55</f>
        <v>0</v>
      </c>
      <c r="AS103" s="351">
        <f t="shared" ref="AS103:AS106" si="335">AR103</f>
        <v>0</v>
      </c>
      <c r="AT103" s="351">
        <f>AT55</f>
        <v>0</v>
      </c>
      <c r="AU103" s="351">
        <f t="shared" ref="AU103:AU106" si="336">AT103</f>
        <v>0</v>
      </c>
      <c r="AV103" s="351">
        <f>AV55</f>
        <v>0</v>
      </c>
      <c r="AW103" s="351">
        <f t="shared" ref="AW103:AW106" si="337">AV103</f>
        <v>0</v>
      </c>
      <c r="AX103" s="351">
        <f>AX55</f>
        <v>0</v>
      </c>
      <c r="AY103" s="351">
        <f t="shared" ref="AY103:AY106" si="338">AX103</f>
        <v>0</v>
      </c>
      <c r="AZ103" s="351">
        <f>AZ55</f>
        <v>0</v>
      </c>
      <c r="BA103" s="351">
        <f t="shared" ref="BA103:BA106" si="339">AZ103</f>
        <v>0</v>
      </c>
      <c r="BB103" s="351">
        <f>BB55</f>
        <v>0</v>
      </c>
      <c r="BC103" s="351">
        <f t="shared" ref="BC103:BC106" si="340">BB103</f>
        <v>0</v>
      </c>
      <c r="BD103" s="351">
        <f>BD55</f>
        <v>0</v>
      </c>
      <c r="BE103" s="351">
        <f t="shared" ref="BE103:BE106" si="341">BD103</f>
        <v>0</v>
      </c>
      <c r="BF103" s="351">
        <f>BF55</f>
        <v>0</v>
      </c>
      <c r="BG103" s="351">
        <f t="shared" ref="BG103:BG106" si="342">BF103</f>
        <v>0</v>
      </c>
      <c r="BH103" s="351">
        <f>BH55</f>
        <v>0</v>
      </c>
      <c r="BI103" s="351">
        <f t="shared" ref="BI103:BI106" si="343">BH103</f>
        <v>0</v>
      </c>
      <c r="BJ103" s="351">
        <f>BJ55</f>
        <v>0</v>
      </c>
      <c r="BK103" s="351">
        <f t="shared" ref="BK103:BK106" si="344">BJ103</f>
        <v>0</v>
      </c>
      <c r="BL103" s="351">
        <f>BL55</f>
        <v>0</v>
      </c>
      <c r="BM103" s="351">
        <f t="shared" ref="BM103:BM106" si="345">BL103</f>
        <v>0</v>
      </c>
      <c r="BN103" s="351">
        <f>BN55</f>
        <v>0</v>
      </c>
      <c r="BO103" s="351">
        <f t="shared" ref="BO103:BO106" si="346">BN103</f>
        <v>0</v>
      </c>
      <c r="BP103" s="351">
        <f>BP55</f>
        <v>0</v>
      </c>
      <c r="BQ103" s="351">
        <f t="shared" ref="BQ103:BQ106" si="347">BP103</f>
        <v>0</v>
      </c>
      <c r="BR103" s="351">
        <f>BR55</f>
        <v>0</v>
      </c>
      <c r="BS103" s="351">
        <f t="shared" ref="BS103:BS106" si="348">BR103</f>
        <v>0</v>
      </c>
      <c r="BT103" s="351">
        <f>BT55</f>
        <v>0</v>
      </c>
      <c r="BU103" s="351">
        <f t="shared" ref="BU103:BU106" si="349">BT103</f>
        <v>0</v>
      </c>
      <c r="BV103" s="351">
        <f>BV55</f>
        <v>0</v>
      </c>
      <c r="BW103" s="351">
        <f t="shared" ref="BW103:BW106" si="350">BV103</f>
        <v>0</v>
      </c>
      <c r="BX103" s="351">
        <f>BX55</f>
        <v>0</v>
      </c>
      <c r="BY103" s="351">
        <f t="shared" ref="BY103:CA106" si="351">BX103</f>
        <v>0</v>
      </c>
      <c r="BZ103" s="351">
        <f>BZ55</f>
        <v>0</v>
      </c>
      <c r="CA103" s="351">
        <f t="shared" ref="CA103" si="352">BZ103</f>
        <v>0</v>
      </c>
      <c r="CB103" s="351">
        <f>CB55</f>
        <v>0</v>
      </c>
      <c r="CC103" s="351">
        <f t="shared" ref="CC103:CC106" si="353">CB103</f>
        <v>0</v>
      </c>
      <c r="CD103" s="351">
        <f>CD55</f>
        <v>0</v>
      </c>
      <c r="CE103" s="351">
        <f t="shared" ref="CE103:CE106" si="354">CD103</f>
        <v>0</v>
      </c>
      <c r="CF103" s="352"/>
      <c r="CG103" s="352"/>
      <c r="CH103" s="352"/>
      <c r="CI103" s="353"/>
      <c r="CJ103" s="354"/>
      <c r="CK103" s="354"/>
    </row>
    <row r="104" spans="1:91" ht="13.5" thickBot="1" x14ac:dyDescent="0.25">
      <c r="A104" s="339" t="s">
        <v>386</v>
      </c>
      <c r="B104" s="340"/>
      <c r="C104" s="341"/>
      <c r="D104" s="481">
        <f>D52</f>
        <v>148743.37287949483</v>
      </c>
      <c r="E104" s="481">
        <f t="shared" ref="E104:BP104" si="355">E52</f>
        <v>0</v>
      </c>
      <c r="F104" s="481">
        <f t="shared" si="355"/>
        <v>112690.75468840334</v>
      </c>
      <c r="G104" s="481">
        <f t="shared" si="355"/>
        <v>0</v>
      </c>
      <c r="H104" s="481">
        <f t="shared" si="355"/>
        <v>38684.109805710388</v>
      </c>
      <c r="I104" s="481">
        <f t="shared" si="355"/>
        <v>0</v>
      </c>
      <c r="J104" s="481">
        <f t="shared" si="355"/>
        <v>12690.769907716514</v>
      </c>
      <c r="K104" s="481">
        <f t="shared" si="355"/>
        <v>0</v>
      </c>
      <c r="L104" s="481">
        <f t="shared" si="355"/>
        <v>12716.678901495114</v>
      </c>
      <c r="M104" s="481">
        <f t="shared" si="355"/>
        <v>0</v>
      </c>
      <c r="N104" s="481">
        <f t="shared" si="355"/>
        <v>12943.237827030649</v>
      </c>
      <c r="O104" s="481">
        <f t="shared" si="355"/>
        <v>0</v>
      </c>
      <c r="P104" s="481">
        <f t="shared" si="355"/>
        <v>11690.132597516877</v>
      </c>
      <c r="Q104" s="481">
        <f t="shared" si="355"/>
        <v>0</v>
      </c>
      <c r="R104" s="481">
        <f t="shared" si="355"/>
        <v>12978.393522372369</v>
      </c>
      <c r="S104" s="481">
        <f t="shared" si="355"/>
        <v>0</v>
      </c>
      <c r="T104" s="481">
        <f t="shared" si="355"/>
        <v>14072.126266337007</v>
      </c>
      <c r="U104" s="481">
        <f t="shared" si="355"/>
        <v>0</v>
      </c>
      <c r="V104" s="481">
        <f t="shared" si="355"/>
        <v>15165.859010301647</v>
      </c>
      <c r="W104" s="481">
        <f t="shared" si="355"/>
        <v>0</v>
      </c>
      <c r="X104" s="481">
        <f t="shared" si="355"/>
        <v>12978.393522372369</v>
      </c>
      <c r="Y104" s="481">
        <f t="shared" si="355"/>
        <v>0</v>
      </c>
      <c r="Z104" s="481">
        <f t="shared" si="355"/>
        <v>12978.393522372369</v>
      </c>
      <c r="AA104" s="481">
        <f t="shared" si="355"/>
        <v>0</v>
      </c>
      <c r="AB104" s="481">
        <f t="shared" si="355"/>
        <v>17659.261706424437</v>
      </c>
      <c r="AC104" s="481">
        <f t="shared" si="355"/>
        <v>0</v>
      </c>
      <c r="AD104" s="481">
        <f t="shared" si="355"/>
        <v>17595.20021713508</v>
      </c>
      <c r="AE104" s="481">
        <f t="shared" si="355"/>
        <v>0</v>
      </c>
      <c r="AF104" s="481">
        <f t="shared" si="355"/>
        <v>17595.20021713508</v>
      </c>
      <c r="AG104" s="481">
        <f t="shared" si="355"/>
        <v>0</v>
      </c>
      <c r="AH104" s="481">
        <f t="shared" si="355"/>
        <v>17049.896320501281</v>
      </c>
      <c r="AI104" s="481">
        <f t="shared" si="355"/>
        <v>0</v>
      </c>
      <c r="AJ104" s="481">
        <f t="shared" si="355"/>
        <v>17053.021271198322</v>
      </c>
      <c r="AK104" s="481">
        <f t="shared" si="355"/>
        <v>0</v>
      </c>
      <c r="AL104" s="481">
        <f t="shared" si="355"/>
        <v>11584.357551375135</v>
      </c>
      <c r="AM104" s="481">
        <f t="shared" si="355"/>
        <v>0</v>
      </c>
      <c r="AN104" s="481">
        <f t="shared" si="355"/>
        <v>14801.494293979691</v>
      </c>
      <c r="AO104" s="481">
        <f t="shared" si="355"/>
        <v>0</v>
      </c>
      <c r="AP104" s="481">
        <f t="shared" si="355"/>
        <v>20971.709445288769</v>
      </c>
      <c r="AQ104" s="481">
        <f t="shared" si="355"/>
        <v>0</v>
      </c>
      <c r="AR104" s="481">
        <f t="shared" si="355"/>
        <v>24510.71610968863</v>
      </c>
      <c r="AS104" s="481">
        <f t="shared" si="355"/>
        <v>0</v>
      </c>
      <c r="AT104" s="481">
        <f t="shared" si="355"/>
        <v>24159.940393945686</v>
      </c>
      <c r="AU104" s="481">
        <f t="shared" si="355"/>
        <v>0</v>
      </c>
      <c r="AV104" s="481">
        <f t="shared" si="355"/>
        <v>24737.275035224164</v>
      </c>
      <c r="AW104" s="481">
        <f t="shared" si="355"/>
        <v>0</v>
      </c>
      <c r="AX104" s="481">
        <f t="shared" si="355"/>
        <v>12512.467908396555</v>
      </c>
      <c r="AY104" s="481">
        <f t="shared" si="355"/>
        <v>0</v>
      </c>
      <c r="AZ104" s="481">
        <f t="shared" si="355"/>
        <v>28480.184732606009</v>
      </c>
      <c r="BA104" s="481">
        <f t="shared" si="355"/>
        <v>0</v>
      </c>
      <c r="BB104" s="481">
        <f t="shared" si="355"/>
        <v>29057.519373884486</v>
      </c>
      <c r="BC104" s="481">
        <f t="shared" si="355"/>
        <v>0</v>
      </c>
      <c r="BD104" s="481">
        <f t="shared" si="355"/>
        <v>23884.944732606011</v>
      </c>
      <c r="BE104" s="481">
        <f t="shared" si="355"/>
        <v>0</v>
      </c>
      <c r="BF104" s="481">
        <f t="shared" si="355"/>
        <v>20127.972757087475</v>
      </c>
      <c r="BG104" s="481">
        <f t="shared" si="355"/>
        <v>0</v>
      </c>
      <c r="BH104" s="481">
        <f t="shared" si="355"/>
        <v>14183.535293639668</v>
      </c>
      <c r="BI104" s="481">
        <f t="shared" si="355"/>
        <v>0</v>
      </c>
      <c r="BJ104" s="481">
        <f t="shared" si="355"/>
        <v>23759.165467050072</v>
      </c>
      <c r="BK104" s="481">
        <f t="shared" si="355"/>
        <v>0</v>
      </c>
      <c r="BL104" s="481">
        <f t="shared" si="355"/>
        <v>19425.640087927324</v>
      </c>
      <c r="BM104" s="481">
        <f t="shared" si="355"/>
        <v>0</v>
      </c>
      <c r="BN104" s="481">
        <f t="shared" si="355"/>
        <v>29126.268289219403</v>
      </c>
      <c r="BO104" s="481">
        <f t="shared" si="355"/>
        <v>0</v>
      </c>
      <c r="BP104" s="481">
        <f t="shared" si="355"/>
        <v>31313.733777148678</v>
      </c>
      <c r="BQ104" s="481">
        <f t="shared" ref="BQ104:CE104" si="356">BQ52</f>
        <v>0</v>
      </c>
      <c r="BR104" s="481">
        <f t="shared" si="356"/>
        <v>32256.852967422146</v>
      </c>
      <c r="BS104" s="481">
        <f t="shared" si="356"/>
        <v>0</v>
      </c>
      <c r="BT104" s="481">
        <f t="shared" si="356"/>
        <v>30069.387479492878</v>
      </c>
      <c r="BU104" s="481">
        <f t="shared" si="356"/>
        <v>0</v>
      </c>
      <c r="BV104" s="481">
        <f t="shared" si="356"/>
        <v>22213.096109688628</v>
      </c>
      <c r="BW104" s="481">
        <f t="shared" si="356"/>
        <v>0</v>
      </c>
      <c r="BX104" s="481">
        <f t="shared" si="356"/>
        <v>32025.937250723244</v>
      </c>
      <c r="BY104" s="481">
        <f t="shared" si="356"/>
        <v>0</v>
      </c>
      <c r="BZ104" s="481">
        <f t="shared" si="356"/>
        <v>34564.178454395464</v>
      </c>
      <c r="CA104" s="481">
        <f t="shared" si="356"/>
        <v>0</v>
      </c>
      <c r="CB104" s="481">
        <f t="shared" si="356"/>
        <v>34149.341249363169</v>
      </c>
      <c r="CC104" s="481">
        <f t="shared" si="356"/>
        <v>0</v>
      </c>
      <c r="CD104" s="481">
        <f t="shared" si="356"/>
        <v>32376.712966466195</v>
      </c>
      <c r="CE104" s="481">
        <f t="shared" si="356"/>
        <v>0</v>
      </c>
      <c r="CF104" s="352"/>
      <c r="CG104" s="352"/>
      <c r="CH104" s="352"/>
      <c r="CI104" s="353"/>
      <c r="CJ104" s="354"/>
      <c r="CK104" s="354"/>
    </row>
    <row r="105" spans="1:91" ht="13.5" thickBot="1" x14ac:dyDescent="0.25">
      <c r="A105" s="339" t="s">
        <v>387</v>
      </c>
      <c r="B105" s="340"/>
      <c r="C105" s="341"/>
      <c r="D105" s="481">
        <f>D63</f>
        <v>0</v>
      </c>
      <c r="E105" s="481">
        <f t="shared" ref="E105:BP105" si="357">E63</f>
        <v>0</v>
      </c>
      <c r="F105" s="481">
        <f t="shared" si="357"/>
        <v>0</v>
      </c>
      <c r="G105" s="481">
        <f t="shared" si="357"/>
        <v>0</v>
      </c>
      <c r="H105" s="481">
        <f t="shared" si="357"/>
        <v>0</v>
      </c>
      <c r="I105" s="481">
        <f t="shared" si="357"/>
        <v>0</v>
      </c>
      <c r="J105" s="481">
        <f t="shared" si="357"/>
        <v>0</v>
      </c>
      <c r="K105" s="481">
        <f t="shared" si="357"/>
        <v>0</v>
      </c>
      <c r="L105" s="481">
        <f t="shared" si="357"/>
        <v>0</v>
      </c>
      <c r="M105" s="481">
        <f t="shared" si="357"/>
        <v>0</v>
      </c>
      <c r="N105" s="481">
        <f t="shared" si="357"/>
        <v>0</v>
      </c>
      <c r="O105" s="481">
        <f t="shared" si="357"/>
        <v>0</v>
      </c>
      <c r="P105" s="481">
        <f t="shared" si="357"/>
        <v>0</v>
      </c>
      <c r="Q105" s="481">
        <f t="shared" si="357"/>
        <v>0</v>
      </c>
      <c r="R105" s="481">
        <f t="shared" si="357"/>
        <v>0</v>
      </c>
      <c r="S105" s="481">
        <f t="shared" si="357"/>
        <v>0</v>
      </c>
      <c r="T105" s="481">
        <f t="shared" si="357"/>
        <v>0</v>
      </c>
      <c r="U105" s="481">
        <f t="shared" si="357"/>
        <v>0</v>
      </c>
      <c r="V105" s="481">
        <f t="shared" si="357"/>
        <v>24999.999999999996</v>
      </c>
      <c r="W105" s="481">
        <f t="shared" si="357"/>
        <v>0</v>
      </c>
      <c r="X105" s="481">
        <f t="shared" si="357"/>
        <v>0</v>
      </c>
      <c r="Y105" s="481">
        <f t="shared" si="357"/>
        <v>0</v>
      </c>
      <c r="Z105" s="481">
        <f t="shared" si="357"/>
        <v>0</v>
      </c>
      <c r="AA105" s="481">
        <f t="shared" si="357"/>
        <v>0</v>
      </c>
      <c r="AB105" s="481">
        <f t="shared" si="357"/>
        <v>0</v>
      </c>
      <c r="AC105" s="481">
        <f t="shared" si="357"/>
        <v>0</v>
      </c>
      <c r="AD105" s="481">
        <f t="shared" si="357"/>
        <v>177500</v>
      </c>
      <c r="AE105" s="481">
        <f t="shared" si="357"/>
        <v>0</v>
      </c>
      <c r="AF105" s="481">
        <f t="shared" si="357"/>
        <v>0</v>
      </c>
      <c r="AG105" s="481">
        <f t="shared" si="357"/>
        <v>0</v>
      </c>
      <c r="AH105" s="481">
        <f t="shared" si="357"/>
        <v>0</v>
      </c>
      <c r="AI105" s="481">
        <f t="shared" si="357"/>
        <v>0</v>
      </c>
      <c r="AJ105" s="481">
        <f t="shared" si="357"/>
        <v>0</v>
      </c>
      <c r="AK105" s="481">
        <f t="shared" si="357"/>
        <v>0</v>
      </c>
      <c r="AL105" s="481">
        <f t="shared" si="357"/>
        <v>72000</v>
      </c>
      <c r="AM105" s="481">
        <f t="shared" si="357"/>
        <v>0</v>
      </c>
      <c r="AN105" s="481">
        <f t="shared" si="357"/>
        <v>0</v>
      </c>
      <c r="AO105" s="481">
        <f t="shared" si="357"/>
        <v>0</v>
      </c>
      <c r="AP105" s="481">
        <f t="shared" si="357"/>
        <v>0</v>
      </c>
      <c r="AQ105" s="481">
        <f t="shared" si="357"/>
        <v>0</v>
      </c>
      <c r="AR105" s="481">
        <f t="shared" si="357"/>
        <v>0</v>
      </c>
      <c r="AS105" s="481">
        <f t="shared" si="357"/>
        <v>0</v>
      </c>
      <c r="AT105" s="481">
        <f t="shared" si="357"/>
        <v>0</v>
      </c>
      <c r="AU105" s="481">
        <f t="shared" si="357"/>
        <v>0</v>
      </c>
      <c r="AV105" s="481">
        <f t="shared" si="357"/>
        <v>0</v>
      </c>
      <c r="AW105" s="481">
        <f t="shared" si="357"/>
        <v>0</v>
      </c>
      <c r="AX105" s="481">
        <f t="shared" si="357"/>
        <v>0</v>
      </c>
      <c r="AY105" s="481">
        <f t="shared" si="357"/>
        <v>0</v>
      </c>
      <c r="AZ105" s="481">
        <f t="shared" si="357"/>
        <v>0</v>
      </c>
      <c r="BA105" s="481">
        <f t="shared" si="357"/>
        <v>0</v>
      </c>
      <c r="BB105" s="481">
        <f t="shared" si="357"/>
        <v>0</v>
      </c>
      <c r="BC105" s="481">
        <f t="shared" si="357"/>
        <v>0</v>
      </c>
      <c r="BD105" s="481">
        <f t="shared" si="357"/>
        <v>0</v>
      </c>
      <c r="BE105" s="481">
        <f t="shared" si="357"/>
        <v>0</v>
      </c>
      <c r="BF105" s="481">
        <f t="shared" si="357"/>
        <v>0</v>
      </c>
      <c r="BG105" s="481">
        <f t="shared" si="357"/>
        <v>0</v>
      </c>
      <c r="BH105" s="481">
        <f t="shared" si="357"/>
        <v>0</v>
      </c>
      <c r="BI105" s="481">
        <f t="shared" si="357"/>
        <v>0</v>
      </c>
      <c r="BJ105" s="481">
        <f t="shared" si="357"/>
        <v>0</v>
      </c>
      <c r="BK105" s="481">
        <f t="shared" si="357"/>
        <v>0</v>
      </c>
      <c r="BL105" s="481">
        <f t="shared" si="357"/>
        <v>0</v>
      </c>
      <c r="BM105" s="481">
        <f t="shared" si="357"/>
        <v>0</v>
      </c>
      <c r="BN105" s="481">
        <f t="shared" si="357"/>
        <v>0</v>
      </c>
      <c r="BO105" s="481">
        <f t="shared" si="357"/>
        <v>0</v>
      </c>
      <c r="BP105" s="481">
        <f t="shared" si="357"/>
        <v>0</v>
      </c>
      <c r="BQ105" s="481">
        <f t="shared" ref="BQ105:CE105" si="358">BQ63</f>
        <v>0</v>
      </c>
      <c r="BR105" s="481">
        <f t="shared" si="358"/>
        <v>0</v>
      </c>
      <c r="BS105" s="481">
        <f t="shared" si="358"/>
        <v>0</v>
      </c>
      <c r="BT105" s="481">
        <f t="shared" si="358"/>
        <v>0</v>
      </c>
      <c r="BU105" s="481">
        <f t="shared" si="358"/>
        <v>0</v>
      </c>
      <c r="BV105" s="481">
        <f t="shared" si="358"/>
        <v>0</v>
      </c>
      <c r="BW105" s="481">
        <f t="shared" si="358"/>
        <v>0</v>
      </c>
      <c r="BX105" s="481">
        <f t="shared" si="358"/>
        <v>0</v>
      </c>
      <c r="BY105" s="481">
        <f t="shared" si="358"/>
        <v>0</v>
      </c>
      <c r="BZ105" s="481">
        <f t="shared" si="358"/>
        <v>0</v>
      </c>
      <c r="CA105" s="481">
        <f t="shared" si="358"/>
        <v>0</v>
      </c>
      <c r="CB105" s="481">
        <f t="shared" si="358"/>
        <v>0</v>
      </c>
      <c r="CC105" s="481">
        <f t="shared" si="358"/>
        <v>0</v>
      </c>
      <c r="CD105" s="481">
        <f t="shared" si="358"/>
        <v>0</v>
      </c>
      <c r="CE105" s="481">
        <f t="shared" si="358"/>
        <v>0</v>
      </c>
      <c r="CF105" s="352"/>
      <c r="CG105" s="352"/>
      <c r="CH105" s="352"/>
      <c r="CI105" s="353"/>
      <c r="CJ105" s="354"/>
      <c r="CK105" s="354"/>
    </row>
    <row r="106" spans="1:91" ht="13.5" thickBot="1" x14ac:dyDescent="0.25">
      <c r="A106" s="339" t="s">
        <v>385</v>
      </c>
      <c r="B106" s="340"/>
      <c r="C106" s="341"/>
      <c r="D106" s="355">
        <f>SUM(D104:D105)</f>
        <v>148743.37287949483</v>
      </c>
      <c r="E106" s="356">
        <f>D106</f>
        <v>148743.37287949483</v>
      </c>
      <c r="F106" s="355">
        <f>E106+F105+F104</f>
        <v>261434.12756789816</v>
      </c>
      <c r="G106" s="351">
        <f>F106</f>
        <v>261434.12756789816</v>
      </c>
      <c r="H106" s="355">
        <f>G106+H105+H104</f>
        <v>300118.23737360857</v>
      </c>
      <c r="I106" s="356">
        <f t="shared" si="317"/>
        <v>300118.23737360857</v>
      </c>
      <c r="J106" s="355">
        <f>I106+J105+J104</f>
        <v>312809.00728132506</v>
      </c>
      <c r="K106" s="351">
        <f t="shared" si="318"/>
        <v>312809.00728132506</v>
      </c>
      <c r="L106" s="355">
        <f>K106+L105+L104</f>
        <v>325525.68618282018</v>
      </c>
      <c r="M106" s="356">
        <f t="shared" si="319"/>
        <v>325525.68618282018</v>
      </c>
      <c r="N106" s="355">
        <f>M106+N105+N104</f>
        <v>338468.92400985083</v>
      </c>
      <c r="O106" s="351">
        <f t="shared" si="320"/>
        <v>338468.92400985083</v>
      </c>
      <c r="P106" s="355">
        <f>O106+P105+P104</f>
        <v>350159.0566073677</v>
      </c>
      <c r="Q106" s="356">
        <f t="shared" si="321"/>
        <v>350159.0566073677</v>
      </c>
      <c r="R106" s="355">
        <f>Q106+R105+R104</f>
        <v>363137.45012974006</v>
      </c>
      <c r="S106" s="351">
        <f t="shared" si="322"/>
        <v>363137.45012974006</v>
      </c>
      <c r="T106" s="355">
        <f>S106+T105+T104</f>
        <v>377209.57639607706</v>
      </c>
      <c r="U106" s="356">
        <f t="shared" si="323"/>
        <v>377209.57639607706</v>
      </c>
      <c r="V106" s="355">
        <f>U106+V105+V104</f>
        <v>417375.4354063787</v>
      </c>
      <c r="W106" s="351">
        <f t="shared" si="324"/>
        <v>417375.4354063787</v>
      </c>
      <c r="X106" s="355">
        <f>W106+X105+X104</f>
        <v>430353.82892875106</v>
      </c>
      <c r="Y106" s="356">
        <f t="shared" si="325"/>
        <v>430353.82892875106</v>
      </c>
      <c r="Z106" s="355">
        <f>Y106+Z105+Z104</f>
        <v>443332.22245112341</v>
      </c>
      <c r="AA106" s="351">
        <f t="shared" si="326"/>
        <v>443332.22245112341</v>
      </c>
      <c r="AB106" s="355">
        <f>AA106+AB105+AB104</f>
        <v>460991.48415754782</v>
      </c>
      <c r="AC106" s="356">
        <f t="shared" si="327"/>
        <v>460991.48415754782</v>
      </c>
      <c r="AD106" s="355">
        <f>AC106+AD105+AD104</f>
        <v>656086.68437468295</v>
      </c>
      <c r="AE106" s="351">
        <f t="shared" si="328"/>
        <v>656086.68437468295</v>
      </c>
      <c r="AF106" s="355">
        <f>AE106+AF105+AF104</f>
        <v>673681.88459181809</v>
      </c>
      <c r="AG106" s="356">
        <f t="shared" si="329"/>
        <v>673681.88459181809</v>
      </c>
      <c r="AH106" s="355">
        <f>AG106+AH105+AH104</f>
        <v>690731.78091231931</v>
      </c>
      <c r="AI106" s="351">
        <f t="shared" si="330"/>
        <v>690731.78091231931</v>
      </c>
      <c r="AJ106" s="355">
        <f>AI106+AJ105+AJ104</f>
        <v>707784.8021835176</v>
      </c>
      <c r="AK106" s="356">
        <f t="shared" si="331"/>
        <v>707784.8021835176</v>
      </c>
      <c r="AL106" s="355">
        <f>AK106+AL105+AL104</f>
        <v>791369.15973489278</v>
      </c>
      <c r="AM106" s="351">
        <f t="shared" si="332"/>
        <v>791369.15973489278</v>
      </c>
      <c r="AN106" s="355">
        <f>AM106+AN105+AN104</f>
        <v>806170.65402887249</v>
      </c>
      <c r="AO106" s="356">
        <f t="shared" si="333"/>
        <v>806170.65402887249</v>
      </c>
      <c r="AP106" s="355">
        <f>AO106+AP105+AP104</f>
        <v>827142.36347416125</v>
      </c>
      <c r="AQ106" s="351">
        <f t="shared" si="334"/>
        <v>827142.36347416125</v>
      </c>
      <c r="AR106" s="355">
        <f>AQ106+AR105+AR104</f>
        <v>851653.07958384987</v>
      </c>
      <c r="AS106" s="356">
        <f t="shared" si="335"/>
        <v>851653.07958384987</v>
      </c>
      <c r="AT106" s="355">
        <f>AS106+AT105+AT104</f>
        <v>875813.01997779554</v>
      </c>
      <c r="AU106" s="351">
        <f t="shared" si="336"/>
        <v>875813.01997779554</v>
      </c>
      <c r="AV106" s="355">
        <f>AU106+AV105+AV104</f>
        <v>900550.2950130197</v>
      </c>
      <c r="AW106" s="356">
        <f t="shared" si="337"/>
        <v>900550.2950130197</v>
      </c>
      <c r="AX106" s="355">
        <f>AW106+AX105+AX104</f>
        <v>913062.7629214162</v>
      </c>
      <c r="AY106" s="351">
        <f t="shared" si="338"/>
        <v>913062.7629214162</v>
      </c>
      <c r="AZ106" s="355">
        <f>AY106+AZ105+AZ104</f>
        <v>941542.94765402225</v>
      </c>
      <c r="BA106" s="356">
        <f t="shared" si="339"/>
        <v>941542.94765402225</v>
      </c>
      <c r="BB106" s="355">
        <f>BA106+BB105+BB104</f>
        <v>970600.46702790679</v>
      </c>
      <c r="BC106" s="356">
        <f t="shared" si="340"/>
        <v>970600.46702790679</v>
      </c>
      <c r="BD106" s="355">
        <f>BC106+BD105+BD104</f>
        <v>994485.41176051286</v>
      </c>
      <c r="BE106" s="356">
        <f t="shared" si="341"/>
        <v>994485.41176051286</v>
      </c>
      <c r="BF106" s="355">
        <f>BE106+BF105+BF104</f>
        <v>1014613.3845176003</v>
      </c>
      <c r="BG106" s="351">
        <f t="shared" si="342"/>
        <v>1014613.3845176003</v>
      </c>
      <c r="BH106" s="355">
        <f>BG106+BH105+BH104</f>
        <v>1028796.9198112399</v>
      </c>
      <c r="BI106" s="356">
        <f t="shared" si="343"/>
        <v>1028796.9198112399</v>
      </c>
      <c r="BJ106" s="355">
        <f>BI106+BJ105+BJ104</f>
        <v>1052556.0852782901</v>
      </c>
      <c r="BK106" s="356">
        <f t="shared" si="344"/>
        <v>1052556.0852782901</v>
      </c>
      <c r="BL106" s="355">
        <f>BK106+BL105+BL104</f>
        <v>1071981.7253662173</v>
      </c>
      <c r="BM106" s="356">
        <f t="shared" si="345"/>
        <v>1071981.7253662173</v>
      </c>
      <c r="BN106" s="355">
        <f>BM106+BN105+BN104</f>
        <v>1101107.9936554367</v>
      </c>
      <c r="BO106" s="356">
        <f t="shared" si="346"/>
        <v>1101107.9936554367</v>
      </c>
      <c r="BP106" s="355">
        <f>BO106+BP105+BP104</f>
        <v>1132421.7274325853</v>
      </c>
      <c r="BQ106" s="356">
        <f t="shared" si="347"/>
        <v>1132421.7274325853</v>
      </c>
      <c r="BR106" s="355">
        <f>BQ106+BR105+BR104</f>
        <v>1164678.5804000075</v>
      </c>
      <c r="BS106" s="356">
        <f t="shared" si="348"/>
        <v>1164678.5804000075</v>
      </c>
      <c r="BT106" s="355">
        <f>BS106+BT105+BT104</f>
        <v>1194747.9678795005</v>
      </c>
      <c r="BU106" s="356">
        <f t="shared" si="349"/>
        <v>1194747.9678795005</v>
      </c>
      <c r="BV106" s="355">
        <f>BU106+BV105+BV104</f>
        <v>1216961.063989189</v>
      </c>
      <c r="BW106" s="356">
        <f t="shared" si="350"/>
        <v>1216961.063989189</v>
      </c>
      <c r="BX106" s="355">
        <f>BW106+BX105+BX104</f>
        <v>1248987.0012399121</v>
      </c>
      <c r="BY106" s="356">
        <f t="shared" si="351"/>
        <v>1248987.0012399121</v>
      </c>
      <c r="BZ106" s="355">
        <f>BY106+BZ105+BZ104</f>
        <v>1283551.1796943075</v>
      </c>
      <c r="CA106" s="356">
        <f t="shared" si="351"/>
        <v>1283551.1796943075</v>
      </c>
      <c r="CB106" s="355">
        <f>CA106+CB105+CB104</f>
        <v>1317700.5209436708</v>
      </c>
      <c r="CC106" s="356">
        <f t="shared" si="353"/>
        <v>1317700.5209436708</v>
      </c>
      <c r="CD106" s="355">
        <f>CC106+CD105+CD104</f>
        <v>1350077.2339101369</v>
      </c>
      <c r="CE106" s="356">
        <f t="shared" si="354"/>
        <v>1350077.2339101369</v>
      </c>
      <c r="CF106" s="348"/>
      <c r="CG106" s="348"/>
      <c r="CH106" s="348"/>
      <c r="CI106" s="349"/>
      <c r="CJ106" s="350"/>
      <c r="CK106" s="350"/>
    </row>
    <row r="110" spans="1:91" x14ac:dyDescent="0.2">
      <c r="C110" s="249" t="s">
        <v>388</v>
      </c>
      <c r="D110" s="951">
        <f>IF(D75=0,0,D52)</f>
        <v>148743.37287949483</v>
      </c>
      <c r="E110" s="952"/>
      <c r="F110" s="951">
        <f>IF(F75=0,0,F52)</f>
        <v>112690.75468840334</v>
      </c>
      <c r="G110" s="952"/>
      <c r="H110" s="951">
        <f>IF(H75=0,0,H52)</f>
        <v>38684.109805710388</v>
      </c>
      <c r="I110" s="952"/>
      <c r="J110" s="951">
        <f>IF(J75=0,0,J52)</f>
        <v>12690.769907716514</v>
      </c>
      <c r="K110" s="952"/>
      <c r="L110" s="951">
        <f>IF(L75=0,0,L52)</f>
        <v>12716.678901495114</v>
      </c>
      <c r="M110" s="952"/>
      <c r="N110" s="951">
        <f>IF(N75=0,0,N52)</f>
        <v>12943.237827030649</v>
      </c>
      <c r="O110" s="952"/>
      <c r="P110" s="951">
        <f>IF(P75=0,0,P52)</f>
        <v>11690.132597516877</v>
      </c>
      <c r="Q110" s="952"/>
      <c r="R110" s="951">
        <f>IF(R75=0,0,R52)</f>
        <v>12978.393522372369</v>
      </c>
      <c r="S110" s="952"/>
      <c r="T110" s="951">
        <f>IF(T75=0,0,T52)</f>
        <v>14072.126266337007</v>
      </c>
      <c r="U110" s="952"/>
      <c r="V110" s="951">
        <f>IF(V75=0,0,V52)</f>
        <v>15165.859010301647</v>
      </c>
      <c r="W110" s="952"/>
      <c r="X110" s="951">
        <f>IF(X75=0,0,X52)</f>
        <v>12978.393522372369</v>
      </c>
      <c r="Y110" s="952"/>
      <c r="Z110" s="951">
        <f>IF(Z75=0,0,Z52)</f>
        <v>12978.393522372369</v>
      </c>
      <c r="AA110" s="952"/>
      <c r="AB110" s="951">
        <f>IF(AB75=0,0,AB52)</f>
        <v>17659.261706424437</v>
      </c>
      <c r="AC110" s="952"/>
      <c r="AD110" s="951">
        <f>IF(AD75=0,0,AD52)</f>
        <v>17595.20021713508</v>
      </c>
      <c r="AE110" s="952"/>
      <c r="AF110" s="951">
        <f>IF(AF75=0,0,AF52)</f>
        <v>17595.20021713508</v>
      </c>
      <c r="AG110" s="952"/>
      <c r="AH110" s="951">
        <f>IF(AH75=0,0,AH52)</f>
        <v>17049.896320501281</v>
      </c>
      <c r="AI110" s="952"/>
      <c r="AJ110" s="951">
        <f>IF(AJ75=0,0,AJ52)</f>
        <v>17053.021271198322</v>
      </c>
      <c r="AK110" s="952"/>
      <c r="AL110" s="951">
        <f>IF(AL75=0,0,AL52)</f>
        <v>11584.357551375135</v>
      </c>
      <c r="AM110" s="952"/>
      <c r="AN110" s="951">
        <f>IF(AN75=0,0,AN52)</f>
        <v>14801.494293979691</v>
      </c>
      <c r="AO110" s="952"/>
      <c r="AP110" s="951">
        <f>IF(AP75=0,0,AP52)</f>
        <v>20971.709445288769</v>
      </c>
      <c r="AQ110" s="952"/>
      <c r="AR110" s="951">
        <f>IF(AR75=0,0,AR52)</f>
        <v>24510.71610968863</v>
      </c>
      <c r="AS110" s="952"/>
      <c r="AT110" s="951">
        <f>IF(AT75=0,0,AT52)</f>
        <v>24159.940393945686</v>
      </c>
      <c r="AU110" s="952"/>
      <c r="AV110" s="951">
        <f>IF(AV75=0,0,AV52)</f>
        <v>24737.275035224164</v>
      </c>
      <c r="AW110" s="952"/>
      <c r="AX110" s="951">
        <f>IF(AX75=0,0,AX52)</f>
        <v>12512.467908396555</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638562.76292141608</v>
      </c>
    </row>
    <row r="111" spans="1:91" x14ac:dyDescent="0.2">
      <c r="C111" s="249" t="s">
        <v>389</v>
      </c>
      <c r="D111" s="951">
        <f>D76</f>
        <v>99545.75</v>
      </c>
      <c r="E111" s="952"/>
      <c r="F111" s="951">
        <f t="shared" ref="F111" si="359">F76</f>
        <v>66248.5</v>
      </c>
      <c r="G111" s="952"/>
      <c r="H111" s="951">
        <f t="shared" ref="H111" si="360">H76</f>
        <v>71879</v>
      </c>
      <c r="I111" s="952"/>
      <c r="J111" s="951">
        <f t="shared" ref="J111" si="361">J76</f>
        <v>39972</v>
      </c>
      <c r="K111" s="952"/>
      <c r="L111" s="951">
        <f t="shared" ref="L111" si="362">L76</f>
        <v>33137</v>
      </c>
      <c r="M111" s="952"/>
      <c r="N111" s="951">
        <f t="shared" ref="N111" si="363">N76</f>
        <v>20835.25</v>
      </c>
      <c r="O111" s="952"/>
      <c r="P111" s="951">
        <f t="shared" ref="P111" si="364">P76</f>
        <v>26559.5</v>
      </c>
      <c r="Q111" s="952"/>
      <c r="R111" s="951">
        <f t="shared" ref="R111" si="365">R76</f>
        <v>17206.25</v>
      </c>
      <c r="S111" s="952"/>
      <c r="T111" s="951">
        <f t="shared" ref="T111" si="366">T76</f>
        <v>13675</v>
      </c>
      <c r="U111" s="952"/>
      <c r="V111" s="951">
        <f t="shared" ref="V111" si="367">V76</f>
        <v>33815.75</v>
      </c>
      <c r="W111" s="952"/>
      <c r="X111" s="951">
        <f t="shared" ref="X111" si="368">X76</f>
        <v>50868.25</v>
      </c>
      <c r="Y111" s="952"/>
      <c r="Z111" s="951">
        <f t="shared" ref="Z111" si="369">Z76</f>
        <v>17604.75</v>
      </c>
      <c r="AA111" s="952"/>
      <c r="AB111" s="951">
        <f t="shared" ref="AB111" si="370">AB76</f>
        <v>14444.5</v>
      </c>
      <c r="AC111" s="952"/>
      <c r="AD111" s="951">
        <f t="shared" ref="AD111" si="371">AD76</f>
        <v>8869.75</v>
      </c>
      <c r="AE111" s="952"/>
      <c r="AF111" s="951">
        <f t="shared" ref="AF111" si="372">AF76</f>
        <v>9257.5</v>
      </c>
      <c r="AG111" s="952"/>
      <c r="AH111" s="951">
        <f t="shared" ref="AH111" si="373">AH76</f>
        <v>13287.25</v>
      </c>
      <c r="AI111" s="952"/>
      <c r="AJ111" s="951">
        <f t="shared" ref="AJ111" si="374">AJ76</f>
        <v>7125</v>
      </c>
      <c r="AK111" s="952"/>
      <c r="AL111" s="951">
        <f t="shared" ref="AL111" si="375">AL76</f>
        <v>19673.25</v>
      </c>
      <c r="AM111" s="952"/>
      <c r="AN111" s="951">
        <f t="shared" ref="AN111" si="376">AN76</f>
        <v>39429.25</v>
      </c>
      <c r="AO111" s="952"/>
      <c r="AP111" s="951">
        <f t="shared" ref="AP111" si="377">AP76</f>
        <v>27237</v>
      </c>
      <c r="AQ111" s="952"/>
      <c r="AR111" s="951">
        <f t="shared" ref="AR111" si="378">AR76</f>
        <v>29141.25</v>
      </c>
      <c r="AS111" s="952"/>
      <c r="AT111" s="951">
        <f>AT76</f>
        <v>29112.75</v>
      </c>
      <c r="AU111" s="952"/>
      <c r="AV111" s="951">
        <f t="shared" ref="AV111" si="379">AV76</f>
        <v>40803.75</v>
      </c>
      <c r="AW111" s="952"/>
      <c r="AX111" s="951">
        <f t="shared" ref="AX111" si="380">AX76</f>
        <v>38236.5</v>
      </c>
      <c r="AY111" s="952"/>
      <c r="AZ111" s="951">
        <f t="shared" ref="AZ111:CD111" si="381">AZ76</f>
        <v>0</v>
      </c>
      <c r="BA111" s="952"/>
      <c r="BB111" s="951">
        <f t="shared" si="381"/>
        <v>0</v>
      </c>
      <c r="BC111" s="952"/>
      <c r="BD111" s="951">
        <f t="shared" si="381"/>
        <v>0</v>
      </c>
      <c r="BE111" s="952"/>
      <c r="BF111" s="951">
        <f t="shared" si="381"/>
        <v>0</v>
      </c>
      <c r="BG111" s="952"/>
      <c r="BH111" s="951">
        <f t="shared" si="381"/>
        <v>0</v>
      </c>
      <c r="BI111" s="952"/>
      <c r="BJ111" s="951">
        <f t="shared" si="381"/>
        <v>0</v>
      </c>
      <c r="BK111" s="952"/>
      <c r="BL111" s="951">
        <f t="shared" si="381"/>
        <v>0</v>
      </c>
      <c r="BM111" s="952"/>
      <c r="BN111" s="951">
        <f t="shared" si="381"/>
        <v>0</v>
      </c>
      <c r="BO111" s="952"/>
      <c r="BP111" s="951">
        <f t="shared" si="381"/>
        <v>0</v>
      </c>
      <c r="BQ111" s="952"/>
      <c r="BR111" s="951">
        <f t="shared" si="381"/>
        <v>0</v>
      </c>
      <c r="BS111" s="952"/>
      <c r="BT111" s="951">
        <f t="shared" si="381"/>
        <v>0</v>
      </c>
      <c r="BU111" s="952"/>
      <c r="BV111" s="951">
        <f t="shared" si="381"/>
        <v>0</v>
      </c>
      <c r="BW111" s="952"/>
      <c r="BX111" s="951">
        <f t="shared" si="381"/>
        <v>0</v>
      </c>
      <c r="BY111" s="952"/>
      <c r="BZ111" s="951">
        <f t="shared" si="381"/>
        <v>0</v>
      </c>
      <c r="CA111" s="952"/>
      <c r="CB111" s="951">
        <f t="shared" si="381"/>
        <v>0</v>
      </c>
      <c r="CC111" s="952"/>
      <c r="CD111" s="951">
        <f t="shared" si="381"/>
        <v>0</v>
      </c>
      <c r="CE111" s="952"/>
      <c r="CF111" s="482">
        <f>SUM(D111:CE111)</f>
        <v>767964.75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D55:CE61">
    <cfRule type="cellIs" dxfId="818" priority="85" operator="greaterThan">
      <formula>0</formula>
    </cfRule>
    <cfRule type="cellIs" dxfId="817" priority="86" operator="greaterThan">
      <formula>0</formula>
    </cfRule>
    <cfRule type="cellIs" dxfId="816" priority="87"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66FF"/>
  </sheetPr>
  <dimension ref="A1:DK111"/>
  <sheetViews>
    <sheetView zoomScaleNormal="100" zoomScaleSheetLayoutView="100" zoomScalePageLayoutView="40" workbookViewId="0">
      <pane xSplit="3" ySplit="44" topLeftCell="D87" activePane="bottomRight" state="frozen"/>
      <selection activeCell="N54" sqref="N54:O54"/>
      <selection pane="topRight" activeCell="N54" sqref="N54:O54"/>
      <selection pane="bottomLeft" activeCell="N54" sqref="N54:O54"/>
      <selection pane="bottomRight" activeCell="AY97" sqref="AY97"/>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415</v>
      </c>
      <c r="AE1"/>
      <c r="CF1" s="1113" t="s">
        <v>320</v>
      </c>
      <c r="CG1" s="1114"/>
      <c r="CH1" s="800">
        <f>CF111/CF110</f>
        <v>2.934664147476965</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254"/>
      <c r="CJ40" s="254"/>
      <c r="CK40" s="254"/>
      <c r="CL40" s="254"/>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254"/>
      <c r="CJ41" s="254"/>
      <c r="CK41" s="254"/>
      <c r="CL41" s="254"/>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254"/>
      <c r="CJ42" s="254"/>
      <c r="CK42" s="254"/>
      <c r="CL42" s="254"/>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254"/>
      <c r="CJ43" s="254"/>
      <c r="CK43" s="254"/>
      <c r="CL43" s="254"/>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ht="15.7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254"/>
      <c r="CJ44" s="254"/>
      <c r="CK44" s="254"/>
      <c r="CL44" s="254"/>
      <c r="CM44" s="278"/>
      <c r="CN44" s="279"/>
      <c r="CO44" s="280"/>
      <c r="CP44" s="281"/>
      <c r="CQ44" s="282"/>
    </row>
    <row r="45" spans="1:115" ht="15.75" x14ac:dyDescent="0.2">
      <c r="A45" s="283" t="s">
        <v>358</v>
      </c>
      <c r="B45" s="284"/>
      <c r="C45" s="285" t="s">
        <v>2</v>
      </c>
      <c r="D45" s="1030">
        <f>'H-Aufteilung'!$D$13*D64</f>
        <v>0.78584717717371622</v>
      </c>
      <c r="E45" s="1031"/>
      <c r="F45" s="1030">
        <f>'H-Aufteilung'!$D$13*F64</f>
        <v>0.78584717717371622</v>
      </c>
      <c r="G45" s="1031"/>
      <c r="H45" s="1030">
        <f>'H-Aufteilung'!$D$13*H64</f>
        <v>0.78584717717371622</v>
      </c>
      <c r="I45" s="1031"/>
      <c r="J45" s="1030">
        <f>'H-Aufteilung'!$D$13*J64</f>
        <v>0.78584717717371622</v>
      </c>
      <c r="K45" s="1031"/>
      <c r="L45" s="1030">
        <f>'H-Aufteilung'!$D$13*L64</f>
        <v>0.39292358858685811</v>
      </c>
      <c r="M45" s="1031"/>
      <c r="N45" s="1030">
        <f>'H-Aufteilung'!$D$13*N64</f>
        <v>0.39292358858685811</v>
      </c>
      <c r="O45" s="1031"/>
      <c r="P45" s="1030">
        <f>'H-Aufteilung'!$D$13*P64</f>
        <v>0.39292358858685811</v>
      </c>
      <c r="Q45" s="1031"/>
      <c r="R45" s="1030">
        <f>'H-Aufteilung'!$D$13*R64</f>
        <v>0.39292358858685811</v>
      </c>
      <c r="S45" s="1031"/>
      <c r="T45" s="1030">
        <f>'H-Aufteilung'!$D$13*T64</f>
        <v>0.39292358858685811</v>
      </c>
      <c r="U45" s="1031"/>
      <c r="V45" s="1030">
        <f>'H-Aufteilung'!$D$13*V64</f>
        <v>0.39292358858685811</v>
      </c>
      <c r="W45" s="1031"/>
      <c r="X45" s="1030">
        <f>'H-Aufteilung'!$D$13*X64</f>
        <v>0.39292358858685811</v>
      </c>
      <c r="Y45" s="1031"/>
      <c r="Z45" s="1030">
        <f>'H-Aufteilung'!$D$13*Z64</f>
        <v>0.39292358858685811</v>
      </c>
      <c r="AA45" s="1031"/>
      <c r="AB45" s="1030">
        <f>'H-Aufteilung'!$D$13*AB64</f>
        <v>0.78584717717371622</v>
      </c>
      <c r="AC45" s="1031"/>
      <c r="AD45" s="1030">
        <f>'H-Aufteilung'!$D$13*AD64</f>
        <v>0.78584717717371622</v>
      </c>
      <c r="AE45" s="1031"/>
      <c r="AF45" s="1030">
        <f>'H-Aufteilung'!$D$13*AF64</f>
        <v>0.78584717717371622</v>
      </c>
      <c r="AG45" s="1031"/>
      <c r="AH45" s="1030">
        <f>'H-Aufteilung'!$D$13*AH64</f>
        <v>0.78584717717371622</v>
      </c>
      <c r="AI45" s="1031"/>
      <c r="AJ45" s="1030">
        <f>'H-Aufteilung'!$D$13*AJ64</f>
        <v>0.78584717717371622</v>
      </c>
      <c r="AK45" s="1031"/>
      <c r="AL45" s="1030">
        <f>'H-Aufteilung'!$D$13*AL64</f>
        <v>0.78584717717371622</v>
      </c>
      <c r="AM45" s="1031"/>
      <c r="AN45" s="1030">
        <f>'H-Aufteilung'!$D$13*AN64</f>
        <v>0.78584717717371622</v>
      </c>
      <c r="AO45" s="1031"/>
      <c r="AP45" s="1030">
        <f>'H-Aufteilung'!$D$13*AP64</f>
        <v>0.78584717717371622</v>
      </c>
      <c r="AQ45" s="1031"/>
      <c r="AR45" s="1030">
        <f>'H-Aufteilung'!$D$13*AR64</f>
        <v>0.78584717717371622</v>
      </c>
      <c r="AS45" s="1031"/>
      <c r="AT45" s="1030">
        <f>'H-Aufteilung'!$D$13*AT64</f>
        <v>0.78584717717371622</v>
      </c>
      <c r="AU45" s="1031"/>
      <c r="AV45" s="1030">
        <f>'H-Aufteilung'!$D$13*AV64</f>
        <v>0.78584717717371622</v>
      </c>
      <c r="AW45" s="1031"/>
      <c r="AX45" s="1030">
        <f>'H-Aufteilung'!$D$13*AX64</f>
        <v>0.78584717717371622</v>
      </c>
      <c r="AY45" s="1031"/>
      <c r="AZ45" s="1030">
        <f>'H-Aufteilung'!$D$13*AZ64</f>
        <v>0.78584717717371622</v>
      </c>
      <c r="BA45" s="1031"/>
      <c r="BB45" s="1030">
        <f>'H-Aufteilung'!$D$13*BB64</f>
        <v>0.78584717717371622</v>
      </c>
      <c r="BC45" s="1031"/>
      <c r="BD45" s="1030">
        <f>'H-Aufteilung'!$D$13*BD64</f>
        <v>0.78584717717371622</v>
      </c>
      <c r="BE45" s="1031"/>
      <c r="BF45" s="1030">
        <f>'H-Aufteilung'!$D$13*BF64</f>
        <v>0.78584717717371622</v>
      </c>
      <c r="BG45" s="1031"/>
      <c r="BH45" s="1030">
        <f>'H-Aufteilung'!$D$13*BH64</f>
        <v>0.78584717717371622</v>
      </c>
      <c r="BI45" s="1031"/>
      <c r="BJ45" s="1030">
        <f>'H-Aufteilung'!$D$13*BJ64</f>
        <v>0.78584717717371622</v>
      </c>
      <c r="BK45" s="1031"/>
      <c r="BL45" s="1030">
        <f>'H-Aufteilung'!$D$13*BL64</f>
        <v>0.78584717717371622</v>
      </c>
      <c r="BM45" s="1031"/>
      <c r="BN45" s="1030">
        <f>'H-Aufteilung'!$D$13*BN64</f>
        <v>0.78584717717371622</v>
      </c>
      <c r="BO45" s="1031"/>
      <c r="BP45" s="1030">
        <f>'H-Aufteilung'!$D$13*BP64</f>
        <v>0.78584717717371622</v>
      </c>
      <c r="BQ45" s="1031"/>
      <c r="BR45" s="1030">
        <f>'H-Aufteilung'!$D$13*BR64</f>
        <v>1.5716943543474324</v>
      </c>
      <c r="BS45" s="1031"/>
      <c r="BT45" s="1030">
        <f>'H-Aufteilung'!$D$13*BT64</f>
        <v>1.5716943543474324</v>
      </c>
      <c r="BU45" s="1031"/>
      <c r="BV45" s="1030">
        <f>'H-Aufteilung'!$D$13*BV64</f>
        <v>0.78584717717371622</v>
      </c>
      <c r="BW45" s="1031"/>
      <c r="BX45" s="1030">
        <f>'H-Aufteilung'!$D$13*BX64</f>
        <v>3.1433887086948649</v>
      </c>
      <c r="BY45" s="1031"/>
      <c r="BZ45" s="1030">
        <f>'H-Aufteilung'!$D$13*BZ64</f>
        <v>3.1433887086948649</v>
      </c>
      <c r="CA45" s="1031"/>
      <c r="CB45" s="1030">
        <f>'H-Aufteilung'!$D$13*CB64</f>
        <v>3.1433887086948649</v>
      </c>
      <c r="CC45" s="1031"/>
      <c r="CD45" s="1030">
        <f>'H-Aufteilung'!$D$13*CD64</f>
        <v>3.1433887086948649</v>
      </c>
      <c r="CE45" s="1031"/>
      <c r="CF45" s="275">
        <f t="shared" si="0"/>
        <v>39.292358858685823</v>
      </c>
      <c r="CG45" s="276">
        <v>140</v>
      </c>
      <c r="CH45" s="277">
        <f t="shared" si="1"/>
        <v>5500.9302402160156</v>
      </c>
      <c r="CI45" s="254"/>
      <c r="CJ45" s="254"/>
      <c r="CK45" s="254"/>
      <c r="CL45" s="254"/>
      <c r="CM45" s="278"/>
      <c r="CN45" s="279">
        <f>(CF45+CK45)*0.1</f>
        <v>3.9292358858685823</v>
      </c>
      <c r="CO45" s="286">
        <v>110</v>
      </c>
      <c r="CP45" s="281">
        <f t="shared" ref="CP45:CP49" si="2">CN45*CO45</f>
        <v>432.21594744554403</v>
      </c>
      <c r="CQ45" s="282"/>
    </row>
    <row r="46" spans="1:115" ht="15.75" x14ac:dyDescent="0.2">
      <c r="A46" s="283" t="s">
        <v>361</v>
      </c>
      <c r="B46" s="284"/>
      <c r="C46" s="285" t="s">
        <v>7</v>
      </c>
      <c r="D46" s="1030">
        <f>'H-Aufteilung'!$D$14*D64</f>
        <v>3.0159540313153435</v>
      </c>
      <c r="E46" s="1031"/>
      <c r="F46" s="1030">
        <f>'H-Aufteilung'!$D$14*F64</f>
        <v>3.0159540313153435</v>
      </c>
      <c r="G46" s="1031"/>
      <c r="H46" s="1030">
        <f>'H-Aufteilung'!$D$14*H64</f>
        <v>3.0159540313153435</v>
      </c>
      <c r="I46" s="1031"/>
      <c r="J46" s="1030">
        <f>'H-Aufteilung'!$D$14*J64</f>
        <v>3.0159540313153435</v>
      </c>
      <c r="K46" s="1031"/>
      <c r="L46" s="1030">
        <f>'H-Aufteilung'!$D$14*L64</f>
        <v>1.5079770156576717</v>
      </c>
      <c r="M46" s="1031"/>
      <c r="N46" s="1030">
        <f>'H-Aufteilung'!$D$14*N64</f>
        <v>1.5079770156576717</v>
      </c>
      <c r="O46" s="1031"/>
      <c r="P46" s="1030">
        <f>'H-Aufteilung'!$D$14*P64</f>
        <v>1.5079770156576717</v>
      </c>
      <c r="Q46" s="1031"/>
      <c r="R46" s="1030">
        <f>'H-Aufteilung'!$D$14*R64</f>
        <v>1.5079770156576717</v>
      </c>
      <c r="S46" s="1031"/>
      <c r="T46" s="1030">
        <f>'H-Aufteilung'!$D$14*T64</f>
        <v>1.5079770156576717</v>
      </c>
      <c r="U46" s="1031"/>
      <c r="V46" s="1030">
        <f>'H-Aufteilung'!$D$14*V64</f>
        <v>1.5079770156576717</v>
      </c>
      <c r="W46" s="1031"/>
      <c r="X46" s="1030">
        <f>'H-Aufteilung'!$D$14*X64</f>
        <v>1.5079770156576717</v>
      </c>
      <c r="Y46" s="1031"/>
      <c r="Z46" s="1030">
        <f>'H-Aufteilung'!$D$14*Z64</f>
        <v>1.5079770156576717</v>
      </c>
      <c r="AA46" s="1031"/>
      <c r="AB46" s="1030">
        <f>'H-Aufteilung'!$D$14*AB64</f>
        <v>3.0159540313153435</v>
      </c>
      <c r="AC46" s="1031"/>
      <c r="AD46" s="1030">
        <f>'H-Aufteilung'!$D$14*AD64</f>
        <v>3.0159540313153435</v>
      </c>
      <c r="AE46" s="1031"/>
      <c r="AF46" s="1030">
        <f>'H-Aufteilung'!$D$14*AF64</f>
        <v>3.0159540313153435</v>
      </c>
      <c r="AG46" s="1031"/>
      <c r="AH46" s="1030">
        <f>'H-Aufteilung'!$D$14*AH64</f>
        <v>3.0159540313153435</v>
      </c>
      <c r="AI46" s="1031"/>
      <c r="AJ46" s="1030">
        <f>'H-Aufteilung'!$D$14*AJ64</f>
        <v>3.0159540313153435</v>
      </c>
      <c r="AK46" s="1031"/>
      <c r="AL46" s="1030">
        <f>'H-Aufteilung'!$D$14*AL64</f>
        <v>3.0159540313153435</v>
      </c>
      <c r="AM46" s="1031"/>
      <c r="AN46" s="1030">
        <f>'H-Aufteilung'!$D$14*AN64</f>
        <v>3.0159540313153435</v>
      </c>
      <c r="AO46" s="1031"/>
      <c r="AP46" s="1030">
        <f>'H-Aufteilung'!$D$14*AP64</f>
        <v>3.0159540313153435</v>
      </c>
      <c r="AQ46" s="1031"/>
      <c r="AR46" s="1030">
        <f>'H-Aufteilung'!$D$14*AR64</f>
        <v>3.0159540313153435</v>
      </c>
      <c r="AS46" s="1031"/>
      <c r="AT46" s="1030">
        <f>'H-Aufteilung'!$D$14*AT64</f>
        <v>3.0159540313153435</v>
      </c>
      <c r="AU46" s="1031"/>
      <c r="AV46" s="1030">
        <f>'H-Aufteilung'!$D$14*AV64</f>
        <v>3.0159540313153435</v>
      </c>
      <c r="AW46" s="1031"/>
      <c r="AX46" s="1030">
        <f>'H-Aufteilung'!$D$14*AX64</f>
        <v>3.0159540313153435</v>
      </c>
      <c r="AY46" s="1031"/>
      <c r="AZ46" s="1030">
        <f>'H-Aufteilung'!$D$14*AZ64</f>
        <v>3.0159540313153435</v>
      </c>
      <c r="BA46" s="1031"/>
      <c r="BB46" s="1030">
        <f>'H-Aufteilung'!$D$14*BB64</f>
        <v>3.0159540313153435</v>
      </c>
      <c r="BC46" s="1031"/>
      <c r="BD46" s="1030">
        <f>'H-Aufteilung'!$D$14*BD64</f>
        <v>3.0159540313153435</v>
      </c>
      <c r="BE46" s="1031"/>
      <c r="BF46" s="1030">
        <f>'H-Aufteilung'!$D$14*BF64</f>
        <v>3.0159540313153435</v>
      </c>
      <c r="BG46" s="1031"/>
      <c r="BH46" s="1030">
        <f>'H-Aufteilung'!$D$14*BH64</f>
        <v>3.0159540313153435</v>
      </c>
      <c r="BI46" s="1031"/>
      <c r="BJ46" s="1030">
        <f>'H-Aufteilung'!$D$14*BJ64</f>
        <v>3.0159540313153435</v>
      </c>
      <c r="BK46" s="1031"/>
      <c r="BL46" s="1030">
        <f>'H-Aufteilung'!$D$14*BL64</f>
        <v>3.0159540313153435</v>
      </c>
      <c r="BM46" s="1031"/>
      <c r="BN46" s="1030">
        <f>'H-Aufteilung'!$D$14*BN64</f>
        <v>3.0159540313153435</v>
      </c>
      <c r="BO46" s="1031"/>
      <c r="BP46" s="1030">
        <f>'H-Aufteilung'!$D$14*BP64</f>
        <v>3.0159540313153435</v>
      </c>
      <c r="BQ46" s="1031"/>
      <c r="BR46" s="1030">
        <f>'H-Aufteilung'!$D$14*BR64</f>
        <v>6.0319080626306869</v>
      </c>
      <c r="BS46" s="1031"/>
      <c r="BT46" s="1030">
        <f>'H-Aufteilung'!$D$14*BT64</f>
        <v>6.0319080626306869</v>
      </c>
      <c r="BU46" s="1031"/>
      <c r="BV46" s="1030">
        <f>'H-Aufteilung'!$D$14*BV64</f>
        <v>3.0159540313153435</v>
      </c>
      <c r="BW46" s="1031"/>
      <c r="BX46" s="1030">
        <f>'H-Aufteilung'!$D$14*BX64</f>
        <v>12.063816125261374</v>
      </c>
      <c r="BY46" s="1031"/>
      <c r="BZ46" s="1030">
        <f>'H-Aufteilung'!$D$14*BZ64</f>
        <v>12.063816125261374</v>
      </c>
      <c r="CA46" s="1031"/>
      <c r="CB46" s="1030">
        <f>'H-Aufteilung'!$D$14*CB64</f>
        <v>12.063816125261374</v>
      </c>
      <c r="CC46" s="1031"/>
      <c r="CD46" s="1030">
        <f>'H-Aufteilung'!$D$14*CD64</f>
        <v>12.063816125261374</v>
      </c>
      <c r="CE46" s="1031"/>
      <c r="CF46" s="275">
        <f t="shared" si="0"/>
        <v>150.79770156576723</v>
      </c>
      <c r="CG46" s="276">
        <v>118</v>
      </c>
      <c r="CH46" s="277">
        <f t="shared" si="1"/>
        <v>17794.128784760534</v>
      </c>
      <c r="CI46" s="254"/>
      <c r="CJ46" s="254"/>
      <c r="CK46" s="254"/>
      <c r="CL46" s="254"/>
      <c r="CM46" s="278"/>
      <c r="CN46" s="279"/>
      <c r="CO46" s="286"/>
      <c r="CP46" s="281"/>
      <c r="CQ46" s="282"/>
    </row>
    <row r="47" spans="1:115" ht="15.75" x14ac:dyDescent="0.2">
      <c r="A47" s="283" t="s">
        <v>359</v>
      </c>
      <c r="B47" s="284"/>
      <c r="C47" s="285" t="s">
        <v>3</v>
      </c>
      <c r="D47" s="1030">
        <f>'H-Aufteilung'!$D$15*D64</f>
        <v>8.9416665294630953</v>
      </c>
      <c r="E47" s="1031"/>
      <c r="F47" s="1030">
        <f>'H-Aufteilung'!$D$15*F64</f>
        <v>8.9416665294630953</v>
      </c>
      <c r="G47" s="1031"/>
      <c r="H47" s="1030">
        <f>'H-Aufteilung'!$D$15*H64</f>
        <v>8.9416665294630953</v>
      </c>
      <c r="I47" s="1031"/>
      <c r="J47" s="1030">
        <f>'H-Aufteilung'!$D$15*J64</f>
        <v>8.9416665294630953</v>
      </c>
      <c r="K47" s="1031"/>
      <c r="L47" s="1030">
        <f>'H-Aufteilung'!$D$15*L64</f>
        <v>4.4708332647315476</v>
      </c>
      <c r="M47" s="1031"/>
      <c r="N47" s="1030">
        <f>'H-Aufteilung'!$D$15*N64</f>
        <v>4.4708332647315476</v>
      </c>
      <c r="O47" s="1031"/>
      <c r="P47" s="1030">
        <f>'H-Aufteilung'!$D$15*P64</f>
        <v>4.4708332647315476</v>
      </c>
      <c r="Q47" s="1031"/>
      <c r="R47" s="1030">
        <f>'H-Aufteilung'!$D$15*R64</f>
        <v>4.4708332647315476</v>
      </c>
      <c r="S47" s="1031"/>
      <c r="T47" s="1030">
        <f>'H-Aufteilung'!$D$15*T64</f>
        <v>4.4708332647315476</v>
      </c>
      <c r="U47" s="1031"/>
      <c r="V47" s="1030">
        <f>'H-Aufteilung'!$D$15*V64</f>
        <v>4.4708332647315476</v>
      </c>
      <c r="W47" s="1031"/>
      <c r="X47" s="1030">
        <f>'H-Aufteilung'!$D$15*X64</f>
        <v>4.4708332647315476</v>
      </c>
      <c r="Y47" s="1031"/>
      <c r="Z47" s="1030">
        <f>'H-Aufteilung'!$D$15*Z64</f>
        <v>4.4708332647315476</v>
      </c>
      <c r="AA47" s="1031"/>
      <c r="AB47" s="1030">
        <f>'H-Aufteilung'!$D$15*AB64</f>
        <v>8.9416665294630953</v>
      </c>
      <c r="AC47" s="1031"/>
      <c r="AD47" s="1030">
        <f>'H-Aufteilung'!$D$15*AD64</f>
        <v>8.9416665294630953</v>
      </c>
      <c r="AE47" s="1031"/>
      <c r="AF47" s="1030">
        <f>'H-Aufteilung'!$D$15*AF64</f>
        <v>8.9416665294630953</v>
      </c>
      <c r="AG47" s="1031"/>
      <c r="AH47" s="1030">
        <f>'H-Aufteilung'!$D$15*AH64</f>
        <v>8.9416665294630953</v>
      </c>
      <c r="AI47" s="1031"/>
      <c r="AJ47" s="1030">
        <f>'H-Aufteilung'!$D$15*AJ64</f>
        <v>8.9416665294630953</v>
      </c>
      <c r="AK47" s="1031"/>
      <c r="AL47" s="1030">
        <f>'H-Aufteilung'!$D$15*AL64</f>
        <v>8.9416665294630953</v>
      </c>
      <c r="AM47" s="1031"/>
      <c r="AN47" s="1030">
        <f>'H-Aufteilung'!$D$15*AN64</f>
        <v>8.9416665294630953</v>
      </c>
      <c r="AO47" s="1031"/>
      <c r="AP47" s="1030">
        <f>'H-Aufteilung'!$D$15*AP64</f>
        <v>8.9416665294630953</v>
      </c>
      <c r="AQ47" s="1031"/>
      <c r="AR47" s="1030">
        <f>'H-Aufteilung'!$D$15*AR64</f>
        <v>8.9416665294630953</v>
      </c>
      <c r="AS47" s="1031"/>
      <c r="AT47" s="1030">
        <f>'H-Aufteilung'!$D$15*AT64</f>
        <v>8.9416665294630953</v>
      </c>
      <c r="AU47" s="1031"/>
      <c r="AV47" s="1030">
        <f>'H-Aufteilung'!$D$15*AV64</f>
        <v>8.9416665294630953</v>
      </c>
      <c r="AW47" s="1031"/>
      <c r="AX47" s="1030">
        <f>'H-Aufteilung'!$D$15*AX64</f>
        <v>8.9416665294630953</v>
      </c>
      <c r="AY47" s="1031"/>
      <c r="AZ47" s="1030">
        <f>'H-Aufteilung'!$D$15*AZ64</f>
        <v>8.9416665294630953</v>
      </c>
      <c r="BA47" s="1031"/>
      <c r="BB47" s="1030">
        <f>'H-Aufteilung'!$D$15*BB64</f>
        <v>8.9416665294630953</v>
      </c>
      <c r="BC47" s="1031"/>
      <c r="BD47" s="1030">
        <f>'H-Aufteilung'!$D$15*BD64</f>
        <v>8.9416665294630953</v>
      </c>
      <c r="BE47" s="1031"/>
      <c r="BF47" s="1030">
        <f>'H-Aufteilung'!$D$15*BF64</f>
        <v>8.9416665294630953</v>
      </c>
      <c r="BG47" s="1031"/>
      <c r="BH47" s="1030">
        <f>'H-Aufteilung'!$D$15*BH64</f>
        <v>8.9416665294630953</v>
      </c>
      <c r="BI47" s="1031"/>
      <c r="BJ47" s="1030">
        <f>'H-Aufteilung'!$D$15*BJ64</f>
        <v>8.9416665294630953</v>
      </c>
      <c r="BK47" s="1031"/>
      <c r="BL47" s="1030">
        <f>'H-Aufteilung'!$D$15*BL64</f>
        <v>8.9416665294630953</v>
      </c>
      <c r="BM47" s="1031"/>
      <c r="BN47" s="1030">
        <f>'H-Aufteilung'!$D$15*BN64</f>
        <v>8.9416665294630953</v>
      </c>
      <c r="BO47" s="1031"/>
      <c r="BP47" s="1030">
        <f>'H-Aufteilung'!$D$15*BP64</f>
        <v>8.9416665294630953</v>
      </c>
      <c r="BQ47" s="1031"/>
      <c r="BR47" s="1030">
        <f>'H-Aufteilung'!$D$15*BR64</f>
        <v>17.883333058926191</v>
      </c>
      <c r="BS47" s="1031"/>
      <c r="BT47" s="1030">
        <f>'H-Aufteilung'!$D$15*BT64</f>
        <v>17.883333058926191</v>
      </c>
      <c r="BU47" s="1031"/>
      <c r="BV47" s="1030">
        <f>'H-Aufteilung'!$D$15*BV64</f>
        <v>8.9416665294630953</v>
      </c>
      <c r="BW47" s="1031"/>
      <c r="BX47" s="1030">
        <f>'H-Aufteilung'!$D$15*BX64</f>
        <v>35.766666117852381</v>
      </c>
      <c r="BY47" s="1031"/>
      <c r="BZ47" s="1030">
        <f>'H-Aufteilung'!$D$15*BZ64</f>
        <v>35.766666117852381</v>
      </c>
      <c r="CA47" s="1031"/>
      <c r="CB47" s="1030">
        <f>'H-Aufteilung'!$D$15*CB64</f>
        <v>35.766666117852381</v>
      </c>
      <c r="CC47" s="1031"/>
      <c r="CD47" s="1030">
        <f>'H-Aufteilung'!$D$15*CD64</f>
        <v>35.766666117852381</v>
      </c>
      <c r="CE47" s="1031"/>
      <c r="CF47" s="275">
        <f t="shared" si="0"/>
        <v>447.08332647315484</v>
      </c>
      <c r="CG47" s="276">
        <v>100</v>
      </c>
      <c r="CH47" s="277">
        <f t="shared" si="1"/>
        <v>44708.332647315481</v>
      </c>
      <c r="CI47" s="254"/>
      <c r="CJ47" s="254"/>
      <c r="CK47" s="254"/>
      <c r="CL47" s="254"/>
      <c r="CM47" s="278"/>
      <c r="CN47" s="279">
        <f>(CF47+CK47)*0.1</f>
        <v>44.708332647315487</v>
      </c>
      <c r="CO47" s="286">
        <v>100</v>
      </c>
      <c r="CP47" s="281">
        <f t="shared" si="2"/>
        <v>4470.8332647315483</v>
      </c>
      <c r="CQ47" s="282"/>
    </row>
    <row r="48" spans="1:115" ht="15.75" x14ac:dyDescent="0.2">
      <c r="A48" s="283" t="s">
        <v>362</v>
      </c>
      <c r="B48" s="284"/>
      <c r="C48" s="285" t="s">
        <v>8</v>
      </c>
      <c r="D48" s="1030">
        <f>'H-Aufteilung'!$D$16*D64</f>
        <v>0</v>
      </c>
      <c r="E48" s="1031"/>
      <c r="F48" s="1030">
        <f>'H-Aufteilung'!$D$16*F64</f>
        <v>0</v>
      </c>
      <c r="G48" s="1031"/>
      <c r="H48" s="1030">
        <f>'H-Aufteilung'!$D$16*H64</f>
        <v>0</v>
      </c>
      <c r="I48" s="1031"/>
      <c r="J48" s="1030">
        <f>'H-Aufteilung'!$D$16*J64</f>
        <v>0</v>
      </c>
      <c r="K48" s="1031"/>
      <c r="L48" s="1030">
        <f>'H-Aufteilung'!$D$16*L64</f>
        <v>0</v>
      </c>
      <c r="M48" s="1031"/>
      <c r="N48" s="1030">
        <f>'H-Aufteilung'!$D$16*N64</f>
        <v>0</v>
      </c>
      <c r="O48" s="1031"/>
      <c r="P48" s="1030">
        <f>'H-Aufteilung'!$D$16*P64</f>
        <v>0</v>
      </c>
      <c r="Q48" s="1031"/>
      <c r="R48" s="1030">
        <f>'H-Aufteilung'!$D$16*R64</f>
        <v>0</v>
      </c>
      <c r="S48" s="1031"/>
      <c r="T48" s="1030">
        <f>'H-Aufteilung'!$D$16*T64</f>
        <v>0</v>
      </c>
      <c r="U48" s="1031"/>
      <c r="V48" s="1030">
        <f>'H-Aufteilung'!$D$16*V64</f>
        <v>0</v>
      </c>
      <c r="W48" s="1031"/>
      <c r="X48" s="1030">
        <f>'H-Aufteilung'!$D$16*X64</f>
        <v>0</v>
      </c>
      <c r="Y48" s="1031"/>
      <c r="Z48" s="1030">
        <f>'H-Aufteilung'!$D$16*Z64</f>
        <v>0</v>
      </c>
      <c r="AA48" s="1031"/>
      <c r="AB48" s="1030">
        <f>'H-Aufteilung'!$D$16*AB64</f>
        <v>0</v>
      </c>
      <c r="AC48" s="1031"/>
      <c r="AD48" s="1030">
        <f>'H-Aufteilung'!$D$16*AD64</f>
        <v>0</v>
      </c>
      <c r="AE48" s="1031"/>
      <c r="AF48" s="1030">
        <f>'H-Aufteilung'!$D$16*AF64</f>
        <v>0</v>
      </c>
      <c r="AG48" s="1031"/>
      <c r="AH48" s="1030">
        <f>'H-Aufteilung'!$D$16*AH64</f>
        <v>0</v>
      </c>
      <c r="AI48" s="1031"/>
      <c r="AJ48" s="1030">
        <f>'H-Aufteilung'!$D$16*AJ64</f>
        <v>0</v>
      </c>
      <c r="AK48" s="1031"/>
      <c r="AL48" s="1030">
        <f>'H-Aufteilung'!$D$16*AL64</f>
        <v>0</v>
      </c>
      <c r="AM48" s="1031"/>
      <c r="AN48" s="1030">
        <f>'H-Aufteilung'!$D$16*AN64</f>
        <v>0</v>
      </c>
      <c r="AO48" s="1031"/>
      <c r="AP48" s="1030">
        <f>'H-Aufteilung'!$D$16*AP64</f>
        <v>0</v>
      </c>
      <c r="AQ48" s="1031"/>
      <c r="AR48" s="1030">
        <f>'H-Aufteilung'!$D$16*AR64</f>
        <v>0</v>
      </c>
      <c r="AS48" s="1031"/>
      <c r="AT48" s="1030">
        <f>'H-Aufteilung'!$D$16*AT64</f>
        <v>0</v>
      </c>
      <c r="AU48" s="1031"/>
      <c r="AV48" s="1030">
        <f>'H-Aufteilung'!$D$16*AV64</f>
        <v>0</v>
      </c>
      <c r="AW48" s="1031"/>
      <c r="AX48" s="1030">
        <f>'H-Aufteilung'!$D$16*AX64</f>
        <v>0</v>
      </c>
      <c r="AY48" s="1031"/>
      <c r="AZ48" s="1030">
        <f>'H-Aufteilung'!$D$16*AZ64</f>
        <v>0</v>
      </c>
      <c r="BA48" s="1031"/>
      <c r="BB48" s="1030">
        <f>'H-Aufteilung'!$D$16*BB64</f>
        <v>0</v>
      </c>
      <c r="BC48" s="1031"/>
      <c r="BD48" s="1030">
        <f>'H-Aufteilung'!$D$16*BD64</f>
        <v>0</v>
      </c>
      <c r="BE48" s="1031"/>
      <c r="BF48" s="1030">
        <f>'H-Aufteilung'!$D$16*BF64</f>
        <v>0</v>
      </c>
      <c r="BG48" s="1031"/>
      <c r="BH48" s="1030">
        <f>'H-Aufteilung'!$D$16*BH64</f>
        <v>0</v>
      </c>
      <c r="BI48" s="1031"/>
      <c r="BJ48" s="1030">
        <f>'H-Aufteilung'!$D$16*BJ64</f>
        <v>0</v>
      </c>
      <c r="BK48" s="1031"/>
      <c r="BL48" s="1030">
        <f>'H-Aufteilung'!$D$16*BL64</f>
        <v>0</v>
      </c>
      <c r="BM48" s="1031"/>
      <c r="BN48" s="1030">
        <f>'H-Aufteilung'!$D$16*BN64</f>
        <v>0</v>
      </c>
      <c r="BO48" s="1031"/>
      <c r="BP48" s="1030">
        <f>'H-Aufteilung'!$D$16*BP64</f>
        <v>0</v>
      </c>
      <c r="BQ48" s="1031"/>
      <c r="BR48" s="1030">
        <f>'H-Aufteilung'!$D$16*BR64</f>
        <v>0</v>
      </c>
      <c r="BS48" s="1031"/>
      <c r="BT48" s="1030">
        <f>'H-Aufteilung'!$D$16*BT64</f>
        <v>0</v>
      </c>
      <c r="BU48" s="1031"/>
      <c r="BV48" s="1030">
        <f>'H-Aufteilung'!$D$16*BV64</f>
        <v>0</v>
      </c>
      <c r="BW48" s="1031"/>
      <c r="BX48" s="1030">
        <f>'H-Aufteilung'!$D$16*BX64</f>
        <v>0</v>
      </c>
      <c r="BY48" s="1031"/>
      <c r="BZ48" s="1030">
        <f>'H-Aufteilung'!$D$16*BZ64</f>
        <v>0</v>
      </c>
      <c r="CA48" s="1031"/>
      <c r="CB48" s="1030">
        <f>'H-Aufteilung'!$D$16*CB64</f>
        <v>0</v>
      </c>
      <c r="CC48" s="1031"/>
      <c r="CD48" s="1030">
        <f>'H-Aufteilung'!$D$16*CD64</f>
        <v>0</v>
      </c>
      <c r="CE48" s="1031"/>
      <c r="CF48" s="275">
        <f t="shared" ref="CF48" si="3">SUM(D48:CE48)</f>
        <v>0</v>
      </c>
      <c r="CG48" s="276">
        <v>75</v>
      </c>
      <c r="CH48" s="277">
        <f t="shared" si="1"/>
        <v>0</v>
      </c>
      <c r="CI48" s="254"/>
      <c r="CJ48" s="254"/>
      <c r="CK48" s="254"/>
      <c r="CL48" s="254"/>
      <c r="CM48" s="278"/>
      <c r="CN48" s="279"/>
      <c r="CO48" s="286"/>
      <c r="CP48" s="281"/>
      <c r="CQ48" s="282"/>
    </row>
    <row r="49" spans="1:95" ht="15.75" x14ac:dyDescent="0.2">
      <c r="A49" s="283" t="s">
        <v>360</v>
      </c>
      <c r="B49" s="284"/>
      <c r="C49" s="285" t="s">
        <v>9</v>
      </c>
      <c r="D49" s="1030">
        <f>'H-Aufteilung'!$D$17*D64</f>
        <v>0</v>
      </c>
      <c r="E49" s="1031"/>
      <c r="F49" s="1030">
        <f>'H-Aufteilung'!$D$17*F64</f>
        <v>0</v>
      </c>
      <c r="G49" s="1031"/>
      <c r="H49" s="1030">
        <f>'H-Aufteilung'!$D$17*H64</f>
        <v>0</v>
      </c>
      <c r="I49" s="1031"/>
      <c r="J49" s="1030">
        <f>'H-Aufteilung'!$D$17*J64</f>
        <v>0</v>
      </c>
      <c r="K49" s="1031"/>
      <c r="L49" s="1030">
        <f>'H-Aufteilung'!$D$17*L64</f>
        <v>0</v>
      </c>
      <c r="M49" s="1031"/>
      <c r="N49" s="1030">
        <f>'H-Aufteilung'!$D$17*N64</f>
        <v>0</v>
      </c>
      <c r="O49" s="1031"/>
      <c r="P49" s="1030">
        <f>'H-Aufteilung'!$D$17*P64</f>
        <v>0</v>
      </c>
      <c r="Q49" s="1031"/>
      <c r="R49" s="1030">
        <f>'H-Aufteilung'!$D$17*R64</f>
        <v>0</v>
      </c>
      <c r="S49" s="1031"/>
      <c r="T49" s="1030">
        <f>'H-Aufteilung'!$D$17*T64</f>
        <v>0</v>
      </c>
      <c r="U49" s="1031"/>
      <c r="V49" s="1030">
        <f>'H-Aufteilung'!$D$17*V64</f>
        <v>0</v>
      </c>
      <c r="W49" s="1031"/>
      <c r="X49" s="1030">
        <f>'H-Aufteilung'!$D$17*X64</f>
        <v>0</v>
      </c>
      <c r="Y49" s="1031"/>
      <c r="Z49" s="1030">
        <f>'H-Aufteilung'!$D$17*Z64</f>
        <v>0</v>
      </c>
      <c r="AA49" s="1031"/>
      <c r="AB49" s="1030">
        <f>'H-Aufteilung'!$D$17*AB64</f>
        <v>0</v>
      </c>
      <c r="AC49" s="1031"/>
      <c r="AD49" s="1030">
        <f>'H-Aufteilung'!$D$17*AD64</f>
        <v>0</v>
      </c>
      <c r="AE49" s="1031"/>
      <c r="AF49" s="1030">
        <f>'H-Aufteilung'!$D$17*AF64</f>
        <v>0</v>
      </c>
      <c r="AG49" s="1031"/>
      <c r="AH49" s="1030">
        <f>'H-Aufteilung'!$D$17*AH64</f>
        <v>0</v>
      </c>
      <c r="AI49" s="1031"/>
      <c r="AJ49" s="1030">
        <f>'H-Aufteilung'!$D$17*AJ64</f>
        <v>0</v>
      </c>
      <c r="AK49" s="1031"/>
      <c r="AL49" s="1030">
        <f>'H-Aufteilung'!$D$17*AL64</f>
        <v>0</v>
      </c>
      <c r="AM49" s="1031"/>
      <c r="AN49" s="1030">
        <f>'H-Aufteilung'!$D$17*AN64</f>
        <v>0</v>
      </c>
      <c r="AO49" s="1031"/>
      <c r="AP49" s="1030">
        <f>'H-Aufteilung'!$D$17*AP64</f>
        <v>0</v>
      </c>
      <c r="AQ49" s="1031"/>
      <c r="AR49" s="1030">
        <f>'H-Aufteilung'!$D$17*AR64</f>
        <v>0</v>
      </c>
      <c r="AS49" s="1031"/>
      <c r="AT49" s="1030">
        <f>'H-Aufteilung'!$D$17*AT64</f>
        <v>0</v>
      </c>
      <c r="AU49" s="1031"/>
      <c r="AV49" s="1030">
        <f>'H-Aufteilung'!$D$17*AV64</f>
        <v>0</v>
      </c>
      <c r="AW49" s="1031"/>
      <c r="AX49" s="1030">
        <f>'H-Aufteilung'!$D$17*AX64</f>
        <v>0</v>
      </c>
      <c r="AY49" s="1031"/>
      <c r="AZ49" s="1030">
        <f>'H-Aufteilung'!$D$17*AZ64</f>
        <v>0</v>
      </c>
      <c r="BA49" s="1031"/>
      <c r="BB49" s="1030">
        <f>'H-Aufteilung'!$D$17*BB64</f>
        <v>0</v>
      </c>
      <c r="BC49" s="1031"/>
      <c r="BD49" s="1030">
        <f>'H-Aufteilung'!$D$17*BD64</f>
        <v>0</v>
      </c>
      <c r="BE49" s="1031"/>
      <c r="BF49" s="1030">
        <f>'H-Aufteilung'!$D$17*BF64</f>
        <v>0</v>
      </c>
      <c r="BG49" s="1031"/>
      <c r="BH49" s="1030">
        <f>'H-Aufteilung'!$D$17*BH64</f>
        <v>0</v>
      </c>
      <c r="BI49" s="1031"/>
      <c r="BJ49" s="1030">
        <f>'H-Aufteilung'!$D$17*BJ64</f>
        <v>0</v>
      </c>
      <c r="BK49" s="1031"/>
      <c r="BL49" s="1030">
        <f>'H-Aufteilung'!$D$17*BL64</f>
        <v>0</v>
      </c>
      <c r="BM49" s="1031"/>
      <c r="BN49" s="1030">
        <f>'H-Aufteilung'!$D$17*BN64</f>
        <v>0</v>
      </c>
      <c r="BO49" s="1031"/>
      <c r="BP49" s="1030">
        <f>'H-Aufteilung'!$D$17*BP64</f>
        <v>0</v>
      </c>
      <c r="BQ49" s="1031"/>
      <c r="BR49" s="1030">
        <f>'H-Aufteilung'!$D$17*BR64</f>
        <v>0</v>
      </c>
      <c r="BS49" s="1031"/>
      <c r="BT49" s="1030">
        <f>'H-Aufteilung'!$D$17*BT64</f>
        <v>0</v>
      </c>
      <c r="BU49" s="1031"/>
      <c r="BV49" s="1030">
        <f>'H-Aufteilung'!$D$17*BV64</f>
        <v>0</v>
      </c>
      <c r="BW49" s="1031"/>
      <c r="BX49" s="1030">
        <f>'H-Aufteilung'!$D$17*BX64</f>
        <v>0</v>
      </c>
      <c r="BY49" s="1031"/>
      <c r="BZ49" s="1030">
        <f>'H-Aufteilung'!$D$17*BZ64</f>
        <v>0</v>
      </c>
      <c r="CA49" s="1031"/>
      <c r="CB49" s="1030">
        <f>'H-Aufteilung'!$D$17*CB64</f>
        <v>0</v>
      </c>
      <c r="CC49" s="1031"/>
      <c r="CD49" s="1030">
        <f>'H-Aufteilung'!$D$17*CD64</f>
        <v>0</v>
      </c>
      <c r="CE49" s="1031"/>
      <c r="CF49" s="275">
        <f t="shared" si="0"/>
        <v>0</v>
      </c>
      <c r="CG49" s="276">
        <v>60</v>
      </c>
      <c r="CH49" s="277">
        <f t="shared" si="1"/>
        <v>0</v>
      </c>
      <c r="CI49" s="254"/>
      <c r="CJ49" s="254"/>
      <c r="CK49" s="254"/>
      <c r="CL49" s="254"/>
      <c r="CM49" s="278"/>
      <c r="CN49" s="279">
        <f>(CF49+CK49)*0.1</f>
        <v>0</v>
      </c>
      <c r="CO49" s="286">
        <v>90</v>
      </c>
      <c r="CP49" s="281">
        <f t="shared" si="2"/>
        <v>0</v>
      </c>
      <c r="CQ49" s="282"/>
    </row>
    <row r="50" spans="1:95" ht="15.75" x14ac:dyDescent="0.2">
      <c r="A50" s="283" t="s">
        <v>363</v>
      </c>
      <c r="B50" s="284"/>
      <c r="C50" s="285" t="s">
        <v>10</v>
      </c>
      <c r="D50" s="1030">
        <f>'H-Aufteilung'!$D$18*D64</f>
        <v>0.1061955644829346</v>
      </c>
      <c r="E50" s="1031"/>
      <c r="F50" s="1030">
        <f>'H-Aufteilung'!$D$18*F64</f>
        <v>0.1061955644829346</v>
      </c>
      <c r="G50" s="1031"/>
      <c r="H50" s="1030">
        <f>'H-Aufteilung'!$D$18*H64</f>
        <v>0.1061955644829346</v>
      </c>
      <c r="I50" s="1031"/>
      <c r="J50" s="1030">
        <f>'H-Aufteilung'!$D$18*J64</f>
        <v>0.1061955644829346</v>
      </c>
      <c r="K50" s="1031"/>
      <c r="L50" s="1030">
        <f>'H-Aufteilung'!$D$18*L64</f>
        <v>5.3097782241467301E-2</v>
      </c>
      <c r="M50" s="1031"/>
      <c r="N50" s="1030">
        <f>'H-Aufteilung'!$D$18*N64</f>
        <v>5.3097782241467301E-2</v>
      </c>
      <c r="O50" s="1031"/>
      <c r="P50" s="1030">
        <f>'H-Aufteilung'!$D$18*P64</f>
        <v>5.3097782241467301E-2</v>
      </c>
      <c r="Q50" s="1031"/>
      <c r="R50" s="1030">
        <f>'H-Aufteilung'!$D$18*R64</f>
        <v>5.3097782241467301E-2</v>
      </c>
      <c r="S50" s="1031"/>
      <c r="T50" s="1030">
        <f>'H-Aufteilung'!$D$18*T64</f>
        <v>5.3097782241467301E-2</v>
      </c>
      <c r="U50" s="1031"/>
      <c r="V50" s="1030">
        <f>'H-Aufteilung'!$D$18*V64</f>
        <v>5.3097782241467301E-2</v>
      </c>
      <c r="W50" s="1031"/>
      <c r="X50" s="1030">
        <f>'H-Aufteilung'!$D$18*X64</f>
        <v>5.3097782241467301E-2</v>
      </c>
      <c r="Y50" s="1031"/>
      <c r="Z50" s="1030">
        <f>'H-Aufteilung'!$D$18*Z64</f>
        <v>5.3097782241467301E-2</v>
      </c>
      <c r="AA50" s="1031"/>
      <c r="AB50" s="1030">
        <f>'H-Aufteilung'!$D$18*AB64</f>
        <v>0.1061955644829346</v>
      </c>
      <c r="AC50" s="1031"/>
      <c r="AD50" s="1030">
        <f>'H-Aufteilung'!$D$18*AD64</f>
        <v>0.1061955644829346</v>
      </c>
      <c r="AE50" s="1031"/>
      <c r="AF50" s="1030">
        <f>'H-Aufteilung'!$D$18*AF64</f>
        <v>0.1061955644829346</v>
      </c>
      <c r="AG50" s="1031"/>
      <c r="AH50" s="1030">
        <f>'H-Aufteilung'!$D$18*AH64</f>
        <v>0.1061955644829346</v>
      </c>
      <c r="AI50" s="1031"/>
      <c r="AJ50" s="1030">
        <f>'H-Aufteilung'!$D$18*AJ64</f>
        <v>0.1061955644829346</v>
      </c>
      <c r="AK50" s="1031"/>
      <c r="AL50" s="1030">
        <f>'H-Aufteilung'!$D$18*AL64</f>
        <v>0.1061955644829346</v>
      </c>
      <c r="AM50" s="1031"/>
      <c r="AN50" s="1030">
        <f>'H-Aufteilung'!$D$18*AN64</f>
        <v>0.1061955644829346</v>
      </c>
      <c r="AO50" s="1031"/>
      <c r="AP50" s="1030">
        <f>'H-Aufteilung'!$D$18*AP64</f>
        <v>0.1061955644829346</v>
      </c>
      <c r="AQ50" s="1031"/>
      <c r="AR50" s="1030">
        <f>'H-Aufteilung'!$D$18*AR64</f>
        <v>0.1061955644829346</v>
      </c>
      <c r="AS50" s="1031"/>
      <c r="AT50" s="1030">
        <f>'H-Aufteilung'!$D$18*AT64</f>
        <v>0.1061955644829346</v>
      </c>
      <c r="AU50" s="1031"/>
      <c r="AV50" s="1030">
        <f>'H-Aufteilung'!$D$18*AV64</f>
        <v>0.1061955644829346</v>
      </c>
      <c r="AW50" s="1031"/>
      <c r="AX50" s="1030">
        <f>'H-Aufteilung'!$D$18*AX64</f>
        <v>0.1061955644829346</v>
      </c>
      <c r="AY50" s="1031"/>
      <c r="AZ50" s="1030">
        <f>'H-Aufteilung'!$D$18*AZ64</f>
        <v>0.1061955644829346</v>
      </c>
      <c r="BA50" s="1031"/>
      <c r="BB50" s="1030">
        <f>'H-Aufteilung'!$D$18*BB64</f>
        <v>0.1061955644829346</v>
      </c>
      <c r="BC50" s="1031"/>
      <c r="BD50" s="1030">
        <f>'H-Aufteilung'!$D$18*BD64</f>
        <v>0.1061955644829346</v>
      </c>
      <c r="BE50" s="1031"/>
      <c r="BF50" s="1030">
        <f>'H-Aufteilung'!$D$18*BF64</f>
        <v>0.1061955644829346</v>
      </c>
      <c r="BG50" s="1031"/>
      <c r="BH50" s="1030">
        <f>'H-Aufteilung'!$D$18*BH64</f>
        <v>0.1061955644829346</v>
      </c>
      <c r="BI50" s="1031"/>
      <c r="BJ50" s="1030">
        <f>'H-Aufteilung'!$D$18*BJ64</f>
        <v>0.1061955644829346</v>
      </c>
      <c r="BK50" s="1031"/>
      <c r="BL50" s="1030">
        <f>'H-Aufteilung'!$D$18*BL64</f>
        <v>0.1061955644829346</v>
      </c>
      <c r="BM50" s="1031"/>
      <c r="BN50" s="1030">
        <f>'H-Aufteilung'!$D$18*BN64</f>
        <v>0.1061955644829346</v>
      </c>
      <c r="BO50" s="1031"/>
      <c r="BP50" s="1030">
        <f>'H-Aufteilung'!$D$18*BP64</f>
        <v>0.1061955644829346</v>
      </c>
      <c r="BQ50" s="1031"/>
      <c r="BR50" s="1030">
        <f>'H-Aufteilung'!$D$18*BR64</f>
        <v>0.2123911289658692</v>
      </c>
      <c r="BS50" s="1031"/>
      <c r="BT50" s="1030">
        <f>'H-Aufteilung'!$D$18*BT64</f>
        <v>0.2123911289658692</v>
      </c>
      <c r="BU50" s="1031"/>
      <c r="BV50" s="1030">
        <f>'H-Aufteilung'!$D$18*BV64</f>
        <v>0.1061955644829346</v>
      </c>
      <c r="BW50" s="1031"/>
      <c r="BX50" s="1030">
        <f>'H-Aufteilung'!$D$18*BX64</f>
        <v>0.42478225793173841</v>
      </c>
      <c r="BY50" s="1031"/>
      <c r="BZ50" s="1030">
        <f>'H-Aufteilung'!$D$18*BZ64</f>
        <v>0.42478225793173841</v>
      </c>
      <c r="CA50" s="1031"/>
      <c r="CB50" s="1030">
        <f>'H-Aufteilung'!$D$18*CB64</f>
        <v>0.42478225793173841</v>
      </c>
      <c r="CC50" s="1031"/>
      <c r="CD50" s="1030">
        <f>'H-Aufteilung'!$D$18*CD64</f>
        <v>0.42478225793173841</v>
      </c>
      <c r="CE50" s="1031"/>
      <c r="CF50" s="275">
        <f t="shared" si="0"/>
        <v>5.309778224146732</v>
      </c>
      <c r="CG50" s="276">
        <v>35</v>
      </c>
      <c r="CH50" s="277">
        <f t="shared" si="1"/>
        <v>185.84223784513563</v>
      </c>
      <c r="CI50" s="254"/>
      <c r="CJ50" s="254"/>
      <c r="CK50" s="254"/>
      <c r="CL50" s="254"/>
      <c r="CM50" s="278"/>
      <c r="CN50" s="279"/>
      <c r="CO50" s="286"/>
      <c r="CP50" s="281"/>
      <c r="CQ50" s="282"/>
    </row>
    <row r="51" spans="1:95" ht="14.25" customHeight="1" x14ac:dyDescent="0.2">
      <c r="A51" s="263" t="s">
        <v>347</v>
      </c>
      <c r="B51" s="287"/>
      <c r="C51" s="287"/>
      <c r="D51" s="1028">
        <f>SUM(D44:E50)</f>
        <v>12.84966330243509</v>
      </c>
      <c r="E51" s="1029"/>
      <c r="F51" s="1028">
        <f>SUM(F44:G50)</f>
        <v>12.84966330243509</v>
      </c>
      <c r="G51" s="1029"/>
      <c r="H51" s="1028">
        <f>SUM(H44:I50)</f>
        <v>12.84966330243509</v>
      </c>
      <c r="I51" s="1029"/>
      <c r="J51" s="1028">
        <f>SUM(J44:K50)</f>
        <v>12.84966330243509</v>
      </c>
      <c r="K51" s="1029"/>
      <c r="L51" s="1028">
        <f>SUM(L44:M50)</f>
        <v>6.424831651217545</v>
      </c>
      <c r="M51" s="1029"/>
      <c r="N51" s="1028">
        <f>SUM(N44:O50)</f>
        <v>6.424831651217545</v>
      </c>
      <c r="O51" s="1029"/>
      <c r="P51" s="1028">
        <f>SUM(P44:Q50)</f>
        <v>6.424831651217545</v>
      </c>
      <c r="Q51" s="1029"/>
      <c r="R51" s="1028">
        <f>SUM(R44:S50)</f>
        <v>6.424831651217545</v>
      </c>
      <c r="S51" s="1029"/>
      <c r="T51" s="1028">
        <f>SUM(T44:U50)</f>
        <v>6.424831651217545</v>
      </c>
      <c r="U51" s="1029"/>
      <c r="V51" s="1028">
        <f>SUM(V44:W50)</f>
        <v>6.424831651217545</v>
      </c>
      <c r="W51" s="1029"/>
      <c r="X51" s="1028">
        <f>SUM(X44:Y50)</f>
        <v>6.424831651217545</v>
      </c>
      <c r="Y51" s="1029"/>
      <c r="Z51" s="1028">
        <f>SUM(Z44:AA50)</f>
        <v>6.424831651217545</v>
      </c>
      <c r="AA51" s="1029"/>
      <c r="AB51" s="1027">
        <f>SUM(AB44:AC50)</f>
        <v>12.84966330243509</v>
      </c>
      <c r="AC51" s="1027"/>
      <c r="AD51" s="1027">
        <f>SUM(AD44:AE50)</f>
        <v>12.84966330243509</v>
      </c>
      <c r="AE51" s="1027"/>
      <c r="AF51" s="1027">
        <f>SUM(AF44:AG50)</f>
        <v>12.84966330243509</v>
      </c>
      <c r="AG51" s="1027"/>
      <c r="AH51" s="1027">
        <f>SUM(AH44:AI50)</f>
        <v>12.84966330243509</v>
      </c>
      <c r="AI51" s="1027"/>
      <c r="AJ51" s="1027">
        <f>SUM(AJ44:AK50)</f>
        <v>12.84966330243509</v>
      </c>
      <c r="AK51" s="1027"/>
      <c r="AL51" s="1027">
        <f>SUM(AL44:AM50)</f>
        <v>12.84966330243509</v>
      </c>
      <c r="AM51" s="1027"/>
      <c r="AN51" s="1027">
        <f>SUM(AN44:AO50)</f>
        <v>12.84966330243509</v>
      </c>
      <c r="AO51" s="1027"/>
      <c r="AP51" s="1027">
        <f>SUM(AP44:AQ50)</f>
        <v>12.84966330243509</v>
      </c>
      <c r="AQ51" s="1027"/>
      <c r="AR51" s="1027">
        <f>SUM(AR44:AS50)</f>
        <v>12.84966330243509</v>
      </c>
      <c r="AS51" s="1027"/>
      <c r="AT51" s="1027">
        <f>SUM(AT44:AU50)</f>
        <v>12.84966330243509</v>
      </c>
      <c r="AU51" s="1027"/>
      <c r="AV51" s="1027">
        <f>SUM(AV44:AW50)</f>
        <v>12.84966330243509</v>
      </c>
      <c r="AW51" s="1027"/>
      <c r="AX51" s="1027">
        <f>SUM(AX44:AY50)</f>
        <v>12.84966330243509</v>
      </c>
      <c r="AY51" s="1027"/>
      <c r="AZ51" s="1029">
        <f>SUM(AZ44:BA50)</f>
        <v>12.84966330243509</v>
      </c>
      <c r="BA51" s="1027"/>
      <c r="BB51" s="1029">
        <f>SUM(BB44:BC50)</f>
        <v>12.84966330243509</v>
      </c>
      <c r="BC51" s="1027"/>
      <c r="BD51" s="1029">
        <f>SUM(BD44:BE50)</f>
        <v>12.84966330243509</v>
      </c>
      <c r="BE51" s="1027"/>
      <c r="BF51" s="1027">
        <f>SUM(BF44:BG50)</f>
        <v>12.84966330243509</v>
      </c>
      <c r="BG51" s="1027"/>
      <c r="BH51" s="1027">
        <f>SUM(BH44:BI50)</f>
        <v>12.84966330243509</v>
      </c>
      <c r="BI51" s="1027"/>
      <c r="BJ51" s="1027">
        <f>SUM(BJ44:BK50)</f>
        <v>12.84966330243509</v>
      </c>
      <c r="BK51" s="1027"/>
      <c r="BL51" s="1027">
        <f>SUM(BL44:BM50)</f>
        <v>12.84966330243509</v>
      </c>
      <c r="BM51" s="1027"/>
      <c r="BN51" s="1027">
        <f>SUM(BN44:BO50)</f>
        <v>12.84966330243509</v>
      </c>
      <c r="BO51" s="1027"/>
      <c r="BP51" s="1027">
        <f>SUM(BP44:BQ50)</f>
        <v>12.84966330243509</v>
      </c>
      <c r="BQ51" s="1027"/>
      <c r="BR51" s="1027">
        <f>SUM(BR44:BS50)</f>
        <v>25.69932660487018</v>
      </c>
      <c r="BS51" s="1027"/>
      <c r="BT51" s="1027">
        <f>SUM(BT44:BU50)</f>
        <v>25.69932660487018</v>
      </c>
      <c r="BU51" s="1027"/>
      <c r="BV51" s="1027">
        <f>SUM(BV44:BW50)</f>
        <v>12.84966330243509</v>
      </c>
      <c r="BW51" s="1027"/>
      <c r="BX51" s="1027">
        <f>SUM(BX44:BY50)</f>
        <v>51.39865320974036</v>
      </c>
      <c r="BY51" s="1027"/>
      <c r="BZ51" s="1027">
        <f>SUM(BZ44:CA50)</f>
        <v>51.39865320974036</v>
      </c>
      <c r="CA51" s="1027"/>
      <c r="CB51" s="1027">
        <f>SUM(CB44:CC50)</f>
        <v>51.39865320974036</v>
      </c>
      <c r="CC51" s="1027"/>
      <c r="CD51" s="1027">
        <f>SUM(CD44:CE50)</f>
        <v>51.39865320974036</v>
      </c>
      <c r="CE51" s="1027"/>
      <c r="CF51" s="288">
        <f>SUM(CF44:CF50)</f>
        <v>642.48316512175461</v>
      </c>
      <c r="CG51" s="289"/>
      <c r="CH51" s="290">
        <f>SUM(CH44:CH50)</f>
        <v>68189.233910137162</v>
      </c>
      <c r="CI51" s="254"/>
      <c r="CJ51" s="254"/>
      <c r="CK51" s="254"/>
      <c r="CL51" s="254"/>
      <c r="CM51" s="291"/>
      <c r="CN51" s="292">
        <f>SUM(CN44:CN50)</f>
        <v>48.637568533184066</v>
      </c>
      <c r="CO51" s="293"/>
      <c r="CP51" s="294">
        <f>SUM(CP44:CP50)</f>
        <v>4903.0492121770922</v>
      </c>
    </row>
    <row r="52" spans="1:95" ht="14.25" customHeight="1" x14ac:dyDescent="0.2">
      <c r="A52" s="263" t="s">
        <v>348</v>
      </c>
      <c r="B52" s="287"/>
      <c r="C52" s="287"/>
      <c r="D52" s="1023">
        <f>SUMPRODUCT(D44:D50,$CG$44:$CG$50)</f>
        <v>1363.784678202743</v>
      </c>
      <c r="E52" s="1024"/>
      <c r="F52" s="1023">
        <f>SUMPRODUCT(F44:F50,$CG$44:$CG$50)</f>
        <v>1363.784678202743</v>
      </c>
      <c r="G52" s="1024"/>
      <c r="H52" s="1023">
        <f t="shared" ref="H52" si="4">SUMPRODUCT(H44:H50,$CG$44:$CG$50)</f>
        <v>1363.784678202743</v>
      </c>
      <c r="I52" s="1024"/>
      <c r="J52" s="1023">
        <f t="shared" ref="J52" si="5">SUMPRODUCT(J44:J50,$CG$44:$CG$50)</f>
        <v>1363.784678202743</v>
      </c>
      <c r="K52" s="1024"/>
      <c r="L52" s="1023">
        <f t="shared" ref="L52" si="6">SUMPRODUCT(L44:L50,$CG$44:$CG$50)</f>
        <v>681.89233910137148</v>
      </c>
      <c r="M52" s="1024"/>
      <c r="N52" s="1023">
        <f t="shared" ref="N52" si="7">SUMPRODUCT(N44:N50,$CG$44:$CG$50)</f>
        <v>681.89233910137148</v>
      </c>
      <c r="O52" s="1024"/>
      <c r="P52" s="1023">
        <f t="shared" ref="P52" si="8">SUMPRODUCT(P44:P50,$CG$44:$CG$50)</f>
        <v>681.89233910137148</v>
      </c>
      <c r="Q52" s="1024"/>
      <c r="R52" s="1023">
        <f t="shared" ref="R52" si="9">SUMPRODUCT(R44:R50,$CG$44:$CG$50)</f>
        <v>681.89233910137148</v>
      </c>
      <c r="S52" s="1024"/>
      <c r="T52" s="1023">
        <f t="shared" ref="T52" si="10">SUMPRODUCT(T44:T50,$CG$44:$CG$50)</f>
        <v>681.89233910137148</v>
      </c>
      <c r="U52" s="1024"/>
      <c r="V52" s="1023">
        <f t="shared" ref="V52" si="11">SUMPRODUCT(V44:V50,$CG$44:$CG$50)</f>
        <v>681.89233910137148</v>
      </c>
      <c r="W52" s="1024"/>
      <c r="X52" s="1023">
        <f t="shared" ref="X52" si="12">SUMPRODUCT(X44:X50,$CG$44:$CG$50)</f>
        <v>681.89233910137148</v>
      </c>
      <c r="Y52" s="1024"/>
      <c r="Z52" s="1023">
        <f t="shared" ref="Z52:CB52" si="13">SUMPRODUCT(Z44:Z50,$CG$44:$CG$50)</f>
        <v>681.89233910137148</v>
      </c>
      <c r="AA52" s="1024"/>
      <c r="AB52" s="1023">
        <f t="shared" ref="AB52:CD52" si="14">SUMPRODUCT(AB44:AB50,$CG$44:$CG$50)</f>
        <v>1363.784678202743</v>
      </c>
      <c r="AC52" s="1024"/>
      <c r="AD52" s="1023">
        <f t="shared" ref="AD52:BN52" si="15">SUMPRODUCT(AD44:AD50,$CG$44:$CG$50)</f>
        <v>1363.784678202743</v>
      </c>
      <c r="AE52" s="1024"/>
      <c r="AF52" s="1023">
        <f t="shared" ref="AF52:BP52" si="16">SUMPRODUCT(AF44:AF50,$CG$44:$CG$50)</f>
        <v>1363.784678202743</v>
      </c>
      <c r="AG52" s="1024"/>
      <c r="AH52" s="1023">
        <f t="shared" ref="AH52:BR52" si="17">SUMPRODUCT(AH44:AH50,$CG$44:$CG$50)</f>
        <v>1363.784678202743</v>
      </c>
      <c r="AI52" s="1024"/>
      <c r="AJ52" s="1023">
        <f t="shared" ref="AJ52:BT52" si="18">SUMPRODUCT(AJ44:AJ50,$CG$44:$CG$50)</f>
        <v>1363.784678202743</v>
      </c>
      <c r="AK52" s="1024"/>
      <c r="AL52" s="1023">
        <f t="shared" ref="AL52:BV52" si="19">SUMPRODUCT(AL44:AL50,$CG$44:$CG$50)</f>
        <v>1363.784678202743</v>
      </c>
      <c r="AM52" s="1024"/>
      <c r="AN52" s="1023">
        <f t="shared" ref="AN52:BX52" si="20">SUMPRODUCT(AN44:AN50,$CG$44:$CG$50)</f>
        <v>1363.784678202743</v>
      </c>
      <c r="AO52" s="1024"/>
      <c r="AP52" s="1023">
        <f t="shared" ref="AP52" si="21">SUMPRODUCT(AP44:AP50,$CG$44:$CG$50)</f>
        <v>1363.784678202743</v>
      </c>
      <c r="AQ52" s="1024"/>
      <c r="AR52" s="1023">
        <f t="shared" si="13"/>
        <v>1363.784678202743</v>
      </c>
      <c r="AS52" s="1024"/>
      <c r="AT52" s="1023">
        <f t="shared" si="14"/>
        <v>1363.784678202743</v>
      </c>
      <c r="AU52" s="1024"/>
      <c r="AV52" s="1023">
        <f t="shared" si="15"/>
        <v>1363.784678202743</v>
      </c>
      <c r="AW52" s="1024"/>
      <c r="AX52" s="1023">
        <f t="shared" si="16"/>
        <v>1363.784678202743</v>
      </c>
      <c r="AY52" s="1024"/>
      <c r="AZ52" s="1023">
        <f t="shared" si="17"/>
        <v>1363.784678202743</v>
      </c>
      <c r="BA52" s="1024"/>
      <c r="BB52" s="1023">
        <f t="shared" si="18"/>
        <v>1363.784678202743</v>
      </c>
      <c r="BC52" s="1024"/>
      <c r="BD52" s="1023">
        <f t="shared" si="19"/>
        <v>1363.784678202743</v>
      </c>
      <c r="BE52" s="1024"/>
      <c r="BF52" s="1023">
        <f t="shared" si="20"/>
        <v>1363.784678202743</v>
      </c>
      <c r="BG52" s="1024"/>
      <c r="BH52" s="1023">
        <f t="shared" ref="BH52" si="22">SUMPRODUCT(BH44:BH50,$CG$44:$CG$50)</f>
        <v>1363.784678202743</v>
      </c>
      <c r="BI52" s="1024"/>
      <c r="BJ52" s="1023">
        <f t="shared" si="13"/>
        <v>1363.784678202743</v>
      </c>
      <c r="BK52" s="1024"/>
      <c r="BL52" s="1023">
        <f t="shared" si="14"/>
        <v>1363.784678202743</v>
      </c>
      <c r="BM52" s="1024"/>
      <c r="BN52" s="1023">
        <f t="shared" si="15"/>
        <v>1363.784678202743</v>
      </c>
      <c r="BO52" s="1024"/>
      <c r="BP52" s="1023">
        <f t="shared" si="16"/>
        <v>1363.784678202743</v>
      </c>
      <c r="BQ52" s="1024"/>
      <c r="BR52" s="1023">
        <f t="shared" si="17"/>
        <v>2727.5693564054859</v>
      </c>
      <c r="BS52" s="1024"/>
      <c r="BT52" s="1023">
        <f t="shared" si="18"/>
        <v>2727.5693564054859</v>
      </c>
      <c r="BU52" s="1024"/>
      <c r="BV52" s="1023">
        <f t="shared" si="19"/>
        <v>1363.784678202743</v>
      </c>
      <c r="BW52" s="1024"/>
      <c r="BX52" s="1023">
        <f t="shared" si="20"/>
        <v>5455.1387128109718</v>
      </c>
      <c r="BY52" s="1024"/>
      <c r="BZ52" s="1023">
        <f t="shared" ref="BZ52" si="23">SUMPRODUCT(BZ44:BZ50,$CG$44:$CG$50)</f>
        <v>5455.1387128109718</v>
      </c>
      <c r="CA52" s="1024"/>
      <c r="CB52" s="1023">
        <f t="shared" si="13"/>
        <v>5455.1387128109718</v>
      </c>
      <c r="CC52" s="1024"/>
      <c r="CD52" s="1023">
        <f t="shared" si="14"/>
        <v>5455.1387128109718</v>
      </c>
      <c r="CE52" s="1024"/>
      <c r="CF52" s="295"/>
      <c r="CG52" s="296"/>
      <c r="CH52" s="297"/>
      <c r="CI52" s="254"/>
      <c r="CJ52" s="254"/>
      <c r="CK52" s="254"/>
      <c r="CL52" s="254"/>
      <c r="CM52" s="291"/>
      <c r="CN52" s="299"/>
      <c r="CO52" s="293"/>
      <c r="CP52" s="299"/>
    </row>
    <row r="53" spans="1:95" outlineLevel="1" x14ac:dyDescent="0.2">
      <c r="A53" s="300"/>
      <c r="C53" s="301"/>
      <c r="AB53" s="302"/>
      <c r="AY53" s="303"/>
      <c r="CF53" s="1025" t="s">
        <v>349</v>
      </c>
      <c r="CG53" s="1026"/>
      <c r="CH53" s="1026"/>
      <c r="CI53" s="30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298"/>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278"/>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309"/>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s="278"/>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f>25000/95</f>
        <v>263.15789473684208</v>
      </c>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263.15789473684208</v>
      </c>
      <c r="CG58" s="574">
        <v>95</v>
      </c>
      <c r="CH58" s="573">
        <f t="shared" si="25"/>
        <v>24999.999999999996</v>
      </c>
      <c r="CI58" s="27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s="30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309"/>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309"/>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263.15789473684208</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263.15789473684208</v>
      </c>
      <c r="CG62" s="569"/>
      <c r="CH62" s="570">
        <f>SUM(CH55:CH61)</f>
        <v>24999.999999999996</v>
      </c>
      <c r="CI62" s="298"/>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24999.999999999996</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v>0.02</v>
      </c>
      <c r="E64" s="1004"/>
      <c r="F64" s="1004">
        <v>0.02</v>
      </c>
      <c r="G64" s="1004"/>
      <c r="H64" s="1004">
        <v>0.02</v>
      </c>
      <c r="I64" s="1004"/>
      <c r="J64" s="1004">
        <v>0.02</v>
      </c>
      <c r="K64" s="1004"/>
      <c r="L64" s="1004">
        <v>0.01</v>
      </c>
      <c r="M64" s="1004"/>
      <c r="N64" s="1004">
        <v>0.01</v>
      </c>
      <c r="O64" s="1004"/>
      <c r="P64" s="1004">
        <v>0.01</v>
      </c>
      <c r="Q64" s="1004"/>
      <c r="R64" s="1004">
        <v>0.01</v>
      </c>
      <c r="S64" s="1004"/>
      <c r="T64" s="1004">
        <v>0.01</v>
      </c>
      <c r="U64" s="1004"/>
      <c r="V64" s="1004">
        <v>0.01</v>
      </c>
      <c r="W64" s="1004"/>
      <c r="X64" s="1004">
        <v>0.01</v>
      </c>
      <c r="Y64" s="1004"/>
      <c r="Z64" s="1004">
        <v>0.01</v>
      </c>
      <c r="AA64" s="1004"/>
      <c r="AB64" s="1004">
        <v>0.02</v>
      </c>
      <c r="AC64" s="1004"/>
      <c r="AD64" s="1004">
        <v>0.02</v>
      </c>
      <c r="AE64" s="1004"/>
      <c r="AF64" s="1004">
        <v>0.02</v>
      </c>
      <c r="AG64" s="1004"/>
      <c r="AH64" s="1004">
        <v>0.02</v>
      </c>
      <c r="AI64" s="1004"/>
      <c r="AJ64" s="1004">
        <v>0.02</v>
      </c>
      <c r="AK64" s="1004"/>
      <c r="AL64" s="1004">
        <v>0.02</v>
      </c>
      <c r="AM64" s="1004"/>
      <c r="AN64" s="1004">
        <v>0.02</v>
      </c>
      <c r="AO64" s="1004"/>
      <c r="AP64" s="1004">
        <v>0.02</v>
      </c>
      <c r="AQ64" s="1004"/>
      <c r="AR64" s="1004">
        <v>0.02</v>
      </c>
      <c r="AS64" s="1004"/>
      <c r="AT64" s="1004">
        <v>0.02</v>
      </c>
      <c r="AU64" s="1004"/>
      <c r="AV64" s="1004">
        <v>0.02</v>
      </c>
      <c r="AW64" s="1004"/>
      <c r="AX64" s="1004">
        <v>0.02</v>
      </c>
      <c r="AY64" s="1004"/>
      <c r="AZ64" s="1004">
        <v>0.02</v>
      </c>
      <c r="BA64" s="1004"/>
      <c r="BB64" s="1004">
        <v>0.02</v>
      </c>
      <c r="BC64" s="1004"/>
      <c r="BD64" s="1004">
        <v>0.02</v>
      </c>
      <c r="BE64" s="1004"/>
      <c r="BF64" s="1004">
        <v>0.02</v>
      </c>
      <c r="BG64" s="1004"/>
      <c r="BH64" s="1004">
        <v>0.02</v>
      </c>
      <c r="BI64" s="1004"/>
      <c r="BJ64" s="1004">
        <v>0.02</v>
      </c>
      <c r="BK64" s="1004"/>
      <c r="BL64" s="1004">
        <v>0.02</v>
      </c>
      <c r="BM64" s="1004"/>
      <c r="BN64" s="1004">
        <v>0.02</v>
      </c>
      <c r="BO64" s="1004"/>
      <c r="BP64" s="1004">
        <v>0.02</v>
      </c>
      <c r="BQ64" s="1004"/>
      <c r="BR64" s="1004">
        <v>0.04</v>
      </c>
      <c r="BS64" s="1004"/>
      <c r="BT64" s="1004">
        <v>0.04</v>
      </c>
      <c r="BU64" s="1004"/>
      <c r="BV64" s="1004">
        <v>0.02</v>
      </c>
      <c r="BW64" s="1004"/>
      <c r="BX64" s="1004">
        <v>0.08</v>
      </c>
      <c r="BY64" s="1004"/>
      <c r="BZ64" s="1004">
        <v>0.08</v>
      </c>
      <c r="CA64" s="1004"/>
      <c r="CB64" s="1004">
        <v>0.08</v>
      </c>
      <c r="CC64" s="1004"/>
      <c r="CD64" s="1004">
        <v>0.08</v>
      </c>
      <c r="CE64" s="1004"/>
      <c r="CF64" s="420">
        <f>SUM(D64:CE64)</f>
        <v>1.0000000000000002</v>
      </c>
      <c r="CG64" s="420"/>
    </row>
    <row r="65" spans="1:92" ht="18" customHeight="1" x14ac:dyDescent="0.2">
      <c r="A65" s="1099" t="s">
        <v>351</v>
      </c>
      <c r="B65" s="1100"/>
      <c r="C65" s="823" t="s">
        <v>322</v>
      </c>
      <c r="D65" s="1103" t="s">
        <v>323</v>
      </c>
      <c r="E65" s="1104"/>
      <c r="F65" s="1104"/>
      <c r="G65" s="1104"/>
      <c r="H65" s="1104"/>
      <c r="I65" s="1104"/>
      <c r="J65" s="1104"/>
      <c r="K65" s="1104"/>
      <c r="L65" s="1104"/>
      <c r="M65" s="1104"/>
      <c r="N65" s="1104"/>
      <c r="O65" s="1104"/>
      <c r="P65" s="1104"/>
      <c r="Q65" s="1104"/>
      <c r="R65" s="1104"/>
      <c r="S65" s="1104"/>
      <c r="T65" s="1104"/>
      <c r="U65" s="1104"/>
      <c r="V65" s="1104"/>
      <c r="W65" s="1104"/>
      <c r="X65" s="1104"/>
      <c r="Y65" s="1104"/>
      <c r="Z65" s="1104"/>
      <c r="AA65" s="1104"/>
      <c r="AB65" s="1103" t="s">
        <v>324</v>
      </c>
      <c r="AC65" s="1104"/>
      <c r="AD65" s="1104"/>
      <c r="AE65" s="1104"/>
      <c r="AF65" s="1104"/>
      <c r="AG65" s="1104"/>
      <c r="AH65" s="1104"/>
      <c r="AI65" s="1104"/>
      <c r="AJ65" s="1104"/>
      <c r="AK65" s="1104"/>
      <c r="AL65" s="1104"/>
      <c r="AM65" s="1104"/>
      <c r="AN65" s="1104"/>
      <c r="AO65" s="1104"/>
      <c r="AP65" s="1104"/>
      <c r="AQ65" s="1104"/>
      <c r="AR65" s="1104"/>
      <c r="AS65" s="1104"/>
      <c r="AT65" s="1104"/>
      <c r="AU65" s="1104"/>
      <c r="AV65" s="1104"/>
      <c r="AW65" s="1104"/>
      <c r="AX65" s="1104"/>
      <c r="AY65" s="1105"/>
      <c r="AZ65" s="1103" t="s">
        <v>325</v>
      </c>
      <c r="BA65" s="1104"/>
      <c r="BB65" s="1104"/>
      <c r="BC65" s="1104"/>
      <c r="BD65" s="1104"/>
      <c r="BE65" s="1104"/>
      <c r="BF65" s="1104"/>
      <c r="BG65" s="1104"/>
      <c r="BH65" s="1104"/>
      <c r="BI65" s="1104"/>
      <c r="BJ65" s="1104"/>
      <c r="BK65" s="1104"/>
      <c r="BL65" s="1104"/>
      <c r="BM65" s="1104"/>
      <c r="BN65" s="1104"/>
      <c r="BO65" s="1104"/>
      <c r="BP65" s="1104"/>
      <c r="BQ65" s="1104"/>
      <c r="BR65" s="1104"/>
      <c r="BS65" s="1104"/>
      <c r="BT65" s="1104"/>
      <c r="BU65" s="1104"/>
      <c r="BV65" s="1104"/>
      <c r="BW65" s="1104"/>
      <c r="BX65" s="1106" t="s">
        <v>326</v>
      </c>
      <c r="BY65" s="1107"/>
      <c r="BZ65" s="1107"/>
      <c r="CA65" s="1107"/>
      <c r="CB65" s="1106" t="s">
        <v>399</v>
      </c>
      <c r="CC65" s="1107"/>
      <c r="CD65" s="1107"/>
      <c r="CE65" s="1108"/>
      <c r="CF65" s="253"/>
      <c r="CG65" s="253"/>
      <c r="CH65" s="253"/>
      <c r="CI65" s="254"/>
      <c r="CK65" s="315"/>
      <c r="CL65" s="315"/>
      <c r="CM65" s="315"/>
      <c r="CN65" s="315"/>
    </row>
    <row r="66" spans="1:92" ht="15.75" customHeight="1" x14ac:dyDescent="0.2">
      <c r="A66" s="1101"/>
      <c r="B66" s="1102"/>
      <c r="C66" s="824" t="s">
        <v>328</v>
      </c>
      <c r="D66" s="1096" t="s">
        <v>390</v>
      </c>
      <c r="E66" s="1097"/>
      <c r="F66" s="1096" t="s">
        <v>329</v>
      </c>
      <c r="G66" s="1097"/>
      <c r="H66" s="1096" t="s">
        <v>330</v>
      </c>
      <c r="I66" s="1097"/>
      <c r="J66" s="1096" t="s">
        <v>331</v>
      </c>
      <c r="K66" s="1097"/>
      <c r="L66" s="1096" t="s">
        <v>332</v>
      </c>
      <c r="M66" s="1097"/>
      <c r="N66" s="1096" t="s">
        <v>333</v>
      </c>
      <c r="O66" s="1097"/>
      <c r="P66" s="1096" t="s">
        <v>334</v>
      </c>
      <c r="Q66" s="1097"/>
      <c r="R66" s="1096" t="s">
        <v>335</v>
      </c>
      <c r="S66" s="1097"/>
      <c r="T66" s="1096" t="s">
        <v>336</v>
      </c>
      <c r="U66" s="1097"/>
      <c r="V66" s="1096" t="s">
        <v>337</v>
      </c>
      <c r="W66" s="1097"/>
      <c r="X66" s="1096" t="s">
        <v>338</v>
      </c>
      <c r="Y66" s="1097"/>
      <c r="Z66" s="1096" t="s">
        <v>339</v>
      </c>
      <c r="AA66" s="1098"/>
      <c r="AB66" s="1095" t="s">
        <v>179</v>
      </c>
      <c r="AC66" s="1095"/>
      <c r="AD66" s="1095" t="s">
        <v>329</v>
      </c>
      <c r="AE66" s="1095"/>
      <c r="AF66" s="1095" t="s">
        <v>330</v>
      </c>
      <c r="AG66" s="1095"/>
      <c r="AH66" s="1095" t="s">
        <v>331</v>
      </c>
      <c r="AI66" s="1095"/>
      <c r="AJ66" s="1095" t="s">
        <v>332</v>
      </c>
      <c r="AK66" s="1095"/>
      <c r="AL66" s="1095" t="s">
        <v>333</v>
      </c>
      <c r="AM66" s="1095"/>
      <c r="AN66" s="1095" t="s">
        <v>334</v>
      </c>
      <c r="AO66" s="1095"/>
      <c r="AP66" s="1095" t="s">
        <v>335</v>
      </c>
      <c r="AQ66" s="1095"/>
      <c r="AR66" s="1095" t="s">
        <v>336</v>
      </c>
      <c r="AS66" s="1095"/>
      <c r="AT66" s="1095" t="s">
        <v>337</v>
      </c>
      <c r="AU66" s="1095"/>
      <c r="AV66" s="1095" t="s">
        <v>338</v>
      </c>
      <c r="AW66" s="1095"/>
      <c r="AX66" s="1095" t="s">
        <v>339</v>
      </c>
      <c r="AY66" s="1095"/>
      <c r="AZ66" s="1095" t="s">
        <v>179</v>
      </c>
      <c r="BA66" s="1095"/>
      <c r="BB66" s="1095" t="s">
        <v>329</v>
      </c>
      <c r="BC66" s="1095"/>
      <c r="BD66" s="1095" t="s">
        <v>330</v>
      </c>
      <c r="BE66" s="1095"/>
      <c r="BF66" s="1095" t="s">
        <v>331</v>
      </c>
      <c r="BG66" s="1095"/>
      <c r="BH66" s="1095" t="s">
        <v>332</v>
      </c>
      <c r="BI66" s="1095"/>
      <c r="BJ66" s="1095" t="s">
        <v>333</v>
      </c>
      <c r="BK66" s="1095"/>
      <c r="BL66" s="1095" t="s">
        <v>334</v>
      </c>
      <c r="BM66" s="1095"/>
      <c r="BN66" s="1095" t="s">
        <v>335</v>
      </c>
      <c r="BO66" s="1095"/>
      <c r="BP66" s="1095" t="s">
        <v>336</v>
      </c>
      <c r="BQ66" s="1095"/>
      <c r="BR66" s="1095" t="s">
        <v>337</v>
      </c>
      <c r="BS66" s="1095"/>
      <c r="BT66" s="1095" t="s">
        <v>338</v>
      </c>
      <c r="BU66" s="1095"/>
      <c r="BV66" s="1095" t="s">
        <v>339</v>
      </c>
      <c r="BW66" s="1095"/>
      <c r="BX66" s="1090" t="s">
        <v>397</v>
      </c>
      <c r="BY66" s="1092"/>
      <c r="BZ66" s="1090" t="s">
        <v>398</v>
      </c>
      <c r="CA66" s="1091"/>
      <c r="CB66" s="1090" t="s">
        <v>397</v>
      </c>
      <c r="CC66" s="1091"/>
      <c r="CD66" s="1092" t="s">
        <v>398</v>
      </c>
      <c r="CE66" s="1091"/>
      <c r="CF66" s="1093" t="s">
        <v>352</v>
      </c>
      <c r="CG66" s="1094"/>
      <c r="CH66" s="1094"/>
      <c r="CI66" s="254"/>
      <c r="CK66" s="317"/>
      <c r="CL66" s="317"/>
      <c r="CM66" s="318"/>
      <c r="CN66" s="315"/>
    </row>
    <row r="67" spans="1:92" x14ac:dyDescent="0.2">
      <c r="A67" s="825" t="s">
        <v>353</v>
      </c>
      <c r="B67" s="826"/>
      <c r="C67" s="827" t="s">
        <v>391</v>
      </c>
      <c r="D67" s="1088"/>
      <c r="E67" s="1089"/>
      <c r="F67" s="1088"/>
      <c r="G67" s="1089"/>
      <c r="H67" s="1088"/>
      <c r="I67" s="1089"/>
      <c r="J67" s="1088"/>
      <c r="K67" s="1089"/>
      <c r="L67" s="1088"/>
      <c r="M67" s="1089"/>
      <c r="N67" s="1088"/>
      <c r="O67" s="1089"/>
      <c r="P67" s="1088"/>
      <c r="Q67" s="1089"/>
      <c r="R67" s="1088"/>
      <c r="S67" s="1089"/>
      <c r="T67" s="1088"/>
      <c r="U67" s="1089"/>
      <c r="V67" s="1088"/>
      <c r="W67" s="1089"/>
      <c r="X67" s="1088"/>
      <c r="Y67" s="1089"/>
      <c r="Z67" s="1088"/>
      <c r="AA67" s="1089"/>
      <c r="AB67" s="1087"/>
      <c r="AC67" s="1087"/>
      <c r="AD67" s="1087"/>
      <c r="AE67" s="1087"/>
      <c r="AF67" s="1087"/>
      <c r="AG67" s="1087"/>
      <c r="AH67" s="1087"/>
      <c r="AI67" s="1087"/>
      <c r="AJ67" s="1087"/>
      <c r="AK67" s="1087"/>
      <c r="AL67" s="1087"/>
      <c r="AM67" s="1087"/>
      <c r="AN67" s="1087"/>
      <c r="AO67" s="1087"/>
      <c r="AP67" s="1087"/>
      <c r="AQ67" s="1087"/>
      <c r="AR67" s="1087"/>
      <c r="AS67" s="1087"/>
      <c r="AT67" s="1087"/>
      <c r="AU67" s="1087"/>
      <c r="AV67" s="1087"/>
      <c r="AW67" s="1087"/>
      <c r="AX67" s="1087"/>
      <c r="AY67" s="1087"/>
      <c r="AZ67" s="1087"/>
      <c r="BA67" s="1087"/>
      <c r="BB67" s="1087"/>
      <c r="BC67" s="1087"/>
      <c r="BD67" s="1087"/>
      <c r="BE67" s="1087"/>
      <c r="BF67" s="1087"/>
      <c r="BG67" s="1087"/>
      <c r="BH67" s="1087"/>
      <c r="BI67" s="1087"/>
      <c r="BJ67" s="1087"/>
      <c r="BK67" s="1087"/>
      <c r="BL67" s="1087"/>
      <c r="BM67" s="1087"/>
      <c r="BN67" s="1087"/>
      <c r="BO67" s="1087"/>
      <c r="BP67" s="1087"/>
      <c r="BQ67" s="1087"/>
      <c r="BR67" s="1087"/>
      <c r="BS67" s="1087"/>
      <c r="BT67" s="1087"/>
      <c r="BU67" s="1087"/>
      <c r="BV67" s="1087"/>
      <c r="BW67" s="1087"/>
      <c r="BX67" s="1087"/>
      <c r="BY67" s="1087"/>
      <c r="BZ67" s="1087"/>
      <c r="CA67" s="1087"/>
      <c r="CB67" s="1087"/>
      <c r="CC67" s="1087"/>
      <c r="CD67" s="1087"/>
      <c r="CE67" s="1087"/>
      <c r="CF67" s="828" t="s">
        <v>344</v>
      </c>
      <c r="CG67" s="828" t="s">
        <v>345</v>
      </c>
      <c r="CH67" s="829"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SUMIF(Rapportierung!$C$6:$C$37,"B",Rapportierung!AC6:AC37)+SUM(Rapportierung!W6)</f>
        <v>7.5</v>
      </c>
      <c r="E69" s="979"/>
      <c r="F69" s="979">
        <f>SUMIF(Rapportierung!$C$6:$C$37,"B",Rapportierung!AE6:AE37)</f>
        <v>0</v>
      </c>
      <c r="G69" s="979"/>
      <c r="H69" s="979">
        <f>SUMIF(Rapportierung!$C$6:$C$37,"B",Rapportierung!AG6:AG37)</f>
        <v>6</v>
      </c>
      <c r="I69" s="979"/>
      <c r="J69" s="979">
        <f>SUMIF(Rapportierung!$C$6:$C$37,"B",Rapportierung!AI6:AI37)</f>
        <v>2.5</v>
      </c>
      <c r="K69" s="979"/>
      <c r="L69" s="979">
        <f>SUMIF(Rapportierung!$C$6:$C$37,"B",Rapportierung!AK6:AK37)</f>
        <v>0</v>
      </c>
      <c r="M69" s="979"/>
      <c r="N69" s="979">
        <f>SUMIF(Rapportierung!$C$6:$C$37,"B",Rapportierung!AM6:AM37)</f>
        <v>2</v>
      </c>
      <c r="O69" s="979"/>
      <c r="P69" s="979">
        <f>SUMIF(Rapportierung!$C$6:$C$37,"B",Rapportierung!AO6:AO37)</f>
        <v>0</v>
      </c>
      <c r="Q69" s="979"/>
      <c r="R69" s="979">
        <f>SUMIF(Rapportierung!$C$6:$C$37,"B",Rapportierung!AQ6:AQ37)</f>
        <v>0.5</v>
      </c>
      <c r="S69" s="979"/>
      <c r="T69" s="979">
        <f>SUMIF(Rapportierung!$C$6:$C$37,"B",Rapportierung!AS6:AS37)</f>
        <v>0</v>
      </c>
      <c r="U69" s="979"/>
      <c r="V69" s="979">
        <f>SUMIF(Rapportierung!$C$6:$C$37,"B",Rapportierung!AU6:AU37)</f>
        <v>0</v>
      </c>
      <c r="W69" s="979"/>
      <c r="X69" s="979">
        <f>SUMIF(Rapportierung!$C$6:$C$37,"B",Rapportierung!AW6:AW37)</f>
        <v>0</v>
      </c>
      <c r="Y69" s="979"/>
      <c r="Z69" s="979">
        <f>SUMIF(Rapportierung!$C$6:$C$37,"B",Rapportierung!AY6:AY37)</f>
        <v>0</v>
      </c>
      <c r="AA69" s="979"/>
      <c r="AB69" s="979">
        <f>SUMIF(Rapportierung!$C$6:$C$37,"B",Rapportierung!BA6:BA37)</f>
        <v>0</v>
      </c>
      <c r="AC69" s="979"/>
      <c r="AD69" s="979">
        <f>SUMIF(Rapportierung!$C$6:$C$37,"B",Rapportierung!BC6:BC37)</f>
        <v>0</v>
      </c>
      <c r="AE69" s="979"/>
      <c r="AF69" s="979">
        <f>SUMIF(Rapportierung!$C$6:$C$37,"B",Rapportierung!BE6:BE37)</f>
        <v>0</v>
      </c>
      <c r="AG69" s="979"/>
      <c r="AH69" s="979">
        <f>SUMIF(Rapportierung!$C$6:$C$37,"B",Rapportierung!BG6:BG37)</f>
        <v>0</v>
      </c>
      <c r="AI69" s="979"/>
      <c r="AJ69" s="979">
        <f>SUMIF(Rapportierung!$C$6:$C$37,"B",Rapportierung!BI6:BI37)</f>
        <v>0</v>
      </c>
      <c r="AK69" s="979"/>
      <c r="AL69" s="979">
        <f>SUMIF(Rapportierung!$C$6:$C$37,"B",Rapportierung!BK6:BK37)</f>
        <v>0</v>
      </c>
      <c r="AM69" s="979"/>
      <c r="AN69" s="979">
        <f>SUMIF(Rapportierung!$C$6:$C$37,"B",Rapportierung!BM6:BM37)</f>
        <v>0</v>
      </c>
      <c r="AO69" s="979"/>
      <c r="AP69" s="979">
        <f>SUMIF(Rapportierung!$C$6:$C$37,"B",Rapportierung!BO6:BO37)</f>
        <v>0</v>
      </c>
      <c r="AQ69" s="979"/>
      <c r="AR69" s="979">
        <f>SUMIF(Rapportierung!$C$6:$C$37,"B",Rapportierung!BQ6:BQ37)</f>
        <v>0</v>
      </c>
      <c r="AS69" s="979"/>
      <c r="AT69" s="979">
        <f>SUMIF(Rapportierung!$C$6:$C$37,"B",Rapportierung!BS6:BS37)</f>
        <v>0</v>
      </c>
      <c r="AU69" s="979"/>
      <c r="AV69" s="979">
        <f>SUMIF(Rapportierung!$C$6:$C$37,"B",Rapportierung!BU6:BU37)</f>
        <v>0</v>
      </c>
      <c r="AW69" s="979"/>
      <c r="AX69" s="979">
        <f>SUMIF(Rapportierung!$C$6:$C$37,"B",Rapportierung!BW6:BW37)</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18.5</v>
      </c>
      <c r="CG69" s="325">
        <f>CG45</f>
        <v>140</v>
      </c>
      <c r="CH69" s="277">
        <f t="shared" si="90"/>
        <v>2590</v>
      </c>
      <c r="CI69" s="328"/>
      <c r="CK69" s="326"/>
      <c r="CL69" s="327"/>
      <c r="CM69" s="326"/>
    </row>
    <row r="70" spans="1:92" x14ac:dyDescent="0.2">
      <c r="A70" s="283" t="s">
        <v>361</v>
      </c>
      <c r="B70" s="284"/>
      <c r="C70" s="285" t="s">
        <v>7</v>
      </c>
      <c r="D70" s="980">
        <f>SUMIF(Rapportierung!$C$6:$C$37,"C",Rapportierung!AC6:AC37)+Rapportierung!W12</f>
        <v>6.5</v>
      </c>
      <c r="E70" s="981"/>
      <c r="F70" s="980">
        <f>SUMIF(Rapportierung!$C$6:$C$37,"C",Rapportierung!AE6:AE37)</f>
        <v>0</v>
      </c>
      <c r="G70" s="981"/>
      <c r="H70" s="980">
        <f>SUMIF(Rapportierung!$C$6:$C$37,"C",Rapportierung!AG6:AG37)</f>
        <v>6.5</v>
      </c>
      <c r="I70" s="981"/>
      <c r="J70" s="980">
        <f>SUMIF(Rapportierung!$C$6:$C$37,"C",Rapportierung!AI6:AI37)</f>
        <v>7.5</v>
      </c>
      <c r="K70" s="981"/>
      <c r="L70" s="980">
        <f>SUMIF(Rapportierung!$C$6:$C$37,"C",Rapportierung!AK6:AK37)</f>
        <v>10.5</v>
      </c>
      <c r="M70" s="981"/>
      <c r="N70" s="980">
        <f>SUMIF(Rapportierung!$C$6:$C$37,"C",Rapportierung!AM6:AM37)</f>
        <v>6</v>
      </c>
      <c r="O70" s="981"/>
      <c r="P70" s="980">
        <f>SUMIF(Rapportierung!$C$6:$C$37,"C",Rapportierung!AO6:AO37)</f>
        <v>0</v>
      </c>
      <c r="Q70" s="981"/>
      <c r="R70" s="980">
        <f>SUMIF(Rapportierung!$C$6:$C$37,"C",Rapportierung!AQ6:AQ37)</f>
        <v>0</v>
      </c>
      <c r="S70" s="981"/>
      <c r="T70" s="980">
        <f>SUMIF(Rapportierung!$C$6:$C$37,"C",Rapportierung!AS6:AS37)</f>
        <v>0</v>
      </c>
      <c r="U70" s="981"/>
      <c r="V70" s="980">
        <f>SUMIF(Rapportierung!$C$6:$C$37,"C",Rapportierung!AU6:AU37)</f>
        <v>0</v>
      </c>
      <c r="W70" s="981"/>
      <c r="X70" s="980">
        <f>SUMIF(Rapportierung!$C$6:$C$37,"C",Rapportierung!AW6:AW37)</f>
        <v>33</v>
      </c>
      <c r="Y70" s="981"/>
      <c r="Z70" s="980">
        <f>SUMIF(Rapportierung!$C$6:$C$37,"C",Rapportierung!AY6:AY37)</f>
        <v>0</v>
      </c>
      <c r="AA70" s="981"/>
      <c r="AB70" s="980">
        <f>SUMIF(Rapportierung!$C$6:$C$37,"C",Rapportierung!BA6:BA37)</f>
        <v>0</v>
      </c>
      <c r="AC70" s="981"/>
      <c r="AD70" s="980">
        <f>SUMIF(Rapportierung!$C$6:$C$37,"C",Rapportierung!BC6:BC37)</f>
        <v>0</v>
      </c>
      <c r="AE70" s="981"/>
      <c r="AF70" s="980">
        <f>SUMIF(Rapportierung!$C$6:$C$37,"C",Rapportierung!BE6:BE37)</f>
        <v>0</v>
      </c>
      <c r="AG70" s="981"/>
      <c r="AH70" s="980">
        <f>SUMIF(Rapportierung!$C$6:$C$37,"C",Rapportierung!BG6:BG37)</f>
        <v>0</v>
      </c>
      <c r="AI70" s="981"/>
      <c r="AJ70" s="980">
        <f>SUMIF(Rapportierung!$C$6:$C$37,"C",Rapportierung!BI6:BI37)</f>
        <v>0</v>
      </c>
      <c r="AK70" s="981"/>
      <c r="AL70" s="980">
        <f>SUMIF(Rapportierung!$C$6:$C$37,"C",Rapportierung!BK6:BK37)</f>
        <v>0</v>
      </c>
      <c r="AM70" s="981"/>
      <c r="AN70" s="980">
        <f>SUMIF(Rapportierung!$C$6:$C$37,"C",Rapportierung!BM6:BM37)</f>
        <v>0</v>
      </c>
      <c r="AO70" s="981"/>
      <c r="AP70" s="980">
        <f>SUMIF(Rapportierung!$C$6:$C$37,"C",Rapportierung!BO6:BO37)</f>
        <v>1</v>
      </c>
      <c r="AQ70" s="981"/>
      <c r="AR70" s="980">
        <f>SUMIF(Rapportierung!$C$6:$C$37,"C",Rapportierung!BQ6:BQ37)</f>
        <v>0</v>
      </c>
      <c r="AS70" s="981"/>
      <c r="AT70" s="980">
        <f>SUMIF(Rapportierung!$C$6:$C$37,"C",Rapportierung!BS6:BS37)</f>
        <v>0</v>
      </c>
      <c r="AU70" s="981"/>
      <c r="AV70" s="980">
        <f>SUMIF(Rapportierung!$C$6:$C$37,"C",Rapportierung!BU6:BU37)</f>
        <v>0</v>
      </c>
      <c r="AW70" s="981"/>
      <c r="AX70" s="980">
        <f>SUMIF(Rapportierung!$C$6:$C$37,"C",Rapportierung!BW6:BW37)</f>
        <v>0</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71</v>
      </c>
      <c r="CG70" s="325">
        <f t="shared" ref="CG70:CG74" si="91">CG46</f>
        <v>118</v>
      </c>
      <c r="CH70" s="277">
        <f t="shared" si="90"/>
        <v>8378</v>
      </c>
      <c r="CI70" s="328"/>
      <c r="CK70" s="326"/>
      <c r="CL70" s="327"/>
      <c r="CM70" s="326"/>
    </row>
    <row r="71" spans="1:92" x14ac:dyDescent="0.2">
      <c r="A71" s="283" t="s">
        <v>359</v>
      </c>
      <c r="B71" s="284"/>
      <c r="C71" s="285" t="s">
        <v>3</v>
      </c>
      <c r="D71" s="980">
        <f>SUMIF(Rapportierung!$C$6:$C$37,"D",Rapportierung!AC6:AC37)+SUM(Rapportierung!W16:W21,Rapportierung!AA19:AA20)</f>
        <v>44.75</v>
      </c>
      <c r="E71" s="981"/>
      <c r="F71" s="980">
        <f>SUMIF(Rapportierung!$C$6:$C$37,"D",Rapportierung!AE6:AE37)</f>
        <v>37.5</v>
      </c>
      <c r="G71" s="981"/>
      <c r="H71" s="980">
        <f>SUMIF(Rapportierung!$C$6:$C$37,"D",Rapportierung!AG6:AG37)</f>
        <v>45.25</v>
      </c>
      <c r="I71" s="981"/>
      <c r="J71" s="980">
        <f>SUMIF(Rapportierung!$C$6:$C$37,"D",Rapportierung!AI6:AI37)</f>
        <v>18.75</v>
      </c>
      <c r="K71" s="981"/>
      <c r="L71" s="980">
        <f>SUMIF(Rapportierung!$C$6:$C$37,"D",Rapportierung!AK6:AK37)</f>
        <v>28</v>
      </c>
      <c r="M71" s="981"/>
      <c r="N71" s="980">
        <f>SUMIF(Rapportierung!$C$6:$C$37,"D",Rapportierung!AM6:AM37)</f>
        <v>17</v>
      </c>
      <c r="O71" s="981"/>
      <c r="P71" s="980">
        <f>SUMIF(Rapportierung!$C$6:$C$37,"D",Rapportierung!AO6:AO37)</f>
        <v>2</v>
      </c>
      <c r="Q71" s="981"/>
      <c r="R71" s="980">
        <f>SUMIF(Rapportierung!$C$6:$C$37,"D",Rapportierung!AQ6:AQ37)</f>
        <v>0.5</v>
      </c>
      <c r="S71" s="981"/>
      <c r="T71" s="980">
        <f>SUMIF(Rapportierung!$C$6:$C$37,"D",Rapportierung!AS6:AS37)</f>
        <v>7.25</v>
      </c>
      <c r="U71" s="981"/>
      <c r="V71" s="980">
        <f>SUMIF(Rapportierung!$C$6:$C$37,"D",Rapportierung!AU6:AU37)</f>
        <v>0</v>
      </c>
      <c r="W71" s="981"/>
      <c r="X71" s="980">
        <f>SUMIF(Rapportierung!$C$6:$C$37,"D",Rapportierung!AW6:AW37)</f>
        <v>9.5</v>
      </c>
      <c r="Y71" s="981"/>
      <c r="Z71" s="980">
        <f>SUMIF(Rapportierung!$C$6:$C$37,"D",Rapportierung!AY6:AY37)</f>
        <v>0</v>
      </c>
      <c r="AA71" s="981"/>
      <c r="AB71" s="980">
        <f>SUMIF(Rapportierung!$C$6:$C$37,"D",Rapportierung!BA6:BA37)</f>
        <v>0</v>
      </c>
      <c r="AC71" s="981"/>
      <c r="AD71" s="980">
        <f>SUMIF(Rapportierung!$C$6:$C$37,"D",Rapportierung!BC6:BC37)</f>
        <v>0</v>
      </c>
      <c r="AE71" s="981"/>
      <c r="AF71" s="980">
        <f>SUMIF(Rapportierung!$C$6:$C$37,"D",Rapportierung!BE6:BE37)</f>
        <v>0</v>
      </c>
      <c r="AG71" s="981"/>
      <c r="AH71" s="980">
        <f>SUMIF(Rapportierung!$C$6:$C$37,"D",Rapportierung!BG6:BG37)</f>
        <v>0</v>
      </c>
      <c r="AI71" s="981"/>
      <c r="AJ71" s="980">
        <f>SUMIF(Rapportierung!$C$6:$C$37,"D",Rapportierung!BI6:BI37)</f>
        <v>0</v>
      </c>
      <c r="AK71" s="981"/>
      <c r="AL71" s="980">
        <f>SUMIF(Rapportierung!$C$6:$C$37,"D",Rapportierung!BK6:BK37)</f>
        <v>0</v>
      </c>
      <c r="AM71" s="981"/>
      <c r="AN71" s="980">
        <f>SUMIF(Rapportierung!$C$6:$C$37,"D",Rapportierung!BM6:BM37)</f>
        <v>0</v>
      </c>
      <c r="AO71" s="981"/>
      <c r="AP71" s="980">
        <f>SUMIF(Rapportierung!$C$6:$C$37,"D",Rapportierung!BO6:BO37)</f>
        <v>0</v>
      </c>
      <c r="AQ71" s="981"/>
      <c r="AR71" s="980">
        <f>SUMIF(Rapportierung!$C$6:$C$37,"D",Rapportierung!BQ6:BQ37)</f>
        <v>0</v>
      </c>
      <c r="AS71" s="981"/>
      <c r="AT71" s="980">
        <f>SUMIF(Rapportierung!$C$6:$C$37,"D",Rapportierung!BS6:BS37)</f>
        <v>0</v>
      </c>
      <c r="AU71" s="981"/>
      <c r="AV71" s="980">
        <f>SUMIF(Rapportierung!$C$6:$C$37,"D",Rapportierung!BU6:BU37)</f>
        <v>0</v>
      </c>
      <c r="AW71" s="981"/>
      <c r="AX71" s="980">
        <f>SUMIF(Rapportierung!$C$6:$C$37,"D",Rapportierung!BW6:BW37)</f>
        <v>0</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210.5</v>
      </c>
      <c r="CG71" s="325">
        <f t="shared" si="91"/>
        <v>100</v>
      </c>
      <c r="CH71" s="277">
        <f t="shared" si="90"/>
        <v>21050</v>
      </c>
      <c r="CI71" s="328"/>
      <c r="CK71" s="326"/>
      <c r="CL71" s="327"/>
      <c r="CM71" s="326"/>
    </row>
    <row r="72" spans="1:92" x14ac:dyDescent="0.2">
      <c r="A72" s="283" t="s">
        <v>362</v>
      </c>
      <c r="B72" s="284"/>
      <c r="C72" s="285" t="s">
        <v>8</v>
      </c>
      <c r="D72" s="980">
        <f>SUMIF(Rapportierung!$C$6:$C$37,"E",Rapportierung!AC6:AC37)</f>
        <v>0</v>
      </c>
      <c r="E72" s="981"/>
      <c r="F72" s="980">
        <f>SUMIF(Rapportierung!$C$6:$C$37,"E",Rapportierung!AE6:AE37)</f>
        <v>0</v>
      </c>
      <c r="G72" s="981"/>
      <c r="H72" s="980">
        <f>SUMIF(Rapportierung!$C$6:$C$37,"E",Rapportierung!AG6:AG37)</f>
        <v>0</v>
      </c>
      <c r="I72" s="981"/>
      <c r="J72" s="980">
        <f>SUMIF(Rapportierung!$C$6:$C$37,"E",Rapportierung!AI6:AI37)</f>
        <v>0</v>
      </c>
      <c r="K72" s="981"/>
      <c r="L72" s="980">
        <f>SUMIF(Rapportierung!$C$6:$C$37,"E",Rapportierung!AK6:AK37)</f>
        <v>0</v>
      </c>
      <c r="M72" s="981"/>
      <c r="N72" s="980">
        <f>SUMIF(Rapportierung!$C$6:$C$37,"E",Rapportierung!AM6:AM37)</f>
        <v>0</v>
      </c>
      <c r="O72" s="981"/>
      <c r="P72" s="980">
        <f>SUMIF(Rapportierung!$C$6:$C$37,"E",Rapportierung!AO6:AO37)</f>
        <v>0</v>
      </c>
      <c r="Q72" s="981"/>
      <c r="R72" s="980">
        <f>SUMIF(Rapportierung!$C$6:$C$37,"E",Rapportierung!AQ6:AQ37)</f>
        <v>0</v>
      </c>
      <c r="S72" s="981"/>
      <c r="T72" s="980">
        <f>SUMIF(Rapportierung!$C$6:$C$37,"E",Rapportierung!AS6:AS37)</f>
        <v>0</v>
      </c>
      <c r="U72" s="981"/>
      <c r="V72" s="980">
        <f>SUMIF(Rapportierung!$C$6:$C$37,"E",Rapportierung!AU6:AU37)</f>
        <v>0</v>
      </c>
      <c r="W72" s="981"/>
      <c r="X72" s="980">
        <f>SUMIF(Rapportierung!$C$6:$C$37,"E",Rapportierung!AW6:AW37)</f>
        <v>0</v>
      </c>
      <c r="Y72" s="981"/>
      <c r="Z72" s="980">
        <f>SUMIF(Rapportierung!$C$6:$C$37,"E",Rapportierung!AY6:AY37)</f>
        <v>0</v>
      </c>
      <c r="AA72" s="981"/>
      <c r="AB72" s="980">
        <f>SUMIF(Rapportierung!$C$6:$C$37,"E",Rapportierung!BA6:BA37)</f>
        <v>0</v>
      </c>
      <c r="AC72" s="981"/>
      <c r="AD72" s="980">
        <f>SUMIF(Rapportierung!$C$6:$C$37,"E",Rapportierung!BC6:BC37)</f>
        <v>0</v>
      </c>
      <c r="AE72" s="981"/>
      <c r="AF72" s="980">
        <f>SUMIF(Rapportierung!$C$6:$C$37,"E",Rapportierung!BE6:BE37)</f>
        <v>0</v>
      </c>
      <c r="AG72" s="981"/>
      <c r="AH72" s="980">
        <f>SUMIF(Rapportierung!$C$6:$C$37,"E",Rapportierung!BG6:BG37)</f>
        <v>0</v>
      </c>
      <c r="AI72" s="981"/>
      <c r="AJ72" s="980">
        <f>SUMIF(Rapportierung!$C$6:$C$37,"E",Rapportierung!BI6:BI37)</f>
        <v>0</v>
      </c>
      <c r="AK72" s="981"/>
      <c r="AL72" s="980">
        <f>SUMIF(Rapportierung!$C$6:$C$37,"E",Rapportierung!BK6:BK37)</f>
        <v>0</v>
      </c>
      <c r="AM72" s="981"/>
      <c r="AN72" s="980">
        <f>SUMIF(Rapportierung!$C$6:$C$37,"E",Rapportierung!BM6:BM37)</f>
        <v>0</v>
      </c>
      <c r="AO72" s="981"/>
      <c r="AP72" s="980">
        <f>SUMIF(Rapportierung!$C$6:$C$37,"E",Rapportierung!BO6:BO37)</f>
        <v>0</v>
      </c>
      <c r="AQ72" s="981"/>
      <c r="AR72" s="980">
        <f>SUMIF(Rapportierung!$C$6:$C$37,"E",Rapportierung!BQ6:BQ37)</f>
        <v>0</v>
      </c>
      <c r="AS72" s="981"/>
      <c r="AT72" s="980">
        <f>SUMIF(Rapportierung!$C$6:$C$37,"E",Rapportierung!BS6:BS37)</f>
        <v>0</v>
      </c>
      <c r="AU72" s="981"/>
      <c r="AV72" s="980">
        <f>SUMIF(Rapportierung!$C$6:$C$37,"E",Rapportierung!BU6:BU37)</f>
        <v>0</v>
      </c>
      <c r="AW72" s="981"/>
      <c r="AX72" s="980">
        <f>SUMIF(Rapportierung!$C$6:$C$37,"E",Rapportierung!BW6:BW37)</f>
        <v>0</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0</v>
      </c>
      <c r="CG72" s="325">
        <f t="shared" si="91"/>
        <v>75</v>
      </c>
      <c r="CH72" s="277">
        <f t="shared" si="90"/>
        <v>0</v>
      </c>
      <c r="CI72" s="328"/>
      <c r="CK72" s="326"/>
      <c r="CL72" s="327"/>
      <c r="CM72" s="326"/>
    </row>
    <row r="73" spans="1:92" x14ac:dyDescent="0.2">
      <c r="A73" s="283" t="s">
        <v>360</v>
      </c>
      <c r="B73" s="284"/>
      <c r="C73" s="285" t="s">
        <v>9</v>
      </c>
      <c r="D73" s="980">
        <f>SUMIF(Rapportierung!$C$6:$C$37,"F",Rapportierung!AC6:AC37)</f>
        <v>0</v>
      </c>
      <c r="E73" s="981"/>
      <c r="F73" s="980">
        <f>SUMIF(Rapportierung!$C$6:$C$37,"F",Rapportierung!AE6:AE37)</f>
        <v>0</v>
      </c>
      <c r="G73" s="981"/>
      <c r="H73" s="980">
        <f>SUMIF(Rapportierung!$C$6:$C$37,"F",Rapportierung!AG6:AG37)</f>
        <v>0</v>
      </c>
      <c r="I73" s="981"/>
      <c r="J73" s="980">
        <f>SUMIF(Rapportierung!$C$6:$C$37,"F",Rapportierung!AI6:AI37)</f>
        <v>0</v>
      </c>
      <c r="K73" s="981"/>
      <c r="L73" s="980">
        <f>SUMIF(Rapportierung!$C$6:$C$37,"F",Rapportierung!AK6:AK37)</f>
        <v>0</v>
      </c>
      <c r="M73" s="981"/>
      <c r="N73" s="980">
        <f>SUMIF(Rapportierung!$C$6:$C$37,"F",Rapportierung!AM6:AM37)</f>
        <v>0</v>
      </c>
      <c r="O73" s="981"/>
      <c r="P73" s="980">
        <f>SUMIF(Rapportierung!$C$6:$C$37,"F",Rapportierung!AO6:AO37)</f>
        <v>0</v>
      </c>
      <c r="Q73" s="981"/>
      <c r="R73" s="980">
        <f>SUMIF(Rapportierung!$C$6:$C$37,"F",Rapportierung!AQ6:AQ37)</f>
        <v>0</v>
      </c>
      <c r="S73" s="981"/>
      <c r="T73" s="980">
        <f>SUMIF(Rapportierung!$C$6:$C$37,"F",Rapportierung!AS6:AS37)</f>
        <v>0</v>
      </c>
      <c r="U73" s="981"/>
      <c r="V73" s="980">
        <f>SUMIF(Rapportierung!$C$6:$C$37,"F",Rapportierung!AU6:AU37)</f>
        <v>0</v>
      </c>
      <c r="W73" s="981"/>
      <c r="X73" s="980">
        <f>SUMIF(Rapportierung!$C$6:$C$37,"F",Rapportierung!AW6:AW37)</f>
        <v>0</v>
      </c>
      <c r="Y73" s="981"/>
      <c r="Z73" s="980">
        <f>SUMIF(Rapportierung!$C$6:$C$37,"F",Rapportierung!AY6:AY37)</f>
        <v>0</v>
      </c>
      <c r="AA73" s="981"/>
      <c r="AB73" s="980">
        <f>SUMIF(Rapportierung!$C$6:$C$37,"F",Rapportierung!BA6:BA37)</f>
        <v>0</v>
      </c>
      <c r="AC73" s="981"/>
      <c r="AD73" s="980">
        <f>SUMIF(Rapportierung!$C$6:$C$37,"F",Rapportierung!BC6:BC37)</f>
        <v>0</v>
      </c>
      <c r="AE73" s="981"/>
      <c r="AF73" s="980">
        <f>SUMIF(Rapportierung!$C$6:$C$37,"F",Rapportierung!BE6:BE37)</f>
        <v>0</v>
      </c>
      <c r="AG73" s="981"/>
      <c r="AH73" s="980">
        <f>SUMIF(Rapportierung!$C$6:$C$37,"F",Rapportierung!BG6:BG37)</f>
        <v>0</v>
      </c>
      <c r="AI73" s="981"/>
      <c r="AJ73" s="980">
        <f>SUMIF(Rapportierung!$C$6:$C$37,"F",Rapportierung!BI6:BI37)</f>
        <v>0</v>
      </c>
      <c r="AK73" s="981"/>
      <c r="AL73" s="980">
        <f>SUMIF(Rapportierung!$C$6:$C$37,"F",Rapportierung!BK6:BK37)</f>
        <v>0</v>
      </c>
      <c r="AM73" s="981"/>
      <c r="AN73" s="980">
        <f>SUMIF(Rapportierung!$C$6:$C$37,"F",Rapportierung!BM6:BM37)</f>
        <v>0</v>
      </c>
      <c r="AO73" s="981"/>
      <c r="AP73" s="980">
        <f>SUMIF(Rapportierung!$C$6:$C$37,"F",Rapportierung!BO6:BO37)</f>
        <v>0</v>
      </c>
      <c r="AQ73" s="981"/>
      <c r="AR73" s="980">
        <f>SUMIF(Rapportierung!$C$6:$C$37,"F",Rapportierung!BQ6:BQ37)</f>
        <v>0</v>
      </c>
      <c r="AS73" s="981"/>
      <c r="AT73" s="980">
        <f>SUMIF(Rapportierung!$C$6:$C$37,"F",Rapportierung!BS6:BS37)</f>
        <v>0</v>
      </c>
      <c r="AU73" s="981"/>
      <c r="AV73" s="980">
        <f>SUMIF(Rapportierung!$C$6:$C$37,"F",Rapportierung!BU6:BU37)</f>
        <v>0</v>
      </c>
      <c r="AW73" s="981"/>
      <c r="AX73" s="980">
        <f>SUMIF(Rapportierung!$C$6:$C$37,"F",Rapportierung!BW6:BW37)</f>
        <v>0</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0</v>
      </c>
      <c r="CG73" s="325">
        <f t="shared" si="91"/>
        <v>60</v>
      </c>
      <c r="CH73" s="277">
        <f t="shared" si="90"/>
        <v>0</v>
      </c>
      <c r="CI73" s="328"/>
      <c r="CK73" s="326"/>
      <c r="CL73" s="327"/>
      <c r="CM73" s="326"/>
    </row>
    <row r="74" spans="1:92" x14ac:dyDescent="0.2">
      <c r="A74" s="283" t="s">
        <v>363</v>
      </c>
      <c r="B74" s="284"/>
      <c r="C74" s="285" t="s">
        <v>10</v>
      </c>
      <c r="D74" s="977">
        <f>SUMIF(Rapportierung!$C$6:$C$37,"G",Rapportierung!AC6:AC37)</f>
        <v>0</v>
      </c>
      <c r="E74" s="978"/>
      <c r="F74" s="977">
        <f>SUMIF(Rapportierung!$C$6:$C$37,"G",Rapportierung!AE6:AE37)</f>
        <v>0</v>
      </c>
      <c r="G74" s="978"/>
      <c r="H74" s="977">
        <f>SUMIF(Rapportierung!$C$6:$C$37,"G",Rapportierung!AG6:AG37)</f>
        <v>0</v>
      </c>
      <c r="I74" s="978"/>
      <c r="J74" s="977">
        <f>SUMIF(Rapportierung!$C$6:$C$37,"G",Rapportierung!AI6:AI37)</f>
        <v>0</v>
      </c>
      <c r="K74" s="978"/>
      <c r="L74" s="977">
        <f>SUMIF(Rapportierung!$C$6:$C$37,"G",Rapportierung!AK6:AK37)</f>
        <v>0</v>
      </c>
      <c r="M74" s="978"/>
      <c r="N74" s="977">
        <f>SUMIF(Rapportierung!$C$6:$C$37,"G",Rapportierung!AM6:AM37)</f>
        <v>0</v>
      </c>
      <c r="O74" s="978"/>
      <c r="P74" s="977">
        <f>SUMIF(Rapportierung!$C$6:$C$37,"G",Rapportierung!AO6:AO37)</f>
        <v>0</v>
      </c>
      <c r="Q74" s="978"/>
      <c r="R74" s="977">
        <f>SUMIF(Rapportierung!$C$6:$C$37,"G",Rapportierung!AQ6:AQ37)</f>
        <v>0</v>
      </c>
      <c r="S74" s="978"/>
      <c r="T74" s="977">
        <f>SUMIF(Rapportierung!$C$6:$C$37,"G",Rapportierung!AS6:AS37)</f>
        <v>0</v>
      </c>
      <c r="U74" s="978"/>
      <c r="V74" s="977">
        <f>SUMIF(Rapportierung!$C$6:$C$37,"G",Rapportierung!AU6:AU37)</f>
        <v>0</v>
      </c>
      <c r="W74" s="978"/>
      <c r="X74" s="977">
        <f>SUMIF(Rapportierung!$C$6:$C$37,"G",Rapportierung!AW6:AW37)</f>
        <v>0</v>
      </c>
      <c r="Y74" s="978"/>
      <c r="Z74" s="977">
        <f>SUMIF(Rapportierung!$C$6:$C$37,"G",Rapportierung!AY6:AY37)</f>
        <v>0</v>
      </c>
      <c r="AA74" s="978"/>
      <c r="AB74" s="977">
        <f>SUMIF(Rapportierung!$C$6:$C$37,"G",Rapportierung!BA6:BA37)</f>
        <v>0</v>
      </c>
      <c r="AC74" s="978"/>
      <c r="AD74" s="977">
        <f>SUMIF(Rapportierung!$C$6:$C$37,"G",Rapportierung!BC6:BC37)</f>
        <v>0</v>
      </c>
      <c r="AE74" s="978"/>
      <c r="AF74" s="977">
        <f>SUMIF(Rapportierung!$C$6:$C$37,"G",Rapportierung!BE6:BE37)</f>
        <v>0</v>
      </c>
      <c r="AG74" s="978"/>
      <c r="AH74" s="977">
        <f>SUMIF(Rapportierung!$C$6:$C$37,"G",Rapportierung!BG6:BG37)</f>
        <v>0</v>
      </c>
      <c r="AI74" s="978"/>
      <c r="AJ74" s="977">
        <f>SUMIF(Rapportierung!$C$6:$C$37,"G",Rapportierung!BI6:BI37)</f>
        <v>0</v>
      </c>
      <c r="AK74" s="978"/>
      <c r="AL74" s="977">
        <f>SUMIF(Rapportierung!$C$6:$C$37,"G",Rapportierung!BK6:BK37)</f>
        <v>0</v>
      </c>
      <c r="AM74" s="978"/>
      <c r="AN74" s="977">
        <f>SUMIF(Rapportierung!$C$6:$C$37,"G",Rapportierung!BM6:BM37)</f>
        <v>0</v>
      </c>
      <c r="AO74" s="978"/>
      <c r="AP74" s="977">
        <f>SUMIF(Rapportierung!$C$6:$C$37,"G",Rapportierung!BO6:BO37)</f>
        <v>0</v>
      </c>
      <c r="AQ74" s="978"/>
      <c r="AR74" s="977">
        <f>SUMIF(Rapportierung!$C$6:$C$37,"G",Rapportierung!BQ6:BQ37)</f>
        <v>0</v>
      </c>
      <c r="AS74" s="978"/>
      <c r="AT74" s="977">
        <f>SUMIF(Rapportierung!$C$6:$C$37,"G",Rapportierung!BS6:BS37)</f>
        <v>0</v>
      </c>
      <c r="AU74" s="978"/>
      <c r="AV74" s="977">
        <f>SUMIF(Rapportierung!$C$6:$C$37,"G",Rapportierung!BU6:BU37)</f>
        <v>0</v>
      </c>
      <c r="AW74" s="978"/>
      <c r="AX74" s="977">
        <f>SUMIF(Rapportierung!$C$6:$C$37,"G",Rapportierung!BW6:BW37)</f>
        <v>0</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0</v>
      </c>
      <c r="CG74" s="325">
        <f t="shared" si="91"/>
        <v>35</v>
      </c>
      <c r="CH74" s="277">
        <f t="shared" si="90"/>
        <v>0</v>
      </c>
      <c r="CI74" s="328"/>
      <c r="CK74" s="326"/>
      <c r="CL74" s="327"/>
      <c r="CM74" s="326"/>
    </row>
    <row r="75" spans="1:92" x14ac:dyDescent="0.2">
      <c r="A75" s="825" t="s">
        <v>350</v>
      </c>
      <c r="B75" s="830"/>
      <c r="C75" s="830"/>
      <c r="D75" s="1085">
        <f>SUM(D68:E74)</f>
        <v>58.75</v>
      </c>
      <c r="E75" s="1086"/>
      <c r="F75" s="1085">
        <f>SUM(F68:G74)</f>
        <v>37.5</v>
      </c>
      <c r="G75" s="1086"/>
      <c r="H75" s="1085">
        <f>SUM(H68:I74)</f>
        <v>57.75</v>
      </c>
      <c r="I75" s="1086"/>
      <c r="J75" s="1085">
        <f>SUM(J68:K74)</f>
        <v>28.75</v>
      </c>
      <c r="K75" s="1086"/>
      <c r="L75" s="1085">
        <f>SUM(L68:M74)</f>
        <v>38.5</v>
      </c>
      <c r="M75" s="1086"/>
      <c r="N75" s="1085">
        <f>SUM(N68:O74)</f>
        <v>25</v>
      </c>
      <c r="O75" s="1086"/>
      <c r="P75" s="1085">
        <f>SUM(P68:Q74)</f>
        <v>2</v>
      </c>
      <c r="Q75" s="1086"/>
      <c r="R75" s="1085">
        <f>SUM(R68:S74)</f>
        <v>1</v>
      </c>
      <c r="S75" s="1086"/>
      <c r="T75" s="1085">
        <f>SUM(T68:U74)</f>
        <v>7.25</v>
      </c>
      <c r="U75" s="1086"/>
      <c r="V75" s="1085">
        <f>SUM(V68:W74)</f>
        <v>0</v>
      </c>
      <c r="W75" s="1086"/>
      <c r="X75" s="1085">
        <f>SUM(X68:Y74)</f>
        <v>42.5</v>
      </c>
      <c r="Y75" s="1086"/>
      <c r="Z75" s="1085">
        <f>SUM(Z68:AA74)</f>
        <v>0</v>
      </c>
      <c r="AA75" s="1086"/>
      <c r="AB75" s="1085">
        <f>SUM(AB68:AC74)</f>
        <v>0</v>
      </c>
      <c r="AC75" s="1086"/>
      <c r="AD75" s="1085">
        <f>SUM(AD68:AE74)</f>
        <v>0</v>
      </c>
      <c r="AE75" s="1086"/>
      <c r="AF75" s="1085">
        <f>SUM(AF68:AG74)</f>
        <v>0</v>
      </c>
      <c r="AG75" s="1086"/>
      <c r="AH75" s="1084">
        <f>SUM(AH68:AI74)</f>
        <v>0</v>
      </c>
      <c r="AI75" s="1084"/>
      <c r="AJ75" s="1084">
        <f>SUM(AJ68:AK74)</f>
        <v>0</v>
      </c>
      <c r="AK75" s="1084"/>
      <c r="AL75" s="1084">
        <f>SUM(AL68:AM74)</f>
        <v>0</v>
      </c>
      <c r="AM75" s="1084"/>
      <c r="AN75" s="1084">
        <f>SUM(AN68:AO74)</f>
        <v>0</v>
      </c>
      <c r="AO75" s="1084"/>
      <c r="AP75" s="1084">
        <f>SUM(AP68:AQ74)</f>
        <v>1</v>
      </c>
      <c r="AQ75" s="1084"/>
      <c r="AR75" s="1084">
        <f>SUM(AR68:AS74)</f>
        <v>0</v>
      </c>
      <c r="AS75" s="1084"/>
      <c r="AT75" s="1084">
        <f>SUM(AT68:AU74)</f>
        <v>0</v>
      </c>
      <c r="AU75" s="1084"/>
      <c r="AV75" s="1084">
        <f>SUM(AV68:AW74)</f>
        <v>0</v>
      </c>
      <c r="AW75" s="1084"/>
      <c r="AX75" s="1084">
        <f>SUM(AX68:AY74)</f>
        <v>0</v>
      </c>
      <c r="AY75" s="1084"/>
      <c r="AZ75" s="1084">
        <f>SUM(AZ68:BA74)</f>
        <v>0</v>
      </c>
      <c r="BA75" s="1084"/>
      <c r="BB75" s="1084">
        <f>SUM(BB68:BC74)</f>
        <v>0</v>
      </c>
      <c r="BC75" s="1084"/>
      <c r="BD75" s="1084">
        <f>SUM(BD68:BE74)</f>
        <v>0</v>
      </c>
      <c r="BE75" s="1084"/>
      <c r="BF75" s="1084">
        <f>SUM(BF68:BG74)</f>
        <v>0</v>
      </c>
      <c r="BG75" s="1084"/>
      <c r="BH75" s="1084">
        <f>SUM(BH68:BI74)</f>
        <v>0</v>
      </c>
      <c r="BI75" s="1084"/>
      <c r="BJ75" s="1084">
        <f>SUM(BJ68:BK74)</f>
        <v>0</v>
      </c>
      <c r="BK75" s="1084"/>
      <c r="BL75" s="1084">
        <f>SUM(BL68:BM74)</f>
        <v>0</v>
      </c>
      <c r="BM75" s="1084"/>
      <c r="BN75" s="1084">
        <f>SUM(BN68:BO74)</f>
        <v>0</v>
      </c>
      <c r="BO75" s="1084"/>
      <c r="BP75" s="1084">
        <f>SUM(BP68:BQ74)</f>
        <v>0</v>
      </c>
      <c r="BQ75" s="1084"/>
      <c r="BR75" s="1084">
        <f>SUM(BR68:BS74)</f>
        <v>0</v>
      </c>
      <c r="BS75" s="1084"/>
      <c r="BT75" s="1084">
        <f>SUM(BT68:BU74)</f>
        <v>0</v>
      </c>
      <c r="BU75" s="1084"/>
      <c r="BV75" s="1084">
        <f>SUM(BV68:BW74)</f>
        <v>0</v>
      </c>
      <c r="BW75" s="1084"/>
      <c r="BX75" s="1084">
        <f>SUM(BX68:BY74)</f>
        <v>0</v>
      </c>
      <c r="BY75" s="1084"/>
      <c r="BZ75" s="1084">
        <f>SUM(BZ68:CA74)</f>
        <v>0</v>
      </c>
      <c r="CA75" s="1084"/>
      <c r="CB75" s="1084">
        <f>SUM(CB68:CC74)</f>
        <v>0</v>
      </c>
      <c r="CC75" s="1084"/>
      <c r="CD75" s="1084">
        <f>SUM(CD68:CE74)</f>
        <v>0</v>
      </c>
      <c r="CE75" s="1084"/>
      <c r="CF75" s="831">
        <f>SUM(CF68:CF74)</f>
        <v>300</v>
      </c>
      <c r="CG75" s="832"/>
      <c r="CH75" s="833">
        <f>ROUND(SUM(CH68:CH74),0)</f>
        <v>32018</v>
      </c>
      <c r="CI75" s="328"/>
      <c r="CK75" s="333"/>
      <c r="CL75" s="333"/>
      <c r="CM75" s="333"/>
    </row>
    <row r="76" spans="1:92" ht="12.75" customHeight="1" x14ac:dyDescent="0.2">
      <c r="A76" s="825" t="s">
        <v>348</v>
      </c>
      <c r="B76" s="830"/>
      <c r="C76" s="830"/>
      <c r="D76" s="1082">
        <f>D68*$CG68+D69*$CG69+D72*$CG72+D73*$CG73+D74*$CG74+D70*$CG70+D71*$CG71</f>
        <v>6292</v>
      </c>
      <c r="E76" s="1083"/>
      <c r="F76" s="1082">
        <f t="shared" ref="F76" si="92">F68*$CG68+F69*$CG69+F72*$CG72+F73*$CG73+F74*$CG74+F70*$CG70+F71*$CG71</f>
        <v>3750</v>
      </c>
      <c r="G76" s="1083"/>
      <c r="H76" s="1082">
        <f t="shared" ref="H76" si="93">H68*$CG68+H69*$CG69+H72*$CG72+H73*$CG73+H74*$CG74+H70*$CG70+H71*$CG71</f>
        <v>6132</v>
      </c>
      <c r="I76" s="1083"/>
      <c r="J76" s="1082">
        <f t="shared" ref="J76" si="94">J68*$CG68+J69*$CG69+J72*$CG72+J73*$CG73+J74*$CG74+J70*$CG70+J71*$CG71</f>
        <v>3110</v>
      </c>
      <c r="K76" s="1083"/>
      <c r="L76" s="1082">
        <f t="shared" ref="L76" si="95">L68*$CG68+L69*$CG69+L72*$CG72+L73*$CG73+L74*$CG74+L70*$CG70+L71*$CG71</f>
        <v>4039</v>
      </c>
      <c r="M76" s="1083"/>
      <c r="N76" s="1082">
        <f t="shared" ref="N76" si="96">N68*$CG68+N69*$CG69+N72*$CG72+N73*$CG73+N74*$CG74+N70*$CG70+N71*$CG71</f>
        <v>2688</v>
      </c>
      <c r="O76" s="1083"/>
      <c r="P76" s="1082">
        <f t="shared" ref="P76" si="97">P68*$CG68+P69*$CG69+P72*$CG72+P73*$CG73+P74*$CG74+P70*$CG70+P71*$CG71</f>
        <v>200</v>
      </c>
      <c r="Q76" s="1083"/>
      <c r="R76" s="1082">
        <f t="shared" ref="R76" si="98">R68*$CG68+R69*$CG69+R72*$CG72+R73*$CG73+R74*$CG74+R70*$CG70+R71*$CG71</f>
        <v>120</v>
      </c>
      <c r="S76" s="1083"/>
      <c r="T76" s="1082">
        <f t="shared" ref="T76" si="99">T68*$CG68+T69*$CG69+T72*$CG72+T73*$CG73+T74*$CG74+T70*$CG70+T71*$CG71</f>
        <v>725</v>
      </c>
      <c r="U76" s="1083"/>
      <c r="V76" s="1082">
        <f t="shared" ref="V76" si="100">V68*$CG68+V69*$CG69+V72*$CG72+V73*$CG73+V74*$CG74+V70*$CG70+V71*$CG71</f>
        <v>0</v>
      </c>
      <c r="W76" s="1083"/>
      <c r="X76" s="1082">
        <f t="shared" ref="X76" si="101">X68*$CG68+X69*$CG69+X72*$CG72+X73*$CG73+X74*$CG74+X70*$CG70+X71*$CG71</f>
        <v>4844</v>
      </c>
      <c r="Y76" s="1083"/>
      <c r="Z76" s="1082">
        <f t="shared" ref="Z76" si="102">Z68*$CG68+Z69*$CG69+Z72*$CG72+Z73*$CG73+Z74*$CG74+Z70*$CG70+Z71*$CG71</f>
        <v>0</v>
      </c>
      <c r="AA76" s="1083"/>
      <c r="AB76" s="1082">
        <f t="shared" ref="AB76" si="103">AB68*$CG68+AB69*$CG69+AB72*$CG72+AB73*$CG73+AB74*$CG74+AB70*$CG70+AB71*$CG71</f>
        <v>0</v>
      </c>
      <c r="AC76" s="1083"/>
      <c r="AD76" s="1082">
        <f t="shared" ref="AD76" si="104">AD68*$CG68+AD69*$CG69+AD72*$CG72+AD73*$CG73+AD74*$CG74+AD70*$CG70+AD71*$CG71</f>
        <v>0</v>
      </c>
      <c r="AE76" s="1083"/>
      <c r="AF76" s="1082">
        <f t="shared" ref="AF76" si="105">AF68*$CG68+AF69*$CG69+AF72*$CG72+AF73*$CG73+AF74*$CG74+AF70*$CG70+AF71*$CG71</f>
        <v>0</v>
      </c>
      <c r="AG76" s="1083"/>
      <c r="AH76" s="1082">
        <f t="shared" ref="AH76" si="106">AH68*$CG68+AH69*$CG69+AH72*$CG72+AH73*$CG73+AH74*$CG74+AH70*$CG70+AH71*$CG71</f>
        <v>0</v>
      </c>
      <c r="AI76" s="1083"/>
      <c r="AJ76" s="1082">
        <f t="shared" ref="AJ76" si="107">AJ68*$CG68+AJ69*$CG69+AJ72*$CG72+AJ73*$CG73+AJ74*$CG74+AJ70*$CG70+AJ71*$CG71</f>
        <v>0</v>
      </c>
      <c r="AK76" s="1083"/>
      <c r="AL76" s="1082">
        <f t="shared" ref="AL76" si="108">AL68*$CG68+AL69*$CG69+AL72*$CG72+AL73*$CG73+AL74*$CG74+AL70*$CG70+AL71*$CG71</f>
        <v>0</v>
      </c>
      <c r="AM76" s="1083"/>
      <c r="AN76" s="1082">
        <f t="shared" ref="AN76" si="109">AN68*$CG68+AN69*$CG69+AN72*$CG72+AN73*$CG73+AN74*$CG74+AN70*$CG70+AN71*$CG71</f>
        <v>0</v>
      </c>
      <c r="AO76" s="1083"/>
      <c r="AP76" s="1082">
        <f t="shared" ref="AP76" si="110">AP68*$CG68+AP69*$CG69+AP72*$CG72+AP73*$CG73+AP74*$CG74+AP70*$CG70+AP71*$CG71</f>
        <v>118</v>
      </c>
      <c r="AQ76" s="1083"/>
      <c r="AR76" s="1082">
        <f t="shared" ref="AR76" si="111">AR68*$CG68+AR69*$CG69+AR72*$CG72+AR73*$CG73+AR74*$CG74+AR70*$CG70+AR71*$CG71</f>
        <v>0</v>
      </c>
      <c r="AS76" s="1083"/>
      <c r="AT76" s="1082">
        <f t="shared" ref="AT76" si="112">AT68*$CG68+AT69*$CG69+AT72*$CG72+AT73*$CG73+AT74*$CG74+AT70*$CG70+AT71*$CG71</f>
        <v>0</v>
      </c>
      <c r="AU76" s="1083"/>
      <c r="AV76" s="1082">
        <f t="shared" ref="AV76" si="113">AV68*$CG68+AV69*$CG69+AV72*$CG72+AV73*$CG73+AV74*$CG74+AV70*$CG70+AV71*$CG71</f>
        <v>0</v>
      </c>
      <c r="AW76" s="1083"/>
      <c r="AX76" s="1082">
        <f t="shared" ref="AX76" si="114">AX68*$CG68+AX69*$CG69+AX72*$CG72+AX73*$CG73+AX74*$CG74+AX70*$CG70+AX71*$CG71</f>
        <v>0</v>
      </c>
      <c r="AY76" s="1083"/>
      <c r="AZ76" s="1082">
        <f t="shared" ref="AZ76" si="115">AZ68*$CG68+AZ69*$CG69+AZ72*$CG72+AZ73*$CG73+AZ74*$CG74+AZ70*$CG70+AZ71*$CG71</f>
        <v>0</v>
      </c>
      <c r="BA76" s="1083"/>
      <c r="BB76" s="1082">
        <f t="shared" ref="BB76" si="116">BB68*$CG68+BB69*$CG69+BB72*$CG72+BB73*$CG73+BB74*$CG74+BB70*$CG70+BB71*$CG71</f>
        <v>0</v>
      </c>
      <c r="BC76" s="1083"/>
      <c r="BD76" s="1082">
        <f t="shared" ref="BD76" si="117">BD68*$CG68+BD69*$CG69+BD72*$CG72+BD73*$CG73+BD74*$CG74+BD70*$CG70+BD71*$CG71</f>
        <v>0</v>
      </c>
      <c r="BE76" s="1083"/>
      <c r="BF76" s="1082">
        <f t="shared" ref="BF76" si="118">BF68*$CG68+BF69*$CG69+BF72*$CG72+BF73*$CG73+BF74*$CG74+BF70*$CG70+BF71*$CG71</f>
        <v>0</v>
      </c>
      <c r="BG76" s="1083"/>
      <c r="BH76" s="1082">
        <f t="shared" ref="BH76" si="119">BH68*$CG68+BH69*$CG69+BH72*$CG72+BH73*$CG73+BH74*$CG74+BH70*$CG70+BH71*$CG71</f>
        <v>0</v>
      </c>
      <c r="BI76" s="1083"/>
      <c r="BJ76" s="1082">
        <f t="shared" ref="BJ76" si="120">BJ68*$CG68+BJ69*$CG69+BJ72*$CG72+BJ73*$CG73+BJ74*$CG74+BJ70*$CG70+BJ71*$CG71</f>
        <v>0</v>
      </c>
      <c r="BK76" s="1083"/>
      <c r="BL76" s="1082">
        <f t="shared" ref="BL76" si="121">BL68*$CG68+BL69*$CG69+BL72*$CG72+BL73*$CG73+BL74*$CG74+BL70*$CG70+BL71*$CG71</f>
        <v>0</v>
      </c>
      <c r="BM76" s="1083"/>
      <c r="BN76" s="1082">
        <f t="shared" ref="BN76" si="122">BN68*$CG68+BN69*$CG69+BN72*$CG72+BN73*$CG73+BN74*$CG74+BN70*$CG70+BN71*$CG71</f>
        <v>0</v>
      </c>
      <c r="BO76" s="1083"/>
      <c r="BP76" s="1082">
        <f t="shared" ref="BP76" si="123">BP68*$CG68+BP69*$CG69+BP72*$CG72+BP73*$CG73+BP74*$CG74+BP70*$CG70+BP71*$CG71</f>
        <v>0</v>
      </c>
      <c r="BQ76" s="1083"/>
      <c r="BR76" s="1082">
        <f t="shared" ref="BR76" si="124">BR68*$CG68+BR69*$CG69+BR72*$CG72+BR73*$CG73+BR74*$CG74+BR70*$CG70+BR71*$CG71</f>
        <v>0</v>
      </c>
      <c r="BS76" s="1083"/>
      <c r="BT76" s="1082">
        <f t="shared" ref="BT76" si="125">BT68*$CG68+BT69*$CG69+BT72*$CG72+BT73*$CG73+BT74*$CG74+BT70*$CG70+BT71*$CG71</f>
        <v>0</v>
      </c>
      <c r="BU76" s="1083"/>
      <c r="BV76" s="1082">
        <f t="shared" ref="BV76" si="126">BV68*$CG68+BV69*$CG69+BV72*$CG72+BV73*$CG73+BV74*$CG74+BV70*$CG70+BV71*$CG71</f>
        <v>0</v>
      </c>
      <c r="BW76" s="1083"/>
      <c r="BX76" s="1082">
        <f t="shared" ref="BX76" si="127">BX68*$CG68+BX69*$CG69+BX72*$CG72+BX73*$CG73+BX74*$CG74+BX70*$CG70+BX71*$CG71</f>
        <v>0</v>
      </c>
      <c r="BY76" s="1083"/>
      <c r="BZ76" s="1082">
        <f t="shared" ref="BZ76" si="128">BZ68*$CG68+BZ69*$CG69+BZ72*$CG72+BZ73*$CG73+BZ74*$CG74+BZ70*$CG70+BZ71*$CG71</f>
        <v>0</v>
      </c>
      <c r="CA76" s="1083"/>
      <c r="CB76" s="1082">
        <f t="shared" ref="CB76" si="129">CB68*$CG68+CB69*$CG69+CB72*$CG72+CB73*$CG73+CB74*$CG74+CB70*$CG70+CB71*$CG71</f>
        <v>0</v>
      </c>
      <c r="CC76" s="1083"/>
      <c r="CD76" s="1082">
        <f t="shared" ref="CD76" si="130">CD68*$CG68+CD69*$CG69+CD72*$CG72+CD73*$CG73+CD74*$CG74+CD70*$CG70+CD71*$CG71</f>
        <v>0</v>
      </c>
      <c r="CE76" s="1083"/>
      <c r="CF76" s="834"/>
      <c r="CG76" s="832" t="s">
        <v>354</v>
      </c>
      <c r="CH76" s="832">
        <f>CH75/CF75</f>
        <v>106.72666666666667</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6292</v>
      </c>
      <c r="E97" s="342">
        <f t="shared" ref="E97" si="131">D97</f>
        <v>6292</v>
      </c>
      <c r="F97" s="342">
        <f>F76</f>
        <v>3750</v>
      </c>
      <c r="G97" s="342">
        <f t="shared" ref="E97:G98" si="132">F97</f>
        <v>3750</v>
      </c>
      <c r="H97" s="342">
        <f t="shared" ref="H97" si="133">H76</f>
        <v>6132</v>
      </c>
      <c r="I97" s="342">
        <f t="shared" ref="I97:I98" si="134">H97</f>
        <v>6132</v>
      </c>
      <c r="J97" s="342">
        <f>J76</f>
        <v>3110</v>
      </c>
      <c r="K97" s="342">
        <f t="shared" ref="K97:M98" si="135">J97</f>
        <v>3110</v>
      </c>
      <c r="L97" s="342">
        <f t="shared" si="135"/>
        <v>3110</v>
      </c>
      <c r="M97" s="342">
        <f t="shared" si="135"/>
        <v>3110</v>
      </c>
      <c r="N97" s="342">
        <f t="shared" ref="N97" si="136">N76</f>
        <v>2688</v>
      </c>
      <c r="O97" s="342">
        <f t="shared" ref="O97:O98" si="137">N97</f>
        <v>2688</v>
      </c>
      <c r="P97" s="342">
        <f t="shared" ref="P97" si="138">P76</f>
        <v>200</v>
      </c>
      <c r="Q97" s="342">
        <f t="shared" ref="Q97:Q98" si="139">P97</f>
        <v>200</v>
      </c>
      <c r="R97" s="342">
        <f t="shared" ref="R97" si="140">R76</f>
        <v>120</v>
      </c>
      <c r="S97" s="342">
        <f t="shared" ref="S97:S98" si="141">R97</f>
        <v>120</v>
      </c>
      <c r="T97" s="342">
        <f t="shared" ref="T97" si="142">T76</f>
        <v>725</v>
      </c>
      <c r="U97" s="342">
        <f t="shared" ref="U97:U98" si="143">T97</f>
        <v>725</v>
      </c>
      <c r="V97" s="342">
        <v>0.1</v>
      </c>
      <c r="W97" s="342">
        <v>0.1</v>
      </c>
      <c r="X97" s="342">
        <f t="shared" ref="X97" si="144">X76</f>
        <v>4844</v>
      </c>
      <c r="Y97" s="342">
        <f t="shared" ref="Y97:Y98" si="145">X97</f>
        <v>4844</v>
      </c>
      <c r="Z97" s="342">
        <v>0.1</v>
      </c>
      <c r="AA97" s="342">
        <v>0.1</v>
      </c>
      <c r="AB97" s="342">
        <v>0.1</v>
      </c>
      <c r="AC97" s="342">
        <v>0.1</v>
      </c>
      <c r="AD97" s="342">
        <v>0.1</v>
      </c>
      <c r="AE97" s="342">
        <v>0.1</v>
      </c>
      <c r="AF97" s="342">
        <v>0.1</v>
      </c>
      <c r="AG97" s="342">
        <v>0.1</v>
      </c>
      <c r="AH97" s="342">
        <v>0.1</v>
      </c>
      <c r="AI97" s="342">
        <v>0.1</v>
      </c>
      <c r="AJ97" s="342">
        <v>0.1</v>
      </c>
      <c r="AK97" s="342">
        <v>0.1</v>
      </c>
      <c r="AL97" s="342">
        <v>0.1</v>
      </c>
      <c r="AM97" s="342">
        <v>0.1</v>
      </c>
      <c r="AN97" s="342">
        <v>0.1</v>
      </c>
      <c r="AO97" s="342">
        <v>0.1</v>
      </c>
      <c r="AP97" s="342">
        <f t="shared" ref="AP97" si="146">AP76</f>
        <v>118</v>
      </c>
      <c r="AQ97" s="342">
        <f t="shared" ref="AQ97:AQ98" si="147">AP97</f>
        <v>118</v>
      </c>
      <c r="AR97" s="342">
        <v>0.1</v>
      </c>
      <c r="AS97" s="342">
        <v>0.1</v>
      </c>
      <c r="AT97" s="342">
        <v>0.1</v>
      </c>
      <c r="AU97" s="342">
        <v>0.1</v>
      </c>
      <c r="AV97" s="342">
        <v>0.1</v>
      </c>
      <c r="AW97" s="342">
        <v>0.1</v>
      </c>
      <c r="AX97" s="342">
        <f t="shared" ref="AX97" si="148">AX76</f>
        <v>0</v>
      </c>
      <c r="AY97" s="342">
        <f t="shared" ref="AY97:AY98" si="149">AX97</f>
        <v>0</v>
      </c>
      <c r="AZ97" s="342">
        <f t="shared" ref="AZ97:BJ97" si="150">AZ76</f>
        <v>0</v>
      </c>
      <c r="BA97" s="342">
        <f t="shared" ref="BA97:BA98" si="151">AZ97</f>
        <v>0</v>
      </c>
      <c r="BB97" s="342">
        <f t="shared" si="150"/>
        <v>0</v>
      </c>
      <c r="BC97" s="342">
        <f t="shared" ref="BC97:BC98" si="152">BB97</f>
        <v>0</v>
      </c>
      <c r="BD97" s="342">
        <f t="shared" si="150"/>
        <v>0</v>
      </c>
      <c r="BE97" s="342">
        <f t="shared" ref="BE97:BE98" si="153">BD97</f>
        <v>0</v>
      </c>
      <c r="BF97" s="342">
        <f t="shared" si="150"/>
        <v>0</v>
      </c>
      <c r="BG97" s="342">
        <f t="shared" ref="BG97:BG98" si="154">BF97</f>
        <v>0</v>
      </c>
      <c r="BH97" s="342">
        <f t="shared" si="150"/>
        <v>0</v>
      </c>
      <c r="BI97" s="342">
        <f t="shared" ref="BI97:BI98" si="155">BH97</f>
        <v>0</v>
      </c>
      <c r="BJ97" s="342">
        <f t="shared" si="150"/>
        <v>0</v>
      </c>
      <c r="BK97" s="342">
        <f t="shared" ref="BK97:BK98" si="156">BJ97</f>
        <v>0</v>
      </c>
      <c r="BL97" s="342">
        <f t="shared" ref="BL97" si="157">BL76</f>
        <v>0</v>
      </c>
      <c r="BM97" s="342">
        <f t="shared" ref="BM97:BM98" si="158">BL97</f>
        <v>0</v>
      </c>
      <c r="BN97" s="342">
        <f t="shared" ref="BN97" si="159">BN76</f>
        <v>0</v>
      </c>
      <c r="BO97" s="342">
        <f t="shared" ref="BO97:BO98" si="160">BN97</f>
        <v>0</v>
      </c>
      <c r="BP97" s="342">
        <f t="shared" ref="BP97" si="161">BP76</f>
        <v>0</v>
      </c>
      <c r="BQ97" s="342">
        <f t="shared" ref="BQ97:BQ98" si="162">BP97</f>
        <v>0</v>
      </c>
      <c r="BR97" s="342">
        <f t="shared" ref="BR97" si="163">BR76</f>
        <v>0</v>
      </c>
      <c r="BS97" s="342">
        <f t="shared" ref="BS97:BS98" si="164">BR97</f>
        <v>0</v>
      </c>
      <c r="BT97" s="342">
        <f t="shared" ref="BT97" si="165">BT76</f>
        <v>0</v>
      </c>
      <c r="BU97" s="342">
        <f t="shared" ref="BU97:BU98" si="166">BT97</f>
        <v>0</v>
      </c>
      <c r="BV97" s="342">
        <f t="shared" ref="BV97" si="167">BV76</f>
        <v>0</v>
      </c>
      <c r="BW97" s="342">
        <f t="shared" ref="BW97:BW98" si="168">BV97</f>
        <v>0</v>
      </c>
      <c r="BX97" s="342">
        <f t="shared" ref="BX97" si="169">BX76</f>
        <v>0</v>
      </c>
      <c r="BY97" s="342">
        <f t="shared" ref="BY97:BY98" si="170">BX97</f>
        <v>0</v>
      </c>
      <c r="BZ97" s="342">
        <f t="shared" ref="BZ97" si="171">BZ76</f>
        <v>0</v>
      </c>
      <c r="CA97" s="342">
        <f t="shared" ref="CA97:CA98" si="172">BZ97</f>
        <v>0</v>
      </c>
      <c r="CB97" s="342">
        <f t="shared" ref="CB97" si="173">CB76</f>
        <v>0</v>
      </c>
      <c r="CC97" s="342">
        <f t="shared" ref="CC97:CC98" si="174">CB97</f>
        <v>0</v>
      </c>
      <c r="CD97" s="342">
        <f t="shared" ref="CD97" si="175">CD76</f>
        <v>0</v>
      </c>
      <c r="CE97" s="342">
        <f t="shared" ref="CE97:CE98" si="176">CD97</f>
        <v>0</v>
      </c>
      <c r="CF97" s="343"/>
      <c r="CG97" s="250"/>
      <c r="CH97" s="250"/>
      <c r="CI97" s="344"/>
      <c r="CL97" s="298"/>
      <c r="CM97" s="298"/>
    </row>
    <row r="98" spans="1:91" ht="13.5" thickBot="1" x14ac:dyDescent="0.25">
      <c r="A98" s="339" t="s">
        <v>381</v>
      </c>
      <c r="B98" s="340"/>
      <c r="C98" s="341"/>
      <c r="D98" s="342">
        <f>D97</f>
        <v>6292</v>
      </c>
      <c r="E98" s="342">
        <f t="shared" si="132"/>
        <v>6292</v>
      </c>
      <c r="F98" s="342">
        <f t="shared" ref="F98" si="177">IF(F97=0,NA(),F97+E98)</f>
        <v>10042</v>
      </c>
      <c r="G98" s="342">
        <f t="shared" si="132"/>
        <v>10042</v>
      </c>
      <c r="H98" s="342">
        <f t="shared" ref="H98" si="178">IF(H97=0,NA(),H97+G98)</f>
        <v>16174</v>
      </c>
      <c r="I98" s="342">
        <f t="shared" si="134"/>
        <v>16174</v>
      </c>
      <c r="J98" s="342">
        <f t="shared" ref="J98" si="179">IF(J97=0,NA(),J97+I98)</f>
        <v>19284</v>
      </c>
      <c r="K98" s="342">
        <f t="shared" si="135"/>
        <v>19284</v>
      </c>
      <c r="L98" s="342">
        <f t="shared" ref="L98" si="180">IF(L97=0,NA(),L97+K98)</f>
        <v>22394</v>
      </c>
      <c r="M98" s="342">
        <f t="shared" si="135"/>
        <v>22394</v>
      </c>
      <c r="N98" s="342">
        <f t="shared" ref="N98" si="181">IF(N97=0,NA(),N97+M98)</f>
        <v>25082</v>
      </c>
      <c r="O98" s="342">
        <f t="shared" si="137"/>
        <v>25082</v>
      </c>
      <c r="P98" s="342">
        <f t="shared" ref="P98" si="182">IF(P97=0,NA(),P97+O98)</f>
        <v>25282</v>
      </c>
      <c r="Q98" s="342">
        <f t="shared" si="139"/>
        <v>25282</v>
      </c>
      <c r="R98" s="342">
        <f t="shared" ref="R98" si="183">IF(R97=0,NA(),R97+Q98)</f>
        <v>25402</v>
      </c>
      <c r="S98" s="342">
        <f t="shared" si="141"/>
        <v>25402</v>
      </c>
      <c r="T98" s="342">
        <f t="shared" ref="T98" si="184">IF(T97=0,NA(),T97+S98)</f>
        <v>26127</v>
      </c>
      <c r="U98" s="342">
        <f t="shared" si="143"/>
        <v>26127</v>
      </c>
      <c r="V98" s="342">
        <f t="shared" ref="V98" si="185">IF(V97=0,NA(),V97+U98)</f>
        <v>26127.1</v>
      </c>
      <c r="W98" s="342">
        <f t="shared" ref="W98" si="186">V98</f>
        <v>26127.1</v>
      </c>
      <c r="X98" s="342">
        <f>W98</f>
        <v>26127.1</v>
      </c>
      <c r="Y98" s="342">
        <f t="shared" si="145"/>
        <v>26127.1</v>
      </c>
      <c r="Z98" s="342">
        <f t="shared" ref="Z98" si="187">IF(Z97=0,NA(),Z97+Y98)</f>
        <v>26127.199999999997</v>
      </c>
      <c r="AA98" s="342">
        <f t="shared" ref="AA98" si="188">Z98</f>
        <v>26127.199999999997</v>
      </c>
      <c r="AB98" s="342">
        <f t="shared" ref="AB98" si="189">IF(AB97=0,NA(),AB97+AA98)</f>
        <v>26127.299999999996</v>
      </c>
      <c r="AC98" s="342">
        <f t="shared" ref="AC98" si="190">AB98</f>
        <v>26127.299999999996</v>
      </c>
      <c r="AD98" s="342">
        <f t="shared" ref="AD98" si="191">IF(AD97=0,NA(),AD97+AC98)</f>
        <v>26127.399999999994</v>
      </c>
      <c r="AE98" s="342">
        <f t="shared" ref="AE98" si="192">AD98</f>
        <v>26127.399999999994</v>
      </c>
      <c r="AF98" s="342">
        <f t="shared" ref="AF98" si="193">IF(AF97=0,NA(),AF97+AE98)</f>
        <v>26127.499999999993</v>
      </c>
      <c r="AG98" s="342">
        <f t="shared" ref="AG98" si="194">AF98</f>
        <v>26127.499999999993</v>
      </c>
      <c r="AH98" s="342">
        <f t="shared" ref="AH98" si="195">IF(AH97=0,NA(),AH97+AG98)</f>
        <v>26127.599999999991</v>
      </c>
      <c r="AI98" s="342">
        <f t="shared" ref="AI98" si="196">AH98</f>
        <v>26127.599999999991</v>
      </c>
      <c r="AJ98" s="342">
        <f t="shared" ref="AJ98" si="197">IF(AJ97=0,NA(),AJ97+AI98)</f>
        <v>26127.69999999999</v>
      </c>
      <c r="AK98" s="342">
        <f t="shared" ref="AK98" si="198">AJ98</f>
        <v>26127.69999999999</v>
      </c>
      <c r="AL98" s="342">
        <f t="shared" ref="AL98" si="199">IF(AL97=0,NA(),AL97+AK98)</f>
        <v>26127.799999999988</v>
      </c>
      <c r="AM98" s="342">
        <f t="shared" ref="AM98" si="200">AL98</f>
        <v>26127.799999999988</v>
      </c>
      <c r="AN98" s="342">
        <f t="shared" ref="AN98" si="201">IF(AN97=0,NA(),AN97+AM98)</f>
        <v>26127.899999999987</v>
      </c>
      <c r="AO98" s="342">
        <f t="shared" ref="AO98" si="202">AN98</f>
        <v>26127.899999999987</v>
      </c>
      <c r="AP98" s="342">
        <f t="shared" ref="AP98" si="203">IF(AP97=0,NA(),AP97+AO98)</f>
        <v>26245.899999999987</v>
      </c>
      <c r="AQ98" s="342">
        <f t="shared" si="147"/>
        <v>26245.899999999987</v>
      </c>
      <c r="AR98" s="342">
        <f t="shared" ref="AR98" si="204">IF(AR97=0,NA(),AR97+AQ98)</f>
        <v>26245.999999999985</v>
      </c>
      <c r="AS98" s="342">
        <f t="shared" ref="AS98" si="205">AR98</f>
        <v>26245.999999999985</v>
      </c>
      <c r="AT98" s="342">
        <f t="shared" ref="AT98" si="206">IF(AT97=0,NA(),AT97+AS98)</f>
        <v>26246.099999999984</v>
      </c>
      <c r="AU98" s="342">
        <f t="shared" ref="AU98" si="207">AT98</f>
        <v>26246.099999999984</v>
      </c>
      <c r="AV98" s="342">
        <f t="shared" ref="AV98" si="208">IF(AV97=0,NA(),AV97+AU98)</f>
        <v>26246.199999999983</v>
      </c>
      <c r="AW98" s="342">
        <f t="shared" ref="AW98" si="209">AV98</f>
        <v>26246.199999999983</v>
      </c>
      <c r="AX98" s="342" t="e">
        <f t="shared" ref="AX98" si="210">IF(AX97=0,NA(),AX97+AW98)</f>
        <v>#N/A</v>
      </c>
      <c r="AY98" s="342" t="e">
        <f t="shared" si="149"/>
        <v>#N/A</v>
      </c>
      <c r="AZ98" s="342" t="e">
        <f>IF(AZ97=0,NA(),AZ97+AY98)</f>
        <v>#N/A</v>
      </c>
      <c r="BA98" s="342" t="e">
        <f t="shared" si="151"/>
        <v>#N/A</v>
      </c>
      <c r="BB98" s="342" t="e">
        <f t="shared" ref="BB98" si="211">IF(BB97=0,NA(),BB97+BA98)</f>
        <v>#N/A</v>
      </c>
      <c r="BC98" s="342" t="e">
        <f t="shared" si="152"/>
        <v>#N/A</v>
      </c>
      <c r="BD98" s="342" t="e">
        <f t="shared" ref="BD98" si="212">IF(BD97=0,NA(),BD97+BC98)</f>
        <v>#N/A</v>
      </c>
      <c r="BE98" s="342" t="e">
        <f t="shared" si="153"/>
        <v>#N/A</v>
      </c>
      <c r="BF98" s="342" t="e">
        <f t="shared" ref="BF98" si="213">IF(BF97=0,NA(),BF97+BE98)</f>
        <v>#N/A</v>
      </c>
      <c r="BG98" s="342" t="e">
        <f t="shared" si="154"/>
        <v>#N/A</v>
      </c>
      <c r="BH98" s="342" t="e">
        <f t="shared" ref="BH98" si="214">IF(BH97=0,NA(),BH97+BG98)</f>
        <v>#N/A</v>
      </c>
      <c r="BI98" s="342" t="e">
        <f t="shared" si="155"/>
        <v>#N/A</v>
      </c>
      <c r="BJ98" s="342" t="e">
        <f t="shared" ref="BJ98" si="215">IF(BJ97=0,NA(),BJ97+BI98)</f>
        <v>#N/A</v>
      </c>
      <c r="BK98" s="342" t="e">
        <f t="shared" si="156"/>
        <v>#N/A</v>
      </c>
      <c r="BL98" s="342" t="e">
        <f t="shared" ref="BL98" si="216">IF(BL97=0,NA(),BL97+BK98)</f>
        <v>#N/A</v>
      </c>
      <c r="BM98" s="342" t="e">
        <f t="shared" si="158"/>
        <v>#N/A</v>
      </c>
      <c r="BN98" s="342" t="e">
        <f t="shared" ref="BN98" si="217">IF(BN97=0,NA(),BN97+BM98)</f>
        <v>#N/A</v>
      </c>
      <c r="BO98" s="342" t="e">
        <f t="shared" si="160"/>
        <v>#N/A</v>
      </c>
      <c r="BP98" s="342" t="e">
        <f t="shared" ref="BP98" si="218">IF(BP97=0,NA(),BP97+BO98)</f>
        <v>#N/A</v>
      </c>
      <c r="BQ98" s="342" t="e">
        <f t="shared" si="162"/>
        <v>#N/A</v>
      </c>
      <c r="BR98" s="342" t="e">
        <f t="shared" ref="BR98" si="219">IF(BR97=0,NA(),BR97+BQ98)</f>
        <v>#N/A</v>
      </c>
      <c r="BS98" s="342" t="e">
        <f t="shared" si="164"/>
        <v>#N/A</v>
      </c>
      <c r="BT98" s="342" t="e">
        <f t="shared" ref="BT98" si="220">IF(BT97=0,NA(),BT97+BS98)</f>
        <v>#N/A</v>
      </c>
      <c r="BU98" s="342" t="e">
        <f t="shared" si="166"/>
        <v>#N/A</v>
      </c>
      <c r="BV98" s="342" t="e">
        <f t="shared" ref="BV98" si="221">IF(BV97=0,NA(),BV97+BU98)</f>
        <v>#N/A</v>
      </c>
      <c r="BW98" s="342" t="e">
        <f t="shared" si="168"/>
        <v>#N/A</v>
      </c>
      <c r="BX98" s="342" t="e">
        <f>IF(BX97=0,NA(),BX97+BW98)</f>
        <v>#N/A</v>
      </c>
      <c r="BY98" s="342" t="e">
        <f t="shared" si="170"/>
        <v>#N/A</v>
      </c>
      <c r="BZ98" s="342" t="e">
        <f t="shared" ref="BZ98" si="222">IF(BZ97=0,NA(),BZ97+BY98)</f>
        <v>#N/A</v>
      </c>
      <c r="CA98" s="342" t="e">
        <f t="shared" si="172"/>
        <v>#N/A</v>
      </c>
      <c r="CB98" s="342" t="e">
        <f t="shared" ref="CB98" si="223">IF(CB97=0,NA(),CB97+CA98)</f>
        <v>#N/A</v>
      </c>
      <c r="CC98" s="342" t="e">
        <f t="shared" si="174"/>
        <v>#N/A</v>
      </c>
      <c r="CD98" s="342" t="e">
        <f t="shared" ref="CD98" si="224">IF(CD97=0,NA(),CD97+CC98)</f>
        <v>#N/A</v>
      </c>
      <c r="CE98" s="342" t="e">
        <f t="shared" si="176"/>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1363.784678202743</v>
      </c>
      <c r="E100" s="351">
        <f t="shared" ref="E100" si="225">D100</f>
        <v>1363.784678202743</v>
      </c>
      <c r="F100" s="351">
        <f>F52</f>
        <v>1363.784678202743</v>
      </c>
      <c r="G100" s="351">
        <f t="shared" ref="G100" si="226">F100</f>
        <v>1363.784678202743</v>
      </c>
      <c r="H100" s="351">
        <f>H52</f>
        <v>1363.784678202743</v>
      </c>
      <c r="I100" s="351">
        <f t="shared" ref="I100:I101" si="227">H100</f>
        <v>1363.784678202743</v>
      </c>
      <c r="J100" s="351">
        <f>J52</f>
        <v>1363.784678202743</v>
      </c>
      <c r="K100" s="351">
        <f t="shared" ref="K100:K101" si="228">J100</f>
        <v>1363.784678202743</v>
      </c>
      <c r="L100" s="351">
        <f>L52</f>
        <v>681.89233910137148</v>
      </c>
      <c r="M100" s="351">
        <f t="shared" ref="M100:M101" si="229">L100</f>
        <v>681.89233910137148</v>
      </c>
      <c r="N100" s="351">
        <f>N52</f>
        <v>681.89233910137148</v>
      </c>
      <c r="O100" s="351">
        <f t="shared" ref="O100:O101" si="230">N100</f>
        <v>681.89233910137148</v>
      </c>
      <c r="P100" s="351">
        <f>P52</f>
        <v>681.89233910137148</v>
      </c>
      <c r="Q100" s="351">
        <f t="shared" ref="Q100:Q101" si="231">P100</f>
        <v>681.89233910137148</v>
      </c>
      <c r="R100" s="351">
        <f>R52</f>
        <v>681.89233910137148</v>
      </c>
      <c r="S100" s="351">
        <f t="shared" ref="S100:S101" si="232">R100</f>
        <v>681.89233910137148</v>
      </c>
      <c r="T100" s="351">
        <f>T52</f>
        <v>681.89233910137148</v>
      </c>
      <c r="U100" s="351">
        <f t="shared" ref="U100:U101" si="233">T100</f>
        <v>681.89233910137148</v>
      </c>
      <c r="V100" s="351">
        <f>V52</f>
        <v>681.89233910137148</v>
      </c>
      <c r="W100" s="351">
        <f t="shared" ref="W100:W101" si="234">V100</f>
        <v>681.89233910137148</v>
      </c>
      <c r="X100" s="351">
        <f>X52</f>
        <v>681.89233910137148</v>
      </c>
      <c r="Y100" s="351">
        <f t="shared" ref="Y100:Y101" si="235">X100</f>
        <v>681.89233910137148</v>
      </c>
      <c r="Z100" s="351">
        <f>Z52</f>
        <v>681.89233910137148</v>
      </c>
      <c r="AA100" s="351">
        <f t="shared" ref="AA100:AA101" si="236">Z100</f>
        <v>681.89233910137148</v>
      </c>
      <c r="AB100" s="351">
        <f>AB52</f>
        <v>1363.784678202743</v>
      </c>
      <c r="AC100" s="351">
        <f t="shared" ref="AC100:AC101" si="237">AB100</f>
        <v>1363.784678202743</v>
      </c>
      <c r="AD100" s="351">
        <f>AD52</f>
        <v>1363.784678202743</v>
      </c>
      <c r="AE100" s="351">
        <f t="shared" ref="AE100:AE101" si="238">AD100</f>
        <v>1363.784678202743</v>
      </c>
      <c r="AF100" s="351">
        <f>AF52</f>
        <v>1363.784678202743</v>
      </c>
      <c r="AG100" s="351">
        <f t="shared" ref="AG100:AG101" si="239">AF100</f>
        <v>1363.784678202743</v>
      </c>
      <c r="AH100" s="351">
        <f>AH52</f>
        <v>1363.784678202743</v>
      </c>
      <c r="AI100" s="351">
        <f t="shared" ref="AI100:AI101" si="240">AH100</f>
        <v>1363.784678202743</v>
      </c>
      <c r="AJ100" s="351">
        <f>AJ52</f>
        <v>1363.784678202743</v>
      </c>
      <c r="AK100" s="351">
        <f t="shared" ref="AK100:AK101" si="241">AJ100</f>
        <v>1363.784678202743</v>
      </c>
      <c r="AL100" s="351">
        <f>AL52</f>
        <v>1363.784678202743</v>
      </c>
      <c r="AM100" s="351">
        <f t="shared" ref="AM100:AM101" si="242">AL100</f>
        <v>1363.784678202743</v>
      </c>
      <c r="AN100" s="351">
        <f>AN52</f>
        <v>1363.784678202743</v>
      </c>
      <c r="AO100" s="351">
        <f t="shared" ref="AO100:AO101" si="243">AN100</f>
        <v>1363.784678202743</v>
      </c>
      <c r="AP100" s="351">
        <f>AP52</f>
        <v>1363.784678202743</v>
      </c>
      <c r="AQ100" s="351">
        <f t="shared" ref="AQ100:AQ101" si="244">AP100</f>
        <v>1363.784678202743</v>
      </c>
      <c r="AR100" s="351">
        <f>AR52</f>
        <v>1363.784678202743</v>
      </c>
      <c r="AS100" s="351">
        <f t="shared" ref="AS100:AS101" si="245">AR100</f>
        <v>1363.784678202743</v>
      </c>
      <c r="AT100" s="351">
        <f>AT52</f>
        <v>1363.784678202743</v>
      </c>
      <c r="AU100" s="351">
        <f t="shared" ref="AU100:AU101" si="246">AT100</f>
        <v>1363.784678202743</v>
      </c>
      <c r="AV100" s="351">
        <f>AV52</f>
        <v>1363.784678202743</v>
      </c>
      <c r="AW100" s="351">
        <f t="shared" ref="AW100:AW101" si="247">AV100</f>
        <v>1363.784678202743</v>
      </c>
      <c r="AX100" s="351">
        <f>AX52</f>
        <v>1363.784678202743</v>
      </c>
      <c r="AY100" s="351">
        <f t="shared" ref="AY100:AY101" si="248">AX100</f>
        <v>1363.784678202743</v>
      </c>
      <c r="AZ100" s="351">
        <f>AZ52</f>
        <v>1363.784678202743</v>
      </c>
      <c r="BA100" s="351">
        <f t="shared" ref="BA100:BA101" si="249">AZ100</f>
        <v>1363.784678202743</v>
      </c>
      <c r="BB100" s="351">
        <f>BB52</f>
        <v>1363.784678202743</v>
      </c>
      <c r="BC100" s="351">
        <f t="shared" ref="BC100:BC101" si="250">BB100</f>
        <v>1363.784678202743</v>
      </c>
      <c r="BD100" s="351">
        <f>BD52</f>
        <v>1363.784678202743</v>
      </c>
      <c r="BE100" s="351">
        <f t="shared" ref="BE100:BE101" si="251">BD100</f>
        <v>1363.784678202743</v>
      </c>
      <c r="BF100" s="351">
        <f>BF52</f>
        <v>1363.784678202743</v>
      </c>
      <c r="BG100" s="351">
        <f t="shared" ref="BG100:BG101" si="252">BF100</f>
        <v>1363.784678202743</v>
      </c>
      <c r="BH100" s="351">
        <f>BH52</f>
        <v>1363.784678202743</v>
      </c>
      <c r="BI100" s="351">
        <f t="shared" ref="BI100:BI101" si="253">BH100</f>
        <v>1363.784678202743</v>
      </c>
      <c r="BJ100" s="351">
        <f>BJ52</f>
        <v>1363.784678202743</v>
      </c>
      <c r="BK100" s="351">
        <f t="shared" ref="BK100:BK101" si="254">BJ100</f>
        <v>1363.784678202743</v>
      </c>
      <c r="BL100" s="351">
        <f>BL52</f>
        <v>1363.784678202743</v>
      </c>
      <c r="BM100" s="351">
        <f t="shared" ref="BM100:BM101" si="255">BL100</f>
        <v>1363.784678202743</v>
      </c>
      <c r="BN100" s="351">
        <f>BN52</f>
        <v>1363.784678202743</v>
      </c>
      <c r="BO100" s="351">
        <f t="shared" ref="BO100:BO101" si="256">BN100</f>
        <v>1363.784678202743</v>
      </c>
      <c r="BP100" s="351">
        <f>BP52</f>
        <v>1363.784678202743</v>
      </c>
      <c r="BQ100" s="351">
        <f t="shared" ref="BQ100:BQ101" si="257">BP100</f>
        <v>1363.784678202743</v>
      </c>
      <c r="BR100" s="351">
        <f>BR52</f>
        <v>2727.5693564054859</v>
      </c>
      <c r="BS100" s="351">
        <f t="shared" ref="BS100:BS101" si="258">BR100</f>
        <v>2727.5693564054859</v>
      </c>
      <c r="BT100" s="351">
        <f>BT52</f>
        <v>2727.5693564054859</v>
      </c>
      <c r="BU100" s="351">
        <f t="shared" ref="BU100:BU101" si="259">BT100</f>
        <v>2727.5693564054859</v>
      </c>
      <c r="BV100" s="351">
        <f>BV52</f>
        <v>1363.784678202743</v>
      </c>
      <c r="BW100" s="351">
        <f t="shared" ref="BW100:BW101" si="260">BV100</f>
        <v>1363.784678202743</v>
      </c>
      <c r="BX100" s="351">
        <f>BX52</f>
        <v>5455.1387128109718</v>
      </c>
      <c r="BY100" s="351">
        <f t="shared" ref="BY100:BY101" si="261">BX100</f>
        <v>5455.1387128109718</v>
      </c>
      <c r="BZ100" s="351">
        <f>BZ52</f>
        <v>5455.1387128109718</v>
      </c>
      <c r="CA100" s="351">
        <f t="shared" ref="CA100:CA101" si="262">BZ100</f>
        <v>5455.1387128109718</v>
      </c>
      <c r="CB100" s="351">
        <f>CB52</f>
        <v>5455.1387128109718</v>
      </c>
      <c r="CC100" s="351">
        <f t="shared" ref="CC100:CC101" si="263">CB100</f>
        <v>5455.1387128109718</v>
      </c>
      <c r="CD100" s="351">
        <f>CD52</f>
        <v>5455.1387128109718</v>
      </c>
      <c r="CE100" s="351">
        <f t="shared" ref="CE100:CE101" si="264">CD100</f>
        <v>5455.1387128109718</v>
      </c>
      <c r="CF100" s="352"/>
      <c r="CG100" s="352"/>
      <c r="CH100" s="352"/>
      <c r="CI100" s="353"/>
      <c r="CJ100" s="354"/>
      <c r="CK100" s="354"/>
    </row>
    <row r="101" spans="1:91" ht="13.5" thickBot="1" x14ac:dyDescent="0.25">
      <c r="A101" s="339" t="s">
        <v>383</v>
      </c>
      <c r="B101" s="340"/>
      <c r="C101" s="341"/>
      <c r="D101" s="355">
        <f>C101+D100</f>
        <v>1363.784678202743</v>
      </c>
      <c r="E101" s="356">
        <f>D101</f>
        <v>1363.784678202743</v>
      </c>
      <c r="F101" s="355">
        <f>E101+F100</f>
        <v>2727.5693564054859</v>
      </c>
      <c r="G101" s="351">
        <f>F101</f>
        <v>2727.5693564054859</v>
      </c>
      <c r="H101" s="355">
        <f t="shared" ref="H101" si="265">G101+H100</f>
        <v>4091.3540346082291</v>
      </c>
      <c r="I101" s="356">
        <f t="shared" si="227"/>
        <v>4091.3540346082291</v>
      </c>
      <c r="J101" s="355">
        <f t="shared" ref="J101" si="266">I101+J100</f>
        <v>5455.1387128109718</v>
      </c>
      <c r="K101" s="351">
        <f t="shared" si="228"/>
        <v>5455.1387128109718</v>
      </c>
      <c r="L101" s="355">
        <f t="shared" ref="L101" si="267">K101+L100</f>
        <v>6137.0310519123432</v>
      </c>
      <c r="M101" s="356">
        <f t="shared" si="229"/>
        <v>6137.0310519123432</v>
      </c>
      <c r="N101" s="355">
        <f t="shared" ref="N101" si="268">M101+N100</f>
        <v>6818.9233910137145</v>
      </c>
      <c r="O101" s="351">
        <f t="shared" si="230"/>
        <v>6818.9233910137145</v>
      </c>
      <c r="P101" s="355">
        <f t="shared" ref="P101" si="269">O101+P100</f>
        <v>7500.8157301150859</v>
      </c>
      <c r="Q101" s="356">
        <f t="shared" si="231"/>
        <v>7500.8157301150859</v>
      </c>
      <c r="R101" s="355">
        <f t="shared" ref="R101" si="270">Q101+R100</f>
        <v>8182.7080692164573</v>
      </c>
      <c r="S101" s="351">
        <f t="shared" si="232"/>
        <v>8182.7080692164573</v>
      </c>
      <c r="T101" s="355">
        <f t="shared" ref="T101" si="271">S101+T100</f>
        <v>8864.6004083178286</v>
      </c>
      <c r="U101" s="356">
        <f t="shared" si="233"/>
        <v>8864.6004083178286</v>
      </c>
      <c r="V101" s="355">
        <f t="shared" ref="V101" si="272">U101+V100</f>
        <v>9546.4927474192009</v>
      </c>
      <c r="W101" s="351">
        <f t="shared" si="234"/>
        <v>9546.4927474192009</v>
      </c>
      <c r="X101" s="355">
        <f t="shared" ref="X101" si="273">W101+X100</f>
        <v>10228.385086520573</v>
      </c>
      <c r="Y101" s="356">
        <f t="shared" si="235"/>
        <v>10228.385086520573</v>
      </c>
      <c r="Z101" s="355">
        <f t="shared" ref="Z101" si="274">Y101+Z100</f>
        <v>10910.277425621945</v>
      </c>
      <c r="AA101" s="351">
        <f t="shared" si="236"/>
        <v>10910.277425621945</v>
      </c>
      <c r="AB101" s="355">
        <f t="shared" ref="AB101" si="275">AA101+AB100</f>
        <v>12274.062103824688</v>
      </c>
      <c r="AC101" s="356">
        <f t="shared" si="237"/>
        <v>12274.062103824688</v>
      </c>
      <c r="AD101" s="355">
        <f t="shared" ref="AD101" si="276">AC101+AD100</f>
        <v>13637.846782027431</v>
      </c>
      <c r="AE101" s="351">
        <f t="shared" si="238"/>
        <v>13637.846782027431</v>
      </c>
      <c r="AF101" s="355">
        <f t="shared" ref="AF101" si="277">AE101+AF100</f>
        <v>15001.631460230174</v>
      </c>
      <c r="AG101" s="356">
        <f t="shared" si="239"/>
        <v>15001.631460230174</v>
      </c>
      <c r="AH101" s="355">
        <f t="shared" ref="AH101" si="278">AG101+AH100</f>
        <v>16365.416138432916</v>
      </c>
      <c r="AI101" s="351">
        <f t="shared" si="240"/>
        <v>16365.416138432916</v>
      </c>
      <c r="AJ101" s="355">
        <f t="shared" ref="AJ101" si="279">AI101+AJ100</f>
        <v>17729.200816635661</v>
      </c>
      <c r="AK101" s="356">
        <f t="shared" si="241"/>
        <v>17729.200816635661</v>
      </c>
      <c r="AL101" s="355">
        <f t="shared" ref="AL101" si="280">AK101+AL100</f>
        <v>19092.985494838405</v>
      </c>
      <c r="AM101" s="351">
        <f t="shared" si="242"/>
        <v>19092.985494838405</v>
      </c>
      <c r="AN101" s="355">
        <f t="shared" ref="AN101" si="281">AM101+AN100</f>
        <v>20456.77017304115</v>
      </c>
      <c r="AO101" s="356">
        <f t="shared" si="243"/>
        <v>20456.77017304115</v>
      </c>
      <c r="AP101" s="355">
        <f t="shared" ref="AP101" si="282">AO101+AP100</f>
        <v>21820.554851243895</v>
      </c>
      <c r="AQ101" s="351">
        <f t="shared" si="244"/>
        <v>21820.554851243895</v>
      </c>
      <c r="AR101" s="355">
        <f t="shared" ref="AR101" si="283">AQ101+AR100</f>
        <v>23184.339529446639</v>
      </c>
      <c r="AS101" s="356">
        <f t="shared" si="245"/>
        <v>23184.339529446639</v>
      </c>
      <c r="AT101" s="355">
        <f t="shared" ref="AT101" si="284">AS101+AT100</f>
        <v>24548.124207649384</v>
      </c>
      <c r="AU101" s="351">
        <f t="shared" si="246"/>
        <v>24548.124207649384</v>
      </c>
      <c r="AV101" s="355">
        <f t="shared" ref="AV101" si="285">AU101+AV100</f>
        <v>25911.908885852128</v>
      </c>
      <c r="AW101" s="356">
        <f t="shared" si="247"/>
        <v>25911.908885852128</v>
      </c>
      <c r="AX101" s="355">
        <f t="shared" ref="AX101" si="286">AW101+AX100</f>
        <v>27275.693564054873</v>
      </c>
      <c r="AY101" s="351">
        <f t="shared" si="248"/>
        <v>27275.693564054873</v>
      </c>
      <c r="AZ101" s="355">
        <f>AY101+AZ100</f>
        <v>28639.478242257617</v>
      </c>
      <c r="BA101" s="356">
        <f t="shared" si="249"/>
        <v>28639.478242257617</v>
      </c>
      <c r="BB101" s="355">
        <f t="shared" ref="BB101" si="287">BA101+BB100</f>
        <v>30003.262920460362</v>
      </c>
      <c r="BC101" s="356">
        <f t="shared" si="250"/>
        <v>30003.262920460362</v>
      </c>
      <c r="BD101" s="355">
        <f t="shared" ref="BD101" si="288">BC101+BD100</f>
        <v>31367.047598663106</v>
      </c>
      <c r="BE101" s="356">
        <f t="shared" si="251"/>
        <v>31367.047598663106</v>
      </c>
      <c r="BF101" s="355">
        <f t="shared" ref="BF101" si="289">BE101+BF100</f>
        <v>32730.832276865851</v>
      </c>
      <c r="BG101" s="356">
        <f t="shared" si="252"/>
        <v>32730.832276865851</v>
      </c>
      <c r="BH101" s="355">
        <f t="shared" ref="BH101" si="290">BG101+BH100</f>
        <v>34094.616955068595</v>
      </c>
      <c r="BI101" s="356">
        <f t="shared" si="253"/>
        <v>34094.616955068595</v>
      </c>
      <c r="BJ101" s="355">
        <f t="shared" ref="BJ101" si="291">BI101+BJ100</f>
        <v>35458.401633271336</v>
      </c>
      <c r="BK101" s="356">
        <f t="shared" si="254"/>
        <v>35458.401633271336</v>
      </c>
      <c r="BL101" s="355">
        <f t="shared" ref="BL101" si="292">BK101+BL100</f>
        <v>36822.186311474077</v>
      </c>
      <c r="BM101" s="356">
        <f t="shared" si="255"/>
        <v>36822.186311474077</v>
      </c>
      <c r="BN101" s="355">
        <f t="shared" ref="BN101" si="293">BM101+BN100</f>
        <v>38185.970989676818</v>
      </c>
      <c r="BO101" s="356">
        <f t="shared" si="256"/>
        <v>38185.970989676818</v>
      </c>
      <c r="BP101" s="355">
        <f t="shared" ref="BP101" si="294">BO101+BP100</f>
        <v>39549.755667879559</v>
      </c>
      <c r="BQ101" s="356">
        <f t="shared" si="257"/>
        <v>39549.755667879559</v>
      </c>
      <c r="BR101" s="355">
        <f t="shared" ref="BR101" si="295">BQ101+BR100</f>
        <v>42277.325024285048</v>
      </c>
      <c r="BS101" s="356">
        <f t="shared" si="258"/>
        <v>42277.325024285048</v>
      </c>
      <c r="BT101" s="355">
        <f t="shared" ref="BT101" si="296">BS101+BT100</f>
        <v>45004.894380690537</v>
      </c>
      <c r="BU101" s="356">
        <f t="shared" si="259"/>
        <v>45004.894380690537</v>
      </c>
      <c r="BV101" s="355">
        <f t="shared" ref="BV101" si="297">BU101+BV100</f>
        <v>46368.679058893278</v>
      </c>
      <c r="BW101" s="356">
        <f t="shared" si="260"/>
        <v>46368.679058893278</v>
      </c>
      <c r="BX101" s="355">
        <f t="shared" ref="BX101" si="298">BW101+BX100</f>
        <v>51823.817771704249</v>
      </c>
      <c r="BY101" s="356">
        <f t="shared" si="261"/>
        <v>51823.817771704249</v>
      </c>
      <c r="BZ101" s="355">
        <f t="shared" ref="BZ101" si="299">BY101+BZ100</f>
        <v>57278.95648451522</v>
      </c>
      <c r="CA101" s="356">
        <f t="shared" si="262"/>
        <v>57278.95648451522</v>
      </c>
      <c r="CB101" s="355">
        <f t="shared" ref="CB101" si="300">CA101+CB100</f>
        <v>62734.095197326191</v>
      </c>
      <c r="CC101" s="356">
        <f t="shared" si="263"/>
        <v>62734.095197326191</v>
      </c>
      <c r="CD101" s="355">
        <f t="shared" ref="CD101" si="301">CC101+CD100</f>
        <v>68189.233910137162</v>
      </c>
      <c r="CE101" s="356">
        <f t="shared" si="264"/>
        <v>68189.233910137162</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02">D103</f>
        <v>0</v>
      </c>
      <c r="F103" s="351">
        <f>F55</f>
        <v>0</v>
      </c>
      <c r="G103" s="351">
        <f t="shared" ref="G103" si="303">F103</f>
        <v>0</v>
      </c>
      <c r="H103" s="351">
        <f>H55</f>
        <v>0</v>
      </c>
      <c r="I103" s="351">
        <f t="shared" ref="I103:I106" si="304">H103</f>
        <v>0</v>
      </c>
      <c r="J103" s="351">
        <f>J55</f>
        <v>0</v>
      </c>
      <c r="K103" s="351">
        <f t="shared" ref="K103:K106" si="305">J103</f>
        <v>0</v>
      </c>
      <c r="L103" s="351">
        <f>L55</f>
        <v>0</v>
      </c>
      <c r="M103" s="351">
        <f t="shared" ref="M103:M106" si="306">L103</f>
        <v>0</v>
      </c>
      <c r="N103" s="351">
        <f>N55</f>
        <v>0</v>
      </c>
      <c r="O103" s="351">
        <f t="shared" ref="O103:O106" si="307">N103</f>
        <v>0</v>
      </c>
      <c r="P103" s="351">
        <f>P55</f>
        <v>0</v>
      </c>
      <c r="Q103" s="351">
        <f t="shared" ref="Q103:Q106" si="308">P103</f>
        <v>0</v>
      </c>
      <c r="R103" s="351">
        <f>R55</f>
        <v>0</v>
      </c>
      <c r="S103" s="351">
        <f t="shared" ref="S103:S106" si="309">R103</f>
        <v>0</v>
      </c>
      <c r="T103" s="351">
        <f>T55</f>
        <v>0</v>
      </c>
      <c r="U103" s="351">
        <f t="shared" ref="U103:U106" si="310">T103</f>
        <v>0</v>
      </c>
      <c r="V103" s="351">
        <f>V55</f>
        <v>0</v>
      </c>
      <c r="W103" s="351">
        <f t="shared" ref="W103:W106" si="311">V103</f>
        <v>0</v>
      </c>
      <c r="X103" s="351">
        <f>X55</f>
        <v>0</v>
      </c>
      <c r="Y103" s="351">
        <f t="shared" ref="Y103:Y106" si="312">X103</f>
        <v>0</v>
      </c>
      <c r="Z103" s="351">
        <f>Z55</f>
        <v>0</v>
      </c>
      <c r="AA103" s="351">
        <f t="shared" ref="AA103:AA106" si="313">Z103</f>
        <v>0</v>
      </c>
      <c r="AB103" s="351">
        <f>AB55</f>
        <v>0</v>
      </c>
      <c r="AC103" s="351">
        <f t="shared" ref="AC103:AC106" si="314">AB103</f>
        <v>0</v>
      </c>
      <c r="AD103" s="351">
        <f>AD55</f>
        <v>0</v>
      </c>
      <c r="AE103" s="351">
        <f t="shared" ref="AE103:AE106" si="315">AD103</f>
        <v>0</v>
      </c>
      <c r="AF103" s="351">
        <f>AF55</f>
        <v>0</v>
      </c>
      <c r="AG103" s="351">
        <f t="shared" ref="AG103:AG106" si="316">AF103</f>
        <v>0</v>
      </c>
      <c r="AH103" s="351">
        <f>AH55</f>
        <v>0</v>
      </c>
      <c r="AI103" s="351">
        <f t="shared" ref="AI103:AI106" si="317">AH103</f>
        <v>0</v>
      </c>
      <c r="AJ103" s="351">
        <f>AJ55</f>
        <v>0</v>
      </c>
      <c r="AK103" s="351">
        <f t="shared" ref="AK103:AK106" si="318">AJ103</f>
        <v>0</v>
      </c>
      <c r="AL103" s="351">
        <f>AL55</f>
        <v>0</v>
      </c>
      <c r="AM103" s="351">
        <f t="shared" ref="AM103:AM106" si="319">AL103</f>
        <v>0</v>
      </c>
      <c r="AN103" s="351">
        <f>AN55</f>
        <v>0</v>
      </c>
      <c r="AO103" s="351">
        <f t="shared" ref="AO103:AO106" si="320">AN103</f>
        <v>0</v>
      </c>
      <c r="AP103" s="351">
        <f>AP55</f>
        <v>0</v>
      </c>
      <c r="AQ103" s="351">
        <f t="shared" ref="AQ103:AQ106" si="321">AP103</f>
        <v>0</v>
      </c>
      <c r="AR103" s="351">
        <f>AR55</f>
        <v>0</v>
      </c>
      <c r="AS103" s="351">
        <f t="shared" ref="AS103:AS106" si="322">AR103</f>
        <v>0</v>
      </c>
      <c r="AT103" s="351">
        <f>AT55</f>
        <v>0</v>
      </c>
      <c r="AU103" s="351">
        <f t="shared" ref="AU103:AU106" si="323">AT103</f>
        <v>0</v>
      </c>
      <c r="AV103" s="351">
        <f>AV55</f>
        <v>0</v>
      </c>
      <c r="AW103" s="351">
        <f t="shared" ref="AW103:AW106" si="324">AV103</f>
        <v>0</v>
      </c>
      <c r="AX103" s="351">
        <f>AX55</f>
        <v>0</v>
      </c>
      <c r="AY103" s="351">
        <f t="shared" ref="AY103:AY106" si="325">AX103</f>
        <v>0</v>
      </c>
      <c r="AZ103" s="351">
        <f>AZ55</f>
        <v>0</v>
      </c>
      <c r="BA103" s="351">
        <f t="shared" ref="BA103:BA106" si="326">AZ103</f>
        <v>0</v>
      </c>
      <c r="BB103" s="351">
        <f>BB55</f>
        <v>0</v>
      </c>
      <c r="BC103" s="351">
        <f t="shared" ref="BC103:BC106" si="327">BB103</f>
        <v>0</v>
      </c>
      <c r="BD103" s="351">
        <f>BD55</f>
        <v>0</v>
      </c>
      <c r="BE103" s="351">
        <f t="shared" ref="BE103:BE106" si="328">BD103</f>
        <v>0</v>
      </c>
      <c r="BF103" s="351">
        <f>BF55</f>
        <v>0</v>
      </c>
      <c r="BG103" s="351">
        <f t="shared" ref="BG103:BG106" si="329">BF103</f>
        <v>0</v>
      </c>
      <c r="BH103" s="351">
        <f>BH55</f>
        <v>0</v>
      </c>
      <c r="BI103" s="351">
        <f t="shared" ref="BI103:BI106" si="330">BH103</f>
        <v>0</v>
      </c>
      <c r="BJ103" s="351">
        <f>BJ55</f>
        <v>0</v>
      </c>
      <c r="BK103" s="351">
        <f t="shared" ref="BK103:BK106" si="331">BJ103</f>
        <v>0</v>
      </c>
      <c r="BL103" s="351">
        <f>BL55</f>
        <v>0</v>
      </c>
      <c r="BM103" s="351">
        <f t="shared" ref="BM103:BM106" si="332">BL103</f>
        <v>0</v>
      </c>
      <c r="BN103" s="351">
        <f>BN55</f>
        <v>0</v>
      </c>
      <c r="BO103" s="351">
        <f t="shared" ref="BO103:BO106" si="333">BN103</f>
        <v>0</v>
      </c>
      <c r="BP103" s="351">
        <f>BP55</f>
        <v>0</v>
      </c>
      <c r="BQ103" s="351">
        <f t="shared" ref="BQ103:BQ106" si="334">BP103</f>
        <v>0</v>
      </c>
      <c r="BR103" s="351">
        <f>BR55</f>
        <v>0</v>
      </c>
      <c r="BS103" s="351">
        <f t="shared" ref="BS103:BS106" si="335">BR103</f>
        <v>0</v>
      </c>
      <c r="BT103" s="351">
        <f>BT55</f>
        <v>0</v>
      </c>
      <c r="BU103" s="351">
        <f t="shared" ref="BU103:BU106" si="336">BT103</f>
        <v>0</v>
      </c>
      <c r="BV103" s="351">
        <f>BV55</f>
        <v>0</v>
      </c>
      <c r="BW103" s="351">
        <f t="shared" ref="BW103:BW106" si="337">BV103</f>
        <v>0</v>
      </c>
      <c r="BX103" s="351">
        <f>BX55</f>
        <v>0</v>
      </c>
      <c r="BY103" s="351">
        <f t="shared" ref="BY103:CA106" si="338">BX103</f>
        <v>0</v>
      </c>
      <c r="BZ103" s="351">
        <f>BZ55</f>
        <v>0</v>
      </c>
      <c r="CA103" s="351">
        <f t="shared" ref="CA103" si="339">BZ103</f>
        <v>0</v>
      </c>
      <c r="CB103" s="351">
        <f>CB55</f>
        <v>0</v>
      </c>
      <c r="CC103" s="351">
        <f t="shared" ref="CC103:CC106" si="340">CB103</f>
        <v>0</v>
      </c>
      <c r="CD103" s="351">
        <f>CD55</f>
        <v>0</v>
      </c>
      <c r="CE103" s="351">
        <f t="shared" ref="CE103:CE106" si="341">CD103</f>
        <v>0</v>
      </c>
      <c r="CF103" s="352"/>
      <c r="CG103" s="352"/>
      <c r="CH103" s="352"/>
      <c r="CI103" s="353"/>
      <c r="CJ103" s="354"/>
      <c r="CK103" s="354"/>
    </row>
    <row r="104" spans="1:91" ht="13.5" thickBot="1" x14ac:dyDescent="0.25">
      <c r="A104" s="339" t="s">
        <v>386</v>
      </c>
      <c r="B104" s="340"/>
      <c r="C104" s="341"/>
      <c r="D104" s="481">
        <f>D52</f>
        <v>1363.784678202743</v>
      </c>
      <c r="E104" s="481">
        <f t="shared" ref="E104:BP104" si="342">E52</f>
        <v>0</v>
      </c>
      <c r="F104" s="481">
        <f t="shared" si="342"/>
        <v>1363.784678202743</v>
      </c>
      <c r="G104" s="481">
        <f t="shared" si="342"/>
        <v>0</v>
      </c>
      <c r="H104" s="481">
        <f t="shared" si="342"/>
        <v>1363.784678202743</v>
      </c>
      <c r="I104" s="481">
        <f t="shared" si="342"/>
        <v>0</v>
      </c>
      <c r="J104" s="481">
        <f t="shared" si="342"/>
        <v>1363.784678202743</v>
      </c>
      <c r="K104" s="481">
        <f t="shared" si="342"/>
        <v>0</v>
      </c>
      <c r="L104" s="481">
        <f t="shared" si="342"/>
        <v>681.89233910137148</v>
      </c>
      <c r="M104" s="481">
        <f t="shared" si="342"/>
        <v>0</v>
      </c>
      <c r="N104" s="481">
        <f t="shared" si="342"/>
        <v>681.89233910137148</v>
      </c>
      <c r="O104" s="481">
        <f t="shared" si="342"/>
        <v>0</v>
      </c>
      <c r="P104" s="481">
        <f t="shared" si="342"/>
        <v>681.89233910137148</v>
      </c>
      <c r="Q104" s="481">
        <f t="shared" si="342"/>
        <v>0</v>
      </c>
      <c r="R104" s="481">
        <f t="shared" si="342"/>
        <v>681.89233910137148</v>
      </c>
      <c r="S104" s="481">
        <f t="shared" si="342"/>
        <v>0</v>
      </c>
      <c r="T104" s="481">
        <f t="shared" si="342"/>
        <v>681.89233910137148</v>
      </c>
      <c r="U104" s="481">
        <f t="shared" si="342"/>
        <v>0</v>
      </c>
      <c r="V104" s="481">
        <f t="shared" si="342"/>
        <v>681.89233910137148</v>
      </c>
      <c r="W104" s="481">
        <f t="shared" si="342"/>
        <v>0</v>
      </c>
      <c r="X104" s="481">
        <f t="shared" si="342"/>
        <v>681.89233910137148</v>
      </c>
      <c r="Y104" s="481">
        <f t="shared" si="342"/>
        <v>0</v>
      </c>
      <c r="Z104" s="481">
        <f t="shared" si="342"/>
        <v>681.89233910137148</v>
      </c>
      <c r="AA104" s="481">
        <f t="shared" si="342"/>
        <v>0</v>
      </c>
      <c r="AB104" s="481">
        <f t="shared" si="342"/>
        <v>1363.784678202743</v>
      </c>
      <c r="AC104" s="481">
        <f t="shared" si="342"/>
        <v>0</v>
      </c>
      <c r="AD104" s="481">
        <f t="shared" si="342"/>
        <v>1363.784678202743</v>
      </c>
      <c r="AE104" s="481">
        <f t="shared" si="342"/>
        <v>0</v>
      </c>
      <c r="AF104" s="481">
        <f t="shared" si="342"/>
        <v>1363.784678202743</v>
      </c>
      <c r="AG104" s="481">
        <f t="shared" si="342"/>
        <v>0</v>
      </c>
      <c r="AH104" s="481">
        <f t="shared" si="342"/>
        <v>1363.784678202743</v>
      </c>
      <c r="AI104" s="481">
        <f t="shared" si="342"/>
        <v>0</v>
      </c>
      <c r="AJ104" s="481">
        <f t="shared" si="342"/>
        <v>1363.784678202743</v>
      </c>
      <c r="AK104" s="481">
        <f t="shared" si="342"/>
        <v>0</v>
      </c>
      <c r="AL104" s="481">
        <f t="shared" si="342"/>
        <v>1363.784678202743</v>
      </c>
      <c r="AM104" s="481">
        <f t="shared" si="342"/>
        <v>0</v>
      </c>
      <c r="AN104" s="481">
        <f t="shared" si="342"/>
        <v>1363.784678202743</v>
      </c>
      <c r="AO104" s="481">
        <f t="shared" si="342"/>
        <v>0</v>
      </c>
      <c r="AP104" s="481">
        <f t="shared" si="342"/>
        <v>1363.784678202743</v>
      </c>
      <c r="AQ104" s="481">
        <f t="shared" si="342"/>
        <v>0</v>
      </c>
      <c r="AR104" s="481">
        <f t="shared" si="342"/>
        <v>1363.784678202743</v>
      </c>
      <c r="AS104" s="481">
        <f t="shared" si="342"/>
        <v>0</v>
      </c>
      <c r="AT104" s="481">
        <f t="shared" si="342"/>
        <v>1363.784678202743</v>
      </c>
      <c r="AU104" s="481">
        <f t="shared" si="342"/>
        <v>0</v>
      </c>
      <c r="AV104" s="481">
        <f t="shared" si="342"/>
        <v>1363.784678202743</v>
      </c>
      <c r="AW104" s="481">
        <f t="shared" si="342"/>
        <v>0</v>
      </c>
      <c r="AX104" s="481">
        <f t="shared" si="342"/>
        <v>1363.784678202743</v>
      </c>
      <c r="AY104" s="481">
        <f t="shared" si="342"/>
        <v>0</v>
      </c>
      <c r="AZ104" s="481">
        <f t="shared" si="342"/>
        <v>1363.784678202743</v>
      </c>
      <c r="BA104" s="481">
        <f t="shared" si="342"/>
        <v>0</v>
      </c>
      <c r="BB104" s="481">
        <f t="shared" si="342"/>
        <v>1363.784678202743</v>
      </c>
      <c r="BC104" s="481">
        <f t="shared" si="342"/>
        <v>0</v>
      </c>
      <c r="BD104" s="481">
        <f t="shared" si="342"/>
        <v>1363.784678202743</v>
      </c>
      <c r="BE104" s="481">
        <f t="shared" si="342"/>
        <v>0</v>
      </c>
      <c r="BF104" s="481">
        <f t="shared" si="342"/>
        <v>1363.784678202743</v>
      </c>
      <c r="BG104" s="481">
        <f t="shared" si="342"/>
        <v>0</v>
      </c>
      <c r="BH104" s="481">
        <f t="shared" si="342"/>
        <v>1363.784678202743</v>
      </c>
      <c r="BI104" s="481">
        <f t="shared" si="342"/>
        <v>0</v>
      </c>
      <c r="BJ104" s="481">
        <f t="shared" si="342"/>
        <v>1363.784678202743</v>
      </c>
      <c r="BK104" s="481">
        <f t="shared" si="342"/>
        <v>0</v>
      </c>
      <c r="BL104" s="481">
        <f t="shared" si="342"/>
        <v>1363.784678202743</v>
      </c>
      <c r="BM104" s="481">
        <f t="shared" si="342"/>
        <v>0</v>
      </c>
      <c r="BN104" s="481">
        <f t="shared" si="342"/>
        <v>1363.784678202743</v>
      </c>
      <c r="BO104" s="481">
        <f t="shared" si="342"/>
        <v>0</v>
      </c>
      <c r="BP104" s="481">
        <f t="shared" si="342"/>
        <v>1363.784678202743</v>
      </c>
      <c r="BQ104" s="481">
        <f t="shared" ref="BQ104:CE104" si="343">BQ52</f>
        <v>0</v>
      </c>
      <c r="BR104" s="481">
        <f t="shared" si="343"/>
        <v>2727.5693564054859</v>
      </c>
      <c r="BS104" s="481">
        <f t="shared" si="343"/>
        <v>0</v>
      </c>
      <c r="BT104" s="481">
        <f t="shared" si="343"/>
        <v>2727.5693564054859</v>
      </c>
      <c r="BU104" s="481">
        <f t="shared" si="343"/>
        <v>0</v>
      </c>
      <c r="BV104" s="481">
        <f t="shared" si="343"/>
        <v>1363.784678202743</v>
      </c>
      <c r="BW104" s="481">
        <f t="shared" si="343"/>
        <v>0</v>
      </c>
      <c r="BX104" s="481">
        <f t="shared" si="343"/>
        <v>5455.1387128109718</v>
      </c>
      <c r="BY104" s="481">
        <f t="shared" si="343"/>
        <v>0</v>
      </c>
      <c r="BZ104" s="481">
        <f t="shared" si="343"/>
        <v>5455.1387128109718</v>
      </c>
      <c r="CA104" s="481">
        <f t="shared" si="343"/>
        <v>0</v>
      </c>
      <c r="CB104" s="481">
        <f t="shared" si="343"/>
        <v>5455.1387128109718</v>
      </c>
      <c r="CC104" s="481">
        <f t="shared" si="343"/>
        <v>0</v>
      </c>
      <c r="CD104" s="481">
        <f t="shared" si="343"/>
        <v>5455.1387128109718</v>
      </c>
      <c r="CE104" s="481">
        <f t="shared" si="343"/>
        <v>0</v>
      </c>
      <c r="CF104" s="352"/>
      <c r="CG104" s="352"/>
      <c r="CH104" s="352"/>
      <c r="CI104" s="353"/>
      <c r="CJ104" s="354"/>
      <c r="CK104" s="354"/>
    </row>
    <row r="105" spans="1:91" ht="13.5" thickBot="1" x14ac:dyDescent="0.25">
      <c r="A105" s="339" t="s">
        <v>387</v>
      </c>
      <c r="B105" s="340"/>
      <c r="C105" s="341"/>
      <c r="D105" s="481">
        <f>D63</f>
        <v>0</v>
      </c>
      <c r="E105" s="481">
        <f t="shared" ref="E105:BP105" si="344">E63</f>
        <v>0</v>
      </c>
      <c r="F105" s="481">
        <f t="shared" si="344"/>
        <v>0</v>
      </c>
      <c r="G105" s="481">
        <f t="shared" si="344"/>
        <v>0</v>
      </c>
      <c r="H105" s="481">
        <f t="shared" si="344"/>
        <v>0</v>
      </c>
      <c r="I105" s="481">
        <f t="shared" si="344"/>
        <v>0</v>
      </c>
      <c r="J105" s="481">
        <f t="shared" si="344"/>
        <v>0</v>
      </c>
      <c r="K105" s="481">
        <f t="shared" si="344"/>
        <v>0</v>
      </c>
      <c r="L105" s="481">
        <f t="shared" si="344"/>
        <v>0</v>
      </c>
      <c r="M105" s="481">
        <f t="shared" si="344"/>
        <v>0</v>
      </c>
      <c r="N105" s="481">
        <f t="shared" si="344"/>
        <v>0</v>
      </c>
      <c r="O105" s="481">
        <f t="shared" si="344"/>
        <v>0</v>
      </c>
      <c r="P105" s="481">
        <f t="shared" si="344"/>
        <v>0</v>
      </c>
      <c r="Q105" s="481">
        <f t="shared" si="344"/>
        <v>0</v>
      </c>
      <c r="R105" s="481">
        <f t="shared" si="344"/>
        <v>0</v>
      </c>
      <c r="S105" s="481">
        <f t="shared" si="344"/>
        <v>0</v>
      </c>
      <c r="T105" s="481">
        <f t="shared" si="344"/>
        <v>0</v>
      </c>
      <c r="U105" s="481">
        <f t="shared" si="344"/>
        <v>0</v>
      </c>
      <c r="V105" s="481">
        <f t="shared" si="344"/>
        <v>0</v>
      </c>
      <c r="W105" s="481">
        <f t="shared" si="344"/>
        <v>0</v>
      </c>
      <c r="X105" s="481">
        <f t="shared" si="344"/>
        <v>0</v>
      </c>
      <c r="Y105" s="481">
        <f t="shared" si="344"/>
        <v>0</v>
      </c>
      <c r="Z105" s="481">
        <f t="shared" si="344"/>
        <v>0</v>
      </c>
      <c r="AA105" s="481">
        <f t="shared" si="344"/>
        <v>0</v>
      </c>
      <c r="AB105" s="481">
        <f t="shared" si="344"/>
        <v>0</v>
      </c>
      <c r="AC105" s="481">
        <f t="shared" si="344"/>
        <v>0</v>
      </c>
      <c r="AD105" s="481">
        <f t="shared" si="344"/>
        <v>24999.999999999996</v>
      </c>
      <c r="AE105" s="481">
        <f t="shared" si="344"/>
        <v>0</v>
      </c>
      <c r="AF105" s="481">
        <f t="shared" si="344"/>
        <v>0</v>
      </c>
      <c r="AG105" s="481">
        <f t="shared" si="344"/>
        <v>0</v>
      </c>
      <c r="AH105" s="481">
        <f t="shared" si="344"/>
        <v>0</v>
      </c>
      <c r="AI105" s="481">
        <f t="shared" si="344"/>
        <v>0</v>
      </c>
      <c r="AJ105" s="481">
        <f t="shared" si="344"/>
        <v>0</v>
      </c>
      <c r="AK105" s="481">
        <f t="shared" si="344"/>
        <v>0</v>
      </c>
      <c r="AL105" s="481">
        <f t="shared" si="344"/>
        <v>0</v>
      </c>
      <c r="AM105" s="481">
        <f t="shared" si="344"/>
        <v>0</v>
      </c>
      <c r="AN105" s="481">
        <f t="shared" si="344"/>
        <v>0</v>
      </c>
      <c r="AO105" s="481">
        <f t="shared" si="344"/>
        <v>0</v>
      </c>
      <c r="AP105" s="481">
        <f t="shared" si="344"/>
        <v>0</v>
      </c>
      <c r="AQ105" s="481">
        <f t="shared" si="344"/>
        <v>0</v>
      </c>
      <c r="AR105" s="481">
        <f t="shared" si="344"/>
        <v>0</v>
      </c>
      <c r="AS105" s="481">
        <f t="shared" si="344"/>
        <v>0</v>
      </c>
      <c r="AT105" s="481">
        <f t="shared" si="344"/>
        <v>0</v>
      </c>
      <c r="AU105" s="481">
        <f t="shared" si="344"/>
        <v>0</v>
      </c>
      <c r="AV105" s="481">
        <f t="shared" si="344"/>
        <v>0</v>
      </c>
      <c r="AW105" s="481">
        <f t="shared" si="344"/>
        <v>0</v>
      </c>
      <c r="AX105" s="481">
        <f t="shared" si="344"/>
        <v>0</v>
      </c>
      <c r="AY105" s="481">
        <f t="shared" si="344"/>
        <v>0</v>
      </c>
      <c r="AZ105" s="481">
        <f t="shared" si="344"/>
        <v>0</v>
      </c>
      <c r="BA105" s="481">
        <f t="shared" si="344"/>
        <v>0</v>
      </c>
      <c r="BB105" s="481">
        <f t="shared" si="344"/>
        <v>0</v>
      </c>
      <c r="BC105" s="481">
        <f t="shared" si="344"/>
        <v>0</v>
      </c>
      <c r="BD105" s="481">
        <f t="shared" si="344"/>
        <v>0</v>
      </c>
      <c r="BE105" s="481">
        <f t="shared" si="344"/>
        <v>0</v>
      </c>
      <c r="BF105" s="481">
        <f t="shared" si="344"/>
        <v>0</v>
      </c>
      <c r="BG105" s="481">
        <f t="shared" si="344"/>
        <v>0</v>
      </c>
      <c r="BH105" s="481">
        <f t="shared" si="344"/>
        <v>0</v>
      </c>
      <c r="BI105" s="481">
        <f t="shared" si="344"/>
        <v>0</v>
      </c>
      <c r="BJ105" s="481">
        <f t="shared" si="344"/>
        <v>0</v>
      </c>
      <c r="BK105" s="481">
        <f t="shared" si="344"/>
        <v>0</v>
      </c>
      <c r="BL105" s="481">
        <f t="shared" si="344"/>
        <v>0</v>
      </c>
      <c r="BM105" s="481">
        <f t="shared" si="344"/>
        <v>0</v>
      </c>
      <c r="BN105" s="481">
        <f t="shared" si="344"/>
        <v>0</v>
      </c>
      <c r="BO105" s="481">
        <f t="shared" si="344"/>
        <v>0</v>
      </c>
      <c r="BP105" s="481">
        <f t="shared" si="344"/>
        <v>0</v>
      </c>
      <c r="BQ105" s="481">
        <f t="shared" ref="BQ105:CE105" si="345">BQ63</f>
        <v>0</v>
      </c>
      <c r="BR105" s="481">
        <f t="shared" si="345"/>
        <v>0</v>
      </c>
      <c r="BS105" s="481">
        <f t="shared" si="345"/>
        <v>0</v>
      </c>
      <c r="BT105" s="481">
        <f t="shared" si="345"/>
        <v>0</v>
      </c>
      <c r="BU105" s="481">
        <f t="shared" si="345"/>
        <v>0</v>
      </c>
      <c r="BV105" s="481">
        <f t="shared" si="345"/>
        <v>0</v>
      </c>
      <c r="BW105" s="481">
        <f t="shared" si="345"/>
        <v>0</v>
      </c>
      <c r="BX105" s="481">
        <f t="shared" si="345"/>
        <v>0</v>
      </c>
      <c r="BY105" s="481">
        <f t="shared" si="345"/>
        <v>0</v>
      </c>
      <c r="BZ105" s="481">
        <f t="shared" si="345"/>
        <v>0</v>
      </c>
      <c r="CA105" s="481">
        <f t="shared" si="345"/>
        <v>0</v>
      </c>
      <c r="CB105" s="481">
        <f t="shared" si="345"/>
        <v>0</v>
      </c>
      <c r="CC105" s="481">
        <f t="shared" si="345"/>
        <v>0</v>
      </c>
      <c r="CD105" s="481">
        <f t="shared" si="345"/>
        <v>0</v>
      </c>
      <c r="CE105" s="481">
        <f t="shared" si="345"/>
        <v>0</v>
      </c>
      <c r="CF105" s="352"/>
      <c r="CG105" s="352"/>
      <c r="CH105" s="352"/>
      <c r="CI105" s="353"/>
      <c r="CJ105" s="354"/>
      <c r="CK105" s="354"/>
    </row>
    <row r="106" spans="1:91" ht="13.5" thickBot="1" x14ac:dyDescent="0.25">
      <c r="A106" s="339" t="s">
        <v>385</v>
      </c>
      <c r="B106" s="340"/>
      <c r="C106" s="341"/>
      <c r="D106" s="355">
        <f>SUM(D104:D105)</f>
        <v>1363.784678202743</v>
      </c>
      <c r="E106" s="356">
        <f>D106</f>
        <v>1363.784678202743</v>
      </c>
      <c r="F106" s="355">
        <f>E106+F105+F104</f>
        <v>2727.5693564054859</v>
      </c>
      <c r="G106" s="351">
        <f>F106</f>
        <v>2727.5693564054859</v>
      </c>
      <c r="H106" s="355">
        <f>G106+H105+H104</f>
        <v>4091.3540346082291</v>
      </c>
      <c r="I106" s="356">
        <f t="shared" si="304"/>
        <v>4091.3540346082291</v>
      </c>
      <c r="J106" s="355">
        <f>I106+J105+J104</f>
        <v>5455.1387128109718</v>
      </c>
      <c r="K106" s="351">
        <f t="shared" si="305"/>
        <v>5455.1387128109718</v>
      </c>
      <c r="L106" s="355">
        <f>K106+L105+L104</f>
        <v>6137.0310519123432</v>
      </c>
      <c r="M106" s="356">
        <f t="shared" si="306"/>
        <v>6137.0310519123432</v>
      </c>
      <c r="N106" s="355">
        <f>M106+N105+N104</f>
        <v>6818.9233910137145</v>
      </c>
      <c r="O106" s="351">
        <f t="shared" si="307"/>
        <v>6818.9233910137145</v>
      </c>
      <c r="P106" s="355">
        <f>O106+P105+P104</f>
        <v>7500.8157301150859</v>
      </c>
      <c r="Q106" s="356">
        <f t="shared" si="308"/>
        <v>7500.8157301150859</v>
      </c>
      <c r="R106" s="355">
        <f>Q106+R105+R104</f>
        <v>8182.7080692164573</v>
      </c>
      <c r="S106" s="351">
        <f t="shared" si="309"/>
        <v>8182.7080692164573</v>
      </c>
      <c r="T106" s="355">
        <f>S106+T105+T104</f>
        <v>8864.6004083178286</v>
      </c>
      <c r="U106" s="356">
        <f t="shared" si="310"/>
        <v>8864.6004083178286</v>
      </c>
      <c r="V106" s="355">
        <f>U106+V105+V104</f>
        <v>9546.4927474192009</v>
      </c>
      <c r="W106" s="351">
        <f t="shared" si="311"/>
        <v>9546.4927474192009</v>
      </c>
      <c r="X106" s="355">
        <f>W106+X105+X104</f>
        <v>10228.385086520573</v>
      </c>
      <c r="Y106" s="356">
        <f t="shared" si="312"/>
        <v>10228.385086520573</v>
      </c>
      <c r="Z106" s="355">
        <f>Y106+Z105+Z104</f>
        <v>10910.277425621945</v>
      </c>
      <c r="AA106" s="351">
        <f t="shared" si="313"/>
        <v>10910.277425621945</v>
      </c>
      <c r="AB106" s="355">
        <f>AA106+AB105+AB104</f>
        <v>12274.062103824688</v>
      </c>
      <c r="AC106" s="356">
        <f t="shared" si="314"/>
        <v>12274.062103824688</v>
      </c>
      <c r="AD106" s="355">
        <f>AC106+AD105+AD104</f>
        <v>38637.846782027424</v>
      </c>
      <c r="AE106" s="351">
        <f t="shared" si="315"/>
        <v>38637.846782027424</v>
      </c>
      <c r="AF106" s="355">
        <f>AE106+AF105+AF104</f>
        <v>40001.631460230165</v>
      </c>
      <c r="AG106" s="356">
        <f t="shared" si="316"/>
        <v>40001.631460230165</v>
      </c>
      <c r="AH106" s="355">
        <f>AG106+AH105+AH104</f>
        <v>41365.416138432905</v>
      </c>
      <c r="AI106" s="351">
        <f t="shared" si="317"/>
        <v>41365.416138432905</v>
      </c>
      <c r="AJ106" s="355">
        <f>AI106+AJ105+AJ104</f>
        <v>42729.200816635646</v>
      </c>
      <c r="AK106" s="356">
        <f t="shared" si="318"/>
        <v>42729.200816635646</v>
      </c>
      <c r="AL106" s="355">
        <f>AK106+AL105+AL104</f>
        <v>44092.985494838387</v>
      </c>
      <c r="AM106" s="351">
        <f t="shared" si="319"/>
        <v>44092.985494838387</v>
      </c>
      <c r="AN106" s="355">
        <f>AM106+AN105+AN104</f>
        <v>45456.770173041128</v>
      </c>
      <c r="AO106" s="356">
        <f t="shared" si="320"/>
        <v>45456.770173041128</v>
      </c>
      <c r="AP106" s="355">
        <f>AO106+AP105+AP104</f>
        <v>46820.554851243869</v>
      </c>
      <c r="AQ106" s="351">
        <f t="shared" si="321"/>
        <v>46820.554851243869</v>
      </c>
      <c r="AR106" s="355">
        <f>AQ106+AR105+AR104</f>
        <v>48184.33952944661</v>
      </c>
      <c r="AS106" s="356">
        <f t="shared" si="322"/>
        <v>48184.33952944661</v>
      </c>
      <c r="AT106" s="355">
        <f>AS106+AT105+AT104</f>
        <v>49548.124207649351</v>
      </c>
      <c r="AU106" s="351">
        <f t="shared" si="323"/>
        <v>49548.124207649351</v>
      </c>
      <c r="AV106" s="355">
        <f>AU106+AV105+AV104</f>
        <v>50911.908885852092</v>
      </c>
      <c r="AW106" s="356">
        <f t="shared" si="324"/>
        <v>50911.908885852092</v>
      </c>
      <c r="AX106" s="355">
        <f>AW106+AX105+AX104</f>
        <v>52275.693564054833</v>
      </c>
      <c r="AY106" s="351">
        <f t="shared" si="325"/>
        <v>52275.693564054833</v>
      </c>
      <c r="AZ106" s="355">
        <f>AY106+AZ105+AZ104</f>
        <v>53639.478242257574</v>
      </c>
      <c r="BA106" s="356">
        <f t="shared" si="326"/>
        <v>53639.478242257574</v>
      </c>
      <c r="BB106" s="355">
        <f>BA106+BB105+BB104</f>
        <v>55003.262920460314</v>
      </c>
      <c r="BC106" s="356">
        <f t="shared" si="327"/>
        <v>55003.262920460314</v>
      </c>
      <c r="BD106" s="355">
        <f>BC106+BD105+BD104</f>
        <v>56367.047598663055</v>
      </c>
      <c r="BE106" s="356">
        <f t="shared" si="328"/>
        <v>56367.047598663055</v>
      </c>
      <c r="BF106" s="355">
        <f>BE106+BF105+BF104</f>
        <v>57730.832276865796</v>
      </c>
      <c r="BG106" s="351">
        <f t="shared" si="329"/>
        <v>57730.832276865796</v>
      </c>
      <c r="BH106" s="355">
        <f>BG106+BH105+BH104</f>
        <v>59094.616955068537</v>
      </c>
      <c r="BI106" s="356">
        <f t="shared" si="330"/>
        <v>59094.616955068537</v>
      </c>
      <c r="BJ106" s="355">
        <f>BI106+BJ105+BJ104</f>
        <v>60458.401633271278</v>
      </c>
      <c r="BK106" s="356">
        <f t="shared" si="331"/>
        <v>60458.401633271278</v>
      </c>
      <c r="BL106" s="355">
        <f>BK106+BL105+BL104</f>
        <v>61822.186311474019</v>
      </c>
      <c r="BM106" s="356">
        <f t="shared" si="332"/>
        <v>61822.186311474019</v>
      </c>
      <c r="BN106" s="355">
        <f>BM106+BN105+BN104</f>
        <v>63185.97098967676</v>
      </c>
      <c r="BO106" s="356">
        <f t="shared" si="333"/>
        <v>63185.97098967676</v>
      </c>
      <c r="BP106" s="355">
        <f>BO106+BP105+BP104</f>
        <v>64549.755667879501</v>
      </c>
      <c r="BQ106" s="356">
        <f t="shared" si="334"/>
        <v>64549.755667879501</v>
      </c>
      <c r="BR106" s="355">
        <f>BQ106+BR105+BR104</f>
        <v>67277.32502428499</v>
      </c>
      <c r="BS106" s="356">
        <f t="shared" si="335"/>
        <v>67277.32502428499</v>
      </c>
      <c r="BT106" s="355">
        <f>BS106+BT105+BT104</f>
        <v>70004.894380690472</v>
      </c>
      <c r="BU106" s="356">
        <f t="shared" si="336"/>
        <v>70004.894380690472</v>
      </c>
      <c r="BV106" s="355">
        <f>BU106+BV105+BV104</f>
        <v>71368.67905889322</v>
      </c>
      <c r="BW106" s="356">
        <f t="shared" si="337"/>
        <v>71368.67905889322</v>
      </c>
      <c r="BX106" s="355">
        <f>BW106+BX105+BX104</f>
        <v>76823.817771704198</v>
      </c>
      <c r="BY106" s="356">
        <f t="shared" si="338"/>
        <v>76823.817771704198</v>
      </c>
      <c r="BZ106" s="355">
        <f>BY106+BZ105+BZ104</f>
        <v>82278.956484515176</v>
      </c>
      <c r="CA106" s="356">
        <f t="shared" si="338"/>
        <v>82278.956484515176</v>
      </c>
      <c r="CB106" s="355">
        <f>CA106+CB105+CB104</f>
        <v>87734.095197326154</v>
      </c>
      <c r="CC106" s="356">
        <f t="shared" si="340"/>
        <v>87734.095197326154</v>
      </c>
      <c r="CD106" s="355">
        <f>CC106+CD105+CD104</f>
        <v>93189.233910137133</v>
      </c>
      <c r="CE106" s="356">
        <f t="shared" si="341"/>
        <v>93189.233910137133</v>
      </c>
      <c r="CF106" s="348"/>
      <c r="CG106" s="348"/>
      <c r="CH106" s="348"/>
      <c r="CI106" s="349"/>
      <c r="CJ106" s="350"/>
      <c r="CK106" s="350"/>
    </row>
    <row r="110" spans="1:91" x14ac:dyDescent="0.2">
      <c r="C110" s="249" t="s">
        <v>388</v>
      </c>
      <c r="D110" s="951">
        <f>IF(D75=0,0,D52)</f>
        <v>1363.784678202743</v>
      </c>
      <c r="E110" s="952"/>
      <c r="F110" s="951">
        <f>IF(F75=0,0,F52)</f>
        <v>1363.784678202743</v>
      </c>
      <c r="G110" s="952"/>
      <c r="H110" s="951">
        <f>IF(H75=0,0,H52)</f>
        <v>1363.784678202743</v>
      </c>
      <c r="I110" s="952"/>
      <c r="J110" s="951">
        <f>IF(J75=0,0,J52)</f>
        <v>1363.784678202743</v>
      </c>
      <c r="K110" s="952"/>
      <c r="L110" s="951">
        <f>IF(L75=0,0,L52)</f>
        <v>681.89233910137148</v>
      </c>
      <c r="M110" s="952"/>
      <c r="N110" s="951">
        <f>IF(N75=0,0,N52)</f>
        <v>681.89233910137148</v>
      </c>
      <c r="O110" s="952"/>
      <c r="P110" s="951">
        <f>IF(P75=0,0,P52)</f>
        <v>681.89233910137148</v>
      </c>
      <c r="Q110" s="952"/>
      <c r="R110" s="951">
        <f>IF(R75=0,0,R52)</f>
        <v>681.89233910137148</v>
      </c>
      <c r="S110" s="952"/>
      <c r="T110" s="951">
        <f>IF(T75=0,0,T52)</f>
        <v>681.89233910137148</v>
      </c>
      <c r="U110" s="952"/>
      <c r="V110" s="951">
        <f>IF(V75=0,0,V52)</f>
        <v>0</v>
      </c>
      <c r="W110" s="952"/>
      <c r="X110" s="951">
        <f>IF(X75=0,0,X52)</f>
        <v>681.89233910137148</v>
      </c>
      <c r="Y110" s="952"/>
      <c r="Z110" s="951">
        <f>IF(Z75=0,0,Z52)</f>
        <v>0</v>
      </c>
      <c r="AA110" s="952"/>
      <c r="AB110" s="951">
        <f>IF(AB75=0,0,AB52)</f>
        <v>0</v>
      </c>
      <c r="AC110" s="952"/>
      <c r="AD110" s="951">
        <f>IF(AD75=0,0,AD52)</f>
        <v>0</v>
      </c>
      <c r="AE110" s="952"/>
      <c r="AF110" s="951">
        <f>IF(AF75=0,0,AF52)</f>
        <v>0</v>
      </c>
      <c r="AG110" s="952"/>
      <c r="AH110" s="951">
        <f>IF(AH75=0,0,AH52)</f>
        <v>0</v>
      </c>
      <c r="AI110" s="952"/>
      <c r="AJ110" s="951">
        <f>IF(AJ75=0,0,AJ52)</f>
        <v>0</v>
      </c>
      <c r="AK110" s="952"/>
      <c r="AL110" s="951">
        <f>IF(AL75=0,0,AL52)</f>
        <v>0</v>
      </c>
      <c r="AM110" s="952"/>
      <c r="AN110" s="951">
        <f>IF(AN75=0,0,AN52)</f>
        <v>0</v>
      </c>
      <c r="AO110" s="952"/>
      <c r="AP110" s="951">
        <f>IF(AP75=0,0,AP52)</f>
        <v>1363.784678202743</v>
      </c>
      <c r="AQ110" s="952"/>
      <c r="AR110" s="951">
        <f>IF(AR75=0,0,AR52)</f>
        <v>0</v>
      </c>
      <c r="AS110" s="952"/>
      <c r="AT110" s="951">
        <f>IF(AT75=0,0,AT52)</f>
        <v>0</v>
      </c>
      <c r="AU110" s="952"/>
      <c r="AV110" s="951">
        <f>IF(AV75=0,0,AV52)</f>
        <v>0</v>
      </c>
      <c r="AW110" s="952"/>
      <c r="AX110" s="951">
        <f>IF(AX75=0,0,AX52)</f>
        <v>0</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10910.277425621944</v>
      </c>
    </row>
    <row r="111" spans="1:91" x14ac:dyDescent="0.2">
      <c r="C111" s="249" t="s">
        <v>389</v>
      </c>
      <c r="D111" s="951">
        <f>D76</f>
        <v>6292</v>
      </c>
      <c r="E111" s="952"/>
      <c r="F111" s="951">
        <f t="shared" ref="F111" si="346">F76</f>
        <v>3750</v>
      </c>
      <c r="G111" s="952"/>
      <c r="H111" s="951">
        <f t="shared" ref="H111" si="347">H76</f>
        <v>6132</v>
      </c>
      <c r="I111" s="952"/>
      <c r="J111" s="951">
        <f t="shared" ref="J111" si="348">J76</f>
        <v>3110</v>
      </c>
      <c r="K111" s="952"/>
      <c r="L111" s="951">
        <f t="shared" ref="L111" si="349">L76</f>
        <v>4039</v>
      </c>
      <c r="M111" s="952"/>
      <c r="N111" s="951">
        <f t="shared" ref="N111" si="350">N76</f>
        <v>2688</v>
      </c>
      <c r="O111" s="952"/>
      <c r="P111" s="951">
        <f t="shared" ref="P111" si="351">P76</f>
        <v>200</v>
      </c>
      <c r="Q111" s="952"/>
      <c r="R111" s="951">
        <f t="shared" ref="R111" si="352">R76</f>
        <v>120</v>
      </c>
      <c r="S111" s="952"/>
      <c r="T111" s="951">
        <f t="shared" ref="T111" si="353">T76</f>
        <v>725</v>
      </c>
      <c r="U111" s="952"/>
      <c r="V111" s="951">
        <f t="shared" ref="V111" si="354">V76</f>
        <v>0</v>
      </c>
      <c r="W111" s="952"/>
      <c r="X111" s="951">
        <f t="shared" ref="X111" si="355">X76</f>
        <v>4844</v>
      </c>
      <c r="Y111" s="952"/>
      <c r="Z111" s="951">
        <f t="shared" ref="Z111" si="356">Z76</f>
        <v>0</v>
      </c>
      <c r="AA111" s="952"/>
      <c r="AB111" s="951">
        <f t="shared" ref="AB111" si="357">AB76</f>
        <v>0</v>
      </c>
      <c r="AC111" s="952"/>
      <c r="AD111" s="951">
        <f t="shared" ref="AD111" si="358">AD76</f>
        <v>0</v>
      </c>
      <c r="AE111" s="952"/>
      <c r="AF111" s="951">
        <f t="shared" ref="AF111" si="359">AF76</f>
        <v>0</v>
      </c>
      <c r="AG111" s="952"/>
      <c r="AH111" s="951">
        <f t="shared" ref="AH111" si="360">AH76</f>
        <v>0</v>
      </c>
      <c r="AI111" s="952"/>
      <c r="AJ111" s="951">
        <f t="shared" ref="AJ111" si="361">AJ76</f>
        <v>0</v>
      </c>
      <c r="AK111" s="952"/>
      <c r="AL111" s="951">
        <f t="shared" ref="AL111" si="362">AL76</f>
        <v>0</v>
      </c>
      <c r="AM111" s="952"/>
      <c r="AN111" s="951">
        <f t="shared" ref="AN111" si="363">AN76</f>
        <v>0</v>
      </c>
      <c r="AO111" s="952"/>
      <c r="AP111" s="951">
        <f t="shared" ref="AP111" si="364">AP76</f>
        <v>118</v>
      </c>
      <c r="AQ111" s="952"/>
      <c r="AR111" s="951">
        <f t="shared" ref="AR111" si="365">AR76</f>
        <v>0</v>
      </c>
      <c r="AS111" s="952"/>
      <c r="AT111" s="951">
        <f>AT76</f>
        <v>0</v>
      </c>
      <c r="AU111" s="952"/>
      <c r="AV111" s="951">
        <f t="shared" ref="AV111" si="366">AV76</f>
        <v>0</v>
      </c>
      <c r="AW111" s="952"/>
      <c r="AX111" s="951">
        <f t="shared" ref="AX111" si="367">AX76</f>
        <v>0</v>
      </c>
      <c r="AY111" s="952"/>
      <c r="AZ111" s="951">
        <f t="shared" ref="AZ111:CD111" si="368">AZ76</f>
        <v>0</v>
      </c>
      <c r="BA111" s="952"/>
      <c r="BB111" s="951">
        <f t="shared" si="368"/>
        <v>0</v>
      </c>
      <c r="BC111" s="952"/>
      <c r="BD111" s="951">
        <f t="shared" si="368"/>
        <v>0</v>
      </c>
      <c r="BE111" s="952"/>
      <c r="BF111" s="951">
        <f t="shared" si="368"/>
        <v>0</v>
      </c>
      <c r="BG111" s="952"/>
      <c r="BH111" s="951">
        <f t="shared" si="368"/>
        <v>0</v>
      </c>
      <c r="BI111" s="952"/>
      <c r="BJ111" s="951">
        <f t="shared" si="368"/>
        <v>0</v>
      </c>
      <c r="BK111" s="952"/>
      <c r="BL111" s="951">
        <f t="shared" si="368"/>
        <v>0</v>
      </c>
      <c r="BM111" s="952"/>
      <c r="BN111" s="951">
        <f t="shared" si="368"/>
        <v>0</v>
      </c>
      <c r="BO111" s="952"/>
      <c r="BP111" s="951">
        <f t="shared" si="368"/>
        <v>0</v>
      </c>
      <c r="BQ111" s="952"/>
      <c r="BR111" s="951">
        <f t="shared" si="368"/>
        <v>0</v>
      </c>
      <c r="BS111" s="952"/>
      <c r="BT111" s="951">
        <f t="shared" si="368"/>
        <v>0</v>
      </c>
      <c r="BU111" s="952"/>
      <c r="BV111" s="951">
        <f t="shared" si="368"/>
        <v>0</v>
      </c>
      <c r="BW111" s="952"/>
      <c r="BX111" s="951">
        <f t="shared" si="368"/>
        <v>0</v>
      </c>
      <c r="BY111" s="952"/>
      <c r="BZ111" s="951">
        <f t="shared" si="368"/>
        <v>0</v>
      </c>
      <c r="CA111" s="952"/>
      <c r="CB111" s="951">
        <f t="shared" si="368"/>
        <v>0</v>
      </c>
      <c r="CC111" s="952"/>
      <c r="CD111" s="951">
        <f t="shared" si="368"/>
        <v>0</v>
      </c>
      <c r="CE111" s="952"/>
      <c r="CF111" s="482">
        <f>SUM(D111:CE111)</f>
        <v>32018</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815" priority="90" stopIfTrue="1" operator="notEqual">
      <formula>0</formula>
    </cfRule>
  </conditionalFormatting>
  <conditionalFormatting sqref="J55:K56 N55:O56 R55:S56 V55:W56 Z55:AA56">
    <cfRule type="cellIs" dxfId="814" priority="88" operator="greaterThan">
      <formula>0</formula>
    </cfRule>
    <cfRule type="cellIs" dxfId="813" priority="89" operator="greaterThan">
      <formula>0</formula>
    </cfRule>
  </conditionalFormatting>
  <conditionalFormatting sqref="D55:AA61">
    <cfRule type="cellIs" dxfId="812" priority="85" operator="greaterThan">
      <formula>0</formula>
    </cfRule>
    <cfRule type="cellIs" dxfId="811" priority="86" operator="greaterThan">
      <formula>0</formula>
    </cfRule>
    <cfRule type="cellIs" dxfId="810" priority="87" operator="greaterThan">
      <formula>0</formula>
    </cfRule>
  </conditionalFormatting>
  <conditionalFormatting sqref="AB55:AC61">
    <cfRule type="cellIs" dxfId="809" priority="82" operator="greaterThan">
      <formula>0</formula>
    </cfRule>
    <cfRule type="cellIs" dxfId="808" priority="83" operator="greaterThan">
      <formula>0</formula>
    </cfRule>
    <cfRule type="cellIs" dxfId="807" priority="84" operator="greaterThan">
      <formula>0</formula>
    </cfRule>
  </conditionalFormatting>
  <conditionalFormatting sqref="AD55:AE61">
    <cfRule type="cellIs" dxfId="806" priority="79" operator="greaterThan">
      <formula>0</formula>
    </cfRule>
    <cfRule type="cellIs" dxfId="805" priority="80" operator="greaterThan">
      <formula>0</formula>
    </cfRule>
    <cfRule type="cellIs" dxfId="804" priority="81" operator="greaterThan">
      <formula>0</formula>
    </cfRule>
  </conditionalFormatting>
  <conditionalFormatting sqref="AF55:AG61">
    <cfRule type="cellIs" dxfId="803" priority="76" operator="greaterThan">
      <formula>0</formula>
    </cfRule>
    <cfRule type="cellIs" dxfId="802" priority="77" operator="greaterThan">
      <formula>0</formula>
    </cfRule>
    <cfRule type="cellIs" dxfId="801" priority="78" operator="greaterThan">
      <formula>0</formula>
    </cfRule>
  </conditionalFormatting>
  <conditionalFormatting sqref="AH55:AI61">
    <cfRule type="cellIs" dxfId="800" priority="73" operator="greaterThan">
      <formula>0</formula>
    </cfRule>
    <cfRule type="cellIs" dxfId="799" priority="74" operator="greaterThan">
      <formula>0</formula>
    </cfRule>
    <cfRule type="cellIs" dxfId="798" priority="75" operator="greaterThan">
      <formula>0</formula>
    </cfRule>
  </conditionalFormatting>
  <conditionalFormatting sqref="AJ55:AK61">
    <cfRule type="cellIs" dxfId="797" priority="70" operator="greaterThan">
      <formula>0</formula>
    </cfRule>
    <cfRule type="cellIs" dxfId="796" priority="71" operator="greaterThan">
      <formula>0</formula>
    </cfRule>
    <cfRule type="cellIs" dxfId="795" priority="72" operator="greaterThan">
      <formula>0</formula>
    </cfRule>
  </conditionalFormatting>
  <conditionalFormatting sqref="AL55:AM61">
    <cfRule type="cellIs" dxfId="794" priority="67" operator="greaterThan">
      <formula>0</formula>
    </cfRule>
    <cfRule type="cellIs" dxfId="793" priority="68" operator="greaterThan">
      <formula>0</formula>
    </cfRule>
    <cfRule type="cellIs" dxfId="792" priority="69" operator="greaterThan">
      <formula>0</formula>
    </cfRule>
  </conditionalFormatting>
  <conditionalFormatting sqref="AN55:AO61">
    <cfRule type="cellIs" dxfId="791" priority="64" operator="greaterThan">
      <formula>0</formula>
    </cfRule>
    <cfRule type="cellIs" dxfId="790" priority="65" operator="greaterThan">
      <formula>0</formula>
    </cfRule>
    <cfRule type="cellIs" dxfId="789" priority="66" operator="greaterThan">
      <formula>0</formula>
    </cfRule>
  </conditionalFormatting>
  <conditionalFormatting sqref="AP55:AQ61">
    <cfRule type="cellIs" dxfId="788" priority="61" operator="greaterThan">
      <formula>0</formula>
    </cfRule>
    <cfRule type="cellIs" dxfId="787" priority="62" operator="greaterThan">
      <formula>0</formula>
    </cfRule>
    <cfRule type="cellIs" dxfId="786" priority="63" operator="greaterThan">
      <formula>0</formula>
    </cfRule>
  </conditionalFormatting>
  <conditionalFormatting sqref="AR55:AS61">
    <cfRule type="cellIs" dxfId="785" priority="58" operator="greaterThan">
      <formula>0</formula>
    </cfRule>
    <cfRule type="cellIs" dxfId="784" priority="59" operator="greaterThan">
      <formula>0</formula>
    </cfRule>
    <cfRule type="cellIs" dxfId="783" priority="60" operator="greaterThan">
      <formula>0</formula>
    </cfRule>
  </conditionalFormatting>
  <conditionalFormatting sqref="AT55:AU61">
    <cfRule type="cellIs" dxfId="782" priority="55" operator="greaterThan">
      <formula>0</formula>
    </cfRule>
    <cfRule type="cellIs" dxfId="781" priority="56" operator="greaterThan">
      <formula>0</formula>
    </cfRule>
    <cfRule type="cellIs" dxfId="780" priority="57" operator="greaterThan">
      <formula>0</formula>
    </cfRule>
  </conditionalFormatting>
  <conditionalFormatting sqref="AV55:AW61">
    <cfRule type="cellIs" dxfId="779" priority="52" operator="greaterThan">
      <formula>0</formula>
    </cfRule>
    <cfRule type="cellIs" dxfId="778" priority="53" operator="greaterThan">
      <formula>0</formula>
    </cfRule>
    <cfRule type="cellIs" dxfId="777" priority="54" operator="greaterThan">
      <formula>0</formula>
    </cfRule>
  </conditionalFormatting>
  <conditionalFormatting sqref="AX55:AY61">
    <cfRule type="cellIs" dxfId="776" priority="49" operator="greaterThan">
      <formula>0</formula>
    </cfRule>
    <cfRule type="cellIs" dxfId="775" priority="50" operator="greaterThan">
      <formula>0</formula>
    </cfRule>
    <cfRule type="cellIs" dxfId="774" priority="51" operator="greaterThan">
      <formula>0</formula>
    </cfRule>
  </conditionalFormatting>
  <conditionalFormatting sqref="AZ55:BA61">
    <cfRule type="cellIs" dxfId="773" priority="46" operator="greaterThan">
      <formula>0</formula>
    </cfRule>
    <cfRule type="cellIs" dxfId="772" priority="47" operator="greaterThan">
      <formula>0</formula>
    </cfRule>
    <cfRule type="cellIs" dxfId="771" priority="48" operator="greaterThan">
      <formula>0</formula>
    </cfRule>
  </conditionalFormatting>
  <conditionalFormatting sqref="BB55:BC61">
    <cfRule type="cellIs" dxfId="770" priority="43" operator="greaterThan">
      <formula>0</formula>
    </cfRule>
    <cfRule type="cellIs" dxfId="769" priority="44" operator="greaterThan">
      <formula>0</formula>
    </cfRule>
    <cfRule type="cellIs" dxfId="768" priority="45" operator="greaterThan">
      <formula>0</formula>
    </cfRule>
  </conditionalFormatting>
  <conditionalFormatting sqref="BD55:BE61">
    <cfRule type="cellIs" dxfId="767" priority="40" operator="greaterThan">
      <formula>0</formula>
    </cfRule>
    <cfRule type="cellIs" dxfId="766" priority="41" operator="greaterThan">
      <formula>0</formula>
    </cfRule>
    <cfRule type="cellIs" dxfId="765" priority="42" operator="greaterThan">
      <formula>0</formula>
    </cfRule>
  </conditionalFormatting>
  <conditionalFormatting sqref="BF55:BG61">
    <cfRule type="cellIs" dxfId="764" priority="37" operator="greaterThan">
      <formula>0</formula>
    </cfRule>
    <cfRule type="cellIs" dxfId="763" priority="38" operator="greaterThan">
      <formula>0</formula>
    </cfRule>
    <cfRule type="cellIs" dxfId="762" priority="39" operator="greaterThan">
      <formula>0</formula>
    </cfRule>
  </conditionalFormatting>
  <conditionalFormatting sqref="BH55:BI61">
    <cfRule type="cellIs" dxfId="761" priority="34" operator="greaterThan">
      <formula>0</formula>
    </cfRule>
    <cfRule type="cellIs" dxfId="760" priority="35" operator="greaterThan">
      <formula>0</formula>
    </cfRule>
    <cfRule type="cellIs" dxfId="759" priority="36" operator="greaterThan">
      <formula>0</formula>
    </cfRule>
  </conditionalFormatting>
  <conditionalFormatting sqref="BJ55:BK61">
    <cfRule type="cellIs" dxfId="758" priority="31" operator="greaterThan">
      <formula>0</formula>
    </cfRule>
    <cfRule type="cellIs" dxfId="757" priority="32" operator="greaterThan">
      <formula>0</formula>
    </cfRule>
    <cfRule type="cellIs" dxfId="756" priority="33" operator="greaterThan">
      <formula>0</formula>
    </cfRule>
  </conditionalFormatting>
  <conditionalFormatting sqref="BL55:BM61">
    <cfRule type="cellIs" dxfId="755" priority="28" operator="greaterThan">
      <formula>0</formula>
    </cfRule>
    <cfRule type="cellIs" dxfId="754" priority="29" operator="greaterThan">
      <formula>0</formula>
    </cfRule>
    <cfRule type="cellIs" dxfId="753" priority="30" operator="greaterThan">
      <formula>0</formula>
    </cfRule>
  </conditionalFormatting>
  <conditionalFormatting sqref="BN55:BO61">
    <cfRule type="cellIs" dxfId="752" priority="25" operator="greaterThan">
      <formula>0</formula>
    </cfRule>
    <cfRule type="cellIs" dxfId="751" priority="26" operator="greaterThan">
      <formula>0</formula>
    </cfRule>
    <cfRule type="cellIs" dxfId="750" priority="27" operator="greaterThan">
      <formula>0</formula>
    </cfRule>
  </conditionalFormatting>
  <conditionalFormatting sqref="BP55:BQ61">
    <cfRule type="cellIs" dxfId="749" priority="22" operator="greaterThan">
      <formula>0</formula>
    </cfRule>
    <cfRule type="cellIs" dxfId="748" priority="23" operator="greaterThan">
      <formula>0</formula>
    </cfRule>
    <cfRule type="cellIs" dxfId="747" priority="24" operator="greaterThan">
      <formula>0</formula>
    </cfRule>
  </conditionalFormatting>
  <conditionalFormatting sqref="BR55:BS61">
    <cfRule type="cellIs" dxfId="746" priority="19" operator="greaterThan">
      <formula>0</formula>
    </cfRule>
    <cfRule type="cellIs" dxfId="745" priority="20" operator="greaterThan">
      <formula>0</formula>
    </cfRule>
    <cfRule type="cellIs" dxfId="744" priority="21" operator="greaterThan">
      <formula>0</formula>
    </cfRule>
  </conditionalFormatting>
  <conditionalFormatting sqref="BT55:BU61">
    <cfRule type="cellIs" dxfId="743" priority="16" operator="greaterThan">
      <formula>0</formula>
    </cfRule>
    <cfRule type="cellIs" dxfId="742" priority="17" operator="greaterThan">
      <formula>0</formula>
    </cfRule>
    <cfRule type="cellIs" dxfId="741" priority="18" operator="greaterThan">
      <formula>0</formula>
    </cfRule>
  </conditionalFormatting>
  <conditionalFormatting sqref="BV55:BW61">
    <cfRule type="cellIs" dxfId="740" priority="13" operator="greaterThan">
      <formula>0</formula>
    </cfRule>
    <cfRule type="cellIs" dxfId="739" priority="14" operator="greaterThan">
      <formula>0</formula>
    </cfRule>
    <cfRule type="cellIs" dxfId="738" priority="15" operator="greaterThan">
      <formula>0</formula>
    </cfRule>
  </conditionalFormatting>
  <conditionalFormatting sqref="BX55:BY61">
    <cfRule type="cellIs" dxfId="737" priority="10" operator="greaterThan">
      <formula>0</formula>
    </cfRule>
    <cfRule type="cellIs" dxfId="736" priority="11" operator="greaterThan">
      <formula>0</formula>
    </cfRule>
    <cfRule type="cellIs" dxfId="735" priority="12" operator="greaterThan">
      <formula>0</formula>
    </cfRule>
  </conditionalFormatting>
  <conditionalFormatting sqref="BZ55:CA61">
    <cfRule type="cellIs" dxfId="734" priority="7" operator="greaterThan">
      <formula>0</formula>
    </cfRule>
    <cfRule type="cellIs" dxfId="733" priority="8" operator="greaterThan">
      <formula>0</formula>
    </cfRule>
    <cfRule type="cellIs" dxfId="732" priority="9" operator="greaterThan">
      <formula>0</formula>
    </cfRule>
  </conditionalFormatting>
  <conditionalFormatting sqref="CB55:CC61">
    <cfRule type="cellIs" dxfId="731" priority="4" operator="greaterThan">
      <formula>0</formula>
    </cfRule>
    <cfRule type="cellIs" dxfId="730" priority="5" operator="greaterThan">
      <formula>0</formula>
    </cfRule>
    <cfRule type="cellIs" dxfId="729" priority="6" operator="greaterThan">
      <formula>0</formula>
    </cfRule>
  </conditionalFormatting>
  <conditionalFormatting sqref="CD55:CE61">
    <cfRule type="cellIs" dxfId="728" priority="1" operator="greaterThan">
      <formula>0</formula>
    </cfRule>
    <cfRule type="cellIs" dxfId="727" priority="2" operator="greaterThan">
      <formula>0</formula>
    </cfRule>
    <cfRule type="cellIs" dxfId="72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DK111"/>
  <sheetViews>
    <sheetView zoomScale="115" zoomScaleNormal="115" zoomScaleSheetLayoutView="100" zoomScalePageLayoutView="40" workbookViewId="0">
      <pane xSplit="3" ySplit="44" topLeftCell="I86" activePane="bottomRight" state="frozen"/>
      <selection activeCell="N54" sqref="N54:O54"/>
      <selection pane="topRight" activeCell="N54" sqref="N54:O54"/>
      <selection pane="bottomLeft" activeCell="N54" sqref="N54:O54"/>
      <selection pane="bottomRight" activeCell="AX97" sqref="AX97"/>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414</v>
      </c>
      <c r="CF1" s="1073" t="s">
        <v>320</v>
      </c>
      <c r="CG1" s="1074"/>
      <c r="CH1" s="538">
        <f>CF111/CF110</f>
        <v>1.8225039619651351</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15"/>
      <c r="Z6" s="616"/>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c r="CJ40"/>
      <c r="CK40"/>
      <c r="CL40"/>
      <c r="CM40"/>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c r="CJ41"/>
      <c r="CK41"/>
      <c r="CL41"/>
      <c r="CM41"/>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c r="CJ42"/>
      <c r="CK42"/>
      <c r="CL42"/>
      <c r="CM4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c r="CJ43"/>
      <c r="CK43"/>
      <c r="CL43"/>
      <c r="CM43"/>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c r="CJ44"/>
      <c r="CK44"/>
      <c r="CL44"/>
      <c r="CM44"/>
      <c r="CN44" s="279"/>
      <c r="CO44" s="280"/>
      <c r="CP44" s="281"/>
      <c r="CQ44" s="282"/>
    </row>
    <row r="45" spans="1:115" x14ac:dyDescent="0.2">
      <c r="A45" s="283" t="s">
        <v>358</v>
      </c>
      <c r="B45" s="284"/>
      <c r="C45" s="285" t="s">
        <v>2</v>
      </c>
      <c r="D45" s="1030">
        <f>'H-Aufteilung'!$G$13*PL_AeBo!D64</f>
        <v>31.55</v>
      </c>
      <c r="E45" s="1031"/>
      <c r="F45" s="1030">
        <f>'H-Aufteilung'!$G$13*PL_AeBo!F64</f>
        <v>6.3100000000000005</v>
      </c>
      <c r="G45" s="1031"/>
      <c r="H45" s="1030">
        <f>'H-Aufteilung'!$G$13*PL_AeBo!H64</f>
        <v>6.3100000000000005</v>
      </c>
      <c r="I45" s="1031"/>
      <c r="J45" s="1030">
        <f>'H-Aufteilung'!$G$13*PL_AeBo!J64</f>
        <v>6.3100000000000005</v>
      </c>
      <c r="K45" s="1031"/>
      <c r="L45" s="1030">
        <f>'H-Aufteilung'!$G$13*PL_AeBo!L64</f>
        <v>6.3100000000000005</v>
      </c>
      <c r="M45" s="1031"/>
      <c r="N45" s="1030">
        <f>'H-Aufteilung'!$G$13*PL_AeBo!N64</f>
        <v>6.3100000000000005</v>
      </c>
      <c r="O45" s="1031"/>
      <c r="P45" s="1030">
        <f>'H-Aufteilung'!$G$13*PL_AeBo!P64</f>
        <v>6.3100000000000005</v>
      </c>
      <c r="Q45" s="1031"/>
      <c r="R45" s="1030">
        <f>'H-Aufteilung'!$G$13*PL_AeBo!R64</f>
        <v>6.3100000000000005</v>
      </c>
      <c r="S45" s="1031"/>
      <c r="T45" s="1030">
        <f>'H-Aufteilung'!$G$13*PL_AeBo!T64</f>
        <v>6.3100000000000005</v>
      </c>
      <c r="U45" s="1031"/>
      <c r="V45" s="1030">
        <f>'H-Aufteilung'!$G$13*PL_AeBo!V64</f>
        <v>6.3100000000000005</v>
      </c>
      <c r="W45" s="1031"/>
      <c r="X45" s="1030">
        <f>'H-Aufteilung'!$G$13*PL_AeBo!X64</f>
        <v>6.3100000000000005</v>
      </c>
      <c r="Y45" s="1031"/>
      <c r="Z45" s="1030">
        <f>'H-Aufteilung'!$G$13*PL_AeBo!Z64</f>
        <v>6.3100000000000005</v>
      </c>
      <c r="AA45" s="1031"/>
      <c r="AB45" s="1030">
        <f>'H-Aufteilung'!$G$13*PL_AeBo!AB64</f>
        <v>12.620000000000001</v>
      </c>
      <c r="AC45" s="1031"/>
      <c r="AD45" s="1030">
        <f>'H-Aufteilung'!$G$13*PL_AeBo!AD64</f>
        <v>12.620000000000001</v>
      </c>
      <c r="AE45" s="1031"/>
      <c r="AF45" s="1030">
        <f>'H-Aufteilung'!$G$13*PL_AeBo!AF64</f>
        <v>12.620000000000001</v>
      </c>
      <c r="AG45" s="1031"/>
      <c r="AH45" s="1030">
        <f>'H-Aufteilung'!$G$13*PL_AeBo!AH64</f>
        <v>12.620000000000001</v>
      </c>
      <c r="AI45" s="1031"/>
      <c r="AJ45" s="1030">
        <f>'H-Aufteilung'!$G$13*PL_AeBo!AJ64</f>
        <v>12.620000000000001</v>
      </c>
      <c r="AK45" s="1031"/>
      <c r="AL45" s="1030">
        <f>'H-Aufteilung'!$G$13*PL_AeBo!AL64</f>
        <v>12.620000000000001</v>
      </c>
      <c r="AM45" s="1031"/>
      <c r="AN45" s="1030">
        <f>'H-Aufteilung'!$G$13*PL_AeBo!AN64</f>
        <v>12.620000000000001</v>
      </c>
      <c r="AO45" s="1031"/>
      <c r="AP45" s="1030">
        <f>'H-Aufteilung'!$G$13*PL_AeBo!AP64</f>
        <v>12.620000000000001</v>
      </c>
      <c r="AQ45" s="1031"/>
      <c r="AR45" s="1030">
        <f>'H-Aufteilung'!$G$13*PL_AeBo!AR64</f>
        <v>12.620000000000001</v>
      </c>
      <c r="AS45" s="1031"/>
      <c r="AT45" s="1030">
        <f>'H-Aufteilung'!$G$13*PL_AeBo!AT64</f>
        <v>12.620000000000001</v>
      </c>
      <c r="AU45" s="1031"/>
      <c r="AV45" s="1030">
        <f>'H-Aufteilung'!$G$13*PL_AeBo!AV64</f>
        <v>12.620000000000001</v>
      </c>
      <c r="AW45" s="1031"/>
      <c r="AX45" s="1030">
        <f>'H-Aufteilung'!$G$13*PL_AeBo!AX64</f>
        <v>12.620000000000001</v>
      </c>
      <c r="AY45" s="1031"/>
      <c r="AZ45" s="1030">
        <f>'H-Aufteilung'!$G$13*PL_AeBo!AZ64</f>
        <v>12.620000000000001</v>
      </c>
      <c r="BA45" s="1031"/>
      <c r="BB45" s="1030">
        <f>'H-Aufteilung'!$G$13*PL_AeBo!BB64</f>
        <v>12.620000000000001</v>
      </c>
      <c r="BC45" s="1031"/>
      <c r="BD45" s="1030">
        <f>'H-Aufteilung'!$G$13*PL_AeBo!BD64</f>
        <v>12.620000000000001</v>
      </c>
      <c r="BE45" s="1031"/>
      <c r="BF45" s="1030">
        <f>'H-Aufteilung'!$G$13*PL_AeBo!BF64</f>
        <v>12.620000000000001</v>
      </c>
      <c r="BG45" s="1031"/>
      <c r="BH45" s="1030">
        <f>'H-Aufteilung'!$G$13*PL_AeBo!BH64</f>
        <v>12.620000000000001</v>
      </c>
      <c r="BI45" s="1031"/>
      <c r="BJ45" s="1030">
        <f>'H-Aufteilung'!$G$13*PL_AeBo!BJ64</f>
        <v>12.620000000000001</v>
      </c>
      <c r="BK45" s="1031"/>
      <c r="BL45" s="1030">
        <f>'H-Aufteilung'!$G$13*PL_AeBo!BL64</f>
        <v>12.620000000000001</v>
      </c>
      <c r="BM45" s="1031"/>
      <c r="BN45" s="1030">
        <f>'H-Aufteilung'!$G$13*PL_AeBo!BN64</f>
        <v>12.620000000000001</v>
      </c>
      <c r="BO45" s="1031"/>
      <c r="BP45" s="1030">
        <f>'H-Aufteilung'!$G$13*PL_AeBo!BP64</f>
        <v>12.620000000000001</v>
      </c>
      <c r="BQ45" s="1031"/>
      <c r="BR45" s="1030">
        <f>'H-Aufteilung'!$G$13*PL_AeBo!BR64</f>
        <v>25.240000000000002</v>
      </c>
      <c r="BS45" s="1031"/>
      <c r="BT45" s="1030">
        <f>'H-Aufteilung'!$G$13*PL_AeBo!BT64</f>
        <v>25.240000000000002</v>
      </c>
      <c r="BU45" s="1031"/>
      <c r="BV45" s="1030">
        <f>'H-Aufteilung'!$G$13*PL_AeBo!BV64</f>
        <v>12.620000000000001</v>
      </c>
      <c r="BW45" s="1031"/>
      <c r="BX45" s="1030">
        <f>'H-Aufteilung'!$G$13*PL_AeBo!BX64</f>
        <v>50.480000000000004</v>
      </c>
      <c r="BY45" s="1031"/>
      <c r="BZ45" s="1030">
        <f>'H-Aufteilung'!$G$13*PL_AeBo!BZ64</f>
        <v>50.480000000000004</v>
      </c>
      <c r="CA45" s="1031"/>
      <c r="CB45" s="1030">
        <f>'H-Aufteilung'!$G$13*PL_AeBo!CB64</f>
        <v>50.480000000000004</v>
      </c>
      <c r="CC45" s="1031"/>
      <c r="CD45" s="1030">
        <f>'H-Aufteilung'!$G$13*PL_AeBo!CD64</f>
        <v>50.480000000000004</v>
      </c>
      <c r="CE45" s="1031"/>
      <c r="CF45" s="275">
        <f t="shared" si="0"/>
        <v>631.00000000000011</v>
      </c>
      <c r="CG45" s="276">
        <v>140</v>
      </c>
      <c r="CH45" s="277">
        <f t="shared" si="1"/>
        <v>88340.000000000015</v>
      </c>
      <c r="CI45"/>
      <c r="CJ45"/>
      <c r="CK45"/>
      <c r="CL45"/>
      <c r="CM45"/>
      <c r="CN45" s="279">
        <f>(CF45+CK45)*0.1</f>
        <v>63.100000000000016</v>
      </c>
      <c r="CO45" s="286">
        <v>110</v>
      </c>
      <c r="CP45" s="281">
        <f t="shared" ref="CP45:CP49" si="2">CN45*CO45</f>
        <v>6941.0000000000018</v>
      </c>
      <c r="CQ45" s="282"/>
    </row>
    <row r="46" spans="1:115" x14ac:dyDescent="0.2">
      <c r="A46" s="283" t="s">
        <v>361</v>
      </c>
      <c r="B46" s="284"/>
      <c r="C46" s="285" t="s">
        <v>7</v>
      </c>
      <c r="D46" s="1030"/>
      <c r="E46" s="1031"/>
      <c r="F46" s="1030"/>
      <c r="G46" s="1031"/>
      <c r="H46" s="1030"/>
      <c r="I46" s="1031"/>
      <c r="J46" s="1030"/>
      <c r="K46" s="1031"/>
      <c r="L46" s="1030"/>
      <c r="M46" s="1031"/>
      <c r="N46" s="1030"/>
      <c r="O46" s="1031"/>
      <c r="P46" s="1030"/>
      <c r="Q46" s="1031"/>
      <c r="R46" s="1030"/>
      <c r="S46" s="1031"/>
      <c r="T46" s="1030"/>
      <c r="U46" s="1031"/>
      <c r="V46" s="1030"/>
      <c r="W46" s="1031"/>
      <c r="X46" s="1030"/>
      <c r="Y46" s="1031"/>
      <c r="Z46" s="1030"/>
      <c r="AA46" s="1031"/>
      <c r="AB46" s="1030"/>
      <c r="AC46" s="1031"/>
      <c r="AD46" s="1030"/>
      <c r="AE46" s="1031"/>
      <c r="AF46" s="1030"/>
      <c r="AG46" s="1031"/>
      <c r="AH46" s="1030"/>
      <c r="AI46" s="1031"/>
      <c r="AJ46" s="1030"/>
      <c r="AK46" s="1031"/>
      <c r="AL46" s="1030"/>
      <c r="AM46" s="1031"/>
      <c r="AN46" s="1030"/>
      <c r="AO46" s="1031"/>
      <c r="AP46" s="1030"/>
      <c r="AQ46" s="1031"/>
      <c r="AR46" s="1030"/>
      <c r="AS46" s="1031"/>
      <c r="AT46" s="1030"/>
      <c r="AU46" s="1031"/>
      <c r="AV46" s="1030"/>
      <c r="AW46" s="1031"/>
      <c r="AX46" s="1030"/>
      <c r="AY46" s="1031"/>
      <c r="AZ46" s="1030"/>
      <c r="BA46" s="1031"/>
      <c r="BB46" s="1030"/>
      <c r="BC46" s="1031"/>
      <c r="BD46" s="1030"/>
      <c r="BE46" s="1031"/>
      <c r="BF46" s="1030"/>
      <c r="BG46" s="1031"/>
      <c r="BH46" s="1030"/>
      <c r="BI46" s="1031"/>
      <c r="BJ46" s="1030"/>
      <c r="BK46" s="1031"/>
      <c r="BL46" s="1030"/>
      <c r="BM46" s="1031"/>
      <c r="BN46" s="1030"/>
      <c r="BO46" s="1031"/>
      <c r="BP46" s="1030"/>
      <c r="BQ46" s="1031"/>
      <c r="BR46" s="1030"/>
      <c r="BS46" s="1031"/>
      <c r="BT46" s="1030"/>
      <c r="BU46" s="1031"/>
      <c r="BV46" s="1030"/>
      <c r="BW46" s="1031"/>
      <c r="BX46" s="1030"/>
      <c r="BY46" s="1031"/>
      <c r="BZ46" s="1030"/>
      <c r="CA46" s="1031"/>
      <c r="CB46" s="1030"/>
      <c r="CC46" s="1031"/>
      <c r="CD46" s="1030"/>
      <c r="CE46" s="1031"/>
      <c r="CF46" s="275">
        <f t="shared" si="0"/>
        <v>0</v>
      </c>
      <c r="CG46" s="276">
        <v>118</v>
      </c>
      <c r="CH46" s="277">
        <f t="shared" si="1"/>
        <v>0</v>
      </c>
      <c r="CI46"/>
      <c r="CJ46"/>
      <c r="CK46"/>
      <c r="CL46"/>
      <c r="CM46"/>
      <c r="CN46" s="279"/>
      <c r="CO46" s="286"/>
      <c r="CP46" s="281"/>
      <c r="CQ46" s="282"/>
    </row>
    <row r="47" spans="1:115" x14ac:dyDescent="0.2">
      <c r="A47" s="283" t="s">
        <v>359</v>
      </c>
      <c r="B47" s="284"/>
      <c r="C47" s="285" t="s">
        <v>3</v>
      </c>
      <c r="D47" s="1030"/>
      <c r="E47" s="1031"/>
      <c r="F47" s="1030"/>
      <c r="G47" s="1031"/>
      <c r="H47" s="1030"/>
      <c r="I47" s="1031"/>
      <c r="J47" s="1030"/>
      <c r="K47" s="1031"/>
      <c r="L47" s="1030"/>
      <c r="M47" s="1031"/>
      <c r="N47" s="1030"/>
      <c r="O47" s="1031"/>
      <c r="P47" s="1030"/>
      <c r="Q47" s="1031"/>
      <c r="R47" s="1030"/>
      <c r="S47" s="1031"/>
      <c r="T47" s="1030"/>
      <c r="U47" s="1031"/>
      <c r="V47" s="1030"/>
      <c r="W47" s="1031"/>
      <c r="X47" s="1030"/>
      <c r="Y47" s="1031"/>
      <c r="Z47" s="1030"/>
      <c r="AA47" s="1031"/>
      <c r="AB47" s="1030"/>
      <c r="AC47" s="1031"/>
      <c r="AD47" s="1030"/>
      <c r="AE47" s="1031"/>
      <c r="AF47" s="1030"/>
      <c r="AG47" s="1031"/>
      <c r="AH47" s="1030"/>
      <c r="AI47" s="1031"/>
      <c r="AJ47" s="1030"/>
      <c r="AK47" s="1031"/>
      <c r="AL47" s="1030"/>
      <c r="AM47" s="1031"/>
      <c r="AN47" s="1030"/>
      <c r="AO47" s="1031"/>
      <c r="AP47" s="1030"/>
      <c r="AQ47" s="1031"/>
      <c r="AR47" s="1030"/>
      <c r="AS47" s="1031"/>
      <c r="AT47" s="1030"/>
      <c r="AU47" s="1031"/>
      <c r="AV47" s="1030"/>
      <c r="AW47" s="1031"/>
      <c r="AX47" s="1030"/>
      <c r="AY47" s="1031"/>
      <c r="AZ47" s="1030"/>
      <c r="BA47" s="1031"/>
      <c r="BB47" s="1030"/>
      <c r="BC47" s="1031"/>
      <c r="BD47" s="1030"/>
      <c r="BE47" s="1031"/>
      <c r="BF47" s="1030"/>
      <c r="BG47" s="1031"/>
      <c r="BH47" s="1030"/>
      <c r="BI47" s="1031"/>
      <c r="BJ47" s="1030"/>
      <c r="BK47" s="1031"/>
      <c r="BL47" s="1030"/>
      <c r="BM47" s="1031"/>
      <c r="BN47" s="1030"/>
      <c r="BO47" s="1031"/>
      <c r="BP47" s="1030"/>
      <c r="BQ47" s="1031"/>
      <c r="BR47" s="1030"/>
      <c r="BS47" s="1031"/>
      <c r="BT47" s="1030"/>
      <c r="BU47" s="1031"/>
      <c r="BV47" s="1030"/>
      <c r="BW47" s="1031"/>
      <c r="BX47" s="1030"/>
      <c r="BY47" s="1031"/>
      <c r="BZ47" s="1030"/>
      <c r="CA47" s="1031"/>
      <c r="CB47" s="1030"/>
      <c r="CC47" s="1031"/>
      <c r="CD47" s="1030"/>
      <c r="CE47" s="1031"/>
      <c r="CF47" s="275">
        <f t="shared" si="0"/>
        <v>0</v>
      </c>
      <c r="CG47" s="276">
        <v>100</v>
      </c>
      <c r="CH47" s="277">
        <f t="shared" si="1"/>
        <v>0</v>
      </c>
      <c r="CI47"/>
      <c r="CJ47"/>
      <c r="CK47"/>
      <c r="CL47"/>
      <c r="CM47"/>
      <c r="CN47" s="279">
        <f>(CF47+CK47)*0.1</f>
        <v>0</v>
      </c>
      <c r="CO47" s="286">
        <v>100</v>
      </c>
      <c r="CP47" s="281">
        <f t="shared" si="2"/>
        <v>0</v>
      </c>
      <c r="CQ47" s="282"/>
    </row>
    <row r="48" spans="1:115" x14ac:dyDescent="0.2">
      <c r="A48" s="283" t="s">
        <v>362</v>
      </c>
      <c r="B48" s="284"/>
      <c r="C48" s="285" t="s">
        <v>8</v>
      </c>
      <c r="D48" s="1030"/>
      <c r="E48" s="1031"/>
      <c r="F48" s="1030"/>
      <c r="G48" s="1031"/>
      <c r="H48" s="1030"/>
      <c r="I48" s="1031"/>
      <c r="J48" s="1030"/>
      <c r="K48" s="1031"/>
      <c r="L48" s="1030"/>
      <c r="M48" s="1031"/>
      <c r="N48" s="1030"/>
      <c r="O48" s="1031"/>
      <c r="P48" s="1030"/>
      <c r="Q48" s="1031"/>
      <c r="R48" s="1030"/>
      <c r="S48" s="1031"/>
      <c r="T48" s="1030"/>
      <c r="U48" s="1031"/>
      <c r="V48" s="1030"/>
      <c r="W48" s="1031"/>
      <c r="X48" s="1030"/>
      <c r="Y48" s="1031"/>
      <c r="Z48" s="1030"/>
      <c r="AA48" s="1031"/>
      <c r="AB48" s="1030"/>
      <c r="AC48" s="1031"/>
      <c r="AD48" s="1030"/>
      <c r="AE48" s="1031"/>
      <c r="AF48" s="1030"/>
      <c r="AG48" s="1031"/>
      <c r="AH48" s="1030"/>
      <c r="AI48" s="1031"/>
      <c r="AJ48" s="1030"/>
      <c r="AK48" s="1031"/>
      <c r="AL48" s="1030"/>
      <c r="AM48" s="1031"/>
      <c r="AN48" s="1030"/>
      <c r="AO48" s="1031"/>
      <c r="AP48" s="1030"/>
      <c r="AQ48" s="1031"/>
      <c r="AR48" s="1030"/>
      <c r="AS48" s="1031"/>
      <c r="AT48" s="1030"/>
      <c r="AU48" s="1031"/>
      <c r="AV48" s="1030"/>
      <c r="AW48" s="1031"/>
      <c r="AX48" s="1030"/>
      <c r="AY48" s="1031"/>
      <c r="AZ48" s="1030"/>
      <c r="BA48" s="1031"/>
      <c r="BB48" s="1030"/>
      <c r="BC48" s="1031"/>
      <c r="BD48" s="1030"/>
      <c r="BE48" s="1031"/>
      <c r="BF48" s="1030"/>
      <c r="BG48" s="1031"/>
      <c r="BH48" s="1030"/>
      <c r="BI48" s="1031"/>
      <c r="BJ48" s="1030"/>
      <c r="BK48" s="1031"/>
      <c r="BL48" s="1030"/>
      <c r="BM48" s="1031"/>
      <c r="BN48" s="1030"/>
      <c r="BO48" s="1031"/>
      <c r="BP48" s="1030"/>
      <c r="BQ48" s="1031"/>
      <c r="BR48" s="1030"/>
      <c r="BS48" s="1031"/>
      <c r="BT48" s="1030"/>
      <c r="BU48" s="1031"/>
      <c r="BV48" s="1030"/>
      <c r="BW48" s="1031"/>
      <c r="BX48" s="1030"/>
      <c r="BY48" s="1031"/>
      <c r="BZ48" s="1030"/>
      <c r="CA48" s="1031"/>
      <c r="CB48" s="1030"/>
      <c r="CC48" s="1031"/>
      <c r="CD48" s="1030"/>
      <c r="CE48" s="1031"/>
      <c r="CF48" s="275">
        <f t="shared" ref="CF48" si="3">SUM(D48:CE48)</f>
        <v>0</v>
      </c>
      <c r="CG48" s="276">
        <v>75</v>
      </c>
      <c r="CH48" s="277">
        <f t="shared" si="1"/>
        <v>0</v>
      </c>
      <c r="CI48"/>
      <c r="CJ48"/>
      <c r="CK48"/>
      <c r="CL48"/>
      <c r="CM48"/>
      <c r="CN48" s="279"/>
      <c r="CO48" s="286"/>
      <c r="CP48" s="281"/>
      <c r="CQ48" s="282"/>
    </row>
    <row r="49" spans="1:95" x14ac:dyDescent="0.2">
      <c r="A49" s="283" t="s">
        <v>360</v>
      </c>
      <c r="B49" s="284"/>
      <c r="C49" s="285" t="s">
        <v>9</v>
      </c>
      <c r="D49" s="1030"/>
      <c r="E49" s="1031"/>
      <c r="F49" s="1030"/>
      <c r="G49" s="1031"/>
      <c r="H49" s="1030"/>
      <c r="I49" s="1031"/>
      <c r="J49" s="1030"/>
      <c r="K49" s="1031"/>
      <c r="L49" s="1030"/>
      <c r="M49" s="1031"/>
      <c r="N49" s="1030"/>
      <c r="O49" s="1031"/>
      <c r="P49" s="1030"/>
      <c r="Q49" s="1031"/>
      <c r="R49" s="1030"/>
      <c r="S49" s="1031"/>
      <c r="T49" s="1030"/>
      <c r="U49" s="1031"/>
      <c r="V49" s="1030"/>
      <c r="W49" s="1031"/>
      <c r="X49" s="1030"/>
      <c r="Y49" s="1031"/>
      <c r="Z49" s="1030"/>
      <c r="AA49" s="1031"/>
      <c r="AB49" s="1030"/>
      <c r="AC49" s="1031"/>
      <c r="AD49" s="1030"/>
      <c r="AE49" s="1031"/>
      <c r="AF49" s="1030"/>
      <c r="AG49" s="1031"/>
      <c r="AH49" s="1030"/>
      <c r="AI49" s="1031"/>
      <c r="AJ49" s="1030"/>
      <c r="AK49" s="1031"/>
      <c r="AL49" s="1030"/>
      <c r="AM49" s="1031"/>
      <c r="AN49" s="1030"/>
      <c r="AO49" s="1031"/>
      <c r="AP49" s="1030"/>
      <c r="AQ49" s="1031"/>
      <c r="AR49" s="1030"/>
      <c r="AS49" s="1031"/>
      <c r="AT49" s="1030"/>
      <c r="AU49" s="1031"/>
      <c r="AV49" s="1030"/>
      <c r="AW49" s="1031"/>
      <c r="AX49" s="1030"/>
      <c r="AY49" s="1031"/>
      <c r="AZ49" s="1030"/>
      <c r="BA49" s="1031"/>
      <c r="BB49" s="1030"/>
      <c r="BC49" s="1031"/>
      <c r="BD49" s="1030"/>
      <c r="BE49" s="1031"/>
      <c r="BF49" s="1030"/>
      <c r="BG49" s="1031"/>
      <c r="BH49" s="1030"/>
      <c r="BI49" s="1031"/>
      <c r="BJ49" s="1030"/>
      <c r="BK49" s="1031"/>
      <c r="BL49" s="1030"/>
      <c r="BM49" s="1031"/>
      <c r="BN49" s="1030"/>
      <c r="BO49" s="1031"/>
      <c r="BP49" s="1030"/>
      <c r="BQ49" s="1031"/>
      <c r="BR49" s="1030"/>
      <c r="BS49" s="1031"/>
      <c r="BT49" s="1030"/>
      <c r="BU49" s="1031"/>
      <c r="BV49" s="1030"/>
      <c r="BW49" s="1031"/>
      <c r="BX49" s="1030"/>
      <c r="BY49" s="1031"/>
      <c r="BZ49" s="1030"/>
      <c r="CA49" s="1031"/>
      <c r="CB49" s="1030"/>
      <c r="CC49" s="1031"/>
      <c r="CD49" s="1030"/>
      <c r="CE49" s="1031"/>
      <c r="CF49" s="275">
        <f t="shared" si="0"/>
        <v>0</v>
      </c>
      <c r="CG49" s="276">
        <v>60</v>
      </c>
      <c r="CH49" s="277">
        <f t="shared" si="1"/>
        <v>0</v>
      </c>
      <c r="CI49"/>
      <c r="CJ49"/>
      <c r="CK49"/>
      <c r="CL49"/>
      <c r="CM49"/>
      <c r="CN49" s="279">
        <f>(CF49+CK49)*0.1</f>
        <v>0</v>
      </c>
      <c r="CO49" s="286">
        <v>90</v>
      </c>
      <c r="CP49" s="281">
        <f t="shared" si="2"/>
        <v>0</v>
      </c>
      <c r="CQ49" s="282"/>
    </row>
    <row r="50" spans="1:95" x14ac:dyDescent="0.2">
      <c r="A50" s="283" t="s">
        <v>363</v>
      </c>
      <c r="B50" s="284"/>
      <c r="C50" s="285" t="s">
        <v>10</v>
      </c>
      <c r="D50" s="1030"/>
      <c r="E50" s="1031"/>
      <c r="F50" s="1030"/>
      <c r="G50" s="1031"/>
      <c r="H50" s="1030"/>
      <c r="I50" s="1031"/>
      <c r="J50" s="1030"/>
      <c r="K50" s="1031"/>
      <c r="L50" s="1030"/>
      <c r="M50" s="1031"/>
      <c r="N50" s="1030"/>
      <c r="O50" s="1031"/>
      <c r="P50" s="1030"/>
      <c r="Q50" s="1031"/>
      <c r="R50" s="1030"/>
      <c r="S50" s="1031"/>
      <c r="T50" s="1030"/>
      <c r="U50" s="1031"/>
      <c r="V50" s="1030"/>
      <c r="W50" s="1031"/>
      <c r="X50" s="1030"/>
      <c r="Y50" s="1031"/>
      <c r="Z50" s="1030"/>
      <c r="AA50" s="1031"/>
      <c r="AB50" s="1030"/>
      <c r="AC50" s="1031"/>
      <c r="AD50" s="1030"/>
      <c r="AE50" s="1031"/>
      <c r="AF50" s="1030"/>
      <c r="AG50" s="1031"/>
      <c r="AH50" s="1030"/>
      <c r="AI50" s="1031"/>
      <c r="AJ50" s="1030"/>
      <c r="AK50" s="1031"/>
      <c r="AL50" s="1030"/>
      <c r="AM50" s="1031"/>
      <c r="AN50" s="1030"/>
      <c r="AO50" s="1031"/>
      <c r="AP50" s="1030"/>
      <c r="AQ50" s="1031"/>
      <c r="AR50" s="1030"/>
      <c r="AS50" s="1031"/>
      <c r="AT50" s="1030"/>
      <c r="AU50" s="1031"/>
      <c r="AV50" s="1030"/>
      <c r="AW50" s="1031"/>
      <c r="AX50" s="1030"/>
      <c r="AY50" s="1031"/>
      <c r="AZ50" s="1030"/>
      <c r="BA50" s="1031"/>
      <c r="BB50" s="1030"/>
      <c r="BC50" s="1031"/>
      <c r="BD50" s="1030"/>
      <c r="BE50" s="1031"/>
      <c r="BF50" s="1030"/>
      <c r="BG50" s="1031"/>
      <c r="BH50" s="1030"/>
      <c r="BI50" s="1031"/>
      <c r="BJ50" s="1030"/>
      <c r="BK50" s="1031"/>
      <c r="BL50" s="1030"/>
      <c r="BM50" s="1031"/>
      <c r="BN50" s="1030"/>
      <c r="BO50" s="1031"/>
      <c r="BP50" s="1030"/>
      <c r="BQ50" s="1031"/>
      <c r="BR50" s="1030"/>
      <c r="BS50" s="1031"/>
      <c r="BT50" s="1030"/>
      <c r="BU50" s="1031"/>
      <c r="BV50" s="1030"/>
      <c r="BW50" s="1031"/>
      <c r="BX50" s="1030"/>
      <c r="BY50" s="1031"/>
      <c r="BZ50" s="1030"/>
      <c r="CA50" s="1031"/>
      <c r="CB50" s="1030"/>
      <c r="CC50" s="1031"/>
      <c r="CD50" s="1030"/>
      <c r="CE50" s="1031"/>
      <c r="CF50" s="275">
        <f t="shared" si="0"/>
        <v>0</v>
      </c>
      <c r="CG50" s="276">
        <v>35</v>
      </c>
      <c r="CH50" s="277">
        <f t="shared" si="1"/>
        <v>0</v>
      </c>
      <c r="CI50"/>
      <c r="CJ50"/>
      <c r="CK50"/>
      <c r="CL50"/>
      <c r="CM50"/>
      <c r="CN50" s="279"/>
      <c r="CO50" s="286"/>
      <c r="CP50" s="281"/>
      <c r="CQ50" s="282"/>
    </row>
    <row r="51" spans="1:95" ht="14.25" customHeight="1" x14ac:dyDescent="0.2">
      <c r="A51" s="263" t="s">
        <v>347</v>
      </c>
      <c r="B51" s="287"/>
      <c r="C51" s="287"/>
      <c r="D51" s="1028">
        <f>SUM(D44:E50)</f>
        <v>31.55</v>
      </c>
      <c r="E51" s="1029"/>
      <c r="F51" s="1028">
        <f>SUM(F44:G50)</f>
        <v>6.3100000000000005</v>
      </c>
      <c r="G51" s="1029"/>
      <c r="H51" s="1028">
        <f>SUM(H44:I50)</f>
        <v>6.3100000000000005</v>
      </c>
      <c r="I51" s="1029"/>
      <c r="J51" s="1028">
        <f>SUM(J44:K50)</f>
        <v>6.3100000000000005</v>
      </c>
      <c r="K51" s="1029"/>
      <c r="L51" s="1028">
        <f>SUM(L44:M50)</f>
        <v>6.3100000000000005</v>
      </c>
      <c r="M51" s="1029"/>
      <c r="N51" s="1028">
        <f>SUM(N44:O50)</f>
        <v>6.3100000000000005</v>
      </c>
      <c r="O51" s="1029"/>
      <c r="P51" s="1028">
        <f>SUM(P44:Q50)</f>
        <v>6.3100000000000005</v>
      </c>
      <c r="Q51" s="1029"/>
      <c r="R51" s="1028">
        <f>SUM(R44:S50)</f>
        <v>6.3100000000000005</v>
      </c>
      <c r="S51" s="1029"/>
      <c r="T51" s="1028">
        <f>SUM(T44:U50)</f>
        <v>6.3100000000000005</v>
      </c>
      <c r="U51" s="1029"/>
      <c r="V51" s="1028">
        <f>SUM(V44:W50)</f>
        <v>6.3100000000000005</v>
      </c>
      <c r="W51" s="1029"/>
      <c r="X51" s="1028">
        <f>SUM(X44:Y50)</f>
        <v>6.3100000000000005</v>
      </c>
      <c r="Y51" s="1029"/>
      <c r="Z51" s="1028">
        <f>SUM(Z44:AA50)</f>
        <v>6.3100000000000005</v>
      </c>
      <c r="AA51" s="1029"/>
      <c r="AB51" s="1027">
        <f>SUM(AB44:AC50)</f>
        <v>12.620000000000001</v>
      </c>
      <c r="AC51" s="1027"/>
      <c r="AD51" s="1027">
        <f>SUM(AD44:AE50)</f>
        <v>12.620000000000001</v>
      </c>
      <c r="AE51" s="1027"/>
      <c r="AF51" s="1027">
        <f>SUM(AF44:AG50)</f>
        <v>12.620000000000001</v>
      </c>
      <c r="AG51" s="1027"/>
      <c r="AH51" s="1027">
        <f>SUM(AH44:AI50)</f>
        <v>12.620000000000001</v>
      </c>
      <c r="AI51" s="1027"/>
      <c r="AJ51" s="1027">
        <f>SUM(AJ44:AK50)</f>
        <v>12.620000000000001</v>
      </c>
      <c r="AK51" s="1027"/>
      <c r="AL51" s="1027">
        <f>SUM(AL44:AM50)</f>
        <v>12.620000000000001</v>
      </c>
      <c r="AM51" s="1027"/>
      <c r="AN51" s="1027">
        <f>SUM(AN44:AO50)</f>
        <v>12.620000000000001</v>
      </c>
      <c r="AO51" s="1027"/>
      <c r="AP51" s="1027">
        <f>SUM(AP44:AQ50)</f>
        <v>12.620000000000001</v>
      </c>
      <c r="AQ51" s="1027"/>
      <c r="AR51" s="1027">
        <f>SUM(AR44:AS50)</f>
        <v>12.620000000000001</v>
      </c>
      <c r="AS51" s="1027"/>
      <c r="AT51" s="1027">
        <f>SUM(AT44:AU50)</f>
        <v>12.620000000000001</v>
      </c>
      <c r="AU51" s="1027"/>
      <c r="AV51" s="1027">
        <f>SUM(AV44:AW50)</f>
        <v>12.620000000000001</v>
      </c>
      <c r="AW51" s="1027"/>
      <c r="AX51" s="1027">
        <f>SUM(AX44:AY50)</f>
        <v>12.620000000000001</v>
      </c>
      <c r="AY51" s="1027"/>
      <c r="AZ51" s="1029">
        <f>SUM(AZ44:BA50)</f>
        <v>12.620000000000001</v>
      </c>
      <c r="BA51" s="1027"/>
      <c r="BB51" s="1029">
        <f>SUM(BB44:BC50)</f>
        <v>12.620000000000001</v>
      </c>
      <c r="BC51" s="1027"/>
      <c r="BD51" s="1029">
        <f>SUM(BD44:BE50)</f>
        <v>12.620000000000001</v>
      </c>
      <c r="BE51" s="1027"/>
      <c r="BF51" s="1027">
        <f>SUM(BF44:BG50)</f>
        <v>12.620000000000001</v>
      </c>
      <c r="BG51" s="1027"/>
      <c r="BH51" s="1027">
        <f>SUM(BH44:BI50)</f>
        <v>12.620000000000001</v>
      </c>
      <c r="BI51" s="1027"/>
      <c r="BJ51" s="1027">
        <f>SUM(BJ44:BK50)</f>
        <v>12.620000000000001</v>
      </c>
      <c r="BK51" s="1027"/>
      <c r="BL51" s="1027">
        <f>SUM(BL44:BM50)</f>
        <v>12.620000000000001</v>
      </c>
      <c r="BM51" s="1027"/>
      <c r="BN51" s="1027">
        <f>SUM(BN44:BO50)</f>
        <v>12.620000000000001</v>
      </c>
      <c r="BO51" s="1027"/>
      <c r="BP51" s="1027">
        <f>SUM(BP44:BQ50)</f>
        <v>12.620000000000001</v>
      </c>
      <c r="BQ51" s="1027"/>
      <c r="BR51" s="1027">
        <f>SUM(BR44:BS50)</f>
        <v>25.240000000000002</v>
      </c>
      <c r="BS51" s="1027"/>
      <c r="BT51" s="1027">
        <f>SUM(BT44:BU50)</f>
        <v>25.240000000000002</v>
      </c>
      <c r="BU51" s="1027"/>
      <c r="BV51" s="1027">
        <f>SUM(BV44:BW50)</f>
        <v>12.620000000000001</v>
      </c>
      <c r="BW51" s="1027"/>
      <c r="BX51" s="1027">
        <f>SUM(BX44:BY50)</f>
        <v>50.480000000000004</v>
      </c>
      <c r="BY51" s="1027"/>
      <c r="BZ51" s="1027">
        <f>SUM(BZ44:CA50)</f>
        <v>50.480000000000004</v>
      </c>
      <c r="CA51" s="1027"/>
      <c r="CB51" s="1027">
        <f>SUM(CB44:CC50)</f>
        <v>50.480000000000004</v>
      </c>
      <c r="CC51" s="1027"/>
      <c r="CD51" s="1027">
        <f>SUM(CD44:CE50)</f>
        <v>50.480000000000004</v>
      </c>
      <c r="CE51" s="1027"/>
      <c r="CF51" s="288">
        <f>SUM(CF44:CF50)</f>
        <v>631.00000000000011</v>
      </c>
      <c r="CG51" s="289"/>
      <c r="CH51" s="290">
        <f>SUM(CH44:CH50)</f>
        <v>88340.000000000015</v>
      </c>
      <c r="CI51"/>
      <c r="CJ51"/>
      <c r="CK51"/>
      <c r="CL51"/>
      <c r="CM51"/>
      <c r="CN51" s="292">
        <f>SUM(CN44:CN50)</f>
        <v>63.100000000000016</v>
      </c>
      <c r="CO51" s="293"/>
      <c r="CP51" s="294">
        <f>SUM(CP44:CP50)</f>
        <v>6941.0000000000018</v>
      </c>
    </row>
    <row r="52" spans="1:95" ht="14.25" customHeight="1" x14ac:dyDescent="0.2">
      <c r="A52" s="263" t="s">
        <v>348</v>
      </c>
      <c r="B52" s="287"/>
      <c r="C52" s="287"/>
      <c r="D52" s="1023">
        <f>SUMPRODUCT(D44:D50,$CG$44:$CG$50)</f>
        <v>4417</v>
      </c>
      <c r="E52" s="1024"/>
      <c r="F52" s="1023">
        <f>SUMPRODUCT(F44:F50,$CG$44:$CG$50)</f>
        <v>883.40000000000009</v>
      </c>
      <c r="G52" s="1024"/>
      <c r="H52" s="1023">
        <f t="shared" ref="H52" si="4">SUMPRODUCT(H44:H50,$CG$44:$CG$50)</f>
        <v>883.40000000000009</v>
      </c>
      <c r="I52" s="1024"/>
      <c r="J52" s="1023">
        <f t="shared" ref="J52" si="5">SUMPRODUCT(J44:J50,$CG$44:$CG$50)</f>
        <v>883.40000000000009</v>
      </c>
      <c r="K52" s="1024"/>
      <c r="L52" s="1023">
        <f t="shared" ref="L52" si="6">SUMPRODUCT(L44:L50,$CG$44:$CG$50)</f>
        <v>883.40000000000009</v>
      </c>
      <c r="M52" s="1024"/>
      <c r="N52" s="1023">
        <f t="shared" ref="N52" si="7">SUMPRODUCT(N44:N50,$CG$44:$CG$50)</f>
        <v>883.40000000000009</v>
      </c>
      <c r="O52" s="1024"/>
      <c r="P52" s="1023">
        <f t="shared" ref="P52" si="8">SUMPRODUCT(P44:P50,$CG$44:$CG$50)</f>
        <v>883.40000000000009</v>
      </c>
      <c r="Q52" s="1024"/>
      <c r="R52" s="1023">
        <f t="shared" ref="R52" si="9">SUMPRODUCT(R44:R50,$CG$44:$CG$50)</f>
        <v>883.40000000000009</v>
      </c>
      <c r="S52" s="1024"/>
      <c r="T52" s="1023">
        <f t="shared" ref="T52" si="10">SUMPRODUCT(T44:T50,$CG$44:$CG$50)</f>
        <v>883.40000000000009</v>
      </c>
      <c r="U52" s="1024"/>
      <c r="V52" s="1023">
        <f t="shared" ref="V52" si="11">SUMPRODUCT(V44:V50,$CG$44:$CG$50)</f>
        <v>883.40000000000009</v>
      </c>
      <c r="W52" s="1024"/>
      <c r="X52" s="1023">
        <f t="shared" ref="X52" si="12">SUMPRODUCT(X44:X50,$CG$44:$CG$50)</f>
        <v>883.40000000000009</v>
      </c>
      <c r="Y52" s="1024"/>
      <c r="Z52" s="1023">
        <f t="shared" ref="Z52:CB52" si="13">SUMPRODUCT(Z44:Z50,$CG$44:$CG$50)</f>
        <v>883.40000000000009</v>
      </c>
      <c r="AA52" s="1024"/>
      <c r="AB52" s="1023">
        <f t="shared" ref="AB52:CD52" si="14">SUMPRODUCT(AB44:AB50,$CG$44:$CG$50)</f>
        <v>1766.8000000000002</v>
      </c>
      <c r="AC52" s="1024"/>
      <c r="AD52" s="1023">
        <f t="shared" ref="AD52:BN52" si="15">SUMPRODUCT(AD44:AD50,$CG$44:$CG$50)</f>
        <v>1766.8000000000002</v>
      </c>
      <c r="AE52" s="1024"/>
      <c r="AF52" s="1023">
        <f t="shared" ref="AF52:BP52" si="16">SUMPRODUCT(AF44:AF50,$CG$44:$CG$50)</f>
        <v>1766.8000000000002</v>
      </c>
      <c r="AG52" s="1024"/>
      <c r="AH52" s="1023">
        <f t="shared" ref="AH52:BR52" si="17">SUMPRODUCT(AH44:AH50,$CG$44:$CG$50)</f>
        <v>1766.8000000000002</v>
      </c>
      <c r="AI52" s="1024"/>
      <c r="AJ52" s="1023">
        <f t="shared" ref="AJ52:BT52" si="18">SUMPRODUCT(AJ44:AJ50,$CG$44:$CG$50)</f>
        <v>1766.8000000000002</v>
      </c>
      <c r="AK52" s="1024"/>
      <c r="AL52" s="1023">
        <f t="shared" ref="AL52:BV52" si="19">SUMPRODUCT(AL44:AL50,$CG$44:$CG$50)</f>
        <v>1766.8000000000002</v>
      </c>
      <c r="AM52" s="1024"/>
      <c r="AN52" s="1023">
        <f t="shared" ref="AN52:BX52" si="20">SUMPRODUCT(AN44:AN50,$CG$44:$CG$50)</f>
        <v>1766.8000000000002</v>
      </c>
      <c r="AO52" s="1024"/>
      <c r="AP52" s="1023">
        <f t="shared" ref="AP52" si="21">SUMPRODUCT(AP44:AP50,$CG$44:$CG$50)</f>
        <v>1766.8000000000002</v>
      </c>
      <c r="AQ52" s="1024"/>
      <c r="AR52" s="1023">
        <f t="shared" si="13"/>
        <v>1766.8000000000002</v>
      </c>
      <c r="AS52" s="1024"/>
      <c r="AT52" s="1023">
        <f t="shared" si="14"/>
        <v>1766.8000000000002</v>
      </c>
      <c r="AU52" s="1024"/>
      <c r="AV52" s="1023">
        <f t="shared" si="15"/>
        <v>1766.8000000000002</v>
      </c>
      <c r="AW52" s="1024"/>
      <c r="AX52" s="1023">
        <f t="shared" si="16"/>
        <v>1766.8000000000002</v>
      </c>
      <c r="AY52" s="1024"/>
      <c r="AZ52" s="1023">
        <f t="shared" si="17"/>
        <v>1766.8000000000002</v>
      </c>
      <c r="BA52" s="1024"/>
      <c r="BB52" s="1023">
        <f t="shared" si="18"/>
        <v>1766.8000000000002</v>
      </c>
      <c r="BC52" s="1024"/>
      <c r="BD52" s="1023">
        <f t="shared" si="19"/>
        <v>1766.8000000000002</v>
      </c>
      <c r="BE52" s="1024"/>
      <c r="BF52" s="1023">
        <f t="shared" si="20"/>
        <v>1766.8000000000002</v>
      </c>
      <c r="BG52" s="1024"/>
      <c r="BH52" s="1023">
        <f t="shared" ref="BH52" si="22">SUMPRODUCT(BH44:BH50,$CG$44:$CG$50)</f>
        <v>1766.8000000000002</v>
      </c>
      <c r="BI52" s="1024"/>
      <c r="BJ52" s="1023">
        <f t="shared" si="13"/>
        <v>1766.8000000000002</v>
      </c>
      <c r="BK52" s="1024"/>
      <c r="BL52" s="1023">
        <f t="shared" si="14"/>
        <v>1766.8000000000002</v>
      </c>
      <c r="BM52" s="1024"/>
      <c r="BN52" s="1023">
        <f t="shared" si="15"/>
        <v>1766.8000000000002</v>
      </c>
      <c r="BO52" s="1024"/>
      <c r="BP52" s="1023">
        <f t="shared" si="16"/>
        <v>1766.8000000000002</v>
      </c>
      <c r="BQ52" s="1024"/>
      <c r="BR52" s="1023">
        <f t="shared" si="17"/>
        <v>3533.6000000000004</v>
      </c>
      <c r="BS52" s="1024"/>
      <c r="BT52" s="1023">
        <f t="shared" si="18"/>
        <v>3533.6000000000004</v>
      </c>
      <c r="BU52" s="1024"/>
      <c r="BV52" s="1023">
        <f t="shared" si="19"/>
        <v>1766.8000000000002</v>
      </c>
      <c r="BW52" s="1024"/>
      <c r="BX52" s="1023">
        <f t="shared" si="20"/>
        <v>7067.2000000000007</v>
      </c>
      <c r="BY52" s="1024"/>
      <c r="BZ52" s="1023">
        <f t="shared" ref="BZ52" si="23">SUMPRODUCT(BZ44:BZ50,$CG$44:$CG$50)</f>
        <v>7067.2000000000007</v>
      </c>
      <c r="CA52" s="1024"/>
      <c r="CB52" s="1023">
        <f t="shared" si="13"/>
        <v>7067.2000000000007</v>
      </c>
      <c r="CC52" s="1024"/>
      <c r="CD52" s="1023">
        <f t="shared" si="14"/>
        <v>7067.2000000000007</v>
      </c>
      <c r="CE52" s="1024"/>
      <c r="CF52" s="295"/>
      <c r="CG52" s="296"/>
      <c r="CH52" s="297"/>
      <c r="CI52"/>
      <c r="CJ52"/>
      <c r="CK52"/>
      <c r="CL52"/>
      <c r="CM52"/>
      <c r="CN52" s="299"/>
      <c r="CO52" s="293"/>
      <c r="CP52" s="299"/>
    </row>
    <row r="53" spans="1:95" outlineLevel="1" x14ac:dyDescent="0.2">
      <c r="A53" s="300"/>
      <c r="C53" s="301"/>
      <c r="AB53" s="302"/>
      <c r="AY53" s="303"/>
      <c r="CF53" s="1025" t="s">
        <v>349</v>
      </c>
      <c r="CG53" s="1026"/>
      <c r="CH53" s="1026"/>
      <c r="CI53"/>
      <c r="CJ53"/>
      <c r="CK53"/>
      <c r="CL53"/>
      <c r="CM53"/>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c r="CJ54"/>
      <c r="CK54"/>
      <c r="CL54"/>
      <c r="CM54"/>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c r="CJ55"/>
      <c r="CK55"/>
      <c r="CL55"/>
      <c r="CM55"/>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c r="CJ56"/>
      <c r="CK56"/>
      <c r="CL56"/>
      <c r="CM56"/>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c r="CJ57"/>
      <c r="CK57"/>
      <c r="CL57"/>
      <c r="CM57"/>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0</v>
      </c>
      <c r="CG58" s="574">
        <v>95</v>
      </c>
      <c r="CH58" s="573">
        <f t="shared" si="25"/>
        <v>0</v>
      </c>
      <c r="CI58"/>
      <c r="CJ58"/>
      <c r="CK58"/>
      <c r="CL58"/>
      <c r="CM5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c r="CJ59"/>
      <c r="CK59"/>
      <c r="CL59"/>
      <c r="CM5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c r="CJ60"/>
      <c r="CK60"/>
      <c r="CL60"/>
      <c r="CM60"/>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c r="CJ61"/>
      <c r="CK61"/>
      <c r="CL61"/>
      <c r="CM61"/>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0</v>
      </c>
      <c r="CG62" s="569"/>
      <c r="CH62" s="570">
        <f>SUM(CH55:CH61)</f>
        <v>0</v>
      </c>
      <c r="CI62"/>
      <c r="CJ62"/>
      <c r="CK62"/>
      <c r="CL62"/>
      <c r="CM62"/>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c r="CJ63"/>
      <c r="CK63"/>
      <c r="CL63"/>
      <c r="CM63"/>
    </row>
    <row r="64" spans="1:95" x14ac:dyDescent="0.2">
      <c r="A64" s="300"/>
      <c r="D64" s="1004">
        <v>0.05</v>
      </c>
      <c r="E64" s="1004"/>
      <c r="F64" s="1004">
        <v>0.01</v>
      </c>
      <c r="G64" s="1004"/>
      <c r="H64" s="1004">
        <v>0.01</v>
      </c>
      <c r="I64" s="1004"/>
      <c r="J64" s="1004">
        <v>0.01</v>
      </c>
      <c r="K64" s="1004"/>
      <c r="L64" s="1004">
        <v>0.01</v>
      </c>
      <c r="M64" s="1004"/>
      <c r="N64" s="1004">
        <v>0.01</v>
      </c>
      <c r="O64" s="1004"/>
      <c r="P64" s="1004">
        <v>0.01</v>
      </c>
      <c r="Q64" s="1004"/>
      <c r="R64" s="1004">
        <v>0.01</v>
      </c>
      <c r="S64" s="1004"/>
      <c r="T64" s="1004">
        <v>0.01</v>
      </c>
      <c r="U64" s="1004"/>
      <c r="V64" s="1004">
        <v>0.01</v>
      </c>
      <c r="W64" s="1004"/>
      <c r="X64" s="1004">
        <v>0.01</v>
      </c>
      <c r="Y64" s="1004"/>
      <c r="Z64" s="1004">
        <v>0.01</v>
      </c>
      <c r="AA64" s="1004"/>
      <c r="AB64" s="1004">
        <v>0.02</v>
      </c>
      <c r="AC64" s="1004"/>
      <c r="AD64" s="1004">
        <v>0.02</v>
      </c>
      <c r="AE64" s="1004"/>
      <c r="AF64" s="1004">
        <v>0.02</v>
      </c>
      <c r="AG64" s="1004"/>
      <c r="AH64" s="1004">
        <v>0.02</v>
      </c>
      <c r="AI64" s="1004"/>
      <c r="AJ64" s="1004">
        <v>0.02</v>
      </c>
      <c r="AK64" s="1004"/>
      <c r="AL64" s="1004">
        <v>0.02</v>
      </c>
      <c r="AM64" s="1004"/>
      <c r="AN64" s="1004">
        <v>0.02</v>
      </c>
      <c r="AO64" s="1004"/>
      <c r="AP64" s="1004">
        <v>0.02</v>
      </c>
      <c r="AQ64" s="1004"/>
      <c r="AR64" s="1004">
        <v>0.02</v>
      </c>
      <c r="AS64" s="1004"/>
      <c r="AT64" s="1004">
        <v>0.02</v>
      </c>
      <c r="AU64" s="1004"/>
      <c r="AV64" s="1004">
        <v>0.02</v>
      </c>
      <c r="AW64" s="1004"/>
      <c r="AX64" s="1004">
        <v>0.02</v>
      </c>
      <c r="AY64" s="1004"/>
      <c r="AZ64" s="1004">
        <v>0.02</v>
      </c>
      <c r="BA64" s="1004"/>
      <c r="BB64" s="1004">
        <v>0.02</v>
      </c>
      <c r="BC64" s="1004"/>
      <c r="BD64" s="1004">
        <v>0.02</v>
      </c>
      <c r="BE64" s="1004"/>
      <c r="BF64" s="1004">
        <v>0.02</v>
      </c>
      <c r="BG64" s="1004"/>
      <c r="BH64" s="1004">
        <v>0.02</v>
      </c>
      <c r="BI64" s="1004"/>
      <c r="BJ64" s="1004">
        <v>0.02</v>
      </c>
      <c r="BK64" s="1004"/>
      <c r="BL64" s="1004">
        <v>0.02</v>
      </c>
      <c r="BM64" s="1004"/>
      <c r="BN64" s="1004">
        <v>0.02</v>
      </c>
      <c r="BO64" s="1004"/>
      <c r="BP64" s="1004">
        <v>0.02</v>
      </c>
      <c r="BQ64" s="1004"/>
      <c r="BR64" s="1004">
        <v>0.04</v>
      </c>
      <c r="BS64" s="1004"/>
      <c r="BT64" s="1004">
        <v>0.04</v>
      </c>
      <c r="BU64" s="1004"/>
      <c r="BV64" s="1004">
        <v>0.02</v>
      </c>
      <c r="BW64" s="1004"/>
      <c r="BX64" s="1004">
        <v>0.08</v>
      </c>
      <c r="BY64" s="1004"/>
      <c r="BZ64" s="1004">
        <v>0.08</v>
      </c>
      <c r="CA64" s="1004"/>
      <c r="CB64" s="1004">
        <v>0.08</v>
      </c>
      <c r="CC64" s="1004"/>
      <c r="CD64" s="1004">
        <v>0.08</v>
      </c>
      <c r="CE64" s="1004"/>
      <c r="CF64" s="420">
        <f>SUM(D64:CE64)</f>
        <v>1.0000000000000002</v>
      </c>
      <c r="CG64" s="420"/>
      <c r="CI64"/>
      <c r="CJ64"/>
      <c r="CK64"/>
      <c r="CL64"/>
      <c r="CM64"/>
    </row>
    <row r="65" spans="1:92" ht="18" customHeight="1" x14ac:dyDescent="0.2">
      <c r="A65" s="1132" t="s">
        <v>351</v>
      </c>
      <c r="B65" s="1133"/>
      <c r="C65" s="582" t="s">
        <v>322</v>
      </c>
      <c r="D65" s="1136" t="s">
        <v>323</v>
      </c>
      <c r="E65" s="1137"/>
      <c r="F65" s="1137"/>
      <c r="G65" s="1137"/>
      <c r="H65" s="1137"/>
      <c r="I65" s="1137"/>
      <c r="J65" s="1137"/>
      <c r="K65" s="1137"/>
      <c r="L65" s="1137"/>
      <c r="M65" s="1137"/>
      <c r="N65" s="1137"/>
      <c r="O65" s="1137"/>
      <c r="P65" s="1137"/>
      <c r="Q65" s="1137"/>
      <c r="R65" s="1137"/>
      <c r="S65" s="1137"/>
      <c r="T65" s="1137"/>
      <c r="U65" s="1137"/>
      <c r="V65" s="1137"/>
      <c r="W65" s="1137"/>
      <c r="X65" s="1137"/>
      <c r="Y65" s="1137"/>
      <c r="Z65" s="1137"/>
      <c r="AA65" s="1137"/>
      <c r="AB65" s="1136" t="s">
        <v>324</v>
      </c>
      <c r="AC65" s="1137"/>
      <c r="AD65" s="1137"/>
      <c r="AE65" s="1137"/>
      <c r="AF65" s="1137"/>
      <c r="AG65" s="1137"/>
      <c r="AH65" s="1137"/>
      <c r="AI65" s="1137"/>
      <c r="AJ65" s="1137"/>
      <c r="AK65" s="1137"/>
      <c r="AL65" s="1137"/>
      <c r="AM65" s="1137"/>
      <c r="AN65" s="1137"/>
      <c r="AO65" s="1137"/>
      <c r="AP65" s="1137"/>
      <c r="AQ65" s="1137"/>
      <c r="AR65" s="1137"/>
      <c r="AS65" s="1137"/>
      <c r="AT65" s="1137"/>
      <c r="AU65" s="1137"/>
      <c r="AV65" s="1137"/>
      <c r="AW65" s="1137"/>
      <c r="AX65" s="1137"/>
      <c r="AY65" s="1138"/>
      <c r="AZ65" s="1136" t="s">
        <v>325</v>
      </c>
      <c r="BA65" s="1137"/>
      <c r="BB65" s="1137"/>
      <c r="BC65" s="1137"/>
      <c r="BD65" s="1137"/>
      <c r="BE65" s="1137"/>
      <c r="BF65" s="1137"/>
      <c r="BG65" s="1137"/>
      <c r="BH65" s="1137"/>
      <c r="BI65" s="1137"/>
      <c r="BJ65" s="1137"/>
      <c r="BK65" s="1137"/>
      <c r="BL65" s="1137"/>
      <c r="BM65" s="1137"/>
      <c r="BN65" s="1137"/>
      <c r="BO65" s="1137"/>
      <c r="BP65" s="1137"/>
      <c r="BQ65" s="1137"/>
      <c r="BR65" s="1137"/>
      <c r="BS65" s="1137"/>
      <c r="BT65" s="1137"/>
      <c r="BU65" s="1137"/>
      <c r="BV65" s="1137"/>
      <c r="BW65" s="1137"/>
      <c r="BX65" s="1139" t="s">
        <v>326</v>
      </c>
      <c r="BY65" s="1140"/>
      <c r="BZ65" s="1140"/>
      <c r="CA65" s="1140"/>
      <c r="CB65" s="1139" t="s">
        <v>399</v>
      </c>
      <c r="CC65" s="1140"/>
      <c r="CD65" s="1140"/>
      <c r="CE65" s="1141"/>
      <c r="CF65" s="763"/>
      <c r="CG65" s="763"/>
      <c r="CH65" s="763"/>
      <c r="CI65"/>
      <c r="CJ65"/>
      <c r="CK65"/>
      <c r="CL65"/>
      <c r="CM65"/>
      <c r="CN65" s="315"/>
    </row>
    <row r="66" spans="1:92" ht="15.75" customHeight="1" x14ac:dyDescent="0.2">
      <c r="A66" s="1134"/>
      <c r="B66" s="1135"/>
      <c r="C66" s="583" t="s">
        <v>328</v>
      </c>
      <c r="D66" s="1129" t="s">
        <v>390</v>
      </c>
      <c r="E66" s="1130"/>
      <c r="F66" s="1129" t="s">
        <v>329</v>
      </c>
      <c r="G66" s="1130"/>
      <c r="H66" s="1129" t="s">
        <v>330</v>
      </c>
      <c r="I66" s="1130"/>
      <c r="J66" s="1129" t="s">
        <v>331</v>
      </c>
      <c r="K66" s="1130"/>
      <c r="L66" s="1129" t="s">
        <v>332</v>
      </c>
      <c r="M66" s="1130"/>
      <c r="N66" s="1129" t="s">
        <v>333</v>
      </c>
      <c r="O66" s="1130"/>
      <c r="P66" s="1129" t="s">
        <v>334</v>
      </c>
      <c r="Q66" s="1130"/>
      <c r="R66" s="1129" t="s">
        <v>335</v>
      </c>
      <c r="S66" s="1130"/>
      <c r="T66" s="1129" t="s">
        <v>336</v>
      </c>
      <c r="U66" s="1130"/>
      <c r="V66" s="1129" t="s">
        <v>337</v>
      </c>
      <c r="W66" s="1130"/>
      <c r="X66" s="1129" t="s">
        <v>338</v>
      </c>
      <c r="Y66" s="1130"/>
      <c r="Z66" s="1129" t="s">
        <v>339</v>
      </c>
      <c r="AA66" s="1131"/>
      <c r="AB66" s="1128" t="s">
        <v>179</v>
      </c>
      <c r="AC66" s="1128"/>
      <c r="AD66" s="1128" t="s">
        <v>329</v>
      </c>
      <c r="AE66" s="1128"/>
      <c r="AF66" s="1128" t="s">
        <v>330</v>
      </c>
      <c r="AG66" s="1128"/>
      <c r="AH66" s="1128" t="s">
        <v>331</v>
      </c>
      <c r="AI66" s="1128"/>
      <c r="AJ66" s="1128" t="s">
        <v>332</v>
      </c>
      <c r="AK66" s="1128"/>
      <c r="AL66" s="1128" t="s">
        <v>333</v>
      </c>
      <c r="AM66" s="1128"/>
      <c r="AN66" s="1128" t="s">
        <v>334</v>
      </c>
      <c r="AO66" s="1128"/>
      <c r="AP66" s="1128" t="s">
        <v>335</v>
      </c>
      <c r="AQ66" s="1128"/>
      <c r="AR66" s="1128" t="s">
        <v>336</v>
      </c>
      <c r="AS66" s="1128"/>
      <c r="AT66" s="1128" t="s">
        <v>337</v>
      </c>
      <c r="AU66" s="1128"/>
      <c r="AV66" s="1128" t="s">
        <v>338</v>
      </c>
      <c r="AW66" s="1128"/>
      <c r="AX66" s="1128" t="s">
        <v>339</v>
      </c>
      <c r="AY66" s="1128"/>
      <c r="AZ66" s="1128" t="s">
        <v>179</v>
      </c>
      <c r="BA66" s="1128"/>
      <c r="BB66" s="1128" t="s">
        <v>329</v>
      </c>
      <c r="BC66" s="1128"/>
      <c r="BD66" s="1128" t="s">
        <v>330</v>
      </c>
      <c r="BE66" s="1128"/>
      <c r="BF66" s="1128" t="s">
        <v>331</v>
      </c>
      <c r="BG66" s="1128"/>
      <c r="BH66" s="1128" t="s">
        <v>332</v>
      </c>
      <c r="BI66" s="1128"/>
      <c r="BJ66" s="1128" t="s">
        <v>333</v>
      </c>
      <c r="BK66" s="1128"/>
      <c r="BL66" s="1128" t="s">
        <v>334</v>
      </c>
      <c r="BM66" s="1128"/>
      <c r="BN66" s="1128" t="s">
        <v>335</v>
      </c>
      <c r="BO66" s="1128"/>
      <c r="BP66" s="1128" t="s">
        <v>336</v>
      </c>
      <c r="BQ66" s="1128"/>
      <c r="BR66" s="1128" t="s">
        <v>337</v>
      </c>
      <c r="BS66" s="1128"/>
      <c r="BT66" s="1128" t="s">
        <v>338</v>
      </c>
      <c r="BU66" s="1128"/>
      <c r="BV66" s="1128" t="s">
        <v>339</v>
      </c>
      <c r="BW66" s="1128"/>
      <c r="BX66" s="1123" t="s">
        <v>397</v>
      </c>
      <c r="BY66" s="1125"/>
      <c r="BZ66" s="1123" t="s">
        <v>398</v>
      </c>
      <c r="CA66" s="1124"/>
      <c r="CB66" s="1123" t="s">
        <v>397</v>
      </c>
      <c r="CC66" s="1124"/>
      <c r="CD66" s="1125" t="s">
        <v>398</v>
      </c>
      <c r="CE66" s="1124"/>
      <c r="CF66" s="1126" t="s">
        <v>352</v>
      </c>
      <c r="CG66" s="1127"/>
      <c r="CH66" s="1127"/>
      <c r="CI66"/>
      <c r="CJ66"/>
      <c r="CK66"/>
      <c r="CL66"/>
      <c r="CM66"/>
      <c r="CN66" s="315"/>
    </row>
    <row r="67" spans="1:92" x14ac:dyDescent="0.2">
      <c r="A67" s="584" t="s">
        <v>353</v>
      </c>
      <c r="B67" s="585"/>
      <c r="C67" s="764" t="s">
        <v>391</v>
      </c>
      <c r="D67" s="1121"/>
      <c r="E67" s="1122"/>
      <c r="F67" s="1121"/>
      <c r="G67" s="1122"/>
      <c r="H67" s="1121"/>
      <c r="I67" s="1122"/>
      <c r="J67" s="1121"/>
      <c r="K67" s="1122"/>
      <c r="L67" s="1121"/>
      <c r="M67" s="1122"/>
      <c r="N67" s="1121"/>
      <c r="O67" s="1122"/>
      <c r="P67" s="1121"/>
      <c r="Q67" s="1122"/>
      <c r="R67" s="1121"/>
      <c r="S67" s="1122"/>
      <c r="T67" s="1121"/>
      <c r="U67" s="1122"/>
      <c r="V67" s="1121"/>
      <c r="W67" s="1122"/>
      <c r="X67" s="1121"/>
      <c r="Y67" s="1122"/>
      <c r="Z67" s="1121"/>
      <c r="AA67" s="1122"/>
      <c r="AB67" s="1120"/>
      <c r="AC67" s="1120"/>
      <c r="AD67" s="1120"/>
      <c r="AE67" s="1120"/>
      <c r="AF67" s="1120"/>
      <c r="AG67" s="1120"/>
      <c r="AH67" s="1120"/>
      <c r="AI67" s="1120"/>
      <c r="AJ67" s="1120"/>
      <c r="AK67" s="1120"/>
      <c r="AL67" s="1120"/>
      <c r="AM67" s="1120"/>
      <c r="AN67" s="1120"/>
      <c r="AO67" s="1120"/>
      <c r="AP67" s="1120"/>
      <c r="AQ67" s="1120"/>
      <c r="AR67" s="1120"/>
      <c r="AS67" s="1120"/>
      <c r="AT67" s="1120"/>
      <c r="AU67" s="1120"/>
      <c r="AV67" s="1120"/>
      <c r="AW67" s="1120"/>
      <c r="AX67" s="1120"/>
      <c r="AY67" s="1120"/>
      <c r="AZ67" s="1120"/>
      <c r="BA67" s="1120"/>
      <c r="BB67" s="1120"/>
      <c r="BC67" s="1120"/>
      <c r="BD67" s="1120"/>
      <c r="BE67" s="1120"/>
      <c r="BF67" s="1120"/>
      <c r="BG67" s="1120"/>
      <c r="BH67" s="1120"/>
      <c r="BI67" s="1120"/>
      <c r="BJ67" s="1120"/>
      <c r="BK67" s="1120"/>
      <c r="BL67" s="1120"/>
      <c r="BM67" s="1120"/>
      <c r="BN67" s="1120"/>
      <c r="BO67" s="1120"/>
      <c r="BP67" s="1120"/>
      <c r="BQ67" s="1120"/>
      <c r="BR67" s="1120"/>
      <c r="BS67" s="1120"/>
      <c r="BT67" s="1120"/>
      <c r="BU67" s="1120"/>
      <c r="BV67" s="1120"/>
      <c r="BW67" s="1120"/>
      <c r="BX67" s="1120"/>
      <c r="BY67" s="1120"/>
      <c r="BZ67" s="1120"/>
      <c r="CA67" s="1120"/>
      <c r="CB67" s="1120"/>
      <c r="CC67" s="1120"/>
      <c r="CD67" s="1120"/>
      <c r="CE67" s="1120"/>
      <c r="CF67" s="765" t="s">
        <v>344</v>
      </c>
      <c r="CG67" s="765" t="s">
        <v>345</v>
      </c>
      <c r="CH67" s="766" t="s">
        <v>346</v>
      </c>
      <c r="CI67"/>
      <c r="CJ67"/>
      <c r="CK67"/>
      <c r="CL67"/>
      <c r="CM67"/>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c r="CJ68"/>
      <c r="CK68"/>
      <c r="CL68"/>
      <c r="CM68"/>
    </row>
    <row r="69" spans="1:92" x14ac:dyDescent="0.2">
      <c r="A69" s="283" t="s">
        <v>358</v>
      </c>
      <c r="B69" s="284"/>
      <c r="C69" s="285" t="s">
        <v>2</v>
      </c>
      <c r="D69" s="979">
        <f>SUMIF(Rapportierung!$C$47:$C$77,"B",Rapportierung!AC47:AC77)+Rapportierung!AA49</f>
        <v>33.75</v>
      </c>
      <c r="E69" s="979"/>
      <c r="F69" s="979">
        <f>SUMIF(Rapportierung!$C$47:$C$77,"B",Rapportierung!AE47:AE77)</f>
        <v>13</v>
      </c>
      <c r="G69" s="979"/>
      <c r="H69" s="979">
        <f>SUMIF(Rapportierung!$C$47:$C$77,"B",Rapportierung!AG47:AG77)</f>
        <v>37.25</v>
      </c>
      <c r="I69" s="979"/>
      <c r="J69" s="979">
        <f>SUMIF(Rapportierung!$C$47:$C$77,"B",Rapportierung!AI47:AI77)</f>
        <v>0</v>
      </c>
      <c r="K69" s="979"/>
      <c r="L69" s="979">
        <f>SUMIF(Rapportierung!$C$47:$C$77,"B",Rapportierung!AK47:AK77)</f>
        <v>0</v>
      </c>
      <c r="M69" s="979"/>
      <c r="N69" s="979">
        <f>SUMIF(Rapportierung!$C$47:$C$77,"B",Rapportierung!AM47:AM77)</f>
        <v>0</v>
      </c>
      <c r="O69" s="979"/>
      <c r="P69" s="979">
        <f>SUMIF(Rapportierung!$C$47:$C$77,"B",Rapportierung!AO47:AO77)</f>
        <v>0</v>
      </c>
      <c r="Q69" s="979"/>
      <c r="R69" s="979">
        <f>SUMIF(Rapportierung!$C$47:$C$77,"B",Rapportierung!AQ47:AQ77)</f>
        <v>0</v>
      </c>
      <c r="S69" s="979"/>
      <c r="T69" s="979">
        <f>SUMIF(Rapportierung!$C$47:$C$77,"B",Rapportierung!AS47:AS77)</f>
        <v>0</v>
      </c>
      <c r="U69" s="979"/>
      <c r="V69" s="979">
        <f>SUMIF(Rapportierung!$C$47:$C$77,"B",Rapportierung!AU47:AU77)</f>
        <v>0</v>
      </c>
      <c r="W69" s="979"/>
      <c r="X69" s="979">
        <f>SUMIF(Rapportierung!$C$47:$C$77,"B",Rapportierung!AW47:AW77)</f>
        <v>8</v>
      </c>
      <c r="Y69" s="979"/>
      <c r="Z69" s="979">
        <f>SUMIF(Rapportierung!$C$47:$C$77,"B",Rapportierung!AY47:AY77)</f>
        <v>0</v>
      </c>
      <c r="AA69" s="979"/>
      <c r="AB69" s="979">
        <f>SUMIF(Rapportierung!$C$47:$C$77,"B",Rapportierung!BA47:BA77)</f>
        <v>0</v>
      </c>
      <c r="AC69" s="979"/>
      <c r="AD69" s="979">
        <f>SUMIF(Rapportierung!$C$47:$C$77,"B",Rapportierung!BC47:BC77)</f>
        <v>0</v>
      </c>
      <c r="AE69" s="979"/>
      <c r="AF69" s="979">
        <f>SUMIF(Rapportierung!$C$47:$C$77,"B",Rapportierung!BE47:BE77)</f>
        <v>0</v>
      </c>
      <c r="AG69" s="979"/>
      <c r="AH69" s="979">
        <f>SUMIF(Rapportierung!$C$47:$C$77,"B",Rapportierung!BG47:BG77)</f>
        <v>0</v>
      </c>
      <c r="AI69" s="979"/>
      <c r="AJ69" s="979">
        <f>SUMIF(Rapportierung!$C$47:$C$77,"B",Rapportierung!BI47:BI77)</f>
        <v>0</v>
      </c>
      <c r="AK69" s="979"/>
      <c r="AL69" s="979">
        <f>SUMIF(Rapportierung!$C$47:$C$77,"B",Rapportierung!BK47:BK77)</f>
        <v>0</v>
      </c>
      <c r="AM69" s="979"/>
      <c r="AN69" s="979">
        <f>SUMIF(Rapportierung!$C$47:$C$77,"B",Rapportierung!BM47:BM77)</f>
        <v>0</v>
      </c>
      <c r="AO69" s="979"/>
      <c r="AP69" s="979">
        <f>SUMIF(Rapportierung!$C$47:$C$77,"B",Rapportierung!BO47:BO77)</f>
        <v>0</v>
      </c>
      <c r="AQ69" s="979"/>
      <c r="AR69" s="979">
        <f>SUMIF(Rapportierung!$C$47:$C$77,"B",Rapportierung!BQ47:BQ77)</f>
        <v>0</v>
      </c>
      <c r="AS69" s="979"/>
      <c r="AT69" s="979">
        <f>SUMIF(Rapportierung!$C$47:$C$77,"B",Rapportierung!BS47:BS77)</f>
        <v>0</v>
      </c>
      <c r="AU69" s="979"/>
      <c r="AV69" s="979">
        <f>SUMIF(Rapportierung!$C$47:$C$77,"B",Rapportierung!BU47:BU77)</f>
        <v>0</v>
      </c>
      <c r="AW69" s="979"/>
      <c r="AX69" s="979">
        <f>SUMIF(Rapportierung!$C$47:$C$77,"B",Rapportierung!BW47:BW77)</f>
        <v>0</v>
      </c>
      <c r="AY69" s="979"/>
      <c r="AZ69" s="976"/>
      <c r="BA69" s="976"/>
      <c r="BB69" s="976"/>
      <c r="BC69" s="976"/>
      <c r="BD69" s="976"/>
      <c r="BE69" s="976"/>
      <c r="BF69" s="976"/>
      <c r="BG69" s="976"/>
      <c r="BH69" s="976"/>
      <c r="BI69" s="976"/>
      <c r="BJ69" s="976"/>
      <c r="BK69" s="976"/>
      <c r="BL69" s="976"/>
      <c r="BM69" s="976"/>
      <c r="BN69" s="976"/>
      <c r="BO69" s="976"/>
      <c r="BP69" s="976"/>
      <c r="BQ69" s="976"/>
      <c r="BR69" s="976"/>
      <c r="BS69" s="976"/>
      <c r="BT69" s="976"/>
      <c r="BU69" s="976"/>
      <c r="BV69" s="976"/>
      <c r="BW69" s="976"/>
      <c r="BX69" s="979"/>
      <c r="BY69" s="979"/>
      <c r="BZ69" s="976"/>
      <c r="CA69" s="976"/>
      <c r="CB69" s="976"/>
      <c r="CC69" s="982"/>
      <c r="CD69" s="983"/>
      <c r="CE69" s="976"/>
      <c r="CF69" s="324">
        <f t="shared" si="89"/>
        <v>92</v>
      </c>
      <c r="CG69" s="325">
        <f>CG45</f>
        <v>140</v>
      </c>
      <c r="CH69" s="277">
        <f t="shared" si="90"/>
        <v>12880</v>
      </c>
      <c r="CI69"/>
      <c r="CJ69"/>
      <c r="CK69"/>
      <c r="CL69"/>
      <c r="CM69"/>
    </row>
    <row r="70" spans="1:92" x14ac:dyDescent="0.2">
      <c r="A70" s="283" t="s">
        <v>361</v>
      </c>
      <c r="B70" s="284"/>
      <c r="C70" s="285" t="s">
        <v>7</v>
      </c>
      <c r="D70" s="979">
        <f>SUMIF(Rapportierung!$C$47:$C$77,"C",Rapportierung!AC47:AC77)</f>
        <v>0</v>
      </c>
      <c r="E70" s="979"/>
      <c r="F70" s="979">
        <f>SUMIF(Rapportierung!$C$47:$C$77,"C",Rapportierung!AE47:AE77)</f>
        <v>0</v>
      </c>
      <c r="G70" s="979"/>
      <c r="H70" s="979">
        <f>SUMIF(Rapportierung!$C$47:$C$77,"C",Rapportierung!AG47:AG77)</f>
        <v>0</v>
      </c>
      <c r="I70" s="979"/>
      <c r="J70" s="979">
        <f>SUMIF(Rapportierung!$C$47:$C$77,"C",Rapportierung!AI47:AI77)</f>
        <v>0</v>
      </c>
      <c r="K70" s="979"/>
      <c r="L70" s="979">
        <f>SUMIF(Rapportierung!$C$47:$C$77,"C",Rapportierung!AK47:AK77)</f>
        <v>0</v>
      </c>
      <c r="M70" s="979"/>
      <c r="N70" s="979">
        <f>SUMIF(Rapportierung!$C$47:$C$77,"C",Rapportierung!AM47:AM77)</f>
        <v>0</v>
      </c>
      <c r="O70" s="979"/>
      <c r="P70" s="979">
        <f>SUMIF(Rapportierung!$C$47:$C$77,"C",Rapportierung!AO47:AO77)</f>
        <v>0</v>
      </c>
      <c r="Q70" s="979"/>
      <c r="R70" s="979">
        <f>SUMIF(Rapportierung!$C$47:$C$77,"C",Rapportierung!AQ47:AQ77)</f>
        <v>0</v>
      </c>
      <c r="S70" s="979"/>
      <c r="T70" s="979">
        <f>SUMIF(Rapportierung!$C$47:$C$77,"C",Rapportierung!AS47:AS77)</f>
        <v>0</v>
      </c>
      <c r="U70" s="979"/>
      <c r="V70" s="979">
        <f>SUMIF(Rapportierung!$C$47:$C$77,"C",Rapportierung!AU47:AU77)</f>
        <v>0</v>
      </c>
      <c r="W70" s="979"/>
      <c r="X70" s="979">
        <f>SUMIF(Rapportierung!$C$47:$C$77,"C",Rapportierung!AW47:AW77)</f>
        <v>0</v>
      </c>
      <c r="Y70" s="979"/>
      <c r="Z70" s="979">
        <f>SUMIF(Rapportierung!$C$47:$C$77,"C",Rapportierung!AY47:AY77)</f>
        <v>0</v>
      </c>
      <c r="AA70" s="979"/>
      <c r="AB70" s="979">
        <f>SUMIF(Rapportierung!$C$47:$C$77,"C",Rapportierung!BA47:BA77)</f>
        <v>0</v>
      </c>
      <c r="AC70" s="979"/>
      <c r="AD70" s="979">
        <f>SUMIF(Rapportierung!$C$47:$C$77,"C",Rapportierung!BC47:BC77)</f>
        <v>0</v>
      </c>
      <c r="AE70" s="979"/>
      <c r="AF70" s="979">
        <f>SUMIF(Rapportierung!$C$47:$C$77,"C",Rapportierung!BE47:BE77)</f>
        <v>0</v>
      </c>
      <c r="AG70" s="979"/>
      <c r="AH70" s="979">
        <f>SUMIF(Rapportierung!$C$47:$C$77,"C",Rapportierung!BG47:BG77)</f>
        <v>0</v>
      </c>
      <c r="AI70" s="979"/>
      <c r="AJ70" s="979">
        <f>SUMIF(Rapportierung!$C$47:$C$77,"C",Rapportierung!BI47:BI77)</f>
        <v>0</v>
      </c>
      <c r="AK70" s="979"/>
      <c r="AL70" s="979">
        <f>SUMIF(Rapportierung!$C$47:$C$77,"C",Rapportierung!BK47:BK77)</f>
        <v>0</v>
      </c>
      <c r="AM70" s="979"/>
      <c r="AN70" s="979">
        <f>SUMIF(Rapportierung!$C$47:$C$77,"C",Rapportierung!BM47:BM77)</f>
        <v>0</v>
      </c>
      <c r="AO70" s="979"/>
      <c r="AP70" s="979">
        <f>SUMIF(Rapportierung!$C$47:$C$77,"C",Rapportierung!BO47:BO77)</f>
        <v>0</v>
      </c>
      <c r="AQ70" s="979"/>
      <c r="AR70" s="979">
        <f>SUMIF(Rapportierung!$C$47:$C$77,"C",Rapportierung!BQ47:BQ77)</f>
        <v>0</v>
      </c>
      <c r="AS70" s="979"/>
      <c r="AT70" s="979">
        <f>SUMIF(Rapportierung!$C$47:$C$77,"C",Rapportierung!BS47:BS77)</f>
        <v>0</v>
      </c>
      <c r="AU70" s="979"/>
      <c r="AV70" s="979">
        <f>SUMIF(Rapportierung!$C$47:$C$77,"C",Rapportierung!BU47:BU77)</f>
        <v>0</v>
      </c>
      <c r="AW70" s="979"/>
      <c r="AX70" s="979">
        <f>SUMIF(Rapportierung!$C$47:$C$77,"C",Rapportierung!BW47:BW77)</f>
        <v>0</v>
      </c>
      <c r="AY70" s="979"/>
      <c r="AZ70" s="976"/>
      <c r="BA70" s="976"/>
      <c r="BB70" s="976"/>
      <c r="BC70" s="976"/>
      <c r="BD70" s="976"/>
      <c r="BE70" s="976"/>
      <c r="BF70" s="976"/>
      <c r="BG70" s="976"/>
      <c r="BH70" s="976"/>
      <c r="BI70" s="976"/>
      <c r="BJ70" s="976"/>
      <c r="BK70" s="976"/>
      <c r="BL70" s="976"/>
      <c r="BM70" s="976"/>
      <c r="BN70" s="976"/>
      <c r="BO70" s="976"/>
      <c r="BP70" s="976"/>
      <c r="BQ70" s="976"/>
      <c r="BR70" s="976"/>
      <c r="BS70" s="976"/>
      <c r="BT70" s="976"/>
      <c r="BU70" s="976"/>
      <c r="BV70" s="976"/>
      <c r="BW70" s="976"/>
      <c r="BX70" s="979"/>
      <c r="BY70" s="979"/>
      <c r="BZ70" s="976"/>
      <c r="CA70" s="976"/>
      <c r="CB70" s="976"/>
      <c r="CC70" s="976"/>
      <c r="CD70" s="976"/>
      <c r="CE70" s="976"/>
      <c r="CF70" s="324">
        <f t="shared" si="89"/>
        <v>0</v>
      </c>
      <c r="CG70" s="325">
        <f t="shared" ref="CG70:CG74" si="91">CG46</f>
        <v>118</v>
      </c>
      <c r="CH70" s="277">
        <f t="shared" si="90"/>
        <v>0</v>
      </c>
      <c r="CI70"/>
      <c r="CJ70"/>
      <c r="CK70"/>
      <c r="CL70"/>
      <c r="CM70"/>
    </row>
    <row r="71" spans="1:92" x14ac:dyDescent="0.2">
      <c r="A71" s="283" t="s">
        <v>359</v>
      </c>
      <c r="B71" s="284"/>
      <c r="C71" s="285" t="s">
        <v>3</v>
      </c>
      <c r="D71" s="979">
        <f>SUMIF(Rapportierung!$C$47:$C$77,"D",Rapportierung!AC47:AC77)</f>
        <v>0</v>
      </c>
      <c r="E71" s="979"/>
      <c r="F71" s="979">
        <f>SUMIF(Rapportierung!$C$47:$C$77,"D",Rapportierung!AE47:AE77)</f>
        <v>0</v>
      </c>
      <c r="G71" s="979"/>
      <c r="H71" s="979">
        <f>SUMIF(Rapportierung!$C$47:$C$77,"D",Rapportierung!AG47:AG77)</f>
        <v>0</v>
      </c>
      <c r="I71" s="979"/>
      <c r="J71" s="979">
        <f>SUMIF(Rapportierung!$C$47:$C$77,"D",Rapportierung!AI47:AI77)</f>
        <v>0</v>
      </c>
      <c r="K71" s="979"/>
      <c r="L71" s="979">
        <f>SUMIF(Rapportierung!$C$47:$C$77,"D",Rapportierung!AK47:AK77)</f>
        <v>0</v>
      </c>
      <c r="M71" s="979"/>
      <c r="N71" s="979">
        <f>SUMIF(Rapportierung!$C$47:$C$77,"D",Rapportierung!AM47:AM77)</f>
        <v>0</v>
      </c>
      <c r="O71" s="979"/>
      <c r="P71" s="979">
        <f>SUMIF(Rapportierung!$C$47:$C$77,"D",Rapportierung!AO47:AO77)</f>
        <v>0</v>
      </c>
      <c r="Q71" s="979"/>
      <c r="R71" s="979">
        <f>SUMIF(Rapportierung!$C$47:$C$77,"D",Rapportierung!AQ47:AQ77)</f>
        <v>0</v>
      </c>
      <c r="S71" s="979"/>
      <c r="T71" s="979">
        <f>SUMIF(Rapportierung!$C$47:$C$77,"D",Rapportierung!AS47:AS77)</f>
        <v>0</v>
      </c>
      <c r="U71" s="979"/>
      <c r="V71" s="979">
        <f>SUMIF(Rapportierung!$C$47:$C$77,"D",Rapportierung!AU47:AU77)</f>
        <v>0</v>
      </c>
      <c r="W71" s="979"/>
      <c r="X71" s="979">
        <f>SUMIF(Rapportierung!$C$47:$C$77,"D",Rapportierung!AW47:AW77)</f>
        <v>0</v>
      </c>
      <c r="Y71" s="979"/>
      <c r="Z71" s="979">
        <f>SUMIF(Rapportierung!$C$47:$C$77,"D",Rapportierung!AY47:AY77)</f>
        <v>0</v>
      </c>
      <c r="AA71" s="979"/>
      <c r="AB71" s="979">
        <f>SUMIF(Rapportierung!$C$47:$C$77,"D",Rapportierung!BA47:BA77)</f>
        <v>0</v>
      </c>
      <c r="AC71" s="979"/>
      <c r="AD71" s="979">
        <f>SUMIF(Rapportierung!$C$47:$C$77,"D",Rapportierung!BC47:BC77)</f>
        <v>0</v>
      </c>
      <c r="AE71" s="979"/>
      <c r="AF71" s="979">
        <f>SUMIF(Rapportierung!$C$47:$C$77,"D",Rapportierung!BE47:BE77)</f>
        <v>0</v>
      </c>
      <c r="AG71" s="979"/>
      <c r="AH71" s="979">
        <f>SUMIF(Rapportierung!$C$47:$C$77,"D",Rapportierung!BG47:BG77)</f>
        <v>0</v>
      </c>
      <c r="AI71" s="979"/>
      <c r="AJ71" s="979">
        <f>SUMIF(Rapportierung!$C$47:$C$77,"D",Rapportierung!BI47:BI77)</f>
        <v>0</v>
      </c>
      <c r="AK71" s="979"/>
      <c r="AL71" s="979">
        <f>SUMIF(Rapportierung!$C$47:$C$77,"D",Rapportierung!BK47:BK77)</f>
        <v>0</v>
      </c>
      <c r="AM71" s="979"/>
      <c r="AN71" s="979">
        <f>SUMIF(Rapportierung!$C$47:$C$77,"D",Rapportierung!BM47:BM77)</f>
        <v>0</v>
      </c>
      <c r="AO71" s="979"/>
      <c r="AP71" s="979">
        <f>SUMIF(Rapportierung!$C$47:$C$77,"D",Rapportierung!BO47:BO77)</f>
        <v>0</v>
      </c>
      <c r="AQ71" s="979"/>
      <c r="AR71" s="979">
        <f>SUMIF(Rapportierung!$C$47:$C$77,"D",Rapportierung!BQ47:BQ77)</f>
        <v>0</v>
      </c>
      <c r="AS71" s="979"/>
      <c r="AT71" s="979">
        <f>SUMIF(Rapportierung!$C$47:$C$77,"D",Rapportierung!BS47:BS77)</f>
        <v>0</v>
      </c>
      <c r="AU71" s="979"/>
      <c r="AV71" s="979">
        <f>SUMIF(Rapportierung!$C$47:$C$77,"D",Rapportierung!BU47:BU77)</f>
        <v>0</v>
      </c>
      <c r="AW71" s="979"/>
      <c r="AX71" s="979">
        <f>SUMIF(Rapportierung!$C$47:$C$77,"D",Rapportierung!BW47:BW77)</f>
        <v>0</v>
      </c>
      <c r="AY71" s="979"/>
      <c r="AZ71" s="976"/>
      <c r="BA71" s="976"/>
      <c r="BB71" s="976"/>
      <c r="BC71" s="976"/>
      <c r="BD71" s="976"/>
      <c r="BE71" s="976"/>
      <c r="BF71" s="976"/>
      <c r="BG71" s="976"/>
      <c r="BH71" s="976"/>
      <c r="BI71" s="976"/>
      <c r="BJ71" s="976"/>
      <c r="BK71" s="976"/>
      <c r="BL71" s="976"/>
      <c r="BM71" s="976"/>
      <c r="BN71" s="976"/>
      <c r="BO71" s="976"/>
      <c r="BP71" s="976"/>
      <c r="BQ71" s="976"/>
      <c r="BR71" s="976"/>
      <c r="BS71" s="976"/>
      <c r="BT71" s="976"/>
      <c r="BU71" s="976"/>
      <c r="BV71" s="976"/>
      <c r="BW71" s="976"/>
      <c r="BX71" s="979"/>
      <c r="BY71" s="979"/>
      <c r="BZ71" s="976"/>
      <c r="CA71" s="976"/>
      <c r="CB71" s="976"/>
      <c r="CC71" s="976"/>
      <c r="CD71" s="976"/>
      <c r="CE71" s="976"/>
      <c r="CF71" s="324">
        <f t="shared" si="89"/>
        <v>0</v>
      </c>
      <c r="CG71" s="325">
        <f t="shared" si="91"/>
        <v>100</v>
      </c>
      <c r="CH71" s="277">
        <f t="shared" si="90"/>
        <v>0</v>
      </c>
      <c r="CI71"/>
      <c r="CJ71"/>
      <c r="CK71"/>
      <c r="CL71"/>
      <c r="CM71"/>
    </row>
    <row r="72" spans="1:92" x14ac:dyDescent="0.2">
      <c r="A72" s="283" t="s">
        <v>362</v>
      </c>
      <c r="B72" s="284"/>
      <c r="C72" s="285" t="s">
        <v>8</v>
      </c>
      <c r="D72" s="979">
        <f>SUMIF(Rapportierung!$C$47:$C$77,"E",Rapportierung!AC47:AC77)</f>
        <v>0</v>
      </c>
      <c r="E72" s="979"/>
      <c r="F72" s="979">
        <f>SUMIF(Rapportierung!$C$47:$C$77,"E",Rapportierung!AE47:AE77)</f>
        <v>0</v>
      </c>
      <c r="G72" s="979"/>
      <c r="H72" s="979">
        <f>SUMIF(Rapportierung!$C$47:$C$77,"E",Rapportierung!AG47:AG77)</f>
        <v>0</v>
      </c>
      <c r="I72" s="979"/>
      <c r="J72" s="979">
        <f>SUMIF(Rapportierung!$C$47:$C$77,"E",Rapportierung!AI47:AI77)</f>
        <v>0</v>
      </c>
      <c r="K72" s="979"/>
      <c r="L72" s="979">
        <f>SUMIF(Rapportierung!$C$47:$C$77,"E",Rapportierung!AK47:AK77)</f>
        <v>0</v>
      </c>
      <c r="M72" s="979"/>
      <c r="N72" s="979">
        <f>SUMIF(Rapportierung!$C$47:$C$77,"E",Rapportierung!AM47:AM77)</f>
        <v>0</v>
      </c>
      <c r="O72" s="979"/>
      <c r="P72" s="979">
        <f>SUMIF(Rapportierung!$C$47:$C$77,"E",Rapportierung!AO47:AO77)</f>
        <v>0</v>
      </c>
      <c r="Q72" s="979"/>
      <c r="R72" s="979">
        <f>SUMIF(Rapportierung!$C$47:$C$77,"E",Rapportierung!AQ47:AQ77)</f>
        <v>0</v>
      </c>
      <c r="S72" s="979"/>
      <c r="T72" s="979">
        <f>SUMIF(Rapportierung!$C$47:$C$77,"E",Rapportierung!AS47:AS77)</f>
        <v>0</v>
      </c>
      <c r="U72" s="979"/>
      <c r="V72" s="979">
        <f>SUMIF(Rapportierung!$C$47:$C$77,"E",Rapportierung!AU47:AU77)</f>
        <v>0</v>
      </c>
      <c r="W72" s="979"/>
      <c r="X72" s="979">
        <f>SUMIF(Rapportierung!$C$47:$C$77,"E",Rapportierung!AW47:AW77)</f>
        <v>0</v>
      </c>
      <c r="Y72" s="979"/>
      <c r="Z72" s="979">
        <f>SUMIF(Rapportierung!$C$47:$C$77,"E",Rapportierung!AY47:AY77)</f>
        <v>0</v>
      </c>
      <c r="AA72" s="979"/>
      <c r="AB72" s="979">
        <f>SUMIF(Rapportierung!$C$47:$C$77,"E",Rapportierung!BA47:BA77)</f>
        <v>0</v>
      </c>
      <c r="AC72" s="979"/>
      <c r="AD72" s="979">
        <f>SUMIF(Rapportierung!$C$47:$C$77,"E",Rapportierung!BC47:BC77)</f>
        <v>0</v>
      </c>
      <c r="AE72" s="979"/>
      <c r="AF72" s="979">
        <f>SUMIF(Rapportierung!$C$47:$C$77,"E",Rapportierung!BE47:BE77)</f>
        <v>0</v>
      </c>
      <c r="AG72" s="979"/>
      <c r="AH72" s="979">
        <f>SUMIF(Rapportierung!$C$47:$C$77,"E",Rapportierung!BG47:BG77)</f>
        <v>0</v>
      </c>
      <c r="AI72" s="979"/>
      <c r="AJ72" s="979">
        <f>SUMIF(Rapportierung!$C$47:$C$77,"E",Rapportierung!BI47:BI77)</f>
        <v>0</v>
      </c>
      <c r="AK72" s="979"/>
      <c r="AL72" s="979">
        <f>SUMIF(Rapportierung!$C$47:$C$77,"E",Rapportierung!BK47:BK77)</f>
        <v>0</v>
      </c>
      <c r="AM72" s="979"/>
      <c r="AN72" s="979">
        <f>SUMIF(Rapportierung!$C$47:$C$77,"E",Rapportierung!BM47:BM77)</f>
        <v>0</v>
      </c>
      <c r="AO72" s="979"/>
      <c r="AP72" s="979">
        <f>SUMIF(Rapportierung!$C$47:$C$77,"E",Rapportierung!BO47:BO77)</f>
        <v>0</v>
      </c>
      <c r="AQ72" s="979"/>
      <c r="AR72" s="979">
        <f>SUMIF(Rapportierung!$C$47:$C$77,"E",Rapportierung!BQ47:BQ77)</f>
        <v>0</v>
      </c>
      <c r="AS72" s="979"/>
      <c r="AT72" s="979">
        <f>SUMIF(Rapportierung!$C$47:$C$77,"E",Rapportierung!BS47:BS77)</f>
        <v>0</v>
      </c>
      <c r="AU72" s="979"/>
      <c r="AV72" s="979">
        <f>SUMIF(Rapportierung!$C$47:$C$77,"E",Rapportierung!BU47:BU77)</f>
        <v>0</v>
      </c>
      <c r="AW72" s="979"/>
      <c r="AX72" s="979">
        <f>SUMIF(Rapportierung!$C$47:$C$77,"E",Rapportierung!BW47:BW77)</f>
        <v>0</v>
      </c>
      <c r="AY72" s="979"/>
      <c r="AZ72" s="976"/>
      <c r="BA72" s="976"/>
      <c r="BB72" s="976"/>
      <c r="BC72" s="976"/>
      <c r="BD72" s="976"/>
      <c r="BE72" s="976"/>
      <c r="BF72" s="976"/>
      <c r="BG72" s="976"/>
      <c r="BH72" s="976"/>
      <c r="BI72" s="976"/>
      <c r="BJ72" s="976"/>
      <c r="BK72" s="976"/>
      <c r="BL72" s="976"/>
      <c r="BM72" s="976"/>
      <c r="BN72" s="976"/>
      <c r="BO72" s="976"/>
      <c r="BP72" s="976"/>
      <c r="BQ72" s="976"/>
      <c r="BR72" s="976"/>
      <c r="BS72" s="976"/>
      <c r="BT72" s="976"/>
      <c r="BU72" s="976"/>
      <c r="BV72" s="976"/>
      <c r="BW72" s="976"/>
      <c r="BX72" s="979"/>
      <c r="BY72" s="979"/>
      <c r="BZ72" s="976"/>
      <c r="CA72" s="976"/>
      <c r="CB72" s="976"/>
      <c r="CC72" s="976"/>
      <c r="CD72" s="976"/>
      <c r="CE72" s="976"/>
      <c r="CF72" s="324">
        <f t="shared" si="89"/>
        <v>0</v>
      </c>
      <c r="CG72" s="325">
        <f t="shared" si="91"/>
        <v>75</v>
      </c>
      <c r="CH72" s="277">
        <f t="shared" si="90"/>
        <v>0</v>
      </c>
      <c r="CI72"/>
      <c r="CJ72"/>
      <c r="CK72"/>
      <c r="CL72"/>
      <c r="CM72"/>
    </row>
    <row r="73" spans="1:92" x14ac:dyDescent="0.2">
      <c r="A73" s="283" t="s">
        <v>360</v>
      </c>
      <c r="B73" s="284"/>
      <c r="C73" s="285" t="s">
        <v>9</v>
      </c>
      <c r="D73" s="979">
        <f>SUMIF(Rapportierung!$C$47:$C$77,"F",Rapportierung!AC47:AC77)</f>
        <v>0</v>
      </c>
      <c r="E73" s="979"/>
      <c r="F73" s="979">
        <f>SUMIF(Rapportierung!$C$47:$C$77,"F",Rapportierung!AE47:AE77)</f>
        <v>0</v>
      </c>
      <c r="G73" s="979"/>
      <c r="H73" s="979">
        <f>SUMIF(Rapportierung!$C$47:$C$77,"F",Rapportierung!AG47:AG77)</f>
        <v>0</v>
      </c>
      <c r="I73" s="979"/>
      <c r="J73" s="979">
        <f>SUMIF(Rapportierung!$C$47:$C$77,"F",Rapportierung!AI47:AI77)</f>
        <v>0</v>
      </c>
      <c r="K73" s="979"/>
      <c r="L73" s="979">
        <f>SUMIF(Rapportierung!$C$47:$C$77,"F",Rapportierung!AK47:AK77)</f>
        <v>0</v>
      </c>
      <c r="M73" s="979"/>
      <c r="N73" s="979">
        <f>SUMIF(Rapportierung!$C$47:$C$77,"F",Rapportierung!AM47:AM77)</f>
        <v>0</v>
      </c>
      <c r="O73" s="979"/>
      <c r="P73" s="979">
        <f>SUMIF(Rapportierung!$C$47:$C$77,"F",Rapportierung!AO47:AO77)</f>
        <v>0</v>
      </c>
      <c r="Q73" s="979"/>
      <c r="R73" s="979">
        <f>SUMIF(Rapportierung!$C$47:$C$77,"F",Rapportierung!AQ47:AQ77)</f>
        <v>0</v>
      </c>
      <c r="S73" s="979"/>
      <c r="T73" s="979">
        <f>SUMIF(Rapportierung!$C$47:$C$77,"F",Rapportierung!AS47:AS77)</f>
        <v>0</v>
      </c>
      <c r="U73" s="979"/>
      <c r="V73" s="979">
        <f>SUMIF(Rapportierung!$C$47:$C$77,"F",Rapportierung!AU47:AU77)</f>
        <v>0</v>
      </c>
      <c r="W73" s="979"/>
      <c r="X73" s="979">
        <f>SUMIF(Rapportierung!$C$47:$C$77,"F",Rapportierung!AW47:AW77)</f>
        <v>0</v>
      </c>
      <c r="Y73" s="979"/>
      <c r="Z73" s="979">
        <f>SUMIF(Rapportierung!$C$47:$C$77,"F",Rapportierung!AY47:AY77)</f>
        <v>0</v>
      </c>
      <c r="AA73" s="979"/>
      <c r="AB73" s="979">
        <f>SUMIF(Rapportierung!$C$47:$C$77,"F",Rapportierung!BA47:BA77)</f>
        <v>0</v>
      </c>
      <c r="AC73" s="979"/>
      <c r="AD73" s="979">
        <f>SUMIF(Rapportierung!$C$47:$C$77,"F",Rapportierung!BC47:BC77)</f>
        <v>0</v>
      </c>
      <c r="AE73" s="979"/>
      <c r="AF73" s="979">
        <f>SUMIF(Rapportierung!$C$47:$C$77,"F",Rapportierung!BE47:BE77)</f>
        <v>0</v>
      </c>
      <c r="AG73" s="979"/>
      <c r="AH73" s="979">
        <f>SUMIF(Rapportierung!$C$47:$C$77,"F",Rapportierung!BG47:BG77)</f>
        <v>0</v>
      </c>
      <c r="AI73" s="979"/>
      <c r="AJ73" s="979">
        <f>SUMIF(Rapportierung!$C$47:$C$77,"F",Rapportierung!BI47:BI77)</f>
        <v>0</v>
      </c>
      <c r="AK73" s="979"/>
      <c r="AL73" s="979">
        <f>SUMIF(Rapportierung!$C$47:$C$77,"F",Rapportierung!BK47:BK77)</f>
        <v>0</v>
      </c>
      <c r="AM73" s="979"/>
      <c r="AN73" s="979">
        <f>SUMIF(Rapportierung!$C$47:$C$77,"F",Rapportierung!BM47:BM77)</f>
        <v>0</v>
      </c>
      <c r="AO73" s="979"/>
      <c r="AP73" s="979">
        <f>SUMIF(Rapportierung!$C$47:$C$77,"F",Rapportierung!BO47:BO77)</f>
        <v>0</v>
      </c>
      <c r="AQ73" s="979"/>
      <c r="AR73" s="979">
        <f>SUMIF(Rapportierung!$C$47:$C$77,"F",Rapportierung!BQ47:BQ77)</f>
        <v>0</v>
      </c>
      <c r="AS73" s="979"/>
      <c r="AT73" s="979">
        <f>SUMIF(Rapportierung!$C$47:$C$77,"F",Rapportierung!BS47:BS77)</f>
        <v>0</v>
      </c>
      <c r="AU73" s="979"/>
      <c r="AV73" s="979">
        <f>SUMIF(Rapportierung!$C$47:$C$77,"F",Rapportierung!BU47:BU77)</f>
        <v>0</v>
      </c>
      <c r="AW73" s="979"/>
      <c r="AX73" s="979">
        <f>SUMIF(Rapportierung!$C$47:$C$77,"F",Rapportierung!BW47:BW77)</f>
        <v>0</v>
      </c>
      <c r="AY73" s="979"/>
      <c r="AZ73" s="976"/>
      <c r="BA73" s="976"/>
      <c r="BB73" s="976"/>
      <c r="BC73" s="976"/>
      <c r="BD73" s="976"/>
      <c r="BE73" s="976"/>
      <c r="BF73" s="976"/>
      <c r="BG73" s="976"/>
      <c r="BH73" s="976"/>
      <c r="BI73" s="976"/>
      <c r="BJ73" s="976"/>
      <c r="BK73" s="976"/>
      <c r="BL73" s="976"/>
      <c r="BM73" s="976"/>
      <c r="BN73" s="976"/>
      <c r="BO73" s="976"/>
      <c r="BP73" s="976"/>
      <c r="BQ73" s="976"/>
      <c r="BR73" s="976"/>
      <c r="BS73" s="976"/>
      <c r="BT73" s="976"/>
      <c r="BU73" s="976"/>
      <c r="BV73" s="976"/>
      <c r="BW73" s="976"/>
      <c r="BX73" s="979"/>
      <c r="BY73" s="979"/>
      <c r="BZ73" s="976"/>
      <c r="CA73" s="976"/>
      <c r="CB73" s="976"/>
      <c r="CC73" s="976"/>
      <c r="CD73" s="976"/>
      <c r="CE73" s="976"/>
      <c r="CF73" s="324">
        <f t="shared" si="89"/>
        <v>0</v>
      </c>
      <c r="CG73" s="325">
        <f t="shared" si="91"/>
        <v>60</v>
      </c>
      <c r="CH73" s="277">
        <f t="shared" si="90"/>
        <v>0</v>
      </c>
      <c r="CI73"/>
      <c r="CJ73"/>
      <c r="CK73"/>
      <c r="CL73"/>
      <c r="CM73"/>
    </row>
    <row r="74" spans="1:92" x14ac:dyDescent="0.2">
      <c r="A74" s="283" t="s">
        <v>363</v>
      </c>
      <c r="B74" s="284"/>
      <c r="C74" s="285" t="s">
        <v>10</v>
      </c>
      <c r="D74" s="979">
        <f>SUMIF(Rapportierung!$C$47:$C$77,"G",Rapportierung!AC47:AC77)</f>
        <v>0</v>
      </c>
      <c r="E74" s="979"/>
      <c r="F74" s="979">
        <f>SUMIF(Rapportierung!$C$47:$C$77,"G",Rapportierung!AE47:AE77)</f>
        <v>0</v>
      </c>
      <c r="G74" s="979"/>
      <c r="H74" s="979">
        <f>SUMIF(Rapportierung!$C$47:$C$77,"G",Rapportierung!AG47:AG77)</f>
        <v>0</v>
      </c>
      <c r="I74" s="979"/>
      <c r="J74" s="979">
        <f>SUMIF(Rapportierung!$C$47:$C$77,"G",Rapportierung!AI47:AI77)</f>
        <v>0</v>
      </c>
      <c r="K74" s="979"/>
      <c r="L74" s="979">
        <f>SUMIF(Rapportierung!$C$47:$C$77,"G",Rapportierung!AK47:AK77)</f>
        <v>0</v>
      </c>
      <c r="M74" s="979"/>
      <c r="N74" s="979">
        <f>SUMIF(Rapportierung!$C$47:$C$77,"G",Rapportierung!AM47:AM77)</f>
        <v>0</v>
      </c>
      <c r="O74" s="979"/>
      <c r="P74" s="979">
        <f>SUMIF(Rapportierung!$C$47:$C$77,"G",Rapportierung!AO47:AO77)</f>
        <v>0</v>
      </c>
      <c r="Q74" s="979"/>
      <c r="R74" s="979">
        <f>SUMIF(Rapportierung!$C$47:$C$77,"G",Rapportierung!AQ47:AQ77)</f>
        <v>0</v>
      </c>
      <c r="S74" s="979"/>
      <c r="T74" s="979">
        <f>SUMIF(Rapportierung!$C$47:$C$77,"G",Rapportierung!AS47:AS77)</f>
        <v>0</v>
      </c>
      <c r="U74" s="979"/>
      <c r="V74" s="979">
        <f>SUMIF(Rapportierung!$C$47:$C$77,"G",Rapportierung!AU47:AU77)</f>
        <v>0</v>
      </c>
      <c r="W74" s="979"/>
      <c r="X74" s="979">
        <f>SUMIF(Rapportierung!$C$47:$C$77,"G",Rapportierung!AW47:AW77)</f>
        <v>0</v>
      </c>
      <c r="Y74" s="979"/>
      <c r="Z74" s="979">
        <f>SUMIF(Rapportierung!$C$47:$C$77,"G",Rapportierung!AY47:AY77)</f>
        <v>0</v>
      </c>
      <c r="AA74" s="979"/>
      <c r="AB74" s="979">
        <f>SUMIF(Rapportierung!$C$47:$C$77,"G",Rapportierung!BA47:BA77)</f>
        <v>0</v>
      </c>
      <c r="AC74" s="979"/>
      <c r="AD74" s="979">
        <f>SUMIF(Rapportierung!$C$47:$C$77,"G",Rapportierung!BC47:BC77)</f>
        <v>0</v>
      </c>
      <c r="AE74" s="979"/>
      <c r="AF74" s="979">
        <f>SUMIF(Rapportierung!$C$47:$C$77,"G",Rapportierung!BE47:BE77)</f>
        <v>0</v>
      </c>
      <c r="AG74" s="979"/>
      <c r="AH74" s="979">
        <f>SUMIF(Rapportierung!$C$47:$C$77,"G",Rapportierung!BG47:BG77)</f>
        <v>0</v>
      </c>
      <c r="AI74" s="979"/>
      <c r="AJ74" s="979">
        <f>SUMIF(Rapportierung!$C$47:$C$77,"G",Rapportierung!BI47:BI77)</f>
        <v>0</v>
      </c>
      <c r="AK74" s="979"/>
      <c r="AL74" s="979">
        <f>SUMIF(Rapportierung!$C$47:$C$77,"G",Rapportierung!BK47:BK77)</f>
        <v>0</v>
      </c>
      <c r="AM74" s="979"/>
      <c r="AN74" s="979">
        <f>SUMIF(Rapportierung!$C$47:$C$77,"G",Rapportierung!BM47:BM77)</f>
        <v>0</v>
      </c>
      <c r="AO74" s="979"/>
      <c r="AP74" s="979">
        <f>SUMIF(Rapportierung!$C$47:$C$77,"G",Rapportierung!BO47:BO77)</f>
        <v>0</v>
      </c>
      <c r="AQ74" s="979"/>
      <c r="AR74" s="979">
        <f>SUMIF(Rapportierung!$C$47:$C$77,"G",Rapportierung!BQ47:BQ77)</f>
        <v>0</v>
      </c>
      <c r="AS74" s="979"/>
      <c r="AT74" s="979">
        <f>SUMIF(Rapportierung!$C$47:$C$77,"G",Rapportierung!BS47:BS77)</f>
        <v>0</v>
      </c>
      <c r="AU74" s="979"/>
      <c r="AV74" s="979">
        <f>SUMIF(Rapportierung!$C$47:$C$77,"G",Rapportierung!BU47:BU77)</f>
        <v>0</v>
      </c>
      <c r="AW74" s="979"/>
      <c r="AX74" s="979">
        <f>SUMIF(Rapportierung!$C$47:$C$77,"G",Rapportierung!BW47:BW77)</f>
        <v>0</v>
      </c>
      <c r="AY74" s="979"/>
      <c r="AZ74" s="976"/>
      <c r="BA74" s="976"/>
      <c r="BB74" s="976"/>
      <c r="BC74" s="976"/>
      <c r="BD74" s="976"/>
      <c r="BE74" s="976"/>
      <c r="BF74" s="976"/>
      <c r="BG74" s="976"/>
      <c r="BH74" s="976"/>
      <c r="BI74" s="976"/>
      <c r="BJ74" s="976"/>
      <c r="BK74" s="976"/>
      <c r="BL74" s="976"/>
      <c r="BM74" s="976"/>
      <c r="BN74" s="976"/>
      <c r="BO74" s="976"/>
      <c r="BP74" s="976"/>
      <c r="BQ74" s="976"/>
      <c r="BR74" s="976"/>
      <c r="BS74" s="976"/>
      <c r="BT74" s="976"/>
      <c r="BU74" s="976"/>
      <c r="BV74" s="976"/>
      <c r="BW74" s="976"/>
      <c r="BX74" s="979"/>
      <c r="BY74" s="979"/>
      <c r="BZ74" s="976"/>
      <c r="CA74" s="976"/>
      <c r="CB74" s="976"/>
      <c r="CC74" s="976"/>
      <c r="CD74" s="976"/>
      <c r="CE74" s="976"/>
      <c r="CF74" s="324">
        <f t="shared" si="89"/>
        <v>0</v>
      </c>
      <c r="CG74" s="325">
        <f t="shared" si="91"/>
        <v>35</v>
      </c>
      <c r="CH74" s="277">
        <f t="shared" si="90"/>
        <v>0</v>
      </c>
      <c r="CI74"/>
      <c r="CJ74"/>
      <c r="CK74"/>
      <c r="CL74"/>
      <c r="CM74"/>
    </row>
    <row r="75" spans="1:92" x14ac:dyDescent="0.2">
      <c r="A75" s="584" t="s">
        <v>350</v>
      </c>
      <c r="B75" s="774"/>
      <c r="C75" s="774"/>
      <c r="D75" s="1118">
        <f>SUM(D68:E74)</f>
        <v>33.75</v>
      </c>
      <c r="E75" s="1119"/>
      <c r="F75" s="1118">
        <f>SUM(F68:G74)</f>
        <v>13</v>
      </c>
      <c r="G75" s="1119"/>
      <c r="H75" s="1118">
        <f>SUM(H68:I74)</f>
        <v>37.25</v>
      </c>
      <c r="I75" s="1119"/>
      <c r="J75" s="1118">
        <f>SUM(J68:K74)</f>
        <v>0</v>
      </c>
      <c r="K75" s="1119"/>
      <c r="L75" s="1118">
        <f>SUM(L68:M74)</f>
        <v>0</v>
      </c>
      <c r="M75" s="1119"/>
      <c r="N75" s="1118">
        <f>SUM(N68:O74)</f>
        <v>0</v>
      </c>
      <c r="O75" s="1119"/>
      <c r="P75" s="1118">
        <f>SUM(P68:Q74)</f>
        <v>0</v>
      </c>
      <c r="Q75" s="1119"/>
      <c r="R75" s="1118">
        <f>SUM(R68:S74)</f>
        <v>0</v>
      </c>
      <c r="S75" s="1119"/>
      <c r="T75" s="1118">
        <f>SUM(T68:U74)</f>
        <v>0</v>
      </c>
      <c r="U75" s="1119"/>
      <c r="V75" s="1118">
        <f>SUM(V68:W74)</f>
        <v>0</v>
      </c>
      <c r="W75" s="1119"/>
      <c r="X75" s="1118">
        <f>SUM(X68:Y74)</f>
        <v>8</v>
      </c>
      <c r="Y75" s="1119"/>
      <c r="Z75" s="1118">
        <f>SUM(Z68:AA74)</f>
        <v>0</v>
      </c>
      <c r="AA75" s="1119"/>
      <c r="AB75" s="1117">
        <f>SUM(AB68:AC74)</f>
        <v>0</v>
      </c>
      <c r="AC75" s="1117"/>
      <c r="AD75" s="1117">
        <f>SUM(AD68:AE74)</f>
        <v>0</v>
      </c>
      <c r="AE75" s="1117"/>
      <c r="AF75" s="1117">
        <f>SUM(AF68:AG74)</f>
        <v>0</v>
      </c>
      <c r="AG75" s="1117"/>
      <c r="AH75" s="1117">
        <f>SUM(AH68:AI74)</f>
        <v>0</v>
      </c>
      <c r="AI75" s="1117"/>
      <c r="AJ75" s="1117">
        <f>SUM(AJ68:AK74)</f>
        <v>0</v>
      </c>
      <c r="AK75" s="1117"/>
      <c r="AL75" s="1117">
        <f>SUM(AL68:AM74)</f>
        <v>0</v>
      </c>
      <c r="AM75" s="1117"/>
      <c r="AN75" s="1117">
        <f>SUM(AN68:AO74)</f>
        <v>0</v>
      </c>
      <c r="AO75" s="1117"/>
      <c r="AP75" s="1117">
        <f>SUM(AP68:AQ74)</f>
        <v>0</v>
      </c>
      <c r="AQ75" s="1117"/>
      <c r="AR75" s="1117">
        <f>SUM(AR68:AS74)</f>
        <v>0</v>
      </c>
      <c r="AS75" s="1117"/>
      <c r="AT75" s="1117">
        <f>SUM(AT68:AU74)</f>
        <v>0</v>
      </c>
      <c r="AU75" s="1117"/>
      <c r="AV75" s="1117">
        <f>SUM(AV68:AW74)</f>
        <v>0</v>
      </c>
      <c r="AW75" s="1117"/>
      <c r="AX75" s="1117">
        <f>SUM(AX68:AY74)</f>
        <v>0</v>
      </c>
      <c r="AY75" s="1117"/>
      <c r="AZ75" s="1117">
        <f>SUM(AZ68:BA74)</f>
        <v>0</v>
      </c>
      <c r="BA75" s="1117"/>
      <c r="BB75" s="1117">
        <f>SUM(BB68:BC74)</f>
        <v>0</v>
      </c>
      <c r="BC75" s="1117"/>
      <c r="BD75" s="1117">
        <f>SUM(BD68:BE74)</f>
        <v>0</v>
      </c>
      <c r="BE75" s="1117"/>
      <c r="BF75" s="1117">
        <f>SUM(BF68:BG74)</f>
        <v>0</v>
      </c>
      <c r="BG75" s="1117"/>
      <c r="BH75" s="1117">
        <f>SUM(BH68:BI74)</f>
        <v>0</v>
      </c>
      <c r="BI75" s="1117"/>
      <c r="BJ75" s="1117">
        <f>SUM(BJ68:BK74)</f>
        <v>0</v>
      </c>
      <c r="BK75" s="1117"/>
      <c r="BL75" s="1117">
        <f>SUM(BL68:BM74)</f>
        <v>0</v>
      </c>
      <c r="BM75" s="1117"/>
      <c r="BN75" s="1117">
        <f>SUM(BN68:BO74)</f>
        <v>0</v>
      </c>
      <c r="BO75" s="1117"/>
      <c r="BP75" s="1117">
        <f>SUM(BP68:BQ74)</f>
        <v>0</v>
      </c>
      <c r="BQ75" s="1117"/>
      <c r="BR75" s="1117">
        <f>SUM(BR68:BS74)</f>
        <v>0</v>
      </c>
      <c r="BS75" s="1117"/>
      <c r="BT75" s="1117">
        <f>SUM(BT68:BU74)</f>
        <v>0</v>
      </c>
      <c r="BU75" s="1117"/>
      <c r="BV75" s="1117">
        <f>SUM(BV68:BW74)</f>
        <v>0</v>
      </c>
      <c r="BW75" s="1117"/>
      <c r="BX75" s="1117">
        <f>SUM(BX68:BY74)</f>
        <v>0</v>
      </c>
      <c r="BY75" s="1117"/>
      <c r="BZ75" s="1117">
        <f>SUM(BZ68:CA74)</f>
        <v>0</v>
      </c>
      <c r="CA75" s="1117"/>
      <c r="CB75" s="1117">
        <f>SUM(CB68:CC74)</f>
        <v>0</v>
      </c>
      <c r="CC75" s="1117"/>
      <c r="CD75" s="1117">
        <f>SUM(CD68:CE74)</f>
        <v>0</v>
      </c>
      <c r="CE75" s="1117"/>
      <c r="CF75" s="775">
        <f>SUM(CF68:CF74)</f>
        <v>92</v>
      </c>
      <c r="CG75" s="776"/>
      <c r="CH75" s="777">
        <f>ROUND(SUM(CH68:CH74),0)</f>
        <v>12880</v>
      </c>
      <c r="CI75"/>
      <c r="CJ75"/>
      <c r="CK75"/>
      <c r="CL75"/>
      <c r="CM75"/>
    </row>
    <row r="76" spans="1:92" ht="12.75" customHeight="1" x14ac:dyDescent="0.2">
      <c r="A76" s="584" t="s">
        <v>348</v>
      </c>
      <c r="B76" s="774"/>
      <c r="C76" s="774"/>
      <c r="D76" s="1115">
        <f>D68*$CG68+D69*$CG69+D72*$CG72+D73*$CG73+D74*$CG74+D70*$CG70+D71*$CG71</f>
        <v>4725</v>
      </c>
      <c r="E76" s="1116"/>
      <c r="F76" s="1115">
        <f t="shared" ref="F76" si="92">F68*$CG68+F69*$CG69+F72*$CG72+F73*$CG73+F74*$CG74+F70*$CG70+F71*$CG71</f>
        <v>1820</v>
      </c>
      <c r="G76" s="1116"/>
      <c r="H76" s="1115">
        <f t="shared" ref="H76" si="93">H68*$CG68+H69*$CG69+H72*$CG72+H73*$CG73+H74*$CG74+H70*$CG70+H71*$CG71</f>
        <v>5215</v>
      </c>
      <c r="I76" s="1116"/>
      <c r="J76" s="1115">
        <f t="shared" ref="J76" si="94">J68*$CG68+J69*$CG69+J72*$CG72+J73*$CG73+J74*$CG74+J70*$CG70+J71*$CG71</f>
        <v>0</v>
      </c>
      <c r="K76" s="1116"/>
      <c r="L76" s="1115">
        <f t="shared" ref="L76" si="95">L68*$CG68+L69*$CG69+L72*$CG72+L73*$CG73+L74*$CG74+L70*$CG70+L71*$CG71</f>
        <v>0</v>
      </c>
      <c r="M76" s="1116"/>
      <c r="N76" s="1115">
        <f t="shared" ref="N76" si="96">N68*$CG68+N69*$CG69+N72*$CG72+N73*$CG73+N74*$CG74+N70*$CG70+N71*$CG71</f>
        <v>0</v>
      </c>
      <c r="O76" s="1116"/>
      <c r="P76" s="1115">
        <f t="shared" ref="P76" si="97">P68*$CG68+P69*$CG69+P72*$CG72+P73*$CG73+P74*$CG74+P70*$CG70+P71*$CG71</f>
        <v>0</v>
      </c>
      <c r="Q76" s="1116"/>
      <c r="R76" s="1115">
        <f t="shared" ref="R76" si="98">R68*$CG68+R69*$CG69+R72*$CG72+R73*$CG73+R74*$CG74+R70*$CG70+R71*$CG71</f>
        <v>0</v>
      </c>
      <c r="S76" s="1116"/>
      <c r="T76" s="1115">
        <f t="shared" ref="T76" si="99">T68*$CG68+T69*$CG69+T72*$CG72+T73*$CG73+T74*$CG74+T70*$CG70+T71*$CG71</f>
        <v>0</v>
      </c>
      <c r="U76" s="1116"/>
      <c r="V76" s="1115">
        <f t="shared" ref="V76" si="100">V68*$CG68+V69*$CG69+V72*$CG72+V73*$CG73+V74*$CG74+V70*$CG70+V71*$CG71</f>
        <v>0</v>
      </c>
      <c r="W76" s="1116"/>
      <c r="X76" s="1115">
        <f t="shared" ref="X76" si="101">X68*$CG68+X69*$CG69+X72*$CG72+X73*$CG73+X74*$CG74+X70*$CG70+X71*$CG71</f>
        <v>1120</v>
      </c>
      <c r="Y76" s="1116"/>
      <c r="Z76" s="1115">
        <f t="shared" ref="Z76" si="102">Z68*$CG68+Z69*$CG69+Z72*$CG72+Z73*$CG73+Z74*$CG74+Z70*$CG70+Z71*$CG71</f>
        <v>0</v>
      </c>
      <c r="AA76" s="1116"/>
      <c r="AB76" s="1115">
        <f t="shared" ref="AB76" si="103">AB68*$CG68+AB69*$CG69+AB72*$CG72+AB73*$CG73+AB74*$CG74+AB70*$CG70+AB71*$CG71</f>
        <v>0</v>
      </c>
      <c r="AC76" s="1116"/>
      <c r="AD76" s="1115">
        <f t="shared" ref="AD76" si="104">AD68*$CG68+AD69*$CG69+AD72*$CG72+AD73*$CG73+AD74*$CG74+AD70*$CG70+AD71*$CG71</f>
        <v>0</v>
      </c>
      <c r="AE76" s="1116"/>
      <c r="AF76" s="1115">
        <f t="shared" ref="AF76" si="105">AF68*$CG68+AF69*$CG69+AF72*$CG72+AF73*$CG73+AF74*$CG74+AF70*$CG70+AF71*$CG71</f>
        <v>0</v>
      </c>
      <c r="AG76" s="1116"/>
      <c r="AH76" s="1115">
        <f t="shared" ref="AH76" si="106">AH68*$CG68+AH69*$CG69+AH72*$CG72+AH73*$CG73+AH74*$CG74+AH70*$CG70+AH71*$CG71</f>
        <v>0</v>
      </c>
      <c r="AI76" s="1116"/>
      <c r="AJ76" s="1115">
        <f t="shared" ref="AJ76" si="107">AJ68*$CG68+AJ69*$CG69+AJ72*$CG72+AJ73*$CG73+AJ74*$CG74+AJ70*$CG70+AJ71*$CG71</f>
        <v>0</v>
      </c>
      <c r="AK76" s="1116"/>
      <c r="AL76" s="1115">
        <f t="shared" ref="AL76" si="108">AL68*$CG68+AL69*$CG69+AL72*$CG72+AL73*$CG73+AL74*$CG74+AL70*$CG70+AL71*$CG71</f>
        <v>0</v>
      </c>
      <c r="AM76" s="1116"/>
      <c r="AN76" s="1115">
        <f t="shared" ref="AN76" si="109">AN68*$CG68+AN69*$CG69+AN72*$CG72+AN73*$CG73+AN74*$CG74+AN70*$CG70+AN71*$CG71</f>
        <v>0</v>
      </c>
      <c r="AO76" s="1116"/>
      <c r="AP76" s="1115">
        <f t="shared" ref="AP76" si="110">AP68*$CG68+AP69*$CG69+AP72*$CG72+AP73*$CG73+AP74*$CG74+AP70*$CG70+AP71*$CG71</f>
        <v>0</v>
      </c>
      <c r="AQ76" s="1116"/>
      <c r="AR76" s="1115">
        <f t="shared" ref="AR76" si="111">AR68*$CG68+AR69*$CG69+AR72*$CG72+AR73*$CG73+AR74*$CG74+AR70*$CG70+AR71*$CG71</f>
        <v>0</v>
      </c>
      <c r="AS76" s="1116"/>
      <c r="AT76" s="1115">
        <f t="shared" ref="AT76" si="112">AT68*$CG68+AT69*$CG69+AT72*$CG72+AT73*$CG73+AT74*$CG74+AT70*$CG70+AT71*$CG71</f>
        <v>0</v>
      </c>
      <c r="AU76" s="1116"/>
      <c r="AV76" s="1115">
        <f t="shared" ref="AV76" si="113">AV68*$CG68+AV69*$CG69+AV72*$CG72+AV73*$CG73+AV74*$CG74+AV70*$CG70+AV71*$CG71</f>
        <v>0</v>
      </c>
      <c r="AW76" s="1116"/>
      <c r="AX76" s="1115">
        <f t="shared" ref="AX76" si="114">AX68*$CG68+AX69*$CG69+AX72*$CG72+AX73*$CG73+AX74*$CG74+AX70*$CG70+AX71*$CG71</f>
        <v>0</v>
      </c>
      <c r="AY76" s="1116"/>
      <c r="AZ76" s="1115">
        <f t="shared" ref="AZ76" si="115">AZ68*$CG68+AZ69*$CG69+AZ72*$CG72+AZ73*$CG73+AZ74*$CG74+AZ70*$CG70+AZ71*$CG71</f>
        <v>0</v>
      </c>
      <c r="BA76" s="1116"/>
      <c r="BB76" s="1115">
        <f t="shared" ref="BB76" si="116">BB68*$CG68+BB69*$CG69+BB72*$CG72+BB73*$CG73+BB74*$CG74+BB70*$CG70+BB71*$CG71</f>
        <v>0</v>
      </c>
      <c r="BC76" s="1116"/>
      <c r="BD76" s="1115">
        <f t="shared" ref="BD76" si="117">BD68*$CG68+BD69*$CG69+BD72*$CG72+BD73*$CG73+BD74*$CG74+BD70*$CG70+BD71*$CG71</f>
        <v>0</v>
      </c>
      <c r="BE76" s="1116"/>
      <c r="BF76" s="1115">
        <f t="shared" ref="BF76" si="118">BF68*$CG68+BF69*$CG69+BF72*$CG72+BF73*$CG73+BF74*$CG74+BF70*$CG70+BF71*$CG71</f>
        <v>0</v>
      </c>
      <c r="BG76" s="1116"/>
      <c r="BH76" s="1115">
        <f t="shared" ref="BH76" si="119">BH68*$CG68+BH69*$CG69+BH72*$CG72+BH73*$CG73+BH74*$CG74+BH70*$CG70+BH71*$CG71</f>
        <v>0</v>
      </c>
      <c r="BI76" s="1116"/>
      <c r="BJ76" s="1115">
        <f t="shared" ref="BJ76" si="120">BJ68*$CG68+BJ69*$CG69+BJ72*$CG72+BJ73*$CG73+BJ74*$CG74+BJ70*$CG70+BJ71*$CG71</f>
        <v>0</v>
      </c>
      <c r="BK76" s="1116"/>
      <c r="BL76" s="1115">
        <f t="shared" ref="BL76" si="121">BL68*$CG68+BL69*$CG69+BL72*$CG72+BL73*$CG73+BL74*$CG74+BL70*$CG70+BL71*$CG71</f>
        <v>0</v>
      </c>
      <c r="BM76" s="1116"/>
      <c r="BN76" s="1115">
        <f t="shared" ref="BN76" si="122">BN68*$CG68+BN69*$CG69+BN72*$CG72+BN73*$CG73+BN74*$CG74+BN70*$CG70+BN71*$CG71</f>
        <v>0</v>
      </c>
      <c r="BO76" s="1116"/>
      <c r="BP76" s="1115">
        <f t="shared" ref="BP76" si="123">BP68*$CG68+BP69*$CG69+BP72*$CG72+BP73*$CG73+BP74*$CG74+BP70*$CG70+BP71*$CG71</f>
        <v>0</v>
      </c>
      <c r="BQ76" s="1116"/>
      <c r="BR76" s="1115">
        <f t="shared" ref="BR76" si="124">BR68*$CG68+BR69*$CG69+BR72*$CG72+BR73*$CG73+BR74*$CG74+BR70*$CG70+BR71*$CG71</f>
        <v>0</v>
      </c>
      <c r="BS76" s="1116"/>
      <c r="BT76" s="1115">
        <f t="shared" ref="BT76" si="125">BT68*$CG68+BT69*$CG69+BT72*$CG72+BT73*$CG73+BT74*$CG74+BT70*$CG70+BT71*$CG71</f>
        <v>0</v>
      </c>
      <c r="BU76" s="1116"/>
      <c r="BV76" s="1115">
        <f t="shared" ref="BV76" si="126">BV68*$CG68+BV69*$CG69+BV72*$CG72+BV73*$CG73+BV74*$CG74+BV70*$CG70+BV71*$CG71</f>
        <v>0</v>
      </c>
      <c r="BW76" s="1116"/>
      <c r="BX76" s="1115">
        <f t="shared" ref="BX76" si="127">BX68*$CG68+BX69*$CG69+BX72*$CG72+BX73*$CG73+BX74*$CG74+BX70*$CG70+BX71*$CG71</f>
        <v>0</v>
      </c>
      <c r="BY76" s="1116"/>
      <c r="BZ76" s="1115">
        <f t="shared" ref="BZ76" si="128">BZ68*$CG68+BZ69*$CG69+BZ72*$CG72+BZ73*$CG73+BZ74*$CG74+BZ70*$CG70+BZ71*$CG71</f>
        <v>0</v>
      </c>
      <c r="CA76" s="1116"/>
      <c r="CB76" s="1115">
        <f t="shared" ref="CB76" si="129">CB68*$CG68+CB69*$CG69+CB72*$CG72+CB73*$CG73+CB74*$CG74+CB70*$CG70+CB71*$CG71</f>
        <v>0</v>
      </c>
      <c r="CC76" s="1116"/>
      <c r="CD76" s="1115">
        <f t="shared" ref="CD76" si="130">CD68*$CG68+CD69*$CG69+CD72*$CG72+CD73*$CG73+CD74*$CG74+CD70*$CG70+CD71*$CG71</f>
        <v>0</v>
      </c>
      <c r="CE76" s="1116"/>
      <c r="CF76" s="778"/>
      <c r="CG76" s="776" t="s">
        <v>354</v>
      </c>
      <c r="CH76" s="776">
        <f>CH75/CF75</f>
        <v>140</v>
      </c>
      <c r="CI76"/>
      <c r="CJ76"/>
      <c r="CK76"/>
      <c r="CL76"/>
      <c r="CM76"/>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I77"/>
      <c r="CJ77"/>
      <c r="CK77"/>
      <c r="CL77"/>
      <c r="CM77"/>
    </row>
    <row r="78" spans="1:92" x14ac:dyDescent="0.2">
      <c r="CI78"/>
      <c r="CJ78"/>
      <c r="CK78"/>
      <c r="CL78"/>
      <c r="CM78"/>
    </row>
    <row r="79" spans="1:92" ht="23.25" x14ac:dyDescent="0.2">
      <c r="A79" s="338"/>
      <c r="CI79"/>
      <c r="CJ79"/>
      <c r="CK79"/>
      <c r="CL79"/>
      <c r="CM79"/>
    </row>
    <row r="80" spans="1:92" x14ac:dyDescent="0.2">
      <c r="CI80"/>
      <c r="CJ80"/>
      <c r="CK80"/>
      <c r="CL80"/>
      <c r="CM80"/>
    </row>
    <row r="81" spans="1:95" x14ac:dyDescent="0.2">
      <c r="CI81"/>
      <c r="CJ81"/>
      <c r="CK81"/>
      <c r="CL81"/>
      <c r="CM81"/>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4725</v>
      </c>
      <c r="E97" s="342">
        <f t="shared" ref="E97:H97" si="131">E76</f>
        <v>0</v>
      </c>
      <c r="F97" s="342">
        <f t="shared" si="131"/>
        <v>1820</v>
      </c>
      <c r="G97" s="342">
        <f t="shared" si="131"/>
        <v>0</v>
      </c>
      <c r="H97" s="342">
        <f t="shared" si="131"/>
        <v>5215</v>
      </c>
      <c r="I97" s="342">
        <v>0.1</v>
      </c>
      <c r="J97" s="342">
        <v>0.1</v>
      </c>
      <c r="K97" s="342">
        <v>0.1</v>
      </c>
      <c r="L97" s="342">
        <v>0.1</v>
      </c>
      <c r="M97" s="342">
        <v>0.1</v>
      </c>
      <c r="N97" s="342">
        <v>0.1</v>
      </c>
      <c r="O97" s="342">
        <v>0.1</v>
      </c>
      <c r="P97" s="342">
        <v>0.1</v>
      </c>
      <c r="Q97" s="342">
        <v>0.1</v>
      </c>
      <c r="R97" s="342">
        <v>0.1</v>
      </c>
      <c r="S97" s="342">
        <v>0.1</v>
      </c>
      <c r="T97" s="342">
        <v>0.1</v>
      </c>
      <c r="U97" s="342">
        <v>0.1</v>
      </c>
      <c r="V97" s="342">
        <v>0.1</v>
      </c>
      <c r="W97" s="342">
        <v>0.1</v>
      </c>
      <c r="X97" s="342">
        <v>0.1</v>
      </c>
      <c r="Y97" s="342">
        <v>0.1</v>
      </c>
      <c r="Z97" s="342">
        <v>0.1</v>
      </c>
      <c r="AA97" s="342">
        <v>0.1</v>
      </c>
      <c r="AB97" s="342">
        <v>0.1</v>
      </c>
      <c r="AC97" s="342">
        <v>0.1</v>
      </c>
      <c r="AD97" s="342">
        <v>0.1</v>
      </c>
      <c r="AE97" s="342">
        <v>0.1</v>
      </c>
      <c r="AF97" s="342">
        <v>0.1</v>
      </c>
      <c r="AG97" s="342">
        <v>0.1</v>
      </c>
      <c r="AH97" s="342">
        <v>0.1</v>
      </c>
      <c r="AI97" s="342">
        <v>0.1</v>
      </c>
      <c r="AJ97" s="342">
        <v>0.1</v>
      </c>
      <c r="AK97" s="342">
        <v>0.1</v>
      </c>
      <c r="AL97" s="342">
        <v>0.1</v>
      </c>
      <c r="AM97" s="342">
        <v>0.1</v>
      </c>
      <c r="AN97" s="342">
        <v>0.1</v>
      </c>
      <c r="AO97" s="342">
        <v>0.1</v>
      </c>
      <c r="AP97" s="342">
        <v>0.1</v>
      </c>
      <c r="AQ97" s="342">
        <v>0.1</v>
      </c>
      <c r="AR97" s="342">
        <v>0.1</v>
      </c>
      <c r="AS97" s="342">
        <v>0.1</v>
      </c>
      <c r="AT97" s="342">
        <v>0.1</v>
      </c>
      <c r="AU97" s="342">
        <v>0.1</v>
      </c>
      <c r="AV97" s="342">
        <v>0.1</v>
      </c>
      <c r="AW97" s="342">
        <v>0.1</v>
      </c>
      <c r="AX97" s="342">
        <v>0.1</v>
      </c>
      <c r="AY97" s="342">
        <v>0.1</v>
      </c>
      <c r="AZ97" s="342">
        <f t="shared" ref="AZ97:BJ97" si="132">AZ76</f>
        <v>0</v>
      </c>
      <c r="BA97" s="342">
        <f t="shared" ref="BA97:BA98" si="133">AZ97</f>
        <v>0</v>
      </c>
      <c r="BB97" s="342">
        <f t="shared" si="132"/>
        <v>0</v>
      </c>
      <c r="BC97" s="342">
        <f t="shared" ref="BC97:BC98" si="134">BB97</f>
        <v>0</v>
      </c>
      <c r="BD97" s="342">
        <f t="shared" si="132"/>
        <v>0</v>
      </c>
      <c r="BE97" s="342">
        <f t="shared" ref="BE97:BE98" si="135">BD97</f>
        <v>0</v>
      </c>
      <c r="BF97" s="342">
        <f t="shared" si="132"/>
        <v>0</v>
      </c>
      <c r="BG97" s="342">
        <f t="shared" ref="BG97:BG98" si="136">BF97</f>
        <v>0</v>
      </c>
      <c r="BH97" s="342">
        <f t="shared" si="132"/>
        <v>0</v>
      </c>
      <c r="BI97" s="342">
        <f t="shared" ref="BI97:BI98" si="137">BH97</f>
        <v>0</v>
      </c>
      <c r="BJ97" s="342">
        <f t="shared" si="132"/>
        <v>0</v>
      </c>
      <c r="BK97" s="342">
        <f t="shared" ref="BK97:BK98" si="138">BJ97</f>
        <v>0</v>
      </c>
      <c r="BL97" s="342">
        <f t="shared" ref="BL97" si="139">BL76</f>
        <v>0</v>
      </c>
      <c r="BM97" s="342">
        <f t="shared" ref="BM97:BM98" si="140">BL97</f>
        <v>0</v>
      </c>
      <c r="BN97" s="342">
        <f t="shared" ref="BN97" si="141">BN76</f>
        <v>0</v>
      </c>
      <c r="BO97" s="342">
        <f t="shared" ref="BO97:BO98" si="142">BN97</f>
        <v>0</v>
      </c>
      <c r="BP97" s="342">
        <f t="shared" ref="BP97" si="143">BP76</f>
        <v>0</v>
      </c>
      <c r="BQ97" s="342">
        <f t="shared" ref="BQ97:BQ98" si="144">BP97</f>
        <v>0</v>
      </c>
      <c r="BR97" s="342">
        <f t="shared" ref="BR97" si="145">BR76</f>
        <v>0</v>
      </c>
      <c r="BS97" s="342">
        <f t="shared" ref="BS97:BS98" si="146">BR97</f>
        <v>0</v>
      </c>
      <c r="BT97" s="342">
        <f t="shared" ref="BT97" si="147">BT76</f>
        <v>0</v>
      </c>
      <c r="BU97" s="342">
        <f t="shared" ref="BU97:BU98" si="148">BT97</f>
        <v>0</v>
      </c>
      <c r="BV97" s="342">
        <f t="shared" ref="BV97" si="149">BV76</f>
        <v>0</v>
      </c>
      <c r="BW97" s="342">
        <f t="shared" ref="BW97:BW98" si="150">BV97</f>
        <v>0</v>
      </c>
      <c r="BX97" s="342">
        <f t="shared" ref="BX97" si="151">BX76</f>
        <v>0</v>
      </c>
      <c r="BY97" s="342">
        <f t="shared" ref="BY97:BY98" si="152">BX97</f>
        <v>0</v>
      </c>
      <c r="BZ97" s="342">
        <f t="shared" ref="BZ97" si="153">BZ76</f>
        <v>0</v>
      </c>
      <c r="CA97" s="342">
        <f t="shared" ref="CA97:CA98" si="154">BZ97</f>
        <v>0</v>
      </c>
      <c r="CB97" s="342">
        <f t="shared" ref="CB97" si="155">CB76</f>
        <v>0</v>
      </c>
      <c r="CC97" s="342">
        <f t="shared" ref="CC97:CC98" si="156">CB97</f>
        <v>0</v>
      </c>
      <c r="CD97" s="342">
        <f t="shared" ref="CD97" si="157">CD76</f>
        <v>0</v>
      </c>
      <c r="CE97" s="342">
        <f t="shared" ref="CE97:CE98" si="158">CD97</f>
        <v>0</v>
      </c>
      <c r="CF97" s="343"/>
      <c r="CG97" s="250"/>
      <c r="CH97" s="250"/>
      <c r="CI97" s="344"/>
      <c r="CL97" s="298"/>
      <c r="CM97" s="298"/>
    </row>
    <row r="98" spans="1:91" ht="13.5" thickBot="1" x14ac:dyDescent="0.25">
      <c r="A98" s="339" t="s">
        <v>381</v>
      </c>
      <c r="B98" s="340"/>
      <c r="C98" s="341"/>
      <c r="D98" s="342">
        <f t="shared" ref="D98" si="159">IF(D97=0,NA(),D97+C98)</f>
        <v>4725</v>
      </c>
      <c r="E98" s="342">
        <f t="shared" ref="E98" si="160">D98</f>
        <v>4725</v>
      </c>
      <c r="F98" s="342">
        <f t="shared" ref="F98" si="161">IF(F97=0,NA(),F97+E98)</f>
        <v>6545</v>
      </c>
      <c r="G98" s="342">
        <f t="shared" ref="G98" si="162">F98</f>
        <v>6545</v>
      </c>
      <c r="H98" s="342">
        <f t="shared" ref="H98" si="163">IF(H97=0,NA(),H97+G98)</f>
        <v>11760</v>
      </c>
      <c r="I98" s="342">
        <f t="shared" ref="I98" si="164">H98</f>
        <v>11760</v>
      </c>
      <c r="J98" s="342">
        <f t="shared" ref="J98" si="165">IF(J97=0,NA(),J97+I98)</f>
        <v>11760.1</v>
      </c>
      <c r="K98" s="342">
        <f t="shared" ref="K98" si="166">J98</f>
        <v>11760.1</v>
      </c>
      <c r="L98" s="342">
        <f t="shared" ref="L98" si="167">IF(L97=0,NA(),L97+K98)</f>
        <v>11760.2</v>
      </c>
      <c r="M98" s="342">
        <f t="shared" ref="M98" si="168">L98</f>
        <v>11760.2</v>
      </c>
      <c r="N98" s="342">
        <f t="shared" ref="N98" si="169">IF(N97=0,NA(),N97+M98)</f>
        <v>11760.300000000001</v>
      </c>
      <c r="O98" s="342">
        <f t="shared" ref="O98" si="170">N98</f>
        <v>11760.300000000001</v>
      </c>
      <c r="P98" s="342">
        <f t="shared" ref="P98" si="171">IF(P97=0,NA(),P97+O98)</f>
        <v>11760.400000000001</v>
      </c>
      <c r="Q98" s="342">
        <f t="shared" ref="Q98" si="172">P98</f>
        <v>11760.400000000001</v>
      </c>
      <c r="R98" s="342">
        <f t="shared" ref="R98" si="173">IF(R97=0,NA(),R97+Q98)</f>
        <v>11760.500000000002</v>
      </c>
      <c r="S98" s="342">
        <f t="shared" ref="S98" si="174">R98</f>
        <v>11760.500000000002</v>
      </c>
      <c r="T98" s="342">
        <f t="shared" ref="T98" si="175">IF(T97=0,NA(),T97+S98)</f>
        <v>11760.600000000002</v>
      </c>
      <c r="U98" s="342">
        <f t="shared" ref="U98" si="176">T98</f>
        <v>11760.600000000002</v>
      </c>
      <c r="V98" s="342">
        <f t="shared" ref="V98" si="177">IF(V97=0,NA(),V97+U98)</f>
        <v>11760.700000000003</v>
      </c>
      <c r="W98" s="342">
        <f t="shared" ref="W98" si="178">V98</f>
        <v>11760.700000000003</v>
      </c>
      <c r="X98" s="342">
        <f t="shared" ref="X98" si="179">IF(X97=0,NA(),X97+W98)</f>
        <v>11760.800000000003</v>
      </c>
      <c r="Y98" s="342">
        <f t="shared" ref="Y98" si="180">X98</f>
        <v>11760.800000000003</v>
      </c>
      <c r="Z98" s="342">
        <f t="shared" ref="Z98" si="181">IF(Z97=0,NA(),Z97+Y98)</f>
        <v>11760.900000000003</v>
      </c>
      <c r="AA98" s="342">
        <f t="shared" ref="AA98" si="182">Z98</f>
        <v>11760.900000000003</v>
      </c>
      <c r="AB98" s="342">
        <f t="shared" ref="AB98" si="183">IF(AB97=0,NA(),AB97+AA98)</f>
        <v>11761.000000000004</v>
      </c>
      <c r="AC98" s="342">
        <f t="shared" ref="AC98" si="184">AB98</f>
        <v>11761.000000000004</v>
      </c>
      <c r="AD98" s="342">
        <f t="shared" ref="AD98" si="185">IF(AD97=0,NA(),AD97+AC98)</f>
        <v>11761.100000000004</v>
      </c>
      <c r="AE98" s="342">
        <f t="shared" ref="AE98" si="186">AD98</f>
        <v>11761.100000000004</v>
      </c>
      <c r="AF98" s="342">
        <f t="shared" ref="AF98" si="187">IF(AF97=0,NA(),AF97+AE98)</f>
        <v>11761.200000000004</v>
      </c>
      <c r="AG98" s="342">
        <f t="shared" ref="AG98" si="188">AF98</f>
        <v>11761.200000000004</v>
      </c>
      <c r="AH98" s="342">
        <f t="shared" ref="AH98" si="189">IF(AH97=0,NA(),AH97+AG98)</f>
        <v>11761.300000000005</v>
      </c>
      <c r="AI98" s="342">
        <f t="shared" ref="AI98" si="190">AH98</f>
        <v>11761.300000000005</v>
      </c>
      <c r="AJ98" s="342">
        <f t="shared" ref="AJ98" si="191">IF(AJ97=0,NA(),AJ97+AI98)</f>
        <v>11761.400000000005</v>
      </c>
      <c r="AK98" s="342">
        <f t="shared" ref="AK98" si="192">AJ98</f>
        <v>11761.400000000005</v>
      </c>
      <c r="AL98" s="342">
        <f t="shared" ref="AL98" si="193">IF(AL97=0,NA(),AL97+AK98)</f>
        <v>11761.500000000005</v>
      </c>
      <c r="AM98" s="342">
        <f t="shared" ref="AM98" si="194">AL98</f>
        <v>11761.500000000005</v>
      </c>
      <c r="AN98" s="342">
        <f t="shared" ref="AN98" si="195">IF(AN97=0,NA(),AN97+AM98)</f>
        <v>11761.600000000006</v>
      </c>
      <c r="AO98" s="342">
        <f t="shared" ref="AO98" si="196">AN98</f>
        <v>11761.600000000006</v>
      </c>
      <c r="AP98" s="342">
        <f t="shared" ref="AP98" si="197">IF(AP97=0,NA(),AP97+AO98)</f>
        <v>11761.700000000006</v>
      </c>
      <c r="AQ98" s="342">
        <f t="shared" ref="AQ98" si="198">AP98</f>
        <v>11761.700000000006</v>
      </c>
      <c r="AR98" s="342">
        <f t="shared" ref="AR98" si="199">IF(AR97=0,NA(),AR97+AQ98)</f>
        <v>11761.800000000007</v>
      </c>
      <c r="AS98" s="342">
        <f t="shared" ref="AS98" si="200">AR98</f>
        <v>11761.800000000007</v>
      </c>
      <c r="AT98" s="342">
        <f t="shared" ref="AT98" si="201">IF(AT97=0,NA(),AT97+AS98)</f>
        <v>11761.900000000007</v>
      </c>
      <c r="AU98" s="342">
        <f t="shared" ref="AU98" si="202">AT98</f>
        <v>11761.900000000007</v>
      </c>
      <c r="AV98" s="342">
        <f t="shared" ref="AV98" si="203">IF(AV97=0,NA(),AV97+AU98)</f>
        <v>11762.000000000007</v>
      </c>
      <c r="AW98" s="342">
        <f t="shared" ref="AW98" si="204">AV98</f>
        <v>11762.000000000007</v>
      </c>
      <c r="AX98" s="342">
        <f t="shared" ref="AX98" si="205">IF(AX97=0,NA(),AX97+AW98)</f>
        <v>11762.100000000008</v>
      </c>
      <c r="AY98" s="342">
        <f t="shared" ref="AY98" si="206">AX98</f>
        <v>11762.100000000008</v>
      </c>
      <c r="AZ98" s="342" t="e">
        <f>IF(AZ97=0,NA(),AZ97+AY98)</f>
        <v>#N/A</v>
      </c>
      <c r="BA98" s="342" t="e">
        <f t="shared" si="133"/>
        <v>#N/A</v>
      </c>
      <c r="BB98" s="342" t="e">
        <f t="shared" ref="BB98" si="207">IF(BB97=0,NA(),BB97+BA98)</f>
        <v>#N/A</v>
      </c>
      <c r="BC98" s="342" t="e">
        <f t="shared" si="134"/>
        <v>#N/A</v>
      </c>
      <c r="BD98" s="342" t="e">
        <f t="shared" ref="BD98" si="208">IF(BD97=0,NA(),BD97+BC98)</f>
        <v>#N/A</v>
      </c>
      <c r="BE98" s="342" t="e">
        <f t="shared" si="135"/>
        <v>#N/A</v>
      </c>
      <c r="BF98" s="342" t="e">
        <f t="shared" ref="BF98" si="209">IF(BF97=0,NA(),BF97+BE98)</f>
        <v>#N/A</v>
      </c>
      <c r="BG98" s="342" t="e">
        <f t="shared" si="136"/>
        <v>#N/A</v>
      </c>
      <c r="BH98" s="342" t="e">
        <f t="shared" ref="BH98" si="210">IF(BH97=0,NA(),BH97+BG98)</f>
        <v>#N/A</v>
      </c>
      <c r="BI98" s="342" t="e">
        <f t="shared" si="137"/>
        <v>#N/A</v>
      </c>
      <c r="BJ98" s="342" t="e">
        <f t="shared" ref="BJ98" si="211">IF(BJ97=0,NA(),BJ97+BI98)</f>
        <v>#N/A</v>
      </c>
      <c r="BK98" s="342" t="e">
        <f t="shared" si="138"/>
        <v>#N/A</v>
      </c>
      <c r="BL98" s="342" t="e">
        <f t="shared" ref="BL98" si="212">IF(BL97=0,NA(),BL97+BK98)</f>
        <v>#N/A</v>
      </c>
      <c r="BM98" s="342" t="e">
        <f t="shared" si="140"/>
        <v>#N/A</v>
      </c>
      <c r="BN98" s="342" t="e">
        <f t="shared" ref="BN98" si="213">IF(BN97=0,NA(),BN97+BM98)</f>
        <v>#N/A</v>
      </c>
      <c r="BO98" s="342" t="e">
        <f t="shared" si="142"/>
        <v>#N/A</v>
      </c>
      <c r="BP98" s="342" t="e">
        <f t="shared" ref="BP98" si="214">IF(BP97=0,NA(),BP97+BO98)</f>
        <v>#N/A</v>
      </c>
      <c r="BQ98" s="342" t="e">
        <f t="shared" si="144"/>
        <v>#N/A</v>
      </c>
      <c r="BR98" s="342" t="e">
        <f t="shared" ref="BR98" si="215">IF(BR97=0,NA(),BR97+BQ98)</f>
        <v>#N/A</v>
      </c>
      <c r="BS98" s="342" t="e">
        <f t="shared" si="146"/>
        <v>#N/A</v>
      </c>
      <c r="BT98" s="342" t="e">
        <f t="shared" ref="BT98" si="216">IF(BT97=0,NA(),BT97+BS98)</f>
        <v>#N/A</v>
      </c>
      <c r="BU98" s="342" t="e">
        <f t="shared" si="148"/>
        <v>#N/A</v>
      </c>
      <c r="BV98" s="342" t="e">
        <f t="shared" ref="BV98" si="217">IF(BV97=0,NA(),BV97+BU98)</f>
        <v>#N/A</v>
      </c>
      <c r="BW98" s="342" t="e">
        <f t="shared" si="150"/>
        <v>#N/A</v>
      </c>
      <c r="BX98" s="342" t="e">
        <f>IF(BX97=0,NA(),BX97+BW98)</f>
        <v>#N/A</v>
      </c>
      <c r="BY98" s="342" t="e">
        <f t="shared" si="152"/>
        <v>#N/A</v>
      </c>
      <c r="BZ98" s="342" t="e">
        <f t="shared" ref="BZ98" si="218">IF(BZ97=0,NA(),BZ97+BY98)</f>
        <v>#N/A</v>
      </c>
      <c r="CA98" s="342" t="e">
        <f t="shared" si="154"/>
        <v>#N/A</v>
      </c>
      <c r="CB98" s="342" t="e">
        <f t="shared" ref="CB98" si="219">IF(CB97=0,NA(),CB97+CA98)</f>
        <v>#N/A</v>
      </c>
      <c r="CC98" s="342" t="e">
        <f t="shared" si="156"/>
        <v>#N/A</v>
      </c>
      <c r="CD98" s="342" t="e">
        <f t="shared" ref="CD98" si="220">IF(CD97=0,NA(),CD97+CC98)</f>
        <v>#N/A</v>
      </c>
      <c r="CE98" s="342" t="e">
        <f t="shared" si="158"/>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4417</v>
      </c>
      <c r="E100" s="351">
        <f t="shared" ref="E100" si="221">D100</f>
        <v>4417</v>
      </c>
      <c r="F100" s="351">
        <f>F52</f>
        <v>883.40000000000009</v>
      </c>
      <c r="G100" s="351">
        <f t="shared" ref="G100" si="222">F100</f>
        <v>883.40000000000009</v>
      </c>
      <c r="H100" s="351">
        <f>H52</f>
        <v>883.40000000000009</v>
      </c>
      <c r="I100" s="351">
        <f t="shared" ref="I100:I101" si="223">H100</f>
        <v>883.40000000000009</v>
      </c>
      <c r="J100" s="351">
        <f>J52</f>
        <v>883.40000000000009</v>
      </c>
      <c r="K100" s="351">
        <f t="shared" ref="K100:K101" si="224">J100</f>
        <v>883.40000000000009</v>
      </c>
      <c r="L100" s="351">
        <f>L52</f>
        <v>883.40000000000009</v>
      </c>
      <c r="M100" s="351">
        <f t="shared" ref="M100:M101" si="225">L100</f>
        <v>883.40000000000009</v>
      </c>
      <c r="N100" s="351">
        <f>N52</f>
        <v>883.40000000000009</v>
      </c>
      <c r="O100" s="351">
        <f t="shared" ref="O100:O101" si="226">N100</f>
        <v>883.40000000000009</v>
      </c>
      <c r="P100" s="351">
        <f>P52</f>
        <v>883.40000000000009</v>
      </c>
      <c r="Q100" s="351">
        <f t="shared" ref="Q100:Q101" si="227">P100</f>
        <v>883.40000000000009</v>
      </c>
      <c r="R100" s="351">
        <f>R52</f>
        <v>883.40000000000009</v>
      </c>
      <c r="S100" s="351">
        <f t="shared" ref="S100:S101" si="228">R100</f>
        <v>883.40000000000009</v>
      </c>
      <c r="T100" s="351">
        <f>T52</f>
        <v>883.40000000000009</v>
      </c>
      <c r="U100" s="351">
        <f t="shared" ref="U100:U101" si="229">T100</f>
        <v>883.40000000000009</v>
      </c>
      <c r="V100" s="351">
        <f>V52</f>
        <v>883.40000000000009</v>
      </c>
      <c r="W100" s="351">
        <f t="shared" ref="W100:W101" si="230">V100</f>
        <v>883.40000000000009</v>
      </c>
      <c r="X100" s="351">
        <f>X52</f>
        <v>883.40000000000009</v>
      </c>
      <c r="Y100" s="351">
        <f t="shared" ref="Y100:Y101" si="231">X100</f>
        <v>883.40000000000009</v>
      </c>
      <c r="Z100" s="351">
        <f>Z52</f>
        <v>883.40000000000009</v>
      </c>
      <c r="AA100" s="351">
        <f t="shared" ref="AA100:AA101" si="232">Z100</f>
        <v>883.40000000000009</v>
      </c>
      <c r="AB100" s="351">
        <f>AB52</f>
        <v>1766.8000000000002</v>
      </c>
      <c r="AC100" s="351">
        <f t="shared" ref="AC100:AC101" si="233">AB100</f>
        <v>1766.8000000000002</v>
      </c>
      <c r="AD100" s="351">
        <f>AD52</f>
        <v>1766.8000000000002</v>
      </c>
      <c r="AE100" s="351">
        <f t="shared" ref="AE100:AE101" si="234">AD100</f>
        <v>1766.8000000000002</v>
      </c>
      <c r="AF100" s="351">
        <f>AF52</f>
        <v>1766.8000000000002</v>
      </c>
      <c r="AG100" s="351">
        <f t="shared" ref="AG100:AG101" si="235">AF100</f>
        <v>1766.8000000000002</v>
      </c>
      <c r="AH100" s="351">
        <f>AH52</f>
        <v>1766.8000000000002</v>
      </c>
      <c r="AI100" s="351">
        <f t="shared" ref="AI100:AI101" si="236">AH100</f>
        <v>1766.8000000000002</v>
      </c>
      <c r="AJ100" s="351">
        <f>AJ52</f>
        <v>1766.8000000000002</v>
      </c>
      <c r="AK100" s="351">
        <f t="shared" ref="AK100:AK101" si="237">AJ100</f>
        <v>1766.8000000000002</v>
      </c>
      <c r="AL100" s="351">
        <f>AL52</f>
        <v>1766.8000000000002</v>
      </c>
      <c r="AM100" s="351">
        <f t="shared" ref="AM100:AM101" si="238">AL100</f>
        <v>1766.8000000000002</v>
      </c>
      <c r="AN100" s="351">
        <f>AN52</f>
        <v>1766.8000000000002</v>
      </c>
      <c r="AO100" s="351">
        <f t="shared" ref="AO100:AO101" si="239">AN100</f>
        <v>1766.8000000000002</v>
      </c>
      <c r="AP100" s="351">
        <f>AP52</f>
        <v>1766.8000000000002</v>
      </c>
      <c r="AQ100" s="351">
        <f t="shared" ref="AQ100:AQ101" si="240">AP100</f>
        <v>1766.8000000000002</v>
      </c>
      <c r="AR100" s="351">
        <f>AR52</f>
        <v>1766.8000000000002</v>
      </c>
      <c r="AS100" s="351">
        <f t="shared" ref="AS100:AS101" si="241">AR100</f>
        <v>1766.8000000000002</v>
      </c>
      <c r="AT100" s="351">
        <f>AT52</f>
        <v>1766.8000000000002</v>
      </c>
      <c r="AU100" s="351">
        <f t="shared" ref="AU100:AU101" si="242">AT100</f>
        <v>1766.8000000000002</v>
      </c>
      <c r="AV100" s="351">
        <f>AV52</f>
        <v>1766.8000000000002</v>
      </c>
      <c r="AW100" s="351">
        <f t="shared" ref="AW100:AW101" si="243">AV100</f>
        <v>1766.8000000000002</v>
      </c>
      <c r="AX100" s="351">
        <f>AX52</f>
        <v>1766.8000000000002</v>
      </c>
      <c r="AY100" s="351">
        <f t="shared" ref="AY100:AY101" si="244">AX100</f>
        <v>1766.8000000000002</v>
      </c>
      <c r="AZ100" s="351">
        <f>AZ52</f>
        <v>1766.8000000000002</v>
      </c>
      <c r="BA100" s="351">
        <f t="shared" ref="BA100:BA101" si="245">AZ100</f>
        <v>1766.8000000000002</v>
      </c>
      <c r="BB100" s="351">
        <f>BB52</f>
        <v>1766.8000000000002</v>
      </c>
      <c r="BC100" s="351">
        <f t="shared" ref="BC100:BC101" si="246">BB100</f>
        <v>1766.8000000000002</v>
      </c>
      <c r="BD100" s="351">
        <f>BD52</f>
        <v>1766.8000000000002</v>
      </c>
      <c r="BE100" s="351">
        <f t="shared" ref="BE100:BE101" si="247">BD100</f>
        <v>1766.8000000000002</v>
      </c>
      <c r="BF100" s="351">
        <f>BF52</f>
        <v>1766.8000000000002</v>
      </c>
      <c r="BG100" s="351">
        <f t="shared" ref="BG100:BG101" si="248">BF100</f>
        <v>1766.8000000000002</v>
      </c>
      <c r="BH100" s="351">
        <f>BH52</f>
        <v>1766.8000000000002</v>
      </c>
      <c r="BI100" s="351">
        <f t="shared" ref="BI100:BI101" si="249">BH100</f>
        <v>1766.8000000000002</v>
      </c>
      <c r="BJ100" s="351">
        <f>BJ52</f>
        <v>1766.8000000000002</v>
      </c>
      <c r="BK100" s="351">
        <f t="shared" ref="BK100:BK101" si="250">BJ100</f>
        <v>1766.8000000000002</v>
      </c>
      <c r="BL100" s="351">
        <f>BL52</f>
        <v>1766.8000000000002</v>
      </c>
      <c r="BM100" s="351">
        <f t="shared" ref="BM100:BM101" si="251">BL100</f>
        <v>1766.8000000000002</v>
      </c>
      <c r="BN100" s="351">
        <f>BN52</f>
        <v>1766.8000000000002</v>
      </c>
      <c r="BO100" s="351">
        <f t="shared" ref="BO100:BO101" si="252">BN100</f>
        <v>1766.8000000000002</v>
      </c>
      <c r="BP100" s="351">
        <f>BP52</f>
        <v>1766.8000000000002</v>
      </c>
      <c r="BQ100" s="351">
        <f t="shared" ref="BQ100:BQ101" si="253">BP100</f>
        <v>1766.8000000000002</v>
      </c>
      <c r="BR100" s="351">
        <f>BR52</f>
        <v>3533.6000000000004</v>
      </c>
      <c r="BS100" s="351">
        <f t="shared" ref="BS100:BS101" si="254">BR100</f>
        <v>3533.6000000000004</v>
      </c>
      <c r="BT100" s="351">
        <f>BT52</f>
        <v>3533.6000000000004</v>
      </c>
      <c r="BU100" s="351">
        <f t="shared" ref="BU100:BU101" si="255">BT100</f>
        <v>3533.6000000000004</v>
      </c>
      <c r="BV100" s="351">
        <f>BV52</f>
        <v>1766.8000000000002</v>
      </c>
      <c r="BW100" s="351">
        <f t="shared" ref="BW100:BW101" si="256">BV100</f>
        <v>1766.8000000000002</v>
      </c>
      <c r="BX100" s="351">
        <f>BX52</f>
        <v>7067.2000000000007</v>
      </c>
      <c r="BY100" s="351">
        <f t="shared" ref="BY100:BY101" si="257">BX100</f>
        <v>7067.2000000000007</v>
      </c>
      <c r="BZ100" s="351">
        <f>BZ52</f>
        <v>7067.2000000000007</v>
      </c>
      <c r="CA100" s="351">
        <f t="shared" ref="CA100:CA101" si="258">BZ100</f>
        <v>7067.2000000000007</v>
      </c>
      <c r="CB100" s="351">
        <f>CB52</f>
        <v>7067.2000000000007</v>
      </c>
      <c r="CC100" s="351">
        <f t="shared" ref="CC100:CC101" si="259">CB100</f>
        <v>7067.2000000000007</v>
      </c>
      <c r="CD100" s="351">
        <f>CD52</f>
        <v>7067.2000000000007</v>
      </c>
      <c r="CE100" s="351">
        <f t="shared" ref="CE100:CE101" si="260">CD100</f>
        <v>7067.2000000000007</v>
      </c>
      <c r="CF100" s="352"/>
      <c r="CG100" s="352"/>
      <c r="CH100" s="352"/>
      <c r="CI100" s="353"/>
      <c r="CJ100" s="354"/>
      <c r="CK100" s="354"/>
    </row>
    <row r="101" spans="1:91" ht="13.5" thickBot="1" x14ac:dyDescent="0.25">
      <c r="A101" s="339" t="s">
        <v>383</v>
      </c>
      <c r="B101" s="340"/>
      <c r="C101" s="341"/>
      <c r="D101" s="355">
        <f>C101+D100</f>
        <v>4417</v>
      </c>
      <c r="E101" s="356">
        <f>D101</f>
        <v>4417</v>
      </c>
      <c r="F101" s="355">
        <f>E101+F100</f>
        <v>5300.4</v>
      </c>
      <c r="G101" s="351">
        <f>F101</f>
        <v>5300.4</v>
      </c>
      <c r="H101" s="355">
        <f t="shared" ref="H101" si="261">G101+H100</f>
        <v>6183.7999999999993</v>
      </c>
      <c r="I101" s="356">
        <f t="shared" si="223"/>
        <v>6183.7999999999993</v>
      </c>
      <c r="J101" s="355">
        <f t="shared" ref="J101" si="262">I101+J100</f>
        <v>7067.1999999999989</v>
      </c>
      <c r="K101" s="351">
        <f t="shared" si="224"/>
        <v>7067.1999999999989</v>
      </c>
      <c r="L101" s="355">
        <f t="shared" ref="L101" si="263">K101+L100</f>
        <v>7950.5999999999985</v>
      </c>
      <c r="M101" s="356">
        <f t="shared" si="225"/>
        <v>7950.5999999999985</v>
      </c>
      <c r="N101" s="355">
        <f t="shared" ref="N101" si="264">M101+N100</f>
        <v>8833.9999999999982</v>
      </c>
      <c r="O101" s="351">
        <f t="shared" si="226"/>
        <v>8833.9999999999982</v>
      </c>
      <c r="P101" s="355">
        <f t="shared" ref="P101" si="265">O101+P100</f>
        <v>9717.3999999999978</v>
      </c>
      <c r="Q101" s="356">
        <f t="shared" si="227"/>
        <v>9717.3999999999978</v>
      </c>
      <c r="R101" s="355">
        <f t="shared" ref="R101" si="266">Q101+R100</f>
        <v>10600.799999999997</v>
      </c>
      <c r="S101" s="351">
        <f t="shared" si="228"/>
        <v>10600.799999999997</v>
      </c>
      <c r="T101" s="355">
        <f t="shared" ref="T101" si="267">S101+T100</f>
        <v>11484.199999999997</v>
      </c>
      <c r="U101" s="356">
        <f t="shared" si="229"/>
        <v>11484.199999999997</v>
      </c>
      <c r="V101" s="355">
        <f t="shared" ref="V101" si="268">U101+V100</f>
        <v>12367.599999999997</v>
      </c>
      <c r="W101" s="351">
        <f t="shared" si="230"/>
        <v>12367.599999999997</v>
      </c>
      <c r="X101" s="355">
        <f t="shared" ref="X101" si="269">W101+X100</f>
        <v>13250.999999999996</v>
      </c>
      <c r="Y101" s="356">
        <f t="shared" si="231"/>
        <v>13250.999999999996</v>
      </c>
      <c r="Z101" s="355">
        <f t="shared" ref="Z101" si="270">Y101+Z100</f>
        <v>14134.399999999996</v>
      </c>
      <c r="AA101" s="351">
        <f t="shared" si="232"/>
        <v>14134.399999999996</v>
      </c>
      <c r="AB101" s="355">
        <f t="shared" ref="AB101" si="271">AA101+AB100</f>
        <v>15901.199999999997</v>
      </c>
      <c r="AC101" s="356">
        <f t="shared" si="233"/>
        <v>15901.199999999997</v>
      </c>
      <c r="AD101" s="355">
        <f t="shared" ref="AD101" si="272">AC101+AD100</f>
        <v>17667.999999999996</v>
      </c>
      <c r="AE101" s="351">
        <f t="shared" si="234"/>
        <v>17667.999999999996</v>
      </c>
      <c r="AF101" s="355">
        <f t="shared" ref="AF101" si="273">AE101+AF100</f>
        <v>19434.799999999996</v>
      </c>
      <c r="AG101" s="356">
        <f t="shared" si="235"/>
        <v>19434.799999999996</v>
      </c>
      <c r="AH101" s="355">
        <f t="shared" ref="AH101" si="274">AG101+AH100</f>
        <v>21201.599999999995</v>
      </c>
      <c r="AI101" s="351">
        <f t="shared" si="236"/>
        <v>21201.599999999995</v>
      </c>
      <c r="AJ101" s="355">
        <f t="shared" ref="AJ101" si="275">AI101+AJ100</f>
        <v>22968.399999999994</v>
      </c>
      <c r="AK101" s="356">
        <f t="shared" si="237"/>
        <v>22968.399999999994</v>
      </c>
      <c r="AL101" s="355">
        <f t="shared" ref="AL101" si="276">AK101+AL100</f>
        <v>24735.199999999993</v>
      </c>
      <c r="AM101" s="351">
        <f t="shared" si="238"/>
        <v>24735.199999999993</v>
      </c>
      <c r="AN101" s="355">
        <f t="shared" ref="AN101" si="277">AM101+AN100</f>
        <v>26501.999999999993</v>
      </c>
      <c r="AO101" s="356">
        <f t="shared" si="239"/>
        <v>26501.999999999993</v>
      </c>
      <c r="AP101" s="355">
        <f t="shared" ref="AP101" si="278">AO101+AP100</f>
        <v>28268.799999999992</v>
      </c>
      <c r="AQ101" s="351">
        <f t="shared" si="240"/>
        <v>28268.799999999992</v>
      </c>
      <c r="AR101" s="355">
        <f t="shared" ref="AR101" si="279">AQ101+AR100</f>
        <v>30035.599999999991</v>
      </c>
      <c r="AS101" s="356">
        <f t="shared" si="241"/>
        <v>30035.599999999991</v>
      </c>
      <c r="AT101" s="355">
        <f t="shared" ref="AT101" si="280">AS101+AT100</f>
        <v>31802.399999999991</v>
      </c>
      <c r="AU101" s="351">
        <f t="shared" si="242"/>
        <v>31802.399999999991</v>
      </c>
      <c r="AV101" s="355">
        <f t="shared" ref="AV101" si="281">AU101+AV100</f>
        <v>33569.19999999999</v>
      </c>
      <c r="AW101" s="356">
        <f t="shared" si="243"/>
        <v>33569.19999999999</v>
      </c>
      <c r="AX101" s="355">
        <f t="shared" ref="AX101" si="282">AW101+AX100</f>
        <v>35335.999999999993</v>
      </c>
      <c r="AY101" s="351">
        <f t="shared" si="244"/>
        <v>35335.999999999993</v>
      </c>
      <c r="AZ101" s="355">
        <f>AY101+AZ100</f>
        <v>37102.799999999996</v>
      </c>
      <c r="BA101" s="356">
        <f t="shared" si="245"/>
        <v>37102.799999999996</v>
      </c>
      <c r="BB101" s="355">
        <f t="shared" ref="BB101" si="283">BA101+BB100</f>
        <v>38869.599999999999</v>
      </c>
      <c r="BC101" s="356">
        <f t="shared" si="246"/>
        <v>38869.599999999999</v>
      </c>
      <c r="BD101" s="355">
        <f t="shared" ref="BD101" si="284">BC101+BD100</f>
        <v>40636.400000000001</v>
      </c>
      <c r="BE101" s="356">
        <f t="shared" si="247"/>
        <v>40636.400000000001</v>
      </c>
      <c r="BF101" s="355">
        <f t="shared" ref="BF101" si="285">BE101+BF100</f>
        <v>42403.200000000004</v>
      </c>
      <c r="BG101" s="356">
        <f t="shared" si="248"/>
        <v>42403.200000000004</v>
      </c>
      <c r="BH101" s="355">
        <f t="shared" ref="BH101" si="286">BG101+BH100</f>
        <v>44170.000000000007</v>
      </c>
      <c r="BI101" s="356">
        <f t="shared" si="249"/>
        <v>44170.000000000007</v>
      </c>
      <c r="BJ101" s="355">
        <f t="shared" ref="BJ101" si="287">BI101+BJ100</f>
        <v>45936.80000000001</v>
      </c>
      <c r="BK101" s="356">
        <f t="shared" si="250"/>
        <v>45936.80000000001</v>
      </c>
      <c r="BL101" s="355">
        <f t="shared" ref="BL101" si="288">BK101+BL100</f>
        <v>47703.600000000013</v>
      </c>
      <c r="BM101" s="356">
        <f t="shared" si="251"/>
        <v>47703.600000000013</v>
      </c>
      <c r="BN101" s="355">
        <f t="shared" ref="BN101" si="289">BM101+BN100</f>
        <v>49470.400000000016</v>
      </c>
      <c r="BO101" s="356">
        <f t="shared" si="252"/>
        <v>49470.400000000016</v>
      </c>
      <c r="BP101" s="355">
        <f t="shared" ref="BP101" si="290">BO101+BP100</f>
        <v>51237.200000000019</v>
      </c>
      <c r="BQ101" s="356">
        <f t="shared" si="253"/>
        <v>51237.200000000019</v>
      </c>
      <c r="BR101" s="355">
        <f t="shared" ref="BR101" si="291">BQ101+BR100</f>
        <v>54770.800000000017</v>
      </c>
      <c r="BS101" s="356">
        <f t="shared" si="254"/>
        <v>54770.800000000017</v>
      </c>
      <c r="BT101" s="355">
        <f t="shared" ref="BT101" si="292">BS101+BT100</f>
        <v>58304.400000000016</v>
      </c>
      <c r="BU101" s="356">
        <f t="shared" si="255"/>
        <v>58304.400000000016</v>
      </c>
      <c r="BV101" s="355">
        <f t="shared" ref="BV101" si="293">BU101+BV100</f>
        <v>60071.200000000019</v>
      </c>
      <c r="BW101" s="356">
        <f t="shared" si="256"/>
        <v>60071.200000000019</v>
      </c>
      <c r="BX101" s="355">
        <f t="shared" ref="BX101" si="294">BW101+BX100</f>
        <v>67138.400000000023</v>
      </c>
      <c r="BY101" s="356">
        <f t="shared" si="257"/>
        <v>67138.400000000023</v>
      </c>
      <c r="BZ101" s="355">
        <f t="shared" ref="BZ101" si="295">BY101+BZ100</f>
        <v>74205.60000000002</v>
      </c>
      <c r="CA101" s="356">
        <f t="shared" si="258"/>
        <v>74205.60000000002</v>
      </c>
      <c r="CB101" s="355">
        <f t="shared" ref="CB101" si="296">CA101+CB100</f>
        <v>81272.800000000017</v>
      </c>
      <c r="CC101" s="356">
        <f t="shared" si="259"/>
        <v>81272.800000000017</v>
      </c>
      <c r="CD101" s="355">
        <f t="shared" ref="CD101" si="297">CC101+CD100</f>
        <v>88340.000000000015</v>
      </c>
      <c r="CE101" s="356">
        <f t="shared" si="260"/>
        <v>88340.000000000015</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298">D103</f>
        <v>0</v>
      </c>
      <c r="F103" s="351">
        <f>F55</f>
        <v>0</v>
      </c>
      <c r="G103" s="351">
        <f t="shared" ref="G103" si="299">F103</f>
        <v>0</v>
      </c>
      <c r="H103" s="351">
        <f>H55</f>
        <v>0</v>
      </c>
      <c r="I103" s="351">
        <f t="shared" ref="I103:I106" si="300">H103</f>
        <v>0</v>
      </c>
      <c r="J103" s="351">
        <f>J55</f>
        <v>0</v>
      </c>
      <c r="K103" s="351">
        <f t="shared" ref="K103:K106" si="301">J103</f>
        <v>0</v>
      </c>
      <c r="L103" s="351">
        <f>L55</f>
        <v>0</v>
      </c>
      <c r="M103" s="351">
        <f t="shared" ref="M103:M106" si="302">L103</f>
        <v>0</v>
      </c>
      <c r="N103" s="351">
        <f>N55</f>
        <v>0</v>
      </c>
      <c r="O103" s="351">
        <f t="shared" ref="O103:O106" si="303">N103</f>
        <v>0</v>
      </c>
      <c r="P103" s="351">
        <f>P55</f>
        <v>0</v>
      </c>
      <c r="Q103" s="351">
        <f t="shared" ref="Q103:Q106" si="304">P103</f>
        <v>0</v>
      </c>
      <c r="R103" s="351">
        <f>R55</f>
        <v>0</v>
      </c>
      <c r="S103" s="351">
        <f t="shared" ref="S103:S106" si="305">R103</f>
        <v>0</v>
      </c>
      <c r="T103" s="351">
        <f>T55</f>
        <v>0</v>
      </c>
      <c r="U103" s="351">
        <f t="shared" ref="U103:U106" si="306">T103</f>
        <v>0</v>
      </c>
      <c r="V103" s="351">
        <f>V55</f>
        <v>0</v>
      </c>
      <c r="W103" s="351">
        <f t="shared" ref="W103:W106" si="307">V103</f>
        <v>0</v>
      </c>
      <c r="X103" s="351">
        <f>X55</f>
        <v>0</v>
      </c>
      <c r="Y103" s="351">
        <f t="shared" ref="Y103:Y106" si="308">X103</f>
        <v>0</v>
      </c>
      <c r="Z103" s="351">
        <f>Z55</f>
        <v>0</v>
      </c>
      <c r="AA103" s="351">
        <f t="shared" ref="AA103:AA106" si="309">Z103</f>
        <v>0</v>
      </c>
      <c r="AB103" s="351">
        <f>AB55</f>
        <v>0</v>
      </c>
      <c r="AC103" s="351">
        <f t="shared" ref="AC103:AC106" si="310">AB103</f>
        <v>0</v>
      </c>
      <c r="AD103" s="351">
        <f>AD55</f>
        <v>0</v>
      </c>
      <c r="AE103" s="351">
        <f t="shared" ref="AE103:AE106" si="311">AD103</f>
        <v>0</v>
      </c>
      <c r="AF103" s="351">
        <f>AF55</f>
        <v>0</v>
      </c>
      <c r="AG103" s="351">
        <f t="shared" ref="AG103:AG106" si="312">AF103</f>
        <v>0</v>
      </c>
      <c r="AH103" s="351">
        <f>AH55</f>
        <v>0</v>
      </c>
      <c r="AI103" s="351">
        <f t="shared" ref="AI103:AI106" si="313">AH103</f>
        <v>0</v>
      </c>
      <c r="AJ103" s="351">
        <f>AJ55</f>
        <v>0</v>
      </c>
      <c r="AK103" s="351">
        <f t="shared" ref="AK103:AK106" si="314">AJ103</f>
        <v>0</v>
      </c>
      <c r="AL103" s="351">
        <f>AL55</f>
        <v>0</v>
      </c>
      <c r="AM103" s="351">
        <f t="shared" ref="AM103:AM106" si="315">AL103</f>
        <v>0</v>
      </c>
      <c r="AN103" s="351">
        <f>AN55</f>
        <v>0</v>
      </c>
      <c r="AO103" s="351">
        <f t="shared" ref="AO103:AO106" si="316">AN103</f>
        <v>0</v>
      </c>
      <c r="AP103" s="351">
        <f>AP55</f>
        <v>0</v>
      </c>
      <c r="AQ103" s="351">
        <f t="shared" ref="AQ103:AQ106" si="317">AP103</f>
        <v>0</v>
      </c>
      <c r="AR103" s="351">
        <f>AR55</f>
        <v>0</v>
      </c>
      <c r="AS103" s="351">
        <f t="shared" ref="AS103:AS106" si="318">AR103</f>
        <v>0</v>
      </c>
      <c r="AT103" s="351">
        <f>AT55</f>
        <v>0</v>
      </c>
      <c r="AU103" s="351">
        <f t="shared" ref="AU103:AU106" si="319">AT103</f>
        <v>0</v>
      </c>
      <c r="AV103" s="351">
        <f>AV55</f>
        <v>0</v>
      </c>
      <c r="AW103" s="351">
        <f t="shared" ref="AW103:AW106" si="320">AV103</f>
        <v>0</v>
      </c>
      <c r="AX103" s="351">
        <f>AX55</f>
        <v>0</v>
      </c>
      <c r="AY103" s="351">
        <f t="shared" ref="AY103:AY106" si="321">AX103</f>
        <v>0</v>
      </c>
      <c r="AZ103" s="351">
        <f>AZ55</f>
        <v>0</v>
      </c>
      <c r="BA103" s="351">
        <f t="shared" ref="BA103:BA106" si="322">AZ103</f>
        <v>0</v>
      </c>
      <c r="BB103" s="351">
        <f>BB55</f>
        <v>0</v>
      </c>
      <c r="BC103" s="351">
        <f t="shared" ref="BC103:BC106" si="323">BB103</f>
        <v>0</v>
      </c>
      <c r="BD103" s="351">
        <f>BD55</f>
        <v>0</v>
      </c>
      <c r="BE103" s="351">
        <f t="shared" ref="BE103:BE106" si="324">BD103</f>
        <v>0</v>
      </c>
      <c r="BF103" s="351">
        <f>BF55</f>
        <v>0</v>
      </c>
      <c r="BG103" s="351">
        <f t="shared" ref="BG103:BG106" si="325">BF103</f>
        <v>0</v>
      </c>
      <c r="BH103" s="351">
        <f>BH55</f>
        <v>0</v>
      </c>
      <c r="BI103" s="351">
        <f t="shared" ref="BI103:BI106" si="326">BH103</f>
        <v>0</v>
      </c>
      <c r="BJ103" s="351">
        <f>BJ55</f>
        <v>0</v>
      </c>
      <c r="BK103" s="351">
        <f t="shared" ref="BK103:BK106" si="327">BJ103</f>
        <v>0</v>
      </c>
      <c r="BL103" s="351">
        <f>BL55</f>
        <v>0</v>
      </c>
      <c r="BM103" s="351">
        <f t="shared" ref="BM103:BM106" si="328">BL103</f>
        <v>0</v>
      </c>
      <c r="BN103" s="351">
        <f>BN55</f>
        <v>0</v>
      </c>
      <c r="BO103" s="351">
        <f t="shared" ref="BO103:BO106" si="329">BN103</f>
        <v>0</v>
      </c>
      <c r="BP103" s="351">
        <f>BP55</f>
        <v>0</v>
      </c>
      <c r="BQ103" s="351">
        <f t="shared" ref="BQ103:BQ106" si="330">BP103</f>
        <v>0</v>
      </c>
      <c r="BR103" s="351">
        <f>BR55</f>
        <v>0</v>
      </c>
      <c r="BS103" s="351">
        <f t="shared" ref="BS103:BS106" si="331">BR103</f>
        <v>0</v>
      </c>
      <c r="BT103" s="351">
        <f>BT55</f>
        <v>0</v>
      </c>
      <c r="BU103" s="351">
        <f t="shared" ref="BU103:BU106" si="332">BT103</f>
        <v>0</v>
      </c>
      <c r="BV103" s="351">
        <f>BV55</f>
        <v>0</v>
      </c>
      <c r="BW103" s="351">
        <f t="shared" ref="BW103:BW106" si="333">BV103</f>
        <v>0</v>
      </c>
      <c r="BX103" s="351">
        <f>BX55</f>
        <v>0</v>
      </c>
      <c r="BY103" s="351">
        <f t="shared" ref="BY103:CA106" si="334">BX103</f>
        <v>0</v>
      </c>
      <c r="BZ103" s="351">
        <f>BZ55</f>
        <v>0</v>
      </c>
      <c r="CA103" s="351">
        <f t="shared" ref="CA103" si="335">BZ103</f>
        <v>0</v>
      </c>
      <c r="CB103" s="351">
        <f>CB55</f>
        <v>0</v>
      </c>
      <c r="CC103" s="351">
        <f t="shared" ref="CC103:CC106" si="336">CB103</f>
        <v>0</v>
      </c>
      <c r="CD103" s="351">
        <f>CD55</f>
        <v>0</v>
      </c>
      <c r="CE103" s="351">
        <f t="shared" ref="CE103:CE106" si="337">CD103</f>
        <v>0</v>
      </c>
      <c r="CF103" s="352"/>
      <c r="CG103" s="352"/>
      <c r="CH103" s="352"/>
      <c r="CI103" s="353"/>
      <c r="CJ103" s="354"/>
      <c r="CK103" s="354"/>
    </row>
    <row r="104" spans="1:91" ht="13.5" thickBot="1" x14ac:dyDescent="0.25">
      <c r="A104" s="339" t="s">
        <v>386</v>
      </c>
      <c r="B104" s="340"/>
      <c r="C104" s="341"/>
      <c r="D104" s="481">
        <f>D52</f>
        <v>4417</v>
      </c>
      <c r="E104" s="481">
        <f t="shared" ref="E104:BP104" si="338">E52</f>
        <v>0</v>
      </c>
      <c r="F104" s="481">
        <f t="shared" si="338"/>
        <v>883.40000000000009</v>
      </c>
      <c r="G104" s="481">
        <f t="shared" si="338"/>
        <v>0</v>
      </c>
      <c r="H104" s="481">
        <f t="shared" si="338"/>
        <v>883.40000000000009</v>
      </c>
      <c r="I104" s="481">
        <f t="shared" si="338"/>
        <v>0</v>
      </c>
      <c r="J104" s="481">
        <f t="shared" si="338"/>
        <v>883.40000000000009</v>
      </c>
      <c r="K104" s="481">
        <f t="shared" si="338"/>
        <v>0</v>
      </c>
      <c r="L104" s="481">
        <f t="shared" si="338"/>
        <v>883.40000000000009</v>
      </c>
      <c r="M104" s="481">
        <f t="shared" si="338"/>
        <v>0</v>
      </c>
      <c r="N104" s="481">
        <f t="shared" si="338"/>
        <v>883.40000000000009</v>
      </c>
      <c r="O104" s="481">
        <f t="shared" si="338"/>
        <v>0</v>
      </c>
      <c r="P104" s="481">
        <f t="shared" si="338"/>
        <v>883.40000000000009</v>
      </c>
      <c r="Q104" s="481">
        <f t="shared" si="338"/>
        <v>0</v>
      </c>
      <c r="R104" s="481">
        <f t="shared" si="338"/>
        <v>883.40000000000009</v>
      </c>
      <c r="S104" s="481">
        <f t="shared" si="338"/>
        <v>0</v>
      </c>
      <c r="T104" s="481">
        <f t="shared" si="338"/>
        <v>883.40000000000009</v>
      </c>
      <c r="U104" s="481">
        <f t="shared" si="338"/>
        <v>0</v>
      </c>
      <c r="V104" s="481">
        <f t="shared" si="338"/>
        <v>883.40000000000009</v>
      </c>
      <c r="W104" s="481">
        <f t="shared" si="338"/>
        <v>0</v>
      </c>
      <c r="X104" s="481">
        <f t="shared" si="338"/>
        <v>883.40000000000009</v>
      </c>
      <c r="Y104" s="481">
        <f t="shared" si="338"/>
        <v>0</v>
      </c>
      <c r="Z104" s="481">
        <f t="shared" si="338"/>
        <v>883.40000000000009</v>
      </c>
      <c r="AA104" s="481">
        <f t="shared" si="338"/>
        <v>0</v>
      </c>
      <c r="AB104" s="481">
        <f t="shared" si="338"/>
        <v>1766.8000000000002</v>
      </c>
      <c r="AC104" s="481">
        <f t="shared" si="338"/>
        <v>0</v>
      </c>
      <c r="AD104" s="481">
        <f t="shared" si="338"/>
        <v>1766.8000000000002</v>
      </c>
      <c r="AE104" s="481">
        <f t="shared" si="338"/>
        <v>0</v>
      </c>
      <c r="AF104" s="481">
        <f t="shared" si="338"/>
        <v>1766.8000000000002</v>
      </c>
      <c r="AG104" s="481">
        <f t="shared" si="338"/>
        <v>0</v>
      </c>
      <c r="AH104" s="481">
        <f t="shared" si="338"/>
        <v>1766.8000000000002</v>
      </c>
      <c r="AI104" s="481">
        <f t="shared" si="338"/>
        <v>0</v>
      </c>
      <c r="AJ104" s="481">
        <f t="shared" si="338"/>
        <v>1766.8000000000002</v>
      </c>
      <c r="AK104" s="481">
        <f t="shared" si="338"/>
        <v>0</v>
      </c>
      <c r="AL104" s="481">
        <f t="shared" si="338"/>
        <v>1766.8000000000002</v>
      </c>
      <c r="AM104" s="481">
        <f t="shared" si="338"/>
        <v>0</v>
      </c>
      <c r="AN104" s="481">
        <f t="shared" si="338"/>
        <v>1766.8000000000002</v>
      </c>
      <c r="AO104" s="481">
        <f t="shared" si="338"/>
        <v>0</v>
      </c>
      <c r="AP104" s="481">
        <f t="shared" si="338"/>
        <v>1766.8000000000002</v>
      </c>
      <c r="AQ104" s="481">
        <f t="shared" si="338"/>
        <v>0</v>
      </c>
      <c r="AR104" s="481">
        <f t="shared" si="338"/>
        <v>1766.8000000000002</v>
      </c>
      <c r="AS104" s="481">
        <f t="shared" si="338"/>
        <v>0</v>
      </c>
      <c r="AT104" s="481">
        <f t="shared" si="338"/>
        <v>1766.8000000000002</v>
      </c>
      <c r="AU104" s="481">
        <f t="shared" si="338"/>
        <v>0</v>
      </c>
      <c r="AV104" s="481">
        <f t="shared" si="338"/>
        <v>1766.8000000000002</v>
      </c>
      <c r="AW104" s="481">
        <f t="shared" si="338"/>
        <v>0</v>
      </c>
      <c r="AX104" s="481">
        <f t="shared" si="338"/>
        <v>1766.8000000000002</v>
      </c>
      <c r="AY104" s="481">
        <f t="shared" si="338"/>
        <v>0</v>
      </c>
      <c r="AZ104" s="481">
        <f t="shared" si="338"/>
        <v>1766.8000000000002</v>
      </c>
      <c r="BA104" s="481">
        <f t="shared" si="338"/>
        <v>0</v>
      </c>
      <c r="BB104" s="481">
        <f t="shared" si="338"/>
        <v>1766.8000000000002</v>
      </c>
      <c r="BC104" s="481">
        <f t="shared" si="338"/>
        <v>0</v>
      </c>
      <c r="BD104" s="481">
        <f t="shared" si="338"/>
        <v>1766.8000000000002</v>
      </c>
      <c r="BE104" s="481">
        <f t="shared" si="338"/>
        <v>0</v>
      </c>
      <c r="BF104" s="481">
        <f t="shared" si="338"/>
        <v>1766.8000000000002</v>
      </c>
      <c r="BG104" s="481">
        <f t="shared" si="338"/>
        <v>0</v>
      </c>
      <c r="BH104" s="481">
        <f t="shared" si="338"/>
        <v>1766.8000000000002</v>
      </c>
      <c r="BI104" s="481">
        <f t="shared" si="338"/>
        <v>0</v>
      </c>
      <c r="BJ104" s="481">
        <f t="shared" si="338"/>
        <v>1766.8000000000002</v>
      </c>
      <c r="BK104" s="481">
        <f t="shared" si="338"/>
        <v>0</v>
      </c>
      <c r="BL104" s="481">
        <f t="shared" si="338"/>
        <v>1766.8000000000002</v>
      </c>
      <c r="BM104" s="481">
        <f t="shared" si="338"/>
        <v>0</v>
      </c>
      <c r="BN104" s="481">
        <f t="shared" si="338"/>
        <v>1766.8000000000002</v>
      </c>
      <c r="BO104" s="481">
        <f t="shared" si="338"/>
        <v>0</v>
      </c>
      <c r="BP104" s="481">
        <f t="shared" si="338"/>
        <v>1766.8000000000002</v>
      </c>
      <c r="BQ104" s="481">
        <f t="shared" ref="BQ104:CE104" si="339">BQ52</f>
        <v>0</v>
      </c>
      <c r="BR104" s="481">
        <f t="shared" si="339"/>
        <v>3533.6000000000004</v>
      </c>
      <c r="BS104" s="481">
        <f t="shared" si="339"/>
        <v>0</v>
      </c>
      <c r="BT104" s="481">
        <f t="shared" si="339"/>
        <v>3533.6000000000004</v>
      </c>
      <c r="BU104" s="481">
        <f t="shared" si="339"/>
        <v>0</v>
      </c>
      <c r="BV104" s="481">
        <f t="shared" si="339"/>
        <v>1766.8000000000002</v>
      </c>
      <c r="BW104" s="481">
        <f t="shared" si="339"/>
        <v>0</v>
      </c>
      <c r="BX104" s="481">
        <f t="shared" si="339"/>
        <v>7067.2000000000007</v>
      </c>
      <c r="BY104" s="481">
        <f t="shared" si="339"/>
        <v>0</v>
      </c>
      <c r="BZ104" s="481">
        <f t="shared" si="339"/>
        <v>7067.2000000000007</v>
      </c>
      <c r="CA104" s="481">
        <f t="shared" si="339"/>
        <v>0</v>
      </c>
      <c r="CB104" s="481">
        <f t="shared" si="339"/>
        <v>7067.2000000000007</v>
      </c>
      <c r="CC104" s="481">
        <f t="shared" si="339"/>
        <v>0</v>
      </c>
      <c r="CD104" s="481">
        <f t="shared" si="339"/>
        <v>7067.2000000000007</v>
      </c>
      <c r="CE104" s="481">
        <f t="shared" si="339"/>
        <v>0</v>
      </c>
      <c r="CF104" s="352"/>
      <c r="CG104" s="352"/>
      <c r="CH104" s="352"/>
      <c r="CI104" s="353"/>
      <c r="CJ104" s="354"/>
      <c r="CK104" s="354"/>
    </row>
    <row r="105" spans="1:91" ht="13.5" thickBot="1" x14ac:dyDescent="0.25">
      <c r="A105" s="339" t="s">
        <v>387</v>
      </c>
      <c r="B105" s="340"/>
      <c r="C105" s="341"/>
      <c r="D105" s="481">
        <f>D63</f>
        <v>0</v>
      </c>
      <c r="E105" s="481">
        <f t="shared" ref="E105:BP105" si="340">E63</f>
        <v>0</v>
      </c>
      <c r="F105" s="481">
        <f t="shared" si="340"/>
        <v>0</v>
      </c>
      <c r="G105" s="481">
        <f t="shared" si="340"/>
        <v>0</v>
      </c>
      <c r="H105" s="481">
        <f t="shared" si="340"/>
        <v>0</v>
      </c>
      <c r="I105" s="481">
        <f t="shared" si="340"/>
        <v>0</v>
      </c>
      <c r="J105" s="481">
        <f t="shared" si="340"/>
        <v>0</v>
      </c>
      <c r="K105" s="481">
        <f t="shared" si="340"/>
        <v>0</v>
      </c>
      <c r="L105" s="481">
        <f t="shared" si="340"/>
        <v>0</v>
      </c>
      <c r="M105" s="481">
        <f t="shared" si="340"/>
        <v>0</v>
      </c>
      <c r="N105" s="481">
        <f t="shared" si="340"/>
        <v>0</v>
      </c>
      <c r="O105" s="481">
        <f t="shared" si="340"/>
        <v>0</v>
      </c>
      <c r="P105" s="481">
        <f t="shared" si="340"/>
        <v>0</v>
      </c>
      <c r="Q105" s="481">
        <f t="shared" si="340"/>
        <v>0</v>
      </c>
      <c r="R105" s="481">
        <f t="shared" si="340"/>
        <v>0</v>
      </c>
      <c r="S105" s="481">
        <f t="shared" si="340"/>
        <v>0</v>
      </c>
      <c r="T105" s="481">
        <f t="shared" si="340"/>
        <v>0</v>
      </c>
      <c r="U105" s="481">
        <f t="shared" si="340"/>
        <v>0</v>
      </c>
      <c r="V105" s="481">
        <f t="shared" si="340"/>
        <v>0</v>
      </c>
      <c r="W105" s="481">
        <f t="shared" si="340"/>
        <v>0</v>
      </c>
      <c r="X105" s="481">
        <f t="shared" si="340"/>
        <v>0</v>
      </c>
      <c r="Y105" s="481">
        <f t="shared" si="340"/>
        <v>0</v>
      </c>
      <c r="Z105" s="481">
        <f t="shared" si="340"/>
        <v>0</v>
      </c>
      <c r="AA105" s="481">
        <f t="shared" si="340"/>
        <v>0</v>
      </c>
      <c r="AB105" s="481">
        <f t="shared" si="340"/>
        <v>0</v>
      </c>
      <c r="AC105" s="481">
        <f t="shared" si="340"/>
        <v>0</v>
      </c>
      <c r="AD105" s="481">
        <f t="shared" si="340"/>
        <v>0</v>
      </c>
      <c r="AE105" s="481">
        <f t="shared" si="340"/>
        <v>0</v>
      </c>
      <c r="AF105" s="481">
        <f t="shared" si="340"/>
        <v>0</v>
      </c>
      <c r="AG105" s="481">
        <f t="shared" si="340"/>
        <v>0</v>
      </c>
      <c r="AH105" s="481">
        <f t="shared" si="340"/>
        <v>0</v>
      </c>
      <c r="AI105" s="481">
        <f t="shared" si="340"/>
        <v>0</v>
      </c>
      <c r="AJ105" s="481">
        <f t="shared" si="340"/>
        <v>0</v>
      </c>
      <c r="AK105" s="481">
        <f t="shared" si="340"/>
        <v>0</v>
      </c>
      <c r="AL105" s="481">
        <f t="shared" si="340"/>
        <v>0</v>
      </c>
      <c r="AM105" s="481">
        <f t="shared" si="340"/>
        <v>0</v>
      </c>
      <c r="AN105" s="481">
        <f t="shared" si="340"/>
        <v>0</v>
      </c>
      <c r="AO105" s="481">
        <f t="shared" si="340"/>
        <v>0</v>
      </c>
      <c r="AP105" s="481">
        <f t="shared" si="340"/>
        <v>0</v>
      </c>
      <c r="AQ105" s="481">
        <f t="shared" si="340"/>
        <v>0</v>
      </c>
      <c r="AR105" s="481">
        <f t="shared" si="340"/>
        <v>0</v>
      </c>
      <c r="AS105" s="481">
        <f t="shared" si="340"/>
        <v>0</v>
      </c>
      <c r="AT105" s="481">
        <f t="shared" si="340"/>
        <v>0</v>
      </c>
      <c r="AU105" s="481">
        <f t="shared" si="340"/>
        <v>0</v>
      </c>
      <c r="AV105" s="481">
        <f t="shared" si="340"/>
        <v>0</v>
      </c>
      <c r="AW105" s="481">
        <f t="shared" si="340"/>
        <v>0</v>
      </c>
      <c r="AX105" s="481">
        <f t="shared" si="340"/>
        <v>0</v>
      </c>
      <c r="AY105" s="481">
        <f t="shared" si="340"/>
        <v>0</v>
      </c>
      <c r="AZ105" s="481">
        <f t="shared" si="340"/>
        <v>0</v>
      </c>
      <c r="BA105" s="481">
        <f t="shared" si="340"/>
        <v>0</v>
      </c>
      <c r="BB105" s="481">
        <f t="shared" si="340"/>
        <v>0</v>
      </c>
      <c r="BC105" s="481">
        <f t="shared" si="340"/>
        <v>0</v>
      </c>
      <c r="BD105" s="481">
        <f t="shared" si="340"/>
        <v>0</v>
      </c>
      <c r="BE105" s="481">
        <f t="shared" si="340"/>
        <v>0</v>
      </c>
      <c r="BF105" s="481">
        <f t="shared" si="340"/>
        <v>0</v>
      </c>
      <c r="BG105" s="481">
        <f t="shared" si="340"/>
        <v>0</v>
      </c>
      <c r="BH105" s="481">
        <f t="shared" si="340"/>
        <v>0</v>
      </c>
      <c r="BI105" s="481">
        <f t="shared" si="340"/>
        <v>0</v>
      </c>
      <c r="BJ105" s="481">
        <f t="shared" si="340"/>
        <v>0</v>
      </c>
      <c r="BK105" s="481">
        <f t="shared" si="340"/>
        <v>0</v>
      </c>
      <c r="BL105" s="481">
        <f t="shared" si="340"/>
        <v>0</v>
      </c>
      <c r="BM105" s="481">
        <f t="shared" si="340"/>
        <v>0</v>
      </c>
      <c r="BN105" s="481">
        <f t="shared" si="340"/>
        <v>0</v>
      </c>
      <c r="BO105" s="481">
        <f t="shared" si="340"/>
        <v>0</v>
      </c>
      <c r="BP105" s="481">
        <f t="shared" si="340"/>
        <v>0</v>
      </c>
      <c r="BQ105" s="481">
        <f t="shared" ref="BQ105:CE105" si="341">BQ63</f>
        <v>0</v>
      </c>
      <c r="BR105" s="481">
        <f t="shared" si="341"/>
        <v>0</v>
      </c>
      <c r="BS105" s="481">
        <f t="shared" si="341"/>
        <v>0</v>
      </c>
      <c r="BT105" s="481">
        <f t="shared" si="341"/>
        <v>0</v>
      </c>
      <c r="BU105" s="481">
        <f t="shared" si="341"/>
        <v>0</v>
      </c>
      <c r="BV105" s="481">
        <f t="shared" si="341"/>
        <v>0</v>
      </c>
      <c r="BW105" s="481">
        <f t="shared" si="341"/>
        <v>0</v>
      </c>
      <c r="BX105" s="481">
        <f t="shared" si="341"/>
        <v>0</v>
      </c>
      <c r="BY105" s="481">
        <f t="shared" si="341"/>
        <v>0</v>
      </c>
      <c r="BZ105" s="481">
        <f t="shared" si="341"/>
        <v>0</v>
      </c>
      <c r="CA105" s="481">
        <f t="shared" si="341"/>
        <v>0</v>
      </c>
      <c r="CB105" s="481">
        <f t="shared" si="341"/>
        <v>0</v>
      </c>
      <c r="CC105" s="481">
        <f t="shared" si="341"/>
        <v>0</v>
      </c>
      <c r="CD105" s="481">
        <f t="shared" si="341"/>
        <v>0</v>
      </c>
      <c r="CE105" s="481">
        <f t="shared" si="341"/>
        <v>0</v>
      </c>
      <c r="CF105" s="352"/>
      <c r="CG105" s="352"/>
      <c r="CH105" s="352"/>
      <c r="CI105" s="353"/>
      <c r="CJ105" s="354"/>
      <c r="CK105" s="354"/>
    </row>
    <row r="106" spans="1:91" ht="13.5" thickBot="1" x14ac:dyDescent="0.25">
      <c r="A106" s="339" t="s">
        <v>385</v>
      </c>
      <c r="B106" s="340"/>
      <c r="C106" s="341"/>
      <c r="D106" s="355">
        <f>SUM(D104:D105)</f>
        <v>4417</v>
      </c>
      <c r="E106" s="356">
        <f>D106</f>
        <v>4417</v>
      </c>
      <c r="F106" s="355">
        <f>E106+F105+F104</f>
        <v>5300.4</v>
      </c>
      <c r="G106" s="351">
        <f>F106</f>
        <v>5300.4</v>
      </c>
      <c r="H106" s="355">
        <f>G106+H105+H104</f>
        <v>6183.7999999999993</v>
      </c>
      <c r="I106" s="356">
        <f t="shared" si="300"/>
        <v>6183.7999999999993</v>
      </c>
      <c r="J106" s="355">
        <f>I106+J105+J104</f>
        <v>7067.1999999999989</v>
      </c>
      <c r="K106" s="351">
        <f t="shared" si="301"/>
        <v>7067.1999999999989</v>
      </c>
      <c r="L106" s="355">
        <f>K106+L105+L104</f>
        <v>7950.5999999999985</v>
      </c>
      <c r="M106" s="356">
        <f t="shared" si="302"/>
        <v>7950.5999999999985</v>
      </c>
      <c r="N106" s="355">
        <f>M106+N105+N104</f>
        <v>8833.9999999999982</v>
      </c>
      <c r="O106" s="351">
        <f t="shared" si="303"/>
        <v>8833.9999999999982</v>
      </c>
      <c r="P106" s="355">
        <f>O106+P105+P104</f>
        <v>9717.3999999999978</v>
      </c>
      <c r="Q106" s="356">
        <f t="shared" si="304"/>
        <v>9717.3999999999978</v>
      </c>
      <c r="R106" s="355">
        <f>Q106+R105+R104</f>
        <v>10600.799999999997</v>
      </c>
      <c r="S106" s="351">
        <f t="shared" si="305"/>
        <v>10600.799999999997</v>
      </c>
      <c r="T106" s="355">
        <f>S106+T105+T104</f>
        <v>11484.199999999997</v>
      </c>
      <c r="U106" s="356">
        <f t="shared" si="306"/>
        <v>11484.199999999997</v>
      </c>
      <c r="V106" s="355">
        <f>U106+V105+V104</f>
        <v>12367.599999999997</v>
      </c>
      <c r="W106" s="351">
        <f t="shared" si="307"/>
        <v>12367.599999999997</v>
      </c>
      <c r="X106" s="355">
        <f>W106+X105+X104</f>
        <v>13250.999999999996</v>
      </c>
      <c r="Y106" s="356">
        <f t="shared" si="308"/>
        <v>13250.999999999996</v>
      </c>
      <c r="Z106" s="355">
        <f>Y106+Z105+Z104</f>
        <v>14134.399999999996</v>
      </c>
      <c r="AA106" s="351">
        <f t="shared" si="309"/>
        <v>14134.399999999996</v>
      </c>
      <c r="AB106" s="355">
        <f>AA106+AB105+AB104</f>
        <v>15901.199999999997</v>
      </c>
      <c r="AC106" s="356">
        <f t="shared" si="310"/>
        <v>15901.199999999997</v>
      </c>
      <c r="AD106" s="355">
        <f>AC106+AD105+AD104</f>
        <v>17667.999999999996</v>
      </c>
      <c r="AE106" s="351">
        <f t="shared" si="311"/>
        <v>17667.999999999996</v>
      </c>
      <c r="AF106" s="355">
        <f>AE106+AF105+AF104</f>
        <v>19434.799999999996</v>
      </c>
      <c r="AG106" s="356">
        <f t="shared" si="312"/>
        <v>19434.799999999996</v>
      </c>
      <c r="AH106" s="355">
        <f>AG106+AH105+AH104</f>
        <v>21201.599999999995</v>
      </c>
      <c r="AI106" s="351">
        <f t="shared" si="313"/>
        <v>21201.599999999995</v>
      </c>
      <c r="AJ106" s="355">
        <f>AI106+AJ105+AJ104</f>
        <v>22968.399999999994</v>
      </c>
      <c r="AK106" s="356">
        <f t="shared" si="314"/>
        <v>22968.399999999994</v>
      </c>
      <c r="AL106" s="355">
        <f>AK106+AL105+AL104</f>
        <v>24735.199999999993</v>
      </c>
      <c r="AM106" s="351">
        <f t="shared" si="315"/>
        <v>24735.199999999993</v>
      </c>
      <c r="AN106" s="355">
        <f>AM106+AN105+AN104</f>
        <v>26501.999999999993</v>
      </c>
      <c r="AO106" s="356">
        <f t="shared" si="316"/>
        <v>26501.999999999993</v>
      </c>
      <c r="AP106" s="355">
        <f>AO106+AP105+AP104</f>
        <v>28268.799999999992</v>
      </c>
      <c r="AQ106" s="351">
        <f t="shared" si="317"/>
        <v>28268.799999999992</v>
      </c>
      <c r="AR106" s="355">
        <f>AQ106+AR105+AR104</f>
        <v>30035.599999999991</v>
      </c>
      <c r="AS106" s="356">
        <f t="shared" si="318"/>
        <v>30035.599999999991</v>
      </c>
      <c r="AT106" s="355">
        <f>AS106+AT105+AT104</f>
        <v>31802.399999999991</v>
      </c>
      <c r="AU106" s="351">
        <f t="shared" si="319"/>
        <v>31802.399999999991</v>
      </c>
      <c r="AV106" s="355">
        <f>AU106+AV105+AV104</f>
        <v>33569.19999999999</v>
      </c>
      <c r="AW106" s="356">
        <f t="shared" si="320"/>
        <v>33569.19999999999</v>
      </c>
      <c r="AX106" s="355">
        <f>AW106+AX105+AX104</f>
        <v>35335.999999999993</v>
      </c>
      <c r="AY106" s="351">
        <f t="shared" si="321"/>
        <v>35335.999999999993</v>
      </c>
      <c r="AZ106" s="355">
        <f>AY106+AZ105+AZ104</f>
        <v>37102.799999999996</v>
      </c>
      <c r="BA106" s="356">
        <f t="shared" si="322"/>
        <v>37102.799999999996</v>
      </c>
      <c r="BB106" s="355">
        <f>BA106+BB105+BB104</f>
        <v>38869.599999999999</v>
      </c>
      <c r="BC106" s="356">
        <f t="shared" si="323"/>
        <v>38869.599999999999</v>
      </c>
      <c r="BD106" s="355">
        <f>BC106+BD105+BD104</f>
        <v>40636.400000000001</v>
      </c>
      <c r="BE106" s="356">
        <f t="shared" si="324"/>
        <v>40636.400000000001</v>
      </c>
      <c r="BF106" s="355">
        <f>BE106+BF105+BF104</f>
        <v>42403.200000000004</v>
      </c>
      <c r="BG106" s="351">
        <f t="shared" si="325"/>
        <v>42403.200000000004</v>
      </c>
      <c r="BH106" s="355">
        <f>BG106+BH105+BH104</f>
        <v>44170.000000000007</v>
      </c>
      <c r="BI106" s="356">
        <f t="shared" si="326"/>
        <v>44170.000000000007</v>
      </c>
      <c r="BJ106" s="355">
        <f>BI106+BJ105+BJ104</f>
        <v>45936.80000000001</v>
      </c>
      <c r="BK106" s="356">
        <f t="shared" si="327"/>
        <v>45936.80000000001</v>
      </c>
      <c r="BL106" s="355">
        <f>BK106+BL105+BL104</f>
        <v>47703.600000000013</v>
      </c>
      <c r="BM106" s="356">
        <f t="shared" si="328"/>
        <v>47703.600000000013</v>
      </c>
      <c r="BN106" s="355">
        <f>BM106+BN105+BN104</f>
        <v>49470.400000000016</v>
      </c>
      <c r="BO106" s="356">
        <f t="shared" si="329"/>
        <v>49470.400000000016</v>
      </c>
      <c r="BP106" s="355">
        <f>BO106+BP105+BP104</f>
        <v>51237.200000000019</v>
      </c>
      <c r="BQ106" s="356">
        <f t="shared" si="330"/>
        <v>51237.200000000019</v>
      </c>
      <c r="BR106" s="355">
        <f>BQ106+BR105+BR104</f>
        <v>54770.800000000017</v>
      </c>
      <c r="BS106" s="356">
        <f t="shared" si="331"/>
        <v>54770.800000000017</v>
      </c>
      <c r="BT106" s="355">
        <f>BS106+BT105+BT104</f>
        <v>58304.400000000016</v>
      </c>
      <c r="BU106" s="356">
        <f t="shared" si="332"/>
        <v>58304.400000000016</v>
      </c>
      <c r="BV106" s="355">
        <f>BU106+BV105+BV104</f>
        <v>60071.200000000019</v>
      </c>
      <c r="BW106" s="356">
        <f t="shared" si="333"/>
        <v>60071.200000000019</v>
      </c>
      <c r="BX106" s="355">
        <f>BW106+BX105+BX104</f>
        <v>67138.400000000023</v>
      </c>
      <c r="BY106" s="356">
        <f t="shared" si="334"/>
        <v>67138.400000000023</v>
      </c>
      <c r="BZ106" s="355">
        <f>BY106+BZ105+BZ104</f>
        <v>74205.60000000002</v>
      </c>
      <c r="CA106" s="356">
        <f t="shared" si="334"/>
        <v>74205.60000000002</v>
      </c>
      <c r="CB106" s="355">
        <f>CA106+CB105+CB104</f>
        <v>81272.800000000017</v>
      </c>
      <c r="CC106" s="356">
        <f t="shared" si="336"/>
        <v>81272.800000000017</v>
      </c>
      <c r="CD106" s="355">
        <f>CC106+CD105+CD104</f>
        <v>88340.000000000015</v>
      </c>
      <c r="CE106" s="356">
        <f t="shared" si="337"/>
        <v>88340.000000000015</v>
      </c>
      <c r="CF106" s="348"/>
      <c r="CG106" s="348"/>
      <c r="CH106" s="348"/>
      <c r="CI106" s="349"/>
      <c r="CJ106" s="350"/>
      <c r="CK106" s="350"/>
    </row>
    <row r="110" spans="1:91" x14ac:dyDescent="0.2">
      <c r="C110" s="249" t="s">
        <v>388</v>
      </c>
      <c r="D110" s="951">
        <f>IF(D75=0,0,D52)</f>
        <v>4417</v>
      </c>
      <c r="E110" s="952"/>
      <c r="F110" s="951">
        <f>IF(F75=0,0,F52)</f>
        <v>883.40000000000009</v>
      </c>
      <c r="G110" s="952"/>
      <c r="H110" s="951">
        <f>IF(H75=0,0,H52)</f>
        <v>883.40000000000009</v>
      </c>
      <c r="I110" s="952"/>
      <c r="J110" s="951">
        <f>IF(J75=0,0,J52)</f>
        <v>0</v>
      </c>
      <c r="K110" s="952"/>
      <c r="L110" s="951">
        <f>IF(L75=0,0,L52)</f>
        <v>0</v>
      </c>
      <c r="M110" s="952"/>
      <c r="N110" s="951">
        <f>IF(N75=0,0,N52)</f>
        <v>0</v>
      </c>
      <c r="O110" s="952"/>
      <c r="P110" s="951">
        <f>IF(P75=0,0,P52)</f>
        <v>0</v>
      </c>
      <c r="Q110" s="952"/>
      <c r="R110" s="951">
        <f>IF(R75=0,0,R52)</f>
        <v>0</v>
      </c>
      <c r="S110" s="952"/>
      <c r="T110" s="951">
        <f>IF(T75=0,0,T52)</f>
        <v>0</v>
      </c>
      <c r="U110" s="952"/>
      <c r="V110" s="951">
        <f>IF(V75=0,0,V52)</f>
        <v>0</v>
      </c>
      <c r="W110" s="952"/>
      <c r="X110" s="951">
        <f>IF(X75=0,0,X52)</f>
        <v>883.40000000000009</v>
      </c>
      <c r="Y110" s="952"/>
      <c r="Z110" s="951">
        <f>IF(Z75=0,0,Z52)</f>
        <v>0</v>
      </c>
      <c r="AA110" s="952"/>
      <c r="AB110" s="951">
        <f>IF(AB75=0,0,AB52)</f>
        <v>0</v>
      </c>
      <c r="AC110" s="952"/>
      <c r="AD110" s="951">
        <f>IF(AD75=0,0,AD52)</f>
        <v>0</v>
      </c>
      <c r="AE110" s="952"/>
      <c r="AF110" s="951">
        <f>IF(AF75=0,0,AF52)</f>
        <v>0</v>
      </c>
      <c r="AG110" s="952"/>
      <c r="AH110" s="951">
        <f>IF(AH75=0,0,AH52)</f>
        <v>0</v>
      </c>
      <c r="AI110" s="952"/>
      <c r="AJ110" s="951">
        <f>IF(AJ75=0,0,AJ52)</f>
        <v>0</v>
      </c>
      <c r="AK110" s="952"/>
      <c r="AL110" s="951">
        <f>IF(AL75=0,0,AL52)</f>
        <v>0</v>
      </c>
      <c r="AM110" s="952"/>
      <c r="AN110" s="951">
        <f>IF(AN75=0,0,AN52)</f>
        <v>0</v>
      </c>
      <c r="AO110" s="952"/>
      <c r="AP110" s="951">
        <f>IF(AP75=0,0,AP52)</f>
        <v>0</v>
      </c>
      <c r="AQ110" s="952"/>
      <c r="AR110" s="951">
        <f>IF(AR75=0,0,AR52)</f>
        <v>0</v>
      </c>
      <c r="AS110" s="952"/>
      <c r="AT110" s="951">
        <f>IF(AT75=0,0,AT52)</f>
        <v>0</v>
      </c>
      <c r="AU110" s="952"/>
      <c r="AV110" s="951">
        <f>IF(AV75=0,0,AV52)</f>
        <v>0</v>
      </c>
      <c r="AW110" s="952"/>
      <c r="AX110" s="951">
        <f>IF(AX75=0,0,AX52)</f>
        <v>0</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7067.1999999999989</v>
      </c>
    </row>
    <row r="111" spans="1:91" x14ac:dyDescent="0.2">
      <c r="C111" s="249" t="s">
        <v>389</v>
      </c>
      <c r="D111" s="951">
        <f>D76</f>
        <v>4725</v>
      </c>
      <c r="E111" s="952"/>
      <c r="F111" s="951">
        <f t="shared" ref="F111" si="342">F76</f>
        <v>1820</v>
      </c>
      <c r="G111" s="952"/>
      <c r="H111" s="951">
        <f t="shared" ref="H111" si="343">H76</f>
        <v>5215</v>
      </c>
      <c r="I111" s="952"/>
      <c r="J111" s="951">
        <f t="shared" ref="J111" si="344">J76</f>
        <v>0</v>
      </c>
      <c r="K111" s="952"/>
      <c r="L111" s="951">
        <f t="shared" ref="L111" si="345">L76</f>
        <v>0</v>
      </c>
      <c r="M111" s="952"/>
      <c r="N111" s="951">
        <f t="shared" ref="N111" si="346">N76</f>
        <v>0</v>
      </c>
      <c r="O111" s="952"/>
      <c r="P111" s="951">
        <f t="shared" ref="P111" si="347">P76</f>
        <v>0</v>
      </c>
      <c r="Q111" s="952"/>
      <c r="R111" s="951">
        <f t="shared" ref="R111" si="348">R76</f>
        <v>0</v>
      </c>
      <c r="S111" s="952"/>
      <c r="T111" s="951">
        <f t="shared" ref="T111" si="349">T76</f>
        <v>0</v>
      </c>
      <c r="U111" s="952"/>
      <c r="V111" s="951">
        <f t="shared" ref="V111" si="350">V76</f>
        <v>0</v>
      </c>
      <c r="W111" s="952"/>
      <c r="X111" s="951">
        <f t="shared" ref="X111" si="351">X76</f>
        <v>1120</v>
      </c>
      <c r="Y111" s="952"/>
      <c r="Z111" s="951">
        <f t="shared" ref="Z111" si="352">Z76</f>
        <v>0</v>
      </c>
      <c r="AA111" s="952"/>
      <c r="AB111" s="951">
        <f t="shared" ref="AB111" si="353">AB76</f>
        <v>0</v>
      </c>
      <c r="AC111" s="952"/>
      <c r="AD111" s="951">
        <f t="shared" ref="AD111" si="354">AD76</f>
        <v>0</v>
      </c>
      <c r="AE111" s="952"/>
      <c r="AF111" s="951">
        <f t="shared" ref="AF111" si="355">AF76</f>
        <v>0</v>
      </c>
      <c r="AG111" s="952"/>
      <c r="AH111" s="951">
        <f t="shared" ref="AH111" si="356">AH76</f>
        <v>0</v>
      </c>
      <c r="AI111" s="952"/>
      <c r="AJ111" s="951">
        <f t="shared" ref="AJ111" si="357">AJ76</f>
        <v>0</v>
      </c>
      <c r="AK111" s="952"/>
      <c r="AL111" s="951">
        <f t="shared" ref="AL111" si="358">AL76</f>
        <v>0</v>
      </c>
      <c r="AM111" s="952"/>
      <c r="AN111" s="951">
        <f t="shared" ref="AN111" si="359">AN76</f>
        <v>0</v>
      </c>
      <c r="AO111" s="952"/>
      <c r="AP111" s="951">
        <f t="shared" ref="AP111" si="360">AP76</f>
        <v>0</v>
      </c>
      <c r="AQ111" s="952"/>
      <c r="AR111" s="951">
        <f t="shared" ref="AR111" si="361">AR76</f>
        <v>0</v>
      </c>
      <c r="AS111" s="952"/>
      <c r="AT111" s="951">
        <f>AT76</f>
        <v>0</v>
      </c>
      <c r="AU111" s="952"/>
      <c r="AV111" s="951">
        <f t="shared" ref="AV111" si="362">AV76</f>
        <v>0</v>
      </c>
      <c r="AW111" s="952"/>
      <c r="AX111" s="951">
        <f t="shared" ref="AX111" si="363">AX76</f>
        <v>0</v>
      </c>
      <c r="AY111" s="952"/>
      <c r="AZ111" s="951">
        <f t="shared" ref="AZ111:CD111" si="364">AZ76</f>
        <v>0</v>
      </c>
      <c r="BA111" s="952"/>
      <c r="BB111" s="951">
        <f t="shared" si="364"/>
        <v>0</v>
      </c>
      <c r="BC111" s="952"/>
      <c r="BD111" s="951">
        <f t="shared" si="364"/>
        <v>0</v>
      </c>
      <c r="BE111" s="952"/>
      <c r="BF111" s="951">
        <f t="shared" si="364"/>
        <v>0</v>
      </c>
      <c r="BG111" s="952"/>
      <c r="BH111" s="951">
        <f t="shared" si="364"/>
        <v>0</v>
      </c>
      <c r="BI111" s="952"/>
      <c r="BJ111" s="951">
        <f t="shared" si="364"/>
        <v>0</v>
      </c>
      <c r="BK111" s="952"/>
      <c r="BL111" s="951">
        <f t="shared" si="364"/>
        <v>0</v>
      </c>
      <c r="BM111" s="952"/>
      <c r="BN111" s="951">
        <f t="shared" si="364"/>
        <v>0</v>
      </c>
      <c r="BO111" s="952"/>
      <c r="BP111" s="951">
        <f t="shared" si="364"/>
        <v>0</v>
      </c>
      <c r="BQ111" s="952"/>
      <c r="BR111" s="951">
        <f t="shared" si="364"/>
        <v>0</v>
      </c>
      <c r="BS111" s="952"/>
      <c r="BT111" s="951">
        <f t="shared" si="364"/>
        <v>0</v>
      </c>
      <c r="BU111" s="952"/>
      <c r="BV111" s="951">
        <f t="shared" si="364"/>
        <v>0</v>
      </c>
      <c r="BW111" s="952"/>
      <c r="BX111" s="951">
        <f t="shared" si="364"/>
        <v>0</v>
      </c>
      <c r="BY111" s="952"/>
      <c r="BZ111" s="951">
        <f t="shared" si="364"/>
        <v>0</v>
      </c>
      <c r="CA111" s="952"/>
      <c r="CB111" s="951">
        <f t="shared" si="364"/>
        <v>0</v>
      </c>
      <c r="CC111" s="952"/>
      <c r="CD111" s="951">
        <f t="shared" si="364"/>
        <v>0</v>
      </c>
      <c r="CE111" s="952"/>
      <c r="CF111" s="482">
        <f>SUM(D111:CE111)</f>
        <v>12880</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725" priority="90" stopIfTrue="1" operator="notEqual">
      <formula>0</formula>
    </cfRule>
  </conditionalFormatting>
  <conditionalFormatting sqref="J55:K56 N55:O56 R55:S56 V55:W56 Z55:AA56">
    <cfRule type="cellIs" dxfId="724" priority="88" operator="greaterThan">
      <formula>0</formula>
    </cfRule>
    <cfRule type="cellIs" dxfId="723" priority="89" operator="greaterThan">
      <formula>0</formula>
    </cfRule>
  </conditionalFormatting>
  <conditionalFormatting sqref="D55:AA61">
    <cfRule type="cellIs" dxfId="722" priority="85" operator="greaterThan">
      <formula>0</formula>
    </cfRule>
    <cfRule type="cellIs" dxfId="721" priority="86" operator="greaterThan">
      <formula>0</formula>
    </cfRule>
    <cfRule type="cellIs" dxfId="720" priority="87" operator="greaterThan">
      <formula>0</formula>
    </cfRule>
  </conditionalFormatting>
  <conditionalFormatting sqref="AB55:AC61">
    <cfRule type="cellIs" dxfId="719" priority="82" operator="greaterThan">
      <formula>0</formula>
    </cfRule>
    <cfRule type="cellIs" dxfId="718" priority="83" operator="greaterThan">
      <formula>0</formula>
    </cfRule>
    <cfRule type="cellIs" dxfId="717" priority="84" operator="greaterThan">
      <formula>0</formula>
    </cfRule>
  </conditionalFormatting>
  <conditionalFormatting sqref="AD55:AE61">
    <cfRule type="cellIs" dxfId="716" priority="79" operator="greaterThan">
      <formula>0</formula>
    </cfRule>
    <cfRule type="cellIs" dxfId="715" priority="80" operator="greaterThan">
      <formula>0</formula>
    </cfRule>
    <cfRule type="cellIs" dxfId="714" priority="81" operator="greaterThan">
      <formula>0</formula>
    </cfRule>
  </conditionalFormatting>
  <conditionalFormatting sqref="AF55:AG61">
    <cfRule type="cellIs" dxfId="713" priority="76" operator="greaterThan">
      <formula>0</formula>
    </cfRule>
    <cfRule type="cellIs" dxfId="712" priority="77" operator="greaterThan">
      <formula>0</formula>
    </cfRule>
    <cfRule type="cellIs" dxfId="711" priority="78" operator="greaterThan">
      <formula>0</formula>
    </cfRule>
  </conditionalFormatting>
  <conditionalFormatting sqref="AH55:AI61">
    <cfRule type="cellIs" dxfId="710" priority="73" operator="greaterThan">
      <formula>0</formula>
    </cfRule>
    <cfRule type="cellIs" dxfId="709" priority="74" operator="greaterThan">
      <formula>0</formula>
    </cfRule>
    <cfRule type="cellIs" dxfId="708" priority="75" operator="greaterThan">
      <formula>0</formula>
    </cfRule>
  </conditionalFormatting>
  <conditionalFormatting sqref="AJ55:AK61">
    <cfRule type="cellIs" dxfId="707" priority="70" operator="greaterThan">
      <formula>0</formula>
    </cfRule>
    <cfRule type="cellIs" dxfId="706" priority="71" operator="greaterThan">
      <formula>0</formula>
    </cfRule>
    <cfRule type="cellIs" dxfId="705" priority="72" operator="greaterThan">
      <formula>0</formula>
    </cfRule>
  </conditionalFormatting>
  <conditionalFormatting sqref="AL55:AM61">
    <cfRule type="cellIs" dxfId="704" priority="67" operator="greaterThan">
      <formula>0</formula>
    </cfRule>
    <cfRule type="cellIs" dxfId="703" priority="68" operator="greaterThan">
      <formula>0</formula>
    </cfRule>
    <cfRule type="cellIs" dxfId="702" priority="69" operator="greaterThan">
      <formula>0</formula>
    </cfRule>
  </conditionalFormatting>
  <conditionalFormatting sqref="AN55:AO61">
    <cfRule type="cellIs" dxfId="701" priority="64" operator="greaterThan">
      <formula>0</formula>
    </cfRule>
    <cfRule type="cellIs" dxfId="700" priority="65" operator="greaterThan">
      <formula>0</formula>
    </cfRule>
    <cfRule type="cellIs" dxfId="699" priority="66" operator="greaterThan">
      <formula>0</formula>
    </cfRule>
  </conditionalFormatting>
  <conditionalFormatting sqref="AP55:AQ61">
    <cfRule type="cellIs" dxfId="698" priority="61" operator="greaterThan">
      <formula>0</formula>
    </cfRule>
    <cfRule type="cellIs" dxfId="697" priority="62" operator="greaterThan">
      <formula>0</formula>
    </cfRule>
    <cfRule type="cellIs" dxfId="696" priority="63" operator="greaterThan">
      <formula>0</formula>
    </cfRule>
  </conditionalFormatting>
  <conditionalFormatting sqref="AR55:AS61">
    <cfRule type="cellIs" dxfId="695" priority="58" operator="greaterThan">
      <formula>0</formula>
    </cfRule>
    <cfRule type="cellIs" dxfId="694" priority="59" operator="greaterThan">
      <formula>0</formula>
    </cfRule>
    <cfRule type="cellIs" dxfId="693" priority="60" operator="greaterThan">
      <formula>0</formula>
    </cfRule>
  </conditionalFormatting>
  <conditionalFormatting sqref="AT55:AU61">
    <cfRule type="cellIs" dxfId="692" priority="55" operator="greaterThan">
      <formula>0</formula>
    </cfRule>
    <cfRule type="cellIs" dxfId="691" priority="56" operator="greaterThan">
      <formula>0</formula>
    </cfRule>
    <cfRule type="cellIs" dxfId="690" priority="57" operator="greaterThan">
      <formula>0</formula>
    </cfRule>
  </conditionalFormatting>
  <conditionalFormatting sqref="AV55:AW61">
    <cfRule type="cellIs" dxfId="689" priority="52" operator="greaterThan">
      <formula>0</formula>
    </cfRule>
    <cfRule type="cellIs" dxfId="688" priority="53" operator="greaterThan">
      <formula>0</formula>
    </cfRule>
    <cfRule type="cellIs" dxfId="687" priority="54" operator="greaterThan">
      <formula>0</formula>
    </cfRule>
  </conditionalFormatting>
  <conditionalFormatting sqref="AX55:AY61">
    <cfRule type="cellIs" dxfId="686" priority="49" operator="greaterThan">
      <formula>0</formula>
    </cfRule>
    <cfRule type="cellIs" dxfId="685" priority="50" operator="greaterThan">
      <formula>0</formula>
    </cfRule>
    <cfRule type="cellIs" dxfId="684" priority="51" operator="greaterThan">
      <formula>0</formula>
    </cfRule>
  </conditionalFormatting>
  <conditionalFormatting sqref="AZ55:BA61">
    <cfRule type="cellIs" dxfId="683" priority="46" operator="greaterThan">
      <formula>0</formula>
    </cfRule>
    <cfRule type="cellIs" dxfId="682" priority="47" operator="greaterThan">
      <formula>0</formula>
    </cfRule>
    <cfRule type="cellIs" dxfId="681" priority="48" operator="greaterThan">
      <formula>0</formula>
    </cfRule>
  </conditionalFormatting>
  <conditionalFormatting sqref="BB55:BC61">
    <cfRule type="cellIs" dxfId="680" priority="43" operator="greaterThan">
      <formula>0</formula>
    </cfRule>
    <cfRule type="cellIs" dxfId="679" priority="44" operator="greaterThan">
      <formula>0</formula>
    </cfRule>
    <cfRule type="cellIs" dxfId="678" priority="45" operator="greaterThan">
      <formula>0</formula>
    </cfRule>
  </conditionalFormatting>
  <conditionalFormatting sqref="BD55:BE61">
    <cfRule type="cellIs" dxfId="677" priority="40" operator="greaterThan">
      <formula>0</formula>
    </cfRule>
    <cfRule type="cellIs" dxfId="676" priority="41" operator="greaterThan">
      <formula>0</formula>
    </cfRule>
    <cfRule type="cellIs" dxfId="675" priority="42" operator="greaterThan">
      <formula>0</formula>
    </cfRule>
  </conditionalFormatting>
  <conditionalFormatting sqref="BF55:BG61">
    <cfRule type="cellIs" dxfId="674" priority="37" operator="greaterThan">
      <formula>0</formula>
    </cfRule>
    <cfRule type="cellIs" dxfId="673" priority="38" operator="greaterThan">
      <formula>0</formula>
    </cfRule>
    <cfRule type="cellIs" dxfId="672" priority="39" operator="greaterThan">
      <formula>0</formula>
    </cfRule>
  </conditionalFormatting>
  <conditionalFormatting sqref="BH55:BI61">
    <cfRule type="cellIs" dxfId="671" priority="34" operator="greaterThan">
      <formula>0</formula>
    </cfRule>
    <cfRule type="cellIs" dxfId="670" priority="35" operator="greaterThan">
      <formula>0</formula>
    </cfRule>
    <cfRule type="cellIs" dxfId="669" priority="36" operator="greaterThan">
      <formula>0</formula>
    </cfRule>
  </conditionalFormatting>
  <conditionalFormatting sqref="BJ55:BK61">
    <cfRule type="cellIs" dxfId="668" priority="31" operator="greaterThan">
      <formula>0</formula>
    </cfRule>
    <cfRule type="cellIs" dxfId="667" priority="32" operator="greaterThan">
      <formula>0</formula>
    </cfRule>
    <cfRule type="cellIs" dxfId="666" priority="33" operator="greaterThan">
      <formula>0</formula>
    </cfRule>
  </conditionalFormatting>
  <conditionalFormatting sqref="BL55:BM61">
    <cfRule type="cellIs" dxfId="665" priority="28" operator="greaterThan">
      <formula>0</formula>
    </cfRule>
    <cfRule type="cellIs" dxfId="664" priority="29" operator="greaterThan">
      <formula>0</formula>
    </cfRule>
    <cfRule type="cellIs" dxfId="663" priority="30" operator="greaterThan">
      <formula>0</formula>
    </cfRule>
  </conditionalFormatting>
  <conditionalFormatting sqref="BN55:BO61">
    <cfRule type="cellIs" dxfId="662" priority="25" operator="greaterThan">
      <formula>0</formula>
    </cfRule>
    <cfRule type="cellIs" dxfId="661" priority="26" operator="greaterThan">
      <formula>0</formula>
    </cfRule>
    <cfRule type="cellIs" dxfId="660" priority="27" operator="greaterThan">
      <formula>0</formula>
    </cfRule>
  </conditionalFormatting>
  <conditionalFormatting sqref="BP55:BQ61">
    <cfRule type="cellIs" dxfId="659" priority="22" operator="greaterThan">
      <formula>0</formula>
    </cfRule>
    <cfRule type="cellIs" dxfId="658" priority="23" operator="greaterThan">
      <formula>0</formula>
    </cfRule>
    <cfRule type="cellIs" dxfId="657" priority="24" operator="greaterThan">
      <formula>0</formula>
    </cfRule>
  </conditionalFormatting>
  <conditionalFormatting sqref="BR55:BS61">
    <cfRule type="cellIs" dxfId="656" priority="19" operator="greaterThan">
      <formula>0</formula>
    </cfRule>
    <cfRule type="cellIs" dxfId="655" priority="20" operator="greaterThan">
      <formula>0</formula>
    </cfRule>
    <cfRule type="cellIs" dxfId="654" priority="21" operator="greaterThan">
      <formula>0</formula>
    </cfRule>
  </conditionalFormatting>
  <conditionalFormatting sqref="BT55:BU61">
    <cfRule type="cellIs" dxfId="653" priority="16" operator="greaterThan">
      <formula>0</formula>
    </cfRule>
    <cfRule type="cellIs" dxfId="652" priority="17" operator="greaterThan">
      <formula>0</formula>
    </cfRule>
    <cfRule type="cellIs" dxfId="651" priority="18" operator="greaterThan">
      <formula>0</formula>
    </cfRule>
  </conditionalFormatting>
  <conditionalFormatting sqref="BV55:BW61">
    <cfRule type="cellIs" dxfId="650" priority="13" operator="greaterThan">
      <formula>0</formula>
    </cfRule>
    <cfRule type="cellIs" dxfId="649" priority="14" operator="greaterThan">
      <formula>0</formula>
    </cfRule>
    <cfRule type="cellIs" dxfId="648" priority="15" operator="greaterThan">
      <formula>0</formula>
    </cfRule>
  </conditionalFormatting>
  <conditionalFormatting sqref="BX55:BY61">
    <cfRule type="cellIs" dxfId="647" priority="10" operator="greaterThan">
      <formula>0</formula>
    </cfRule>
    <cfRule type="cellIs" dxfId="646" priority="11" operator="greaterThan">
      <formula>0</formula>
    </cfRule>
    <cfRule type="cellIs" dxfId="645" priority="12" operator="greaterThan">
      <formula>0</formula>
    </cfRule>
  </conditionalFormatting>
  <conditionalFormatting sqref="BZ55:CA61">
    <cfRule type="cellIs" dxfId="644" priority="7" operator="greaterThan">
      <formula>0</formula>
    </cfRule>
    <cfRule type="cellIs" dxfId="643" priority="8" operator="greaterThan">
      <formula>0</formula>
    </cfRule>
    <cfRule type="cellIs" dxfId="642" priority="9" operator="greaterThan">
      <formula>0</formula>
    </cfRule>
  </conditionalFormatting>
  <conditionalFormatting sqref="CB55:CC61">
    <cfRule type="cellIs" dxfId="641" priority="4" operator="greaterThan">
      <formula>0</formula>
    </cfRule>
    <cfRule type="cellIs" dxfId="640" priority="5" operator="greaterThan">
      <formula>0</formula>
    </cfRule>
    <cfRule type="cellIs" dxfId="639" priority="6" operator="greaterThan">
      <formula>0</formula>
    </cfRule>
  </conditionalFormatting>
  <conditionalFormatting sqref="CD55:CE61">
    <cfRule type="cellIs" dxfId="638" priority="1" operator="greaterThan">
      <formula>0</formula>
    </cfRule>
    <cfRule type="cellIs" dxfId="637" priority="2" operator="greaterThan">
      <formula>0</formula>
    </cfRule>
    <cfRule type="cellIs" dxfId="63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K111"/>
  <sheetViews>
    <sheetView zoomScale="80" zoomScaleNormal="80" zoomScaleSheetLayoutView="100" zoomScalePageLayoutView="40" workbookViewId="0">
      <pane xSplit="3" ySplit="44" topLeftCell="D89" activePane="bottomRight" state="frozen"/>
      <selection activeCell="N54" sqref="N54:O54"/>
      <selection pane="topRight" activeCell="N54" sqref="N54:O54"/>
      <selection pane="bottomLeft" activeCell="N54" sqref="N54:O54"/>
      <selection pane="bottomRight" activeCell="AS117" sqref="AS117"/>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372</v>
      </c>
      <c r="CF1" s="1169" t="s">
        <v>320</v>
      </c>
      <c r="CG1" s="1170"/>
      <c r="CH1" s="843">
        <f>CF111/CF110</f>
        <v>1.323895313833453</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c r="CJ40"/>
      <c r="CK40"/>
      <c r="CL40"/>
      <c r="CM40"/>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c r="CJ41"/>
      <c r="CK41"/>
      <c r="CL41"/>
      <c r="CM41"/>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c r="CJ42"/>
      <c r="CK42"/>
      <c r="CL42"/>
      <c r="CM4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c r="CJ43"/>
      <c r="CK43"/>
      <c r="CL43"/>
      <c r="CM43"/>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c r="CJ44"/>
      <c r="CK44"/>
      <c r="CL44"/>
      <c r="CM44"/>
      <c r="CN44" s="279"/>
      <c r="CO44" s="280"/>
      <c r="CP44" s="281"/>
      <c r="CQ44" s="282"/>
    </row>
    <row r="45" spans="1:115" x14ac:dyDescent="0.2">
      <c r="A45" s="283" t="s">
        <v>358</v>
      </c>
      <c r="B45" s="284"/>
      <c r="C45" s="285" t="s">
        <v>2</v>
      </c>
      <c r="D45" s="1030">
        <f>'H-Aufteilung'!$Y$13*TP1_AeBo_TG!D64</f>
        <v>5.7125519078907336</v>
      </c>
      <c r="E45" s="1031"/>
      <c r="F45" s="1030">
        <f>'H-Aufteilung'!$Y$13*TP1_AeBo_TG!F64</f>
        <v>4.5700415263125862</v>
      </c>
      <c r="G45" s="1031"/>
      <c r="H45" s="1030">
        <f>'H-Aufteilung'!$Y$13*TP1_AeBo_TG!H64</f>
        <v>1.1425103815781465</v>
      </c>
      <c r="I45" s="1031"/>
      <c r="J45" s="1030">
        <f>'H-Aufteilung'!$Y$13*TP1_AeBo_TG!J64</f>
        <v>1.1425103815781465</v>
      </c>
      <c r="K45" s="1031"/>
      <c r="L45" s="1030">
        <f>'H-Aufteilung'!$Y$13*TP1_AeBo_TG!L64</f>
        <v>1.1425103815781465</v>
      </c>
      <c r="M45" s="1031"/>
      <c r="N45" s="1030">
        <f>'H-Aufteilung'!$Y$13*TP1_AeBo_TG!N64</f>
        <v>3.4275311447344396</v>
      </c>
      <c r="O45" s="1031"/>
      <c r="P45" s="1030">
        <f>'H-Aufteilung'!$Y$13*TP1_AeBo_TG!P64</f>
        <v>3.4275311447344396</v>
      </c>
      <c r="Q45" s="1031"/>
      <c r="R45" s="1030">
        <f>'H-Aufteilung'!$Y$13*TP1_AeBo_TG!R64</f>
        <v>6.8550622894688793</v>
      </c>
      <c r="S45" s="1031"/>
      <c r="T45" s="1030">
        <f>'H-Aufteilung'!$Y$13*TP1_AeBo_TG!T64</f>
        <v>7.9975726710470267</v>
      </c>
      <c r="U45" s="1031"/>
      <c r="V45" s="1030">
        <f>'H-Aufteilung'!$Y$13*TP1_AeBo_TG!V64</f>
        <v>9.1400830526251724</v>
      </c>
      <c r="W45" s="1031"/>
      <c r="X45" s="1030">
        <f>'H-Aufteilung'!$Y$13*TP1_AeBo_TG!X64</f>
        <v>6.8550622894688793</v>
      </c>
      <c r="Y45" s="1031"/>
      <c r="Z45" s="1030">
        <f>'H-Aufteilung'!$Y$13*TP1_AeBo_TG!Z64</f>
        <v>6.8550622894688793</v>
      </c>
      <c r="AA45" s="1031"/>
      <c r="AB45" s="1030">
        <f>'H-Aufteilung'!$Y$13*TP1_AeBo_TG!AB64</f>
        <v>7.9975726710470267</v>
      </c>
      <c r="AC45" s="1031"/>
      <c r="AD45" s="1030">
        <f>'H-Aufteilung'!$Y$13*TP1_AeBo_TG!AD64</f>
        <v>3.4275311447344396</v>
      </c>
      <c r="AE45" s="1031"/>
      <c r="AF45" s="1030">
        <f>'H-Aufteilung'!$Y$13*TP1_AeBo_TG!AF64</f>
        <v>3.4275311447344396</v>
      </c>
      <c r="AG45" s="1031"/>
      <c r="AH45" s="1030">
        <f>'H-Aufteilung'!$Y$13*TP1_AeBo_TG!AH64</f>
        <v>3.4275311447344396</v>
      </c>
      <c r="AI45" s="1031"/>
      <c r="AJ45" s="1030">
        <f>'H-Aufteilung'!$Y$13*TP1_AeBo_TG!AJ64</f>
        <v>6.8550622894688793</v>
      </c>
      <c r="AK45" s="1031"/>
      <c r="AL45" s="1030">
        <f>'H-Aufteilung'!$Y$13*TP1_AeBo_TG!AL64</f>
        <v>1.1425103815781465</v>
      </c>
      <c r="AM45" s="1031"/>
      <c r="AN45" s="1030">
        <f>'H-Aufteilung'!$Y$13*TP1_AeBo_TG!AN64</f>
        <v>1.1425103815781465</v>
      </c>
      <c r="AO45" s="1031"/>
      <c r="AP45" s="1030">
        <f>'H-Aufteilung'!$Y$13*TP1_AeBo_TG!AP64</f>
        <v>1.1425103815781465</v>
      </c>
      <c r="AQ45" s="1031"/>
      <c r="AR45" s="1030">
        <f>'H-Aufteilung'!$Y$13*TP1_AeBo_TG!AR64</f>
        <v>1.1425103815781465</v>
      </c>
      <c r="AS45" s="1031"/>
      <c r="AT45" s="1030">
        <f>'H-Aufteilung'!$Y$13*TP1_AeBo_TG!AT64</f>
        <v>3.4275311447344396</v>
      </c>
      <c r="AU45" s="1031"/>
      <c r="AV45" s="1030">
        <f>'H-Aufteilung'!$Y$13*TP1_AeBo_TG!AV64</f>
        <v>3.4275311447344396</v>
      </c>
      <c r="AW45" s="1031"/>
      <c r="AX45" s="1030">
        <f>'H-Aufteilung'!$Y$13*TP1_AeBo_TG!AX64</f>
        <v>1.1425103815781465</v>
      </c>
      <c r="AY45" s="1031"/>
      <c r="AZ45" s="1030">
        <f>'H-Aufteilung'!$Y$13*TP1_AeBo_TG!AZ64</f>
        <v>4.5700415263125862</v>
      </c>
      <c r="BA45" s="1031"/>
      <c r="BB45" s="1030">
        <f>'H-Aufteilung'!$Y$13*TP1_AeBo_TG!BB64</f>
        <v>4.5700415263125862</v>
      </c>
      <c r="BC45" s="1031"/>
      <c r="BD45" s="1030">
        <f>'H-Aufteilung'!$Y$13*TP1_AeBo_TG!BD64</f>
        <v>3.4275311447344396</v>
      </c>
      <c r="BE45" s="1031"/>
      <c r="BF45" s="1030">
        <f>'H-Aufteilung'!$Y$13*TP1_AeBo_TG!BF64</f>
        <v>3.4275311447344396</v>
      </c>
      <c r="BG45" s="1031"/>
      <c r="BH45" s="1030">
        <f>'H-Aufteilung'!$Y$13*TP1_AeBo_TG!BH64</f>
        <v>1.1425103815781465</v>
      </c>
      <c r="BI45" s="1031"/>
      <c r="BJ45" s="1030">
        <f>'H-Aufteilung'!$Y$13*TP1_AeBo_TG!BJ64</f>
        <v>1.1425103815781465</v>
      </c>
      <c r="BK45" s="1031"/>
      <c r="BL45" s="1030">
        <f>'H-Aufteilung'!$Y$13*TP1_AeBo_TG!BL64</f>
        <v>0</v>
      </c>
      <c r="BM45" s="1031"/>
      <c r="BN45" s="1030">
        <f>'H-Aufteilung'!$Y$13*TP1_AeBo_TG!BN64</f>
        <v>0</v>
      </c>
      <c r="BO45" s="1031"/>
      <c r="BP45" s="1030">
        <f>'H-Aufteilung'!$Y$13*TP1_AeBo_TG!BP64</f>
        <v>0</v>
      </c>
      <c r="BQ45" s="1031"/>
      <c r="BR45" s="1030">
        <f>'H-Aufteilung'!$Y$13*TP1_AeBo_TG!BR64</f>
        <v>0</v>
      </c>
      <c r="BS45" s="1031"/>
      <c r="BT45" s="1030">
        <f>'H-Aufteilung'!$Y$13*TP1_AeBo_TG!BT64</f>
        <v>0</v>
      </c>
      <c r="BU45" s="1031"/>
      <c r="BV45" s="1030">
        <f>'H-Aufteilung'!$Y$13*TP1_AeBo_TG!BV64</f>
        <v>0</v>
      </c>
      <c r="BW45" s="1031"/>
      <c r="BX45" s="1030">
        <f>'H-Aufteilung'!$Y$13*TP1_AeBo_TG!BX64</f>
        <v>0</v>
      </c>
      <c r="BY45" s="1031"/>
      <c r="BZ45" s="1030">
        <f>'H-Aufteilung'!$Y$13*TP1_AeBo_TG!BZ64</f>
        <v>0</v>
      </c>
      <c r="CA45" s="1031"/>
      <c r="CB45" s="1030">
        <f>'H-Aufteilung'!$Y$13*TP1_AeBo_TG!CB64</f>
        <v>0</v>
      </c>
      <c r="CC45" s="1031"/>
      <c r="CD45" s="1030">
        <f>'H-Aufteilung'!$Y$13*TP1_AeBo_TG!CD64</f>
        <v>0</v>
      </c>
      <c r="CE45" s="1031"/>
      <c r="CF45" s="275">
        <f t="shared" si="0"/>
        <v>114.25103815781472</v>
      </c>
      <c r="CG45" s="276">
        <v>140</v>
      </c>
      <c r="CH45" s="277">
        <f t="shared" si="1"/>
        <v>15995.14534209406</v>
      </c>
      <c r="CI45"/>
      <c r="CJ45"/>
      <c r="CK45"/>
      <c r="CL45"/>
      <c r="CM45"/>
      <c r="CN45" s="279">
        <f>(CF45+CK45)*0.1</f>
        <v>11.425103815781473</v>
      </c>
      <c r="CO45" s="286">
        <v>110</v>
      </c>
      <c r="CP45" s="281">
        <f t="shared" ref="CP45:CP49" si="2">CN45*CO45</f>
        <v>1256.7614197359619</v>
      </c>
      <c r="CQ45" s="282"/>
    </row>
    <row r="46" spans="1:115" x14ac:dyDescent="0.2">
      <c r="A46" s="283" t="s">
        <v>361</v>
      </c>
      <c r="B46" s="284"/>
      <c r="C46" s="285" t="s">
        <v>7</v>
      </c>
      <c r="D46" s="1030">
        <f>'H-Aufteilung'!$Y$14*TP1_AeBo_TG!D64</f>
        <v>6.9489358879552618</v>
      </c>
      <c r="E46" s="1031"/>
      <c r="F46" s="1030">
        <f>'H-Aufteilung'!$Y$14*TP1_AeBo_TG!F64</f>
        <v>5.5591487103642088</v>
      </c>
      <c r="G46" s="1031"/>
      <c r="H46" s="1030">
        <f>'H-Aufteilung'!$Y$14*TP1_AeBo_TG!H64</f>
        <v>1.3897871775910522</v>
      </c>
      <c r="I46" s="1031"/>
      <c r="J46" s="1030">
        <f>'H-Aufteilung'!$Y$14*TP1_AeBo_TG!J64</f>
        <v>1.3897871775910522</v>
      </c>
      <c r="K46" s="1031"/>
      <c r="L46" s="1030">
        <f>'H-Aufteilung'!$Y$14*TP1_AeBo_TG!L64</f>
        <v>1.3897871775910522</v>
      </c>
      <c r="M46" s="1031"/>
      <c r="N46" s="1030">
        <f>'H-Aufteilung'!$Y$14*TP1_AeBo_TG!N64</f>
        <v>4.1693615327731566</v>
      </c>
      <c r="O46" s="1031"/>
      <c r="P46" s="1030">
        <f>'H-Aufteilung'!$Y$14*TP1_AeBo_TG!P64</f>
        <v>4.1693615327731566</v>
      </c>
      <c r="Q46" s="1031"/>
      <c r="R46" s="1030">
        <f>'H-Aufteilung'!$Y$14*TP1_AeBo_TG!R64</f>
        <v>8.3387230655463132</v>
      </c>
      <c r="S46" s="1031"/>
      <c r="T46" s="1030">
        <f>'H-Aufteilung'!$Y$14*TP1_AeBo_TG!T64</f>
        <v>9.7285102431373662</v>
      </c>
      <c r="U46" s="1031"/>
      <c r="V46" s="1030">
        <f>'H-Aufteilung'!$Y$14*TP1_AeBo_TG!V64</f>
        <v>11.118297420728418</v>
      </c>
      <c r="W46" s="1031"/>
      <c r="X46" s="1030">
        <f>'H-Aufteilung'!$Y$14*TP1_AeBo_TG!X64</f>
        <v>8.3387230655463132</v>
      </c>
      <c r="Y46" s="1031"/>
      <c r="Z46" s="1030">
        <f>'H-Aufteilung'!$Y$14*TP1_AeBo_TG!Z64</f>
        <v>8.3387230655463132</v>
      </c>
      <c r="AA46" s="1031"/>
      <c r="AB46" s="1030">
        <f>'H-Aufteilung'!$Y$14*TP1_AeBo_TG!AB64</f>
        <v>9.7285102431373662</v>
      </c>
      <c r="AC46" s="1031"/>
      <c r="AD46" s="1030">
        <f>'H-Aufteilung'!$Y$14*TP1_AeBo_TG!AD64</f>
        <v>4.1693615327731566</v>
      </c>
      <c r="AE46" s="1031"/>
      <c r="AF46" s="1030">
        <f>'H-Aufteilung'!$Y$14*TP1_AeBo_TG!AF64</f>
        <v>4.1693615327731566</v>
      </c>
      <c r="AG46" s="1031"/>
      <c r="AH46" s="1030">
        <f>'H-Aufteilung'!$Y$14*TP1_AeBo_TG!AH64</f>
        <v>4.1693615327731566</v>
      </c>
      <c r="AI46" s="1031"/>
      <c r="AJ46" s="1030">
        <f>'H-Aufteilung'!$Y$14*TP1_AeBo_TG!AJ64</f>
        <v>8.3387230655463132</v>
      </c>
      <c r="AK46" s="1031"/>
      <c r="AL46" s="1030">
        <f>'H-Aufteilung'!$Y$14*TP1_AeBo_TG!AL64</f>
        <v>1.3897871775910522</v>
      </c>
      <c r="AM46" s="1031"/>
      <c r="AN46" s="1030">
        <f>'H-Aufteilung'!$Y$14*TP1_AeBo_TG!AN64</f>
        <v>1.3897871775910522</v>
      </c>
      <c r="AO46" s="1031"/>
      <c r="AP46" s="1030">
        <f>'H-Aufteilung'!$Y$14*TP1_AeBo_TG!AP64</f>
        <v>1.3897871775910522</v>
      </c>
      <c r="AQ46" s="1031"/>
      <c r="AR46" s="1030">
        <f>'H-Aufteilung'!$Y$14*TP1_AeBo_TG!AR64</f>
        <v>1.3897871775910522</v>
      </c>
      <c r="AS46" s="1031"/>
      <c r="AT46" s="1030">
        <f>'H-Aufteilung'!$Y$14*TP1_AeBo_TG!AT64</f>
        <v>4.1693615327731566</v>
      </c>
      <c r="AU46" s="1031"/>
      <c r="AV46" s="1030">
        <f>'H-Aufteilung'!$Y$14*TP1_AeBo_TG!AV64</f>
        <v>4.1693615327731566</v>
      </c>
      <c r="AW46" s="1031"/>
      <c r="AX46" s="1030">
        <f>'H-Aufteilung'!$Y$14*TP1_AeBo_TG!AX64</f>
        <v>1.3897871775910522</v>
      </c>
      <c r="AY46" s="1031"/>
      <c r="AZ46" s="1030">
        <f>'H-Aufteilung'!$Y$14*TP1_AeBo_TG!AZ64</f>
        <v>5.5591487103642088</v>
      </c>
      <c r="BA46" s="1031"/>
      <c r="BB46" s="1030">
        <f>'H-Aufteilung'!$Y$14*TP1_AeBo_TG!BB64</f>
        <v>5.5591487103642088</v>
      </c>
      <c r="BC46" s="1031"/>
      <c r="BD46" s="1030">
        <f>'H-Aufteilung'!$Y$14*TP1_AeBo_TG!BD64</f>
        <v>4.1693615327731566</v>
      </c>
      <c r="BE46" s="1031"/>
      <c r="BF46" s="1030">
        <f>'H-Aufteilung'!$Y$14*TP1_AeBo_TG!BF64</f>
        <v>4.1693615327731566</v>
      </c>
      <c r="BG46" s="1031"/>
      <c r="BH46" s="1030">
        <f>'H-Aufteilung'!$Y$14*TP1_AeBo_TG!BH64</f>
        <v>1.3897871775910522</v>
      </c>
      <c r="BI46" s="1031"/>
      <c r="BJ46" s="1030">
        <f>'H-Aufteilung'!$Y$14*TP1_AeBo_TG!BJ64</f>
        <v>1.3897871775910522</v>
      </c>
      <c r="BK46" s="1031"/>
      <c r="BL46" s="1030">
        <f>'H-Aufteilung'!$Y$14*TP1_AeBo_TG!BL64</f>
        <v>0</v>
      </c>
      <c r="BM46" s="1031"/>
      <c r="BN46" s="1030">
        <f>'H-Aufteilung'!$Y$14*TP1_AeBo_TG!BN64</f>
        <v>0</v>
      </c>
      <c r="BO46" s="1031"/>
      <c r="BP46" s="1030">
        <f>'H-Aufteilung'!$Y$14*TP1_AeBo_TG!BP64</f>
        <v>0</v>
      </c>
      <c r="BQ46" s="1031"/>
      <c r="BR46" s="1030">
        <f>'H-Aufteilung'!$Y$14*TP1_AeBo_TG!BR64</f>
        <v>0</v>
      </c>
      <c r="BS46" s="1031"/>
      <c r="BT46" s="1030">
        <f>'H-Aufteilung'!$Y$14*TP1_AeBo_TG!BT64</f>
        <v>0</v>
      </c>
      <c r="BU46" s="1031"/>
      <c r="BV46" s="1030">
        <f>'H-Aufteilung'!$Y$14*TP1_AeBo_TG!BV64</f>
        <v>0</v>
      </c>
      <c r="BW46" s="1031"/>
      <c r="BX46" s="1030">
        <f>'H-Aufteilung'!$Y$14*TP1_AeBo_TG!BX64</f>
        <v>0</v>
      </c>
      <c r="BY46" s="1031"/>
      <c r="BZ46" s="1030">
        <f>'H-Aufteilung'!$Y$14*TP1_AeBo_TG!BZ64</f>
        <v>0</v>
      </c>
      <c r="CA46" s="1031"/>
      <c r="CB46" s="1030">
        <f>'H-Aufteilung'!$Y$14*TP1_AeBo_TG!CB64</f>
        <v>0</v>
      </c>
      <c r="CC46" s="1031"/>
      <c r="CD46" s="1030">
        <f>'H-Aufteilung'!$Y$14*TP1_AeBo_TG!CD64</f>
        <v>0</v>
      </c>
      <c r="CE46" s="1031"/>
      <c r="CF46" s="275">
        <f t="shared" si="0"/>
        <v>138.97871775910517</v>
      </c>
      <c r="CG46" s="276">
        <v>118</v>
      </c>
      <c r="CH46" s="277">
        <f t="shared" si="1"/>
        <v>16399.488695574408</v>
      </c>
      <c r="CI46"/>
      <c r="CJ46"/>
      <c r="CK46"/>
      <c r="CL46"/>
      <c r="CM46"/>
      <c r="CN46" s="279"/>
      <c r="CO46" s="286"/>
      <c r="CP46" s="281"/>
      <c r="CQ46" s="282"/>
    </row>
    <row r="47" spans="1:115" x14ac:dyDescent="0.2">
      <c r="A47" s="283" t="s">
        <v>359</v>
      </c>
      <c r="B47" s="284"/>
      <c r="C47" s="285" t="s">
        <v>3</v>
      </c>
      <c r="D47" s="1030">
        <f>'H-Aufteilung'!$Y$15*TP1_AeBo_TG!D64</f>
        <v>6.4566718958925327</v>
      </c>
      <c r="E47" s="1031"/>
      <c r="F47" s="1030">
        <f>'H-Aufteilung'!$Y$15*TP1_AeBo_TG!F64</f>
        <v>5.1653375167140254</v>
      </c>
      <c r="G47" s="1031"/>
      <c r="H47" s="1030">
        <f>'H-Aufteilung'!$Y$15*TP1_AeBo_TG!H64</f>
        <v>1.2913343791785064</v>
      </c>
      <c r="I47" s="1031"/>
      <c r="J47" s="1030">
        <f>'H-Aufteilung'!$Y$15*TP1_AeBo_TG!J64</f>
        <v>1.2913343791785064</v>
      </c>
      <c r="K47" s="1031"/>
      <c r="L47" s="1030">
        <f>'H-Aufteilung'!$Y$15*TP1_AeBo_TG!L64</f>
        <v>1.2913343791785064</v>
      </c>
      <c r="M47" s="1031"/>
      <c r="N47" s="1030">
        <f>'H-Aufteilung'!$Y$15*TP1_AeBo_TG!N64</f>
        <v>3.8740031375355191</v>
      </c>
      <c r="O47" s="1031"/>
      <c r="P47" s="1030">
        <f>'H-Aufteilung'!$Y$15*TP1_AeBo_TG!P64</f>
        <v>3.8740031375355191</v>
      </c>
      <c r="Q47" s="1031"/>
      <c r="R47" s="1030">
        <f>'H-Aufteilung'!$Y$15*TP1_AeBo_TG!R64</f>
        <v>7.7480062750710381</v>
      </c>
      <c r="S47" s="1031"/>
      <c r="T47" s="1030">
        <f>'H-Aufteilung'!$Y$15*TP1_AeBo_TG!T64</f>
        <v>9.0393406542495462</v>
      </c>
      <c r="U47" s="1031"/>
      <c r="V47" s="1030">
        <f>'H-Aufteilung'!$Y$15*TP1_AeBo_TG!V64</f>
        <v>10.330675033428051</v>
      </c>
      <c r="W47" s="1031"/>
      <c r="X47" s="1030">
        <f>'H-Aufteilung'!$Y$15*TP1_AeBo_TG!X64</f>
        <v>7.7480062750710381</v>
      </c>
      <c r="Y47" s="1031"/>
      <c r="Z47" s="1030">
        <f>'H-Aufteilung'!$Y$15*TP1_AeBo_TG!Z64</f>
        <v>7.7480062750710381</v>
      </c>
      <c r="AA47" s="1031"/>
      <c r="AB47" s="1030">
        <f>'H-Aufteilung'!$Y$15*TP1_AeBo_TG!AB64</f>
        <v>9.0393406542495462</v>
      </c>
      <c r="AC47" s="1031"/>
      <c r="AD47" s="1030">
        <f>'H-Aufteilung'!$Y$15*TP1_AeBo_TG!AD64</f>
        <v>3.8740031375355191</v>
      </c>
      <c r="AE47" s="1031"/>
      <c r="AF47" s="1030">
        <f>'H-Aufteilung'!$Y$15*TP1_AeBo_TG!AF64</f>
        <v>3.8740031375355191</v>
      </c>
      <c r="AG47" s="1031"/>
      <c r="AH47" s="1030">
        <f>'H-Aufteilung'!$Y$15*TP1_AeBo_TG!AH64</f>
        <v>3.8740031375355191</v>
      </c>
      <c r="AI47" s="1031"/>
      <c r="AJ47" s="1030">
        <f>'H-Aufteilung'!$Y$15*TP1_AeBo_TG!AJ64</f>
        <v>7.7480062750710381</v>
      </c>
      <c r="AK47" s="1031"/>
      <c r="AL47" s="1030">
        <f>'H-Aufteilung'!$Y$15*TP1_AeBo_TG!AL64</f>
        <v>1.2913343791785064</v>
      </c>
      <c r="AM47" s="1031"/>
      <c r="AN47" s="1030">
        <f>'H-Aufteilung'!$Y$15*TP1_AeBo_TG!AN64</f>
        <v>1.2913343791785064</v>
      </c>
      <c r="AO47" s="1031"/>
      <c r="AP47" s="1030">
        <f>'H-Aufteilung'!$Y$15*TP1_AeBo_TG!AP64</f>
        <v>1.2913343791785064</v>
      </c>
      <c r="AQ47" s="1031"/>
      <c r="AR47" s="1030">
        <f>'H-Aufteilung'!$Y$15*TP1_AeBo_TG!AR64</f>
        <v>1.2913343791785064</v>
      </c>
      <c r="AS47" s="1031"/>
      <c r="AT47" s="1030">
        <f>'H-Aufteilung'!$Y$15*TP1_AeBo_TG!AT64</f>
        <v>3.8740031375355191</v>
      </c>
      <c r="AU47" s="1031"/>
      <c r="AV47" s="1030">
        <f>'H-Aufteilung'!$Y$15*TP1_AeBo_TG!AV64</f>
        <v>3.8740031375355191</v>
      </c>
      <c r="AW47" s="1031"/>
      <c r="AX47" s="1030">
        <f>'H-Aufteilung'!$Y$15*TP1_AeBo_TG!AX64</f>
        <v>1.2913343791785064</v>
      </c>
      <c r="AY47" s="1031"/>
      <c r="AZ47" s="1030">
        <f>'H-Aufteilung'!$Y$15*TP1_AeBo_TG!AZ64</f>
        <v>5.1653375167140254</v>
      </c>
      <c r="BA47" s="1031"/>
      <c r="BB47" s="1030">
        <f>'H-Aufteilung'!$Y$15*TP1_AeBo_TG!BB64</f>
        <v>5.1653375167140254</v>
      </c>
      <c r="BC47" s="1031"/>
      <c r="BD47" s="1030">
        <f>'H-Aufteilung'!$Y$15*TP1_AeBo_TG!BD64</f>
        <v>3.8740031375355191</v>
      </c>
      <c r="BE47" s="1031"/>
      <c r="BF47" s="1030">
        <f>'H-Aufteilung'!$Y$15*TP1_AeBo_TG!BF64</f>
        <v>3.8740031375355191</v>
      </c>
      <c r="BG47" s="1031"/>
      <c r="BH47" s="1030">
        <f>'H-Aufteilung'!$Y$15*TP1_AeBo_TG!BH64</f>
        <v>1.2913343791785064</v>
      </c>
      <c r="BI47" s="1031"/>
      <c r="BJ47" s="1030">
        <f>'H-Aufteilung'!$Y$15*TP1_AeBo_TG!BJ64</f>
        <v>1.2913343791785064</v>
      </c>
      <c r="BK47" s="1031"/>
      <c r="BL47" s="1030">
        <f>'H-Aufteilung'!$Y$15*TP1_AeBo_TG!BL64</f>
        <v>0</v>
      </c>
      <c r="BM47" s="1031"/>
      <c r="BN47" s="1030">
        <f>'H-Aufteilung'!$Y$15*TP1_AeBo_TG!BN64</f>
        <v>0</v>
      </c>
      <c r="BO47" s="1031"/>
      <c r="BP47" s="1030">
        <f>'H-Aufteilung'!$Y$15*TP1_AeBo_TG!BP64</f>
        <v>0</v>
      </c>
      <c r="BQ47" s="1031"/>
      <c r="BR47" s="1030">
        <f>'H-Aufteilung'!$Y$15*TP1_AeBo_TG!BR64</f>
        <v>0</v>
      </c>
      <c r="BS47" s="1031"/>
      <c r="BT47" s="1030">
        <f>'H-Aufteilung'!$Y$15*TP1_AeBo_TG!BT64</f>
        <v>0</v>
      </c>
      <c r="BU47" s="1031"/>
      <c r="BV47" s="1030">
        <f>'H-Aufteilung'!$Y$15*TP1_AeBo_TG!BV64</f>
        <v>0</v>
      </c>
      <c r="BW47" s="1031"/>
      <c r="BX47" s="1030">
        <f>'H-Aufteilung'!$Y$15*TP1_AeBo_TG!BX64</f>
        <v>0</v>
      </c>
      <c r="BY47" s="1031"/>
      <c r="BZ47" s="1030">
        <f>'H-Aufteilung'!$Y$15*TP1_AeBo_TG!BZ64</f>
        <v>0</v>
      </c>
      <c r="CA47" s="1031"/>
      <c r="CB47" s="1030">
        <f>'H-Aufteilung'!$Y$15*TP1_AeBo_TG!CB64</f>
        <v>0</v>
      </c>
      <c r="CC47" s="1031"/>
      <c r="CD47" s="1030">
        <f>'H-Aufteilung'!$Y$15*TP1_AeBo_TG!CD64</f>
        <v>0</v>
      </c>
      <c r="CE47" s="1031"/>
      <c r="CF47" s="275">
        <f t="shared" si="0"/>
        <v>129.1334379178507</v>
      </c>
      <c r="CG47" s="276">
        <v>100</v>
      </c>
      <c r="CH47" s="277">
        <f t="shared" si="1"/>
        <v>12913.34379178507</v>
      </c>
      <c r="CI47"/>
      <c r="CJ47"/>
      <c r="CK47"/>
      <c r="CL47"/>
      <c r="CM47"/>
      <c r="CN47" s="279">
        <f>(CF47+CK47)*0.1</f>
        <v>12.913343791785071</v>
      </c>
      <c r="CO47" s="286">
        <v>100</v>
      </c>
      <c r="CP47" s="281">
        <f t="shared" si="2"/>
        <v>1291.3343791785071</v>
      </c>
      <c r="CQ47" s="282"/>
    </row>
    <row r="48" spans="1:115" x14ac:dyDescent="0.2">
      <c r="A48" s="283" t="s">
        <v>362</v>
      </c>
      <c r="B48" s="284"/>
      <c r="C48" s="285" t="s">
        <v>8</v>
      </c>
      <c r="D48" s="1030">
        <f>'H-Aufteilung'!$Y$16*TP1_AeBo_TG!D64</f>
        <v>1.6027199741577212</v>
      </c>
      <c r="E48" s="1031"/>
      <c r="F48" s="1030">
        <f>'H-Aufteilung'!$Y$16*TP1_AeBo_TG!F64</f>
        <v>1.2821759793261769</v>
      </c>
      <c r="G48" s="1031"/>
      <c r="H48" s="1030">
        <f>'H-Aufteilung'!$Y$16*TP1_AeBo_TG!H64</f>
        <v>0.32054399483154422</v>
      </c>
      <c r="I48" s="1031"/>
      <c r="J48" s="1030">
        <f>'H-Aufteilung'!$Y$16*TP1_AeBo_TG!J64</f>
        <v>0.32054399483154422</v>
      </c>
      <c r="K48" s="1031"/>
      <c r="L48" s="1030">
        <f>'H-Aufteilung'!$Y$16*TP1_AeBo_TG!L64</f>
        <v>0.32054399483154422</v>
      </c>
      <c r="M48" s="1031"/>
      <c r="N48" s="1030">
        <f>'H-Aufteilung'!$Y$16*TP1_AeBo_TG!N64</f>
        <v>0.96163198449463261</v>
      </c>
      <c r="O48" s="1031"/>
      <c r="P48" s="1030">
        <f>'H-Aufteilung'!$Y$16*TP1_AeBo_TG!P64</f>
        <v>0.96163198449463261</v>
      </c>
      <c r="Q48" s="1031"/>
      <c r="R48" s="1030">
        <f>'H-Aufteilung'!$Y$16*TP1_AeBo_TG!R64</f>
        <v>1.9232639689892652</v>
      </c>
      <c r="S48" s="1031"/>
      <c r="T48" s="1030">
        <f>'H-Aufteilung'!$Y$16*TP1_AeBo_TG!T64</f>
        <v>2.2438079638208097</v>
      </c>
      <c r="U48" s="1031"/>
      <c r="V48" s="1030">
        <f>'H-Aufteilung'!$Y$16*TP1_AeBo_TG!V64</f>
        <v>2.5643519586523538</v>
      </c>
      <c r="W48" s="1031"/>
      <c r="X48" s="1030">
        <f>'H-Aufteilung'!$Y$16*TP1_AeBo_TG!X64</f>
        <v>1.9232639689892652</v>
      </c>
      <c r="Y48" s="1031"/>
      <c r="Z48" s="1030">
        <f>'H-Aufteilung'!$Y$16*TP1_AeBo_TG!Z64</f>
        <v>1.9232639689892652</v>
      </c>
      <c r="AA48" s="1031"/>
      <c r="AB48" s="1030">
        <f>'H-Aufteilung'!$Y$16*TP1_AeBo_TG!AB64</f>
        <v>2.2438079638208097</v>
      </c>
      <c r="AC48" s="1031"/>
      <c r="AD48" s="1030">
        <f>'H-Aufteilung'!$Y$16*TP1_AeBo_TG!AD64</f>
        <v>0.96163198449463261</v>
      </c>
      <c r="AE48" s="1031"/>
      <c r="AF48" s="1030">
        <f>'H-Aufteilung'!$Y$16*TP1_AeBo_TG!AF64</f>
        <v>0.96163198449463261</v>
      </c>
      <c r="AG48" s="1031"/>
      <c r="AH48" s="1030">
        <f>'H-Aufteilung'!$Y$16*TP1_AeBo_TG!AH64</f>
        <v>0.96163198449463261</v>
      </c>
      <c r="AI48" s="1031"/>
      <c r="AJ48" s="1030">
        <f>'H-Aufteilung'!$Y$16*TP1_AeBo_TG!AJ64</f>
        <v>1.9232639689892652</v>
      </c>
      <c r="AK48" s="1031"/>
      <c r="AL48" s="1030">
        <f>'H-Aufteilung'!$Y$16*TP1_AeBo_TG!AL64</f>
        <v>0.32054399483154422</v>
      </c>
      <c r="AM48" s="1031"/>
      <c r="AN48" s="1030">
        <f>'H-Aufteilung'!$Y$16*TP1_AeBo_TG!AN64</f>
        <v>0.32054399483154422</v>
      </c>
      <c r="AO48" s="1031"/>
      <c r="AP48" s="1030">
        <f>'H-Aufteilung'!$Y$16*TP1_AeBo_TG!AP64</f>
        <v>0.32054399483154422</v>
      </c>
      <c r="AQ48" s="1031"/>
      <c r="AR48" s="1030">
        <f>'H-Aufteilung'!$Y$16*TP1_AeBo_TG!AR64</f>
        <v>0.32054399483154422</v>
      </c>
      <c r="AS48" s="1031"/>
      <c r="AT48" s="1030">
        <f>'H-Aufteilung'!$Y$16*TP1_AeBo_TG!AT64</f>
        <v>0.96163198449463261</v>
      </c>
      <c r="AU48" s="1031"/>
      <c r="AV48" s="1030">
        <f>'H-Aufteilung'!$Y$16*TP1_AeBo_TG!AV64</f>
        <v>0.96163198449463261</v>
      </c>
      <c r="AW48" s="1031"/>
      <c r="AX48" s="1030">
        <f>'H-Aufteilung'!$Y$16*TP1_AeBo_TG!AX64</f>
        <v>0.32054399483154422</v>
      </c>
      <c r="AY48" s="1031"/>
      <c r="AZ48" s="1030">
        <f>'H-Aufteilung'!$Y$16*TP1_AeBo_TG!AZ64</f>
        <v>1.2821759793261769</v>
      </c>
      <c r="BA48" s="1031"/>
      <c r="BB48" s="1030">
        <f>'H-Aufteilung'!$Y$16*TP1_AeBo_TG!BB64</f>
        <v>1.2821759793261769</v>
      </c>
      <c r="BC48" s="1031"/>
      <c r="BD48" s="1030">
        <f>'H-Aufteilung'!$Y$16*TP1_AeBo_TG!BD64</f>
        <v>0.96163198449463261</v>
      </c>
      <c r="BE48" s="1031"/>
      <c r="BF48" s="1030">
        <f>'H-Aufteilung'!$Y$16*TP1_AeBo_TG!BF64</f>
        <v>0.96163198449463261</v>
      </c>
      <c r="BG48" s="1031"/>
      <c r="BH48" s="1030">
        <f>'H-Aufteilung'!$Y$16*TP1_AeBo_TG!BH64</f>
        <v>0.32054399483154422</v>
      </c>
      <c r="BI48" s="1031"/>
      <c r="BJ48" s="1030">
        <f>'H-Aufteilung'!$Y$16*TP1_AeBo_TG!BJ64</f>
        <v>0.32054399483154422</v>
      </c>
      <c r="BK48" s="1031"/>
      <c r="BL48" s="1030">
        <f>'H-Aufteilung'!$Y$16*TP1_AeBo_TG!BL64</f>
        <v>0</v>
      </c>
      <c r="BM48" s="1031"/>
      <c r="BN48" s="1030">
        <f>'H-Aufteilung'!$Y$16*TP1_AeBo_TG!BN64</f>
        <v>0</v>
      </c>
      <c r="BO48" s="1031"/>
      <c r="BP48" s="1030">
        <f>'H-Aufteilung'!$Y$16*TP1_AeBo_TG!BP64</f>
        <v>0</v>
      </c>
      <c r="BQ48" s="1031"/>
      <c r="BR48" s="1030">
        <f>'H-Aufteilung'!$Y$16*TP1_AeBo_TG!BR64</f>
        <v>0</v>
      </c>
      <c r="BS48" s="1031"/>
      <c r="BT48" s="1030">
        <f>'H-Aufteilung'!$Y$16*TP1_AeBo_TG!BT64</f>
        <v>0</v>
      </c>
      <c r="BU48" s="1031"/>
      <c r="BV48" s="1030">
        <f>'H-Aufteilung'!$Y$16*TP1_AeBo_TG!BV64</f>
        <v>0</v>
      </c>
      <c r="BW48" s="1031"/>
      <c r="BX48" s="1030">
        <f>'H-Aufteilung'!$Y$16*TP1_AeBo_TG!BX64</f>
        <v>0</v>
      </c>
      <c r="BY48" s="1031"/>
      <c r="BZ48" s="1030">
        <f>'H-Aufteilung'!$Y$16*TP1_AeBo_TG!BZ64</f>
        <v>0</v>
      </c>
      <c r="CA48" s="1031"/>
      <c r="CB48" s="1030">
        <f>'H-Aufteilung'!$Y$16*TP1_AeBo_TG!CB64</f>
        <v>0</v>
      </c>
      <c r="CC48" s="1031"/>
      <c r="CD48" s="1030">
        <f>'H-Aufteilung'!$Y$16*TP1_AeBo_TG!CD64</f>
        <v>0</v>
      </c>
      <c r="CE48" s="1031"/>
      <c r="CF48" s="275">
        <f t="shared" ref="CF48" si="3">SUM(D48:CE48)</f>
        <v>32.054399483154434</v>
      </c>
      <c r="CG48" s="276">
        <v>75</v>
      </c>
      <c r="CH48" s="277">
        <f t="shared" si="1"/>
        <v>2404.0799612365827</v>
      </c>
      <c r="CI48"/>
      <c r="CJ48"/>
      <c r="CK48"/>
      <c r="CL48"/>
      <c r="CM48"/>
      <c r="CN48" s="279"/>
      <c r="CO48" s="286"/>
      <c r="CP48" s="281"/>
      <c r="CQ48" s="282"/>
    </row>
    <row r="49" spans="1:95" x14ac:dyDescent="0.2">
      <c r="A49" s="283" t="s">
        <v>360</v>
      </c>
      <c r="B49" s="284"/>
      <c r="C49" s="285" t="s">
        <v>9</v>
      </c>
      <c r="D49" s="1030">
        <f>'H-Aufteilung'!$Y$17*TP1_AeBo_TG!D64</f>
        <v>45.654623263864217</v>
      </c>
      <c r="E49" s="1031"/>
      <c r="F49" s="1030">
        <f>'H-Aufteilung'!$Y$17*TP1_AeBo_TG!F64</f>
        <v>36.523698611091376</v>
      </c>
      <c r="G49" s="1031"/>
      <c r="H49" s="1030">
        <f>'H-Aufteilung'!$Y$17*TP1_AeBo_TG!H64</f>
        <v>9.130924652772844</v>
      </c>
      <c r="I49" s="1031"/>
      <c r="J49" s="1030">
        <f>'H-Aufteilung'!$Y$17*TP1_AeBo_TG!J64</f>
        <v>9.130924652772844</v>
      </c>
      <c r="K49" s="1031"/>
      <c r="L49" s="1030">
        <f>'H-Aufteilung'!$Y$17*TP1_AeBo_TG!L64</f>
        <v>9.130924652772844</v>
      </c>
      <c r="M49" s="1031"/>
      <c r="N49" s="1030">
        <f>'H-Aufteilung'!$Y$17*TP1_AeBo_TG!N64</f>
        <v>27.392773958318529</v>
      </c>
      <c r="O49" s="1031"/>
      <c r="P49" s="1030">
        <f>'H-Aufteilung'!$Y$17*TP1_AeBo_TG!P64</f>
        <v>27.392773958318529</v>
      </c>
      <c r="Q49" s="1031"/>
      <c r="R49" s="1030">
        <f>'H-Aufteilung'!$Y$17*TP1_AeBo_TG!R64</f>
        <v>54.785547916637057</v>
      </c>
      <c r="S49" s="1031"/>
      <c r="T49" s="1030">
        <f>'H-Aufteilung'!$Y$17*TP1_AeBo_TG!T64</f>
        <v>63.916472569409905</v>
      </c>
      <c r="U49" s="1031"/>
      <c r="V49" s="1030">
        <f>'H-Aufteilung'!$Y$17*TP1_AeBo_TG!V64</f>
        <v>73.047397222182752</v>
      </c>
      <c r="W49" s="1031"/>
      <c r="X49" s="1030">
        <f>'H-Aufteilung'!$Y$17*TP1_AeBo_TG!X64</f>
        <v>54.785547916637057</v>
      </c>
      <c r="Y49" s="1031"/>
      <c r="Z49" s="1030">
        <f>'H-Aufteilung'!$Y$17*TP1_AeBo_TG!Z64</f>
        <v>54.785547916637057</v>
      </c>
      <c r="AA49" s="1031"/>
      <c r="AB49" s="1030">
        <f>'H-Aufteilung'!$Y$17*TP1_AeBo_TG!AB64</f>
        <v>63.916472569409905</v>
      </c>
      <c r="AC49" s="1031"/>
      <c r="AD49" s="1030">
        <f>'H-Aufteilung'!$Y$17*TP1_AeBo_TG!AD64</f>
        <v>27.392773958318529</v>
      </c>
      <c r="AE49" s="1031"/>
      <c r="AF49" s="1030">
        <f>'H-Aufteilung'!$Y$17*TP1_AeBo_TG!AF64</f>
        <v>27.392773958318529</v>
      </c>
      <c r="AG49" s="1031"/>
      <c r="AH49" s="1030">
        <f>'H-Aufteilung'!$Y$17*TP1_AeBo_TG!AH64</f>
        <v>27.392773958318529</v>
      </c>
      <c r="AI49" s="1031"/>
      <c r="AJ49" s="1030">
        <f>'H-Aufteilung'!$Y$17*TP1_AeBo_TG!AJ64</f>
        <v>54.785547916637057</v>
      </c>
      <c r="AK49" s="1031"/>
      <c r="AL49" s="1030">
        <f>'H-Aufteilung'!$Y$17*TP1_AeBo_TG!AL64</f>
        <v>9.130924652772844</v>
      </c>
      <c r="AM49" s="1031"/>
      <c r="AN49" s="1030">
        <f>'H-Aufteilung'!$Y$17*TP1_AeBo_TG!AN64</f>
        <v>9.130924652772844</v>
      </c>
      <c r="AO49" s="1031"/>
      <c r="AP49" s="1030">
        <f>'H-Aufteilung'!$Y$17*TP1_AeBo_TG!AP64</f>
        <v>9.130924652772844</v>
      </c>
      <c r="AQ49" s="1031"/>
      <c r="AR49" s="1030">
        <f>'H-Aufteilung'!$Y$17*TP1_AeBo_TG!AR64</f>
        <v>9.130924652772844</v>
      </c>
      <c r="AS49" s="1031"/>
      <c r="AT49" s="1030">
        <f>'H-Aufteilung'!$Y$17*TP1_AeBo_TG!AT64</f>
        <v>27.392773958318529</v>
      </c>
      <c r="AU49" s="1031"/>
      <c r="AV49" s="1030">
        <f>'H-Aufteilung'!$Y$17*TP1_AeBo_TG!AV64</f>
        <v>27.392773958318529</v>
      </c>
      <c r="AW49" s="1031"/>
      <c r="AX49" s="1030">
        <f>'H-Aufteilung'!$Y$17*TP1_AeBo_TG!AX64</f>
        <v>9.130924652772844</v>
      </c>
      <c r="AY49" s="1031"/>
      <c r="AZ49" s="1030">
        <f>'H-Aufteilung'!$Y$17*TP1_AeBo_TG!AZ64</f>
        <v>36.523698611091376</v>
      </c>
      <c r="BA49" s="1031"/>
      <c r="BB49" s="1030">
        <f>'H-Aufteilung'!$Y$17*TP1_AeBo_TG!BB64</f>
        <v>36.523698611091376</v>
      </c>
      <c r="BC49" s="1031"/>
      <c r="BD49" s="1030">
        <f>'H-Aufteilung'!$Y$17*TP1_AeBo_TG!BD64</f>
        <v>27.392773958318529</v>
      </c>
      <c r="BE49" s="1031"/>
      <c r="BF49" s="1030">
        <f>'H-Aufteilung'!$Y$17*TP1_AeBo_TG!BF64</f>
        <v>27.392773958318529</v>
      </c>
      <c r="BG49" s="1031"/>
      <c r="BH49" s="1030">
        <f>'H-Aufteilung'!$Y$17*TP1_AeBo_TG!BH64</f>
        <v>9.130924652772844</v>
      </c>
      <c r="BI49" s="1031"/>
      <c r="BJ49" s="1030">
        <f>'H-Aufteilung'!$Y$17*TP1_AeBo_TG!BJ64</f>
        <v>9.130924652772844</v>
      </c>
      <c r="BK49" s="1031"/>
      <c r="BL49" s="1030">
        <f>'H-Aufteilung'!$Y$17*TP1_AeBo_TG!BL64</f>
        <v>0</v>
      </c>
      <c r="BM49" s="1031"/>
      <c r="BN49" s="1030">
        <f>'H-Aufteilung'!$Y$17*TP1_AeBo_TG!BN64</f>
        <v>0</v>
      </c>
      <c r="BO49" s="1031"/>
      <c r="BP49" s="1030">
        <f>'H-Aufteilung'!$Y$17*TP1_AeBo_TG!BP64</f>
        <v>0</v>
      </c>
      <c r="BQ49" s="1031"/>
      <c r="BR49" s="1030">
        <f>'H-Aufteilung'!$Y$17*TP1_AeBo_TG!BR64</f>
        <v>0</v>
      </c>
      <c r="BS49" s="1031"/>
      <c r="BT49" s="1030">
        <f>'H-Aufteilung'!$Y$17*TP1_AeBo_TG!BT64</f>
        <v>0</v>
      </c>
      <c r="BU49" s="1031"/>
      <c r="BV49" s="1030">
        <f>'H-Aufteilung'!$Y$17*TP1_AeBo_TG!BV64</f>
        <v>0</v>
      </c>
      <c r="BW49" s="1031"/>
      <c r="BX49" s="1030">
        <f>'H-Aufteilung'!$Y$17*TP1_AeBo_TG!BX64</f>
        <v>0</v>
      </c>
      <c r="BY49" s="1031"/>
      <c r="BZ49" s="1030">
        <f>'H-Aufteilung'!$Y$17*TP1_AeBo_TG!BZ64</f>
        <v>0</v>
      </c>
      <c r="CA49" s="1031"/>
      <c r="CB49" s="1030">
        <f>'H-Aufteilung'!$Y$17*TP1_AeBo_TG!CB64</f>
        <v>0</v>
      </c>
      <c r="CC49" s="1031"/>
      <c r="CD49" s="1030">
        <f>'H-Aufteilung'!$Y$17*TP1_AeBo_TG!CD64</f>
        <v>0</v>
      </c>
      <c r="CE49" s="1031"/>
      <c r="CF49" s="275">
        <f t="shared" si="0"/>
        <v>913.09246527728442</v>
      </c>
      <c r="CG49" s="276">
        <v>60</v>
      </c>
      <c r="CH49" s="277">
        <f t="shared" si="1"/>
        <v>54785.547916637064</v>
      </c>
      <c r="CI49"/>
      <c r="CJ49"/>
      <c r="CK49"/>
      <c r="CL49"/>
      <c r="CM49"/>
      <c r="CN49" s="279">
        <f>(CF49+CK49)*0.1</f>
        <v>91.309246527728448</v>
      </c>
      <c r="CO49" s="286">
        <v>90</v>
      </c>
      <c r="CP49" s="281">
        <f t="shared" si="2"/>
        <v>8217.83218749556</v>
      </c>
      <c r="CQ49" s="282"/>
    </row>
    <row r="50" spans="1:95" x14ac:dyDescent="0.2">
      <c r="A50" s="283" t="s">
        <v>363</v>
      </c>
      <c r="B50" s="284"/>
      <c r="C50" s="285" t="s">
        <v>10</v>
      </c>
      <c r="D50" s="1030">
        <f>'H-Aufteilung'!$Y$18*TP1_AeBo_TG!D64</f>
        <v>9.822383841623747</v>
      </c>
      <c r="E50" s="1031"/>
      <c r="F50" s="1030">
        <f>'H-Aufteilung'!$Y$18*TP1_AeBo_TG!F64</f>
        <v>7.8579070732989971</v>
      </c>
      <c r="G50" s="1031"/>
      <c r="H50" s="1030">
        <f>'H-Aufteilung'!$Y$18*TP1_AeBo_TG!H64</f>
        <v>1.9644767683247493</v>
      </c>
      <c r="I50" s="1031"/>
      <c r="J50" s="1030">
        <f>'H-Aufteilung'!$Y$18*TP1_AeBo_TG!J64</f>
        <v>1.9644767683247493</v>
      </c>
      <c r="K50" s="1031"/>
      <c r="L50" s="1030">
        <f>'H-Aufteilung'!$Y$18*TP1_AeBo_TG!L64</f>
        <v>1.9644767683247493</v>
      </c>
      <c r="M50" s="1031"/>
      <c r="N50" s="1030">
        <f>'H-Aufteilung'!$Y$18*TP1_AeBo_TG!N64</f>
        <v>5.8934303049742471</v>
      </c>
      <c r="O50" s="1031"/>
      <c r="P50" s="1030">
        <f>'H-Aufteilung'!$Y$18*TP1_AeBo_TG!P64</f>
        <v>5.8934303049742471</v>
      </c>
      <c r="Q50" s="1031"/>
      <c r="R50" s="1030">
        <f>'H-Aufteilung'!$Y$18*TP1_AeBo_TG!R64</f>
        <v>11.786860609948494</v>
      </c>
      <c r="S50" s="1031"/>
      <c r="T50" s="1030">
        <f>'H-Aufteilung'!$Y$18*TP1_AeBo_TG!T64</f>
        <v>13.751337378273245</v>
      </c>
      <c r="U50" s="1031"/>
      <c r="V50" s="1030">
        <f>'H-Aufteilung'!$Y$18*TP1_AeBo_TG!V64</f>
        <v>15.715814146597994</v>
      </c>
      <c r="W50" s="1031"/>
      <c r="X50" s="1030">
        <f>'H-Aufteilung'!$Y$18*TP1_AeBo_TG!X64</f>
        <v>11.786860609948494</v>
      </c>
      <c r="Y50" s="1031"/>
      <c r="Z50" s="1030">
        <f>'H-Aufteilung'!$Y$18*TP1_AeBo_TG!Z64</f>
        <v>11.786860609948494</v>
      </c>
      <c r="AA50" s="1031"/>
      <c r="AB50" s="1030">
        <f>'H-Aufteilung'!$Y$18*TP1_AeBo_TG!AB64</f>
        <v>13.751337378273245</v>
      </c>
      <c r="AC50" s="1031"/>
      <c r="AD50" s="1030">
        <f>'H-Aufteilung'!$Y$18*TP1_AeBo_TG!AD64</f>
        <v>5.8934303049742471</v>
      </c>
      <c r="AE50" s="1031"/>
      <c r="AF50" s="1030">
        <f>'H-Aufteilung'!$Y$18*TP1_AeBo_TG!AF64</f>
        <v>5.8934303049742471</v>
      </c>
      <c r="AG50" s="1031"/>
      <c r="AH50" s="1030">
        <f>'H-Aufteilung'!$Y$18*TP1_AeBo_TG!AH64</f>
        <v>5.8934303049742471</v>
      </c>
      <c r="AI50" s="1031"/>
      <c r="AJ50" s="1030">
        <f>'H-Aufteilung'!$Y$18*TP1_AeBo_TG!AJ64</f>
        <v>11.786860609948494</v>
      </c>
      <c r="AK50" s="1031"/>
      <c r="AL50" s="1030">
        <f>'H-Aufteilung'!$Y$18*TP1_AeBo_TG!AL64</f>
        <v>1.9644767683247493</v>
      </c>
      <c r="AM50" s="1031"/>
      <c r="AN50" s="1030">
        <f>'H-Aufteilung'!$Y$18*TP1_AeBo_TG!AN64</f>
        <v>1.9644767683247493</v>
      </c>
      <c r="AO50" s="1031"/>
      <c r="AP50" s="1030">
        <f>'H-Aufteilung'!$Y$18*TP1_AeBo_TG!AP64</f>
        <v>1.9644767683247493</v>
      </c>
      <c r="AQ50" s="1031"/>
      <c r="AR50" s="1030">
        <f>'H-Aufteilung'!$Y$18*TP1_AeBo_TG!AR64</f>
        <v>1.9644767683247493</v>
      </c>
      <c r="AS50" s="1031"/>
      <c r="AT50" s="1030">
        <f>'H-Aufteilung'!$Y$18*TP1_AeBo_TG!AT64</f>
        <v>5.8934303049742471</v>
      </c>
      <c r="AU50" s="1031"/>
      <c r="AV50" s="1030">
        <f>'H-Aufteilung'!$Y$18*TP1_AeBo_TG!AV64</f>
        <v>5.8934303049742471</v>
      </c>
      <c r="AW50" s="1031"/>
      <c r="AX50" s="1030">
        <f>'H-Aufteilung'!$Y$18*TP1_AeBo_TG!AX64</f>
        <v>1.9644767683247493</v>
      </c>
      <c r="AY50" s="1031"/>
      <c r="AZ50" s="1030">
        <f>'H-Aufteilung'!$Y$18*TP1_AeBo_TG!AZ64</f>
        <v>7.8579070732989971</v>
      </c>
      <c r="BA50" s="1031"/>
      <c r="BB50" s="1030">
        <f>'H-Aufteilung'!$Y$18*TP1_AeBo_TG!BB64</f>
        <v>7.8579070732989971</v>
      </c>
      <c r="BC50" s="1031"/>
      <c r="BD50" s="1030">
        <f>'H-Aufteilung'!$Y$18*TP1_AeBo_TG!BD64</f>
        <v>5.8934303049742471</v>
      </c>
      <c r="BE50" s="1031"/>
      <c r="BF50" s="1030">
        <f>'H-Aufteilung'!$Y$18*TP1_AeBo_TG!BF64</f>
        <v>5.8934303049742471</v>
      </c>
      <c r="BG50" s="1031"/>
      <c r="BH50" s="1030">
        <f>'H-Aufteilung'!$Y$18*TP1_AeBo_TG!BH64</f>
        <v>1.9644767683247493</v>
      </c>
      <c r="BI50" s="1031"/>
      <c r="BJ50" s="1030">
        <f>'H-Aufteilung'!$Y$18*TP1_AeBo_TG!BJ64</f>
        <v>1.9644767683247493</v>
      </c>
      <c r="BK50" s="1031"/>
      <c r="BL50" s="1030">
        <f>'H-Aufteilung'!$Y$18*TP1_AeBo_TG!BL64</f>
        <v>0</v>
      </c>
      <c r="BM50" s="1031"/>
      <c r="BN50" s="1030">
        <f>'H-Aufteilung'!$Y$18*TP1_AeBo_TG!BN64</f>
        <v>0</v>
      </c>
      <c r="BO50" s="1031"/>
      <c r="BP50" s="1030">
        <f>'H-Aufteilung'!$Y$18*TP1_AeBo_TG!BP64</f>
        <v>0</v>
      </c>
      <c r="BQ50" s="1031"/>
      <c r="BR50" s="1030">
        <f>'H-Aufteilung'!$Y$18*TP1_AeBo_TG!BR64</f>
        <v>0</v>
      </c>
      <c r="BS50" s="1031"/>
      <c r="BT50" s="1030">
        <f>'H-Aufteilung'!$Y$18*TP1_AeBo_TG!BT64</f>
        <v>0</v>
      </c>
      <c r="BU50" s="1031"/>
      <c r="BV50" s="1030">
        <f>'H-Aufteilung'!$Y$18*TP1_AeBo_TG!BV64</f>
        <v>0</v>
      </c>
      <c r="BW50" s="1031"/>
      <c r="BX50" s="1030">
        <f>'H-Aufteilung'!$Y$18*TP1_AeBo_TG!BX64</f>
        <v>0</v>
      </c>
      <c r="BY50" s="1031"/>
      <c r="BZ50" s="1030">
        <f>'H-Aufteilung'!$Y$18*TP1_AeBo_TG!BZ64</f>
        <v>0</v>
      </c>
      <c r="CA50" s="1031"/>
      <c r="CB50" s="1030">
        <f>'H-Aufteilung'!$Y$18*TP1_AeBo_TG!CB64</f>
        <v>0</v>
      </c>
      <c r="CC50" s="1031"/>
      <c r="CD50" s="1030">
        <f>'H-Aufteilung'!$Y$18*TP1_AeBo_TG!CD64</f>
        <v>0</v>
      </c>
      <c r="CE50" s="1031"/>
      <c r="CF50" s="275">
        <f t="shared" si="0"/>
        <v>196.44767683247494</v>
      </c>
      <c r="CG50" s="276">
        <v>35</v>
      </c>
      <c r="CH50" s="277">
        <f t="shared" si="1"/>
        <v>6875.6686891366226</v>
      </c>
      <c r="CI50"/>
      <c r="CJ50"/>
      <c r="CK50"/>
      <c r="CL50"/>
      <c r="CM50"/>
      <c r="CN50" s="279"/>
      <c r="CO50" s="286"/>
      <c r="CP50" s="281"/>
      <c r="CQ50" s="282"/>
    </row>
    <row r="51" spans="1:95" ht="14.25" customHeight="1" x14ac:dyDescent="0.2">
      <c r="A51" s="263" t="s">
        <v>347</v>
      </c>
      <c r="B51" s="287"/>
      <c r="C51" s="287"/>
      <c r="D51" s="1028">
        <f>SUM(D44:E50)</f>
        <v>76.197886771384219</v>
      </c>
      <c r="E51" s="1029"/>
      <c r="F51" s="1028">
        <f>SUM(F44:G50)</f>
        <v>60.958309417107365</v>
      </c>
      <c r="G51" s="1029"/>
      <c r="H51" s="1028">
        <f>SUM(H44:I50)</f>
        <v>15.239577354276841</v>
      </c>
      <c r="I51" s="1029"/>
      <c r="J51" s="1028">
        <f>SUM(J44:K50)</f>
        <v>15.239577354276841</v>
      </c>
      <c r="K51" s="1029"/>
      <c r="L51" s="1028">
        <f>SUM(L44:M50)</f>
        <v>15.239577354276841</v>
      </c>
      <c r="M51" s="1029"/>
      <c r="N51" s="1028">
        <f>SUM(N44:O50)</f>
        <v>45.718732062830519</v>
      </c>
      <c r="O51" s="1029"/>
      <c r="P51" s="1028">
        <f>SUM(P44:Q50)</f>
        <v>45.718732062830519</v>
      </c>
      <c r="Q51" s="1029"/>
      <c r="R51" s="1028">
        <f>SUM(R44:S50)</f>
        <v>91.437464125661037</v>
      </c>
      <c r="S51" s="1029"/>
      <c r="T51" s="1028">
        <f>SUM(T44:U50)</f>
        <v>106.6770414799379</v>
      </c>
      <c r="U51" s="1029"/>
      <c r="V51" s="1028">
        <f>SUM(V44:W50)</f>
        <v>121.91661883421473</v>
      </c>
      <c r="W51" s="1029"/>
      <c r="X51" s="1028">
        <f>SUM(X44:Y50)</f>
        <v>91.437464125661037</v>
      </c>
      <c r="Y51" s="1029"/>
      <c r="Z51" s="1028">
        <f>SUM(Z44:AA50)</f>
        <v>91.437464125661037</v>
      </c>
      <c r="AA51" s="1029"/>
      <c r="AB51" s="1027">
        <f>SUM(AB44:AC50)</f>
        <v>106.6770414799379</v>
      </c>
      <c r="AC51" s="1027"/>
      <c r="AD51" s="1027">
        <f>SUM(AD44:AE50)</f>
        <v>45.718732062830519</v>
      </c>
      <c r="AE51" s="1027"/>
      <c r="AF51" s="1027">
        <f>SUM(AF44:AG50)</f>
        <v>45.718732062830519</v>
      </c>
      <c r="AG51" s="1027"/>
      <c r="AH51" s="1027">
        <f>SUM(AH44:AI50)</f>
        <v>45.718732062830519</v>
      </c>
      <c r="AI51" s="1027"/>
      <c r="AJ51" s="1027">
        <f>SUM(AJ44:AK50)</f>
        <v>91.437464125661037</v>
      </c>
      <c r="AK51" s="1027"/>
      <c r="AL51" s="1027">
        <f>SUM(AL44:AM50)</f>
        <v>15.239577354276841</v>
      </c>
      <c r="AM51" s="1027"/>
      <c r="AN51" s="1027">
        <f>SUM(AN44:AO50)</f>
        <v>15.239577354276841</v>
      </c>
      <c r="AO51" s="1027"/>
      <c r="AP51" s="1027">
        <f>SUM(AP44:AQ50)</f>
        <v>15.239577354276841</v>
      </c>
      <c r="AQ51" s="1027"/>
      <c r="AR51" s="1027">
        <f>SUM(AR44:AS50)</f>
        <v>15.239577354276841</v>
      </c>
      <c r="AS51" s="1027"/>
      <c r="AT51" s="1027">
        <f>SUM(AT44:AU50)</f>
        <v>45.718732062830519</v>
      </c>
      <c r="AU51" s="1027"/>
      <c r="AV51" s="1027">
        <f>SUM(AV44:AW50)</f>
        <v>45.718732062830519</v>
      </c>
      <c r="AW51" s="1027"/>
      <c r="AX51" s="1027">
        <f>SUM(AX44:AY50)</f>
        <v>15.239577354276841</v>
      </c>
      <c r="AY51" s="1027"/>
      <c r="AZ51" s="1029">
        <f>SUM(AZ44:BA50)</f>
        <v>60.958309417107365</v>
      </c>
      <c r="BA51" s="1027"/>
      <c r="BB51" s="1029">
        <f>SUM(BB44:BC50)</f>
        <v>60.958309417107365</v>
      </c>
      <c r="BC51" s="1027"/>
      <c r="BD51" s="1029">
        <f>SUM(BD44:BE50)</f>
        <v>45.718732062830519</v>
      </c>
      <c r="BE51" s="1027"/>
      <c r="BF51" s="1027">
        <f>SUM(BF44:BG50)</f>
        <v>45.718732062830519</v>
      </c>
      <c r="BG51" s="1027"/>
      <c r="BH51" s="1027">
        <f>SUM(BH44:BI50)</f>
        <v>15.239577354276841</v>
      </c>
      <c r="BI51" s="1027"/>
      <c r="BJ51" s="1027">
        <f>SUM(BJ44:BK50)</f>
        <v>15.239577354276841</v>
      </c>
      <c r="BK51" s="1027"/>
      <c r="BL51" s="1027">
        <f>SUM(BL44:BM50)</f>
        <v>0</v>
      </c>
      <c r="BM51" s="1027"/>
      <c r="BN51" s="1027">
        <f>SUM(BN44:BO50)</f>
        <v>0</v>
      </c>
      <c r="BO51" s="1027"/>
      <c r="BP51" s="1027">
        <f>SUM(BP44:BQ50)</f>
        <v>0</v>
      </c>
      <c r="BQ51" s="1027"/>
      <c r="BR51" s="1027">
        <f>SUM(BR44:BS50)</f>
        <v>0</v>
      </c>
      <c r="BS51" s="1027"/>
      <c r="BT51" s="1027">
        <f>SUM(BT44:BU50)</f>
        <v>0</v>
      </c>
      <c r="BU51" s="1027"/>
      <c r="BV51" s="1027">
        <f>SUM(BV44:BW50)</f>
        <v>0</v>
      </c>
      <c r="BW51" s="1027"/>
      <c r="BX51" s="1027">
        <f>SUM(BX44:BY50)</f>
        <v>0</v>
      </c>
      <c r="BY51" s="1027"/>
      <c r="BZ51" s="1027">
        <f>SUM(BZ44:CA50)</f>
        <v>0</v>
      </c>
      <c r="CA51" s="1027"/>
      <c r="CB51" s="1027">
        <f>SUM(CB44:CC50)</f>
        <v>0</v>
      </c>
      <c r="CC51" s="1027"/>
      <c r="CD51" s="1027">
        <f>SUM(CD44:CE50)</f>
        <v>0</v>
      </c>
      <c r="CE51" s="1027"/>
      <c r="CF51" s="288">
        <f>SUM(CF44:CF50)</f>
        <v>1523.9577354276844</v>
      </c>
      <c r="CG51" s="289"/>
      <c r="CH51" s="290">
        <f>SUM(CH44:CH50)</f>
        <v>109373.27439646381</v>
      </c>
      <c r="CI51"/>
      <c r="CJ51"/>
      <c r="CK51"/>
      <c r="CL51"/>
      <c r="CM51"/>
      <c r="CN51" s="292">
        <f>SUM(CN44:CN50)</f>
        <v>115.64769413529498</v>
      </c>
      <c r="CO51" s="293"/>
      <c r="CP51" s="294">
        <f>SUM(CP44:CP50)</f>
        <v>10765.927986410028</v>
      </c>
    </row>
    <row r="52" spans="1:95" ht="14.25" customHeight="1" x14ac:dyDescent="0.2">
      <c r="A52" s="263" t="s">
        <v>348</v>
      </c>
      <c r="B52" s="287"/>
      <c r="C52" s="287"/>
      <c r="D52" s="1023">
        <f>SUMPRODUCT(D44:D50,$CG$44:$CG$50)</f>
        <v>5468.6637198231901</v>
      </c>
      <c r="E52" s="1024"/>
      <c r="F52" s="1023">
        <f>SUMPRODUCT(F44:F50,$CG$44:$CG$50)</f>
        <v>4374.9309758585523</v>
      </c>
      <c r="G52" s="1024"/>
      <c r="H52" s="1023">
        <f t="shared" ref="H52" si="4">SUMPRODUCT(H44:H50,$CG$44:$CG$50)</f>
        <v>1093.7327439646381</v>
      </c>
      <c r="I52" s="1024"/>
      <c r="J52" s="1023">
        <f t="shared" ref="J52" si="5">SUMPRODUCT(J44:J50,$CG$44:$CG$50)</f>
        <v>1093.7327439646381</v>
      </c>
      <c r="K52" s="1024"/>
      <c r="L52" s="1023">
        <f t="shared" ref="L52" si="6">SUMPRODUCT(L44:L50,$CG$44:$CG$50)</f>
        <v>1093.7327439646381</v>
      </c>
      <c r="M52" s="1024"/>
      <c r="N52" s="1023">
        <f t="shared" ref="N52" si="7">SUMPRODUCT(N44:N50,$CG$44:$CG$50)</f>
        <v>3281.198231893914</v>
      </c>
      <c r="O52" s="1024"/>
      <c r="P52" s="1023">
        <f t="shared" ref="P52" si="8">SUMPRODUCT(P44:P50,$CG$44:$CG$50)</f>
        <v>3281.198231893914</v>
      </c>
      <c r="Q52" s="1024"/>
      <c r="R52" s="1023">
        <f t="shared" ref="R52" si="9">SUMPRODUCT(R44:R50,$CG$44:$CG$50)</f>
        <v>6562.396463787828</v>
      </c>
      <c r="S52" s="1024"/>
      <c r="T52" s="1023">
        <f t="shared" ref="T52" si="10">SUMPRODUCT(T44:T50,$CG$44:$CG$50)</f>
        <v>7656.1292077524658</v>
      </c>
      <c r="U52" s="1024"/>
      <c r="V52" s="1023">
        <f t="shared" ref="V52" si="11">SUMPRODUCT(V44:V50,$CG$44:$CG$50)</f>
        <v>8749.8619517171046</v>
      </c>
      <c r="W52" s="1024"/>
      <c r="X52" s="1023">
        <f t="shared" ref="X52" si="12">SUMPRODUCT(X44:X50,$CG$44:$CG$50)</f>
        <v>6562.396463787828</v>
      </c>
      <c r="Y52" s="1024"/>
      <c r="Z52" s="1023">
        <f t="shared" ref="Z52:CB52" si="13">SUMPRODUCT(Z44:Z50,$CG$44:$CG$50)</f>
        <v>6562.396463787828</v>
      </c>
      <c r="AA52" s="1024"/>
      <c r="AB52" s="1023">
        <f t="shared" ref="AB52:CD52" si="14">SUMPRODUCT(AB44:AB50,$CG$44:$CG$50)</f>
        <v>7656.1292077524658</v>
      </c>
      <c r="AC52" s="1024"/>
      <c r="AD52" s="1023">
        <f t="shared" ref="AD52:BN52" si="15">SUMPRODUCT(AD44:AD50,$CG$44:$CG$50)</f>
        <v>3281.198231893914</v>
      </c>
      <c r="AE52" s="1024"/>
      <c r="AF52" s="1023">
        <f t="shared" ref="AF52:BP52" si="16">SUMPRODUCT(AF44:AF50,$CG$44:$CG$50)</f>
        <v>3281.198231893914</v>
      </c>
      <c r="AG52" s="1024"/>
      <c r="AH52" s="1023">
        <f t="shared" ref="AH52:BR52" si="17">SUMPRODUCT(AH44:AH50,$CG$44:$CG$50)</f>
        <v>3281.198231893914</v>
      </c>
      <c r="AI52" s="1024"/>
      <c r="AJ52" s="1023">
        <f t="shared" ref="AJ52:BT52" si="18">SUMPRODUCT(AJ44:AJ50,$CG$44:$CG$50)</f>
        <v>6562.396463787828</v>
      </c>
      <c r="AK52" s="1024"/>
      <c r="AL52" s="1023">
        <f t="shared" ref="AL52:BV52" si="19">SUMPRODUCT(AL44:AL50,$CG$44:$CG$50)</f>
        <v>1093.7327439646381</v>
      </c>
      <c r="AM52" s="1024"/>
      <c r="AN52" s="1023">
        <f t="shared" ref="AN52:BX52" si="20">SUMPRODUCT(AN44:AN50,$CG$44:$CG$50)</f>
        <v>1093.7327439646381</v>
      </c>
      <c r="AO52" s="1024"/>
      <c r="AP52" s="1023">
        <f t="shared" ref="AP52" si="21">SUMPRODUCT(AP44:AP50,$CG$44:$CG$50)</f>
        <v>1093.7327439646381</v>
      </c>
      <c r="AQ52" s="1024"/>
      <c r="AR52" s="1023">
        <f t="shared" si="13"/>
        <v>1093.7327439646381</v>
      </c>
      <c r="AS52" s="1024"/>
      <c r="AT52" s="1023">
        <f t="shared" si="14"/>
        <v>3281.198231893914</v>
      </c>
      <c r="AU52" s="1024"/>
      <c r="AV52" s="1023">
        <f t="shared" si="15"/>
        <v>3281.198231893914</v>
      </c>
      <c r="AW52" s="1024"/>
      <c r="AX52" s="1023">
        <f t="shared" si="16"/>
        <v>1093.7327439646381</v>
      </c>
      <c r="AY52" s="1024"/>
      <c r="AZ52" s="1023">
        <f t="shared" si="17"/>
        <v>4374.9309758585523</v>
      </c>
      <c r="BA52" s="1024"/>
      <c r="BB52" s="1023">
        <f t="shared" si="18"/>
        <v>4374.9309758585523</v>
      </c>
      <c r="BC52" s="1024"/>
      <c r="BD52" s="1023">
        <f t="shared" si="19"/>
        <v>3281.198231893914</v>
      </c>
      <c r="BE52" s="1024"/>
      <c r="BF52" s="1023">
        <f t="shared" si="20"/>
        <v>3281.198231893914</v>
      </c>
      <c r="BG52" s="1024"/>
      <c r="BH52" s="1023">
        <f t="shared" ref="BH52" si="22">SUMPRODUCT(BH44:BH50,$CG$44:$CG$50)</f>
        <v>1093.7327439646381</v>
      </c>
      <c r="BI52" s="1024"/>
      <c r="BJ52" s="1023">
        <f t="shared" si="13"/>
        <v>1093.7327439646381</v>
      </c>
      <c r="BK52" s="1024"/>
      <c r="BL52" s="1023">
        <f t="shared" si="14"/>
        <v>0</v>
      </c>
      <c r="BM52" s="1024"/>
      <c r="BN52" s="1023">
        <f t="shared" si="15"/>
        <v>0</v>
      </c>
      <c r="BO52" s="1024"/>
      <c r="BP52" s="1023">
        <f t="shared" si="16"/>
        <v>0</v>
      </c>
      <c r="BQ52" s="1024"/>
      <c r="BR52" s="1023">
        <f t="shared" si="17"/>
        <v>0</v>
      </c>
      <c r="BS52" s="1024"/>
      <c r="BT52" s="1023">
        <f t="shared" si="18"/>
        <v>0</v>
      </c>
      <c r="BU52" s="1024"/>
      <c r="BV52" s="1023">
        <f t="shared" si="19"/>
        <v>0</v>
      </c>
      <c r="BW52" s="1024"/>
      <c r="BX52" s="1023">
        <f t="shared" si="20"/>
        <v>0</v>
      </c>
      <c r="BY52" s="1024"/>
      <c r="BZ52" s="1023">
        <f t="shared" ref="BZ52" si="23">SUMPRODUCT(BZ44:BZ50,$CG$44:$CG$50)</f>
        <v>0</v>
      </c>
      <c r="CA52" s="1024"/>
      <c r="CB52" s="1023">
        <f t="shared" si="13"/>
        <v>0</v>
      </c>
      <c r="CC52" s="1024"/>
      <c r="CD52" s="1023">
        <f t="shared" si="14"/>
        <v>0</v>
      </c>
      <c r="CE52" s="1024"/>
      <c r="CF52" s="295"/>
      <c r="CG52" s="296"/>
      <c r="CH52" s="297"/>
      <c r="CI52"/>
      <c r="CJ52"/>
      <c r="CK52"/>
      <c r="CL52"/>
      <c r="CM52"/>
      <c r="CN52" s="299"/>
      <c r="CO52" s="293"/>
      <c r="CP52" s="299"/>
    </row>
    <row r="53" spans="1:95" hidden="1" outlineLevel="1" x14ac:dyDescent="0.2">
      <c r="A53" s="300"/>
      <c r="C53" s="301"/>
      <c r="AB53" s="302"/>
      <c r="AY53" s="303"/>
      <c r="CF53" s="1025" t="s">
        <v>349</v>
      </c>
      <c r="CG53" s="1026"/>
      <c r="CH53" s="1026"/>
      <c r="CI53"/>
      <c r="CJ53"/>
      <c r="CK53"/>
      <c r="CL53"/>
      <c r="CM53"/>
    </row>
    <row r="54" spans="1:95" ht="12.75" hidden="1"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c r="CJ54"/>
      <c r="CK54"/>
      <c r="CL54"/>
      <c r="CM54"/>
    </row>
    <row r="55" spans="1:95" ht="12.75" hidden="1"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c r="CJ55"/>
      <c r="CK55"/>
      <c r="CL55"/>
      <c r="CM55"/>
    </row>
    <row r="56" spans="1:95" ht="12.75" hidden="1"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c r="CJ56"/>
      <c r="CK56"/>
      <c r="CL56"/>
      <c r="CM56"/>
    </row>
    <row r="57" spans="1:95" ht="12.75" hidden="1"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c r="CJ57"/>
      <c r="CK57"/>
      <c r="CL57"/>
      <c r="CM57"/>
    </row>
    <row r="58" spans="1:95" ht="12.75" hidden="1"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0</v>
      </c>
      <c r="CG58" s="574">
        <v>95</v>
      </c>
      <c r="CH58" s="573">
        <f t="shared" si="25"/>
        <v>0</v>
      </c>
      <c r="CI58"/>
      <c r="CJ58"/>
      <c r="CK58"/>
      <c r="CL58"/>
      <c r="CM58"/>
    </row>
    <row r="59" spans="1:95" ht="12.75" hidden="1"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c r="CJ59"/>
      <c r="CK59"/>
      <c r="CL59"/>
      <c r="CM59"/>
    </row>
    <row r="60" spans="1:95" ht="12.75" hidden="1"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c r="CJ60"/>
      <c r="CK60"/>
      <c r="CL60"/>
      <c r="CM60"/>
    </row>
    <row r="61" spans="1:95" ht="12.75" hidden="1"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c r="CJ61"/>
      <c r="CK61"/>
      <c r="CL61"/>
      <c r="CM61"/>
    </row>
    <row r="62" spans="1:95" ht="12.75" hidden="1"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0</v>
      </c>
      <c r="CG62" s="569"/>
      <c r="CH62" s="570">
        <f>SUM(CH55:CH61)</f>
        <v>0</v>
      </c>
      <c r="CI62"/>
      <c r="CJ62"/>
      <c r="CK62"/>
      <c r="CL62"/>
      <c r="CM62"/>
    </row>
    <row r="63" spans="1:95" ht="12.75" hidden="1"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c r="CJ63"/>
      <c r="CK63"/>
      <c r="CL63"/>
      <c r="CM63"/>
    </row>
    <row r="64" spans="1:95" collapsed="1" x14ac:dyDescent="0.2">
      <c r="A64" s="300"/>
      <c r="D64" s="1004">
        <v>0.05</v>
      </c>
      <c r="E64" s="1004"/>
      <c r="F64" s="1004">
        <v>0.04</v>
      </c>
      <c r="G64" s="1004"/>
      <c r="H64" s="1004">
        <v>0.01</v>
      </c>
      <c r="I64" s="1004"/>
      <c r="J64" s="1004">
        <v>0.01</v>
      </c>
      <c r="K64" s="1004"/>
      <c r="L64" s="1004">
        <v>0.01</v>
      </c>
      <c r="M64" s="1004"/>
      <c r="N64" s="1004">
        <v>0.03</v>
      </c>
      <c r="O64" s="1004"/>
      <c r="P64" s="1004">
        <v>0.03</v>
      </c>
      <c r="Q64" s="1004"/>
      <c r="R64" s="1004">
        <v>0.06</v>
      </c>
      <c r="S64" s="1004"/>
      <c r="T64" s="1004">
        <v>7.0000000000000007E-2</v>
      </c>
      <c r="U64" s="1004"/>
      <c r="V64" s="1004">
        <v>0.08</v>
      </c>
      <c r="W64" s="1004"/>
      <c r="X64" s="1004">
        <v>0.06</v>
      </c>
      <c r="Y64" s="1004"/>
      <c r="Z64" s="1004">
        <v>0.06</v>
      </c>
      <c r="AA64" s="1004"/>
      <c r="AB64" s="1004">
        <v>7.0000000000000007E-2</v>
      </c>
      <c r="AC64" s="1004"/>
      <c r="AD64" s="1004">
        <v>0.03</v>
      </c>
      <c r="AE64" s="1004"/>
      <c r="AF64" s="1004">
        <v>0.03</v>
      </c>
      <c r="AG64" s="1004"/>
      <c r="AH64" s="1004">
        <v>0.03</v>
      </c>
      <c r="AI64" s="1004"/>
      <c r="AJ64" s="1004">
        <v>0.06</v>
      </c>
      <c r="AK64" s="1004"/>
      <c r="AL64" s="1004">
        <v>0.01</v>
      </c>
      <c r="AM64" s="1004"/>
      <c r="AN64" s="1004">
        <v>0.01</v>
      </c>
      <c r="AO64" s="1004"/>
      <c r="AP64" s="1004">
        <v>0.01</v>
      </c>
      <c r="AQ64" s="1004"/>
      <c r="AR64" s="1004">
        <v>0.01</v>
      </c>
      <c r="AS64" s="1004"/>
      <c r="AT64" s="1004">
        <v>0.03</v>
      </c>
      <c r="AU64" s="1004"/>
      <c r="AV64" s="1004">
        <v>0.03</v>
      </c>
      <c r="AW64" s="1004"/>
      <c r="AX64" s="1004">
        <v>0.01</v>
      </c>
      <c r="AY64" s="1004"/>
      <c r="AZ64" s="1004">
        <v>0.04</v>
      </c>
      <c r="BA64" s="1004"/>
      <c r="BB64" s="1004">
        <v>0.04</v>
      </c>
      <c r="BC64" s="1004"/>
      <c r="BD64" s="1004">
        <v>0.03</v>
      </c>
      <c r="BE64" s="1004"/>
      <c r="BF64" s="1004">
        <v>0.03</v>
      </c>
      <c r="BG64" s="1004"/>
      <c r="BH64" s="1004">
        <v>0.01</v>
      </c>
      <c r="BI64" s="1004"/>
      <c r="BJ64" s="1004">
        <v>0.01</v>
      </c>
      <c r="BK64" s="1004"/>
      <c r="BL64" s="1004"/>
      <c r="BM64" s="1004"/>
      <c r="BN64" s="1004"/>
      <c r="BO64" s="1004"/>
      <c r="BP64" s="1004"/>
      <c r="BQ64" s="1004"/>
      <c r="BR64" s="1004"/>
      <c r="BS64" s="1004"/>
      <c r="BT64" s="1004"/>
      <c r="BU64" s="1004"/>
      <c r="BV64" s="1004"/>
      <c r="BW64" s="1004"/>
      <c r="BX64" s="1004"/>
      <c r="BY64" s="1004"/>
      <c r="BZ64" s="1004"/>
      <c r="CA64" s="1004"/>
      <c r="CB64" s="1004"/>
      <c r="CC64" s="1004"/>
      <c r="CD64" s="1004"/>
      <c r="CE64" s="1004"/>
      <c r="CF64" s="420">
        <f>SUM(D64:CE64)</f>
        <v>1.0000000000000004</v>
      </c>
      <c r="CG64" s="420"/>
      <c r="CI64"/>
      <c r="CJ64"/>
      <c r="CK64"/>
      <c r="CL64"/>
      <c r="CM64"/>
    </row>
    <row r="65" spans="1:92" ht="18" customHeight="1" x14ac:dyDescent="0.2">
      <c r="A65" s="1159" t="s">
        <v>351</v>
      </c>
      <c r="B65" s="1160"/>
      <c r="C65" s="314" t="s">
        <v>322</v>
      </c>
      <c r="D65" s="1163" t="s">
        <v>323</v>
      </c>
      <c r="E65" s="1164"/>
      <c r="F65" s="1164"/>
      <c r="G65" s="1164"/>
      <c r="H65" s="1164"/>
      <c r="I65" s="1164"/>
      <c r="J65" s="1164"/>
      <c r="K65" s="1164"/>
      <c r="L65" s="1164"/>
      <c r="M65" s="1164"/>
      <c r="N65" s="1164"/>
      <c r="O65" s="1164"/>
      <c r="P65" s="1164"/>
      <c r="Q65" s="1164"/>
      <c r="R65" s="1164"/>
      <c r="S65" s="1164"/>
      <c r="T65" s="1164"/>
      <c r="U65" s="1164"/>
      <c r="V65" s="1164"/>
      <c r="W65" s="1164"/>
      <c r="X65" s="1164"/>
      <c r="Y65" s="1164"/>
      <c r="Z65" s="1164"/>
      <c r="AA65" s="1164"/>
      <c r="AB65" s="1163" t="s">
        <v>324</v>
      </c>
      <c r="AC65" s="1164"/>
      <c r="AD65" s="1164"/>
      <c r="AE65" s="1164"/>
      <c r="AF65" s="1164"/>
      <c r="AG65" s="1164"/>
      <c r="AH65" s="1164"/>
      <c r="AI65" s="1164"/>
      <c r="AJ65" s="1164"/>
      <c r="AK65" s="1164"/>
      <c r="AL65" s="1164"/>
      <c r="AM65" s="1164"/>
      <c r="AN65" s="1164"/>
      <c r="AO65" s="1164"/>
      <c r="AP65" s="1164"/>
      <c r="AQ65" s="1164"/>
      <c r="AR65" s="1164"/>
      <c r="AS65" s="1164"/>
      <c r="AT65" s="1164"/>
      <c r="AU65" s="1164"/>
      <c r="AV65" s="1164"/>
      <c r="AW65" s="1164"/>
      <c r="AX65" s="1164"/>
      <c r="AY65" s="1165"/>
      <c r="AZ65" s="1163" t="s">
        <v>325</v>
      </c>
      <c r="BA65" s="1164"/>
      <c r="BB65" s="1164"/>
      <c r="BC65" s="1164"/>
      <c r="BD65" s="1164"/>
      <c r="BE65" s="1164"/>
      <c r="BF65" s="1164"/>
      <c r="BG65" s="1164"/>
      <c r="BH65" s="1164"/>
      <c r="BI65" s="1164"/>
      <c r="BJ65" s="1164"/>
      <c r="BK65" s="1164"/>
      <c r="BL65" s="1164"/>
      <c r="BM65" s="1164"/>
      <c r="BN65" s="1164"/>
      <c r="BO65" s="1164"/>
      <c r="BP65" s="1164"/>
      <c r="BQ65" s="1164"/>
      <c r="BR65" s="1164"/>
      <c r="BS65" s="1164"/>
      <c r="BT65" s="1164"/>
      <c r="BU65" s="1164"/>
      <c r="BV65" s="1164"/>
      <c r="BW65" s="1164"/>
      <c r="BX65" s="1142" t="s">
        <v>326</v>
      </c>
      <c r="BY65" s="1143"/>
      <c r="BZ65" s="1143"/>
      <c r="CA65" s="1143"/>
      <c r="CB65" s="1142" t="s">
        <v>399</v>
      </c>
      <c r="CC65" s="1143"/>
      <c r="CD65" s="1143"/>
      <c r="CE65" s="1144"/>
      <c r="CF65" s="253"/>
      <c r="CG65" s="253"/>
      <c r="CH65" s="253"/>
      <c r="CI65"/>
      <c r="CJ65"/>
      <c r="CK65"/>
      <c r="CL65"/>
      <c r="CM65"/>
      <c r="CN65" s="315"/>
    </row>
    <row r="66" spans="1:92" ht="15.75" customHeight="1" x14ac:dyDescent="0.2">
      <c r="A66" s="1161"/>
      <c r="B66" s="1162"/>
      <c r="C66" s="316" t="s">
        <v>328</v>
      </c>
      <c r="D66" s="1166" t="s">
        <v>390</v>
      </c>
      <c r="E66" s="1167"/>
      <c r="F66" s="1166" t="s">
        <v>329</v>
      </c>
      <c r="G66" s="1167"/>
      <c r="H66" s="1166" t="s">
        <v>330</v>
      </c>
      <c r="I66" s="1167"/>
      <c r="J66" s="1166" t="s">
        <v>331</v>
      </c>
      <c r="K66" s="1167"/>
      <c r="L66" s="1166" t="s">
        <v>332</v>
      </c>
      <c r="M66" s="1167"/>
      <c r="N66" s="1166" t="s">
        <v>333</v>
      </c>
      <c r="O66" s="1167"/>
      <c r="P66" s="1166" t="s">
        <v>334</v>
      </c>
      <c r="Q66" s="1167"/>
      <c r="R66" s="1166" t="s">
        <v>335</v>
      </c>
      <c r="S66" s="1167"/>
      <c r="T66" s="1166" t="s">
        <v>336</v>
      </c>
      <c r="U66" s="1167"/>
      <c r="V66" s="1166" t="s">
        <v>337</v>
      </c>
      <c r="W66" s="1167"/>
      <c r="X66" s="1166" t="s">
        <v>338</v>
      </c>
      <c r="Y66" s="1167"/>
      <c r="Z66" s="1166" t="s">
        <v>339</v>
      </c>
      <c r="AA66" s="1168"/>
      <c r="AB66" s="1158" t="s">
        <v>179</v>
      </c>
      <c r="AC66" s="1158"/>
      <c r="AD66" s="1158" t="s">
        <v>329</v>
      </c>
      <c r="AE66" s="1158"/>
      <c r="AF66" s="1158" t="s">
        <v>330</v>
      </c>
      <c r="AG66" s="1158"/>
      <c r="AH66" s="1158" t="s">
        <v>331</v>
      </c>
      <c r="AI66" s="1158"/>
      <c r="AJ66" s="1158" t="s">
        <v>332</v>
      </c>
      <c r="AK66" s="1158"/>
      <c r="AL66" s="1158" t="s">
        <v>333</v>
      </c>
      <c r="AM66" s="1158"/>
      <c r="AN66" s="1158" t="s">
        <v>334</v>
      </c>
      <c r="AO66" s="1158"/>
      <c r="AP66" s="1158" t="s">
        <v>335</v>
      </c>
      <c r="AQ66" s="1158"/>
      <c r="AR66" s="1158" t="s">
        <v>336</v>
      </c>
      <c r="AS66" s="1158"/>
      <c r="AT66" s="1158" t="s">
        <v>337</v>
      </c>
      <c r="AU66" s="1158"/>
      <c r="AV66" s="1158" t="s">
        <v>338</v>
      </c>
      <c r="AW66" s="1158"/>
      <c r="AX66" s="1158" t="s">
        <v>339</v>
      </c>
      <c r="AY66" s="1158"/>
      <c r="AZ66" s="1158" t="s">
        <v>179</v>
      </c>
      <c r="BA66" s="1158"/>
      <c r="BB66" s="1158" t="s">
        <v>329</v>
      </c>
      <c r="BC66" s="1158"/>
      <c r="BD66" s="1158" t="s">
        <v>330</v>
      </c>
      <c r="BE66" s="1158"/>
      <c r="BF66" s="1158" t="s">
        <v>331</v>
      </c>
      <c r="BG66" s="1158"/>
      <c r="BH66" s="1158" t="s">
        <v>332</v>
      </c>
      <c r="BI66" s="1158"/>
      <c r="BJ66" s="1158" t="s">
        <v>333</v>
      </c>
      <c r="BK66" s="1158"/>
      <c r="BL66" s="1158" t="s">
        <v>334</v>
      </c>
      <c r="BM66" s="1158"/>
      <c r="BN66" s="1158" t="s">
        <v>335</v>
      </c>
      <c r="BO66" s="1158"/>
      <c r="BP66" s="1158" t="s">
        <v>336</v>
      </c>
      <c r="BQ66" s="1158"/>
      <c r="BR66" s="1158" t="s">
        <v>337</v>
      </c>
      <c r="BS66" s="1158"/>
      <c r="BT66" s="1158" t="s">
        <v>338</v>
      </c>
      <c r="BU66" s="1158"/>
      <c r="BV66" s="1158" t="s">
        <v>339</v>
      </c>
      <c r="BW66" s="1158"/>
      <c r="BX66" s="1153" t="s">
        <v>397</v>
      </c>
      <c r="BY66" s="1154"/>
      <c r="BZ66" s="1153" t="s">
        <v>398</v>
      </c>
      <c r="CA66" s="1155"/>
      <c r="CB66" s="1153" t="s">
        <v>397</v>
      </c>
      <c r="CC66" s="1155"/>
      <c r="CD66" s="1154" t="s">
        <v>398</v>
      </c>
      <c r="CE66" s="1155"/>
      <c r="CF66" s="1156" t="s">
        <v>352</v>
      </c>
      <c r="CG66" s="1157"/>
      <c r="CH66" s="1157"/>
      <c r="CI66"/>
      <c r="CJ66"/>
      <c r="CK66"/>
      <c r="CL66"/>
      <c r="CM66"/>
      <c r="CN66" s="315"/>
    </row>
    <row r="67" spans="1:92" x14ac:dyDescent="0.2">
      <c r="A67" s="319" t="s">
        <v>353</v>
      </c>
      <c r="B67" s="320"/>
      <c r="C67" s="595" t="s">
        <v>391</v>
      </c>
      <c r="D67" s="1151"/>
      <c r="E67" s="1152"/>
      <c r="F67" s="1151"/>
      <c r="G67" s="1152"/>
      <c r="H67" s="1151"/>
      <c r="I67" s="1152"/>
      <c r="J67" s="1151"/>
      <c r="K67" s="1152"/>
      <c r="L67" s="1151"/>
      <c r="M67" s="1152"/>
      <c r="N67" s="1151"/>
      <c r="O67" s="1152"/>
      <c r="P67" s="1151"/>
      <c r="Q67" s="1152"/>
      <c r="R67" s="1151"/>
      <c r="S67" s="1152"/>
      <c r="T67" s="1151"/>
      <c r="U67" s="1152"/>
      <c r="V67" s="1151"/>
      <c r="W67" s="1152"/>
      <c r="X67" s="1151"/>
      <c r="Y67" s="1152"/>
      <c r="Z67" s="1151"/>
      <c r="AA67" s="1152"/>
      <c r="AB67" s="1150"/>
      <c r="AC67" s="1150"/>
      <c r="AD67" s="1150"/>
      <c r="AE67" s="1150"/>
      <c r="AF67" s="1150"/>
      <c r="AG67" s="1150"/>
      <c r="AH67" s="1150"/>
      <c r="AI67" s="1150"/>
      <c r="AJ67" s="1150"/>
      <c r="AK67" s="1150"/>
      <c r="AL67" s="1150"/>
      <c r="AM67" s="1150"/>
      <c r="AN67" s="1150"/>
      <c r="AO67" s="1150"/>
      <c r="AP67" s="1150"/>
      <c r="AQ67" s="1150"/>
      <c r="AR67" s="1150"/>
      <c r="AS67" s="1150"/>
      <c r="AT67" s="1150"/>
      <c r="AU67" s="1150"/>
      <c r="AV67" s="1150"/>
      <c r="AW67" s="1150"/>
      <c r="AX67" s="1150"/>
      <c r="AY67" s="1150"/>
      <c r="AZ67" s="1150"/>
      <c r="BA67" s="1150"/>
      <c r="BB67" s="1150"/>
      <c r="BC67" s="1150"/>
      <c r="BD67" s="1150"/>
      <c r="BE67" s="1150"/>
      <c r="BF67" s="1150"/>
      <c r="BG67" s="1150"/>
      <c r="BH67" s="1150"/>
      <c r="BI67" s="1150"/>
      <c r="BJ67" s="1150"/>
      <c r="BK67" s="1150"/>
      <c r="BL67" s="1150"/>
      <c r="BM67" s="1150"/>
      <c r="BN67" s="1150"/>
      <c r="BO67" s="1150"/>
      <c r="BP67" s="1150"/>
      <c r="BQ67" s="1150"/>
      <c r="BR67" s="1150"/>
      <c r="BS67" s="1150"/>
      <c r="BT67" s="1150"/>
      <c r="BU67" s="1150"/>
      <c r="BV67" s="1150"/>
      <c r="BW67" s="1150"/>
      <c r="BX67" s="1150"/>
      <c r="BY67" s="1150"/>
      <c r="BZ67" s="1150"/>
      <c r="CA67" s="1150"/>
      <c r="CB67" s="1150"/>
      <c r="CC67" s="1150"/>
      <c r="CD67" s="1150"/>
      <c r="CE67" s="1150"/>
      <c r="CF67" s="321" t="s">
        <v>344</v>
      </c>
      <c r="CG67" s="321" t="s">
        <v>345</v>
      </c>
      <c r="CH67" s="322" t="s">
        <v>346</v>
      </c>
      <c r="CI67"/>
      <c r="CJ67"/>
      <c r="CK67"/>
      <c r="CL67"/>
      <c r="CM67"/>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c r="CJ68"/>
      <c r="CK68"/>
      <c r="CL68"/>
      <c r="CM68"/>
    </row>
    <row r="69" spans="1:92" x14ac:dyDescent="0.2">
      <c r="A69" s="283" t="s">
        <v>358</v>
      </c>
      <c r="B69" s="284"/>
      <c r="C69" s="285" t="s">
        <v>2</v>
      </c>
      <c r="D69" s="979">
        <f>SUMIF(Rapportierung!$C$347:$C$396,"B",Rapportierung!AC347:AC396)</f>
        <v>1.5</v>
      </c>
      <c r="E69" s="979"/>
      <c r="F69" s="979">
        <f>SUMIF(Rapportierung!$C$347:$C$396,"B",Rapportierung!AE347:AE396)</f>
        <v>0</v>
      </c>
      <c r="G69" s="979"/>
      <c r="H69" s="979">
        <f>SUMIF(Rapportierung!$C$347:$C$396,"B",Rapportierung!AG347:AG396)</f>
        <v>0</v>
      </c>
      <c r="I69" s="979"/>
      <c r="J69" s="979">
        <f>SUMIF(Rapportierung!$C$347:$C$396,"B",Rapportierung!AI347:AI396)</f>
        <v>0</v>
      </c>
      <c r="K69" s="979"/>
      <c r="L69" s="979">
        <f>SUMIF(Rapportierung!$C$347:$C$396,"B",Rapportierung!AK347:AK396)</f>
        <v>0</v>
      </c>
      <c r="M69" s="979"/>
      <c r="N69" s="979">
        <f>SUMIF(Rapportierung!$C$347:$C$396,"B",Rapportierung!AM347:AM396)</f>
        <v>0</v>
      </c>
      <c r="O69" s="979"/>
      <c r="P69" s="979">
        <f>SUMIF(Rapportierung!$C$347:$C$396,"B",Rapportierung!AO347:AO396)</f>
        <v>0</v>
      </c>
      <c r="Q69" s="979"/>
      <c r="R69" s="979">
        <f>SUMIF(Rapportierung!$C$347:$C$396,"B",Rapportierung!AQ347:AQ396)</f>
        <v>0</v>
      </c>
      <c r="S69" s="979"/>
      <c r="T69" s="979">
        <f>SUMIF(Rapportierung!$C$347:$C$396,"B",Rapportierung!AS347:AS396)</f>
        <v>0</v>
      </c>
      <c r="U69" s="979"/>
      <c r="V69" s="979">
        <f>SUMIF(Rapportierung!$C$347:$C$396,"B",Rapportierung!AU347:AU396)</f>
        <v>19</v>
      </c>
      <c r="W69" s="979"/>
      <c r="X69" s="979">
        <f>SUMIF(Rapportierung!$C$347:$C$396,"B",Rapportierung!AW347:AW396)</f>
        <v>26.75</v>
      </c>
      <c r="Y69" s="979"/>
      <c r="Z69" s="979">
        <f>SUMIF(Rapportierung!$C$347:$C$396,"B",Rapportierung!AY347:AY396)</f>
        <v>10</v>
      </c>
      <c r="AA69" s="979"/>
      <c r="AB69" s="979">
        <f>SUMIF(Rapportierung!$C$347:$C$396,"B",Rapportierung!BA347:BA396)</f>
        <v>2.5</v>
      </c>
      <c r="AC69" s="979"/>
      <c r="AD69" s="979">
        <f>SUMIF(Rapportierung!$C$347:$C$396,"B",Rapportierung!BC347:BC396)</f>
        <v>2.75</v>
      </c>
      <c r="AE69" s="979"/>
      <c r="AF69" s="979">
        <f>SUMIF(Rapportierung!$C$347:$C$396,"B",Rapportierung!BE347:BE396)</f>
        <v>2</v>
      </c>
      <c r="AG69" s="979"/>
      <c r="AH69" s="979">
        <f>SUMIF(Rapportierung!$C$347:$C$396,"B",Rapportierung!BG347:BG396)</f>
        <v>0</v>
      </c>
      <c r="AI69" s="979"/>
      <c r="AJ69" s="979">
        <f>SUMIF(Rapportierung!$C$347:$C$396,"B",Rapportierung!BI347:BI396)</f>
        <v>6.5</v>
      </c>
      <c r="AK69" s="979"/>
      <c r="AL69" s="979">
        <f>SUMIF(Rapportierung!$C$347:$C$396,"B",Rapportierung!BK347:BK396)</f>
        <v>4</v>
      </c>
      <c r="AM69" s="979"/>
      <c r="AN69" s="979">
        <f>SUMIF(Rapportierung!$C$347:$C$396,"B",Rapportierung!BM347:BM396)</f>
        <v>24.5</v>
      </c>
      <c r="AO69" s="979"/>
      <c r="AP69" s="979">
        <f>SUMIF(Rapportierung!$C$347:$C$396,"B",Rapportierung!BO347:BO396)</f>
        <v>0</v>
      </c>
      <c r="AQ69" s="979"/>
      <c r="AR69" s="979">
        <f>SUMIF(Rapportierung!$C$347:$C$396,"B",Rapportierung!BQ347:BQ396)</f>
        <v>0</v>
      </c>
      <c r="AS69" s="979"/>
      <c r="AT69" s="979">
        <f>SUMIF(Rapportierung!$C$347:$C$396,"B",Rapportierung!BS347:BS396)</f>
        <v>0</v>
      </c>
      <c r="AU69" s="979"/>
      <c r="AV69" s="979">
        <f>SUMIF(Rapportierung!$C$347:$C$396,"B",Rapportierung!BU347:BU396)</f>
        <v>14.5</v>
      </c>
      <c r="AW69" s="979"/>
      <c r="AX69" s="979">
        <f>SUMIF(Rapportierung!$C$347:$C$396,"B",Rapportierung!BW347:BW396)</f>
        <v>10.75</v>
      </c>
      <c r="AY69" s="979"/>
      <c r="AZ69" s="976"/>
      <c r="BA69" s="976"/>
      <c r="BB69" s="976"/>
      <c r="BC69" s="976"/>
      <c r="BD69" s="976"/>
      <c r="BE69" s="976"/>
      <c r="BF69" s="976"/>
      <c r="BG69" s="976"/>
      <c r="BH69" s="976"/>
      <c r="BI69" s="976"/>
      <c r="BJ69" s="976"/>
      <c r="BK69" s="976"/>
      <c r="BL69" s="976"/>
      <c r="BM69" s="976"/>
      <c r="BN69" s="976"/>
      <c r="BO69" s="976"/>
      <c r="BP69" s="976"/>
      <c r="BQ69" s="976"/>
      <c r="BR69" s="976"/>
      <c r="BS69" s="976"/>
      <c r="BT69" s="976"/>
      <c r="BU69" s="976"/>
      <c r="BV69" s="976"/>
      <c r="BW69" s="976"/>
      <c r="BX69" s="979"/>
      <c r="BY69" s="979"/>
      <c r="BZ69" s="976"/>
      <c r="CA69" s="976"/>
      <c r="CB69" s="976"/>
      <c r="CC69" s="982"/>
      <c r="CD69" s="983"/>
      <c r="CE69" s="976"/>
      <c r="CF69" s="324">
        <f t="shared" si="89"/>
        <v>124.75</v>
      </c>
      <c r="CG69" s="325">
        <f>CG45</f>
        <v>140</v>
      </c>
      <c r="CH69" s="277">
        <f t="shared" si="90"/>
        <v>17465</v>
      </c>
      <c r="CI69"/>
      <c r="CJ69"/>
      <c r="CK69"/>
      <c r="CL69"/>
      <c r="CM69"/>
    </row>
    <row r="70" spans="1:92" x14ac:dyDescent="0.2">
      <c r="A70" s="283" t="s">
        <v>361</v>
      </c>
      <c r="B70" s="284"/>
      <c r="C70" s="285" t="s">
        <v>7</v>
      </c>
      <c r="D70" s="979">
        <f>SUMIF(Rapportierung!$C$347:$C$396,"C",Rapportierung!AC347:AC396)+SUM(Rapportierung!W356)</f>
        <v>6.75</v>
      </c>
      <c r="E70" s="979"/>
      <c r="F70" s="979">
        <f>SUMIF(Rapportierung!$C$347:$C$396,"C",Rapportierung!AE347:AE396)</f>
        <v>7</v>
      </c>
      <c r="G70" s="979"/>
      <c r="H70" s="979">
        <f>SUMIF(Rapportierung!$C$347:$C$396,"C",Rapportierung!AG347:AG396)</f>
        <v>6.75</v>
      </c>
      <c r="I70" s="979"/>
      <c r="J70" s="979">
        <f>SUMIF(Rapportierung!$C$347:$C$396,"C",Rapportierung!AI347:AI396)</f>
        <v>1.25</v>
      </c>
      <c r="K70" s="979"/>
      <c r="L70" s="979">
        <f>SUMIF(Rapportierung!$C$347:$C$396,"C",Rapportierung!AK347:AK396)</f>
        <v>0</v>
      </c>
      <c r="M70" s="979"/>
      <c r="N70" s="979">
        <f>SUMIF(Rapportierung!$C$347:$C$396,"C",Rapportierung!AM347:AM396)</f>
        <v>10.75</v>
      </c>
      <c r="O70" s="979"/>
      <c r="P70" s="979">
        <f>SUMIF(Rapportierung!$C$347:$C$396,"C",Rapportierung!AO347:AO396)</f>
        <v>7.5</v>
      </c>
      <c r="Q70" s="979"/>
      <c r="R70" s="979">
        <f>SUMIF(Rapportierung!$C$347:$C$396,"C",Rapportierung!AQ347:AQ396)</f>
        <v>1</v>
      </c>
      <c r="S70" s="979"/>
      <c r="T70" s="979">
        <f>SUMIF(Rapportierung!$C$347:$C$396,"C",Rapportierung!AS347:AS396)</f>
        <v>6.25</v>
      </c>
      <c r="U70" s="979"/>
      <c r="V70" s="979">
        <f>SUMIF(Rapportierung!$C$347:$C$396,"C",Rapportierung!AU347:AU396)</f>
        <v>16.75</v>
      </c>
      <c r="W70" s="979"/>
      <c r="X70" s="979">
        <f>SUMIF(Rapportierung!$C$347:$C$396,"C",Rapportierung!AW347:AW396)</f>
        <v>18.5</v>
      </c>
      <c r="Y70" s="979"/>
      <c r="Z70" s="979">
        <f>SUMIF(Rapportierung!$C$347:$C$396,"C",Rapportierung!AY347:AY396)</f>
        <v>0</v>
      </c>
      <c r="AA70" s="979"/>
      <c r="AB70" s="979">
        <f>SUMIF(Rapportierung!$C$347:$C$396,"C",Rapportierung!BA347:BA396)</f>
        <v>4.5</v>
      </c>
      <c r="AC70" s="979"/>
      <c r="AD70" s="979">
        <f>SUMIF(Rapportierung!$C$347:$C$396,"C",Rapportierung!BC347:BC396)</f>
        <v>1</v>
      </c>
      <c r="AE70" s="979"/>
      <c r="AF70" s="979">
        <f>SUMIF(Rapportierung!$C$347:$C$396,"C",Rapportierung!BE347:BE396)</f>
        <v>3.5</v>
      </c>
      <c r="AG70" s="979"/>
      <c r="AH70" s="979">
        <f>SUMIF(Rapportierung!$C$347:$C$396,"C",Rapportierung!BG347:BG396)</f>
        <v>0</v>
      </c>
      <c r="AI70" s="979"/>
      <c r="AJ70" s="979">
        <f>SUMIF(Rapportierung!$C$347:$C$396,"C",Rapportierung!BI347:BI396)</f>
        <v>0</v>
      </c>
      <c r="AK70" s="979"/>
      <c r="AL70" s="979">
        <f>SUMIF(Rapportierung!$C$347:$C$396,"C",Rapportierung!BK347:BK396)</f>
        <v>4.5</v>
      </c>
      <c r="AM70" s="979"/>
      <c r="AN70" s="979">
        <f>SUMIF(Rapportierung!$C$347:$C$396,"C",Rapportierung!BM347:BM396)</f>
        <v>0</v>
      </c>
      <c r="AO70" s="979"/>
      <c r="AP70" s="979">
        <f>SUMIF(Rapportierung!$C$347:$C$396,"C",Rapportierung!BO347:BO396)</f>
        <v>0</v>
      </c>
      <c r="AQ70" s="979"/>
      <c r="AR70" s="979">
        <f>SUMIF(Rapportierung!$C$347:$C$396,"C",Rapportierung!BQ347:BQ396)</f>
        <v>0</v>
      </c>
      <c r="AS70" s="979"/>
      <c r="AT70" s="979">
        <f>SUMIF(Rapportierung!$C$347:$C$396,"C",Rapportierung!BS347:BS396)</f>
        <v>1</v>
      </c>
      <c r="AU70" s="979"/>
      <c r="AV70" s="979">
        <f>SUMIF(Rapportierung!$C$347:$C$396,"C",Rapportierung!BU347:BU396)</f>
        <v>19.5</v>
      </c>
      <c r="AW70" s="979"/>
      <c r="AX70" s="979">
        <f>SUMIF(Rapportierung!$C$347:$C$396,"C",Rapportierung!BW347:BW396)</f>
        <v>25</v>
      </c>
      <c r="AY70" s="979"/>
      <c r="AZ70" s="976"/>
      <c r="BA70" s="976"/>
      <c r="BB70" s="976"/>
      <c r="BC70" s="976"/>
      <c r="BD70" s="976"/>
      <c r="BE70" s="976"/>
      <c r="BF70" s="976"/>
      <c r="BG70" s="976"/>
      <c r="BH70" s="976"/>
      <c r="BI70" s="976"/>
      <c r="BJ70" s="976"/>
      <c r="BK70" s="976"/>
      <c r="BL70" s="976"/>
      <c r="BM70" s="976"/>
      <c r="BN70" s="976"/>
      <c r="BO70" s="976"/>
      <c r="BP70" s="976"/>
      <c r="BQ70" s="976"/>
      <c r="BR70" s="976"/>
      <c r="BS70" s="976"/>
      <c r="BT70" s="976"/>
      <c r="BU70" s="976"/>
      <c r="BV70" s="976"/>
      <c r="BW70" s="976"/>
      <c r="BX70" s="979"/>
      <c r="BY70" s="979"/>
      <c r="BZ70" s="976"/>
      <c r="CA70" s="976"/>
      <c r="CB70" s="976"/>
      <c r="CC70" s="976"/>
      <c r="CD70" s="976"/>
      <c r="CE70" s="976"/>
      <c r="CF70" s="324">
        <f t="shared" si="89"/>
        <v>141.5</v>
      </c>
      <c r="CG70" s="325">
        <f t="shared" ref="CG70:CG74" si="91">CG46</f>
        <v>118</v>
      </c>
      <c r="CH70" s="277">
        <f t="shared" si="90"/>
        <v>16697</v>
      </c>
      <c r="CI70"/>
      <c r="CJ70"/>
      <c r="CK70"/>
      <c r="CL70"/>
      <c r="CM70"/>
    </row>
    <row r="71" spans="1:92" x14ac:dyDescent="0.2">
      <c r="A71" s="283" t="s">
        <v>359</v>
      </c>
      <c r="B71" s="284"/>
      <c r="C71" s="285" t="s">
        <v>3</v>
      </c>
      <c r="D71" s="979">
        <f>SUMIF(Rapportierung!$C$347:$C$396,"D",Rapportierung!AC347:AC396)+SUM(Rapportierung!W368:W377)</f>
        <v>140.5</v>
      </c>
      <c r="E71" s="979"/>
      <c r="F71" s="979">
        <f>SUMIF(Rapportierung!$C$347:$C$396,"D",Rapportierung!AE347:AE396)</f>
        <v>0</v>
      </c>
      <c r="G71" s="979"/>
      <c r="H71" s="979">
        <f>SUMIF(Rapportierung!$C$347:$C$396,"D",Rapportierung!AG347:AG396)</f>
        <v>0</v>
      </c>
      <c r="I71" s="979"/>
      <c r="J71" s="979">
        <f>SUMIF(Rapportierung!$C$347:$C$396,"D",Rapportierung!AI347:AI396)</f>
        <v>0</v>
      </c>
      <c r="K71" s="979"/>
      <c r="L71" s="979">
        <f>SUMIF(Rapportierung!$C$347:$C$396,"D",Rapportierung!AK347:AK396)</f>
        <v>0</v>
      </c>
      <c r="M71" s="979"/>
      <c r="N71" s="979">
        <f>SUMIF(Rapportierung!$C$347:$C$396,"D",Rapportierung!AM347:AM396)</f>
        <v>0</v>
      </c>
      <c r="O71" s="979"/>
      <c r="P71" s="979">
        <f>SUMIF(Rapportierung!$C$347:$C$396,"D",Rapportierung!AO347:AO396)</f>
        <v>0</v>
      </c>
      <c r="Q71" s="979"/>
      <c r="R71" s="979">
        <f>SUMIF(Rapportierung!$C$347:$C$396,"D",Rapportierung!AQ347:AQ396)</f>
        <v>0</v>
      </c>
      <c r="S71" s="979"/>
      <c r="T71" s="979">
        <f>SUMIF(Rapportierung!$C$347:$C$396,"D",Rapportierung!AS347:AS396)</f>
        <v>0</v>
      </c>
      <c r="U71" s="979"/>
      <c r="V71" s="979">
        <f>SUMIF(Rapportierung!$C$347:$C$396,"D",Rapportierung!AU347:AU396)</f>
        <v>0</v>
      </c>
      <c r="W71" s="979"/>
      <c r="X71" s="979">
        <f>SUMIF(Rapportierung!$C$347:$C$396,"D",Rapportierung!AW347:AW396)</f>
        <v>0</v>
      </c>
      <c r="Y71" s="979"/>
      <c r="Z71" s="979">
        <f>SUMIF(Rapportierung!$C$347:$C$396,"D",Rapportierung!AY347:AY396)</f>
        <v>0</v>
      </c>
      <c r="AA71" s="979"/>
      <c r="AB71" s="979">
        <f>SUMIF(Rapportierung!$C$347:$C$396,"D",Rapportierung!BA347:BA396)</f>
        <v>0</v>
      </c>
      <c r="AC71" s="979"/>
      <c r="AD71" s="979">
        <f>SUMIF(Rapportierung!$C$347:$C$396,"D",Rapportierung!BC347:BC396)</f>
        <v>0</v>
      </c>
      <c r="AE71" s="979"/>
      <c r="AF71" s="979">
        <f>SUMIF(Rapportierung!$C$347:$C$396,"D",Rapportierung!BE347:BE396)</f>
        <v>0</v>
      </c>
      <c r="AG71" s="979"/>
      <c r="AH71" s="979">
        <f>SUMIF(Rapportierung!$C$347:$C$396,"D",Rapportierung!BG347:BG396)</f>
        <v>0</v>
      </c>
      <c r="AI71" s="979"/>
      <c r="AJ71" s="979">
        <f>SUMIF(Rapportierung!$C$347:$C$396,"D",Rapportierung!BI347:BI396)</f>
        <v>0</v>
      </c>
      <c r="AK71" s="979"/>
      <c r="AL71" s="979">
        <f>SUMIF(Rapportierung!$C$347:$C$396,"D",Rapportierung!BK347:BK396)</f>
        <v>0</v>
      </c>
      <c r="AM71" s="979"/>
      <c r="AN71" s="979">
        <f>SUMIF(Rapportierung!$C$347:$C$396,"D",Rapportierung!BM347:BM396)</f>
        <v>0</v>
      </c>
      <c r="AO71" s="979"/>
      <c r="AP71" s="979">
        <f>SUMIF(Rapportierung!$C$347:$C$396,"D",Rapportierung!BO347:BO396)</f>
        <v>0</v>
      </c>
      <c r="AQ71" s="979"/>
      <c r="AR71" s="979">
        <f>SUMIF(Rapportierung!$C$347:$C$396,"D",Rapportierung!BQ347:BQ396)</f>
        <v>0</v>
      </c>
      <c r="AS71" s="979"/>
      <c r="AT71" s="979">
        <f>SUMIF(Rapportierung!$C$347:$C$396,"D",Rapportierung!BS347:BS396)</f>
        <v>0</v>
      </c>
      <c r="AU71" s="979"/>
      <c r="AV71" s="979">
        <f>SUMIF(Rapportierung!$C$347:$C$396,"D",Rapportierung!BU347:BU396)</f>
        <v>0</v>
      </c>
      <c r="AW71" s="979"/>
      <c r="AX71" s="979">
        <f>SUMIF(Rapportierung!$C$347:$C$396,"D",Rapportierung!BW347:BW396)</f>
        <v>0.5</v>
      </c>
      <c r="AY71" s="979"/>
      <c r="AZ71" s="976"/>
      <c r="BA71" s="976"/>
      <c r="BB71" s="976"/>
      <c r="BC71" s="976"/>
      <c r="BD71" s="976"/>
      <c r="BE71" s="976"/>
      <c r="BF71" s="976"/>
      <c r="BG71" s="976"/>
      <c r="BH71" s="976"/>
      <c r="BI71" s="976"/>
      <c r="BJ71" s="976"/>
      <c r="BK71" s="976"/>
      <c r="BL71" s="976"/>
      <c r="BM71" s="976"/>
      <c r="BN71" s="976"/>
      <c r="BO71" s="976"/>
      <c r="BP71" s="976"/>
      <c r="BQ71" s="976"/>
      <c r="BR71" s="976"/>
      <c r="BS71" s="976"/>
      <c r="BT71" s="976"/>
      <c r="BU71" s="976"/>
      <c r="BV71" s="976"/>
      <c r="BW71" s="976"/>
      <c r="BX71" s="979"/>
      <c r="BY71" s="979"/>
      <c r="BZ71" s="976"/>
      <c r="CA71" s="976"/>
      <c r="CB71" s="976"/>
      <c r="CC71" s="976"/>
      <c r="CD71" s="976"/>
      <c r="CE71" s="976"/>
      <c r="CF71" s="324">
        <f t="shared" si="89"/>
        <v>141</v>
      </c>
      <c r="CG71" s="325">
        <f t="shared" si="91"/>
        <v>100</v>
      </c>
      <c r="CH71" s="277">
        <f t="shared" si="90"/>
        <v>14100</v>
      </c>
      <c r="CI71"/>
      <c r="CJ71"/>
      <c r="CK71"/>
      <c r="CL71"/>
      <c r="CM71"/>
    </row>
    <row r="72" spans="1:92" x14ac:dyDescent="0.2">
      <c r="A72" s="283" t="s">
        <v>362</v>
      </c>
      <c r="B72" s="284"/>
      <c r="C72" s="285" t="s">
        <v>8</v>
      </c>
      <c r="D72" s="979">
        <f>SUMIF(Rapportierung!$C$347:$C$396,"E",Rapportierung!AC347:AC396)</f>
        <v>0</v>
      </c>
      <c r="E72" s="979"/>
      <c r="F72" s="979">
        <f>SUMIF(Rapportierung!$C$347:$C$396,"E",Rapportierung!AE347:AE396)</f>
        <v>0</v>
      </c>
      <c r="G72" s="979"/>
      <c r="H72" s="979">
        <f>SUMIF(Rapportierung!$C$347:$C$396,"E",Rapportierung!AG347:AG396)</f>
        <v>0</v>
      </c>
      <c r="I72" s="979"/>
      <c r="J72" s="979">
        <f>SUMIF(Rapportierung!$C$347:$C$396,"E",Rapportierung!AI347:AI396)</f>
        <v>0</v>
      </c>
      <c r="K72" s="979"/>
      <c r="L72" s="979">
        <f>SUMIF(Rapportierung!$C$347:$C$396,"E",Rapportierung!AK347:AK396)</f>
        <v>0</v>
      </c>
      <c r="M72" s="979"/>
      <c r="N72" s="979">
        <f>SUMIF(Rapportierung!$C$347:$C$396,"E",Rapportierung!AM347:AM396)</f>
        <v>0</v>
      </c>
      <c r="O72" s="979"/>
      <c r="P72" s="979">
        <f>SUMIF(Rapportierung!$C$347:$C$396,"E",Rapportierung!AO347:AO396)</f>
        <v>0</v>
      </c>
      <c r="Q72" s="979"/>
      <c r="R72" s="979">
        <f>SUMIF(Rapportierung!$C$347:$C$396,"E",Rapportierung!AQ347:AQ396)</f>
        <v>0</v>
      </c>
      <c r="S72" s="979"/>
      <c r="T72" s="979">
        <f>SUMIF(Rapportierung!$C$347:$C$396,"E",Rapportierung!AS347:AS396)</f>
        <v>0</v>
      </c>
      <c r="U72" s="979"/>
      <c r="V72" s="979">
        <f>SUMIF(Rapportierung!$C$347:$C$396,"E",Rapportierung!AU347:AU396)</f>
        <v>0</v>
      </c>
      <c r="W72" s="979"/>
      <c r="X72" s="979">
        <f>SUMIF(Rapportierung!$C$347:$C$396,"E",Rapportierung!AW347:AW396)</f>
        <v>0</v>
      </c>
      <c r="Y72" s="979"/>
      <c r="Z72" s="979">
        <f>SUMIF(Rapportierung!$C$347:$C$396,"E",Rapportierung!AY347:AY396)</f>
        <v>0</v>
      </c>
      <c r="AA72" s="979"/>
      <c r="AB72" s="979">
        <f>SUMIF(Rapportierung!$C$347:$C$396,"E",Rapportierung!BA347:BA396)</f>
        <v>0</v>
      </c>
      <c r="AC72" s="979"/>
      <c r="AD72" s="979">
        <f>SUMIF(Rapportierung!$C$347:$C$396,"E",Rapportierung!BC347:BC396)</f>
        <v>0</v>
      </c>
      <c r="AE72" s="979"/>
      <c r="AF72" s="979">
        <f>SUMIF(Rapportierung!$C$347:$C$396,"E",Rapportierung!BE347:BE396)</f>
        <v>0</v>
      </c>
      <c r="AG72" s="979"/>
      <c r="AH72" s="979">
        <f>SUMIF(Rapportierung!$C$347:$C$396,"E",Rapportierung!BG347:BG396)</f>
        <v>35</v>
      </c>
      <c r="AI72" s="979"/>
      <c r="AJ72" s="979">
        <f>SUMIF(Rapportierung!$C$347:$C$396,"E",Rapportierung!BI347:BI396)</f>
        <v>0</v>
      </c>
      <c r="AK72" s="979"/>
      <c r="AL72" s="979">
        <f>SUMIF(Rapportierung!$C$347:$C$396,"E",Rapportierung!BK347:BK396)</f>
        <v>0</v>
      </c>
      <c r="AM72" s="979"/>
      <c r="AN72" s="979">
        <f>SUMIF(Rapportierung!$C$347:$C$396,"E",Rapportierung!BM347:BM396)</f>
        <v>0</v>
      </c>
      <c r="AO72" s="979"/>
      <c r="AP72" s="979">
        <f>SUMIF(Rapportierung!$C$347:$C$396,"E",Rapportierung!BO347:BO396)</f>
        <v>0</v>
      </c>
      <c r="AQ72" s="979"/>
      <c r="AR72" s="979">
        <f>SUMIF(Rapportierung!$C$347:$C$396,"E",Rapportierung!BQ347:BQ396)</f>
        <v>0</v>
      </c>
      <c r="AS72" s="979"/>
      <c r="AT72" s="979">
        <f>SUMIF(Rapportierung!$C$347:$C$396,"E",Rapportierung!BS347:BS396)</f>
        <v>0</v>
      </c>
      <c r="AU72" s="979"/>
      <c r="AV72" s="979">
        <f>SUMIF(Rapportierung!$C$347:$C$396,"E",Rapportierung!BU347:BU396)</f>
        <v>0</v>
      </c>
      <c r="AW72" s="979"/>
      <c r="AX72" s="979">
        <f>SUMIF(Rapportierung!$C$347:$C$396,"E",Rapportierung!BW347:BW396)</f>
        <v>0</v>
      </c>
      <c r="AY72" s="979"/>
      <c r="AZ72" s="976"/>
      <c r="BA72" s="976"/>
      <c r="BB72" s="976"/>
      <c r="BC72" s="976"/>
      <c r="BD72" s="976"/>
      <c r="BE72" s="976"/>
      <c r="BF72" s="976"/>
      <c r="BG72" s="976"/>
      <c r="BH72" s="976"/>
      <c r="BI72" s="976"/>
      <c r="BJ72" s="976"/>
      <c r="BK72" s="976"/>
      <c r="BL72" s="976"/>
      <c r="BM72" s="976"/>
      <c r="BN72" s="976"/>
      <c r="BO72" s="976"/>
      <c r="BP72" s="976"/>
      <c r="BQ72" s="976"/>
      <c r="BR72" s="976"/>
      <c r="BS72" s="976"/>
      <c r="BT72" s="976"/>
      <c r="BU72" s="976"/>
      <c r="BV72" s="976"/>
      <c r="BW72" s="976"/>
      <c r="BX72" s="979"/>
      <c r="BY72" s="979"/>
      <c r="BZ72" s="976"/>
      <c r="CA72" s="976"/>
      <c r="CB72" s="976"/>
      <c r="CC72" s="976"/>
      <c r="CD72" s="976"/>
      <c r="CE72" s="976"/>
      <c r="CF72" s="324">
        <f t="shared" si="89"/>
        <v>35</v>
      </c>
      <c r="CG72" s="325">
        <f t="shared" si="91"/>
        <v>75</v>
      </c>
      <c r="CH72" s="277">
        <f t="shared" si="90"/>
        <v>2625</v>
      </c>
      <c r="CI72"/>
      <c r="CJ72"/>
      <c r="CK72"/>
      <c r="CL72"/>
      <c r="CM72"/>
    </row>
    <row r="73" spans="1:92" x14ac:dyDescent="0.2">
      <c r="A73" s="283" t="s">
        <v>360</v>
      </c>
      <c r="B73" s="284"/>
      <c r="C73" s="285" t="s">
        <v>9</v>
      </c>
      <c r="D73" s="979">
        <f>SUMIF(Rapportierung!$C$347:$C$396,"F",Rapportierung!AC347:AC396)</f>
        <v>0</v>
      </c>
      <c r="E73" s="979"/>
      <c r="F73" s="979">
        <f>SUMIF(Rapportierung!$C$347:$C$396,"F",Rapportierung!AE347:AE396)</f>
        <v>0</v>
      </c>
      <c r="G73" s="979"/>
      <c r="H73" s="979">
        <f>SUMIF(Rapportierung!$C$347:$C$396,"F",Rapportierung!AG347:AG396)</f>
        <v>0</v>
      </c>
      <c r="I73" s="979"/>
      <c r="J73" s="979">
        <f>SUMIF(Rapportierung!$C$347:$C$396,"F",Rapportierung!AI347:AI396)</f>
        <v>0</v>
      </c>
      <c r="K73" s="979"/>
      <c r="L73" s="979">
        <f>SUMIF(Rapportierung!$C$347:$C$396,"F",Rapportierung!AK347:AK396)</f>
        <v>0</v>
      </c>
      <c r="M73" s="979"/>
      <c r="N73" s="979">
        <f>SUMIF(Rapportierung!$C$347:$C$396,"F",Rapportierung!AM347:AM396)</f>
        <v>0</v>
      </c>
      <c r="O73" s="979"/>
      <c r="P73" s="979">
        <f>SUMIF(Rapportierung!$C$347:$C$396,"F",Rapportierung!AO347:AO396)</f>
        <v>0</v>
      </c>
      <c r="Q73" s="979"/>
      <c r="R73" s="979">
        <f>SUMIF(Rapportierung!$C$347:$C$396,"F",Rapportierung!AQ347:AQ396)</f>
        <v>0</v>
      </c>
      <c r="S73" s="979"/>
      <c r="T73" s="979">
        <f>SUMIF(Rapportierung!$C$347:$C$396,"F",Rapportierung!AS347:AS396)</f>
        <v>0</v>
      </c>
      <c r="U73" s="979"/>
      <c r="V73" s="979">
        <f>SUMIF(Rapportierung!$C$347:$C$396,"F",Rapportierung!AU347:AU396)</f>
        <v>233.75</v>
      </c>
      <c r="W73" s="979"/>
      <c r="X73" s="979">
        <f>SUMIF(Rapportierung!$C$347:$C$396,"F",Rapportierung!AW347:AW396)</f>
        <v>237.75</v>
      </c>
      <c r="Y73" s="979"/>
      <c r="Z73" s="979">
        <f>SUMIF(Rapportierung!$C$347:$C$396,"F",Rapportierung!AY347:AY396)</f>
        <v>19.5</v>
      </c>
      <c r="AA73" s="979"/>
      <c r="AB73" s="979">
        <f>SUMIF(Rapportierung!$C$347:$C$396,"F",Rapportierung!BA347:BA396)</f>
        <v>0</v>
      </c>
      <c r="AC73" s="979"/>
      <c r="AD73" s="979">
        <f>SUMIF(Rapportierung!$C$347:$C$396,"F",Rapportierung!BC347:BC396)</f>
        <v>0</v>
      </c>
      <c r="AE73" s="979"/>
      <c r="AF73" s="979">
        <f>SUMIF(Rapportierung!$C$347:$C$396,"F",Rapportierung!BE347:BE396)</f>
        <v>12.5</v>
      </c>
      <c r="AG73" s="979"/>
      <c r="AH73" s="979">
        <f>SUMIF(Rapportierung!$C$347:$C$396,"F",Rapportierung!BG347:BG396)</f>
        <v>115.25</v>
      </c>
      <c r="AI73" s="979"/>
      <c r="AJ73" s="979">
        <f>SUMIF(Rapportierung!$C$347:$C$396,"F",Rapportierung!BI347:BI396)</f>
        <v>75.5</v>
      </c>
      <c r="AK73" s="979"/>
      <c r="AL73" s="979">
        <f>SUMIF(Rapportierung!$C$347:$C$396,"F",Rapportierung!BK347:BK396)</f>
        <v>112.75</v>
      </c>
      <c r="AM73" s="979"/>
      <c r="AN73" s="979">
        <f>SUMIF(Rapportierung!$C$347:$C$396,"F",Rapportierung!BM347:BM396)</f>
        <v>42</v>
      </c>
      <c r="AO73" s="979"/>
      <c r="AP73" s="979">
        <f>SUMIF(Rapportierung!$C$347:$C$396,"F",Rapportierung!BO347:BO396)</f>
        <v>0</v>
      </c>
      <c r="AQ73" s="979"/>
      <c r="AR73" s="979">
        <f>SUMIF(Rapportierung!$C$347:$C$396,"F",Rapportierung!BQ347:BQ396)</f>
        <v>0</v>
      </c>
      <c r="AS73" s="979"/>
      <c r="AT73" s="979">
        <f>SUMIF(Rapportierung!$C$347:$C$396,"F",Rapportierung!BS347:BS396)</f>
        <v>8.75</v>
      </c>
      <c r="AU73" s="979"/>
      <c r="AV73" s="979">
        <f>SUMIF(Rapportierung!$C$347:$C$396,"F",Rapportierung!BU347:BU396)</f>
        <v>101</v>
      </c>
      <c r="AW73" s="979"/>
      <c r="AX73" s="979">
        <f>SUMIF(Rapportierung!$C$347:$C$396,"F",Rapportierung!BW347:BW396)</f>
        <v>38.25</v>
      </c>
      <c r="AY73" s="979"/>
      <c r="AZ73" s="976"/>
      <c r="BA73" s="976"/>
      <c r="BB73" s="976"/>
      <c r="BC73" s="976"/>
      <c r="BD73" s="976"/>
      <c r="BE73" s="976"/>
      <c r="BF73" s="976"/>
      <c r="BG73" s="976"/>
      <c r="BH73" s="976"/>
      <c r="BI73" s="976"/>
      <c r="BJ73" s="976"/>
      <c r="BK73" s="976"/>
      <c r="BL73" s="976"/>
      <c r="BM73" s="976"/>
      <c r="BN73" s="976"/>
      <c r="BO73" s="976"/>
      <c r="BP73" s="976"/>
      <c r="BQ73" s="976"/>
      <c r="BR73" s="976"/>
      <c r="BS73" s="976"/>
      <c r="BT73" s="976"/>
      <c r="BU73" s="976"/>
      <c r="BV73" s="976"/>
      <c r="BW73" s="976"/>
      <c r="BX73" s="979"/>
      <c r="BY73" s="979"/>
      <c r="BZ73" s="976"/>
      <c r="CA73" s="976"/>
      <c r="CB73" s="976"/>
      <c r="CC73" s="976"/>
      <c r="CD73" s="976"/>
      <c r="CE73" s="976"/>
      <c r="CF73" s="324">
        <f t="shared" si="89"/>
        <v>997</v>
      </c>
      <c r="CG73" s="325">
        <f t="shared" si="91"/>
        <v>60</v>
      </c>
      <c r="CH73" s="277">
        <f t="shared" si="90"/>
        <v>59820</v>
      </c>
      <c r="CI73"/>
      <c r="CJ73"/>
      <c r="CK73"/>
      <c r="CL73"/>
      <c r="CM73"/>
    </row>
    <row r="74" spans="1:92" x14ac:dyDescent="0.2">
      <c r="A74" s="283" t="s">
        <v>363</v>
      </c>
      <c r="B74" s="284"/>
      <c r="C74" s="285" t="s">
        <v>10</v>
      </c>
      <c r="D74" s="979">
        <f>SUMIF(Rapportierung!$C$347:$C$396,"G",Rapportierung!AC347:AC396)</f>
        <v>0</v>
      </c>
      <c r="E74" s="979"/>
      <c r="F74" s="979">
        <f>SUMIF(Rapportierung!$C$347:$C$396,"G",Rapportierung!AE347:AE396)</f>
        <v>0</v>
      </c>
      <c r="G74" s="979"/>
      <c r="H74" s="979">
        <f>SUMIF(Rapportierung!$C$347:$C$396,"G",Rapportierung!AG347:AG396)</f>
        <v>0</v>
      </c>
      <c r="I74" s="979"/>
      <c r="J74" s="979">
        <f>SUMIF(Rapportierung!$C$347:$C$396,"G",Rapportierung!AI347:AI396)</f>
        <v>0</v>
      </c>
      <c r="K74" s="979"/>
      <c r="L74" s="979">
        <f>SUMIF(Rapportierung!$C$347:$C$396,"G",Rapportierung!AK347:AK396)</f>
        <v>0</v>
      </c>
      <c r="M74" s="979"/>
      <c r="N74" s="979">
        <f>SUMIF(Rapportierung!$C$347:$C$396,"G",Rapportierung!AM347:AM396)</f>
        <v>0</v>
      </c>
      <c r="O74" s="979"/>
      <c r="P74" s="979">
        <f>SUMIF(Rapportierung!$C$347:$C$396,"G",Rapportierung!AO347:AO396)</f>
        <v>0</v>
      </c>
      <c r="Q74" s="979"/>
      <c r="R74" s="979">
        <f>SUMIF(Rapportierung!$C$347:$C$396,"G",Rapportierung!AQ347:AQ396)</f>
        <v>0</v>
      </c>
      <c r="S74" s="979"/>
      <c r="T74" s="979">
        <f>SUMIF(Rapportierung!$C$347:$C$396,"G",Rapportierung!AS347:AS396)</f>
        <v>55.25</v>
      </c>
      <c r="U74" s="979"/>
      <c r="V74" s="979">
        <f>SUMIF(Rapportierung!$C$347:$C$396,"G",Rapportierung!AU347:AU396)</f>
        <v>53</v>
      </c>
      <c r="W74" s="979"/>
      <c r="X74" s="979">
        <f>SUMIF(Rapportierung!$C$347:$C$396,"G",Rapportierung!AW347:AW396)</f>
        <v>34</v>
      </c>
      <c r="Y74" s="979"/>
      <c r="Z74" s="979">
        <f>SUMIF(Rapportierung!$C$347:$C$396,"G",Rapportierung!AY347:AY396)</f>
        <v>0</v>
      </c>
      <c r="AA74" s="979"/>
      <c r="AB74" s="979">
        <f>SUMIF(Rapportierung!$C$347:$C$396,"G",Rapportierung!BA347:BA396)</f>
        <v>0</v>
      </c>
      <c r="AC74" s="979"/>
      <c r="AD74" s="979">
        <f>SUMIF(Rapportierung!$C$347:$C$396,"G",Rapportierung!BC347:BC396)</f>
        <v>0</v>
      </c>
      <c r="AE74" s="979"/>
      <c r="AF74" s="979">
        <f>SUMIF(Rapportierung!$C$347:$C$396,"G",Rapportierung!BE347:BE396)</f>
        <v>0</v>
      </c>
      <c r="AG74" s="979"/>
      <c r="AH74" s="979">
        <f>SUMIF(Rapportierung!$C$347:$C$396,"G",Rapportierung!BG347:BG396)</f>
        <v>0</v>
      </c>
      <c r="AI74" s="979"/>
      <c r="AJ74" s="979">
        <f>SUMIF(Rapportierung!$C$347:$C$396,"G",Rapportierung!BI347:BI396)</f>
        <v>0</v>
      </c>
      <c r="AK74" s="979"/>
      <c r="AL74" s="979">
        <f>SUMIF(Rapportierung!$C$347:$C$396,"G",Rapportierung!BK347:BK396)</f>
        <v>27.25</v>
      </c>
      <c r="AM74" s="979"/>
      <c r="AN74" s="979">
        <f>SUMIF(Rapportierung!$C$347:$C$396,"G",Rapportierung!BM347:BM396)</f>
        <v>18.5</v>
      </c>
      <c r="AO74" s="979"/>
      <c r="AP74" s="979">
        <f>SUMIF(Rapportierung!$C$347:$C$396,"G",Rapportierung!BO347:BO396)</f>
        <v>0</v>
      </c>
      <c r="AQ74" s="979"/>
      <c r="AR74" s="979">
        <f>SUMIF(Rapportierung!$C$347:$C$396,"G",Rapportierung!BQ347:BQ396)</f>
        <v>0</v>
      </c>
      <c r="AS74" s="979"/>
      <c r="AT74" s="979">
        <f>SUMIF(Rapportierung!$C$347:$C$396,"G",Rapportierung!BS347:BS396)</f>
        <v>0</v>
      </c>
      <c r="AU74" s="979"/>
      <c r="AV74" s="979">
        <f>SUMIF(Rapportierung!$C$347:$C$396,"G",Rapportierung!BU347:BU396)</f>
        <v>0</v>
      </c>
      <c r="AW74" s="979"/>
      <c r="AX74" s="979">
        <f>SUMIF(Rapportierung!$C$347:$C$396,"G",Rapportierung!BW347:BW396)</f>
        <v>0</v>
      </c>
      <c r="AY74" s="979"/>
      <c r="AZ74" s="976"/>
      <c r="BA74" s="976"/>
      <c r="BB74" s="976"/>
      <c r="BC74" s="976"/>
      <c r="BD74" s="976"/>
      <c r="BE74" s="976"/>
      <c r="BF74" s="976"/>
      <c r="BG74" s="976"/>
      <c r="BH74" s="976"/>
      <c r="BI74" s="976"/>
      <c r="BJ74" s="976"/>
      <c r="BK74" s="976"/>
      <c r="BL74" s="976"/>
      <c r="BM74" s="976"/>
      <c r="BN74" s="976"/>
      <c r="BO74" s="976"/>
      <c r="BP74" s="976"/>
      <c r="BQ74" s="976"/>
      <c r="BR74" s="976"/>
      <c r="BS74" s="976"/>
      <c r="BT74" s="976"/>
      <c r="BU74" s="976"/>
      <c r="BV74" s="976"/>
      <c r="BW74" s="976"/>
      <c r="BX74" s="979"/>
      <c r="BY74" s="979"/>
      <c r="BZ74" s="976"/>
      <c r="CA74" s="976"/>
      <c r="CB74" s="976"/>
      <c r="CC74" s="976"/>
      <c r="CD74" s="976"/>
      <c r="CE74" s="976"/>
      <c r="CF74" s="324">
        <f t="shared" si="89"/>
        <v>188</v>
      </c>
      <c r="CG74" s="325">
        <f t="shared" si="91"/>
        <v>35</v>
      </c>
      <c r="CH74" s="277">
        <f t="shared" si="90"/>
        <v>6580</v>
      </c>
      <c r="CI74"/>
      <c r="CJ74"/>
      <c r="CK74"/>
      <c r="CL74"/>
      <c r="CM74"/>
    </row>
    <row r="75" spans="1:92" x14ac:dyDescent="0.2">
      <c r="A75" s="319" t="s">
        <v>350</v>
      </c>
      <c r="B75" s="329"/>
      <c r="C75" s="329"/>
      <c r="D75" s="1148">
        <f>SUM(D68:E74)</f>
        <v>148.75</v>
      </c>
      <c r="E75" s="1149"/>
      <c r="F75" s="1148">
        <f>SUM(F68:G74)</f>
        <v>7</v>
      </c>
      <c r="G75" s="1149"/>
      <c r="H75" s="1148">
        <f>SUM(H68:I74)</f>
        <v>6.75</v>
      </c>
      <c r="I75" s="1149"/>
      <c r="J75" s="1148">
        <f>SUM(J68:K74)</f>
        <v>1.25</v>
      </c>
      <c r="K75" s="1149"/>
      <c r="L75" s="1148">
        <f>SUM(L68:M74)</f>
        <v>0</v>
      </c>
      <c r="M75" s="1149"/>
      <c r="N75" s="1148">
        <f>SUM(N68:O74)</f>
        <v>10.75</v>
      </c>
      <c r="O75" s="1149"/>
      <c r="P75" s="1148">
        <f>SUM(P68:Q74)</f>
        <v>7.5</v>
      </c>
      <c r="Q75" s="1149"/>
      <c r="R75" s="1148">
        <f>SUM(R68:S74)</f>
        <v>1</v>
      </c>
      <c r="S75" s="1149"/>
      <c r="T75" s="1148">
        <f>SUM(T68:U74)</f>
        <v>61.5</v>
      </c>
      <c r="U75" s="1149"/>
      <c r="V75" s="1148">
        <f>SUM(V68:W74)</f>
        <v>322.5</v>
      </c>
      <c r="W75" s="1149"/>
      <c r="X75" s="1148">
        <f>SUM(X68:Y74)</f>
        <v>317</v>
      </c>
      <c r="Y75" s="1149"/>
      <c r="Z75" s="1148">
        <f>SUM(Z68:AA74)</f>
        <v>29.5</v>
      </c>
      <c r="AA75" s="1149"/>
      <c r="AB75" s="1147">
        <f>SUM(AB68:AC74)</f>
        <v>7</v>
      </c>
      <c r="AC75" s="1147"/>
      <c r="AD75" s="1147">
        <f>SUM(AD68:AE74)</f>
        <v>3.75</v>
      </c>
      <c r="AE75" s="1147"/>
      <c r="AF75" s="1147">
        <f>SUM(AF68:AG74)</f>
        <v>18</v>
      </c>
      <c r="AG75" s="1147"/>
      <c r="AH75" s="1147">
        <f>SUM(AH68:AI74)</f>
        <v>150.25</v>
      </c>
      <c r="AI75" s="1147"/>
      <c r="AJ75" s="1147">
        <f>SUM(AJ68:AK74)</f>
        <v>82</v>
      </c>
      <c r="AK75" s="1147"/>
      <c r="AL75" s="1147">
        <f>SUM(AL68:AM74)</f>
        <v>148.5</v>
      </c>
      <c r="AM75" s="1147"/>
      <c r="AN75" s="1147">
        <f>SUM(AN68:AO74)</f>
        <v>85</v>
      </c>
      <c r="AO75" s="1147"/>
      <c r="AP75" s="1147">
        <f>SUM(AP68:AQ74)</f>
        <v>0</v>
      </c>
      <c r="AQ75" s="1147"/>
      <c r="AR75" s="1147">
        <f>SUM(AR68:AS74)</f>
        <v>0</v>
      </c>
      <c r="AS75" s="1147"/>
      <c r="AT75" s="1147">
        <f>SUM(AT68:AU74)</f>
        <v>9.75</v>
      </c>
      <c r="AU75" s="1147"/>
      <c r="AV75" s="1147">
        <f>SUM(AV68:AW74)</f>
        <v>135</v>
      </c>
      <c r="AW75" s="1147"/>
      <c r="AX75" s="1147">
        <f>SUM(AX68:AY74)</f>
        <v>74.5</v>
      </c>
      <c r="AY75" s="1147"/>
      <c r="AZ75" s="1147">
        <f>SUM(AZ68:BA74)</f>
        <v>0</v>
      </c>
      <c r="BA75" s="1147"/>
      <c r="BB75" s="1147">
        <f>SUM(BB68:BC74)</f>
        <v>0</v>
      </c>
      <c r="BC75" s="1147"/>
      <c r="BD75" s="1147">
        <f>SUM(BD68:BE74)</f>
        <v>0</v>
      </c>
      <c r="BE75" s="1147"/>
      <c r="BF75" s="1147">
        <f>SUM(BF68:BG74)</f>
        <v>0</v>
      </c>
      <c r="BG75" s="1147"/>
      <c r="BH75" s="1147">
        <f>SUM(BH68:BI74)</f>
        <v>0</v>
      </c>
      <c r="BI75" s="1147"/>
      <c r="BJ75" s="1147">
        <f>SUM(BJ68:BK74)</f>
        <v>0</v>
      </c>
      <c r="BK75" s="1147"/>
      <c r="BL75" s="1147">
        <f>SUM(BL68:BM74)</f>
        <v>0</v>
      </c>
      <c r="BM75" s="1147"/>
      <c r="BN75" s="1147">
        <f>SUM(BN68:BO74)</f>
        <v>0</v>
      </c>
      <c r="BO75" s="1147"/>
      <c r="BP75" s="1147">
        <f>SUM(BP68:BQ74)</f>
        <v>0</v>
      </c>
      <c r="BQ75" s="1147"/>
      <c r="BR75" s="1147">
        <f>SUM(BR68:BS74)</f>
        <v>0</v>
      </c>
      <c r="BS75" s="1147"/>
      <c r="BT75" s="1147">
        <f>SUM(BT68:BU74)</f>
        <v>0</v>
      </c>
      <c r="BU75" s="1147"/>
      <c r="BV75" s="1147">
        <f>SUM(BV68:BW74)</f>
        <v>0</v>
      </c>
      <c r="BW75" s="1147"/>
      <c r="BX75" s="1147">
        <f>SUM(BX68:BY74)</f>
        <v>0</v>
      </c>
      <c r="BY75" s="1147"/>
      <c r="BZ75" s="1147">
        <f>SUM(BZ68:CA74)</f>
        <v>0</v>
      </c>
      <c r="CA75" s="1147"/>
      <c r="CB75" s="1147">
        <f>SUM(CB68:CC74)</f>
        <v>0</v>
      </c>
      <c r="CC75" s="1147"/>
      <c r="CD75" s="1147">
        <f>SUM(CD68:CE74)</f>
        <v>0</v>
      </c>
      <c r="CE75" s="1147"/>
      <c r="CF75" s="330">
        <f>SUM(CF68:CF74)</f>
        <v>1627.25</v>
      </c>
      <c r="CG75" s="331"/>
      <c r="CH75" s="332">
        <f>ROUND(SUM(CH68:CH74),0)</f>
        <v>117287</v>
      </c>
      <c r="CI75"/>
      <c r="CJ75"/>
      <c r="CK75"/>
      <c r="CL75"/>
      <c r="CM75"/>
    </row>
    <row r="76" spans="1:92" ht="12.75" customHeight="1" x14ac:dyDescent="0.2">
      <c r="A76" s="319" t="s">
        <v>348</v>
      </c>
      <c r="B76" s="329"/>
      <c r="C76" s="329"/>
      <c r="D76" s="1145">
        <f>D68*$CG68+D69*$CG69+D72*$CG72+D73*$CG73+D74*$CG74+D70*$CG70+D71*$CG71</f>
        <v>15056.5</v>
      </c>
      <c r="E76" s="1146"/>
      <c r="F76" s="1145">
        <f t="shared" ref="F76" si="92">F68*$CG68+F69*$CG69+F72*$CG72+F73*$CG73+F74*$CG74+F70*$CG70+F71*$CG71</f>
        <v>826</v>
      </c>
      <c r="G76" s="1146"/>
      <c r="H76" s="1145">
        <f t="shared" ref="H76" si="93">H68*$CG68+H69*$CG69+H72*$CG72+H73*$CG73+H74*$CG74+H70*$CG70+H71*$CG71</f>
        <v>796.5</v>
      </c>
      <c r="I76" s="1146"/>
      <c r="J76" s="1145">
        <f t="shared" ref="J76" si="94">J68*$CG68+J69*$CG69+J72*$CG72+J73*$CG73+J74*$CG74+J70*$CG70+J71*$CG71</f>
        <v>147.5</v>
      </c>
      <c r="K76" s="1146"/>
      <c r="L76" s="1145">
        <f t="shared" ref="L76" si="95">L68*$CG68+L69*$CG69+L72*$CG72+L73*$CG73+L74*$CG74+L70*$CG70+L71*$CG71</f>
        <v>0</v>
      </c>
      <c r="M76" s="1146"/>
      <c r="N76" s="1145">
        <f t="shared" ref="N76" si="96">N68*$CG68+N69*$CG69+N72*$CG72+N73*$CG73+N74*$CG74+N70*$CG70+N71*$CG71</f>
        <v>1268.5</v>
      </c>
      <c r="O76" s="1146"/>
      <c r="P76" s="1145">
        <f t="shared" ref="P76" si="97">P68*$CG68+P69*$CG69+P72*$CG72+P73*$CG73+P74*$CG74+P70*$CG70+P71*$CG71</f>
        <v>885</v>
      </c>
      <c r="Q76" s="1146"/>
      <c r="R76" s="1145">
        <f t="shared" ref="R76" si="98">R68*$CG68+R69*$CG69+R72*$CG72+R73*$CG73+R74*$CG74+R70*$CG70+R71*$CG71</f>
        <v>118</v>
      </c>
      <c r="S76" s="1146"/>
      <c r="T76" s="1145">
        <f t="shared" ref="T76" si="99">T68*$CG68+T69*$CG69+T72*$CG72+T73*$CG73+T74*$CG74+T70*$CG70+T71*$CG71</f>
        <v>2671.25</v>
      </c>
      <c r="U76" s="1146"/>
      <c r="V76" s="1145">
        <f t="shared" ref="V76" si="100">V68*$CG68+V69*$CG69+V72*$CG72+V73*$CG73+V74*$CG74+V70*$CG70+V71*$CG71</f>
        <v>20516.5</v>
      </c>
      <c r="W76" s="1146"/>
      <c r="X76" s="1145">
        <f t="shared" ref="X76" si="101">X68*$CG68+X69*$CG69+X72*$CG72+X73*$CG73+X74*$CG74+X70*$CG70+X71*$CG71</f>
        <v>21383</v>
      </c>
      <c r="Y76" s="1146"/>
      <c r="Z76" s="1145">
        <f t="shared" ref="Z76" si="102">Z68*$CG68+Z69*$CG69+Z72*$CG72+Z73*$CG73+Z74*$CG74+Z70*$CG70+Z71*$CG71</f>
        <v>2570</v>
      </c>
      <c r="AA76" s="1146"/>
      <c r="AB76" s="1145">
        <f t="shared" ref="AB76" si="103">AB68*$CG68+AB69*$CG69+AB72*$CG72+AB73*$CG73+AB74*$CG74+AB70*$CG70+AB71*$CG71</f>
        <v>881</v>
      </c>
      <c r="AC76" s="1146"/>
      <c r="AD76" s="1145">
        <f t="shared" ref="AD76" si="104">AD68*$CG68+AD69*$CG69+AD72*$CG72+AD73*$CG73+AD74*$CG74+AD70*$CG70+AD71*$CG71</f>
        <v>503</v>
      </c>
      <c r="AE76" s="1146"/>
      <c r="AF76" s="1145">
        <f t="shared" ref="AF76" si="105">AF68*$CG68+AF69*$CG69+AF72*$CG72+AF73*$CG73+AF74*$CG74+AF70*$CG70+AF71*$CG71</f>
        <v>1443</v>
      </c>
      <c r="AG76" s="1146"/>
      <c r="AH76" s="1145">
        <f t="shared" ref="AH76" si="106">AH68*$CG68+AH69*$CG69+AH72*$CG72+AH73*$CG73+AH74*$CG74+AH70*$CG70+AH71*$CG71</f>
        <v>9540</v>
      </c>
      <c r="AI76" s="1146"/>
      <c r="AJ76" s="1145">
        <f t="shared" ref="AJ76" si="107">AJ68*$CG68+AJ69*$CG69+AJ72*$CG72+AJ73*$CG73+AJ74*$CG74+AJ70*$CG70+AJ71*$CG71</f>
        <v>5440</v>
      </c>
      <c r="AK76" s="1146"/>
      <c r="AL76" s="1145">
        <f t="shared" ref="AL76" si="108">AL68*$CG68+AL69*$CG69+AL72*$CG72+AL73*$CG73+AL74*$CG74+AL70*$CG70+AL71*$CG71</f>
        <v>8809.75</v>
      </c>
      <c r="AM76" s="1146"/>
      <c r="AN76" s="1145">
        <f t="shared" ref="AN76" si="109">AN68*$CG68+AN69*$CG69+AN72*$CG72+AN73*$CG73+AN74*$CG74+AN70*$CG70+AN71*$CG71</f>
        <v>6597.5</v>
      </c>
      <c r="AO76" s="1146"/>
      <c r="AP76" s="1145">
        <f t="shared" ref="AP76" si="110">AP68*$CG68+AP69*$CG69+AP72*$CG72+AP73*$CG73+AP74*$CG74+AP70*$CG70+AP71*$CG71</f>
        <v>0</v>
      </c>
      <c r="AQ76" s="1146"/>
      <c r="AR76" s="1145">
        <f t="shared" ref="AR76" si="111">AR68*$CG68+AR69*$CG69+AR72*$CG72+AR73*$CG73+AR74*$CG74+AR70*$CG70+AR71*$CG71</f>
        <v>0</v>
      </c>
      <c r="AS76" s="1146"/>
      <c r="AT76" s="1145">
        <f t="shared" ref="AT76" si="112">AT68*$CG68+AT69*$CG69+AT72*$CG72+AT73*$CG73+AT74*$CG74+AT70*$CG70+AT71*$CG71</f>
        <v>643</v>
      </c>
      <c r="AU76" s="1146"/>
      <c r="AV76" s="1145">
        <f t="shared" ref="AV76" si="113">AV68*$CG68+AV69*$CG69+AV72*$CG72+AV73*$CG73+AV74*$CG74+AV70*$CG70+AV71*$CG71</f>
        <v>10391</v>
      </c>
      <c r="AW76" s="1146"/>
      <c r="AX76" s="1145">
        <f t="shared" ref="AX76" si="114">AX68*$CG68+AX69*$CG69+AX72*$CG72+AX73*$CG73+AX74*$CG74+AX70*$CG70+AX71*$CG71</f>
        <v>6800</v>
      </c>
      <c r="AY76" s="1146"/>
      <c r="AZ76" s="1145">
        <f t="shared" ref="AZ76" si="115">AZ68*$CG68+AZ69*$CG69+AZ72*$CG72+AZ73*$CG73+AZ74*$CG74+AZ70*$CG70+AZ71*$CG71</f>
        <v>0</v>
      </c>
      <c r="BA76" s="1146"/>
      <c r="BB76" s="1145">
        <f t="shared" ref="BB76" si="116">BB68*$CG68+BB69*$CG69+BB72*$CG72+BB73*$CG73+BB74*$CG74+BB70*$CG70+BB71*$CG71</f>
        <v>0</v>
      </c>
      <c r="BC76" s="1146"/>
      <c r="BD76" s="1145">
        <f t="shared" ref="BD76" si="117">BD68*$CG68+BD69*$CG69+BD72*$CG72+BD73*$CG73+BD74*$CG74+BD70*$CG70+BD71*$CG71</f>
        <v>0</v>
      </c>
      <c r="BE76" s="1146"/>
      <c r="BF76" s="1145">
        <f t="shared" ref="BF76" si="118">BF68*$CG68+BF69*$CG69+BF72*$CG72+BF73*$CG73+BF74*$CG74+BF70*$CG70+BF71*$CG71</f>
        <v>0</v>
      </c>
      <c r="BG76" s="1146"/>
      <c r="BH76" s="1145">
        <f t="shared" ref="BH76" si="119">BH68*$CG68+BH69*$CG69+BH72*$CG72+BH73*$CG73+BH74*$CG74+BH70*$CG70+BH71*$CG71</f>
        <v>0</v>
      </c>
      <c r="BI76" s="1146"/>
      <c r="BJ76" s="1145">
        <f t="shared" ref="BJ76" si="120">BJ68*$CG68+BJ69*$CG69+BJ72*$CG72+BJ73*$CG73+BJ74*$CG74+BJ70*$CG70+BJ71*$CG71</f>
        <v>0</v>
      </c>
      <c r="BK76" s="1146"/>
      <c r="BL76" s="1145">
        <f t="shared" ref="BL76" si="121">BL68*$CG68+BL69*$CG69+BL72*$CG72+BL73*$CG73+BL74*$CG74+BL70*$CG70+BL71*$CG71</f>
        <v>0</v>
      </c>
      <c r="BM76" s="1146"/>
      <c r="BN76" s="1145">
        <f t="shared" ref="BN76" si="122">BN68*$CG68+BN69*$CG69+BN72*$CG72+BN73*$CG73+BN74*$CG74+BN70*$CG70+BN71*$CG71</f>
        <v>0</v>
      </c>
      <c r="BO76" s="1146"/>
      <c r="BP76" s="1145">
        <f t="shared" ref="BP76" si="123">BP68*$CG68+BP69*$CG69+BP72*$CG72+BP73*$CG73+BP74*$CG74+BP70*$CG70+BP71*$CG71</f>
        <v>0</v>
      </c>
      <c r="BQ76" s="1146"/>
      <c r="BR76" s="1145">
        <f t="shared" ref="BR76" si="124">BR68*$CG68+BR69*$CG69+BR72*$CG72+BR73*$CG73+BR74*$CG74+BR70*$CG70+BR71*$CG71</f>
        <v>0</v>
      </c>
      <c r="BS76" s="1146"/>
      <c r="BT76" s="1145">
        <f t="shared" ref="BT76" si="125">BT68*$CG68+BT69*$CG69+BT72*$CG72+BT73*$CG73+BT74*$CG74+BT70*$CG70+BT71*$CG71</f>
        <v>0</v>
      </c>
      <c r="BU76" s="1146"/>
      <c r="BV76" s="1145">
        <f t="shared" ref="BV76" si="126">BV68*$CG68+BV69*$CG69+BV72*$CG72+BV73*$CG73+BV74*$CG74+BV70*$CG70+BV71*$CG71</f>
        <v>0</v>
      </c>
      <c r="BW76" s="1146"/>
      <c r="BX76" s="1145">
        <f t="shared" ref="BX76" si="127">BX68*$CG68+BX69*$CG69+BX72*$CG72+BX73*$CG73+BX74*$CG74+BX70*$CG70+BX71*$CG71</f>
        <v>0</v>
      </c>
      <c r="BY76" s="1146"/>
      <c r="BZ76" s="1145">
        <f t="shared" ref="BZ76" si="128">BZ68*$CG68+BZ69*$CG69+BZ72*$CG72+BZ73*$CG73+BZ74*$CG74+BZ70*$CG70+BZ71*$CG71</f>
        <v>0</v>
      </c>
      <c r="CA76" s="1146"/>
      <c r="CB76" s="1145">
        <f t="shared" ref="CB76" si="129">CB68*$CG68+CB69*$CG69+CB72*$CG72+CB73*$CG73+CB74*$CG74+CB70*$CG70+CB71*$CG71</f>
        <v>0</v>
      </c>
      <c r="CC76" s="1146"/>
      <c r="CD76" s="1145">
        <f t="shared" ref="CD76" si="130">CD68*$CG68+CD69*$CG69+CD72*$CG72+CD73*$CG73+CD74*$CG74+CD70*$CG70+CD71*$CG71</f>
        <v>0</v>
      </c>
      <c r="CE76" s="1146"/>
      <c r="CF76" s="334"/>
      <c r="CG76" s="331" t="s">
        <v>354</v>
      </c>
      <c r="CH76" s="331">
        <f>CH75/CF75</f>
        <v>72.07681671531725</v>
      </c>
      <c r="CI76"/>
      <c r="CJ76"/>
      <c r="CK76"/>
      <c r="CL76"/>
      <c r="CM76"/>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I77"/>
      <c r="CJ77"/>
      <c r="CK77"/>
      <c r="CL77"/>
      <c r="CM77"/>
    </row>
    <row r="78" spans="1:92" x14ac:dyDescent="0.2">
      <c r="CI78"/>
      <c r="CJ78"/>
      <c r="CK78"/>
      <c r="CL78"/>
      <c r="CM78"/>
    </row>
    <row r="79" spans="1:92" ht="23.25" x14ac:dyDescent="0.2">
      <c r="A79" s="338"/>
      <c r="CI79"/>
      <c r="CJ79"/>
      <c r="CK79"/>
      <c r="CL79"/>
      <c r="CM79"/>
    </row>
    <row r="80" spans="1:92" x14ac:dyDescent="0.2">
      <c r="CI80"/>
      <c r="CJ80"/>
      <c r="CK80"/>
      <c r="CL80"/>
      <c r="CM80"/>
    </row>
    <row r="81" spans="1:95" x14ac:dyDescent="0.2">
      <c r="CI81"/>
      <c r="CJ81"/>
      <c r="CK81"/>
      <c r="CL81"/>
      <c r="CM81"/>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15056.5</v>
      </c>
      <c r="E97" s="342">
        <f t="shared" ref="E97" si="131">D97</f>
        <v>15056.5</v>
      </c>
      <c r="F97" s="342">
        <f>F76</f>
        <v>826</v>
      </c>
      <c r="G97" s="342">
        <f t="shared" ref="E97:G98" si="132">F97</f>
        <v>826</v>
      </c>
      <c r="H97" s="342">
        <f t="shared" ref="H97" si="133">H76</f>
        <v>796.5</v>
      </c>
      <c r="I97" s="342">
        <f t="shared" ref="I97:I98" si="134">H97</f>
        <v>796.5</v>
      </c>
      <c r="J97" s="342">
        <f>J76</f>
        <v>147.5</v>
      </c>
      <c r="K97" s="342">
        <f t="shared" ref="K97:K98" si="135">J97</f>
        <v>147.5</v>
      </c>
      <c r="L97" s="342">
        <f t="shared" ref="L97" si="136">K97</f>
        <v>147.5</v>
      </c>
      <c r="M97" s="342">
        <f t="shared" ref="M97" si="137">L97</f>
        <v>147.5</v>
      </c>
      <c r="N97" s="342">
        <f t="shared" ref="N97" si="138">N76</f>
        <v>1268.5</v>
      </c>
      <c r="O97" s="342">
        <f t="shared" ref="O97:O98" si="139">N97</f>
        <v>1268.5</v>
      </c>
      <c r="P97" s="342">
        <f t="shared" ref="P97" si="140">P76</f>
        <v>885</v>
      </c>
      <c r="Q97" s="342">
        <f t="shared" ref="Q97:Q98" si="141">P97</f>
        <v>885</v>
      </c>
      <c r="R97" s="342">
        <f t="shared" ref="R97" si="142">R76</f>
        <v>118</v>
      </c>
      <c r="S97" s="342">
        <f t="shared" ref="S97:S98" si="143">R97</f>
        <v>118</v>
      </c>
      <c r="T97" s="342">
        <f t="shared" ref="T97" si="144">T76</f>
        <v>2671.25</v>
      </c>
      <c r="U97" s="342">
        <f t="shared" ref="U97:U98" si="145">T97</f>
        <v>2671.25</v>
      </c>
      <c r="V97" s="342">
        <f t="shared" ref="V97" si="146">V76</f>
        <v>20516.5</v>
      </c>
      <c r="W97" s="342">
        <f t="shared" ref="W97:W98" si="147">V97</f>
        <v>20516.5</v>
      </c>
      <c r="X97" s="342">
        <f t="shared" ref="X97" si="148">X76</f>
        <v>21383</v>
      </c>
      <c r="Y97" s="342">
        <f t="shared" ref="Y97:Y98" si="149">X97</f>
        <v>21383</v>
      </c>
      <c r="Z97" s="342">
        <f t="shared" ref="Z97" si="150">Z76</f>
        <v>2570</v>
      </c>
      <c r="AA97" s="342">
        <f t="shared" ref="AA97:AA98" si="151">Z97</f>
        <v>2570</v>
      </c>
      <c r="AB97" s="342">
        <f t="shared" ref="AB97" si="152">AB76</f>
        <v>881</v>
      </c>
      <c r="AC97" s="342">
        <f t="shared" ref="AC97:AC98" si="153">AB97</f>
        <v>881</v>
      </c>
      <c r="AD97" s="342">
        <f t="shared" ref="AD97" si="154">AD76</f>
        <v>503</v>
      </c>
      <c r="AE97" s="342">
        <f t="shared" ref="AE97:AE98" si="155">AD97</f>
        <v>503</v>
      </c>
      <c r="AF97" s="342">
        <f t="shared" ref="AF97" si="156">AF76</f>
        <v>1443</v>
      </c>
      <c r="AG97" s="342">
        <f t="shared" ref="AG97:AG98" si="157">AF97</f>
        <v>1443</v>
      </c>
      <c r="AH97" s="342">
        <f t="shared" ref="AH97" si="158">AH76</f>
        <v>9540</v>
      </c>
      <c r="AI97" s="342">
        <f t="shared" ref="AI97:AI98" si="159">AH97</f>
        <v>9540</v>
      </c>
      <c r="AJ97" s="342">
        <f t="shared" ref="AJ97" si="160">AJ76</f>
        <v>5440</v>
      </c>
      <c r="AK97" s="342">
        <f t="shared" ref="AK97:AK98" si="161">AJ97</f>
        <v>5440</v>
      </c>
      <c r="AL97" s="342">
        <f t="shared" ref="AL97" si="162">AL76</f>
        <v>8809.75</v>
      </c>
      <c r="AM97" s="342">
        <f t="shared" ref="AM97:AM98" si="163">AL97</f>
        <v>8809.75</v>
      </c>
      <c r="AN97" s="342">
        <f t="shared" ref="AN97" si="164">AN76</f>
        <v>6597.5</v>
      </c>
      <c r="AO97" s="342">
        <f t="shared" ref="AO97:AO98" si="165">AN97</f>
        <v>6597.5</v>
      </c>
      <c r="AP97" s="342">
        <v>0.1</v>
      </c>
      <c r="AQ97" s="342">
        <v>0.1</v>
      </c>
      <c r="AR97" s="342">
        <v>0.1</v>
      </c>
      <c r="AS97" s="342">
        <v>0.1</v>
      </c>
      <c r="AT97" s="342">
        <f t="shared" ref="AT97" si="166">AT76</f>
        <v>643</v>
      </c>
      <c r="AU97" s="342">
        <f t="shared" ref="AU97:AU98" si="167">AT97</f>
        <v>643</v>
      </c>
      <c r="AV97" s="342">
        <f t="shared" ref="AV97" si="168">AV76</f>
        <v>10391</v>
      </c>
      <c r="AW97" s="342">
        <f t="shared" ref="AW97:AW98" si="169">AV97</f>
        <v>10391</v>
      </c>
      <c r="AX97" s="342">
        <f t="shared" ref="AX97" si="170">AX76</f>
        <v>6800</v>
      </c>
      <c r="AY97" s="342">
        <f t="shared" ref="AY97:AY98" si="171">AX97</f>
        <v>6800</v>
      </c>
      <c r="AZ97" s="342">
        <f t="shared" ref="AZ97:BJ97" si="172">AZ76</f>
        <v>0</v>
      </c>
      <c r="BA97" s="342">
        <f t="shared" ref="BA97:BA98" si="173">AZ97</f>
        <v>0</v>
      </c>
      <c r="BB97" s="342">
        <f t="shared" si="172"/>
        <v>0</v>
      </c>
      <c r="BC97" s="342">
        <f t="shared" ref="BC97:BC98" si="174">BB97</f>
        <v>0</v>
      </c>
      <c r="BD97" s="342">
        <f t="shared" si="172"/>
        <v>0</v>
      </c>
      <c r="BE97" s="342">
        <f t="shared" ref="BE97:BE98" si="175">BD97</f>
        <v>0</v>
      </c>
      <c r="BF97" s="342">
        <f t="shared" si="172"/>
        <v>0</v>
      </c>
      <c r="BG97" s="342">
        <f t="shared" ref="BG97:BG98" si="176">BF97</f>
        <v>0</v>
      </c>
      <c r="BH97" s="342">
        <f t="shared" si="172"/>
        <v>0</v>
      </c>
      <c r="BI97" s="342">
        <f t="shared" ref="BI97:BI98" si="177">BH97</f>
        <v>0</v>
      </c>
      <c r="BJ97" s="342">
        <f t="shared" si="172"/>
        <v>0</v>
      </c>
      <c r="BK97" s="342">
        <f t="shared" ref="BK97:BK98" si="178">BJ97</f>
        <v>0</v>
      </c>
      <c r="BL97" s="342">
        <f t="shared" ref="BL97" si="179">BL76</f>
        <v>0</v>
      </c>
      <c r="BM97" s="342">
        <f t="shared" ref="BM97:BM98" si="180">BL97</f>
        <v>0</v>
      </c>
      <c r="BN97" s="342">
        <f t="shared" ref="BN97" si="181">BN76</f>
        <v>0</v>
      </c>
      <c r="BO97" s="342">
        <f t="shared" ref="BO97:BO98" si="182">BN97</f>
        <v>0</v>
      </c>
      <c r="BP97" s="342">
        <f t="shared" ref="BP97" si="183">BP76</f>
        <v>0</v>
      </c>
      <c r="BQ97" s="342">
        <f t="shared" ref="BQ97:BQ98" si="184">BP97</f>
        <v>0</v>
      </c>
      <c r="BR97" s="342">
        <f t="shared" ref="BR97" si="185">BR76</f>
        <v>0</v>
      </c>
      <c r="BS97" s="342">
        <f t="shared" ref="BS97:BS98" si="186">BR97</f>
        <v>0</v>
      </c>
      <c r="BT97" s="342">
        <f t="shared" ref="BT97" si="187">BT76</f>
        <v>0</v>
      </c>
      <c r="BU97" s="342">
        <f t="shared" ref="BU97:BU98" si="188">BT97</f>
        <v>0</v>
      </c>
      <c r="BV97" s="342">
        <f t="shared" ref="BV97" si="189">BV76</f>
        <v>0</v>
      </c>
      <c r="BW97" s="342">
        <f t="shared" ref="BW97:BW98" si="190">BV97</f>
        <v>0</v>
      </c>
      <c r="BX97" s="342">
        <f t="shared" ref="BX97" si="191">BX76</f>
        <v>0</v>
      </c>
      <c r="BY97" s="342">
        <f t="shared" ref="BY97:BY98" si="192">BX97</f>
        <v>0</v>
      </c>
      <c r="BZ97" s="342">
        <f t="shared" ref="BZ97" si="193">BZ76</f>
        <v>0</v>
      </c>
      <c r="CA97" s="342">
        <f t="shared" ref="CA97:CA98" si="194">BZ97</f>
        <v>0</v>
      </c>
      <c r="CB97" s="342">
        <f t="shared" ref="CB97" si="195">CB76</f>
        <v>0</v>
      </c>
      <c r="CC97" s="342">
        <f t="shared" ref="CC97:CC98" si="196">CB97</f>
        <v>0</v>
      </c>
      <c r="CD97" s="342">
        <f t="shared" ref="CD97" si="197">CD76</f>
        <v>0</v>
      </c>
      <c r="CE97" s="342">
        <f t="shared" ref="CE97:CE98" si="198">CD97</f>
        <v>0</v>
      </c>
      <c r="CF97" s="343"/>
      <c r="CG97" s="250"/>
      <c r="CH97" s="250"/>
      <c r="CI97" s="344"/>
      <c r="CL97" s="298"/>
      <c r="CM97" s="298"/>
    </row>
    <row r="98" spans="1:91" ht="13.5" thickBot="1" x14ac:dyDescent="0.25">
      <c r="A98" s="339" t="s">
        <v>381</v>
      </c>
      <c r="B98" s="340"/>
      <c r="C98" s="341"/>
      <c r="D98" s="342">
        <f>D97</f>
        <v>15056.5</v>
      </c>
      <c r="E98" s="342">
        <f t="shared" si="132"/>
        <v>15056.5</v>
      </c>
      <c r="F98" s="342">
        <f t="shared" ref="F98" si="199">IF(F97=0,NA(),F97+E98)</f>
        <v>15882.5</v>
      </c>
      <c r="G98" s="342">
        <f t="shared" si="132"/>
        <v>15882.5</v>
      </c>
      <c r="H98" s="342">
        <f t="shared" ref="H98" si="200">IF(H97=0,NA(),H97+G98)</f>
        <v>16679</v>
      </c>
      <c r="I98" s="342">
        <f t="shared" si="134"/>
        <v>16679</v>
      </c>
      <c r="J98" s="342">
        <f t="shared" ref="J98" si="201">IF(J97=0,NA(),J97+I98)</f>
        <v>16826.5</v>
      </c>
      <c r="K98" s="342">
        <f t="shared" si="135"/>
        <v>16826.5</v>
      </c>
      <c r="L98" s="342">
        <f t="shared" ref="L98" si="202">IF(L97=0,NA(),L97+K98)</f>
        <v>16974</v>
      </c>
      <c r="M98" s="342">
        <f t="shared" ref="M98" si="203">L98</f>
        <v>16974</v>
      </c>
      <c r="N98" s="342">
        <f t="shared" ref="N98" si="204">IF(N97=0,NA(),N97+M98)</f>
        <v>18242.5</v>
      </c>
      <c r="O98" s="342">
        <f t="shared" si="139"/>
        <v>18242.5</v>
      </c>
      <c r="P98" s="342">
        <f t="shared" ref="P98" si="205">IF(P97=0,NA(),P97+O98)</f>
        <v>19127.5</v>
      </c>
      <c r="Q98" s="342">
        <f t="shared" si="141"/>
        <v>19127.5</v>
      </c>
      <c r="R98" s="342">
        <f t="shared" ref="R98" si="206">IF(R97=0,NA(),R97+Q98)</f>
        <v>19245.5</v>
      </c>
      <c r="S98" s="342">
        <f t="shared" si="143"/>
        <v>19245.5</v>
      </c>
      <c r="T98" s="342">
        <f t="shared" ref="T98" si="207">IF(T97=0,NA(),T97+S98)</f>
        <v>21916.75</v>
      </c>
      <c r="U98" s="342">
        <f t="shared" si="145"/>
        <v>21916.75</v>
      </c>
      <c r="V98" s="342">
        <f t="shared" ref="V98" si="208">IF(V97=0,NA(),V97+U98)</f>
        <v>42433.25</v>
      </c>
      <c r="W98" s="342">
        <f t="shared" si="147"/>
        <v>42433.25</v>
      </c>
      <c r="X98" s="342">
        <f t="shared" ref="X98" si="209">IF(X97=0,NA(),X97+W98)</f>
        <v>63816.25</v>
      </c>
      <c r="Y98" s="342">
        <f t="shared" si="149"/>
        <v>63816.25</v>
      </c>
      <c r="Z98" s="342">
        <f t="shared" ref="Z98" si="210">IF(Z97=0,NA(),Z97+Y98)</f>
        <v>66386.25</v>
      </c>
      <c r="AA98" s="342">
        <f t="shared" si="151"/>
        <v>66386.25</v>
      </c>
      <c r="AB98" s="342">
        <f t="shared" ref="AB98" si="211">IF(AB97=0,NA(),AB97+AA98)</f>
        <v>67267.25</v>
      </c>
      <c r="AC98" s="342">
        <f t="shared" si="153"/>
        <v>67267.25</v>
      </c>
      <c r="AD98" s="342">
        <f t="shared" ref="AD98" si="212">IF(AD97=0,NA(),AD97+AC98)</f>
        <v>67770.25</v>
      </c>
      <c r="AE98" s="342">
        <f t="shared" si="155"/>
        <v>67770.25</v>
      </c>
      <c r="AF98" s="342">
        <f t="shared" ref="AF98" si="213">IF(AF97=0,NA(),AF97+AE98)</f>
        <v>69213.25</v>
      </c>
      <c r="AG98" s="342">
        <f t="shared" si="157"/>
        <v>69213.25</v>
      </c>
      <c r="AH98" s="342">
        <f t="shared" ref="AH98" si="214">IF(AH97=0,NA(),AH97+AG98)</f>
        <v>78753.25</v>
      </c>
      <c r="AI98" s="342">
        <f t="shared" si="159"/>
        <v>78753.25</v>
      </c>
      <c r="AJ98" s="342">
        <f t="shared" ref="AJ98" si="215">IF(AJ97=0,NA(),AJ97+AI98)</f>
        <v>84193.25</v>
      </c>
      <c r="AK98" s="342">
        <f t="shared" si="161"/>
        <v>84193.25</v>
      </c>
      <c r="AL98" s="342">
        <f t="shared" ref="AL98" si="216">IF(AL97=0,NA(),AL97+AK98)</f>
        <v>93003</v>
      </c>
      <c r="AM98" s="342">
        <f t="shared" si="163"/>
        <v>93003</v>
      </c>
      <c r="AN98" s="342">
        <f t="shared" ref="AN98" si="217">IF(AN97=0,NA(),AN97+AM98)</f>
        <v>99600.5</v>
      </c>
      <c r="AO98" s="342">
        <f t="shared" si="165"/>
        <v>99600.5</v>
      </c>
      <c r="AP98" s="342">
        <f t="shared" ref="AP98" si="218">IF(AP97=0,NA(),AP97+AO98)</f>
        <v>99600.6</v>
      </c>
      <c r="AQ98" s="342">
        <f t="shared" ref="AQ98" si="219">AP98</f>
        <v>99600.6</v>
      </c>
      <c r="AR98" s="342">
        <f t="shared" ref="AR98" si="220">IF(AR97=0,NA(),AR97+AQ98)</f>
        <v>99600.700000000012</v>
      </c>
      <c r="AS98" s="342">
        <f t="shared" ref="AS98" si="221">AR98</f>
        <v>99600.700000000012</v>
      </c>
      <c r="AT98" s="342">
        <f t="shared" ref="AT98" si="222">IF(AT97=0,NA(),AT97+AS98)</f>
        <v>100243.70000000001</v>
      </c>
      <c r="AU98" s="342">
        <f t="shared" si="167"/>
        <v>100243.70000000001</v>
      </c>
      <c r="AV98" s="342">
        <f t="shared" ref="AV98" si="223">IF(AV97=0,NA(),AV97+AU98)</f>
        <v>110634.70000000001</v>
      </c>
      <c r="AW98" s="342">
        <f t="shared" si="169"/>
        <v>110634.70000000001</v>
      </c>
      <c r="AX98" s="342">
        <f t="shared" ref="AX98" si="224">IF(AX97=0,NA(),AX97+AW98)</f>
        <v>117434.70000000001</v>
      </c>
      <c r="AY98" s="342">
        <f t="shared" si="171"/>
        <v>117434.70000000001</v>
      </c>
      <c r="AZ98" s="342" t="e">
        <f>IF(AZ97=0,NA(),AZ97+AY98)</f>
        <v>#N/A</v>
      </c>
      <c r="BA98" s="342" t="e">
        <f t="shared" si="173"/>
        <v>#N/A</v>
      </c>
      <c r="BB98" s="342" t="e">
        <f t="shared" ref="BB98" si="225">IF(BB97=0,NA(),BB97+BA98)</f>
        <v>#N/A</v>
      </c>
      <c r="BC98" s="342" t="e">
        <f t="shared" si="174"/>
        <v>#N/A</v>
      </c>
      <c r="BD98" s="342" t="e">
        <f t="shared" ref="BD98" si="226">IF(BD97=0,NA(),BD97+BC98)</f>
        <v>#N/A</v>
      </c>
      <c r="BE98" s="342" t="e">
        <f t="shared" si="175"/>
        <v>#N/A</v>
      </c>
      <c r="BF98" s="342" t="e">
        <f t="shared" ref="BF98" si="227">IF(BF97=0,NA(),BF97+BE98)</f>
        <v>#N/A</v>
      </c>
      <c r="BG98" s="342" t="e">
        <f t="shared" si="176"/>
        <v>#N/A</v>
      </c>
      <c r="BH98" s="342" t="e">
        <f t="shared" ref="BH98" si="228">IF(BH97=0,NA(),BH97+BG98)</f>
        <v>#N/A</v>
      </c>
      <c r="BI98" s="342" t="e">
        <f t="shared" si="177"/>
        <v>#N/A</v>
      </c>
      <c r="BJ98" s="342" t="e">
        <f t="shared" ref="BJ98" si="229">IF(BJ97=0,NA(),BJ97+BI98)</f>
        <v>#N/A</v>
      </c>
      <c r="BK98" s="342" t="e">
        <f t="shared" si="178"/>
        <v>#N/A</v>
      </c>
      <c r="BL98" s="342" t="e">
        <f t="shared" ref="BL98" si="230">IF(BL97=0,NA(),BL97+BK98)</f>
        <v>#N/A</v>
      </c>
      <c r="BM98" s="342" t="e">
        <f t="shared" si="180"/>
        <v>#N/A</v>
      </c>
      <c r="BN98" s="342" t="e">
        <f t="shared" ref="BN98" si="231">IF(BN97=0,NA(),BN97+BM98)</f>
        <v>#N/A</v>
      </c>
      <c r="BO98" s="342" t="e">
        <f t="shared" si="182"/>
        <v>#N/A</v>
      </c>
      <c r="BP98" s="342" t="e">
        <f t="shared" ref="BP98" si="232">IF(BP97=0,NA(),BP97+BO98)</f>
        <v>#N/A</v>
      </c>
      <c r="BQ98" s="342" t="e">
        <f t="shared" si="184"/>
        <v>#N/A</v>
      </c>
      <c r="BR98" s="342" t="e">
        <f t="shared" ref="BR98" si="233">IF(BR97=0,NA(),BR97+BQ98)</f>
        <v>#N/A</v>
      </c>
      <c r="BS98" s="342" t="e">
        <f t="shared" si="186"/>
        <v>#N/A</v>
      </c>
      <c r="BT98" s="342" t="e">
        <f t="shared" ref="BT98" si="234">IF(BT97=0,NA(),BT97+BS98)</f>
        <v>#N/A</v>
      </c>
      <c r="BU98" s="342" t="e">
        <f t="shared" si="188"/>
        <v>#N/A</v>
      </c>
      <c r="BV98" s="342" t="e">
        <f t="shared" ref="BV98" si="235">IF(BV97=0,NA(),BV97+BU98)</f>
        <v>#N/A</v>
      </c>
      <c r="BW98" s="342" t="e">
        <f t="shared" si="190"/>
        <v>#N/A</v>
      </c>
      <c r="BX98" s="342" t="e">
        <f>IF(BX97=0,NA(),BX97+BW98)</f>
        <v>#N/A</v>
      </c>
      <c r="BY98" s="342" t="e">
        <f t="shared" si="192"/>
        <v>#N/A</v>
      </c>
      <c r="BZ98" s="342" t="e">
        <f t="shared" ref="BZ98" si="236">IF(BZ97=0,NA(),BZ97+BY98)</f>
        <v>#N/A</v>
      </c>
      <c r="CA98" s="342" t="e">
        <f t="shared" si="194"/>
        <v>#N/A</v>
      </c>
      <c r="CB98" s="342" t="e">
        <f t="shared" ref="CB98" si="237">IF(CB97=0,NA(),CB97+CA98)</f>
        <v>#N/A</v>
      </c>
      <c r="CC98" s="342" t="e">
        <f t="shared" si="196"/>
        <v>#N/A</v>
      </c>
      <c r="CD98" s="342" t="e">
        <f t="shared" ref="CD98" si="238">IF(CD97=0,NA(),CD97+CC98)</f>
        <v>#N/A</v>
      </c>
      <c r="CE98" s="342" t="e">
        <f t="shared" si="198"/>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5468.6637198231901</v>
      </c>
      <c r="E100" s="351">
        <f t="shared" ref="E100" si="239">D100</f>
        <v>5468.6637198231901</v>
      </c>
      <c r="F100" s="351">
        <f>F52</f>
        <v>4374.9309758585523</v>
      </c>
      <c r="G100" s="351">
        <f t="shared" ref="G100" si="240">F100</f>
        <v>4374.9309758585523</v>
      </c>
      <c r="H100" s="351">
        <f>H52</f>
        <v>1093.7327439646381</v>
      </c>
      <c r="I100" s="351">
        <f t="shared" ref="I100:I101" si="241">H100</f>
        <v>1093.7327439646381</v>
      </c>
      <c r="J100" s="351">
        <f>J52</f>
        <v>1093.7327439646381</v>
      </c>
      <c r="K100" s="351">
        <f t="shared" ref="K100:K101" si="242">J100</f>
        <v>1093.7327439646381</v>
      </c>
      <c r="L100" s="351">
        <f>L52</f>
        <v>1093.7327439646381</v>
      </c>
      <c r="M100" s="351">
        <f t="shared" ref="M100:M101" si="243">L100</f>
        <v>1093.7327439646381</v>
      </c>
      <c r="N100" s="351">
        <f>N52</f>
        <v>3281.198231893914</v>
      </c>
      <c r="O100" s="351">
        <f t="shared" ref="O100:O101" si="244">N100</f>
        <v>3281.198231893914</v>
      </c>
      <c r="P100" s="351">
        <f>P52</f>
        <v>3281.198231893914</v>
      </c>
      <c r="Q100" s="351">
        <f t="shared" ref="Q100:Q101" si="245">P100</f>
        <v>3281.198231893914</v>
      </c>
      <c r="R100" s="351">
        <f>R52</f>
        <v>6562.396463787828</v>
      </c>
      <c r="S100" s="351">
        <f t="shared" ref="S100:S101" si="246">R100</f>
        <v>6562.396463787828</v>
      </c>
      <c r="T100" s="351">
        <f>T52</f>
        <v>7656.1292077524658</v>
      </c>
      <c r="U100" s="351">
        <f t="shared" ref="U100:U101" si="247">T100</f>
        <v>7656.1292077524658</v>
      </c>
      <c r="V100" s="351">
        <f>V52</f>
        <v>8749.8619517171046</v>
      </c>
      <c r="W100" s="351">
        <f t="shared" ref="W100:W101" si="248">V100</f>
        <v>8749.8619517171046</v>
      </c>
      <c r="X100" s="351">
        <f>X52</f>
        <v>6562.396463787828</v>
      </c>
      <c r="Y100" s="351">
        <f t="shared" ref="Y100:Y101" si="249">X100</f>
        <v>6562.396463787828</v>
      </c>
      <c r="Z100" s="351">
        <f>Z52</f>
        <v>6562.396463787828</v>
      </c>
      <c r="AA100" s="351">
        <f t="shared" ref="AA100:AA101" si="250">Z100</f>
        <v>6562.396463787828</v>
      </c>
      <c r="AB100" s="351">
        <f>AB52</f>
        <v>7656.1292077524658</v>
      </c>
      <c r="AC100" s="351">
        <f t="shared" ref="AC100:AC101" si="251">AB100</f>
        <v>7656.1292077524658</v>
      </c>
      <c r="AD100" s="351">
        <f>AD52</f>
        <v>3281.198231893914</v>
      </c>
      <c r="AE100" s="351">
        <f t="shared" ref="AE100:AE101" si="252">AD100</f>
        <v>3281.198231893914</v>
      </c>
      <c r="AF100" s="351">
        <f>AF52</f>
        <v>3281.198231893914</v>
      </c>
      <c r="AG100" s="351">
        <f t="shared" ref="AG100:AG101" si="253">AF100</f>
        <v>3281.198231893914</v>
      </c>
      <c r="AH100" s="351">
        <f>AH52</f>
        <v>3281.198231893914</v>
      </c>
      <c r="AI100" s="351">
        <f t="shared" ref="AI100:AI101" si="254">AH100</f>
        <v>3281.198231893914</v>
      </c>
      <c r="AJ100" s="351">
        <f>AJ52</f>
        <v>6562.396463787828</v>
      </c>
      <c r="AK100" s="351">
        <f t="shared" ref="AK100:AK101" si="255">AJ100</f>
        <v>6562.396463787828</v>
      </c>
      <c r="AL100" s="351">
        <f>AL52</f>
        <v>1093.7327439646381</v>
      </c>
      <c r="AM100" s="351">
        <f t="shared" ref="AM100:AM101" si="256">AL100</f>
        <v>1093.7327439646381</v>
      </c>
      <c r="AN100" s="351">
        <f>AN52</f>
        <v>1093.7327439646381</v>
      </c>
      <c r="AO100" s="351">
        <f t="shared" ref="AO100:AO101" si="257">AN100</f>
        <v>1093.7327439646381</v>
      </c>
      <c r="AP100" s="351">
        <f>AP52</f>
        <v>1093.7327439646381</v>
      </c>
      <c r="AQ100" s="351">
        <f t="shared" ref="AQ100:AQ101" si="258">AP100</f>
        <v>1093.7327439646381</v>
      </c>
      <c r="AR100" s="351">
        <f>AR52</f>
        <v>1093.7327439646381</v>
      </c>
      <c r="AS100" s="351">
        <f t="shared" ref="AS100:AS101" si="259">AR100</f>
        <v>1093.7327439646381</v>
      </c>
      <c r="AT100" s="351">
        <f>AT52</f>
        <v>3281.198231893914</v>
      </c>
      <c r="AU100" s="351">
        <f t="shared" ref="AU100:AU101" si="260">AT100</f>
        <v>3281.198231893914</v>
      </c>
      <c r="AV100" s="351">
        <f>AV52</f>
        <v>3281.198231893914</v>
      </c>
      <c r="AW100" s="351">
        <f t="shared" ref="AW100:AW101" si="261">AV100</f>
        <v>3281.198231893914</v>
      </c>
      <c r="AX100" s="351">
        <f>AX52</f>
        <v>1093.7327439646381</v>
      </c>
      <c r="AY100" s="351">
        <f t="shared" ref="AY100:AY101" si="262">AX100</f>
        <v>1093.7327439646381</v>
      </c>
      <c r="AZ100" s="351">
        <f>AZ52</f>
        <v>4374.9309758585523</v>
      </c>
      <c r="BA100" s="351">
        <f t="shared" ref="BA100:BA101" si="263">AZ100</f>
        <v>4374.9309758585523</v>
      </c>
      <c r="BB100" s="351">
        <f>BB52</f>
        <v>4374.9309758585523</v>
      </c>
      <c r="BC100" s="351">
        <f t="shared" ref="BC100:BC101" si="264">BB100</f>
        <v>4374.9309758585523</v>
      </c>
      <c r="BD100" s="351">
        <f>BD52</f>
        <v>3281.198231893914</v>
      </c>
      <c r="BE100" s="351">
        <f t="shared" ref="BE100:BE101" si="265">BD100</f>
        <v>3281.198231893914</v>
      </c>
      <c r="BF100" s="351">
        <f>BF52</f>
        <v>3281.198231893914</v>
      </c>
      <c r="BG100" s="351">
        <f t="shared" ref="BG100:BG101" si="266">BF100</f>
        <v>3281.198231893914</v>
      </c>
      <c r="BH100" s="351">
        <f>BH52</f>
        <v>1093.7327439646381</v>
      </c>
      <c r="BI100" s="351">
        <f t="shared" ref="BI100:BI101" si="267">BH100</f>
        <v>1093.7327439646381</v>
      </c>
      <c r="BJ100" s="351">
        <f>BJ52</f>
        <v>1093.7327439646381</v>
      </c>
      <c r="BK100" s="351">
        <f t="shared" ref="BK100:BK101" si="268">BJ100</f>
        <v>1093.7327439646381</v>
      </c>
      <c r="BL100" s="351">
        <f>BL52</f>
        <v>0</v>
      </c>
      <c r="BM100" s="351">
        <f t="shared" ref="BM100:BM101" si="269">BL100</f>
        <v>0</v>
      </c>
      <c r="BN100" s="351">
        <f>BN52</f>
        <v>0</v>
      </c>
      <c r="BO100" s="351">
        <f t="shared" ref="BO100:BO101" si="270">BN100</f>
        <v>0</v>
      </c>
      <c r="BP100" s="351">
        <f>BP52</f>
        <v>0</v>
      </c>
      <c r="BQ100" s="351">
        <f t="shared" ref="BQ100:BQ101" si="271">BP100</f>
        <v>0</v>
      </c>
      <c r="BR100" s="351">
        <f>BR52</f>
        <v>0</v>
      </c>
      <c r="BS100" s="351">
        <f t="shared" ref="BS100:BS101" si="272">BR100</f>
        <v>0</v>
      </c>
      <c r="BT100" s="351">
        <f>BT52</f>
        <v>0</v>
      </c>
      <c r="BU100" s="351">
        <f t="shared" ref="BU100:BU101" si="273">BT100</f>
        <v>0</v>
      </c>
      <c r="BV100" s="351">
        <f>BV52</f>
        <v>0</v>
      </c>
      <c r="BW100" s="351">
        <f t="shared" ref="BW100:BW101" si="274">BV100</f>
        <v>0</v>
      </c>
      <c r="BX100" s="351">
        <f>BX52</f>
        <v>0</v>
      </c>
      <c r="BY100" s="351">
        <f t="shared" ref="BY100:BY101" si="275">BX100</f>
        <v>0</v>
      </c>
      <c r="BZ100" s="351">
        <f>BZ52</f>
        <v>0</v>
      </c>
      <c r="CA100" s="351">
        <f t="shared" ref="CA100:CA101" si="276">BZ100</f>
        <v>0</v>
      </c>
      <c r="CB100" s="351">
        <f>CB52</f>
        <v>0</v>
      </c>
      <c r="CC100" s="351">
        <f t="shared" ref="CC100:CC101" si="277">CB100</f>
        <v>0</v>
      </c>
      <c r="CD100" s="351">
        <f>CD52</f>
        <v>0</v>
      </c>
      <c r="CE100" s="351">
        <f t="shared" ref="CE100:CE101" si="278">CD100</f>
        <v>0</v>
      </c>
      <c r="CF100" s="352"/>
      <c r="CG100" s="352"/>
      <c r="CH100" s="352"/>
      <c r="CI100" s="353"/>
      <c r="CJ100" s="354"/>
      <c r="CK100" s="354"/>
    </row>
    <row r="101" spans="1:91" ht="13.5" thickBot="1" x14ac:dyDescent="0.25">
      <c r="A101" s="339" t="s">
        <v>383</v>
      </c>
      <c r="B101" s="340"/>
      <c r="C101" s="341"/>
      <c r="D101" s="355">
        <f>C101+D100</f>
        <v>5468.6637198231901</v>
      </c>
      <c r="E101" s="356">
        <f>D101</f>
        <v>5468.6637198231901</v>
      </c>
      <c r="F101" s="355">
        <f>E101+F100</f>
        <v>9843.5946956817425</v>
      </c>
      <c r="G101" s="351">
        <f>F101</f>
        <v>9843.5946956817425</v>
      </c>
      <c r="H101" s="355">
        <f t="shared" ref="H101" si="279">G101+H100</f>
        <v>10937.32743964638</v>
      </c>
      <c r="I101" s="356">
        <f t="shared" si="241"/>
        <v>10937.32743964638</v>
      </c>
      <c r="J101" s="355">
        <f t="shared" ref="J101" si="280">I101+J100</f>
        <v>12031.060183611018</v>
      </c>
      <c r="K101" s="351">
        <f t="shared" si="242"/>
        <v>12031.060183611018</v>
      </c>
      <c r="L101" s="355">
        <f t="shared" ref="L101" si="281">K101+L100</f>
        <v>13124.792927575656</v>
      </c>
      <c r="M101" s="356">
        <f t="shared" si="243"/>
        <v>13124.792927575656</v>
      </c>
      <c r="N101" s="355">
        <f t="shared" ref="N101" si="282">M101+N100</f>
        <v>16405.99115946957</v>
      </c>
      <c r="O101" s="351">
        <f t="shared" si="244"/>
        <v>16405.99115946957</v>
      </c>
      <c r="P101" s="355">
        <f t="shared" ref="P101" si="283">O101+P100</f>
        <v>19687.189391363485</v>
      </c>
      <c r="Q101" s="356">
        <f t="shared" si="245"/>
        <v>19687.189391363485</v>
      </c>
      <c r="R101" s="355">
        <f t="shared" ref="R101" si="284">Q101+R100</f>
        <v>26249.585855151312</v>
      </c>
      <c r="S101" s="351">
        <f t="shared" si="246"/>
        <v>26249.585855151312</v>
      </c>
      <c r="T101" s="355">
        <f t="shared" ref="T101" si="285">S101+T100</f>
        <v>33905.715062903779</v>
      </c>
      <c r="U101" s="356">
        <f t="shared" si="247"/>
        <v>33905.715062903779</v>
      </c>
      <c r="V101" s="355">
        <f t="shared" ref="V101" si="286">U101+V100</f>
        <v>42655.577014620882</v>
      </c>
      <c r="W101" s="351">
        <f t="shared" si="248"/>
        <v>42655.577014620882</v>
      </c>
      <c r="X101" s="355">
        <f t="shared" ref="X101" si="287">W101+X100</f>
        <v>49217.973478408712</v>
      </c>
      <c r="Y101" s="356">
        <f t="shared" si="249"/>
        <v>49217.973478408712</v>
      </c>
      <c r="Z101" s="355">
        <f t="shared" ref="Z101" si="288">Y101+Z100</f>
        <v>55780.369942196543</v>
      </c>
      <c r="AA101" s="351">
        <f t="shared" si="250"/>
        <v>55780.369942196543</v>
      </c>
      <c r="AB101" s="355">
        <f t="shared" ref="AB101" si="289">AA101+AB100</f>
        <v>63436.499149949006</v>
      </c>
      <c r="AC101" s="356">
        <f t="shared" si="251"/>
        <v>63436.499149949006</v>
      </c>
      <c r="AD101" s="355">
        <f t="shared" ref="AD101" si="290">AC101+AD100</f>
        <v>66717.697381842925</v>
      </c>
      <c r="AE101" s="351">
        <f t="shared" si="252"/>
        <v>66717.697381842925</v>
      </c>
      <c r="AF101" s="355">
        <f t="shared" ref="AF101" si="291">AE101+AF100</f>
        <v>69998.895613736837</v>
      </c>
      <c r="AG101" s="356">
        <f t="shared" si="253"/>
        <v>69998.895613736837</v>
      </c>
      <c r="AH101" s="355">
        <f t="shared" ref="AH101" si="292">AG101+AH100</f>
        <v>73280.093845630749</v>
      </c>
      <c r="AI101" s="351">
        <f t="shared" si="254"/>
        <v>73280.093845630749</v>
      </c>
      <c r="AJ101" s="355">
        <f t="shared" ref="AJ101" si="293">AI101+AJ100</f>
        <v>79842.490309418572</v>
      </c>
      <c r="AK101" s="356">
        <f t="shared" si="255"/>
        <v>79842.490309418572</v>
      </c>
      <c r="AL101" s="355">
        <f t="shared" ref="AL101" si="294">AK101+AL100</f>
        <v>80936.223053383204</v>
      </c>
      <c r="AM101" s="351">
        <f t="shared" si="256"/>
        <v>80936.223053383204</v>
      </c>
      <c r="AN101" s="355">
        <f t="shared" ref="AN101" si="295">AM101+AN100</f>
        <v>82029.955797347837</v>
      </c>
      <c r="AO101" s="356">
        <f t="shared" si="257"/>
        <v>82029.955797347837</v>
      </c>
      <c r="AP101" s="355">
        <f t="shared" ref="AP101" si="296">AO101+AP100</f>
        <v>83123.688541312469</v>
      </c>
      <c r="AQ101" s="351">
        <f t="shared" si="258"/>
        <v>83123.688541312469</v>
      </c>
      <c r="AR101" s="355">
        <f t="shared" ref="AR101" si="297">AQ101+AR100</f>
        <v>84217.421285277102</v>
      </c>
      <c r="AS101" s="356">
        <f t="shared" si="259"/>
        <v>84217.421285277102</v>
      </c>
      <c r="AT101" s="355">
        <f t="shared" ref="AT101" si="298">AS101+AT100</f>
        <v>87498.619517171013</v>
      </c>
      <c r="AU101" s="351">
        <f t="shared" si="260"/>
        <v>87498.619517171013</v>
      </c>
      <c r="AV101" s="355">
        <f t="shared" ref="AV101" si="299">AU101+AV100</f>
        <v>90779.817749064925</v>
      </c>
      <c r="AW101" s="356">
        <f t="shared" si="261"/>
        <v>90779.817749064925</v>
      </c>
      <c r="AX101" s="355">
        <f t="shared" ref="AX101" si="300">AW101+AX100</f>
        <v>91873.550493029557</v>
      </c>
      <c r="AY101" s="351">
        <f t="shared" si="262"/>
        <v>91873.550493029557</v>
      </c>
      <c r="AZ101" s="355">
        <f>AY101+AZ100</f>
        <v>96248.481468888116</v>
      </c>
      <c r="BA101" s="356">
        <f t="shared" si="263"/>
        <v>96248.481468888116</v>
      </c>
      <c r="BB101" s="355">
        <f t="shared" ref="BB101" si="301">BA101+BB100</f>
        <v>100623.41244474667</v>
      </c>
      <c r="BC101" s="356">
        <f t="shared" si="264"/>
        <v>100623.41244474667</v>
      </c>
      <c r="BD101" s="355">
        <f t="shared" ref="BD101" si="302">BC101+BD100</f>
        <v>103904.61067664059</v>
      </c>
      <c r="BE101" s="356">
        <f t="shared" si="265"/>
        <v>103904.61067664059</v>
      </c>
      <c r="BF101" s="355">
        <f t="shared" ref="BF101" si="303">BE101+BF100</f>
        <v>107185.8089085345</v>
      </c>
      <c r="BG101" s="356">
        <f t="shared" si="266"/>
        <v>107185.8089085345</v>
      </c>
      <c r="BH101" s="355">
        <f t="shared" ref="BH101" si="304">BG101+BH100</f>
        <v>108279.54165249913</v>
      </c>
      <c r="BI101" s="356">
        <f t="shared" si="267"/>
        <v>108279.54165249913</v>
      </c>
      <c r="BJ101" s="355">
        <f t="shared" ref="BJ101" si="305">BI101+BJ100</f>
        <v>109373.27439646376</v>
      </c>
      <c r="BK101" s="356">
        <f t="shared" si="268"/>
        <v>109373.27439646376</v>
      </c>
      <c r="BL101" s="355">
        <f t="shared" ref="BL101" si="306">BK101+BL100</f>
        <v>109373.27439646376</v>
      </c>
      <c r="BM101" s="356">
        <f t="shared" si="269"/>
        <v>109373.27439646376</v>
      </c>
      <c r="BN101" s="355">
        <f t="shared" ref="BN101" si="307">BM101+BN100</f>
        <v>109373.27439646376</v>
      </c>
      <c r="BO101" s="356">
        <f t="shared" si="270"/>
        <v>109373.27439646376</v>
      </c>
      <c r="BP101" s="355">
        <f t="shared" ref="BP101" si="308">BO101+BP100</f>
        <v>109373.27439646376</v>
      </c>
      <c r="BQ101" s="356">
        <f t="shared" si="271"/>
        <v>109373.27439646376</v>
      </c>
      <c r="BR101" s="355">
        <f t="shared" ref="BR101" si="309">BQ101+BR100</f>
        <v>109373.27439646376</v>
      </c>
      <c r="BS101" s="356">
        <f t="shared" si="272"/>
        <v>109373.27439646376</v>
      </c>
      <c r="BT101" s="355">
        <f t="shared" ref="BT101" si="310">BS101+BT100</f>
        <v>109373.27439646376</v>
      </c>
      <c r="BU101" s="356">
        <f t="shared" si="273"/>
        <v>109373.27439646376</v>
      </c>
      <c r="BV101" s="355">
        <f t="shared" ref="BV101" si="311">BU101+BV100</f>
        <v>109373.27439646376</v>
      </c>
      <c r="BW101" s="356">
        <f t="shared" si="274"/>
        <v>109373.27439646376</v>
      </c>
      <c r="BX101" s="355">
        <f t="shared" ref="BX101" si="312">BW101+BX100</f>
        <v>109373.27439646376</v>
      </c>
      <c r="BY101" s="356">
        <f t="shared" si="275"/>
        <v>109373.27439646376</v>
      </c>
      <c r="BZ101" s="355">
        <f t="shared" ref="BZ101" si="313">BY101+BZ100</f>
        <v>109373.27439646376</v>
      </c>
      <c r="CA101" s="356">
        <f t="shared" si="276"/>
        <v>109373.27439646376</v>
      </c>
      <c r="CB101" s="355">
        <f t="shared" ref="CB101" si="314">CA101+CB100</f>
        <v>109373.27439646376</v>
      </c>
      <c r="CC101" s="356">
        <f t="shared" si="277"/>
        <v>109373.27439646376</v>
      </c>
      <c r="CD101" s="355">
        <f t="shared" ref="CD101" si="315">CC101+CD100</f>
        <v>109373.27439646376</v>
      </c>
      <c r="CE101" s="356">
        <f t="shared" si="278"/>
        <v>109373.27439646376</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6">D103</f>
        <v>0</v>
      </c>
      <c r="F103" s="351">
        <f>F55</f>
        <v>0</v>
      </c>
      <c r="G103" s="351">
        <f t="shared" ref="G103" si="317">F103</f>
        <v>0</v>
      </c>
      <c r="H103" s="351">
        <f>H55</f>
        <v>0</v>
      </c>
      <c r="I103" s="351">
        <f t="shared" ref="I103:I106" si="318">H103</f>
        <v>0</v>
      </c>
      <c r="J103" s="351">
        <f>J55</f>
        <v>0</v>
      </c>
      <c r="K103" s="351">
        <f t="shared" ref="K103:K106" si="319">J103</f>
        <v>0</v>
      </c>
      <c r="L103" s="351">
        <f>L55</f>
        <v>0</v>
      </c>
      <c r="M103" s="351">
        <f t="shared" ref="M103:M106" si="320">L103</f>
        <v>0</v>
      </c>
      <c r="N103" s="351">
        <f>N55</f>
        <v>0</v>
      </c>
      <c r="O103" s="351">
        <f t="shared" ref="O103:O106" si="321">N103</f>
        <v>0</v>
      </c>
      <c r="P103" s="351">
        <f>P55</f>
        <v>0</v>
      </c>
      <c r="Q103" s="351">
        <f t="shared" ref="Q103:Q106" si="322">P103</f>
        <v>0</v>
      </c>
      <c r="R103" s="351">
        <f>R55</f>
        <v>0</v>
      </c>
      <c r="S103" s="351">
        <f t="shared" ref="S103:S106" si="323">R103</f>
        <v>0</v>
      </c>
      <c r="T103" s="351">
        <f>T55</f>
        <v>0</v>
      </c>
      <c r="U103" s="351">
        <f t="shared" ref="U103:U106" si="324">T103</f>
        <v>0</v>
      </c>
      <c r="V103" s="351">
        <f>V55</f>
        <v>0</v>
      </c>
      <c r="W103" s="351">
        <f t="shared" ref="W103:W106" si="325">V103</f>
        <v>0</v>
      </c>
      <c r="X103" s="351">
        <f>X55</f>
        <v>0</v>
      </c>
      <c r="Y103" s="351">
        <f t="shared" ref="Y103:Y106" si="326">X103</f>
        <v>0</v>
      </c>
      <c r="Z103" s="351">
        <f>Z55</f>
        <v>0</v>
      </c>
      <c r="AA103" s="351">
        <f t="shared" ref="AA103:AA106" si="327">Z103</f>
        <v>0</v>
      </c>
      <c r="AB103" s="351">
        <f>AB55</f>
        <v>0</v>
      </c>
      <c r="AC103" s="351">
        <f t="shared" ref="AC103:AC106" si="328">AB103</f>
        <v>0</v>
      </c>
      <c r="AD103" s="351">
        <f>AD55</f>
        <v>0</v>
      </c>
      <c r="AE103" s="351">
        <f t="shared" ref="AE103:AE106" si="329">AD103</f>
        <v>0</v>
      </c>
      <c r="AF103" s="351">
        <f>AF55</f>
        <v>0</v>
      </c>
      <c r="AG103" s="351">
        <f t="shared" ref="AG103:AG106" si="330">AF103</f>
        <v>0</v>
      </c>
      <c r="AH103" s="351">
        <f>AH55</f>
        <v>0</v>
      </c>
      <c r="AI103" s="351">
        <f t="shared" ref="AI103:AI106" si="331">AH103</f>
        <v>0</v>
      </c>
      <c r="AJ103" s="351">
        <f>AJ55</f>
        <v>0</v>
      </c>
      <c r="AK103" s="351">
        <f t="shared" ref="AK103:AK106" si="332">AJ103</f>
        <v>0</v>
      </c>
      <c r="AL103" s="351">
        <f>AL55</f>
        <v>0</v>
      </c>
      <c r="AM103" s="351">
        <f t="shared" ref="AM103:AM106" si="333">AL103</f>
        <v>0</v>
      </c>
      <c r="AN103" s="351">
        <f>AN55</f>
        <v>0</v>
      </c>
      <c r="AO103" s="351">
        <f t="shared" ref="AO103:AO106" si="334">AN103</f>
        <v>0</v>
      </c>
      <c r="AP103" s="351">
        <f>AP55</f>
        <v>0</v>
      </c>
      <c r="AQ103" s="351">
        <f t="shared" ref="AQ103:AQ106" si="335">AP103</f>
        <v>0</v>
      </c>
      <c r="AR103" s="351">
        <f>AR55</f>
        <v>0</v>
      </c>
      <c r="AS103" s="351">
        <f t="shared" ref="AS103:AS106" si="336">AR103</f>
        <v>0</v>
      </c>
      <c r="AT103" s="351">
        <f>AT55</f>
        <v>0</v>
      </c>
      <c r="AU103" s="351">
        <f t="shared" ref="AU103:AU106" si="337">AT103</f>
        <v>0</v>
      </c>
      <c r="AV103" s="351">
        <f>AV55</f>
        <v>0</v>
      </c>
      <c r="AW103" s="351">
        <f t="shared" ref="AW103:AW106" si="338">AV103</f>
        <v>0</v>
      </c>
      <c r="AX103" s="351">
        <f>AX55</f>
        <v>0</v>
      </c>
      <c r="AY103" s="351">
        <f t="shared" ref="AY103:AY106" si="339">AX103</f>
        <v>0</v>
      </c>
      <c r="AZ103" s="351">
        <f>AZ55</f>
        <v>0</v>
      </c>
      <c r="BA103" s="351">
        <f t="shared" ref="BA103:BA106" si="340">AZ103</f>
        <v>0</v>
      </c>
      <c r="BB103" s="351">
        <f>BB55</f>
        <v>0</v>
      </c>
      <c r="BC103" s="351">
        <f t="shared" ref="BC103:BC106" si="341">BB103</f>
        <v>0</v>
      </c>
      <c r="BD103" s="351">
        <f>BD55</f>
        <v>0</v>
      </c>
      <c r="BE103" s="351">
        <f t="shared" ref="BE103:BE106" si="342">BD103</f>
        <v>0</v>
      </c>
      <c r="BF103" s="351">
        <f>BF55</f>
        <v>0</v>
      </c>
      <c r="BG103" s="351">
        <f t="shared" ref="BG103:BG106" si="343">BF103</f>
        <v>0</v>
      </c>
      <c r="BH103" s="351">
        <f>BH55</f>
        <v>0</v>
      </c>
      <c r="BI103" s="351">
        <f t="shared" ref="BI103:BI106" si="344">BH103</f>
        <v>0</v>
      </c>
      <c r="BJ103" s="351">
        <f>BJ55</f>
        <v>0</v>
      </c>
      <c r="BK103" s="351">
        <f t="shared" ref="BK103:BK106" si="345">BJ103</f>
        <v>0</v>
      </c>
      <c r="BL103" s="351">
        <f>BL55</f>
        <v>0</v>
      </c>
      <c r="BM103" s="351">
        <f t="shared" ref="BM103:BM106" si="346">BL103</f>
        <v>0</v>
      </c>
      <c r="BN103" s="351">
        <f>BN55</f>
        <v>0</v>
      </c>
      <c r="BO103" s="351">
        <f t="shared" ref="BO103:BO106" si="347">BN103</f>
        <v>0</v>
      </c>
      <c r="BP103" s="351">
        <f>BP55</f>
        <v>0</v>
      </c>
      <c r="BQ103" s="351">
        <f t="shared" ref="BQ103:BQ106" si="348">BP103</f>
        <v>0</v>
      </c>
      <c r="BR103" s="351">
        <f>BR55</f>
        <v>0</v>
      </c>
      <c r="BS103" s="351">
        <f t="shared" ref="BS103:BS106" si="349">BR103</f>
        <v>0</v>
      </c>
      <c r="BT103" s="351">
        <f>BT55</f>
        <v>0</v>
      </c>
      <c r="BU103" s="351">
        <f t="shared" ref="BU103:BU106" si="350">BT103</f>
        <v>0</v>
      </c>
      <c r="BV103" s="351">
        <f>BV55</f>
        <v>0</v>
      </c>
      <c r="BW103" s="351">
        <f t="shared" ref="BW103:BW106" si="351">BV103</f>
        <v>0</v>
      </c>
      <c r="BX103" s="351">
        <f>BX55</f>
        <v>0</v>
      </c>
      <c r="BY103" s="351">
        <f t="shared" ref="BY103:CA106" si="352">BX103</f>
        <v>0</v>
      </c>
      <c r="BZ103" s="351">
        <f>BZ55</f>
        <v>0</v>
      </c>
      <c r="CA103" s="351">
        <f t="shared" ref="CA103" si="353">BZ103</f>
        <v>0</v>
      </c>
      <c r="CB103" s="351">
        <f>CB55</f>
        <v>0</v>
      </c>
      <c r="CC103" s="351">
        <f t="shared" ref="CC103:CC106" si="354">CB103</f>
        <v>0</v>
      </c>
      <c r="CD103" s="351">
        <f>CD55</f>
        <v>0</v>
      </c>
      <c r="CE103" s="351">
        <f t="shared" ref="CE103:CE106" si="355">CD103</f>
        <v>0</v>
      </c>
      <c r="CF103" s="352"/>
      <c r="CG103" s="352"/>
      <c r="CH103" s="352"/>
      <c r="CI103" s="353"/>
      <c r="CJ103" s="354"/>
      <c r="CK103" s="354"/>
    </row>
    <row r="104" spans="1:91" ht="13.5" thickBot="1" x14ac:dyDescent="0.25">
      <c r="A104" s="339" t="s">
        <v>386</v>
      </c>
      <c r="B104" s="340"/>
      <c r="C104" s="341"/>
      <c r="D104" s="481">
        <f>D52</f>
        <v>5468.6637198231901</v>
      </c>
      <c r="E104" s="481">
        <f t="shared" ref="E104:BP104" si="356">E52</f>
        <v>0</v>
      </c>
      <c r="F104" s="481">
        <f t="shared" si="356"/>
        <v>4374.9309758585523</v>
      </c>
      <c r="G104" s="481">
        <f t="shared" si="356"/>
        <v>0</v>
      </c>
      <c r="H104" s="481">
        <f t="shared" si="356"/>
        <v>1093.7327439646381</v>
      </c>
      <c r="I104" s="481">
        <f t="shared" si="356"/>
        <v>0</v>
      </c>
      <c r="J104" s="481">
        <f t="shared" si="356"/>
        <v>1093.7327439646381</v>
      </c>
      <c r="K104" s="481">
        <f t="shared" si="356"/>
        <v>0</v>
      </c>
      <c r="L104" s="481">
        <f t="shared" si="356"/>
        <v>1093.7327439646381</v>
      </c>
      <c r="M104" s="481">
        <f t="shared" si="356"/>
        <v>0</v>
      </c>
      <c r="N104" s="481">
        <f t="shared" si="356"/>
        <v>3281.198231893914</v>
      </c>
      <c r="O104" s="481">
        <f t="shared" si="356"/>
        <v>0</v>
      </c>
      <c r="P104" s="481">
        <f t="shared" si="356"/>
        <v>3281.198231893914</v>
      </c>
      <c r="Q104" s="481">
        <f t="shared" si="356"/>
        <v>0</v>
      </c>
      <c r="R104" s="481">
        <f t="shared" si="356"/>
        <v>6562.396463787828</v>
      </c>
      <c r="S104" s="481">
        <f t="shared" si="356"/>
        <v>0</v>
      </c>
      <c r="T104" s="481">
        <f t="shared" si="356"/>
        <v>7656.1292077524658</v>
      </c>
      <c r="U104" s="481">
        <f t="shared" si="356"/>
        <v>0</v>
      </c>
      <c r="V104" s="481">
        <f t="shared" si="356"/>
        <v>8749.8619517171046</v>
      </c>
      <c r="W104" s="481">
        <f t="shared" si="356"/>
        <v>0</v>
      </c>
      <c r="X104" s="481">
        <f t="shared" si="356"/>
        <v>6562.396463787828</v>
      </c>
      <c r="Y104" s="481">
        <f t="shared" si="356"/>
        <v>0</v>
      </c>
      <c r="Z104" s="481">
        <f t="shared" si="356"/>
        <v>6562.396463787828</v>
      </c>
      <c r="AA104" s="481">
        <f t="shared" si="356"/>
        <v>0</v>
      </c>
      <c r="AB104" s="481">
        <f t="shared" si="356"/>
        <v>7656.1292077524658</v>
      </c>
      <c r="AC104" s="481">
        <f t="shared" si="356"/>
        <v>0</v>
      </c>
      <c r="AD104" s="481">
        <f t="shared" si="356"/>
        <v>3281.198231893914</v>
      </c>
      <c r="AE104" s="481">
        <f t="shared" si="356"/>
        <v>0</v>
      </c>
      <c r="AF104" s="481">
        <f t="shared" si="356"/>
        <v>3281.198231893914</v>
      </c>
      <c r="AG104" s="481">
        <f t="shared" si="356"/>
        <v>0</v>
      </c>
      <c r="AH104" s="481">
        <f t="shared" si="356"/>
        <v>3281.198231893914</v>
      </c>
      <c r="AI104" s="481">
        <f t="shared" si="356"/>
        <v>0</v>
      </c>
      <c r="AJ104" s="481">
        <f t="shared" si="356"/>
        <v>6562.396463787828</v>
      </c>
      <c r="AK104" s="481">
        <f t="shared" si="356"/>
        <v>0</v>
      </c>
      <c r="AL104" s="481">
        <f t="shared" si="356"/>
        <v>1093.7327439646381</v>
      </c>
      <c r="AM104" s="481">
        <f t="shared" si="356"/>
        <v>0</v>
      </c>
      <c r="AN104" s="481">
        <f t="shared" si="356"/>
        <v>1093.7327439646381</v>
      </c>
      <c r="AO104" s="481">
        <f t="shared" si="356"/>
        <v>0</v>
      </c>
      <c r="AP104" s="481">
        <f t="shared" si="356"/>
        <v>1093.7327439646381</v>
      </c>
      <c r="AQ104" s="481">
        <f t="shared" si="356"/>
        <v>0</v>
      </c>
      <c r="AR104" s="481">
        <f t="shared" si="356"/>
        <v>1093.7327439646381</v>
      </c>
      <c r="AS104" s="481">
        <f t="shared" si="356"/>
        <v>0</v>
      </c>
      <c r="AT104" s="481">
        <f t="shared" si="356"/>
        <v>3281.198231893914</v>
      </c>
      <c r="AU104" s="481">
        <f t="shared" si="356"/>
        <v>0</v>
      </c>
      <c r="AV104" s="481">
        <f t="shared" si="356"/>
        <v>3281.198231893914</v>
      </c>
      <c r="AW104" s="481">
        <f t="shared" si="356"/>
        <v>0</v>
      </c>
      <c r="AX104" s="481">
        <f t="shared" si="356"/>
        <v>1093.7327439646381</v>
      </c>
      <c r="AY104" s="481">
        <f t="shared" si="356"/>
        <v>0</v>
      </c>
      <c r="AZ104" s="481">
        <f t="shared" si="356"/>
        <v>4374.9309758585523</v>
      </c>
      <c r="BA104" s="481">
        <f t="shared" si="356"/>
        <v>0</v>
      </c>
      <c r="BB104" s="481">
        <f t="shared" si="356"/>
        <v>4374.9309758585523</v>
      </c>
      <c r="BC104" s="481">
        <f t="shared" si="356"/>
        <v>0</v>
      </c>
      <c r="BD104" s="481">
        <f t="shared" si="356"/>
        <v>3281.198231893914</v>
      </c>
      <c r="BE104" s="481">
        <f t="shared" si="356"/>
        <v>0</v>
      </c>
      <c r="BF104" s="481">
        <f t="shared" si="356"/>
        <v>3281.198231893914</v>
      </c>
      <c r="BG104" s="481">
        <f t="shared" si="356"/>
        <v>0</v>
      </c>
      <c r="BH104" s="481">
        <f t="shared" si="356"/>
        <v>1093.7327439646381</v>
      </c>
      <c r="BI104" s="481">
        <f t="shared" si="356"/>
        <v>0</v>
      </c>
      <c r="BJ104" s="481">
        <f t="shared" si="356"/>
        <v>1093.7327439646381</v>
      </c>
      <c r="BK104" s="481">
        <f t="shared" si="356"/>
        <v>0</v>
      </c>
      <c r="BL104" s="481">
        <f t="shared" si="356"/>
        <v>0</v>
      </c>
      <c r="BM104" s="481">
        <f t="shared" si="356"/>
        <v>0</v>
      </c>
      <c r="BN104" s="481">
        <f t="shared" si="356"/>
        <v>0</v>
      </c>
      <c r="BO104" s="481">
        <f t="shared" si="356"/>
        <v>0</v>
      </c>
      <c r="BP104" s="481">
        <f t="shared" si="356"/>
        <v>0</v>
      </c>
      <c r="BQ104" s="481">
        <f t="shared" ref="BQ104:CE104" si="357">BQ52</f>
        <v>0</v>
      </c>
      <c r="BR104" s="481">
        <f t="shared" si="357"/>
        <v>0</v>
      </c>
      <c r="BS104" s="481">
        <f t="shared" si="357"/>
        <v>0</v>
      </c>
      <c r="BT104" s="481">
        <f t="shared" si="357"/>
        <v>0</v>
      </c>
      <c r="BU104" s="481">
        <f t="shared" si="357"/>
        <v>0</v>
      </c>
      <c r="BV104" s="481">
        <f t="shared" si="357"/>
        <v>0</v>
      </c>
      <c r="BW104" s="481">
        <f t="shared" si="357"/>
        <v>0</v>
      </c>
      <c r="BX104" s="481">
        <f t="shared" si="357"/>
        <v>0</v>
      </c>
      <c r="BY104" s="481">
        <f t="shared" si="357"/>
        <v>0</v>
      </c>
      <c r="BZ104" s="481">
        <f t="shared" si="357"/>
        <v>0</v>
      </c>
      <c r="CA104" s="481">
        <f t="shared" si="357"/>
        <v>0</v>
      </c>
      <c r="CB104" s="481">
        <f t="shared" si="357"/>
        <v>0</v>
      </c>
      <c r="CC104" s="481">
        <f t="shared" si="357"/>
        <v>0</v>
      </c>
      <c r="CD104" s="481">
        <f t="shared" si="357"/>
        <v>0</v>
      </c>
      <c r="CE104" s="481">
        <f t="shared" si="357"/>
        <v>0</v>
      </c>
      <c r="CF104" s="352"/>
      <c r="CG104" s="352"/>
      <c r="CH104" s="352"/>
      <c r="CI104" s="353"/>
      <c r="CJ104" s="354"/>
      <c r="CK104" s="354"/>
    </row>
    <row r="105" spans="1:91" ht="13.5" thickBot="1" x14ac:dyDescent="0.25">
      <c r="A105" s="339" t="s">
        <v>387</v>
      </c>
      <c r="B105" s="340"/>
      <c r="C105" s="341"/>
      <c r="D105" s="481">
        <f>D63</f>
        <v>0</v>
      </c>
      <c r="E105" s="481">
        <f t="shared" ref="E105:BP105" si="358">E63</f>
        <v>0</v>
      </c>
      <c r="F105" s="481">
        <f t="shared" si="358"/>
        <v>0</v>
      </c>
      <c r="G105" s="481">
        <f t="shared" si="358"/>
        <v>0</v>
      </c>
      <c r="H105" s="481">
        <f t="shared" si="358"/>
        <v>0</v>
      </c>
      <c r="I105" s="481">
        <f t="shared" si="358"/>
        <v>0</v>
      </c>
      <c r="J105" s="481">
        <f t="shared" si="358"/>
        <v>0</v>
      </c>
      <c r="K105" s="481">
        <f t="shared" si="358"/>
        <v>0</v>
      </c>
      <c r="L105" s="481">
        <f t="shared" si="358"/>
        <v>0</v>
      </c>
      <c r="M105" s="481">
        <f t="shared" si="358"/>
        <v>0</v>
      </c>
      <c r="N105" s="481">
        <f t="shared" si="358"/>
        <v>0</v>
      </c>
      <c r="O105" s="481">
        <f t="shared" si="358"/>
        <v>0</v>
      </c>
      <c r="P105" s="481">
        <f t="shared" si="358"/>
        <v>0</v>
      </c>
      <c r="Q105" s="481">
        <f t="shared" si="358"/>
        <v>0</v>
      </c>
      <c r="R105" s="481">
        <f t="shared" si="358"/>
        <v>0</v>
      </c>
      <c r="S105" s="481">
        <f t="shared" si="358"/>
        <v>0</v>
      </c>
      <c r="T105" s="481">
        <f t="shared" si="358"/>
        <v>0</v>
      </c>
      <c r="U105" s="481">
        <f t="shared" si="358"/>
        <v>0</v>
      </c>
      <c r="V105" s="481">
        <f t="shared" si="358"/>
        <v>0</v>
      </c>
      <c r="W105" s="481">
        <f t="shared" si="358"/>
        <v>0</v>
      </c>
      <c r="X105" s="481">
        <f t="shared" si="358"/>
        <v>0</v>
      </c>
      <c r="Y105" s="481">
        <f t="shared" si="358"/>
        <v>0</v>
      </c>
      <c r="Z105" s="481">
        <f t="shared" si="358"/>
        <v>0</v>
      </c>
      <c r="AA105" s="481">
        <f t="shared" si="358"/>
        <v>0</v>
      </c>
      <c r="AB105" s="481">
        <f t="shared" si="358"/>
        <v>0</v>
      </c>
      <c r="AC105" s="481">
        <f t="shared" si="358"/>
        <v>0</v>
      </c>
      <c r="AD105" s="481">
        <f t="shared" si="358"/>
        <v>0</v>
      </c>
      <c r="AE105" s="481">
        <f t="shared" si="358"/>
        <v>0</v>
      </c>
      <c r="AF105" s="481">
        <f t="shared" si="358"/>
        <v>0</v>
      </c>
      <c r="AG105" s="481">
        <f t="shared" si="358"/>
        <v>0</v>
      </c>
      <c r="AH105" s="481">
        <f t="shared" si="358"/>
        <v>0</v>
      </c>
      <c r="AI105" s="481">
        <f t="shared" si="358"/>
        <v>0</v>
      </c>
      <c r="AJ105" s="481">
        <f t="shared" si="358"/>
        <v>0</v>
      </c>
      <c r="AK105" s="481">
        <f t="shared" si="358"/>
        <v>0</v>
      </c>
      <c r="AL105" s="481">
        <f t="shared" si="358"/>
        <v>0</v>
      </c>
      <c r="AM105" s="481">
        <f t="shared" si="358"/>
        <v>0</v>
      </c>
      <c r="AN105" s="481">
        <f t="shared" si="358"/>
        <v>0</v>
      </c>
      <c r="AO105" s="481">
        <f t="shared" si="358"/>
        <v>0</v>
      </c>
      <c r="AP105" s="481">
        <f t="shared" si="358"/>
        <v>0</v>
      </c>
      <c r="AQ105" s="481">
        <f t="shared" si="358"/>
        <v>0</v>
      </c>
      <c r="AR105" s="481">
        <f t="shared" si="358"/>
        <v>0</v>
      </c>
      <c r="AS105" s="481">
        <f t="shared" si="358"/>
        <v>0</v>
      </c>
      <c r="AT105" s="481">
        <f t="shared" si="358"/>
        <v>0</v>
      </c>
      <c r="AU105" s="481">
        <f t="shared" si="358"/>
        <v>0</v>
      </c>
      <c r="AV105" s="481">
        <f t="shared" si="358"/>
        <v>0</v>
      </c>
      <c r="AW105" s="481">
        <f t="shared" si="358"/>
        <v>0</v>
      </c>
      <c r="AX105" s="481">
        <f t="shared" si="358"/>
        <v>0</v>
      </c>
      <c r="AY105" s="481">
        <f t="shared" si="358"/>
        <v>0</v>
      </c>
      <c r="AZ105" s="481">
        <f t="shared" si="358"/>
        <v>0</v>
      </c>
      <c r="BA105" s="481">
        <f t="shared" si="358"/>
        <v>0</v>
      </c>
      <c r="BB105" s="481">
        <f t="shared" si="358"/>
        <v>0</v>
      </c>
      <c r="BC105" s="481">
        <f t="shared" si="358"/>
        <v>0</v>
      </c>
      <c r="BD105" s="481">
        <f t="shared" si="358"/>
        <v>0</v>
      </c>
      <c r="BE105" s="481">
        <f t="shared" si="358"/>
        <v>0</v>
      </c>
      <c r="BF105" s="481">
        <f t="shared" si="358"/>
        <v>0</v>
      </c>
      <c r="BG105" s="481">
        <f t="shared" si="358"/>
        <v>0</v>
      </c>
      <c r="BH105" s="481">
        <f t="shared" si="358"/>
        <v>0</v>
      </c>
      <c r="BI105" s="481">
        <f t="shared" si="358"/>
        <v>0</v>
      </c>
      <c r="BJ105" s="481">
        <f t="shared" si="358"/>
        <v>0</v>
      </c>
      <c r="BK105" s="481">
        <f t="shared" si="358"/>
        <v>0</v>
      </c>
      <c r="BL105" s="481">
        <f t="shared" si="358"/>
        <v>0</v>
      </c>
      <c r="BM105" s="481">
        <f t="shared" si="358"/>
        <v>0</v>
      </c>
      <c r="BN105" s="481">
        <f t="shared" si="358"/>
        <v>0</v>
      </c>
      <c r="BO105" s="481">
        <f t="shared" si="358"/>
        <v>0</v>
      </c>
      <c r="BP105" s="481">
        <f t="shared" si="358"/>
        <v>0</v>
      </c>
      <c r="BQ105" s="481">
        <f t="shared" ref="BQ105:CE105" si="359">BQ63</f>
        <v>0</v>
      </c>
      <c r="BR105" s="481">
        <f t="shared" si="359"/>
        <v>0</v>
      </c>
      <c r="BS105" s="481">
        <f t="shared" si="359"/>
        <v>0</v>
      </c>
      <c r="BT105" s="481">
        <f t="shared" si="359"/>
        <v>0</v>
      </c>
      <c r="BU105" s="481">
        <f t="shared" si="359"/>
        <v>0</v>
      </c>
      <c r="BV105" s="481">
        <f t="shared" si="359"/>
        <v>0</v>
      </c>
      <c r="BW105" s="481">
        <f t="shared" si="359"/>
        <v>0</v>
      </c>
      <c r="BX105" s="481">
        <f t="shared" si="359"/>
        <v>0</v>
      </c>
      <c r="BY105" s="481">
        <f t="shared" si="359"/>
        <v>0</v>
      </c>
      <c r="BZ105" s="481">
        <f t="shared" si="359"/>
        <v>0</v>
      </c>
      <c r="CA105" s="481">
        <f t="shared" si="359"/>
        <v>0</v>
      </c>
      <c r="CB105" s="481">
        <f t="shared" si="359"/>
        <v>0</v>
      </c>
      <c r="CC105" s="481">
        <f t="shared" si="359"/>
        <v>0</v>
      </c>
      <c r="CD105" s="481">
        <f t="shared" si="359"/>
        <v>0</v>
      </c>
      <c r="CE105" s="481">
        <f t="shared" si="359"/>
        <v>0</v>
      </c>
      <c r="CF105" s="352"/>
      <c r="CG105" s="352"/>
      <c r="CH105" s="352"/>
      <c r="CI105" s="353"/>
      <c r="CJ105" s="354"/>
      <c r="CK105" s="354"/>
    </row>
    <row r="106" spans="1:91" ht="13.5" thickBot="1" x14ac:dyDescent="0.25">
      <c r="A106" s="339" t="s">
        <v>385</v>
      </c>
      <c r="B106" s="340"/>
      <c r="C106" s="341"/>
      <c r="D106" s="355">
        <f>SUM(D104:D105)</f>
        <v>5468.6637198231901</v>
      </c>
      <c r="E106" s="356">
        <f>D106</f>
        <v>5468.6637198231901</v>
      </c>
      <c r="F106" s="355">
        <f>E106+F105+F104</f>
        <v>9843.5946956817425</v>
      </c>
      <c r="G106" s="351">
        <f>F106</f>
        <v>9843.5946956817425</v>
      </c>
      <c r="H106" s="355">
        <f>G106+H105+H104</f>
        <v>10937.32743964638</v>
      </c>
      <c r="I106" s="356">
        <f t="shared" si="318"/>
        <v>10937.32743964638</v>
      </c>
      <c r="J106" s="355">
        <f>I106+J105+J104</f>
        <v>12031.060183611018</v>
      </c>
      <c r="K106" s="351">
        <f t="shared" si="319"/>
        <v>12031.060183611018</v>
      </c>
      <c r="L106" s="355">
        <f>K106+L105+L104</f>
        <v>13124.792927575656</v>
      </c>
      <c r="M106" s="356">
        <f t="shared" si="320"/>
        <v>13124.792927575656</v>
      </c>
      <c r="N106" s="355">
        <f>M106+N105+N104</f>
        <v>16405.99115946957</v>
      </c>
      <c r="O106" s="351">
        <f t="shared" si="321"/>
        <v>16405.99115946957</v>
      </c>
      <c r="P106" s="355">
        <f>O106+P105+P104</f>
        <v>19687.189391363485</v>
      </c>
      <c r="Q106" s="356">
        <f t="shared" si="322"/>
        <v>19687.189391363485</v>
      </c>
      <c r="R106" s="355">
        <f>Q106+R105+R104</f>
        <v>26249.585855151312</v>
      </c>
      <c r="S106" s="351">
        <f t="shared" si="323"/>
        <v>26249.585855151312</v>
      </c>
      <c r="T106" s="355">
        <f>S106+T105+T104</f>
        <v>33905.715062903779</v>
      </c>
      <c r="U106" s="356">
        <f t="shared" si="324"/>
        <v>33905.715062903779</v>
      </c>
      <c r="V106" s="355">
        <f>U106+V105+V104</f>
        <v>42655.577014620882</v>
      </c>
      <c r="W106" s="351">
        <f t="shared" si="325"/>
        <v>42655.577014620882</v>
      </c>
      <c r="X106" s="355">
        <f>W106+X105+X104</f>
        <v>49217.973478408712</v>
      </c>
      <c r="Y106" s="356">
        <f t="shared" si="326"/>
        <v>49217.973478408712</v>
      </c>
      <c r="Z106" s="355">
        <f>Y106+Z105+Z104</f>
        <v>55780.369942196543</v>
      </c>
      <c r="AA106" s="351">
        <f t="shared" si="327"/>
        <v>55780.369942196543</v>
      </c>
      <c r="AB106" s="355">
        <f>AA106+AB105+AB104</f>
        <v>63436.499149949006</v>
      </c>
      <c r="AC106" s="356">
        <f t="shared" si="328"/>
        <v>63436.499149949006</v>
      </c>
      <c r="AD106" s="355">
        <f>AC106+AD105+AD104</f>
        <v>66717.697381842925</v>
      </c>
      <c r="AE106" s="351">
        <f t="shared" si="329"/>
        <v>66717.697381842925</v>
      </c>
      <c r="AF106" s="355">
        <f>AE106+AF105+AF104</f>
        <v>69998.895613736837</v>
      </c>
      <c r="AG106" s="356">
        <f t="shared" si="330"/>
        <v>69998.895613736837</v>
      </c>
      <c r="AH106" s="355">
        <f>AG106+AH105+AH104</f>
        <v>73280.093845630749</v>
      </c>
      <c r="AI106" s="351">
        <f t="shared" si="331"/>
        <v>73280.093845630749</v>
      </c>
      <c r="AJ106" s="355">
        <f>AI106+AJ105+AJ104</f>
        <v>79842.490309418572</v>
      </c>
      <c r="AK106" s="356">
        <f t="shared" si="332"/>
        <v>79842.490309418572</v>
      </c>
      <c r="AL106" s="355">
        <f>AK106+AL105+AL104</f>
        <v>80936.223053383204</v>
      </c>
      <c r="AM106" s="351">
        <f t="shared" si="333"/>
        <v>80936.223053383204</v>
      </c>
      <c r="AN106" s="355">
        <f>AM106+AN105+AN104</f>
        <v>82029.955797347837</v>
      </c>
      <c r="AO106" s="356">
        <f t="shared" si="334"/>
        <v>82029.955797347837</v>
      </c>
      <c r="AP106" s="355">
        <f>AO106+AP105+AP104</f>
        <v>83123.688541312469</v>
      </c>
      <c r="AQ106" s="351">
        <f t="shared" si="335"/>
        <v>83123.688541312469</v>
      </c>
      <c r="AR106" s="355">
        <f>AQ106+AR105+AR104</f>
        <v>84217.421285277102</v>
      </c>
      <c r="AS106" s="356">
        <f t="shared" si="336"/>
        <v>84217.421285277102</v>
      </c>
      <c r="AT106" s="355">
        <f>AS106+AT105+AT104</f>
        <v>87498.619517171013</v>
      </c>
      <c r="AU106" s="351">
        <f t="shared" si="337"/>
        <v>87498.619517171013</v>
      </c>
      <c r="AV106" s="355">
        <f>AU106+AV105+AV104</f>
        <v>90779.817749064925</v>
      </c>
      <c r="AW106" s="356">
        <f t="shared" si="338"/>
        <v>90779.817749064925</v>
      </c>
      <c r="AX106" s="355">
        <f>AW106+AX105+AX104</f>
        <v>91873.550493029557</v>
      </c>
      <c r="AY106" s="351">
        <f t="shared" si="339"/>
        <v>91873.550493029557</v>
      </c>
      <c r="AZ106" s="355">
        <f>AY106+AZ105+AZ104</f>
        <v>96248.481468888116</v>
      </c>
      <c r="BA106" s="356">
        <f t="shared" si="340"/>
        <v>96248.481468888116</v>
      </c>
      <c r="BB106" s="355">
        <f>BA106+BB105+BB104</f>
        <v>100623.41244474667</v>
      </c>
      <c r="BC106" s="356">
        <f t="shared" si="341"/>
        <v>100623.41244474667</v>
      </c>
      <c r="BD106" s="355">
        <f>BC106+BD105+BD104</f>
        <v>103904.61067664059</v>
      </c>
      <c r="BE106" s="356">
        <f t="shared" si="342"/>
        <v>103904.61067664059</v>
      </c>
      <c r="BF106" s="355">
        <f>BE106+BF105+BF104</f>
        <v>107185.8089085345</v>
      </c>
      <c r="BG106" s="351">
        <f t="shared" si="343"/>
        <v>107185.8089085345</v>
      </c>
      <c r="BH106" s="355">
        <f>BG106+BH105+BH104</f>
        <v>108279.54165249913</v>
      </c>
      <c r="BI106" s="356">
        <f t="shared" si="344"/>
        <v>108279.54165249913</v>
      </c>
      <c r="BJ106" s="355">
        <f>BI106+BJ105+BJ104</f>
        <v>109373.27439646376</v>
      </c>
      <c r="BK106" s="356">
        <f t="shared" si="345"/>
        <v>109373.27439646376</v>
      </c>
      <c r="BL106" s="355">
        <f>BK106+BL105+BL104</f>
        <v>109373.27439646376</v>
      </c>
      <c r="BM106" s="356">
        <f t="shared" si="346"/>
        <v>109373.27439646376</v>
      </c>
      <c r="BN106" s="355">
        <f>BM106+BN105+BN104</f>
        <v>109373.27439646376</v>
      </c>
      <c r="BO106" s="356">
        <f t="shared" si="347"/>
        <v>109373.27439646376</v>
      </c>
      <c r="BP106" s="355">
        <f>BO106+BP105+BP104</f>
        <v>109373.27439646376</v>
      </c>
      <c r="BQ106" s="356">
        <f t="shared" si="348"/>
        <v>109373.27439646376</v>
      </c>
      <c r="BR106" s="355">
        <f>BQ106+BR105+BR104</f>
        <v>109373.27439646376</v>
      </c>
      <c r="BS106" s="356">
        <f t="shared" si="349"/>
        <v>109373.27439646376</v>
      </c>
      <c r="BT106" s="355">
        <f>BS106+BT105+BT104</f>
        <v>109373.27439646376</v>
      </c>
      <c r="BU106" s="356">
        <f t="shared" si="350"/>
        <v>109373.27439646376</v>
      </c>
      <c r="BV106" s="355">
        <f>BU106+BV105+BV104</f>
        <v>109373.27439646376</v>
      </c>
      <c r="BW106" s="356">
        <f t="shared" si="351"/>
        <v>109373.27439646376</v>
      </c>
      <c r="BX106" s="355">
        <f>BW106+BX105+BX104</f>
        <v>109373.27439646376</v>
      </c>
      <c r="BY106" s="356">
        <f t="shared" si="352"/>
        <v>109373.27439646376</v>
      </c>
      <c r="BZ106" s="355">
        <f>BY106+BZ105+BZ104</f>
        <v>109373.27439646376</v>
      </c>
      <c r="CA106" s="356">
        <f t="shared" si="352"/>
        <v>109373.27439646376</v>
      </c>
      <c r="CB106" s="355">
        <f>CA106+CB105+CB104</f>
        <v>109373.27439646376</v>
      </c>
      <c r="CC106" s="356">
        <f t="shared" si="354"/>
        <v>109373.27439646376</v>
      </c>
      <c r="CD106" s="355">
        <f>CC106+CD105+CD104</f>
        <v>109373.27439646376</v>
      </c>
      <c r="CE106" s="356">
        <f t="shared" si="355"/>
        <v>109373.27439646376</v>
      </c>
      <c r="CF106" s="348"/>
      <c r="CG106" s="348"/>
      <c r="CH106" s="348"/>
      <c r="CI106" s="349"/>
      <c r="CJ106" s="350"/>
      <c r="CK106" s="350"/>
    </row>
    <row r="110" spans="1:91" x14ac:dyDescent="0.2">
      <c r="C110" s="249" t="s">
        <v>388</v>
      </c>
      <c r="D110" s="951">
        <f>IF(D75=0,0,D52)</f>
        <v>5468.6637198231901</v>
      </c>
      <c r="E110" s="952"/>
      <c r="F110" s="951">
        <f>IF(F75=0,0,F52)</f>
        <v>4374.9309758585523</v>
      </c>
      <c r="G110" s="952"/>
      <c r="H110" s="951">
        <f>IF(H75=0,0,H52)</f>
        <v>1093.7327439646381</v>
      </c>
      <c r="I110" s="952"/>
      <c r="J110" s="951">
        <f>IF(J75=0,0,J52)</f>
        <v>1093.7327439646381</v>
      </c>
      <c r="K110" s="952"/>
      <c r="L110" s="951">
        <f>IF(L75=0,0,L52)</f>
        <v>0</v>
      </c>
      <c r="M110" s="952"/>
      <c r="N110" s="951">
        <f>IF(N75=0,0,N52)</f>
        <v>3281.198231893914</v>
      </c>
      <c r="O110" s="952"/>
      <c r="P110" s="951">
        <f>IF(P75=0,0,P52)</f>
        <v>3281.198231893914</v>
      </c>
      <c r="Q110" s="952"/>
      <c r="R110" s="951">
        <f>IF(R75=0,0,R52)</f>
        <v>6562.396463787828</v>
      </c>
      <c r="S110" s="952"/>
      <c r="T110" s="951">
        <f>IF(T75=0,0,T52)</f>
        <v>7656.1292077524658</v>
      </c>
      <c r="U110" s="952"/>
      <c r="V110" s="951">
        <f>IF(V75=0,0,V52)</f>
        <v>8749.8619517171046</v>
      </c>
      <c r="W110" s="952"/>
      <c r="X110" s="951">
        <f>IF(X75=0,0,X52)</f>
        <v>6562.396463787828</v>
      </c>
      <c r="Y110" s="952"/>
      <c r="Z110" s="951">
        <f>IF(Z75=0,0,Z52)</f>
        <v>6562.396463787828</v>
      </c>
      <c r="AA110" s="952"/>
      <c r="AB110" s="951">
        <f>IF(AB75=0,0,AB52)</f>
        <v>7656.1292077524658</v>
      </c>
      <c r="AC110" s="952"/>
      <c r="AD110" s="951">
        <f>IF(AD75=0,0,AD52)</f>
        <v>3281.198231893914</v>
      </c>
      <c r="AE110" s="952"/>
      <c r="AF110" s="951">
        <f>IF(AF75=0,0,AF52)</f>
        <v>3281.198231893914</v>
      </c>
      <c r="AG110" s="952"/>
      <c r="AH110" s="951">
        <f>IF(AH75=0,0,AH52)</f>
        <v>3281.198231893914</v>
      </c>
      <c r="AI110" s="952"/>
      <c r="AJ110" s="951">
        <f>IF(AJ75=0,0,AJ52)</f>
        <v>6562.396463787828</v>
      </c>
      <c r="AK110" s="952"/>
      <c r="AL110" s="951">
        <f>IF(AL75=0,0,AL52)</f>
        <v>1093.7327439646381</v>
      </c>
      <c r="AM110" s="952"/>
      <c r="AN110" s="951">
        <f>IF(AN75=0,0,AN52)</f>
        <v>1093.7327439646381</v>
      </c>
      <c r="AO110" s="952"/>
      <c r="AP110" s="951">
        <f>IF(AP75=0,0,AP52)</f>
        <v>0</v>
      </c>
      <c r="AQ110" s="952"/>
      <c r="AR110" s="951">
        <f>IF(AR75=0,0,AR52)</f>
        <v>0</v>
      </c>
      <c r="AS110" s="952"/>
      <c r="AT110" s="951">
        <f>IF(AT75=0,0,AT52)</f>
        <v>3281.198231893914</v>
      </c>
      <c r="AU110" s="952"/>
      <c r="AV110" s="951">
        <f>IF(AV75=0,0,AV52)</f>
        <v>3281.198231893914</v>
      </c>
      <c r="AW110" s="952"/>
      <c r="AX110" s="951">
        <f>IF(AX75=0,0,AX52)</f>
        <v>1093.7327439646381</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88592.352261135646</v>
      </c>
    </row>
    <row r="111" spans="1:91" x14ac:dyDescent="0.2">
      <c r="C111" s="249" t="s">
        <v>389</v>
      </c>
      <c r="D111" s="951">
        <f>D76</f>
        <v>15056.5</v>
      </c>
      <c r="E111" s="952"/>
      <c r="F111" s="951">
        <f t="shared" ref="F111" si="360">F76</f>
        <v>826</v>
      </c>
      <c r="G111" s="952"/>
      <c r="H111" s="951">
        <f t="shared" ref="H111" si="361">H76</f>
        <v>796.5</v>
      </c>
      <c r="I111" s="952"/>
      <c r="J111" s="951">
        <f t="shared" ref="J111" si="362">J76</f>
        <v>147.5</v>
      </c>
      <c r="K111" s="952"/>
      <c r="L111" s="951">
        <f t="shared" ref="L111" si="363">L76</f>
        <v>0</v>
      </c>
      <c r="M111" s="952"/>
      <c r="N111" s="951">
        <f t="shared" ref="N111" si="364">N76</f>
        <v>1268.5</v>
      </c>
      <c r="O111" s="952"/>
      <c r="P111" s="951">
        <f t="shared" ref="P111" si="365">P76</f>
        <v>885</v>
      </c>
      <c r="Q111" s="952"/>
      <c r="R111" s="951">
        <f t="shared" ref="R111" si="366">R76</f>
        <v>118</v>
      </c>
      <c r="S111" s="952"/>
      <c r="T111" s="951">
        <f t="shared" ref="T111" si="367">T76</f>
        <v>2671.25</v>
      </c>
      <c r="U111" s="952"/>
      <c r="V111" s="951">
        <f t="shared" ref="V111" si="368">V76</f>
        <v>20516.5</v>
      </c>
      <c r="W111" s="952"/>
      <c r="X111" s="951">
        <f t="shared" ref="X111" si="369">X76</f>
        <v>21383</v>
      </c>
      <c r="Y111" s="952"/>
      <c r="Z111" s="951">
        <f t="shared" ref="Z111" si="370">Z76</f>
        <v>2570</v>
      </c>
      <c r="AA111" s="952"/>
      <c r="AB111" s="951">
        <f t="shared" ref="AB111" si="371">AB76</f>
        <v>881</v>
      </c>
      <c r="AC111" s="952"/>
      <c r="AD111" s="951">
        <f t="shared" ref="AD111" si="372">AD76</f>
        <v>503</v>
      </c>
      <c r="AE111" s="952"/>
      <c r="AF111" s="951">
        <f t="shared" ref="AF111" si="373">AF76</f>
        <v>1443</v>
      </c>
      <c r="AG111" s="952"/>
      <c r="AH111" s="951">
        <f t="shared" ref="AH111" si="374">AH76</f>
        <v>9540</v>
      </c>
      <c r="AI111" s="952"/>
      <c r="AJ111" s="951">
        <f t="shared" ref="AJ111" si="375">AJ76</f>
        <v>5440</v>
      </c>
      <c r="AK111" s="952"/>
      <c r="AL111" s="951">
        <f t="shared" ref="AL111" si="376">AL76</f>
        <v>8809.75</v>
      </c>
      <c r="AM111" s="952"/>
      <c r="AN111" s="951">
        <f t="shared" ref="AN111" si="377">AN76</f>
        <v>6597.5</v>
      </c>
      <c r="AO111" s="952"/>
      <c r="AP111" s="951">
        <f t="shared" ref="AP111" si="378">AP76</f>
        <v>0</v>
      </c>
      <c r="AQ111" s="952"/>
      <c r="AR111" s="951">
        <f t="shared" ref="AR111" si="379">AR76</f>
        <v>0</v>
      </c>
      <c r="AS111" s="952"/>
      <c r="AT111" s="951">
        <f>AT76</f>
        <v>643</v>
      </c>
      <c r="AU111" s="952"/>
      <c r="AV111" s="951">
        <f t="shared" ref="AV111" si="380">AV76</f>
        <v>10391</v>
      </c>
      <c r="AW111" s="952"/>
      <c r="AX111" s="951">
        <f t="shared" ref="AX111" si="381">AX76</f>
        <v>6800</v>
      </c>
      <c r="AY111" s="952"/>
      <c r="AZ111" s="951">
        <f t="shared" ref="AZ111:CD111" si="382">AZ76</f>
        <v>0</v>
      </c>
      <c r="BA111" s="952"/>
      <c r="BB111" s="951">
        <f t="shared" si="382"/>
        <v>0</v>
      </c>
      <c r="BC111" s="952"/>
      <c r="BD111" s="951">
        <f t="shared" si="382"/>
        <v>0</v>
      </c>
      <c r="BE111" s="952"/>
      <c r="BF111" s="951">
        <f t="shared" si="382"/>
        <v>0</v>
      </c>
      <c r="BG111" s="952"/>
      <c r="BH111" s="951">
        <f t="shared" si="382"/>
        <v>0</v>
      </c>
      <c r="BI111" s="952"/>
      <c r="BJ111" s="951">
        <f t="shared" si="382"/>
        <v>0</v>
      </c>
      <c r="BK111" s="952"/>
      <c r="BL111" s="951">
        <f t="shared" si="382"/>
        <v>0</v>
      </c>
      <c r="BM111" s="952"/>
      <c r="BN111" s="951">
        <f t="shared" si="382"/>
        <v>0</v>
      </c>
      <c r="BO111" s="952"/>
      <c r="BP111" s="951">
        <f t="shared" si="382"/>
        <v>0</v>
      </c>
      <c r="BQ111" s="952"/>
      <c r="BR111" s="951">
        <f t="shared" si="382"/>
        <v>0</v>
      </c>
      <c r="BS111" s="952"/>
      <c r="BT111" s="951">
        <f t="shared" si="382"/>
        <v>0</v>
      </c>
      <c r="BU111" s="952"/>
      <c r="BV111" s="951">
        <f t="shared" si="382"/>
        <v>0</v>
      </c>
      <c r="BW111" s="952"/>
      <c r="BX111" s="951">
        <f t="shared" si="382"/>
        <v>0</v>
      </c>
      <c r="BY111" s="952"/>
      <c r="BZ111" s="951">
        <f t="shared" si="382"/>
        <v>0</v>
      </c>
      <c r="CA111" s="952"/>
      <c r="CB111" s="951">
        <f t="shared" si="382"/>
        <v>0</v>
      </c>
      <c r="CC111" s="952"/>
      <c r="CD111" s="951">
        <f t="shared" si="382"/>
        <v>0</v>
      </c>
      <c r="CE111" s="952"/>
      <c r="CF111" s="482">
        <f>SUM(D111:CE111)</f>
        <v>117287</v>
      </c>
    </row>
  </sheetData>
  <mergeCells count="1585">
    <mergeCell ref="AF41:AG41"/>
    <mergeCell ref="AH41:AI41"/>
    <mergeCell ref="AJ41:AK41"/>
    <mergeCell ref="AL41:AM41"/>
    <mergeCell ref="AN41:AO41"/>
    <mergeCell ref="CN40:CP41"/>
    <mergeCell ref="D41:E41"/>
    <mergeCell ref="F41:G41"/>
    <mergeCell ref="H41:I41"/>
    <mergeCell ref="J41:K41"/>
    <mergeCell ref="L41:M41"/>
    <mergeCell ref="N41:O41"/>
    <mergeCell ref="P41:Q41"/>
    <mergeCell ref="R41:S41"/>
    <mergeCell ref="T41:U41"/>
    <mergeCell ref="CF1:CG1"/>
    <mergeCell ref="A40:B41"/>
    <mergeCell ref="D40:AA40"/>
    <mergeCell ref="AB40:AY40"/>
    <mergeCell ref="AZ40:BW40"/>
    <mergeCell ref="V41:W41"/>
    <mergeCell ref="X41:Y41"/>
    <mergeCell ref="Z41:AA41"/>
    <mergeCell ref="AB41:AC41"/>
    <mergeCell ref="A19:C19"/>
    <mergeCell ref="A21:C21"/>
    <mergeCell ref="A2:C3"/>
    <mergeCell ref="A15:C15"/>
    <mergeCell ref="A17:C17"/>
    <mergeCell ref="AD3:AE3"/>
    <mergeCell ref="AF3:AG3"/>
    <mergeCell ref="AH3:AI3"/>
    <mergeCell ref="CF42:CH42"/>
    <mergeCell ref="D43:E43"/>
    <mergeCell ref="F43:G43"/>
    <mergeCell ref="H43:I43"/>
    <mergeCell ref="J43:K43"/>
    <mergeCell ref="L43:M43"/>
    <mergeCell ref="N43:O43"/>
    <mergeCell ref="P43:Q43"/>
    <mergeCell ref="R43:S43"/>
    <mergeCell ref="T43:U43"/>
    <mergeCell ref="D42:AA42"/>
    <mergeCell ref="AB42:AY42"/>
    <mergeCell ref="AZ42:BW42"/>
    <mergeCell ref="BX42:CE42"/>
    <mergeCell ref="BN41:BO41"/>
    <mergeCell ref="BP41:BQ41"/>
    <mergeCell ref="BR41:BS41"/>
    <mergeCell ref="BT41:BU41"/>
    <mergeCell ref="BV41:BW41"/>
    <mergeCell ref="BB41:BC41"/>
    <mergeCell ref="BD41:BE41"/>
    <mergeCell ref="BF41:BG41"/>
    <mergeCell ref="BH41:BI41"/>
    <mergeCell ref="BJ41:BK41"/>
    <mergeCell ref="BL41:BM41"/>
    <mergeCell ref="AP41:AQ41"/>
    <mergeCell ref="AR41:AS41"/>
    <mergeCell ref="AT41:AU41"/>
    <mergeCell ref="AV41:AW41"/>
    <mergeCell ref="AX41:AY41"/>
    <mergeCell ref="AZ41:BA41"/>
    <mergeCell ref="AD41:AE41"/>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CD44:CE44"/>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P45:AQ45"/>
    <mergeCell ref="AR45:AS45"/>
    <mergeCell ref="V45:W45"/>
    <mergeCell ref="X45:Y45"/>
    <mergeCell ref="Z45:AA45"/>
    <mergeCell ref="AB45:AC45"/>
    <mergeCell ref="AD45:AE45"/>
    <mergeCell ref="AF45:AG45"/>
    <mergeCell ref="D45:E45"/>
    <mergeCell ref="F45:G45"/>
    <mergeCell ref="H45:I45"/>
    <mergeCell ref="J45:K45"/>
    <mergeCell ref="L45:M45"/>
    <mergeCell ref="N45:O45"/>
    <mergeCell ref="P45:Q45"/>
    <mergeCell ref="R45:S45"/>
    <mergeCell ref="T45:U45"/>
    <mergeCell ref="D46:E46"/>
    <mergeCell ref="F46:G46"/>
    <mergeCell ref="H46:I46"/>
    <mergeCell ref="J46:K46"/>
    <mergeCell ref="L46:M46"/>
    <mergeCell ref="N46:O46"/>
    <mergeCell ref="P46:Q46"/>
    <mergeCell ref="R46:S46"/>
    <mergeCell ref="T46:U46"/>
    <mergeCell ref="CD45:CE45"/>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CD50:CE50"/>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X51:AY51"/>
    <mergeCell ref="AZ51:BA51"/>
    <mergeCell ref="BB51:BC51"/>
    <mergeCell ref="BD51:BE51"/>
    <mergeCell ref="AH51:AI51"/>
    <mergeCell ref="AJ51:AK51"/>
    <mergeCell ref="AL51:AM51"/>
    <mergeCell ref="AN51:AO51"/>
    <mergeCell ref="AP51:AQ51"/>
    <mergeCell ref="AR51:AS51"/>
    <mergeCell ref="V51:W51"/>
    <mergeCell ref="X51:Y51"/>
    <mergeCell ref="Z51:AA51"/>
    <mergeCell ref="AB51:AC51"/>
    <mergeCell ref="AD51:AE51"/>
    <mergeCell ref="AF51:AG51"/>
    <mergeCell ref="D51:E51"/>
    <mergeCell ref="F51:G51"/>
    <mergeCell ref="H51:I51"/>
    <mergeCell ref="J51:K51"/>
    <mergeCell ref="L51:M51"/>
    <mergeCell ref="N51:O51"/>
    <mergeCell ref="P51:Q51"/>
    <mergeCell ref="R51:S51"/>
    <mergeCell ref="T51:U51"/>
    <mergeCell ref="AP52:AQ52"/>
    <mergeCell ref="AR52:AS52"/>
    <mergeCell ref="V52:W52"/>
    <mergeCell ref="X52:Y52"/>
    <mergeCell ref="Z52:AA52"/>
    <mergeCell ref="AB52:AC52"/>
    <mergeCell ref="AD52:AE52"/>
    <mergeCell ref="AF52:AG52"/>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CD54:CE54"/>
    <mergeCell ref="BP54:BQ54"/>
    <mergeCell ref="BR54:BS54"/>
    <mergeCell ref="AR54:AS54"/>
    <mergeCell ref="AT54:AU54"/>
    <mergeCell ref="AV54:AW54"/>
    <mergeCell ref="AX54:AY54"/>
    <mergeCell ref="AZ54:BA54"/>
    <mergeCell ref="BF54:BG54"/>
    <mergeCell ref="AF54:AG54"/>
    <mergeCell ref="AH54:AI54"/>
    <mergeCell ref="AJ54:AK54"/>
    <mergeCell ref="AL54:AM54"/>
    <mergeCell ref="AN54:AO54"/>
    <mergeCell ref="AP54:AQ54"/>
    <mergeCell ref="T54:U54"/>
    <mergeCell ref="V54:W54"/>
    <mergeCell ref="X54:Y54"/>
    <mergeCell ref="Z54:AA54"/>
    <mergeCell ref="AB54:AC54"/>
    <mergeCell ref="AD54:AE54"/>
    <mergeCell ref="P55:Q55"/>
    <mergeCell ref="R55:S55"/>
    <mergeCell ref="T55:U55"/>
    <mergeCell ref="V55:W55"/>
    <mergeCell ref="X55:Y55"/>
    <mergeCell ref="Z55:AA55"/>
    <mergeCell ref="D55:E55"/>
    <mergeCell ref="F55:G55"/>
    <mergeCell ref="H55:I55"/>
    <mergeCell ref="J55:K55"/>
    <mergeCell ref="L55:M55"/>
    <mergeCell ref="N55:O55"/>
    <mergeCell ref="BL54:BM54"/>
    <mergeCell ref="BV54:BW54"/>
    <mergeCell ref="BX54:BY54"/>
    <mergeCell ref="BZ54:CA54"/>
    <mergeCell ref="CB54:CC54"/>
    <mergeCell ref="CB55:CC55"/>
    <mergeCell ref="BD54:BE54"/>
    <mergeCell ref="BB54:BC54"/>
    <mergeCell ref="CD55:CE55"/>
    <mergeCell ref="AB56:AC56"/>
    <mergeCell ref="AD56:AE56"/>
    <mergeCell ref="AF56:AG56"/>
    <mergeCell ref="AH56:AI56"/>
    <mergeCell ref="AJ56:AK56"/>
    <mergeCell ref="AL56:AM56"/>
    <mergeCell ref="AN56:AO56"/>
    <mergeCell ref="AP56:AQ56"/>
    <mergeCell ref="AZ55:BA55"/>
    <mergeCell ref="BF55:BG55"/>
    <mergeCell ref="BL55:BM55"/>
    <mergeCell ref="BV55:BW55"/>
    <mergeCell ref="BX55:BY55"/>
    <mergeCell ref="BZ55:CA55"/>
    <mergeCell ref="BP55:BQ55"/>
    <mergeCell ref="BR55:BS55"/>
    <mergeCell ref="AN55:AO55"/>
    <mergeCell ref="AP55:AQ55"/>
    <mergeCell ref="AR55:AS55"/>
    <mergeCell ref="AT55:AU55"/>
    <mergeCell ref="AV55:AW55"/>
    <mergeCell ref="AX55:AY55"/>
    <mergeCell ref="AB55:AC55"/>
    <mergeCell ref="AD55:AE55"/>
    <mergeCell ref="AF55:AG55"/>
    <mergeCell ref="AH55:AI55"/>
    <mergeCell ref="AJ55:AK55"/>
    <mergeCell ref="AL55:AM55"/>
    <mergeCell ref="BD55:BE55"/>
    <mergeCell ref="BB55:BC55"/>
    <mergeCell ref="R57:S57"/>
    <mergeCell ref="T57:U57"/>
    <mergeCell ref="V57:W57"/>
    <mergeCell ref="X57:Y57"/>
    <mergeCell ref="Z57:AA57"/>
    <mergeCell ref="D57:E57"/>
    <mergeCell ref="F57:G57"/>
    <mergeCell ref="H57:I57"/>
    <mergeCell ref="J57:K57"/>
    <mergeCell ref="L57:M57"/>
    <mergeCell ref="N57:O57"/>
    <mergeCell ref="BL56:BM56"/>
    <mergeCell ref="BV56:BW56"/>
    <mergeCell ref="BX56:BY56"/>
    <mergeCell ref="BZ56:CA56"/>
    <mergeCell ref="CB56:CC56"/>
    <mergeCell ref="CD56:CE56"/>
    <mergeCell ref="BP56:BQ56"/>
    <mergeCell ref="BR56:BS56"/>
    <mergeCell ref="AR56:AS56"/>
    <mergeCell ref="AT56:AU56"/>
    <mergeCell ref="AV56:AW56"/>
    <mergeCell ref="AX56:AY56"/>
    <mergeCell ref="AZ56:BA56"/>
    <mergeCell ref="BF56:BG56"/>
    <mergeCell ref="BB56:BC56"/>
    <mergeCell ref="CB57:CC57"/>
    <mergeCell ref="CD57:CE57"/>
    <mergeCell ref="P56:Q56"/>
    <mergeCell ref="D58:E58"/>
    <mergeCell ref="F58:G58"/>
    <mergeCell ref="H58:I58"/>
    <mergeCell ref="J58:K58"/>
    <mergeCell ref="L58:M58"/>
    <mergeCell ref="N58:O58"/>
    <mergeCell ref="P58:Q58"/>
    <mergeCell ref="R58:S58"/>
    <mergeCell ref="AZ57:BA57"/>
    <mergeCell ref="BF57:BG57"/>
    <mergeCell ref="BL57:BM57"/>
    <mergeCell ref="BV57:BW57"/>
    <mergeCell ref="BX57:BY57"/>
    <mergeCell ref="BZ57:CA57"/>
    <mergeCell ref="BB57:BC57"/>
    <mergeCell ref="BP57:BQ57"/>
    <mergeCell ref="BR57:BS57"/>
    <mergeCell ref="AN57:AO57"/>
    <mergeCell ref="AP57:AQ57"/>
    <mergeCell ref="AR57:AS57"/>
    <mergeCell ref="AT57:AU57"/>
    <mergeCell ref="AV57:AW57"/>
    <mergeCell ref="AX57:AY57"/>
    <mergeCell ref="AB57:AC57"/>
    <mergeCell ref="AD57:AE57"/>
    <mergeCell ref="AF57:AG57"/>
    <mergeCell ref="AH57:AI57"/>
    <mergeCell ref="AJ57:AK57"/>
    <mergeCell ref="AL57:AM57"/>
    <mergeCell ref="P57:Q57"/>
    <mergeCell ref="AR58:AS58"/>
    <mergeCell ref="AT58:AU58"/>
    <mergeCell ref="AV58:AW58"/>
    <mergeCell ref="AX58:AY58"/>
    <mergeCell ref="AZ58:BA58"/>
    <mergeCell ref="BF58:BG58"/>
    <mergeCell ref="BB58:BC58"/>
    <mergeCell ref="AF58:AG58"/>
    <mergeCell ref="AH58:AI58"/>
    <mergeCell ref="AJ58:AK58"/>
    <mergeCell ref="AL58:AM58"/>
    <mergeCell ref="AN58:AO58"/>
    <mergeCell ref="AP58:AQ58"/>
    <mergeCell ref="T58:U58"/>
    <mergeCell ref="V58:W58"/>
    <mergeCell ref="X58:Y58"/>
    <mergeCell ref="Z58:AA58"/>
    <mergeCell ref="AB58:AC58"/>
    <mergeCell ref="AD58:AE58"/>
    <mergeCell ref="AX59:AY59"/>
    <mergeCell ref="AB59:AC59"/>
    <mergeCell ref="AD59:AE59"/>
    <mergeCell ref="AF59:AG59"/>
    <mergeCell ref="AH59:AI59"/>
    <mergeCell ref="AJ59:AK59"/>
    <mergeCell ref="AL59:AM59"/>
    <mergeCell ref="P59:Q59"/>
    <mergeCell ref="R59:S59"/>
    <mergeCell ref="T59:U59"/>
    <mergeCell ref="V59:W59"/>
    <mergeCell ref="X59:Y59"/>
    <mergeCell ref="Z59:AA59"/>
    <mergeCell ref="D59:E59"/>
    <mergeCell ref="F59:G59"/>
    <mergeCell ref="H59:I59"/>
    <mergeCell ref="J59:K59"/>
    <mergeCell ref="L59:M59"/>
    <mergeCell ref="N59:O59"/>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AZ59:BA59"/>
    <mergeCell ref="BF59:BG59"/>
    <mergeCell ref="BL59:BM59"/>
    <mergeCell ref="BV59:BW59"/>
    <mergeCell ref="BX59:BY59"/>
    <mergeCell ref="BZ59:CA59"/>
    <mergeCell ref="BB59:BC59"/>
    <mergeCell ref="BP59:BQ59"/>
    <mergeCell ref="BR59:BS59"/>
    <mergeCell ref="AN59:AO59"/>
    <mergeCell ref="AP59:AQ59"/>
    <mergeCell ref="AR59:AS59"/>
    <mergeCell ref="AT59:AU59"/>
    <mergeCell ref="AV59:AW59"/>
    <mergeCell ref="AN61:AO61"/>
    <mergeCell ref="AP61:AQ61"/>
    <mergeCell ref="AR61:AS61"/>
    <mergeCell ref="AT61:AU61"/>
    <mergeCell ref="AV61:AW61"/>
    <mergeCell ref="AX61:AY61"/>
    <mergeCell ref="AB61:AC61"/>
    <mergeCell ref="AD61:AE61"/>
    <mergeCell ref="AF61:AG61"/>
    <mergeCell ref="AH61:AI61"/>
    <mergeCell ref="AJ61:AK61"/>
    <mergeCell ref="AL61:AM61"/>
    <mergeCell ref="BL60:BM60"/>
    <mergeCell ref="BV60:BW60"/>
    <mergeCell ref="BX60:BY60"/>
    <mergeCell ref="BZ60:CA60"/>
    <mergeCell ref="CB60:CC60"/>
    <mergeCell ref="BN60:BO60"/>
    <mergeCell ref="BP60:BQ60"/>
    <mergeCell ref="BR60:BS60"/>
    <mergeCell ref="AR60:AS60"/>
    <mergeCell ref="AT60:AU60"/>
    <mergeCell ref="AV60:AW60"/>
    <mergeCell ref="AX60:AY60"/>
    <mergeCell ref="AZ60:BA60"/>
    <mergeCell ref="BF60:BG60"/>
    <mergeCell ref="BD60:BE60"/>
    <mergeCell ref="BB60:BC60"/>
    <mergeCell ref="AF60:AG60"/>
    <mergeCell ref="AH60:AI60"/>
    <mergeCell ref="AJ60:AK60"/>
    <mergeCell ref="AL60:AM60"/>
    <mergeCell ref="BZ64:CA64"/>
    <mergeCell ref="CB64:CC64"/>
    <mergeCell ref="CD64:CE64"/>
    <mergeCell ref="BR64:BS64"/>
    <mergeCell ref="BT64:BU64"/>
    <mergeCell ref="AZ64:BA64"/>
    <mergeCell ref="BF64:BG64"/>
    <mergeCell ref="BD56:BE56"/>
    <mergeCell ref="BD57:BE57"/>
    <mergeCell ref="BD58:BE58"/>
    <mergeCell ref="BD59:BE59"/>
    <mergeCell ref="CB61:CC61"/>
    <mergeCell ref="CD61:CE61"/>
    <mergeCell ref="AZ61:BA61"/>
    <mergeCell ref="BF61:BG61"/>
    <mergeCell ref="BL61:BM61"/>
    <mergeCell ref="BV61:BW61"/>
    <mergeCell ref="BX61:BY61"/>
    <mergeCell ref="BZ61:CA61"/>
    <mergeCell ref="BD61:BE61"/>
    <mergeCell ref="BB61:BC61"/>
    <mergeCell ref="BN61:BO61"/>
    <mergeCell ref="BP61:BQ61"/>
    <mergeCell ref="CD60:CE60"/>
    <mergeCell ref="BL58:BM58"/>
    <mergeCell ref="BV58:BW58"/>
    <mergeCell ref="BX58:BY58"/>
    <mergeCell ref="BZ58:CA58"/>
    <mergeCell ref="CB58:CC58"/>
    <mergeCell ref="CD58:CE58"/>
    <mergeCell ref="BP58:BQ58"/>
    <mergeCell ref="BR58:BS58"/>
    <mergeCell ref="X62:Y62"/>
    <mergeCell ref="Z62:AA62"/>
    <mergeCell ref="D62:E62"/>
    <mergeCell ref="F62:G62"/>
    <mergeCell ref="H62:I62"/>
    <mergeCell ref="J62:K62"/>
    <mergeCell ref="L62:M62"/>
    <mergeCell ref="N62:O62"/>
    <mergeCell ref="BL64:BM64"/>
    <mergeCell ref="BV64:BW64"/>
    <mergeCell ref="BX64:BY64"/>
    <mergeCell ref="AB63:AC63"/>
    <mergeCell ref="AD63:AE63"/>
    <mergeCell ref="D64:E64"/>
    <mergeCell ref="F64:G64"/>
    <mergeCell ref="H64:I64"/>
    <mergeCell ref="J64:K64"/>
    <mergeCell ref="L64:M64"/>
    <mergeCell ref="N64:O64"/>
    <mergeCell ref="BX63:BY63"/>
    <mergeCell ref="T63:U63"/>
    <mergeCell ref="V63:W63"/>
    <mergeCell ref="X63:Y63"/>
    <mergeCell ref="Z63:AA63"/>
    <mergeCell ref="AN64:AO64"/>
    <mergeCell ref="AP64:AQ64"/>
    <mergeCell ref="AR64:AS64"/>
    <mergeCell ref="AT64:AU64"/>
    <mergeCell ref="AV64:AW64"/>
    <mergeCell ref="AX64:AY64"/>
    <mergeCell ref="AB64:AC64"/>
    <mergeCell ref="AD64:AE64"/>
    <mergeCell ref="CB62:CC62"/>
    <mergeCell ref="CD62:CE62"/>
    <mergeCell ref="D63:E63"/>
    <mergeCell ref="F63:G63"/>
    <mergeCell ref="H63:I63"/>
    <mergeCell ref="J63:K63"/>
    <mergeCell ref="L63:M63"/>
    <mergeCell ref="N63:O63"/>
    <mergeCell ref="P63:Q63"/>
    <mergeCell ref="R63:S63"/>
    <mergeCell ref="AZ62:BA62"/>
    <mergeCell ref="BF62:BG62"/>
    <mergeCell ref="BL62:BM62"/>
    <mergeCell ref="BV62:BW62"/>
    <mergeCell ref="BX62:BY62"/>
    <mergeCell ref="BZ62:CA62"/>
    <mergeCell ref="BD62:BE62"/>
    <mergeCell ref="BB62:BC62"/>
    <mergeCell ref="BN62:BO62"/>
    <mergeCell ref="BP62:BQ62"/>
    <mergeCell ref="AN62:AO62"/>
    <mergeCell ref="AP62:AQ62"/>
    <mergeCell ref="AR62:AS62"/>
    <mergeCell ref="AT62:AU62"/>
    <mergeCell ref="AV62:AW62"/>
    <mergeCell ref="AX62:AY62"/>
    <mergeCell ref="AB62:AC62"/>
    <mergeCell ref="AD62:AE62"/>
    <mergeCell ref="AF62:AG62"/>
    <mergeCell ref="AH62:AI62"/>
    <mergeCell ref="BL63:BM63"/>
    <mergeCell ref="BV63:BW63"/>
    <mergeCell ref="CD63:CE63"/>
    <mergeCell ref="BN63:BO63"/>
    <mergeCell ref="BP63:BQ63"/>
    <mergeCell ref="AR63:AS63"/>
    <mergeCell ref="AT63:AU63"/>
    <mergeCell ref="AV63:AW63"/>
    <mergeCell ref="AX63:AY63"/>
    <mergeCell ref="AZ63:BA63"/>
    <mergeCell ref="BF63:BG63"/>
    <mergeCell ref="BD63:BE63"/>
    <mergeCell ref="BB63:BC63"/>
    <mergeCell ref="AF63:AG63"/>
    <mergeCell ref="AH63:AI63"/>
    <mergeCell ref="AJ63:AK63"/>
    <mergeCell ref="AL63:AM63"/>
    <mergeCell ref="AN63:AO63"/>
    <mergeCell ref="AP63:AQ63"/>
    <mergeCell ref="AF64:AG64"/>
    <mergeCell ref="AH64:AI64"/>
    <mergeCell ref="AJ64:AK64"/>
    <mergeCell ref="AL64:AM64"/>
    <mergeCell ref="P64:Q64"/>
    <mergeCell ref="R64:S64"/>
    <mergeCell ref="T64:U64"/>
    <mergeCell ref="V64:W64"/>
    <mergeCell ref="X64:Y64"/>
    <mergeCell ref="Z64:AA64"/>
    <mergeCell ref="AD66:AE66"/>
    <mergeCell ref="AF66:AG66"/>
    <mergeCell ref="AH66:AI66"/>
    <mergeCell ref="AJ66:AK66"/>
    <mergeCell ref="N66:O66"/>
    <mergeCell ref="P66:Q66"/>
    <mergeCell ref="R66:S66"/>
    <mergeCell ref="T66:U66"/>
    <mergeCell ref="V66:W66"/>
    <mergeCell ref="X66:Y66"/>
    <mergeCell ref="A65:B66"/>
    <mergeCell ref="D65:AA65"/>
    <mergeCell ref="AB65:AY65"/>
    <mergeCell ref="AZ65:BW65"/>
    <mergeCell ref="D66:E66"/>
    <mergeCell ref="F66:G66"/>
    <mergeCell ref="H66:I66"/>
    <mergeCell ref="J66:K66"/>
    <mergeCell ref="L66:M66"/>
    <mergeCell ref="D67:E67"/>
    <mergeCell ref="F67:G67"/>
    <mergeCell ref="H67:I67"/>
    <mergeCell ref="J67:K67"/>
    <mergeCell ref="L67:M67"/>
    <mergeCell ref="N67:O67"/>
    <mergeCell ref="BV66:BW66"/>
    <mergeCell ref="AL66:AM66"/>
    <mergeCell ref="AN66:AO66"/>
    <mergeCell ref="AP66:AQ66"/>
    <mergeCell ref="AR66:AS66"/>
    <mergeCell ref="AT66:AU66"/>
    <mergeCell ref="AV66:AW66"/>
    <mergeCell ref="Z66:AA66"/>
    <mergeCell ref="AB66:AC66"/>
    <mergeCell ref="AV67:AW67"/>
    <mergeCell ref="AX67:AY67"/>
    <mergeCell ref="AD67:AE67"/>
    <mergeCell ref="AF67:AG67"/>
    <mergeCell ref="AH67:AI67"/>
    <mergeCell ref="AJ67:AK67"/>
    <mergeCell ref="AL67:AM67"/>
    <mergeCell ref="P67:Q67"/>
    <mergeCell ref="BX66:BY66"/>
    <mergeCell ref="BZ66:CA66"/>
    <mergeCell ref="CB66:CC66"/>
    <mergeCell ref="CD66:CE66"/>
    <mergeCell ref="CF66:CH66"/>
    <mergeCell ref="BJ66:BK66"/>
    <mergeCell ref="BL66:BM66"/>
    <mergeCell ref="BN66:BO66"/>
    <mergeCell ref="BP66:BQ66"/>
    <mergeCell ref="BR66:BS66"/>
    <mergeCell ref="BT66:BU66"/>
    <mergeCell ref="AX66:AY66"/>
    <mergeCell ref="AZ66:BA66"/>
    <mergeCell ref="BB66:BC66"/>
    <mergeCell ref="BD66:BE66"/>
    <mergeCell ref="BF66:BG66"/>
    <mergeCell ref="BH66:BI66"/>
    <mergeCell ref="R67:S67"/>
    <mergeCell ref="T67:U67"/>
    <mergeCell ref="V67:W67"/>
    <mergeCell ref="X67:Y67"/>
    <mergeCell ref="Z67:AA67"/>
    <mergeCell ref="BZ67:CA67"/>
    <mergeCell ref="CB67:CC67"/>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B67:AC67"/>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AJ68:AK68"/>
    <mergeCell ref="AL68:AM68"/>
    <mergeCell ref="P68:Q68"/>
    <mergeCell ref="R68:S68"/>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BX68:BY68"/>
    <mergeCell ref="BZ68:CA68"/>
    <mergeCell ref="T68:U68"/>
    <mergeCell ref="V68:W68"/>
    <mergeCell ref="X68:Y68"/>
    <mergeCell ref="Z68:AA68"/>
    <mergeCell ref="AV70:AW70"/>
    <mergeCell ref="AX70:AY70"/>
    <mergeCell ref="AB70:AC70"/>
    <mergeCell ref="AD70:AE70"/>
    <mergeCell ref="AF70:AG70"/>
    <mergeCell ref="AH70:AI70"/>
    <mergeCell ref="AJ70:AK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H69:BI69"/>
    <mergeCell ref="BJ69:BK69"/>
    <mergeCell ref="AN69:AO69"/>
    <mergeCell ref="AP69:AQ69"/>
    <mergeCell ref="AR69:AS69"/>
    <mergeCell ref="AL70:AM70"/>
    <mergeCell ref="P70:Q70"/>
    <mergeCell ref="R70:S70"/>
    <mergeCell ref="T70:U70"/>
    <mergeCell ref="V70:W70"/>
    <mergeCell ref="X70:Y70"/>
    <mergeCell ref="Z70:AA70"/>
    <mergeCell ref="BZ70:CA70"/>
    <mergeCell ref="CB70:CC70"/>
    <mergeCell ref="CD70:CE70"/>
    <mergeCell ref="D71:E71"/>
    <mergeCell ref="F71:G71"/>
    <mergeCell ref="H71:I71"/>
    <mergeCell ref="J71:K71"/>
    <mergeCell ref="L71:M71"/>
    <mergeCell ref="N71:O71"/>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N71:AO71"/>
    <mergeCell ref="AP71:AQ71"/>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AB72:AC72"/>
    <mergeCell ref="AD72:AE72"/>
    <mergeCell ref="AF72:AG72"/>
    <mergeCell ref="AH72:AI72"/>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T73:U73"/>
    <mergeCell ref="V73:W73"/>
    <mergeCell ref="X73:Y73"/>
    <mergeCell ref="Z73:AA73"/>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D74:E74"/>
    <mergeCell ref="F74:G74"/>
    <mergeCell ref="H74:I74"/>
    <mergeCell ref="J74:K74"/>
    <mergeCell ref="L74:M74"/>
    <mergeCell ref="N74:O74"/>
    <mergeCell ref="BL73:BM73"/>
    <mergeCell ref="BN73:BO73"/>
    <mergeCell ref="BP73:BQ73"/>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P73:Q73"/>
    <mergeCell ref="R73:S73"/>
    <mergeCell ref="AN74:AO74"/>
    <mergeCell ref="AP74:AQ74"/>
    <mergeCell ref="AR74:AS74"/>
    <mergeCell ref="AT74:AU74"/>
    <mergeCell ref="AV74:AW74"/>
    <mergeCell ref="AX74:AY74"/>
    <mergeCell ref="AB74:AC74"/>
    <mergeCell ref="AD74:AE74"/>
    <mergeCell ref="AF74:AG74"/>
    <mergeCell ref="AH74:AI74"/>
    <mergeCell ref="AJ74:AK74"/>
    <mergeCell ref="AL74:AM74"/>
    <mergeCell ref="P74:Q74"/>
    <mergeCell ref="R74:S74"/>
    <mergeCell ref="T74:U74"/>
    <mergeCell ref="V74:W74"/>
    <mergeCell ref="X74:Y74"/>
    <mergeCell ref="Z74:AA74"/>
    <mergeCell ref="BX41:BY41"/>
    <mergeCell ref="BZ41:CA41"/>
    <mergeCell ref="CB41:CC41"/>
    <mergeCell ref="CD41:CE41"/>
    <mergeCell ref="BX74:BY74"/>
    <mergeCell ref="BZ74:CA74"/>
    <mergeCell ref="CB74:CC74"/>
    <mergeCell ref="CD74:CE74"/>
    <mergeCell ref="BL74:BM74"/>
    <mergeCell ref="BN74:BO74"/>
    <mergeCell ref="BP74:BQ74"/>
    <mergeCell ref="BR74:BS74"/>
    <mergeCell ref="BT74:BU74"/>
    <mergeCell ref="BV74:BW74"/>
    <mergeCell ref="AZ74:BA74"/>
    <mergeCell ref="BB74:BC74"/>
    <mergeCell ref="BD74:BE74"/>
    <mergeCell ref="BF74:BG74"/>
    <mergeCell ref="BH74:BI74"/>
    <mergeCell ref="BJ74:BK74"/>
    <mergeCell ref="BX73:BY73"/>
    <mergeCell ref="BZ73:CA73"/>
    <mergeCell ref="CB73:CC73"/>
    <mergeCell ref="CD73:CE73"/>
    <mergeCell ref="BH71:BI71"/>
    <mergeCell ref="BJ71:BK71"/>
    <mergeCell ref="BX70:BY70"/>
    <mergeCell ref="CB68:CC68"/>
    <mergeCell ref="CD68:CE68"/>
    <mergeCell ref="BX67:BY67"/>
    <mergeCell ref="BZ63:CA63"/>
    <mergeCell ref="CB63:CC63"/>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D75:E75"/>
    <mergeCell ref="F75:G75"/>
    <mergeCell ref="H75:I75"/>
    <mergeCell ref="J75:K75"/>
    <mergeCell ref="L75:M75"/>
    <mergeCell ref="N75:O75"/>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H75:BI75"/>
    <mergeCell ref="BJ75:BK75"/>
    <mergeCell ref="AN75:AO75"/>
    <mergeCell ref="AP75:AQ75"/>
    <mergeCell ref="AR75:AS75"/>
    <mergeCell ref="BZ76:CA76"/>
    <mergeCell ref="CB76:CC76"/>
    <mergeCell ref="CD76:CE76"/>
    <mergeCell ref="A77:B77"/>
    <mergeCell ref="D77:E77"/>
    <mergeCell ref="F77:G77"/>
    <mergeCell ref="H77:I77"/>
    <mergeCell ref="J77:K77"/>
    <mergeCell ref="L77:M77"/>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AB76:AC76"/>
    <mergeCell ref="AD76:AE76"/>
    <mergeCell ref="AF76:AG76"/>
    <mergeCell ref="AH76:AI76"/>
    <mergeCell ref="AJ76:AK76"/>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AB77:AC77"/>
    <mergeCell ref="AD77:AE77"/>
    <mergeCell ref="AF77:AG77"/>
    <mergeCell ref="AH77:AI77"/>
    <mergeCell ref="AJ77:AK77"/>
    <mergeCell ref="N77:O77"/>
    <mergeCell ref="P77:Q77"/>
    <mergeCell ref="R77:S77"/>
    <mergeCell ref="T77:U77"/>
    <mergeCell ref="V77:W77"/>
    <mergeCell ref="X77:Y77"/>
    <mergeCell ref="AT89:AU89"/>
    <mergeCell ref="AV89:AW89"/>
    <mergeCell ref="AX89:AY89"/>
    <mergeCell ref="AZ89:BA89"/>
    <mergeCell ref="BB89:BC89"/>
    <mergeCell ref="BD89:BE89"/>
    <mergeCell ref="AH89:AI89"/>
    <mergeCell ref="AJ89:AK89"/>
    <mergeCell ref="AL89:AM89"/>
    <mergeCell ref="AN89:AO89"/>
    <mergeCell ref="AP89:AQ89"/>
    <mergeCell ref="AR89:AS89"/>
    <mergeCell ref="V89:W89"/>
    <mergeCell ref="X89:Y89"/>
    <mergeCell ref="Z89:AA89"/>
    <mergeCell ref="AB89:AC89"/>
    <mergeCell ref="AD89:AE89"/>
    <mergeCell ref="AF89:AG89"/>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CD89:CE89"/>
    <mergeCell ref="D110:E110"/>
    <mergeCell ref="F110:G110"/>
    <mergeCell ref="H110:I110"/>
    <mergeCell ref="J110:K110"/>
    <mergeCell ref="L110:M110"/>
    <mergeCell ref="N110:O110"/>
    <mergeCell ref="P110:Q110"/>
    <mergeCell ref="R110:S110"/>
    <mergeCell ref="T110:U110"/>
    <mergeCell ref="BR89:BS89"/>
    <mergeCell ref="BT89:BU89"/>
    <mergeCell ref="BV89:BW89"/>
    <mergeCell ref="BX89:BY89"/>
    <mergeCell ref="BZ89:CA89"/>
    <mergeCell ref="CB89:CC89"/>
    <mergeCell ref="BF89:BG89"/>
    <mergeCell ref="AT91:AU91"/>
    <mergeCell ref="AV91:AW91"/>
    <mergeCell ref="AX91:AY91"/>
    <mergeCell ref="AZ91:BA91"/>
    <mergeCell ref="AD91:AE91"/>
    <mergeCell ref="AF91:AG91"/>
    <mergeCell ref="AH91:AI91"/>
    <mergeCell ref="AJ91:AK91"/>
    <mergeCell ref="AL91:AM91"/>
    <mergeCell ref="AN91:AO91"/>
    <mergeCell ref="BL91:BM91"/>
    <mergeCell ref="BH89:BI89"/>
    <mergeCell ref="BJ89:BK89"/>
    <mergeCell ref="BL89:BM89"/>
    <mergeCell ref="BN89:BO89"/>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BN110:BO110"/>
    <mergeCell ref="BP110:BQ110"/>
    <mergeCell ref="AT110:AU110"/>
    <mergeCell ref="AV110:AW110"/>
    <mergeCell ref="AX110:AY110"/>
    <mergeCell ref="CD111:CE111"/>
    <mergeCell ref="A90:B91"/>
    <mergeCell ref="D90:AA90"/>
    <mergeCell ref="AB90:AY90"/>
    <mergeCell ref="AZ90:BW90"/>
    <mergeCell ref="V91:W91"/>
    <mergeCell ref="X91:Y91"/>
    <mergeCell ref="Z91:AA91"/>
    <mergeCell ref="AB91:AC9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 ref="AH111:AI111"/>
    <mergeCell ref="AJ111:AK111"/>
    <mergeCell ref="AL111:AM111"/>
    <mergeCell ref="AN111:AO111"/>
    <mergeCell ref="AP111:AQ111"/>
    <mergeCell ref="CN90:CP91"/>
    <mergeCell ref="D91:E91"/>
    <mergeCell ref="F91:G91"/>
    <mergeCell ref="H91:I91"/>
    <mergeCell ref="J91:K91"/>
    <mergeCell ref="L91:M91"/>
    <mergeCell ref="N91:O91"/>
    <mergeCell ref="P91:Q91"/>
    <mergeCell ref="R91:S91"/>
    <mergeCell ref="T91:U91"/>
    <mergeCell ref="BZ91:CA91"/>
    <mergeCell ref="CB91:CC91"/>
    <mergeCell ref="CD91:CE91"/>
    <mergeCell ref="AP91:AQ91"/>
    <mergeCell ref="AR91:AS91"/>
    <mergeCell ref="BB64:BC64"/>
    <mergeCell ref="BD64:BE64"/>
    <mergeCell ref="BH64:BI64"/>
    <mergeCell ref="BJ64:BK64"/>
    <mergeCell ref="BN64:BO64"/>
    <mergeCell ref="BP64:BQ64"/>
    <mergeCell ref="BN91:BO91"/>
    <mergeCell ref="BP91:BQ91"/>
    <mergeCell ref="BR91:BS91"/>
    <mergeCell ref="BT91:BU91"/>
    <mergeCell ref="BV91:BW91"/>
    <mergeCell ref="BX91:BY91"/>
    <mergeCell ref="BB91:BC91"/>
    <mergeCell ref="BD91:BE91"/>
    <mergeCell ref="BF91:BG91"/>
    <mergeCell ref="BH91:BI91"/>
    <mergeCell ref="BJ91:BK91"/>
    <mergeCell ref="BP89:BQ89"/>
    <mergeCell ref="BX76:BY76"/>
    <mergeCell ref="AJ3:AK3"/>
    <mergeCell ref="AL3:AM3"/>
    <mergeCell ref="P3:Q3"/>
    <mergeCell ref="R3:S3"/>
    <mergeCell ref="T3:U3"/>
    <mergeCell ref="V3:W3"/>
    <mergeCell ref="X3:Y3"/>
    <mergeCell ref="Z3:AA3"/>
    <mergeCell ref="D2:AA2"/>
    <mergeCell ref="AB2:AY2"/>
    <mergeCell ref="AZ2:BW2"/>
    <mergeCell ref="D3:E3"/>
    <mergeCell ref="F3:G3"/>
    <mergeCell ref="H3:I3"/>
    <mergeCell ref="J3:K3"/>
    <mergeCell ref="L3:M3"/>
    <mergeCell ref="N3:O3"/>
    <mergeCell ref="BJ59:BK59"/>
    <mergeCell ref="BH54:BI54"/>
    <mergeCell ref="BH55:BI55"/>
    <mergeCell ref="BH56:BI56"/>
    <mergeCell ref="BH57:BI57"/>
    <mergeCell ref="BH58:BI58"/>
    <mergeCell ref="BH59:BI59"/>
    <mergeCell ref="BX3:BY3"/>
    <mergeCell ref="J61:K61"/>
    <mergeCell ref="L56:M56"/>
    <mergeCell ref="L61:M61"/>
    <mergeCell ref="N56:O56"/>
    <mergeCell ref="N61:O61"/>
    <mergeCell ref="BZ3:CA3"/>
    <mergeCell ref="CB3:CC3"/>
    <mergeCell ref="CD3:CE3"/>
    <mergeCell ref="A11:C11"/>
    <mergeCell ref="A13:C13"/>
    <mergeCell ref="BL3:BM3"/>
    <mergeCell ref="BN3:BO3"/>
    <mergeCell ref="BP3:BQ3"/>
    <mergeCell ref="BR3:BS3"/>
    <mergeCell ref="BT3:BU3"/>
    <mergeCell ref="BV3:BW3"/>
    <mergeCell ref="AZ3:BA3"/>
    <mergeCell ref="BB3:BC3"/>
    <mergeCell ref="BD3:BE3"/>
    <mergeCell ref="BF3:BG3"/>
    <mergeCell ref="BH3:BI3"/>
    <mergeCell ref="BJ3:BK3"/>
    <mergeCell ref="AN3:AO3"/>
    <mergeCell ref="AP3:AQ3"/>
    <mergeCell ref="AR3:AS3"/>
    <mergeCell ref="AT3:AU3"/>
    <mergeCell ref="AV3:AW3"/>
    <mergeCell ref="AX3:AY3"/>
    <mergeCell ref="AB3:AC3"/>
    <mergeCell ref="P61:Q61"/>
    <mergeCell ref="BT61:BU61"/>
    <mergeCell ref="BT62:BU62"/>
    <mergeCell ref="BT63:BU63"/>
    <mergeCell ref="D56:E56"/>
    <mergeCell ref="D61:E61"/>
    <mergeCell ref="F56:G56"/>
    <mergeCell ref="F61:G61"/>
    <mergeCell ref="H56:I56"/>
    <mergeCell ref="H61:I61"/>
    <mergeCell ref="J56:K56"/>
    <mergeCell ref="BR61:BS61"/>
    <mergeCell ref="BR62:BS62"/>
    <mergeCell ref="BR63:BS63"/>
    <mergeCell ref="BT56:BU56"/>
    <mergeCell ref="BT57:BU57"/>
    <mergeCell ref="BT58:BU58"/>
    <mergeCell ref="BT59:BU59"/>
    <mergeCell ref="BT60:BU60"/>
    <mergeCell ref="BJ60:BK60"/>
    <mergeCell ref="BJ61:BK61"/>
    <mergeCell ref="BJ62:BK62"/>
    <mergeCell ref="BJ63:BK63"/>
    <mergeCell ref="BN56:BO56"/>
    <mergeCell ref="BN57:BO57"/>
    <mergeCell ref="BN58:BO58"/>
    <mergeCell ref="AJ62:AK62"/>
    <mergeCell ref="AL62:AM62"/>
    <mergeCell ref="P62:Q62"/>
    <mergeCell ref="R62:S62"/>
    <mergeCell ref="T62:U62"/>
    <mergeCell ref="V62:W62"/>
    <mergeCell ref="BX40:CA40"/>
    <mergeCell ref="CB40:CE40"/>
    <mergeCell ref="BX2:CA2"/>
    <mergeCell ref="CB2:CE2"/>
    <mergeCell ref="BX65:CA65"/>
    <mergeCell ref="CB65:CE65"/>
    <mergeCell ref="X56:Y56"/>
    <mergeCell ref="X61:Y61"/>
    <mergeCell ref="Z56:AA56"/>
    <mergeCell ref="Z61:AA61"/>
    <mergeCell ref="BX90:CA90"/>
    <mergeCell ref="CB90:CE90"/>
    <mergeCell ref="R56:S56"/>
    <mergeCell ref="R61:S61"/>
    <mergeCell ref="T56:U56"/>
    <mergeCell ref="T61:U61"/>
    <mergeCell ref="V56:W56"/>
    <mergeCell ref="V61:W61"/>
    <mergeCell ref="BT54:BU54"/>
    <mergeCell ref="BT55:BU55"/>
    <mergeCell ref="BN54:BO54"/>
    <mergeCell ref="BN55:BO55"/>
    <mergeCell ref="BN59:BO59"/>
    <mergeCell ref="BH60:BI60"/>
    <mergeCell ref="BH61:BI61"/>
    <mergeCell ref="BH62:BI62"/>
    <mergeCell ref="BH63:BI63"/>
    <mergeCell ref="BJ54:BK54"/>
    <mergeCell ref="BJ55:BK55"/>
    <mergeCell ref="BJ56:BK56"/>
    <mergeCell ref="BJ57:BK57"/>
    <mergeCell ref="BJ58:BK58"/>
  </mergeCells>
  <conditionalFormatting sqref="J55:K56 N55:O56 R55:S56 V55:W56 Z55:AA56">
    <cfRule type="cellIs" dxfId="635" priority="150" stopIfTrue="1" operator="notEqual">
      <formula>0</formula>
    </cfRule>
  </conditionalFormatting>
  <conditionalFormatting sqref="J55:K56 N55:O56 R55:S56 V55:W56 Z55:AA56">
    <cfRule type="cellIs" dxfId="634" priority="148" operator="greaterThan">
      <formula>0</formula>
    </cfRule>
    <cfRule type="cellIs" dxfId="633" priority="149" operator="greaterThan">
      <formula>0</formula>
    </cfRule>
  </conditionalFormatting>
  <conditionalFormatting sqref="D55:AA61">
    <cfRule type="cellIs" dxfId="632" priority="144" operator="greaterThan">
      <formula>0</formula>
    </cfRule>
    <cfRule type="cellIs" dxfId="631" priority="145" operator="greaterThan">
      <formula>0</formula>
    </cfRule>
    <cfRule type="cellIs" dxfId="630" priority="146" operator="greaterThan">
      <formula>0</formula>
    </cfRule>
  </conditionalFormatting>
  <conditionalFormatting sqref="AB55:AC61">
    <cfRule type="cellIs" dxfId="629" priority="82" operator="greaterThan">
      <formula>0</formula>
    </cfRule>
    <cfRule type="cellIs" dxfId="628" priority="83" operator="greaterThan">
      <formula>0</formula>
    </cfRule>
    <cfRule type="cellIs" dxfId="627" priority="84" operator="greaterThan">
      <formula>0</formula>
    </cfRule>
  </conditionalFormatting>
  <conditionalFormatting sqref="AD55:AE61">
    <cfRule type="cellIs" dxfId="626" priority="79" operator="greaterThan">
      <formula>0</formula>
    </cfRule>
    <cfRule type="cellIs" dxfId="625" priority="80" operator="greaterThan">
      <formula>0</formula>
    </cfRule>
    <cfRule type="cellIs" dxfId="624" priority="81" operator="greaterThan">
      <formula>0</formula>
    </cfRule>
  </conditionalFormatting>
  <conditionalFormatting sqref="AF55:AG61">
    <cfRule type="cellIs" dxfId="623" priority="76" operator="greaterThan">
      <formula>0</formula>
    </cfRule>
    <cfRule type="cellIs" dxfId="622" priority="77" operator="greaterThan">
      <formula>0</formula>
    </cfRule>
    <cfRule type="cellIs" dxfId="621" priority="78" operator="greaterThan">
      <formula>0</formula>
    </cfRule>
  </conditionalFormatting>
  <conditionalFormatting sqref="AH55:AI61">
    <cfRule type="cellIs" dxfId="620" priority="73" operator="greaterThan">
      <formula>0</formula>
    </cfRule>
    <cfRule type="cellIs" dxfId="619" priority="74" operator="greaterThan">
      <formula>0</formula>
    </cfRule>
    <cfRule type="cellIs" dxfId="618" priority="75" operator="greaterThan">
      <formula>0</formula>
    </cfRule>
  </conditionalFormatting>
  <conditionalFormatting sqref="AJ55:AK61">
    <cfRule type="cellIs" dxfId="617" priority="70" operator="greaterThan">
      <formula>0</formula>
    </cfRule>
    <cfRule type="cellIs" dxfId="616" priority="71" operator="greaterThan">
      <formula>0</formula>
    </cfRule>
    <cfRule type="cellIs" dxfId="615" priority="72" operator="greaterThan">
      <formula>0</formula>
    </cfRule>
  </conditionalFormatting>
  <conditionalFormatting sqref="AL55:AM61">
    <cfRule type="cellIs" dxfId="614" priority="67" operator="greaterThan">
      <formula>0</formula>
    </cfRule>
    <cfRule type="cellIs" dxfId="613" priority="68" operator="greaterThan">
      <formula>0</formula>
    </cfRule>
    <cfRule type="cellIs" dxfId="612" priority="69" operator="greaterThan">
      <formula>0</formula>
    </cfRule>
  </conditionalFormatting>
  <conditionalFormatting sqref="AN55:AO61">
    <cfRule type="cellIs" dxfId="611" priority="64" operator="greaterThan">
      <formula>0</formula>
    </cfRule>
    <cfRule type="cellIs" dxfId="610" priority="65" operator="greaterThan">
      <formula>0</formula>
    </cfRule>
    <cfRule type="cellIs" dxfId="609" priority="66" operator="greaterThan">
      <formula>0</formula>
    </cfRule>
  </conditionalFormatting>
  <conditionalFormatting sqref="AP55:AQ61">
    <cfRule type="cellIs" dxfId="608" priority="61" operator="greaterThan">
      <formula>0</formula>
    </cfRule>
    <cfRule type="cellIs" dxfId="607" priority="62" operator="greaterThan">
      <formula>0</formula>
    </cfRule>
    <cfRule type="cellIs" dxfId="606" priority="63" operator="greaterThan">
      <formula>0</formula>
    </cfRule>
  </conditionalFormatting>
  <conditionalFormatting sqref="AR55:AS61">
    <cfRule type="cellIs" dxfId="605" priority="58" operator="greaterThan">
      <formula>0</formula>
    </cfRule>
    <cfRule type="cellIs" dxfId="604" priority="59" operator="greaterThan">
      <formula>0</formula>
    </cfRule>
    <cfRule type="cellIs" dxfId="603" priority="60" operator="greaterThan">
      <formula>0</formula>
    </cfRule>
  </conditionalFormatting>
  <conditionalFormatting sqref="AT55:AU61">
    <cfRule type="cellIs" dxfId="602" priority="55" operator="greaterThan">
      <formula>0</formula>
    </cfRule>
    <cfRule type="cellIs" dxfId="601" priority="56" operator="greaterThan">
      <formula>0</formula>
    </cfRule>
    <cfRule type="cellIs" dxfId="600" priority="57" operator="greaterThan">
      <formula>0</formula>
    </cfRule>
  </conditionalFormatting>
  <conditionalFormatting sqref="AV55:AW61">
    <cfRule type="cellIs" dxfId="599" priority="52" operator="greaterThan">
      <formula>0</formula>
    </cfRule>
    <cfRule type="cellIs" dxfId="598" priority="53" operator="greaterThan">
      <formula>0</formula>
    </cfRule>
    <cfRule type="cellIs" dxfId="597" priority="54" operator="greaterThan">
      <formula>0</formula>
    </cfRule>
  </conditionalFormatting>
  <conditionalFormatting sqref="AX55:AY61">
    <cfRule type="cellIs" dxfId="596" priority="49" operator="greaterThan">
      <formula>0</formula>
    </cfRule>
    <cfRule type="cellIs" dxfId="595" priority="50" operator="greaterThan">
      <formula>0</formula>
    </cfRule>
    <cfRule type="cellIs" dxfId="594" priority="51" operator="greaterThan">
      <formula>0</formula>
    </cfRule>
  </conditionalFormatting>
  <conditionalFormatting sqref="AZ55:BA61">
    <cfRule type="cellIs" dxfId="593" priority="46" operator="greaterThan">
      <formula>0</formula>
    </cfRule>
    <cfRule type="cellIs" dxfId="592" priority="47" operator="greaterThan">
      <formula>0</formula>
    </cfRule>
    <cfRule type="cellIs" dxfId="591" priority="48" operator="greaterThan">
      <formula>0</formula>
    </cfRule>
  </conditionalFormatting>
  <conditionalFormatting sqref="BB55:BC61">
    <cfRule type="cellIs" dxfId="590" priority="43" operator="greaterThan">
      <formula>0</formula>
    </cfRule>
    <cfRule type="cellIs" dxfId="589" priority="44" operator="greaterThan">
      <formula>0</formula>
    </cfRule>
    <cfRule type="cellIs" dxfId="588" priority="45" operator="greaterThan">
      <formula>0</formula>
    </cfRule>
  </conditionalFormatting>
  <conditionalFormatting sqref="BD55:BE61">
    <cfRule type="cellIs" dxfId="587" priority="40" operator="greaterThan">
      <formula>0</formula>
    </cfRule>
    <cfRule type="cellIs" dxfId="586" priority="41" operator="greaterThan">
      <formula>0</formula>
    </cfRule>
    <cfRule type="cellIs" dxfId="585" priority="42" operator="greaterThan">
      <formula>0</formula>
    </cfRule>
  </conditionalFormatting>
  <conditionalFormatting sqref="BF55:BG61">
    <cfRule type="cellIs" dxfId="584" priority="37" operator="greaterThan">
      <formula>0</formula>
    </cfRule>
    <cfRule type="cellIs" dxfId="583" priority="38" operator="greaterThan">
      <formula>0</formula>
    </cfRule>
    <cfRule type="cellIs" dxfId="582" priority="39" operator="greaterThan">
      <formula>0</formula>
    </cfRule>
  </conditionalFormatting>
  <conditionalFormatting sqref="BH55:BI61">
    <cfRule type="cellIs" dxfId="581" priority="34" operator="greaterThan">
      <formula>0</formula>
    </cfRule>
    <cfRule type="cellIs" dxfId="580" priority="35" operator="greaterThan">
      <formula>0</formula>
    </cfRule>
    <cfRule type="cellIs" dxfId="579" priority="36" operator="greaterThan">
      <formula>0</formula>
    </cfRule>
  </conditionalFormatting>
  <conditionalFormatting sqref="BJ55:BK61">
    <cfRule type="cellIs" dxfId="578" priority="31" operator="greaterThan">
      <formula>0</formula>
    </cfRule>
    <cfRule type="cellIs" dxfId="577" priority="32" operator="greaterThan">
      <formula>0</formula>
    </cfRule>
    <cfRule type="cellIs" dxfId="576" priority="33" operator="greaterThan">
      <formula>0</formula>
    </cfRule>
  </conditionalFormatting>
  <conditionalFormatting sqref="BL55:BM61">
    <cfRule type="cellIs" dxfId="575" priority="28" operator="greaterThan">
      <formula>0</formula>
    </cfRule>
    <cfRule type="cellIs" dxfId="574" priority="29" operator="greaterThan">
      <formula>0</formula>
    </cfRule>
    <cfRule type="cellIs" dxfId="573" priority="30" operator="greaterThan">
      <formula>0</formula>
    </cfRule>
  </conditionalFormatting>
  <conditionalFormatting sqref="BN55:BO61">
    <cfRule type="cellIs" dxfId="572" priority="25" operator="greaterThan">
      <formula>0</formula>
    </cfRule>
    <cfRule type="cellIs" dxfId="571" priority="26" operator="greaterThan">
      <formula>0</formula>
    </cfRule>
    <cfRule type="cellIs" dxfId="570" priority="27" operator="greaterThan">
      <formula>0</formula>
    </cfRule>
  </conditionalFormatting>
  <conditionalFormatting sqref="BP55:BQ61">
    <cfRule type="cellIs" dxfId="569" priority="22" operator="greaterThan">
      <formula>0</formula>
    </cfRule>
    <cfRule type="cellIs" dxfId="568" priority="23" operator="greaterThan">
      <formula>0</formula>
    </cfRule>
    <cfRule type="cellIs" dxfId="567" priority="24" operator="greaterThan">
      <formula>0</formula>
    </cfRule>
  </conditionalFormatting>
  <conditionalFormatting sqref="BR55:BS61">
    <cfRule type="cellIs" dxfId="566" priority="19" operator="greaterThan">
      <formula>0</formula>
    </cfRule>
    <cfRule type="cellIs" dxfId="565" priority="20" operator="greaterThan">
      <formula>0</formula>
    </cfRule>
    <cfRule type="cellIs" dxfId="564" priority="21" operator="greaterThan">
      <formula>0</formula>
    </cfRule>
  </conditionalFormatting>
  <conditionalFormatting sqref="BT55:BU61">
    <cfRule type="cellIs" dxfId="563" priority="16" operator="greaterThan">
      <formula>0</formula>
    </cfRule>
    <cfRule type="cellIs" dxfId="562" priority="17" operator="greaterThan">
      <formula>0</formula>
    </cfRule>
    <cfRule type="cellIs" dxfId="561" priority="18" operator="greaterThan">
      <formula>0</formula>
    </cfRule>
  </conditionalFormatting>
  <conditionalFormatting sqref="BV55:BW61">
    <cfRule type="cellIs" dxfId="560" priority="13" operator="greaterThan">
      <formula>0</formula>
    </cfRule>
    <cfRule type="cellIs" dxfId="559" priority="14" operator="greaterThan">
      <formula>0</formula>
    </cfRule>
    <cfRule type="cellIs" dxfId="558" priority="15" operator="greaterThan">
      <formula>0</formula>
    </cfRule>
  </conditionalFormatting>
  <conditionalFormatting sqref="BX55:BY61">
    <cfRule type="cellIs" dxfId="557" priority="10" operator="greaterThan">
      <formula>0</formula>
    </cfRule>
    <cfRule type="cellIs" dxfId="556" priority="11" operator="greaterThan">
      <formula>0</formula>
    </cfRule>
    <cfRule type="cellIs" dxfId="555" priority="12" operator="greaterThan">
      <formula>0</formula>
    </cfRule>
  </conditionalFormatting>
  <conditionalFormatting sqref="BZ55:CA61">
    <cfRule type="cellIs" dxfId="554" priority="7" operator="greaterThan">
      <formula>0</formula>
    </cfRule>
    <cfRule type="cellIs" dxfId="553" priority="8" operator="greaterThan">
      <formula>0</formula>
    </cfRule>
    <cfRule type="cellIs" dxfId="552" priority="9" operator="greaterThan">
      <formula>0</formula>
    </cfRule>
  </conditionalFormatting>
  <conditionalFormatting sqref="CB55:CC61">
    <cfRule type="cellIs" dxfId="551" priority="4" operator="greaterThan">
      <formula>0</formula>
    </cfRule>
    <cfRule type="cellIs" dxfId="550" priority="5" operator="greaterThan">
      <formula>0</formula>
    </cfRule>
    <cfRule type="cellIs" dxfId="549" priority="6" operator="greaterThan">
      <formula>0</formula>
    </cfRule>
  </conditionalFormatting>
  <conditionalFormatting sqref="CD55:CE61">
    <cfRule type="cellIs" dxfId="548" priority="1" operator="greaterThan">
      <formula>0</formula>
    </cfRule>
    <cfRule type="cellIs" dxfId="547" priority="2" operator="greaterThan">
      <formula>0</formula>
    </cfRule>
    <cfRule type="cellIs" dxfId="54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3300"/>
  </sheetPr>
  <dimension ref="A1:DK111"/>
  <sheetViews>
    <sheetView zoomScale="130" zoomScaleNormal="130" zoomScaleSheetLayoutView="100" zoomScalePageLayoutView="40" workbookViewId="0">
      <pane xSplit="3" ySplit="44" topLeftCell="R92" activePane="bottomRight" state="frozen"/>
      <selection activeCell="N54" sqref="N54:O54"/>
      <selection pane="topRight" activeCell="N54" sqref="N54:O54"/>
      <selection pane="bottomLeft" activeCell="N54" sqref="N54:O54"/>
      <selection pane="bottomRight" activeCell="AI97" sqref="AI97"/>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412</v>
      </c>
      <c r="H1"/>
      <c r="AE1"/>
      <c r="CF1" s="1198" t="s">
        <v>320</v>
      </c>
      <c r="CG1" s="1199"/>
      <c r="CH1" s="737">
        <f>CF111/CF110</f>
        <v>0.54183666242041684</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c r="CJ40"/>
      <c r="CK40"/>
      <c r="CL40"/>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c r="CJ41"/>
      <c r="CK41"/>
      <c r="CL41"/>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c r="CJ42"/>
      <c r="CK42"/>
      <c r="CL42"/>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c r="CJ43"/>
      <c r="CK43"/>
      <c r="CL43"/>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c r="CJ44"/>
      <c r="CK44"/>
      <c r="CL44"/>
      <c r="CM44" s="278"/>
      <c r="CN44" s="279"/>
      <c r="CO44" s="280"/>
      <c r="CP44" s="281"/>
      <c r="CQ44" s="282"/>
    </row>
    <row r="45" spans="1:115" x14ac:dyDescent="0.2">
      <c r="A45" s="283" t="s">
        <v>358</v>
      </c>
      <c r="B45" s="284"/>
      <c r="C45" s="285" t="s">
        <v>2</v>
      </c>
      <c r="D45" s="1030">
        <f>'H-Aufteilung'!$AB$13*D64</f>
        <v>0</v>
      </c>
      <c r="E45" s="1031"/>
      <c r="F45" s="1030">
        <f>'H-Aufteilung'!$AB$13*F64</f>
        <v>0</v>
      </c>
      <c r="G45" s="1031"/>
      <c r="H45" s="1030">
        <f>'H-Aufteilung'!$AB$13*H64</f>
        <v>0</v>
      </c>
      <c r="I45" s="1031"/>
      <c r="J45" s="1030">
        <f>'H-Aufteilung'!$AB$13*J64</f>
        <v>0</v>
      </c>
      <c r="K45" s="1031"/>
      <c r="L45" s="1030">
        <f>'H-Aufteilung'!$AB$13*L64</f>
        <v>0</v>
      </c>
      <c r="M45" s="1031"/>
      <c r="N45" s="1030">
        <f>'H-Aufteilung'!$AB$13*N64</f>
        <v>0</v>
      </c>
      <c r="O45" s="1031"/>
      <c r="P45" s="1030">
        <f>'H-Aufteilung'!$AB$13*P64</f>
        <v>0</v>
      </c>
      <c r="Q45" s="1031"/>
      <c r="R45" s="1030">
        <f>'H-Aufteilung'!$AB$13*R64</f>
        <v>0</v>
      </c>
      <c r="S45" s="1031"/>
      <c r="T45" s="1030">
        <f>'H-Aufteilung'!$AB$13*T64</f>
        <v>0</v>
      </c>
      <c r="U45" s="1031"/>
      <c r="V45" s="1030">
        <f>'H-Aufteilung'!$AB$13*V64</f>
        <v>0</v>
      </c>
      <c r="W45" s="1031"/>
      <c r="X45" s="1030">
        <f>'H-Aufteilung'!$AB$13*X64</f>
        <v>0</v>
      </c>
      <c r="Y45" s="1031"/>
      <c r="Z45" s="1030">
        <f>'H-Aufteilung'!$AB$13*Z64</f>
        <v>0</v>
      </c>
      <c r="AA45" s="1031"/>
      <c r="AB45" s="1030">
        <f>'H-Aufteilung'!$AB$13*AB64</f>
        <v>0</v>
      </c>
      <c r="AC45" s="1031"/>
      <c r="AD45" s="1030">
        <f>'H-Aufteilung'!$AB$13*AD64</f>
        <v>0</v>
      </c>
      <c r="AE45" s="1031"/>
      <c r="AF45" s="1030">
        <f>'H-Aufteilung'!$AB$13*AF64</f>
        <v>0</v>
      </c>
      <c r="AG45" s="1031"/>
      <c r="AH45" s="1030">
        <f>'H-Aufteilung'!$AB$13*AH64</f>
        <v>0</v>
      </c>
      <c r="AI45" s="1031"/>
      <c r="AJ45" s="1030">
        <f>'H-Aufteilung'!$AB$13*AJ64</f>
        <v>0</v>
      </c>
      <c r="AK45" s="1031"/>
      <c r="AL45" s="1030">
        <f>'H-Aufteilung'!$AB$13*AL64</f>
        <v>0</v>
      </c>
      <c r="AM45" s="1031"/>
      <c r="AN45" s="1030">
        <f>'H-Aufteilung'!$AB$13*AN64</f>
        <v>0</v>
      </c>
      <c r="AO45" s="1031"/>
      <c r="AP45" s="1030">
        <f>'H-Aufteilung'!$AB$13*AP64</f>
        <v>0</v>
      </c>
      <c r="AQ45" s="1031"/>
      <c r="AR45" s="1030">
        <f>'H-Aufteilung'!$AB$13*AR64</f>
        <v>0</v>
      </c>
      <c r="AS45" s="1031"/>
      <c r="AT45" s="1030">
        <f>'H-Aufteilung'!$AB$13*AT64</f>
        <v>0</v>
      </c>
      <c r="AU45" s="1031"/>
      <c r="AV45" s="1030">
        <f>'H-Aufteilung'!$AB$13*AV64</f>
        <v>0</v>
      </c>
      <c r="AW45" s="1031"/>
      <c r="AX45" s="1030">
        <f>'H-Aufteilung'!$AB$13*AX64</f>
        <v>0</v>
      </c>
      <c r="AY45" s="1031"/>
      <c r="AZ45" s="1030">
        <f>'H-Aufteilung'!$AB$13*AZ64</f>
        <v>0</v>
      </c>
      <c r="BA45" s="1031"/>
      <c r="BB45" s="1030">
        <f>'H-Aufteilung'!$AB$13*BB64</f>
        <v>0</v>
      </c>
      <c r="BC45" s="1031"/>
      <c r="BD45" s="1030">
        <f>'H-Aufteilung'!$AB$13*BD64</f>
        <v>0</v>
      </c>
      <c r="BE45" s="1031"/>
      <c r="BF45" s="1030">
        <f>'H-Aufteilung'!$AB$13*BF64</f>
        <v>0</v>
      </c>
      <c r="BG45" s="1031"/>
      <c r="BH45" s="1030">
        <f>'H-Aufteilung'!$AB$13*BH64</f>
        <v>0</v>
      </c>
      <c r="BI45" s="1031"/>
      <c r="BJ45" s="1030">
        <f>'H-Aufteilung'!$AB$13*BJ64</f>
        <v>0</v>
      </c>
      <c r="BK45" s="1031"/>
      <c r="BL45" s="1030">
        <f>'H-Aufteilung'!$AB$13*BL64</f>
        <v>0</v>
      </c>
      <c r="BM45" s="1031"/>
      <c r="BN45" s="1030">
        <f>'H-Aufteilung'!$AB$13*BN64</f>
        <v>0</v>
      </c>
      <c r="BO45" s="1031"/>
      <c r="BP45" s="1030">
        <f>'H-Aufteilung'!$AB$13*BP64</f>
        <v>0</v>
      </c>
      <c r="BQ45" s="1031"/>
      <c r="BR45" s="1030">
        <f>'H-Aufteilung'!$AB$13*BR64</f>
        <v>0</v>
      </c>
      <c r="BS45" s="1031"/>
      <c r="BT45" s="1030">
        <f>'H-Aufteilung'!$AB$13*BT64</f>
        <v>0</v>
      </c>
      <c r="BU45" s="1031"/>
      <c r="BV45" s="1030">
        <f>'H-Aufteilung'!$AB$13*BV64</f>
        <v>0</v>
      </c>
      <c r="BW45" s="1031"/>
      <c r="BX45" s="1030">
        <f>'H-Aufteilung'!$AB$13*BX64</f>
        <v>0</v>
      </c>
      <c r="BY45" s="1031"/>
      <c r="BZ45" s="1030">
        <f>'H-Aufteilung'!$AB$13*BZ64</f>
        <v>0</v>
      </c>
      <c r="CA45" s="1031"/>
      <c r="CB45" s="1030">
        <f>'H-Aufteilung'!$AB$13*CB64</f>
        <v>0</v>
      </c>
      <c r="CC45" s="1031"/>
      <c r="CD45" s="1030">
        <f>'H-Aufteilung'!$AB$13*CD64</f>
        <v>0</v>
      </c>
      <c r="CE45" s="1031"/>
      <c r="CF45" s="275">
        <f t="shared" si="0"/>
        <v>0</v>
      </c>
      <c r="CG45" s="276">
        <v>140</v>
      </c>
      <c r="CH45" s="277">
        <f t="shared" si="1"/>
        <v>0</v>
      </c>
      <c r="CI45"/>
      <c r="CJ45"/>
      <c r="CK45"/>
      <c r="CL45"/>
      <c r="CM45" s="278"/>
      <c r="CN45" s="279">
        <f>(CF45+CK45)*0.1</f>
        <v>0</v>
      </c>
      <c r="CO45" s="286">
        <v>110</v>
      </c>
      <c r="CP45" s="281">
        <f t="shared" ref="CP45:CP49" si="2">CN45*CO45</f>
        <v>0</v>
      </c>
      <c r="CQ45" s="282"/>
    </row>
    <row r="46" spans="1:115" x14ac:dyDescent="0.2">
      <c r="A46" s="283" t="s">
        <v>361</v>
      </c>
      <c r="B46" s="284"/>
      <c r="C46" s="285" t="s">
        <v>7</v>
      </c>
      <c r="D46" s="1030">
        <f>'H-Aufteilung'!$AB$14*D64</f>
        <v>15.399310275244574</v>
      </c>
      <c r="E46" s="1031"/>
      <c r="F46" s="1030">
        <f>'H-Aufteilung'!$AB$14*F64</f>
        <v>6.1597241100978293</v>
      </c>
      <c r="G46" s="1031"/>
      <c r="H46" s="1030">
        <f>'H-Aufteilung'!$AB$14*H64</f>
        <v>3.0798620550489146</v>
      </c>
      <c r="I46" s="1031"/>
      <c r="J46" s="1030">
        <f>'H-Aufteilung'!$AB$14*J64</f>
        <v>0</v>
      </c>
      <c r="K46" s="1031"/>
      <c r="L46" s="1030">
        <f>'H-Aufteilung'!$AB$14*L64</f>
        <v>3.0798620550489146</v>
      </c>
      <c r="M46" s="1031"/>
      <c r="N46" s="1030">
        <f>'H-Aufteilung'!$AB$14*N64</f>
        <v>3.0798620550489146</v>
      </c>
      <c r="O46" s="1031"/>
      <c r="P46" s="1030">
        <f>'H-Aufteilung'!$AB$14*P64</f>
        <v>6.1597241100978293</v>
      </c>
      <c r="Q46" s="1031"/>
      <c r="R46" s="1030">
        <f>'H-Aufteilung'!$AB$14*R64</f>
        <v>0</v>
      </c>
      <c r="S46" s="1031"/>
      <c r="T46" s="1030">
        <f>'H-Aufteilung'!$AB$14*T64</f>
        <v>0</v>
      </c>
      <c r="U46" s="1031"/>
      <c r="V46" s="1030">
        <f>'H-Aufteilung'!$AB$14*V64</f>
        <v>0</v>
      </c>
      <c r="W46" s="1031"/>
      <c r="X46" s="1030">
        <f>'H-Aufteilung'!$AB$14*X64</f>
        <v>0</v>
      </c>
      <c r="Y46" s="1031"/>
      <c r="Z46" s="1030">
        <f>'H-Aufteilung'!$AB$14*Z64</f>
        <v>0</v>
      </c>
      <c r="AA46" s="1031"/>
      <c r="AB46" s="1030">
        <f>'H-Aufteilung'!$AB$14*AB64</f>
        <v>0</v>
      </c>
      <c r="AC46" s="1031"/>
      <c r="AD46" s="1030">
        <f>'H-Aufteilung'!$AB$14*AD64</f>
        <v>9.2395861651467435</v>
      </c>
      <c r="AE46" s="1031"/>
      <c r="AF46" s="1030">
        <f>'H-Aufteilung'!$AB$14*AF64</f>
        <v>9.2395861651467435</v>
      </c>
      <c r="AG46" s="1031"/>
      <c r="AH46" s="1030">
        <f>'H-Aufteilung'!$AB$14*AH64</f>
        <v>15.399310275244574</v>
      </c>
      <c r="AI46" s="1031"/>
      <c r="AJ46" s="1030">
        <f>'H-Aufteilung'!$AB$14*AJ64</f>
        <v>6.1597241100978293</v>
      </c>
      <c r="AK46" s="1031"/>
      <c r="AL46" s="1030">
        <f>'H-Aufteilung'!$AB$14*AL64</f>
        <v>6.1597241100978293</v>
      </c>
      <c r="AM46" s="1031"/>
      <c r="AN46" s="1030">
        <f>'H-Aufteilung'!$AB$14*AN64</f>
        <v>15.399310275244574</v>
      </c>
      <c r="AO46" s="1031"/>
      <c r="AP46" s="1030">
        <f>'H-Aufteilung'!$AB$14*AP64</f>
        <v>15.399310275244574</v>
      </c>
      <c r="AQ46" s="1031"/>
      <c r="AR46" s="1030">
        <f>'H-Aufteilung'!$AB$14*AR64</f>
        <v>30.798620550489147</v>
      </c>
      <c r="AS46" s="1031"/>
      <c r="AT46" s="1030">
        <f>'H-Aufteilung'!$AB$14*AT64</f>
        <v>30.798620550489147</v>
      </c>
      <c r="AU46" s="1031"/>
      <c r="AV46" s="1030">
        <f>'H-Aufteilung'!$AB$14*AV64</f>
        <v>30.798620550489147</v>
      </c>
      <c r="AW46" s="1031"/>
      <c r="AX46" s="1030">
        <f>'H-Aufteilung'!$AB$14*AX64</f>
        <v>6.1597241100978293</v>
      </c>
      <c r="AY46" s="1031"/>
      <c r="AZ46" s="1030">
        <f>'H-Aufteilung'!$AB$14*AZ64</f>
        <v>12.319448220195659</v>
      </c>
      <c r="BA46" s="1031"/>
      <c r="BB46" s="1030">
        <f>'H-Aufteilung'!$AB$14*BB64</f>
        <v>12.319448220195659</v>
      </c>
      <c r="BC46" s="1031"/>
      <c r="BD46" s="1030">
        <f>'H-Aufteilung'!$AB$14*BD64</f>
        <v>6.1597241100978293</v>
      </c>
      <c r="BE46" s="1031"/>
      <c r="BF46" s="1030">
        <f>'H-Aufteilung'!$AB$14*BF64</f>
        <v>6.1597241100978293</v>
      </c>
      <c r="BG46" s="1031"/>
      <c r="BH46" s="1030">
        <f>'H-Aufteilung'!$AB$14*BH64</f>
        <v>6.1597241100978293</v>
      </c>
      <c r="BI46" s="1031"/>
      <c r="BJ46" s="1030">
        <f>'H-Aufteilung'!$AB$14*BJ64</f>
        <v>6.1597241100978293</v>
      </c>
      <c r="BK46" s="1031"/>
      <c r="BL46" s="1030">
        <f>'H-Aufteilung'!$AB$14*BL64</f>
        <v>6.1597241100978293</v>
      </c>
      <c r="BM46" s="1031"/>
      <c r="BN46" s="1030">
        <f>'H-Aufteilung'!$AB$14*BN64</f>
        <v>6.1597241100978293</v>
      </c>
      <c r="BO46" s="1031"/>
      <c r="BP46" s="1030">
        <f>'H-Aufteilung'!$AB$14*BP64</f>
        <v>6.1597241100978293</v>
      </c>
      <c r="BQ46" s="1031"/>
      <c r="BR46" s="1030">
        <f>'H-Aufteilung'!$AB$14*BR64</f>
        <v>6.1597241100978293</v>
      </c>
      <c r="BS46" s="1031"/>
      <c r="BT46" s="1030">
        <f>'H-Aufteilung'!$AB$14*BT64</f>
        <v>6.1597241100978293</v>
      </c>
      <c r="BU46" s="1031"/>
      <c r="BV46" s="1030">
        <f>'H-Aufteilung'!$AB$14*BV64</f>
        <v>6.1597241100978293</v>
      </c>
      <c r="BW46" s="1031"/>
      <c r="BX46" s="1030">
        <f>'H-Aufteilung'!$AB$14*BX64</f>
        <v>0</v>
      </c>
      <c r="BY46" s="1031"/>
      <c r="BZ46" s="1030">
        <f>'H-Aufteilung'!$AB$14*BZ64</f>
        <v>0</v>
      </c>
      <c r="CA46" s="1031"/>
      <c r="CB46" s="1030">
        <f>'H-Aufteilung'!$AB$14*CB64</f>
        <v>9.2395861651467435</v>
      </c>
      <c r="CC46" s="1031"/>
      <c r="CD46" s="1030">
        <f>'H-Aufteilung'!$AB$14*CD64</f>
        <v>0</v>
      </c>
      <c r="CE46" s="1031"/>
      <c r="CF46" s="275">
        <f t="shared" si="0"/>
        <v>307.98620550489159</v>
      </c>
      <c r="CG46" s="276">
        <v>118</v>
      </c>
      <c r="CH46" s="277">
        <f t="shared" si="1"/>
        <v>36342.372249577209</v>
      </c>
      <c r="CI46"/>
      <c r="CJ46"/>
      <c r="CK46"/>
      <c r="CL46"/>
      <c r="CM46" s="278"/>
      <c r="CN46" s="279"/>
      <c r="CO46" s="286"/>
      <c r="CP46" s="281"/>
      <c r="CQ46" s="282"/>
    </row>
    <row r="47" spans="1:115" x14ac:dyDescent="0.2">
      <c r="A47" s="283" t="s">
        <v>359</v>
      </c>
      <c r="B47" s="284"/>
      <c r="C47" s="285" t="s">
        <v>3</v>
      </c>
      <c r="D47" s="1030">
        <f>'H-Aufteilung'!$AB$15*D64</f>
        <v>16.586819276569404</v>
      </c>
      <c r="E47" s="1031"/>
      <c r="F47" s="1030">
        <f>'H-Aufteilung'!$AB$15*F64</f>
        <v>6.6347277106277618</v>
      </c>
      <c r="G47" s="1031"/>
      <c r="H47" s="1030">
        <f>'H-Aufteilung'!$AB$15*H64</f>
        <v>3.3173638553138809</v>
      </c>
      <c r="I47" s="1031"/>
      <c r="J47" s="1030">
        <f>'H-Aufteilung'!$AB$15*J64</f>
        <v>0</v>
      </c>
      <c r="K47" s="1031"/>
      <c r="L47" s="1030">
        <f>'H-Aufteilung'!$AB$15*L64</f>
        <v>3.3173638553138809</v>
      </c>
      <c r="M47" s="1031"/>
      <c r="N47" s="1030">
        <f>'H-Aufteilung'!$AB$15*N64</f>
        <v>3.3173638553138809</v>
      </c>
      <c r="O47" s="1031"/>
      <c r="P47" s="1030">
        <f>'H-Aufteilung'!$AB$15*P64</f>
        <v>6.6347277106277618</v>
      </c>
      <c r="Q47" s="1031"/>
      <c r="R47" s="1030">
        <f>'H-Aufteilung'!$AB$15*R64</f>
        <v>0</v>
      </c>
      <c r="S47" s="1031"/>
      <c r="T47" s="1030">
        <f>'H-Aufteilung'!$AB$15*T64</f>
        <v>0</v>
      </c>
      <c r="U47" s="1031"/>
      <c r="V47" s="1030">
        <f>'H-Aufteilung'!$AB$15*V64</f>
        <v>0</v>
      </c>
      <c r="W47" s="1031"/>
      <c r="X47" s="1030">
        <f>'H-Aufteilung'!$AB$15*X64</f>
        <v>0</v>
      </c>
      <c r="Y47" s="1031"/>
      <c r="Z47" s="1030">
        <f>'H-Aufteilung'!$AB$15*Z64</f>
        <v>0</v>
      </c>
      <c r="AA47" s="1031"/>
      <c r="AB47" s="1030">
        <f>'H-Aufteilung'!$AB$15*AB64</f>
        <v>0</v>
      </c>
      <c r="AC47" s="1031"/>
      <c r="AD47" s="1030">
        <f>'H-Aufteilung'!$AB$15*AD64</f>
        <v>9.9520915659416413</v>
      </c>
      <c r="AE47" s="1031"/>
      <c r="AF47" s="1030">
        <f>'H-Aufteilung'!$AB$15*AF64</f>
        <v>9.9520915659416413</v>
      </c>
      <c r="AG47" s="1031"/>
      <c r="AH47" s="1030">
        <f>'H-Aufteilung'!$AB$15*AH64</f>
        <v>16.586819276569404</v>
      </c>
      <c r="AI47" s="1031"/>
      <c r="AJ47" s="1030">
        <f>'H-Aufteilung'!$AB$15*AJ64</f>
        <v>6.6347277106277618</v>
      </c>
      <c r="AK47" s="1031"/>
      <c r="AL47" s="1030">
        <f>'H-Aufteilung'!$AB$15*AL64</f>
        <v>6.6347277106277618</v>
      </c>
      <c r="AM47" s="1031"/>
      <c r="AN47" s="1030">
        <f>'H-Aufteilung'!$AB$15*AN64</f>
        <v>16.586819276569404</v>
      </c>
      <c r="AO47" s="1031"/>
      <c r="AP47" s="1030">
        <f>'H-Aufteilung'!$AB$15*AP64</f>
        <v>16.586819276569404</v>
      </c>
      <c r="AQ47" s="1031"/>
      <c r="AR47" s="1030">
        <f>'H-Aufteilung'!$AB$15*AR64</f>
        <v>33.173638553138808</v>
      </c>
      <c r="AS47" s="1031"/>
      <c r="AT47" s="1030">
        <f>'H-Aufteilung'!$AB$15*AT64</f>
        <v>33.173638553138808</v>
      </c>
      <c r="AU47" s="1031"/>
      <c r="AV47" s="1030">
        <f>'H-Aufteilung'!$AB$15*AV64</f>
        <v>33.173638553138808</v>
      </c>
      <c r="AW47" s="1031"/>
      <c r="AX47" s="1030">
        <f>'H-Aufteilung'!$AB$15*AX64</f>
        <v>6.6347277106277618</v>
      </c>
      <c r="AY47" s="1031"/>
      <c r="AZ47" s="1030">
        <f>'H-Aufteilung'!$AB$15*AZ64</f>
        <v>13.269455421255524</v>
      </c>
      <c r="BA47" s="1031"/>
      <c r="BB47" s="1030">
        <f>'H-Aufteilung'!$AB$15*BB64</f>
        <v>13.269455421255524</v>
      </c>
      <c r="BC47" s="1031"/>
      <c r="BD47" s="1030">
        <f>'H-Aufteilung'!$AB$15*BD64</f>
        <v>6.6347277106277618</v>
      </c>
      <c r="BE47" s="1031"/>
      <c r="BF47" s="1030">
        <f>'H-Aufteilung'!$AB$15*BF64</f>
        <v>6.6347277106277618</v>
      </c>
      <c r="BG47" s="1031"/>
      <c r="BH47" s="1030">
        <f>'H-Aufteilung'!$AB$15*BH64</f>
        <v>6.6347277106277618</v>
      </c>
      <c r="BI47" s="1031"/>
      <c r="BJ47" s="1030">
        <f>'H-Aufteilung'!$AB$15*BJ64</f>
        <v>6.6347277106277618</v>
      </c>
      <c r="BK47" s="1031"/>
      <c r="BL47" s="1030">
        <f>'H-Aufteilung'!$AB$15*BL64</f>
        <v>6.6347277106277618</v>
      </c>
      <c r="BM47" s="1031"/>
      <c r="BN47" s="1030">
        <f>'H-Aufteilung'!$AB$15*BN64</f>
        <v>6.6347277106277618</v>
      </c>
      <c r="BO47" s="1031"/>
      <c r="BP47" s="1030">
        <f>'H-Aufteilung'!$AB$15*BP64</f>
        <v>6.6347277106277618</v>
      </c>
      <c r="BQ47" s="1031"/>
      <c r="BR47" s="1030">
        <f>'H-Aufteilung'!$AB$15*BR64</f>
        <v>6.6347277106277618</v>
      </c>
      <c r="BS47" s="1031"/>
      <c r="BT47" s="1030">
        <f>'H-Aufteilung'!$AB$15*BT64</f>
        <v>6.6347277106277618</v>
      </c>
      <c r="BU47" s="1031"/>
      <c r="BV47" s="1030">
        <f>'H-Aufteilung'!$AB$15*BV64</f>
        <v>6.6347277106277618</v>
      </c>
      <c r="BW47" s="1031"/>
      <c r="BX47" s="1030">
        <f>'H-Aufteilung'!$AB$15*BX64</f>
        <v>0</v>
      </c>
      <c r="BY47" s="1031"/>
      <c r="BZ47" s="1030">
        <f>'H-Aufteilung'!$AB$15*BZ64</f>
        <v>0</v>
      </c>
      <c r="CA47" s="1031"/>
      <c r="CB47" s="1030">
        <f>'H-Aufteilung'!$AB$15*CB64</f>
        <v>9.9520915659416413</v>
      </c>
      <c r="CC47" s="1031"/>
      <c r="CD47" s="1030">
        <f>'H-Aufteilung'!$AB$15*CD64</f>
        <v>0</v>
      </c>
      <c r="CE47" s="1031"/>
      <c r="CF47" s="275">
        <f t="shared" si="0"/>
        <v>331.73638553138812</v>
      </c>
      <c r="CG47" s="276">
        <v>100</v>
      </c>
      <c r="CH47" s="277">
        <f t="shared" si="1"/>
        <v>33173.638553138815</v>
      </c>
      <c r="CI47"/>
      <c r="CJ47"/>
      <c r="CK47"/>
      <c r="CL47"/>
      <c r="CM47" s="278"/>
      <c r="CN47" s="279">
        <f>(CF47+CK47)*0.1</f>
        <v>33.173638553138815</v>
      </c>
      <c r="CO47" s="286">
        <v>100</v>
      </c>
      <c r="CP47" s="281">
        <f t="shared" si="2"/>
        <v>3317.3638553138817</v>
      </c>
      <c r="CQ47" s="282"/>
    </row>
    <row r="48" spans="1:115" x14ac:dyDescent="0.2">
      <c r="A48" s="283" t="s">
        <v>362</v>
      </c>
      <c r="B48" s="284"/>
      <c r="C48" s="285" t="s">
        <v>8</v>
      </c>
      <c r="D48" s="1030">
        <f>'H-Aufteilung'!$AB$16*D64</f>
        <v>0.84274832352084739</v>
      </c>
      <c r="E48" s="1031"/>
      <c r="F48" s="1030">
        <f>'H-Aufteilung'!$AB$16*F64</f>
        <v>0.33709932940833898</v>
      </c>
      <c r="G48" s="1031"/>
      <c r="H48" s="1030">
        <f>'H-Aufteilung'!$AB$16*H64</f>
        <v>0.16854966470416949</v>
      </c>
      <c r="I48" s="1031"/>
      <c r="J48" s="1030">
        <f>'H-Aufteilung'!$AB$16*J64</f>
        <v>0</v>
      </c>
      <c r="K48" s="1031"/>
      <c r="L48" s="1030">
        <f>'H-Aufteilung'!$AB$16*L64</f>
        <v>0.16854966470416949</v>
      </c>
      <c r="M48" s="1031"/>
      <c r="N48" s="1030">
        <f>'H-Aufteilung'!$AB$16*N64</f>
        <v>0.16854966470416949</v>
      </c>
      <c r="O48" s="1031"/>
      <c r="P48" s="1030">
        <f>'H-Aufteilung'!$AB$16*P64</f>
        <v>0.33709932940833898</v>
      </c>
      <c r="Q48" s="1031"/>
      <c r="R48" s="1030">
        <f>'H-Aufteilung'!$AB$16*R64</f>
        <v>0</v>
      </c>
      <c r="S48" s="1031"/>
      <c r="T48" s="1030">
        <f>'H-Aufteilung'!$AB$16*T64</f>
        <v>0</v>
      </c>
      <c r="U48" s="1031"/>
      <c r="V48" s="1030">
        <f>'H-Aufteilung'!$AB$16*V64</f>
        <v>0</v>
      </c>
      <c r="W48" s="1031"/>
      <c r="X48" s="1030">
        <f>'H-Aufteilung'!$AB$16*X64</f>
        <v>0</v>
      </c>
      <c r="Y48" s="1031"/>
      <c r="Z48" s="1030">
        <f>'H-Aufteilung'!$AB$16*Z64</f>
        <v>0</v>
      </c>
      <c r="AA48" s="1031"/>
      <c r="AB48" s="1030">
        <f>'H-Aufteilung'!$AB$16*AB64</f>
        <v>0</v>
      </c>
      <c r="AC48" s="1031"/>
      <c r="AD48" s="1030">
        <f>'H-Aufteilung'!$AB$16*AD64</f>
        <v>0.50564899411250841</v>
      </c>
      <c r="AE48" s="1031"/>
      <c r="AF48" s="1030">
        <f>'H-Aufteilung'!$AB$16*AF64</f>
        <v>0.50564899411250841</v>
      </c>
      <c r="AG48" s="1031"/>
      <c r="AH48" s="1030">
        <f>'H-Aufteilung'!$AB$16*AH64</f>
        <v>0.84274832352084739</v>
      </c>
      <c r="AI48" s="1031"/>
      <c r="AJ48" s="1030">
        <f>'H-Aufteilung'!$AB$16*AJ64</f>
        <v>0.33709932940833898</v>
      </c>
      <c r="AK48" s="1031"/>
      <c r="AL48" s="1030">
        <f>'H-Aufteilung'!$AB$16*AL64</f>
        <v>0.33709932940833898</v>
      </c>
      <c r="AM48" s="1031"/>
      <c r="AN48" s="1030">
        <f>'H-Aufteilung'!$AB$16*AN64</f>
        <v>0.84274832352084739</v>
      </c>
      <c r="AO48" s="1031"/>
      <c r="AP48" s="1030">
        <f>'H-Aufteilung'!$AB$16*AP64</f>
        <v>0.84274832352084739</v>
      </c>
      <c r="AQ48" s="1031"/>
      <c r="AR48" s="1030">
        <f>'H-Aufteilung'!$AB$16*AR64</f>
        <v>1.6854966470416948</v>
      </c>
      <c r="AS48" s="1031"/>
      <c r="AT48" s="1030">
        <f>'H-Aufteilung'!$AB$16*AT64</f>
        <v>1.6854966470416948</v>
      </c>
      <c r="AU48" s="1031"/>
      <c r="AV48" s="1030">
        <f>'H-Aufteilung'!$AB$16*AV64</f>
        <v>1.6854966470416948</v>
      </c>
      <c r="AW48" s="1031"/>
      <c r="AX48" s="1030">
        <f>'H-Aufteilung'!$AB$16*AX64</f>
        <v>0.33709932940833898</v>
      </c>
      <c r="AY48" s="1031"/>
      <c r="AZ48" s="1030">
        <f>'H-Aufteilung'!$AB$16*AZ64</f>
        <v>0.67419865881667795</v>
      </c>
      <c r="BA48" s="1031"/>
      <c r="BB48" s="1030">
        <f>'H-Aufteilung'!$AB$16*BB64</f>
        <v>0.67419865881667795</v>
      </c>
      <c r="BC48" s="1031"/>
      <c r="BD48" s="1030">
        <f>'H-Aufteilung'!$AB$16*BD64</f>
        <v>0.33709932940833898</v>
      </c>
      <c r="BE48" s="1031"/>
      <c r="BF48" s="1030">
        <f>'H-Aufteilung'!$AB$16*BF64</f>
        <v>0.33709932940833898</v>
      </c>
      <c r="BG48" s="1031"/>
      <c r="BH48" s="1030">
        <f>'H-Aufteilung'!$AB$16*BH64</f>
        <v>0.33709932940833898</v>
      </c>
      <c r="BI48" s="1031"/>
      <c r="BJ48" s="1030">
        <f>'H-Aufteilung'!$AB$16*BJ64</f>
        <v>0.33709932940833898</v>
      </c>
      <c r="BK48" s="1031"/>
      <c r="BL48" s="1030">
        <f>'H-Aufteilung'!$AB$16*BL64</f>
        <v>0.33709932940833898</v>
      </c>
      <c r="BM48" s="1031"/>
      <c r="BN48" s="1030">
        <f>'H-Aufteilung'!$AB$16*BN64</f>
        <v>0.33709932940833898</v>
      </c>
      <c r="BO48" s="1031"/>
      <c r="BP48" s="1030">
        <f>'H-Aufteilung'!$AB$16*BP64</f>
        <v>0.33709932940833898</v>
      </c>
      <c r="BQ48" s="1031"/>
      <c r="BR48" s="1030">
        <f>'H-Aufteilung'!$AB$16*BR64</f>
        <v>0.33709932940833898</v>
      </c>
      <c r="BS48" s="1031"/>
      <c r="BT48" s="1030">
        <f>'H-Aufteilung'!$AB$16*BT64</f>
        <v>0.33709932940833898</v>
      </c>
      <c r="BU48" s="1031"/>
      <c r="BV48" s="1030">
        <f>'H-Aufteilung'!$AB$16*BV64</f>
        <v>0.33709932940833898</v>
      </c>
      <c r="BW48" s="1031"/>
      <c r="BX48" s="1030">
        <f>'H-Aufteilung'!$AB$16*BX64</f>
        <v>0</v>
      </c>
      <c r="BY48" s="1031"/>
      <c r="BZ48" s="1030">
        <f>'H-Aufteilung'!$AB$16*BZ64</f>
        <v>0</v>
      </c>
      <c r="CA48" s="1031"/>
      <c r="CB48" s="1030">
        <f>'H-Aufteilung'!$AB$16*CB64</f>
        <v>0.50564899411250841</v>
      </c>
      <c r="CC48" s="1031"/>
      <c r="CD48" s="1030">
        <f>'H-Aufteilung'!$AB$16*CD64</f>
        <v>0</v>
      </c>
      <c r="CE48" s="1031"/>
      <c r="CF48" s="275">
        <f t="shared" ref="CF48" si="3">SUM(D48:CE48)</f>
        <v>16.854966470416951</v>
      </c>
      <c r="CG48" s="276">
        <v>75</v>
      </c>
      <c r="CH48" s="277">
        <f t="shared" si="1"/>
        <v>1264.1224852812713</v>
      </c>
      <c r="CI48"/>
      <c r="CJ48"/>
      <c r="CK48"/>
      <c r="CL48"/>
      <c r="CM48" s="278"/>
      <c r="CN48" s="279"/>
      <c r="CO48" s="286"/>
      <c r="CP48" s="281"/>
      <c r="CQ48" s="282"/>
    </row>
    <row r="49" spans="1:95" x14ac:dyDescent="0.2">
      <c r="A49" s="283" t="s">
        <v>360</v>
      </c>
      <c r="B49" s="284"/>
      <c r="C49" s="285" t="s">
        <v>9</v>
      </c>
      <c r="D49" s="1030">
        <f>'H-Aufteilung'!$AB$17*D64</f>
        <v>0</v>
      </c>
      <c r="E49" s="1031"/>
      <c r="F49" s="1030">
        <f>'H-Aufteilung'!$AB$17*F64</f>
        <v>0</v>
      </c>
      <c r="G49" s="1031"/>
      <c r="H49" s="1030">
        <f>'H-Aufteilung'!$AB$17*H64</f>
        <v>0</v>
      </c>
      <c r="I49" s="1031"/>
      <c r="J49" s="1030">
        <f>'H-Aufteilung'!$AB$17*J64</f>
        <v>0</v>
      </c>
      <c r="K49" s="1031"/>
      <c r="L49" s="1030">
        <f>'H-Aufteilung'!$AB$17*L64</f>
        <v>0</v>
      </c>
      <c r="M49" s="1031"/>
      <c r="N49" s="1030">
        <f>'H-Aufteilung'!$AB$17*N64</f>
        <v>0</v>
      </c>
      <c r="O49" s="1031"/>
      <c r="P49" s="1030">
        <f>'H-Aufteilung'!$AB$17*P64</f>
        <v>0</v>
      </c>
      <c r="Q49" s="1031"/>
      <c r="R49" s="1030">
        <f>'H-Aufteilung'!$AB$17*R64</f>
        <v>0</v>
      </c>
      <c r="S49" s="1031"/>
      <c r="T49" s="1030">
        <f>'H-Aufteilung'!$AB$17*T64</f>
        <v>0</v>
      </c>
      <c r="U49" s="1031"/>
      <c r="V49" s="1030">
        <f>'H-Aufteilung'!$AB$17*V64</f>
        <v>0</v>
      </c>
      <c r="W49" s="1031"/>
      <c r="X49" s="1030">
        <f>'H-Aufteilung'!$AB$17*X64</f>
        <v>0</v>
      </c>
      <c r="Y49" s="1031"/>
      <c r="Z49" s="1030">
        <f>'H-Aufteilung'!$AB$17*Z64</f>
        <v>0</v>
      </c>
      <c r="AA49" s="1031"/>
      <c r="AB49" s="1030">
        <f>'H-Aufteilung'!$AB$17*AB64</f>
        <v>0</v>
      </c>
      <c r="AC49" s="1031"/>
      <c r="AD49" s="1030">
        <f>'H-Aufteilung'!$AB$17*AD64</f>
        <v>0</v>
      </c>
      <c r="AE49" s="1031"/>
      <c r="AF49" s="1030">
        <f>'H-Aufteilung'!$AB$17*AF64</f>
        <v>0</v>
      </c>
      <c r="AG49" s="1031"/>
      <c r="AH49" s="1030">
        <f>'H-Aufteilung'!$AB$17*AH64</f>
        <v>0</v>
      </c>
      <c r="AI49" s="1031"/>
      <c r="AJ49" s="1030">
        <f>'H-Aufteilung'!$AB$17*AJ64</f>
        <v>0</v>
      </c>
      <c r="AK49" s="1031"/>
      <c r="AL49" s="1030">
        <f>'H-Aufteilung'!$AB$17*AL64</f>
        <v>0</v>
      </c>
      <c r="AM49" s="1031"/>
      <c r="AN49" s="1030">
        <f>'H-Aufteilung'!$AB$17*AN64</f>
        <v>0</v>
      </c>
      <c r="AO49" s="1031"/>
      <c r="AP49" s="1030">
        <f>'H-Aufteilung'!$AB$17*AP64</f>
        <v>0</v>
      </c>
      <c r="AQ49" s="1031"/>
      <c r="AR49" s="1030">
        <f>'H-Aufteilung'!$AB$17*AR64</f>
        <v>0</v>
      </c>
      <c r="AS49" s="1031"/>
      <c r="AT49" s="1030">
        <f>'H-Aufteilung'!$AB$17*AT64</f>
        <v>0</v>
      </c>
      <c r="AU49" s="1031"/>
      <c r="AV49" s="1030">
        <f>'H-Aufteilung'!$AB$17*AV64</f>
        <v>0</v>
      </c>
      <c r="AW49" s="1031"/>
      <c r="AX49" s="1030">
        <f>'H-Aufteilung'!$AB$17*AX64</f>
        <v>0</v>
      </c>
      <c r="AY49" s="1031"/>
      <c r="AZ49" s="1030">
        <f>'H-Aufteilung'!$AB$17*AZ64</f>
        <v>0</v>
      </c>
      <c r="BA49" s="1031"/>
      <c r="BB49" s="1030">
        <f>'H-Aufteilung'!$AB$17*BB64</f>
        <v>0</v>
      </c>
      <c r="BC49" s="1031"/>
      <c r="BD49" s="1030">
        <f>'H-Aufteilung'!$AB$17*BD64</f>
        <v>0</v>
      </c>
      <c r="BE49" s="1031"/>
      <c r="BF49" s="1030">
        <f>'H-Aufteilung'!$AB$17*BF64</f>
        <v>0</v>
      </c>
      <c r="BG49" s="1031"/>
      <c r="BH49" s="1030">
        <f>'H-Aufteilung'!$AB$17*BH64</f>
        <v>0</v>
      </c>
      <c r="BI49" s="1031"/>
      <c r="BJ49" s="1030">
        <f>'H-Aufteilung'!$AB$17*BJ64</f>
        <v>0</v>
      </c>
      <c r="BK49" s="1031"/>
      <c r="BL49" s="1030">
        <f>'H-Aufteilung'!$AB$17*BL64</f>
        <v>0</v>
      </c>
      <c r="BM49" s="1031"/>
      <c r="BN49" s="1030">
        <f>'H-Aufteilung'!$AB$17*BN64</f>
        <v>0</v>
      </c>
      <c r="BO49" s="1031"/>
      <c r="BP49" s="1030">
        <f>'H-Aufteilung'!$AB$17*BP64</f>
        <v>0</v>
      </c>
      <c r="BQ49" s="1031"/>
      <c r="BR49" s="1030">
        <f>'H-Aufteilung'!$AB$17*BR64</f>
        <v>0</v>
      </c>
      <c r="BS49" s="1031"/>
      <c r="BT49" s="1030">
        <f>'H-Aufteilung'!$AB$17*BT64</f>
        <v>0</v>
      </c>
      <c r="BU49" s="1031"/>
      <c r="BV49" s="1030">
        <f>'H-Aufteilung'!$AB$17*BV64</f>
        <v>0</v>
      </c>
      <c r="BW49" s="1031"/>
      <c r="BX49" s="1030">
        <f>'H-Aufteilung'!$AB$17*BX64</f>
        <v>0</v>
      </c>
      <c r="BY49" s="1031"/>
      <c r="BZ49" s="1030">
        <f>'H-Aufteilung'!$AB$17*BZ64</f>
        <v>0</v>
      </c>
      <c r="CA49" s="1031"/>
      <c r="CB49" s="1030">
        <f>'H-Aufteilung'!$AB$17*CB64</f>
        <v>0</v>
      </c>
      <c r="CC49" s="1031"/>
      <c r="CD49" s="1030">
        <f>'H-Aufteilung'!$AB$17*CD64</f>
        <v>0</v>
      </c>
      <c r="CE49" s="1031"/>
      <c r="CF49" s="275">
        <f t="shared" si="0"/>
        <v>0</v>
      </c>
      <c r="CG49" s="276">
        <v>60</v>
      </c>
      <c r="CH49" s="277">
        <f t="shared" si="1"/>
        <v>0</v>
      </c>
      <c r="CI49"/>
      <c r="CJ49"/>
      <c r="CK49"/>
      <c r="CL49"/>
      <c r="CM49" s="278"/>
      <c r="CN49" s="279">
        <f>(CF49+CK49)*0.1</f>
        <v>0</v>
      </c>
      <c r="CO49" s="286">
        <v>90</v>
      </c>
      <c r="CP49" s="281">
        <f t="shared" si="2"/>
        <v>0</v>
      </c>
      <c r="CQ49" s="282"/>
    </row>
    <row r="50" spans="1:95" x14ac:dyDescent="0.2">
      <c r="A50" s="283" t="s">
        <v>363</v>
      </c>
      <c r="B50" s="284"/>
      <c r="C50" s="285" t="s">
        <v>10</v>
      </c>
      <c r="D50" s="1030">
        <f>'H-Aufteilung'!$AB$18*D64</f>
        <v>0</v>
      </c>
      <c r="E50" s="1031"/>
      <c r="F50" s="1030">
        <f>'H-Aufteilung'!$AB$18*F64</f>
        <v>0</v>
      </c>
      <c r="G50" s="1031"/>
      <c r="H50" s="1030">
        <f>'H-Aufteilung'!$AB$18*H64</f>
        <v>0</v>
      </c>
      <c r="I50" s="1031"/>
      <c r="J50" s="1030">
        <f>'H-Aufteilung'!$AB$18*J64</f>
        <v>0</v>
      </c>
      <c r="K50" s="1031"/>
      <c r="L50" s="1030">
        <f>'H-Aufteilung'!$AB$18*L64</f>
        <v>0</v>
      </c>
      <c r="M50" s="1031"/>
      <c r="N50" s="1030">
        <f>'H-Aufteilung'!$AB$18*N64</f>
        <v>0</v>
      </c>
      <c r="O50" s="1031"/>
      <c r="P50" s="1030">
        <f>'H-Aufteilung'!$AB$18*P64</f>
        <v>0</v>
      </c>
      <c r="Q50" s="1031"/>
      <c r="R50" s="1030">
        <f>'H-Aufteilung'!$AB$18*R64</f>
        <v>0</v>
      </c>
      <c r="S50" s="1031"/>
      <c r="T50" s="1030">
        <f>'H-Aufteilung'!$AB$18*T64</f>
        <v>0</v>
      </c>
      <c r="U50" s="1031"/>
      <c r="V50" s="1030">
        <f>'H-Aufteilung'!$AB$18*V64</f>
        <v>0</v>
      </c>
      <c r="W50" s="1031"/>
      <c r="X50" s="1030">
        <f>'H-Aufteilung'!$AB$18*X64</f>
        <v>0</v>
      </c>
      <c r="Y50" s="1031"/>
      <c r="Z50" s="1030">
        <f>'H-Aufteilung'!$AB$18*Z64</f>
        <v>0</v>
      </c>
      <c r="AA50" s="1031"/>
      <c r="AB50" s="1030">
        <f>'H-Aufteilung'!$AB$18*AB64</f>
        <v>0</v>
      </c>
      <c r="AC50" s="1031"/>
      <c r="AD50" s="1030">
        <f>'H-Aufteilung'!$AB$18*AD64</f>
        <v>0</v>
      </c>
      <c r="AE50" s="1031"/>
      <c r="AF50" s="1030">
        <f>'H-Aufteilung'!$AB$18*AF64</f>
        <v>0</v>
      </c>
      <c r="AG50" s="1031"/>
      <c r="AH50" s="1030">
        <f>'H-Aufteilung'!$AB$18*AH64</f>
        <v>0</v>
      </c>
      <c r="AI50" s="1031"/>
      <c r="AJ50" s="1030">
        <f>'H-Aufteilung'!$AB$18*AJ64</f>
        <v>0</v>
      </c>
      <c r="AK50" s="1031"/>
      <c r="AL50" s="1030">
        <f>'H-Aufteilung'!$AB$18*AL64</f>
        <v>0</v>
      </c>
      <c r="AM50" s="1031"/>
      <c r="AN50" s="1030">
        <f>'H-Aufteilung'!$AB$18*AN64</f>
        <v>0</v>
      </c>
      <c r="AO50" s="1031"/>
      <c r="AP50" s="1030">
        <f>'H-Aufteilung'!$AB$18*AP64</f>
        <v>0</v>
      </c>
      <c r="AQ50" s="1031"/>
      <c r="AR50" s="1030">
        <f>'H-Aufteilung'!$AB$18*AR64</f>
        <v>0</v>
      </c>
      <c r="AS50" s="1031"/>
      <c r="AT50" s="1030">
        <f>'H-Aufteilung'!$AB$18*AT64</f>
        <v>0</v>
      </c>
      <c r="AU50" s="1031"/>
      <c r="AV50" s="1030">
        <f>'H-Aufteilung'!$AB$18*AV64</f>
        <v>0</v>
      </c>
      <c r="AW50" s="1031"/>
      <c r="AX50" s="1030">
        <f>'H-Aufteilung'!$AB$18*AX64</f>
        <v>0</v>
      </c>
      <c r="AY50" s="1031"/>
      <c r="AZ50" s="1030">
        <f>'H-Aufteilung'!$AB$18*AZ64</f>
        <v>0</v>
      </c>
      <c r="BA50" s="1031"/>
      <c r="BB50" s="1030">
        <f>'H-Aufteilung'!$AB$18*BB64</f>
        <v>0</v>
      </c>
      <c r="BC50" s="1031"/>
      <c r="BD50" s="1030">
        <f>'H-Aufteilung'!$AB$18*BD64</f>
        <v>0</v>
      </c>
      <c r="BE50" s="1031"/>
      <c r="BF50" s="1030">
        <f>'H-Aufteilung'!$AB$18*BF64</f>
        <v>0</v>
      </c>
      <c r="BG50" s="1031"/>
      <c r="BH50" s="1030">
        <f>'H-Aufteilung'!$AB$18*BH64</f>
        <v>0</v>
      </c>
      <c r="BI50" s="1031"/>
      <c r="BJ50" s="1030">
        <f>'H-Aufteilung'!$AB$18*BJ64</f>
        <v>0</v>
      </c>
      <c r="BK50" s="1031"/>
      <c r="BL50" s="1030">
        <f>'H-Aufteilung'!$AB$18*BL64</f>
        <v>0</v>
      </c>
      <c r="BM50" s="1031"/>
      <c r="BN50" s="1030">
        <f>'H-Aufteilung'!$AB$18*BN64</f>
        <v>0</v>
      </c>
      <c r="BO50" s="1031"/>
      <c r="BP50" s="1030">
        <f>'H-Aufteilung'!$AB$18*BP64</f>
        <v>0</v>
      </c>
      <c r="BQ50" s="1031"/>
      <c r="BR50" s="1030">
        <f>'H-Aufteilung'!$AB$18*BR64</f>
        <v>0</v>
      </c>
      <c r="BS50" s="1031"/>
      <c r="BT50" s="1030">
        <f>'H-Aufteilung'!$AB$18*BT64</f>
        <v>0</v>
      </c>
      <c r="BU50" s="1031"/>
      <c r="BV50" s="1030">
        <f>'H-Aufteilung'!$AB$18*BV64</f>
        <v>0</v>
      </c>
      <c r="BW50" s="1031"/>
      <c r="BX50" s="1030">
        <f>'H-Aufteilung'!$AB$18*BX64</f>
        <v>0</v>
      </c>
      <c r="BY50" s="1031"/>
      <c r="BZ50" s="1030">
        <f>'H-Aufteilung'!$AB$18*BZ64</f>
        <v>0</v>
      </c>
      <c r="CA50" s="1031"/>
      <c r="CB50" s="1030">
        <f>'H-Aufteilung'!$AB$18*CB64</f>
        <v>0</v>
      </c>
      <c r="CC50" s="1031"/>
      <c r="CD50" s="1030">
        <f>'H-Aufteilung'!$AB$18*CD64</f>
        <v>0</v>
      </c>
      <c r="CE50" s="1031"/>
      <c r="CF50" s="275">
        <f t="shared" si="0"/>
        <v>0</v>
      </c>
      <c r="CG50" s="276">
        <v>35</v>
      </c>
      <c r="CH50" s="277">
        <f t="shared" si="1"/>
        <v>0</v>
      </c>
      <c r="CI50"/>
      <c r="CJ50"/>
      <c r="CK50"/>
      <c r="CL50"/>
      <c r="CM50" s="278"/>
      <c r="CN50" s="279"/>
      <c r="CO50" s="286"/>
      <c r="CP50" s="281"/>
      <c r="CQ50" s="282"/>
    </row>
    <row r="51" spans="1:95" ht="14.25" customHeight="1" x14ac:dyDescent="0.2">
      <c r="A51" s="263" t="s">
        <v>347</v>
      </c>
      <c r="B51" s="287"/>
      <c r="C51" s="287"/>
      <c r="D51" s="1028">
        <f>SUM(D44:E50)</f>
        <v>32.828877875334825</v>
      </c>
      <c r="E51" s="1029"/>
      <c r="F51" s="1028">
        <f>SUM(F44:G50)</f>
        <v>13.13155115013393</v>
      </c>
      <c r="G51" s="1029"/>
      <c r="H51" s="1028">
        <f>SUM(H44:I50)</f>
        <v>6.5657755750669651</v>
      </c>
      <c r="I51" s="1029"/>
      <c r="J51" s="1028">
        <f>SUM(J44:K50)</f>
        <v>0</v>
      </c>
      <c r="K51" s="1029"/>
      <c r="L51" s="1028">
        <f>SUM(L44:M50)</f>
        <v>6.5657755750669651</v>
      </c>
      <c r="M51" s="1029"/>
      <c r="N51" s="1028">
        <f>SUM(N44:O50)</f>
        <v>6.5657755750669651</v>
      </c>
      <c r="O51" s="1029"/>
      <c r="P51" s="1028">
        <f>SUM(P44:Q50)</f>
        <v>13.13155115013393</v>
      </c>
      <c r="Q51" s="1029"/>
      <c r="R51" s="1028">
        <f>SUM(R44:S50)</f>
        <v>0</v>
      </c>
      <c r="S51" s="1029"/>
      <c r="T51" s="1028">
        <f>SUM(T44:U50)</f>
        <v>0</v>
      </c>
      <c r="U51" s="1029"/>
      <c r="V51" s="1028">
        <f>SUM(V44:W50)</f>
        <v>0</v>
      </c>
      <c r="W51" s="1029"/>
      <c r="X51" s="1028">
        <f>SUM(X44:Y50)</f>
        <v>0</v>
      </c>
      <c r="Y51" s="1029"/>
      <c r="Z51" s="1028">
        <f>SUM(Z44:AA50)</f>
        <v>0</v>
      </c>
      <c r="AA51" s="1029"/>
      <c r="AB51" s="1027">
        <f>SUM(AB44:AC50)</f>
        <v>0</v>
      </c>
      <c r="AC51" s="1027"/>
      <c r="AD51" s="1027">
        <f>SUM(AD44:AE50)</f>
        <v>19.697326725200892</v>
      </c>
      <c r="AE51" s="1027"/>
      <c r="AF51" s="1027">
        <f>SUM(AF44:AG50)</f>
        <v>19.697326725200892</v>
      </c>
      <c r="AG51" s="1027"/>
      <c r="AH51" s="1027">
        <f>SUM(AH44:AI50)</f>
        <v>32.828877875334825</v>
      </c>
      <c r="AI51" s="1027"/>
      <c r="AJ51" s="1027">
        <f>SUM(AJ44:AK50)</f>
        <v>13.13155115013393</v>
      </c>
      <c r="AK51" s="1027"/>
      <c r="AL51" s="1027">
        <f>SUM(AL44:AM50)</f>
        <v>13.13155115013393</v>
      </c>
      <c r="AM51" s="1027"/>
      <c r="AN51" s="1027">
        <f>SUM(AN44:AO50)</f>
        <v>32.828877875334825</v>
      </c>
      <c r="AO51" s="1027"/>
      <c r="AP51" s="1027">
        <f>SUM(AP44:AQ50)</f>
        <v>32.828877875334825</v>
      </c>
      <c r="AQ51" s="1027"/>
      <c r="AR51" s="1027">
        <f>SUM(AR44:AS50)</f>
        <v>65.657755750669651</v>
      </c>
      <c r="AS51" s="1027"/>
      <c r="AT51" s="1027">
        <f>SUM(AT44:AU50)</f>
        <v>65.657755750669651</v>
      </c>
      <c r="AU51" s="1027"/>
      <c r="AV51" s="1027">
        <f>SUM(AV44:AW50)</f>
        <v>65.657755750669651</v>
      </c>
      <c r="AW51" s="1027"/>
      <c r="AX51" s="1027">
        <f>SUM(AX44:AY50)</f>
        <v>13.13155115013393</v>
      </c>
      <c r="AY51" s="1027"/>
      <c r="AZ51" s="1029">
        <f>SUM(AZ44:BA50)</f>
        <v>26.26310230026786</v>
      </c>
      <c r="BA51" s="1027"/>
      <c r="BB51" s="1029">
        <f>SUM(BB44:BC50)</f>
        <v>26.26310230026786</v>
      </c>
      <c r="BC51" s="1027"/>
      <c r="BD51" s="1029">
        <f>SUM(BD44:BE50)</f>
        <v>13.13155115013393</v>
      </c>
      <c r="BE51" s="1027"/>
      <c r="BF51" s="1027">
        <f>SUM(BF44:BG50)</f>
        <v>13.13155115013393</v>
      </c>
      <c r="BG51" s="1027"/>
      <c r="BH51" s="1027">
        <f>SUM(BH44:BI50)</f>
        <v>13.13155115013393</v>
      </c>
      <c r="BI51" s="1027"/>
      <c r="BJ51" s="1027">
        <f>SUM(BJ44:BK50)</f>
        <v>13.13155115013393</v>
      </c>
      <c r="BK51" s="1027"/>
      <c r="BL51" s="1027">
        <f>SUM(BL44:BM50)</f>
        <v>13.13155115013393</v>
      </c>
      <c r="BM51" s="1027"/>
      <c r="BN51" s="1027">
        <f>SUM(BN44:BO50)</f>
        <v>13.13155115013393</v>
      </c>
      <c r="BO51" s="1027"/>
      <c r="BP51" s="1027">
        <f>SUM(BP44:BQ50)</f>
        <v>13.13155115013393</v>
      </c>
      <c r="BQ51" s="1027"/>
      <c r="BR51" s="1027">
        <f>SUM(BR44:BS50)</f>
        <v>13.13155115013393</v>
      </c>
      <c r="BS51" s="1027"/>
      <c r="BT51" s="1027">
        <f>SUM(BT44:BU50)</f>
        <v>13.13155115013393</v>
      </c>
      <c r="BU51" s="1027"/>
      <c r="BV51" s="1027">
        <f>SUM(BV44:BW50)</f>
        <v>13.13155115013393</v>
      </c>
      <c r="BW51" s="1027"/>
      <c r="BX51" s="1027">
        <f>SUM(BX44:BY50)</f>
        <v>0</v>
      </c>
      <c r="BY51" s="1027"/>
      <c r="BZ51" s="1027">
        <f>SUM(BZ44:CA50)</f>
        <v>0</v>
      </c>
      <c r="CA51" s="1027"/>
      <c r="CB51" s="1027">
        <f>SUM(CB44:CC50)</f>
        <v>19.697326725200892</v>
      </c>
      <c r="CC51" s="1027"/>
      <c r="CD51" s="1027">
        <f>SUM(CD44:CE50)</f>
        <v>0</v>
      </c>
      <c r="CE51" s="1027"/>
      <c r="CF51" s="288">
        <f>SUM(CF44:CF50)</f>
        <v>656.57755750669662</v>
      </c>
      <c r="CG51" s="289"/>
      <c r="CH51" s="290">
        <f>SUM(CH44:CH50)</f>
        <v>70780.133287997291</v>
      </c>
      <c r="CI51"/>
      <c r="CJ51"/>
      <c r="CK51"/>
      <c r="CL51"/>
      <c r="CM51" s="291"/>
      <c r="CN51" s="292">
        <f>SUM(CN44:CN50)</f>
        <v>33.173638553138815</v>
      </c>
      <c r="CO51" s="293"/>
      <c r="CP51" s="294">
        <f>SUM(CP44:CP50)</f>
        <v>3317.3638553138817</v>
      </c>
    </row>
    <row r="52" spans="1:95" ht="14.25" customHeight="1" x14ac:dyDescent="0.2">
      <c r="A52" s="263" t="s">
        <v>348</v>
      </c>
      <c r="B52" s="287"/>
      <c r="C52" s="287"/>
      <c r="D52" s="1023">
        <f>SUMPRODUCT(D44:D50,$CG$44:$CG$50)</f>
        <v>3539.0066643998634</v>
      </c>
      <c r="E52" s="1024"/>
      <c r="F52" s="1023">
        <f>SUMPRODUCT(F44:F50,$CG$44:$CG$50)</f>
        <v>1415.6026657599455</v>
      </c>
      <c r="G52" s="1024"/>
      <c r="H52" s="1023">
        <f t="shared" ref="H52" si="4">SUMPRODUCT(H44:H50,$CG$44:$CG$50)</f>
        <v>707.80133287997273</v>
      </c>
      <c r="I52" s="1024"/>
      <c r="J52" s="1023">
        <f t="shared" ref="J52" si="5">SUMPRODUCT(J44:J50,$CG$44:$CG$50)</f>
        <v>0</v>
      </c>
      <c r="K52" s="1024"/>
      <c r="L52" s="1023">
        <f t="shared" ref="L52" si="6">SUMPRODUCT(L44:L50,$CG$44:$CG$50)</f>
        <v>707.80133287997273</v>
      </c>
      <c r="M52" s="1024"/>
      <c r="N52" s="1023">
        <f t="shared" ref="N52" si="7">SUMPRODUCT(N44:N50,$CG$44:$CG$50)</f>
        <v>707.80133287997273</v>
      </c>
      <c r="O52" s="1024"/>
      <c r="P52" s="1023">
        <f t="shared" ref="P52" si="8">SUMPRODUCT(P44:P50,$CG$44:$CG$50)</f>
        <v>1415.6026657599455</v>
      </c>
      <c r="Q52" s="1024"/>
      <c r="R52" s="1023">
        <f t="shared" ref="R52" si="9">SUMPRODUCT(R44:R50,$CG$44:$CG$50)</f>
        <v>0</v>
      </c>
      <c r="S52" s="1024"/>
      <c r="T52" s="1023">
        <f t="shared" ref="T52" si="10">SUMPRODUCT(T44:T50,$CG$44:$CG$50)</f>
        <v>0</v>
      </c>
      <c r="U52" s="1024"/>
      <c r="V52" s="1023">
        <f t="shared" ref="V52" si="11">SUMPRODUCT(V44:V50,$CG$44:$CG$50)</f>
        <v>0</v>
      </c>
      <c r="W52" s="1024"/>
      <c r="X52" s="1023">
        <f t="shared" ref="X52" si="12">SUMPRODUCT(X44:X50,$CG$44:$CG$50)</f>
        <v>0</v>
      </c>
      <c r="Y52" s="1024"/>
      <c r="Z52" s="1023">
        <f t="shared" ref="Z52:CB52" si="13">SUMPRODUCT(Z44:Z50,$CG$44:$CG$50)</f>
        <v>0</v>
      </c>
      <c r="AA52" s="1024"/>
      <c r="AB52" s="1023">
        <f t="shared" ref="AB52:CD52" si="14">SUMPRODUCT(AB44:AB50,$CG$44:$CG$50)</f>
        <v>0</v>
      </c>
      <c r="AC52" s="1024"/>
      <c r="AD52" s="1023">
        <f t="shared" ref="AD52:BN52" si="15">SUMPRODUCT(AD44:AD50,$CG$44:$CG$50)</f>
        <v>2123.403998639918</v>
      </c>
      <c r="AE52" s="1024"/>
      <c r="AF52" s="1023">
        <f t="shared" ref="AF52:BP52" si="16">SUMPRODUCT(AF44:AF50,$CG$44:$CG$50)</f>
        <v>2123.403998639918</v>
      </c>
      <c r="AG52" s="1024"/>
      <c r="AH52" s="1023">
        <f t="shared" ref="AH52:BR52" si="17">SUMPRODUCT(AH44:AH50,$CG$44:$CG$50)</f>
        <v>3539.0066643998634</v>
      </c>
      <c r="AI52" s="1024"/>
      <c r="AJ52" s="1023">
        <f t="shared" ref="AJ52:BT52" si="18">SUMPRODUCT(AJ44:AJ50,$CG$44:$CG$50)</f>
        <v>1415.6026657599455</v>
      </c>
      <c r="AK52" s="1024"/>
      <c r="AL52" s="1023">
        <f t="shared" ref="AL52:BV52" si="19">SUMPRODUCT(AL44:AL50,$CG$44:$CG$50)</f>
        <v>1415.6026657599455</v>
      </c>
      <c r="AM52" s="1024"/>
      <c r="AN52" s="1023">
        <f t="shared" ref="AN52:BX52" si="20">SUMPRODUCT(AN44:AN50,$CG$44:$CG$50)</f>
        <v>3539.0066643998634</v>
      </c>
      <c r="AO52" s="1024"/>
      <c r="AP52" s="1023">
        <f t="shared" ref="AP52" si="21">SUMPRODUCT(AP44:AP50,$CG$44:$CG$50)</f>
        <v>3539.0066643998634</v>
      </c>
      <c r="AQ52" s="1024"/>
      <c r="AR52" s="1023">
        <f t="shared" si="13"/>
        <v>7078.0133287997269</v>
      </c>
      <c r="AS52" s="1024"/>
      <c r="AT52" s="1023">
        <f t="shared" si="14"/>
        <v>7078.0133287997269</v>
      </c>
      <c r="AU52" s="1024"/>
      <c r="AV52" s="1023">
        <f t="shared" si="15"/>
        <v>7078.0133287997269</v>
      </c>
      <c r="AW52" s="1024"/>
      <c r="AX52" s="1023">
        <f t="shared" si="16"/>
        <v>1415.6026657599455</v>
      </c>
      <c r="AY52" s="1024"/>
      <c r="AZ52" s="1023">
        <f t="shared" si="17"/>
        <v>2831.2053315198909</v>
      </c>
      <c r="BA52" s="1024"/>
      <c r="BB52" s="1023">
        <f t="shared" si="18"/>
        <v>2831.2053315198909</v>
      </c>
      <c r="BC52" s="1024"/>
      <c r="BD52" s="1023">
        <f t="shared" si="19"/>
        <v>1415.6026657599455</v>
      </c>
      <c r="BE52" s="1024"/>
      <c r="BF52" s="1023">
        <f t="shared" si="20"/>
        <v>1415.6026657599455</v>
      </c>
      <c r="BG52" s="1024"/>
      <c r="BH52" s="1023">
        <f t="shared" ref="BH52" si="22">SUMPRODUCT(BH44:BH50,$CG$44:$CG$50)</f>
        <v>1415.6026657599455</v>
      </c>
      <c r="BI52" s="1024"/>
      <c r="BJ52" s="1023">
        <f t="shared" si="13"/>
        <v>1415.6026657599455</v>
      </c>
      <c r="BK52" s="1024"/>
      <c r="BL52" s="1023">
        <f t="shared" si="14"/>
        <v>1415.6026657599455</v>
      </c>
      <c r="BM52" s="1024"/>
      <c r="BN52" s="1023">
        <f t="shared" si="15"/>
        <v>1415.6026657599455</v>
      </c>
      <c r="BO52" s="1024"/>
      <c r="BP52" s="1023">
        <f t="shared" si="16"/>
        <v>1415.6026657599455</v>
      </c>
      <c r="BQ52" s="1024"/>
      <c r="BR52" s="1023">
        <f t="shared" si="17"/>
        <v>1415.6026657599455</v>
      </c>
      <c r="BS52" s="1024"/>
      <c r="BT52" s="1023">
        <f t="shared" si="18"/>
        <v>1415.6026657599455</v>
      </c>
      <c r="BU52" s="1024"/>
      <c r="BV52" s="1023">
        <f t="shared" si="19"/>
        <v>1415.6026657599455</v>
      </c>
      <c r="BW52" s="1024"/>
      <c r="BX52" s="1023">
        <f t="shared" si="20"/>
        <v>0</v>
      </c>
      <c r="BY52" s="1024"/>
      <c r="BZ52" s="1023">
        <f t="shared" ref="BZ52" si="23">SUMPRODUCT(BZ44:BZ50,$CG$44:$CG$50)</f>
        <v>0</v>
      </c>
      <c r="CA52" s="1024"/>
      <c r="CB52" s="1023">
        <f t="shared" si="13"/>
        <v>2123.403998639918</v>
      </c>
      <c r="CC52" s="1024"/>
      <c r="CD52" s="1023">
        <f t="shared" si="14"/>
        <v>0</v>
      </c>
      <c r="CE52" s="1024"/>
      <c r="CF52" s="295"/>
      <c r="CG52" s="296"/>
      <c r="CH52" s="297"/>
      <c r="CI52"/>
      <c r="CJ52"/>
      <c r="CK52"/>
      <c r="CL52"/>
      <c r="CM52" s="291"/>
      <c r="CN52" s="299"/>
      <c r="CO52" s="293"/>
      <c r="CP52" s="299"/>
    </row>
    <row r="53" spans="1:95" outlineLevel="1" x14ac:dyDescent="0.2">
      <c r="A53" s="300"/>
      <c r="C53" s="301"/>
      <c r="AB53" s="302"/>
      <c r="AY53" s="303"/>
      <c r="CF53" s="1025" t="s">
        <v>349</v>
      </c>
      <c r="CG53" s="1026"/>
      <c r="CH53" s="1026"/>
      <c r="CI53"/>
      <c r="CJ53"/>
      <c r="CK53"/>
      <c r="CL53"/>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c r="CJ54"/>
      <c r="CK54"/>
      <c r="CL54"/>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c r="CJ55"/>
      <c r="CK55"/>
      <c r="CL55"/>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c r="CJ56"/>
      <c r="CK56"/>
      <c r="CL56"/>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s="278"/>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0</v>
      </c>
      <c r="CG58" s="574">
        <v>95</v>
      </c>
      <c r="CH58" s="573">
        <f t="shared" si="25"/>
        <v>0</v>
      </c>
      <c r="CI58" s="27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s="30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309"/>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309"/>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0</v>
      </c>
      <c r="CG62" s="569"/>
      <c r="CH62" s="570">
        <f>SUM(CH55:CH61)</f>
        <v>0</v>
      </c>
      <c r="CI62" s="298"/>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v>0.05</v>
      </c>
      <c r="E64" s="1004"/>
      <c r="F64" s="1004">
        <v>0.02</v>
      </c>
      <c r="G64" s="1004"/>
      <c r="H64" s="1004">
        <v>0.01</v>
      </c>
      <c r="I64" s="1004"/>
      <c r="J64" s="1004">
        <v>0</v>
      </c>
      <c r="K64" s="1004"/>
      <c r="L64" s="1004">
        <v>0.01</v>
      </c>
      <c r="M64" s="1004"/>
      <c r="N64" s="1004">
        <v>0.01</v>
      </c>
      <c r="O64" s="1004"/>
      <c r="P64" s="1004">
        <v>0.02</v>
      </c>
      <c r="Q64" s="1004"/>
      <c r="R64" s="1004">
        <v>0</v>
      </c>
      <c r="S64" s="1004"/>
      <c r="T64" s="1004">
        <v>0</v>
      </c>
      <c r="U64" s="1004"/>
      <c r="V64" s="1004">
        <v>0</v>
      </c>
      <c r="W64" s="1004"/>
      <c r="X64" s="1004">
        <v>0</v>
      </c>
      <c r="Y64" s="1004"/>
      <c r="Z64" s="1004">
        <v>0</v>
      </c>
      <c r="AA64" s="1004"/>
      <c r="AB64" s="1004"/>
      <c r="AC64" s="1004"/>
      <c r="AD64" s="1004">
        <v>0.03</v>
      </c>
      <c r="AE64" s="1004"/>
      <c r="AF64" s="1004">
        <v>0.03</v>
      </c>
      <c r="AG64" s="1004"/>
      <c r="AH64" s="1004">
        <v>0.05</v>
      </c>
      <c r="AI64" s="1004"/>
      <c r="AJ64" s="1004">
        <v>0.02</v>
      </c>
      <c r="AK64" s="1004"/>
      <c r="AL64" s="1004">
        <v>0.02</v>
      </c>
      <c r="AM64" s="1004"/>
      <c r="AN64" s="1004">
        <v>0.05</v>
      </c>
      <c r="AO64" s="1004"/>
      <c r="AP64" s="1004">
        <v>0.05</v>
      </c>
      <c r="AQ64" s="1004"/>
      <c r="AR64" s="1004">
        <v>0.1</v>
      </c>
      <c r="AS64" s="1004"/>
      <c r="AT64" s="1004">
        <v>0.1</v>
      </c>
      <c r="AU64" s="1004"/>
      <c r="AV64" s="1004">
        <v>0.1</v>
      </c>
      <c r="AW64" s="1004"/>
      <c r="AX64" s="1004">
        <v>0.02</v>
      </c>
      <c r="AY64" s="1004"/>
      <c r="AZ64" s="1004">
        <v>0.04</v>
      </c>
      <c r="BA64" s="1004"/>
      <c r="BB64" s="1004">
        <v>0.04</v>
      </c>
      <c r="BC64" s="1004"/>
      <c r="BD64" s="1004">
        <v>0.02</v>
      </c>
      <c r="BE64" s="1004"/>
      <c r="BF64" s="1004">
        <v>0.02</v>
      </c>
      <c r="BG64" s="1004"/>
      <c r="BH64" s="1004">
        <v>0.02</v>
      </c>
      <c r="BI64" s="1004"/>
      <c r="BJ64" s="1004">
        <v>0.02</v>
      </c>
      <c r="BK64" s="1004"/>
      <c r="BL64" s="1004">
        <v>0.02</v>
      </c>
      <c r="BM64" s="1004"/>
      <c r="BN64" s="1004">
        <v>0.02</v>
      </c>
      <c r="BO64" s="1004"/>
      <c r="BP64" s="1004">
        <v>0.02</v>
      </c>
      <c r="BQ64" s="1004"/>
      <c r="BR64" s="1004">
        <v>0.02</v>
      </c>
      <c r="BS64" s="1004"/>
      <c r="BT64" s="1004">
        <v>0.02</v>
      </c>
      <c r="BU64" s="1004"/>
      <c r="BV64" s="1004">
        <v>0.02</v>
      </c>
      <c r="BW64" s="1004"/>
      <c r="BX64" s="1004">
        <v>0</v>
      </c>
      <c r="BY64" s="1004"/>
      <c r="BZ64" s="1004">
        <v>0</v>
      </c>
      <c r="CA64" s="1004"/>
      <c r="CB64" s="1004">
        <v>0.03</v>
      </c>
      <c r="CC64" s="1004"/>
      <c r="CD64" s="1004">
        <v>0</v>
      </c>
      <c r="CE64" s="1004"/>
      <c r="CF64" s="420">
        <f>SUM(D64:CE64)</f>
        <v>1.0000000000000002</v>
      </c>
      <c r="CG64" s="420"/>
    </row>
    <row r="65" spans="1:92" ht="18" customHeight="1" x14ac:dyDescent="0.2">
      <c r="A65" s="1188" t="s">
        <v>351</v>
      </c>
      <c r="B65" s="1189"/>
      <c r="C65" s="738" t="s">
        <v>322</v>
      </c>
      <c r="D65" s="1192" t="s">
        <v>323</v>
      </c>
      <c r="E65" s="1193"/>
      <c r="F65" s="1193"/>
      <c r="G65" s="1193"/>
      <c r="H65" s="1193"/>
      <c r="I65" s="1193"/>
      <c r="J65" s="1193"/>
      <c r="K65" s="1193"/>
      <c r="L65" s="1193"/>
      <c r="M65" s="1193"/>
      <c r="N65" s="1193"/>
      <c r="O65" s="1193"/>
      <c r="P65" s="1193"/>
      <c r="Q65" s="1193"/>
      <c r="R65" s="1193"/>
      <c r="S65" s="1193"/>
      <c r="T65" s="1193"/>
      <c r="U65" s="1193"/>
      <c r="V65" s="1193"/>
      <c r="W65" s="1193"/>
      <c r="X65" s="1193"/>
      <c r="Y65" s="1193"/>
      <c r="Z65" s="1193"/>
      <c r="AA65" s="1193"/>
      <c r="AB65" s="1192" t="s">
        <v>324</v>
      </c>
      <c r="AC65" s="1193"/>
      <c r="AD65" s="1193"/>
      <c r="AE65" s="1193"/>
      <c r="AF65" s="1193"/>
      <c r="AG65" s="1193"/>
      <c r="AH65" s="1193"/>
      <c r="AI65" s="1193"/>
      <c r="AJ65" s="1193"/>
      <c r="AK65" s="1193"/>
      <c r="AL65" s="1193"/>
      <c r="AM65" s="1193"/>
      <c r="AN65" s="1193"/>
      <c r="AO65" s="1193"/>
      <c r="AP65" s="1193"/>
      <c r="AQ65" s="1193"/>
      <c r="AR65" s="1193"/>
      <c r="AS65" s="1193"/>
      <c r="AT65" s="1193"/>
      <c r="AU65" s="1193"/>
      <c r="AV65" s="1193"/>
      <c r="AW65" s="1193"/>
      <c r="AX65" s="1193"/>
      <c r="AY65" s="1194"/>
      <c r="AZ65" s="1192" t="s">
        <v>325</v>
      </c>
      <c r="BA65" s="1193"/>
      <c r="BB65" s="1193"/>
      <c r="BC65" s="1193"/>
      <c r="BD65" s="1193"/>
      <c r="BE65" s="1193"/>
      <c r="BF65" s="1193"/>
      <c r="BG65" s="1193"/>
      <c r="BH65" s="1193"/>
      <c r="BI65" s="1193"/>
      <c r="BJ65" s="1193"/>
      <c r="BK65" s="1193"/>
      <c r="BL65" s="1193"/>
      <c r="BM65" s="1193"/>
      <c r="BN65" s="1193"/>
      <c r="BO65" s="1193"/>
      <c r="BP65" s="1193"/>
      <c r="BQ65" s="1193"/>
      <c r="BR65" s="1193"/>
      <c r="BS65" s="1193"/>
      <c r="BT65" s="1193"/>
      <c r="BU65" s="1193"/>
      <c r="BV65" s="1193"/>
      <c r="BW65" s="1193"/>
      <c r="BX65" s="1195" t="s">
        <v>326</v>
      </c>
      <c r="BY65" s="1196"/>
      <c r="BZ65" s="1196"/>
      <c r="CA65" s="1196"/>
      <c r="CB65" s="1195" t="s">
        <v>399</v>
      </c>
      <c r="CC65" s="1196"/>
      <c r="CD65" s="1196"/>
      <c r="CE65" s="1197"/>
      <c r="CF65" s="253"/>
      <c r="CG65" s="253"/>
      <c r="CH65" s="253"/>
      <c r="CI65" s="254"/>
      <c r="CK65" s="315"/>
      <c r="CL65" s="315"/>
      <c r="CM65" s="315"/>
      <c r="CN65" s="315"/>
    </row>
    <row r="66" spans="1:92" ht="15.75" customHeight="1" x14ac:dyDescent="0.2">
      <c r="A66" s="1190"/>
      <c r="B66" s="1191"/>
      <c r="C66" s="739" t="s">
        <v>328</v>
      </c>
      <c r="D66" s="1185" t="s">
        <v>390</v>
      </c>
      <c r="E66" s="1186"/>
      <c r="F66" s="1185" t="s">
        <v>329</v>
      </c>
      <c r="G66" s="1186"/>
      <c r="H66" s="1185" t="s">
        <v>330</v>
      </c>
      <c r="I66" s="1186"/>
      <c r="J66" s="1185" t="s">
        <v>331</v>
      </c>
      <c r="K66" s="1186"/>
      <c r="L66" s="1185" t="s">
        <v>332</v>
      </c>
      <c r="M66" s="1186"/>
      <c r="N66" s="1185" t="s">
        <v>333</v>
      </c>
      <c r="O66" s="1186"/>
      <c r="P66" s="1185" t="s">
        <v>334</v>
      </c>
      <c r="Q66" s="1186"/>
      <c r="R66" s="1185" t="s">
        <v>335</v>
      </c>
      <c r="S66" s="1186"/>
      <c r="T66" s="1185" t="s">
        <v>336</v>
      </c>
      <c r="U66" s="1186"/>
      <c r="V66" s="1185" t="s">
        <v>337</v>
      </c>
      <c r="W66" s="1186"/>
      <c r="X66" s="1185" t="s">
        <v>338</v>
      </c>
      <c r="Y66" s="1186"/>
      <c r="Z66" s="1185" t="s">
        <v>339</v>
      </c>
      <c r="AA66" s="1187"/>
      <c r="AB66" s="1184" t="s">
        <v>179</v>
      </c>
      <c r="AC66" s="1184"/>
      <c r="AD66" s="1184" t="s">
        <v>329</v>
      </c>
      <c r="AE66" s="1184"/>
      <c r="AF66" s="1184" t="s">
        <v>330</v>
      </c>
      <c r="AG66" s="1184"/>
      <c r="AH66" s="1184" t="s">
        <v>331</v>
      </c>
      <c r="AI66" s="1184"/>
      <c r="AJ66" s="1184" t="s">
        <v>332</v>
      </c>
      <c r="AK66" s="1184"/>
      <c r="AL66" s="1184" t="s">
        <v>333</v>
      </c>
      <c r="AM66" s="1184"/>
      <c r="AN66" s="1184" t="s">
        <v>334</v>
      </c>
      <c r="AO66" s="1184"/>
      <c r="AP66" s="1184" t="s">
        <v>335</v>
      </c>
      <c r="AQ66" s="1184"/>
      <c r="AR66" s="1184" t="s">
        <v>336</v>
      </c>
      <c r="AS66" s="1184"/>
      <c r="AT66" s="1184" t="s">
        <v>337</v>
      </c>
      <c r="AU66" s="1184"/>
      <c r="AV66" s="1184" t="s">
        <v>338</v>
      </c>
      <c r="AW66" s="1184"/>
      <c r="AX66" s="1184" t="s">
        <v>339</v>
      </c>
      <c r="AY66" s="1184"/>
      <c r="AZ66" s="1184" t="s">
        <v>179</v>
      </c>
      <c r="BA66" s="1184"/>
      <c r="BB66" s="1184" t="s">
        <v>329</v>
      </c>
      <c r="BC66" s="1184"/>
      <c r="BD66" s="1184" t="s">
        <v>330</v>
      </c>
      <c r="BE66" s="1184"/>
      <c r="BF66" s="1184" t="s">
        <v>331</v>
      </c>
      <c r="BG66" s="1184"/>
      <c r="BH66" s="1184" t="s">
        <v>332</v>
      </c>
      <c r="BI66" s="1184"/>
      <c r="BJ66" s="1184" t="s">
        <v>333</v>
      </c>
      <c r="BK66" s="1184"/>
      <c r="BL66" s="1184" t="s">
        <v>334</v>
      </c>
      <c r="BM66" s="1184"/>
      <c r="BN66" s="1184" t="s">
        <v>335</v>
      </c>
      <c r="BO66" s="1184"/>
      <c r="BP66" s="1184" t="s">
        <v>336</v>
      </c>
      <c r="BQ66" s="1184"/>
      <c r="BR66" s="1184" t="s">
        <v>337</v>
      </c>
      <c r="BS66" s="1184"/>
      <c r="BT66" s="1184" t="s">
        <v>338</v>
      </c>
      <c r="BU66" s="1184"/>
      <c r="BV66" s="1184" t="s">
        <v>339</v>
      </c>
      <c r="BW66" s="1184"/>
      <c r="BX66" s="1179" t="s">
        <v>397</v>
      </c>
      <c r="BY66" s="1181"/>
      <c r="BZ66" s="1179" t="s">
        <v>398</v>
      </c>
      <c r="CA66" s="1180"/>
      <c r="CB66" s="1179" t="s">
        <v>397</v>
      </c>
      <c r="CC66" s="1180"/>
      <c r="CD66" s="1181" t="s">
        <v>398</v>
      </c>
      <c r="CE66" s="1180"/>
      <c r="CF66" s="1182" t="s">
        <v>352</v>
      </c>
      <c r="CG66" s="1183"/>
      <c r="CH66" s="1183"/>
      <c r="CI66" s="254"/>
      <c r="CK66" s="317"/>
      <c r="CL66" s="317"/>
      <c r="CM66" s="318"/>
      <c r="CN66" s="315"/>
    </row>
    <row r="67" spans="1:92" x14ac:dyDescent="0.2">
      <c r="A67" s="740" t="s">
        <v>353</v>
      </c>
      <c r="B67" s="741"/>
      <c r="C67" s="742" t="s">
        <v>391</v>
      </c>
      <c r="D67" s="1177"/>
      <c r="E67" s="1178"/>
      <c r="F67" s="1177"/>
      <c r="G67" s="1178"/>
      <c r="H67" s="1177"/>
      <c r="I67" s="1178"/>
      <c r="J67" s="1177"/>
      <c r="K67" s="1178"/>
      <c r="L67" s="1177"/>
      <c r="M67" s="1178"/>
      <c r="N67" s="1177"/>
      <c r="O67" s="1178"/>
      <c r="P67" s="1177"/>
      <c r="Q67" s="1178"/>
      <c r="R67" s="1177"/>
      <c r="S67" s="1178"/>
      <c r="T67" s="1177"/>
      <c r="U67" s="1178"/>
      <c r="V67" s="1177"/>
      <c r="W67" s="1178"/>
      <c r="X67" s="1177"/>
      <c r="Y67" s="1178"/>
      <c r="Z67" s="1177"/>
      <c r="AA67" s="1178"/>
      <c r="AB67" s="1176"/>
      <c r="AC67" s="1176"/>
      <c r="AD67" s="1176"/>
      <c r="AE67" s="1176"/>
      <c r="AF67" s="1176"/>
      <c r="AG67" s="1176"/>
      <c r="AH67" s="1176"/>
      <c r="AI67" s="1176"/>
      <c r="AJ67" s="1176"/>
      <c r="AK67" s="1176"/>
      <c r="AL67" s="1176"/>
      <c r="AM67" s="1176"/>
      <c r="AN67" s="1176"/>
      <c r="AO67" s="1176"/>
      <c r="AP67" s="1176"/>
      <c r="AQ67" s="1176"/>
      <c r="AR67" s="1176"/>
      <c r="AS67" s="1176"/>
      <c r="AT67" s="1176"/>
      <c r="AU67" s="1176"/>
      <c r="AV67" s="1176"/>
      <c r="AW67" s="1176"/>
      <c r="AX67" s="1176"/>
      <c r="AY67" s="1176"/>
      <c r="AZ67" s="1176"/>
      <c r="BA67" s="1176"/>
      <c r="BB67" s="1176"/>
      <c r="BC67" s="1176"/>
      <c r="BD67" s="1176"/>
      <c r="BE67" s="1176"/>
      <c r="BF67" s="1176"/>
      <c r="BG67" s="1176"/>
      <c r="BH67" s="1176"/>
      <c r="BI67" s="1176"/>
      <c r="BJ67" s="1176"/>
      <c r="BK67" s="1176"/>
      <c r="BL67" s="1176"/>
      <c r="BM67" s="1176"/>
      <c r="BN67" s="1176"/>
      <c r="BO67" s="1176"/>
      <c r="BP67" s="1176"/>
      <c r="BQ67" s="1176"/>
      <c r="BR67" s="1176"/>
      <c r="BS67" s="1176"/>
      <c r="BT67" s="1176"/>
      <c r="BU67" s="1176"/>
      <c r="BV67" s="1176"/>
      <c r="BW67" s="1176"/>
      <c r="BX67" s="1176"/>
      <c r="BY67" s="1176"/>
      <c r="BZ67" s="1176"/>
      <c r="CA67" s="1176"/>
      <c r="CB67" s="1176"/>
      <c r="CC67" s="1176"/>
      <c r="CD67" s="1176"/>
      <c r="CE67" s="1176"/>
      <c r="CF67" s="748" t="s">
        <v>344</v>
      </c>
      <c r="CG67" s="748" t="s">
        <v>345</v>
      </c>
      <c r="CH67" s="749"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SUMIF(Rapportierung!$C$406:$C$437,"B",Rapportierung!AC406:AC437)</f>
        <v>0</v>
      </c>
      <c r="E69" s="979"/>
      <c r="F69" s="979">
        <f>SUMIF(Rapportierung!$C$406:$C$437,"B",Rapportierung!AE406:AE437)</f>
        <v>0</v>
      </c>
      <c r="G69" s="979"/>
      <c r="H69" s="979">
        <f>SUMIF(Rapportierung!$C$406:$C$437,"B",Rapportierung!AG406:AG437)</f>
        <v>0</v>
      </c>
      <c r="I69" s="979"/>
      <c r="J69" s="979">
        <f>SUMIF(Rapportierung!$C$406:$C$437,"B",Rapportierung!AI406:AI437)</f>
        <v>0</v>
      </c>
      <c r="K69" s="979"/>
      <c r="L69" s="979">
        <f>SUMIF(Rapportierung!$C$406:$C$437,"B",Rapportierung!AK406:AK437)</f>
        <v>0</v>
      </c>
      <c r="M69" s="979"/>
      <c r="N69" s="979">
        <f>SUMIF(Rapportierung!$C$406:$C$437,"B",Rapportierung!AM406:AM437)</f>
        <v>0</v>
      </c>
      <c r="O69" s="979"/>
      <c r="P69" s="979">
        <f>SUMIF(Rapportierung!$C$406:$C$437,"B",Rapportierung!AO406:AO437)</f>
        <v>0</v>
      </c>
      <c r="Q69" s="979"/>
      <c r="R69" s="979">
        <f>SUMIF(Rapportierung!$C$406:$C$437,"B",Rapportierung!AQ406:AQ437)</f>
        <v>0</v>
      </c>
      <c r="S69" s="979"/>
      <c r="T69" s="979">
        <f>SUMIF(Rapportierung!$C$406:$C$437,"B",Rapportierung!AS406:AS437)</f>
        <v>0</v>
      </c>
      <c r="U69" s="979"/>
      <c r="V69" s="979">
        <f>SUMIF(Rapportierung!$C$406:$C$437,"B",Rapportierung!AU406:AU437)</f>
        <v>0</v>
      </c>
      <c r="W69" s="979"/>
      <c r="X69" s="979">
        <f>SUMIF(Rapportierung!$C$406:$C$437,"B",Rapportierung!AW406:AW437)</f>
        <v>0</v>
      </c>
      <c r="Y69" s="979"/>
      <c r="Z69" s="979">
        <f>SUMIF(Rapportierung!$C$406:$C$437,"B",Rapportierung!AY406:AY437)</f>
        <v>0</v>
      </c>
      <c r="AA69" s="979"/>
      <c r="AB69" s="979">
        <f>SUMIF(Rapportierung!$C$406:$C$437,"B",Rapportierung!BA406:BA437)</f>
        <v>0</v>
      </c>
      <c r="AC69" s="979"/>
      <c r="AD69" s="979">
        <f>SUMIF(Rapportierung!$C$406:$C$437,"B",Rapportierung!BC406:BC437)</f>
        <v>0</v>
      </c>
      <c r="AE69" s="979"/>
      <c r="AF69" s="979">
        <f>SUMIF(Rapportierung!$C$406:$C$437,"B",Rapportierung!BE406:BE437)</f>
        <v>0</v>
      </c>
      <c r="AG69" s="979"/>
      <c r="AH69" s="979">
        <f>SUMIF(Rapportierung!$C$406:$C$437,"B",Rapportierung!BG406:BG437)</f>
        <v>0</v>
      </c>
      <c r="AI69" s="979"/>
      <c r="AJ69" s="979">
        <f>SUMIF(Rapportierung!$C$406:$C$437,"B",Rapportierung!BI406:BI437)</f>
        <v>0</v>
      </c>
      <c r="AK69" s="979"/>
      <c r="AL69" s="979">
        <f>SUMIF(Rapportierung!$C$406:$C$437,"B",Rapportierung!BK406:BK437)</f>
        <v>0</v>
      </c>
      <c r="AM69" s="979"/>
      <c r="AN69" s="979">
        <f>SUMIF(Rapportierung!$C$406:$C$437,"B",Rapportierung!BM406:BM437)</f>
        <v>0</v>
      </c>
      <c r="AO69" s="979"/>
      <c r="AP69" s="979">
        <f>SUMIF(Rapportierung!$C$406:$C$437,"B",Rapportierung!BO406:BO437)</f>
        <v>0</v>
      </c>
      <c r="AQ69" s="979"/>
      <c r="AR69" s="979">
        <f>SUMIF(Rapportierung!$C$406:$C$437,"B",Rapportierung!BQ406:BQ437)</f>
        <v>0</v>
      </c>
      <c r="AS69" s="979"/>
      <c r="AT69" s="979">
        <f>SUMIF(Rapportierung!$C$406:$C$437,"B",Rapportierung!BS406:BS437)</f>
        <v>0</v>
      </c>
      <c r="AU69" s="979"/>
      <c r="AV69" s="979">
        <f>SUMIF(Rapportierung!$C$406:$C$437,"B",Rapportierung!BU406:BU437)</f>
        <v>0</v>
      </c>
      <c r="AW69" s="979"/>
      <c r="AX69" s="979">
        <f>SUMIF(Rapportierung!$C$406:$C$437,"B",Rapportierung!BW406:BW437)</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0</v>
      </c>
      <c r="CG69" s="325">
        <f>CG45</f>
        <v>140</v>
      </c>
      <c r="CH69" s="277">
        <f t="shared" si="90"/>
        <v>0</v>
      </c>
      <c r="CI69" s="328"/>
      <c r="CK69" s="326"/>
      <c r="CL69" s="327"/>
      <c r="CM69" s="326"/>
    </row>
    <row r="70" spans="1:92" x14ac:dyDescent="0.2">
      <c r="A70" s="283" t="s">
        <v>361</v>
      </c>
      <c r="B70" s="284"/>
      <c r="C70" s="285" t="s">
        <v>7</v>
      </c>
      <c r="D70" s="980">
        <f>SUMIF(Rapportierung!$C$406:$C$437,"C",Rapportierung!AC406:AC437)+Rapportierung!W411</f>
        <v>9.25</v>
      </c>
      <c r="E70" s="981"/>
      <c r="F70" s="980">
        <f>SUMIF(Rapportierung!$C$406:$C$437,"C",Rapportierung!AE406:AE437)</f>
        <v>2.25</v>
      </c>
      <c r="G70" s="981"/>
      <c r="H70" s="980">
        <f>SUMIF(Rapportierung!$C$406:$C$437,"C",Rapportierung!AG406:AG437)</f>
        <v>12.25</v>
      </c>
      <c r="I70" s="981"/>
      <c r="J70" s="980">
        <f>SUMIF(Rapportierung!$C$406:$C$437,"C",Rapportierung!AI406:AI437)</f>
        <v>8.75</v>
      </c>
      <c r="K70" s="981"/>
      <c r="L70" s="980">
        <f>SUMIF(Rapportierung!$C$406:$C$437,"C",Rapportierung!AK406:AK437)</f>
        <v>15</v>
      </c>
      <c r="M70" s="981"/>
      <c r="N70" s="980">
        <f>SUMIF(Rapportierung!$C$406:$C$437,"C",Rapportierung!AM406:AM437)</f>
        <v>2.25</v>
      </c>
      <c r="O70" s="981"/>
      <c r="P70" s="980">
        <f>SUMIF(Rapportierung!$C$406:$C$437,"C",Rapportierung!AO406:AO437)</f>
        <v>3.75</v>
      </c>
      <c r="Q70" s="981"/>
      <c r="R70" s="980">
        <f>SUMIF(Rapportierung!$C$406:$C$437,"C",Rapportierung!AQ406:AQ437)</f>
        <v>0</v>
      </c>
      <c r="S70" s="981"/>
      <c r="T70" s="980">
        <f>SUMIF(Rapportierung!$C$406:$C$437,"C",Rapportierung!AS406:AS437)</f>
        <v>0.25</v>
      </c>
      <c r="U70" s="981"/>
      <c r="V70" s="980">
        <f>SUMIF(Rapportierung!$C$406:$C$437,"C",Rapportierung!AU406:AU437)</f>
        <v>10.75</v>
      </c>
      <c r="W70" s="981"/>
      <c r="X70" s="980">
        <f>SUMIF(Rapportierung!$C$406:$C$437,"C",Rapportierung!AW406:AW437)</f>
        <v>6</v>
      </c>
      <c r="Y70" s="981"/>
      <c r="Z70" s="980">
        <f>SUMIF(Rapportierung!$C$406:$C$437,"C",Rapportierung!AY406:AY437)</f>
        <v>6.5</v>
      </c>
      <c r="AA70" s="981"/>
      <c r="AB70" s="980">
        <f>SUMIF(Rapportierung!$C$406:$C$437,"C",Rapportierung!BA406:BA437)</f>
        <v>1.5</v>
      </c>
      <c r="AC70" s="981"/>
      <c r="AD70" s="980">
        <f>SUMIF(Rapportierung!$C$406:$C$437,"C",Rapportierung!BC406:BC437)</f>
        <v>3.5</v>
      </c>
      <c r="AE70" s="981"/>
      <c r="AF70" s="980">
        <f>SUMIF(Rapportierung!$C$406:$C$437,"C",Rapportierung!BE406:BE437)</f>
        <v>0.25</v>
      </c>
      <c r="AG70" s="981"/>
      <c r="AH70" s="980">
        <f>SUMIF(Rapportierung!$C$406:$C$437,"C",Rapportierung!BG406:BG437)</f>
        <v>0</v>
      </c>
      <c r="AI70" s="981"/>
      <c r="AJ70" s="980">
        <f>SUMIF(Rapportierung!$C$406:$C$437,"C",Rapportierung!BI406:BI437)</f>
        <v>2.5</v>
      </c>
      <c r="AK70" s="981"/>
      <c r="AL70" s="980">
        <f>SUMIF(Rapportierung!$C$406:$C$437,"C",Rapportierung!BK406:BK437)</f>
        <v>0.75</v>
      </c>
      <c r="AM70" s="981"/>
      <c r="AN70" s="980">
        <f>SUMIF(Rapportierung!$C$406:$C$437,"C",Rapportierung!BM406:BM437)</f>
        <v>0</v>
      </c>
      <c r="AO70" s="981"/>
      <c r="AP70" s="980">
        <f>SUMIF(Rapportierung!$C$406:$C$437,"C",Rapportierung!BO406:BO437)</f>
        <v>0.5</v>
      </c>
      <c r="AQ70" s="981"/>
      <c r="AR70" s="980">
        <f>SUMIF(Rapportierung!$C$406:$C$437,"C",Rapportierung!BQ406:BQ437)</f>
        <v>6</v>
      </c>
      <c r="AS70" s="981"/>
      <c r="AT70" s="980">
        <f>SUMIF(Rapportierung!$C$406:$C$437,"C",Rapportierung!BS406:BS437)</f>
        <v>1.25</v>
      </c>
      <c r="AU70" s="981"/>
      <c r="AV70" s="980">
        <f>SUMIF(Rapportierung!$C$406:$C$437,"C",Rapportierung!BU406:BU437)</f>
        <v>3.75</v>
      </c>
      <c r="AW70" s="981"/>
      <c r="AX70" s="980">
        <f>SUMIF(Rapportierung!$C$406:$C$437,"C",Rapportierung!BW406:BW437)</f>
        <v>0</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97</v>
      </c>
      <c r="CG70" s="325">
        <f t="shared" ref="CG70:CG74" si="91">CG46</f>
        <v>118</v>
      </c>
      <c r="CH70" s="277">
        <f t="shared" si="90"/>
        <v>11446</v>
      </c>
      <c r="CI70" s="328"/>
      <c r="CK70" s="326"/>
      <c r="CL70" s="327"/>
      <c r="CM70" s="326"/>
    </row>
    <row r="71" spans="1:92" x14ac:dyDescent="0.2">
      <c r="A71" s="283" t="s">
        <v>359</v>
      </c>
      <c r="B71" s="284"/>
      <c r="C71" s="285" t="s">
        <v>3</v>
      </c>
      <c r="D71" s="980">
        <f>SUMIF(Rapportierung!$C$406:$C$437,"D",Rapportierung!AC406:AC437)+Rapportierung!W415</f>
        <v>26</v>
      </c>
      <c r="E71" s="981"/>
      <c r="F71" s="980">
        <f>SUMIF(Rapportierung!$C$406:$C$437,"D",Rapportierung!AE406:AE437)</f>
        <v>0</v>
      </c>
      <c r="G71" s="981"/>
      <c r="H71" s="980">
        <f>SUMIF(Rapportierung!$C$406:$C$437,"D",Rapportierung!AG406:AG437)</f>
        <v>0</v>
      </c>
      <c r="I71" s="981"/>
      <c r="J71" s="980">
        <f>SUMIF(Rapportierung!$C$406:$C$437,"D",Rapportierung!AI406:AI437)</f>
        <v>0</v>
      </c>
      <c r="K71" s="981"/>
      <c r="L71" s="980">
        <f>SUMIF(Rapportierung!$C$406:$C$437,"D",Rapportierung!AK406:AK437)</f>
        <v>0</v>
      </c>
      <c r="M71" s="981"/>
      <c r="N71" s="980">
        <f>SUMIF(Rapportierung!$C$406:$C$437,"D",Rapportierung!AM406:AM437)</f>
        <v>0</v>
      </c>
      <c r="O71" s="981"/>
      <c r="P71" s="980">
        <f>SUMIF(Rapportierung!$C$406:$C$437,"D",Rapportierung!AO406:AO437)</f>
        <v>0.75</v>
      </c>
      <c r="Q71" s="981"/>
      <c r="R71" s="980">
        <f>SUMIF(Rapportierung!$C$406:$C$437,"D",Rapportierung!AQ406:AQ437)</f>
        <v>0</v>
      </c>
      <c r="S71" s="981"/>
      <c r="T71" s="980">
        <f>SUMIF(Rapportierung!$C$406:$C$437,"D",Rapportierung!AS406:AS437)</f>
        <v>0</v>
      </c>
      <c r="U71" s="981"/>
      <c r="V71" s="980">
        <f>SUMIF(Rapportierung!$C$406:$C$437,"D",Rapportierung!AU406:AU437)</f>
        <v>4.75</v>
      </c>
      <c r="W71" s="981"/>
      <c r="X71" s="980">
        <f>SUMIF(Rapportierung!$C$406:$C$437,"D",Rapportierung!AW406:AW437)</f>
        <v>9.5</v>
      </c>
      <c r="Y71" s="981"/>
      <c r="Z71" s="980">
        <f>SUMIF(Rapportierung!$C$406:$C$437,"D",Rapportierung!AY406:AY437)</f>
        <v>1.5</v>
      </c>
      <c r="AA71" s="981"/>
      <c r="AB71" s="980">
        <f>SUMIF(Rapportierung!$C$406:$C$437,"D",Rapportierung!BA406:BA437)</f>
        <v>0.25</v>
      </c>
      <c r="AC71" s="981"/>
      <c r="AD71" s="980">
        <f>SUMIF(Rapportierung!$C$406:$C$437,"D",Rapportierung!BC406:BC437)</f>
        <v>0.25</v>
      </c>
      <c r="AE71" s="981"/>
      <c r="AF71" s="980">
        <f>SUMIF(Rapportierung!$C$406:$C$437,"D",Rapportierung!BE406:BE437)</f>
        <v>0</v>
      </c>
      <c r="AG71" s="981"/>
      <c r="AH71" s="980">
        <f>SUMIF(Rapportierung!$C$406:$C$437,"D",Rapportierung!BG406:BG437)</f>
        <v>0</v>
      </c>
      <c r="AI71" s="981"/>
      <c r="AJ71" s="980">
        <f>SUMIF(Rapportierung!$C$406:$C$437,"D",Rapportierung!BI406:BI437)</f>
        <v>3.25</v>
      </c>
      <c r="AK71" s="981"/>
      <c r="AL71" s="980">
        <f>SUMIF(Rapportierung!$C$406:$C$437,"D",Rapportierung!BK406:BK437)</f>
        <v>2.5</v>
      </c>
      <c r="AM71" s="981"/>
      <c r="AN71" s="980">
        <f>SUMIF(Rapportierung!$C$406:$C$437,"D",Rapportierung!BM406:BM437)</f>
        <v>0</v>
      </c>
      <c r="AO71" s="981"/>
      <c r="AP71" s="980">
        <f>SUMIF(Rapportierung!$C$406:$C$437,"D",Rapportierung!BO406:BO437)</f>
        <v>1.75</v>
      </c>
      <c r="AQ71" s="981"/>
      <c r="AR71" s="980">
        <f>SUMIF(Rapportierung!$C$406:$C$437,"D",Rapportierung!BQ406:BQ437)</f>
        <v>18.5</v>
      </c>
      <c r="AS71" s="981"/>
      <c r="AT71" s="980">
        <f>SUMIF(Rapportierung!$C$406:$C$437,"D",Rapportierung!BS406:BS437)</f>
        <v>21</v>
      </c>
      <c r="AU71" s="981"/>
      <c r="AV71" s="980">
        <f>SUMIF(Rapportierung!$C$406:$C$437,"D",Rapportierung!BU406:BU437)</f>
        <v>13.5</v>
      </c>
      <c r="AW71" s="981"/>
      <c r="AX71" s="980">
        <f>SUMIF(Rapportierung!$C$406:$C$437,"D",Rapportierung!BW406:BW437)</f>
        <v>4.75</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108.25</v>
      </c>
      <c r="CG71" s="325">
        <f t="shared" si="91"/>
        <v>100</v>
      </c>
      <c r="CH71" s="277">
        <f t="shared" si="90"/>
        <v>10825</v>
      </c>
      <c r="CI71" s="328"/>
      <c r="CK71" s="326"/>
      <c r="CL71" s="327"/>
      <c r="CM71" s="326"/>
    </row>
    <row r="72" spans="1:92" x14ac:dyDescent="0.2">
      <c r="A72" s="283" t="s">
        <v>362</v>
      </c>
      <c r="B72" s="284"/>
      <c r="C72" s="285" t="s">
        <v>8</v>
      </c>
      <c r="D72" s="980" t="b">
        <f>+Rapportierung!W426=SUMIF(Rapportierung!$C$406:$C$437,"E",Rapportierung!AC406:AC437)</f>
        <v>0</v>
      </c>
      <c r="E72" s="981"/>
      <c r="F72" s="980">
        <f>SUMIF(Rapportierung!$C$406:$C$437,"E",Rapportierung!AE406:AE437)</f>
        <v>0</v>
      </c>
      <c r="G72" s="981"/>
      <c r="H72" s="980">
        <f>SUMIF(Rapportierung!$C$406:$C$437,"E",Rapportierung!AG406:AG437)</f>
        <v>0.5</v>
      </c>
      <c r="I72" s="981"/>
      <c r="J72" s="980">
        <f>SUMIF(Rapportierung!$C$406:$C$437,"E",Rapportierung!AI406:AI437)</f>
        <v>0.75</v>
      </c>
      <c r="K72" s="981"/>
      <c r="L72" s="980">
        <f>SUMIF(Rapportierung!$C$406:$C$437,"E",Rapportierung!AK406:AK437)</f>
        <v>0.25</v>
      </c>
      <c r="M72" s="981"/>
      <c r="N72" s="980">
        <f>SUMIF(Rapportierung!$C$406:$C$437,"E",Rapportierung!AM406:AM437)</f>
        <v>0.75</v>
      </c>
      <c r="O72" s="981"/>
      <c r="P72" s="980">
        <f>SUMIF(Rapportierung!$C$406:$C$437,"E",Rapportierung!AO406:AO437)</f>
        <v>0</v>
      </c>
      <c r="Q72" s="981"/>
      <c r="R72" s="980">
        <f>SUMIF(Rapportierung!$C$406:$C$437,"E",Rapportierung!AQ406:AQ437)</f>
        <v>0</v>
      </c>
      <c r="S72" s="981"/>
      <c r="T72" s="980">
        <f>SUMIF(Rapportierung!$C$406:$C$437,"E",Rapportierung!AS406:AS437)</f>
        <v>0</v>
      </c>
      <c r="U72" s="981"/>
      <c r="V72" s="980">
        <f>SUMIF(Rapportierung!$C$406:$C$437,"E",Rapportierung!AU406:AU437)</f>
        <v>0.25</v>
      </c>
      <c r="W72" s="981"/>
      <c r="X72" s="980">
        <f>SUMIF(Rapportierung!$C$406:$C$437,"E",Rapportierung!AW406:AW437)</f>
        <v>0.25</v>
      </c>
      <c r="Y72" s="981"/>
      <c r="Z72" s="980">
        <f>SUMIF(Rapportierung!$C$406:$C$437,"E",Rapportierung!AY406:AY437)</f>
        <v>0.25</v>
      </c>
      <c r="AA72" s="981"/>
      <c r="AB72" s="980">
        <f>SUMIF(Rapportierung!$C$406:$C$437,"E",Rapportierung!BA406:BA437)</f>
        <v>0.25</v>
      </c>
      <c r="AC72" s="981"/>
      <c r="AD72" s="980">
        <f>SUMIF(Rapportierung!$C$406:$C$437,"E",Rapportierung!BC406:BC437)</f>
        <v>0.25</v>
      </c>
      <c r="AE72" s="981"/>
      <c r="AF72" s="980">
        <f>SUMIF(Rapportierung!$C$406:$C$437,"E",Rapportierung!BE406:BE437)</f>
        <v>0.25</v>
      </c>
      <c r="AG72" s="981"/>
      <c r="AH72" s="980">
        <f>SUMIF(Rapportierung!$C$406:$C$437,"E",Rapportierung!BG406:BG437)</f>
        <v>0</v>
      </c>
      <c r="AI72" s="981"/>
      <c r="AJ72" s="980">
        <f>SUMIF(Rapportierung!$C$406:$C$437,"E",Rapportierung!BI406:BI437)</f>
        <v>0</v>
      </c>
      <c r="AK72" s="981"/>
      <c r="AL72" s="980">
        <f>SUMIF(Rapportierung!$C$406:$C$437,"E",Rapportierung!BK406:BK437)</f>
        <v>0</v>
      </c>
      <c r="AM72" s="981"/>
      <c r="AN72" s="980">
        <f>SUMIF(Rapportierung!$C$406:$C$437,"E",Rapportierung!BM406:BM437)</f>
        <v>0</v>
      </c>
      <c r="AO72" s="981"/>
      <c r="AP72" s="980">
        <f>SUMIF(Rapportierung!$C$406:$C$437,"E",Rapportierung!BO406:BO437)</f>
        <v>0</v>
      </c>
      <c r="AQ72" s="981"/>
      <c r="AR72" s="980">
        <f>SUMIF(Rapportierung!$C$406:$C$437,"E",Rapportierung!BQ406:BQ437)</f>
        <v>0</v>
      </c>
      <c r="AS72" s="981"/>
      <c r="AT72" s="980">
        <f>SUMIF(Rapportierung!$C$406:$C$437,"E",Rapportierung!BS406:BS437)</f>
        <v>0.25</v>
      </c>
      <c r="AU72" s="981"/>
      <c r="AV72" s="980">
        <f>SUMIF(Rapportierung!$C$406:$C$437,"E",Rapportierung!BU406:BU437)</f>
        <v>0.25</v>
      </c>
      <c r="AW72" s="981"/>
      <c r="AX72" s="980">
        <f>SUMIF(Rapportierung!$C$406:$C$437,"E",Rapportierung!BW406:BW437)</f>
        <v>0.5</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4.75</v>
      </c>
      <c r="CG72" s="325">
        <f t="shared" si="91"/>
        <v>75</v>
      </c>
      <c r="CH72" s="277">
        <f t="shared" si="90"/>
        <v>356.25</v>
      </c>
      <c r="CI72" s="328"/>
      <c r="CK72" s="326"/>
      <c r="CL72" s="327"/>
      <c r="CM72" s="326"/>
    </row>
    <row r="73" spans="1:92" x14ac:dyDescent="0.2">
      <c r="A73" s="283" t="s">
        <v>360</v>
      </c>
      <c r="B73" s="284"/>
      <c r="C73" s="285" t="s">
        <v>9</v>
      </c>
      <c r="D73" s="980">
        <f>SUMIF(Rapportierung!$C$406:$C$437,"F",Rapportierung!AC406:AC437)</f>
        <v>0</v>
      </c>
      <c r="E73" s="981"/>
      <c r="F73" s="980">
        <f>SUMIF(Rapportierung!$C$406:$C$437,"F",Rapportierung!AE406:AE437)</f>
        <v>0</v>
      </c>
      <c r="G73" s="981"/>
      <c r="H73" s="980">
        <f>SUMIF(Rapportierung!$C$406:$C$437,"F",Rapportierung!AG406:AG437)</f>
        <v>0</v>
      </c>
      <c r="I73" s="981"/>
      <c r="J73" s="980">
        <f>SUMIF(Rapportierung!$C$406:$C$437,"F",Rapportierung!AI406:AI437)</f>
        <v>0</v>
      </c>
      <c r="K73" s="981"/>
      <c r="L73" s="980">
        <f>SUMIF(Rapportierung!$C$406:$C$437,"F",Rapportierung!AK406:AK437)</f>
        <v>0</v>
      </c>
      <c r="M73" s="981"/>
      <c r="N73" s="980">
        <f>SUMIF(Rapportierung!$C$406:$C$437,"F",Rapportierung!AM406:AM437)</f>
        <v>0</v>
      </c>
      <c r="O73" s="981"/>
      <c r="P73" s="980">
        <f>SUMIF(Rapportierung!$C$406:$C$437,"F",Rapportierung!AO406:AO437)</f>
        <v>0</v>
      </c>
      <c r="Q73" s="981"/>
      <c r="R73" s="980">
        <f>SUMIF(Rapportierung!$C$406:$C$437,"F",Rapportierung!AQ406:AQ437)</f>
        <v>0</v>
      </c>
      <c r="S73" s="981"/>
      <c r="T73" s="980">
        <f>SUMIF(Rapportierung!$C$406:$C$437,"F",Rapportierung!AS406:AS437)</f>
        <v>0</v>
      </c>
      <c r="U73" s="981"/>
      <c r="V73" s="980">
        <f>SUMIF(Rapportierung!$C$406:$C$437,"F",Rapportierung!AU406:AU437)</f>
        <v>0</v>
      </c>
      <c r="W73" s="981"/>
      <c r="X73" s="980">
        <f>SUMIF(Rapportierung!$C$406:$C$437,"F",Rapportierung!AW406:AW437)</f>
        <v>0</v>
      </c>
      <c r="Y73" s="981"/>
      <c r="Z73" s="980">
        <f>SUMIF(Rapportierung!$C$406:$C$437,"F",Rapportierung!AY406:AY437)</f>
        <v>0</v>
      </c>
      <c r="AA73" s="981"/>
      <c r="AB73" s="980">
        <f>SUMIF(Rapportierung!$C$406:$C$437,"F",Rapportierung!BA406:BA437)</f>
        <v>0</v>
      </c>
      <c r="AC73" s="981"/>
      <c r="AD73" s="980">
        <f>SUMIF(Rapportierung!$C$406:$C$437,"F",Rapportierung!BC406:BC437)</f>
        <v>0</v>
      </c>
      <c r="AE73" s="981"/>
      <c r="AF73" s="980">
        <f>SUMIF(Rapportierung!$C$406:$C$437,"F",Rapportierung!BE406:BE437)</f>
        <v>0</v>
      </c>
      <c r="AG73" s="981"/>
      <c r="AH73" s="980">
        <f>SUMIF(Rapportierung!$C$406:$C$437,"F",Rapportierung!BG406:BG437)</f>
        <v>0</v>
      </c>
      <c r="AI73" s="981"/>
      <c r="AJ73" s="980">
        <f>SUMIF(Rapportierung!$C$406:$C$437,"F",Rapportierung!BI406:BI437)</f>
        <v>0</v>
      </c>
      <c r="AK73" s="981"/>
      <c r="AL73" s="980">
        <f>SUMIF(Rapportierung!$C$406:$C$437,"F",Rapportierung!BK406:BK437)</f>
        <v>0</v>
      </c>
      <c r="AM73" s="981"/>
      <c r="AN73" s="980">
        <f>SUMIF(Rapportierung!$C$406:$C$437,"F",Rapportierung!BM406:BM437)</f>
        <v>0</v>
      </c>
      <c r="AO73" s="981"/>
      <c r="AP73" s="980">
        <f>SUMIF(Rapportierung!$C$406:$C$437,"F",Rapportierung!BO406:BO437)</f>
        <v>0</v>
      </c>
      <c r="AQ73" s="981"/>
      <c r="AR73" s="980">
        <f>SUMIF(Rapportierung!$C$406:$C$437,"F",Rapportierung!BQ406:BQ437)</f>
        <v>0</v>
      </c>
      <c r="AS73" s="981"/>
      <c r="AT73" s="980">
        <f>SUMIF(Rapportierung!$C$406:$C$437,"F",Rapportierung!BS406:BS437)</f>
        <v>0</v>
      </c>
      <c r="AU73" s="981"/>
      <c r="AV73" s="980">
        <f>SUMIF(Rapportierung!$C$406:$C$437,"F",Rapportierung!BU406:BU437)</f>
        <v>0</v>
      </c>
      <c r="AW73" s="981"/>
      <c r="AX73" s="980">
        <f>SUMIF(Rapportierung!$C$406:$C$437,"F",Rapportierung!BW406:BW437)</f>
        <v>0</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0</v>
      </c>
      <c r="CG73" s="325">
        <f t="shared" si="91"/>
        <v>60</v>
      </c>
      <c r="CH73" s="277">
        <f t="shared" si="90"/>
        <v>0</v>
      </c>
      <c r="CI73" s="328"/>
      <c r="CK73" s="326"/>
      <c r="CL73" s="327"/>
      <c r="CM73" s="326"/>
    </row>
    <row r="74" spans="1:92" x14ac:dyDescent="0.2">
      <c r="A74" s="283" t="s">
        <v>363</v>
      </c>
      <c r="B74" s="284"/>
      <c r="C74" s="285" t="s">
        <v>10</v>
      </c>
      <c r="D74" s="977">
        <f>SUMIF(Rapportierung!$C$406:$C$437,"G",Rapportierung!AC406:AC437)</f>
        <v>0</v>
      </c>
      <c r="E74" s="978"/>
      <c r="F74" s="977">
        <f>SUMIF(Rapportierung!$C$406:$C$437,"G",Rapportierung!AE406:AE437)</f>
        <v>0</v>
      </c>
      <c r="G74" s="978"/>
      <c r="H74" s="977">
        <f>SUMIF(Rapportierung!$C$406:$C$437,"G",Rapportierung!AG406:AG437)</f>
        <v>0</v>
      </c>
      <c r="I74" s="978"/>
      <c r="J74" s="977">
        <f>SUMIF(Rapportierung!$C$406:$C$437,"G",Rapportierung!AI406:AI437)</f>
        <v>0</v>
      </c>
      <c r="K74" s="978"/>
      <c r="L74" s="977">
        <f>SUMIF(Rapportierung!$C$406:$C$437,"G",Rapportierung!AK406:AK437)</f>
        <v>0</v>
      </c>
      <c r="M74" s="978"/>
      <c r="N74" s="977">
        <f>SUMIF(Rapportierung!$C$406:$C$437,"G",Rapportierung!AM406:AM437)</f>
        <v>0</v>
      </c>
      <c r="O74" s="978"/>
      <c r="P74" s="977">
        <f>SUMIF(Rapportierung!$C$406:$C$437,"G",Rapportierung!AO406:AO437)</f>
        <v>0</v>
      </c>
      <c r="Q74" s="978"/>
      <c r="R74" s="977">
        <f>SUMIF(Rapportierung!$C$406:$C$437,"G",Rapportierung!AQ406:AQ437)</f>
        <v>0</v>
      </c>
      <c r="S74" s="978"/>
      <c r="T74" s="977">
        <f>SUMIF(Rapportierung!$C$406:$C$437,"G",Rapportierung!AS406:AS437)</f>
        <v>0</v>
      </c>
      <c r="U74" s="978"/>
      <c r="V74" s="977">
        <f>SUMIF(Rapportierung!$C$406:$C$437,"G",Rapportierung!AU406:AU437)</f>
        <v>0</v>
      </c>
      <c r="W74" s="978"/>
      <c r="X74" s="977">
        <f>SUMIF(Rapportierung!$C$406:$C$437,"G",Rapportierung!AW406:AW437)</f>
        <v>0</v>
      </c>
      <c r="Y74" s="978"/>
      <c r="Z74" s="977">
        <f>SUMIF(Rapportierung!$C$406:$C$437,"G",Rapportierung!AY406:AY437)</f>
        <v>0</v>
      </c>
      <c r="AA74" s="978"/>
      <c r="AB74" s="977">
        <f>SUMIF(Rapportierung!$C$406:$C$437,"G",Rapportierung!BA406:BA437)</f>
        <v>0</v>
      </c>
      <c r="AC74" s="978"/>
      <c r="AD74" s="977">
        <f>SUMIF(Rapportierung!$C$406:$C$437,"G",Rapportierung!BC406:BC437)</f>
        <v>0</v>
      </c>
      <c r="AE74" s="978"/>
      <c r="AF74" s="977">
        <f>SUMIF(Rapportierung!$C$406:$C$437,"G",Rapportierung!BE406:BE437)</f>
        <v>0</v>
      </c>
      <c r="AG74" s="978"/>
      <c r="AH74" s="977">
        <f>SUMIF(Rapportierung!$C$406:$C$437,"G",Rapportierung!BG406:BG437)</f>
        <v>0</v>
      </c>
      <c r="AI74" s="978"/>
      <c r="AJ74" s="977">
        <f>SUMIF(Rapportierung!$C$406:$C$437,"G",Rapportierung!BI406:BI437)</f>
        <v>0</v>
      </c>
      <c r="AK74" s="978"/>
      <c r="AL74" s="977">
        <f>SUMIF(Rapportierung!$C$406:$C$437,"G",Rapportierung!BK406:BK437)</f>
        <v>0</v>
      </c>
      <c r="AM74" s="978"/>
      <c r="AN74" s="977">
        <f>SUMIF(Rapportierung!$C$406:$C$437,"G",Rapportierung!BM406:BM437)</f>
        <v>0</v>
      </c>
      <c r="AO74" s="978"/>
      <c r="AP74" s="977">
        <f>SUMIF(Rapportierung!$C$406:$C$437,"G",Rapportierung!BO406:BO437)</f>
        <v>0</v>
      </c>
      <c r="AQ74" s="978"/>
      <c r="AR74" s="977">
        <f>SUMIF(Rapportierung!$C$406:$C$437,"G",Rapportierung!BQ406:BQ437)</f>
        <v>0</v>
      </c>
      <c r="AS74" s="978"/>
      <c r="AT74" s="977">
        <f>SUMIF(Rapportierung!$C$406:$C$437,"G",Rapportierung!BS406:BS437)</f>
        <v>0</v>
      </c>
      <c r="AU74" s="978"/>
      <c r="AV74" s="977">
        <f>SUMIF(Rapportierung!$C$406:$C$437,"G",Rapportierung!BU406:BU437)</f>
        <v>0</v>
      </c>
      <c r="AW74" s="978"/>
      <c r="AX74" s="977">
        <f>SUMIF(Rapportierung!$C$406:$C$437,"G",Rapportierung!BW406:BW437)</f>
        <v>0</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0</v>
      </c>
      <c r="CG74" s="325">
        <f t="shared" si="91"/>
        <v>35</v>
      </c>
      <c r="CH74" s="277">
        <f t="shared" si="90"/>
        <v>0</v>
      </c>
      <c r="CI74" s="328"/>
      <c r="CK74" s="326"/>
      <c r="CL74" s="327"/>
      <c r="CM74" s="326"/>
    </row>
    <row r="75" spans="1:92" x14ac:dyDescent="0.2">
      <c r="A75" s="740" t="s">
        <v>350</v>
      </c>
      <c r="B75" s="743"/>
      <c r="C75" s="743"/>
      <c r="D75" s="1174">
        <f>SUM(D68:E74)</f>
        <v>35.25</v>
      </c>
      <c r="E75" s="1175"/>
      <c r="F75" s="1174">
        <f>SUM(F68:G74)</f>
        <v>2.25</v>
      </c>
      <c r="G75" s="1175"/>
      <c r="H75" s="1174">
        <f>SUM(H68:I74)</f>
        <v>12.75</v>
      </c>
      <c r="I75" s="1175"/>
      <c r="J75" s="1174">
        <f>SUM(J68:K74)</f>
        <v>9.5</v>
      </c>
      <c r="K75" s="1175"/>
      <c r="L75" s="1174">
        <f>SUM(L68:M74)</f>
        <v>15.25</v>
      </c>
      <c r="M75" s="1175"/>
      <c r="N75" s="1174">
        <f>SUM(N68:O74)</f>
        <v>3</v>
      </c>
      <c r="O75" s="1175"/>
      <c r="P75" s="1174">
        <f>SUM(P68:Q74)</f>
        <v>4.5</v>
      </c>
      <c r="Q75" s="1175"/>
      <c r="R75" s="1174">
        <f>SUM(R68:S74)</f>
        <v>0</v>
      </c>
      <c r="S75" s="1175"/>
      <c r="T75" s="1174">
        <f>SUM(T68:U74)</f>
        <v>0.25</v>
      </c>
      <c r="U75" s="1175"/>
      <c r="V75" s="1174">
        <f>SUM(V68:W74)</f>
        <v>15.75</v>
      </c>
      <c r="W75" s="1175"/>
      <c r="X75" s="1174">
        <f>SUM(X68:Y74)</f>
        <v>15.75</v>
      </c>
      <c r="Y75" s="1175"/>
      <c r="Z75" s="1174">
        <f>SUM(Z68:AA74)</f>
        <v>8.25</v>
      </c>
      <c r="AA75" s="1175"/>
      <c r="AB75" s="1173">
        <f>SUM(AB68:AC74)</f>
        <v>2</v>
      </c>
      <c r="AC75" s="1173"/>
      <c r="AD75" s="1173">
        <f>SUM(AD68:AE74)</f>
        <v>4</v>
      </c>
      <c r="AE75" s="1173"/>
      <c r="AF75" s="1173">
        <f>SUM(AF68:AG74)</f>
        <v>0.5</v>
      </c>
      <c r="AG75" s="1173"/>
      <c r="AH75" s="1173">
        <f>SUM(AH68:AI74)</f>
        <v>0</v>
      </c>
      <c r="AI75" s="1173"/>
      <c r="AJ75" s="1173">
        <f>SUM(AJ68:AK74)</f>
        <v>5.75</v>
      </c>
      <c r="AK75" s="1173"/>
      <c r="AL75" s="1173">
        <f>SUM(AL68:AM74)</f>
        <v>3.25</v>
      </c>
      <c r="AM75" s="1173"/>
      <c r="AN75" s="1173">
        <f>SUM(AN68:AO74)</f>
        <v>0</v>
      </c>
      <c r="AO75" s="1173"/>
      <c r="AP75" s="1173">
        <f>SUM(AP68:AQ74)</f>
        <v>2.25</v>
      </c>
      <c r="AQ75" s="1173"/>
      <c r="AR75" s="1173">
        <f>SUM(AR68:AS74)</f>
        <v>24.5</v>
      </c>
      <c r="AS75" s="1173"/>
      <c r="AT75" s="1173">
        <f>SUM(AT68:AU74)</f>
        <v>22.5</v>
      </c>
      <c r="AU75" s="1173"/>
      <c r="AV75" s="1173">
        <f>SUM(AV68:AW74)</f>
        <v>17.5</v>
      </c>
      <c r="AW75" s="1173"/>
      <c r="AX75" s="1173">
        <f>SUM(AX68:AY74)</f>
        <v>5.25</v>
      </c>
      <c r="AY75" s="1173"/>
      <c r="AZ75" s="1173">
        <f>SUM(AZ68:BA74)</f>
        <v>0</v>
      </c>
      <c r="BA75" s="1173"/>
      <c r="BB75" s="1173">
        <f>SUM(BB68:BC74)</f>
        <v>0</v>
      </c>
      <c r="BC75" s="1173"/>
      <c r="BD75" s="1173">
        <f>SUM(BD68:BE74)</f>
        <v>0</v>
      </c>
      <c r="BE75" s="1173"/>
      <c r="BF75" s="1173">
        <f>SUM(BF68:BG74)</f>
        <v>0</v>
      </c>
      <c r="BG75" s="1173"/>
      <c r="BH75" s="1173">
        <f>SUM(BH68:BI74)</f>
        <v>0</v>
      </c>
      <c r="BI75" s="1173"/>
      <c r="BJ75" s="1173">
        <f>SUM(BJ68:BK74)</f>
        <v>0</v>
      </c>
      <c r="BK75" s="1173"/>
      <c r="BL75" s="1173">
        <f>SUM(BL68:BM74)</f>
        <v>0</v>
      </c>
      <c r="BM75" s="1173"/>
      <c r="BN75" s="1173">
        <f>SUM(BN68:BO74)</f>
        <v>0</v>
      </c>
      <c r="BO75" s="1173"/>
      <c r="BP75" s="1173">
        <f>SUM(BP68:BQ74)</f>
        <v>0</v>
      </c>
      <c r="BQ75" s="1173"/>
      <c r="BR75" s="1173">
        <f>SUM(BR68:BS74)</f>
        <v>0</v>
      </c>
      <c r="BS75" s="1173"/>
      <c r="BT75" s="1173">
        <f>SUM(BT68:BU74)</f>
        <v>0</v>
      </c>
      <c r="BU75" s="1173"/>
      <c r="BV75" s="1173">
        <f>SUM(BV68:BW74)</f>
        <v>0</v>
      </c>
      <c r="BW75" s="1173"/>
      <c r="BX75" s="1173">
        <f>SUM(BX68:BY74)</f>
        <v>0</v>
      </c>
      <c r="BY75" s="1173"/>
      <c r="BZ75" s="1173">
        <f>SUM(BZ68:CA74)</f>
        <v>0</v>
      </c>
      <c r="CA75" s="1173"/>
      <c r="CB75" s="1173">
        <f>SUM(CB68:CC74)</f>
        <v>0</v>
      </c>
      <c r="CC75" s="1173"/>
      <c r="CD75" s="1173">
        <f>SUM(CD68:CE74)</f>
        <v>0</v>
      </c>
      <c r="CE75" s="1173"/>
      <c r="CF75" s="744">
        <f>SUM(CF68:CF74)</f>
        <v>210</v>
      </c>
      <c r="CG75" s="745"/>
      <c r="CH75" s="746">
        <f>ROUND(SUM(CH68:CH74),0)</f>
        <v>22627</v>
      </c>
      <c r="CI75" s="328"/>
      <c r="CK75" s="333"/>
      <c r="CL75" s="333"/>
      <c r="CM75" s="333"/>
    </row>
    <row r="76" spans="1:92" ht="12.75" customHeight="1" x14ac:dyDescent="0.2">
      <c r="A76" s="740" t="s">
        <v>348</v>
      </c>
      <c r="B76" s="743"/>
      <c r="C76" s="743"/>
      <c r="D76" s="1171">
        <f>D68*$CG68+D69*$CG69+D72*$CG72+D73*$CG73+D74*$CG74+D70*$CG70+D71*$CG71</f>
        <v>3691.5</v>
      </c>
      <c r="E76" s="1172"/>
      <c r="F76" s="1171">
        <f t="shared" ref="F76" si="92">F68*$CG68+F69*$CG69+F72*$CG72+F73*$CG73+F74*$CG74+F70*$CG70+F71*$CG71</f>
        <v>265.5</v>
      </c>
      <c r="G76" s="1172"/>
      <c r="H76" s="1171">
        <f t="shared" ref="H76" si="93">H68*$CG68+H69*$CG69+H72*$CG72+H73*$CG73+H74*$CG74+H70*$CG70+H71*$CG71</f>
        <v>1483</v>
      </c>
      <c r="I76" s="1172"/>
      <c r="J76" s="1171">
        <f t="shared" ref="J76" si="94">J68*$CG68+J69*$CG69+J72*$CG72+J73*$CG73+J74*$CG74+J70*$CG70+J71*$CG71</f>
        <v>1088.75</v>
      </c>
      <c r="K76" s="1172"/>
      <c r="L76" s="1171">
        <f t="shared" ref="L76" si="95">L68*$CG68+L69*$CG69+L72*$CG72+L73*$CG73+L74*$CG74+L70*$CG70+L71*$CG71</f>
        <v>1788.75</v>
      </c>
      <c r="M76" s="1172"/>
      <c r="N76" s="1171">
        <f t="shared" ref="N76" si="96">N68*$CG68+N69*$CG69+N72*$CG72+N73*$CG73+N74*$CG74+N70*$CG70+N71*$CG71</f>
        <v>321.75</v>
      </c>
      <c r="O76" s="1172"/>
      <c r="P76" s="1171">
        <f t="shared" ref="P76" si="97">P68*$CG68+P69*$CG69+P72*$CG72+P73*$CG73+P74*$CG74+P70*$CG70+P71*$CG71</f>
        <v>517.5</v>
      </c>
      <c r="Q76" s="1172"/>
      <c r="R76" s="1171">
        <f t="shared" ref="R76" si="98">R68*$CG68+R69*$CG69+R72*$CG72+R73*$CG73+R74*$CG74+R70*$CG70+R71*$CG71</f>
        <v>0</v>
      </c>
      <c r="S76" s="1172"/>
      <c r="T76" s="1171">
        <f t="shared" ref="T76" si="99">T68*$CG68+T69*$CG69+T72*$CG72+T73*$CG73+T74*$CG74+T70*$CG70+T71*$CG71</f>
        <v>29.5</v>
      </c>
      <c r="U76" s="1172"/>
      <c r="V76" s="1171">
        <f t="shared" ref="V76" si="100">V68*$CG68+V69*$CG69+V72*$CG72+V73*$CG73+V74*$CG74+V70*$CG70+V71*$CG71</f>
        <v>1762.25</v>
      </c>
      <c r="W76" s="1172"/>
      <c r="X76" s="1171">
        <f t="shared" ref="X76" si="101">X68*$CG68+X69*$CG69+X72*$CG72+X73*$CG73+X74*$CG74+X70*$CG70+X71*$CG71</f>
        <v>1676.75</v>
      </c>
      <c r="Y76" s="1172"/>
      <c r="Z76" s="1171">
        <f t="shared" ref="Z76" si="102">Z68*$CG68+Z69*$CG69+Z72*$CG72+Z73*$CG73+Z74*$CG74+Z70*$CG70+Z71*$CG71</f>
        <v>935.75</v>
      </c>
      <c r="AA76" s="1172"/>
      <c r="AB76" s="1171">
        <f t="shared" ref="AB76" si="103">AB68*$CG68+AB69*$CG69+AB72*$CG72+AB73*$CG73+AB74*$CG74+AB70*$CG70+AB71*$CG71</f>
        <v>220.75</v>
      </c>
      <c r="AC76" s="1172"/>
      <c r="AD76" s="1171">
        <f t="shared" ref="AD76" si="104">AD68*$CG68+AD69*$CG69+AD72*$CG72+AD73*$CG73+AD74*$CG74+AD70*$CG70+AD71*$CG71</f>
        <v>456.75</v>
      </c>
      <c r="AE76" s="1172"/>
      <c r="AF76" s="1171">
        <f t="shared" ref="AF76" si="105">AF68*$CG68+AF69*$CG69+AF72*$CG72+AF73*$CG73+AF74*$CG74+AF70*$CG70+AF71*$CG71</f>
        <v>48.25</v>
      </c>
      <c r="AG76" s="1172"/>
      <c r="AH76" s="1171">
        <f t="shared" ref="AH76" si="106">AH68*$CG68+AH69*$CG69+AH72*$CG72+AH73*$CG73+AH74*$CG74+AH70*$CG70+AH71*$CG71</f>
        <v>0</v>
      </c>
      <c r="AI76" s="1172"/>
      <c r="AJ76" s="1171">
        <f t="shared" ref="AJ76" si="107">AJ68*$CG68+AJ69*$CG69+AJ72*$CG72+AJ73*$CG73+AJ74*$CG74+AJ70*$CG70+AJ71*$CG71</f>
        <v>620</v>
      </c>
      <c r="AK76" s="1172"/>
      <c r="AL76" s="1171">
        <f t="shared" ref="AL76" si="108">AL68*$CG68+AL69*$CG69+AL72*$CG72+AL73*$CG73+AL74*$CG74+AL70*$CG70+AL71*$CG71</f>
        <v>338.5</v>
      </c>
      <c r="AM76" s="1172"/>
      <c r="AN76" s="1171">
        <f t="shared" ref="AN76" si="109">AN68*$CG68+AN69*$CG69+AN72*$CG72+AN73*$CG73+AN74*$CG74+AN70*$CG70+AN71*$CG71</f>
        <v>0</v>
      </c>
      <c r="AO76" s="1172"/>
      <c r="AP76" s="1171">
        <f t="shared" ref="AP76" si="110">AP68*$CG68+AP69*$CG69+AP72*$CG72+AP73*$CG73+AP74*$CG74+AP70*$CG70+AP71*$CG71</f>
        <v>234</v>
      </c>
      <c r="AQ76" s="1172"/>
      <c r="AR76" s="1171">
        <f t="shared" ref="AR76" si="111">AR68*$CG68+AR69*$CG69+AR72*$CG72+AR73*$CG73+AR74*$CG74+AR70*$CG70+AR71*$CG71</f>
        <v>2558</v>
      </c>
      <c r="AS76" s="1172"/>
      <c r="AT76" s="1171">
        <f t="shared" ref="AT76" si="112">AT68*$CG68+AT69*$CG69+AT72*$CG72+AT73*$CG73+AT74*$CG74+AT70*$CG70+AT71*$CG71</f>
        <v>2266.25</v>
      </c>
      <c r="AU76" s="1172"/>
      <c r="AV76" s="1171">
        <f t="shared" ref="AV76" si="113">AV68*$CG68+AV69*$CG69+AV72*$CG72+AV73*$CG73+AV74*$CG74+AV70*$CG70+AV71*$CG71</f>
        <v>1811.25</v>
      </c>
      <c r="AW76" s="1172"/>
      <c r="AX76" s="1171">
        <f t="shared" ref="AX76" si="114">AX68*$CG68+AX69*$CG69+AX72*$CG72+AX73*$CG73+AX74*$CG74+AX70*$CG70+AX71*$CG71</f>
        <v>512.5</v>
      </c>
      <c r="AY76" s="1172"/>
      <c r="AZ76" s="1171">
        <f t="shared" ref="AZ76" si="115">AZ68*$CG68+AZ69*$CG69+AZ72*$CG72+AZ73*$CG73+AZ74*$CG74+AZ70*$CG70+AZ71*$CG71</f>
        <v>0</v>
      </c>
      <c r="BA76" s="1172"/>
      <c r="BB76" s="1171">
        <f t="shared" ref="BB76" si="116">BB68*$CG68+BB69*$CG69+BB72*$CG72+BB73*$CG73+BB74*$CG74+BB70*$CG70+BB71*$CG71</f>
        <v>0</v>
      </c>
      <c r="BC76" s="1172"/>
      <c r="BD76" s="1171">
        <f t="shared" ref="BD76" si="117">BD68*$CG68+BD69*$CG69+BD72*$CG72+BD73*$CG73+BD74*$CG74+BD70*$CG70+BD71*$CG71</f>
        <v>0</v>
      </c>
      <c r="BE76" s="1172"/>
      <c r="BF76" s="1171">
        <f t="shared" ref="BF76" si="118">BF68*$CG68+BF69*$CG69+BF72*$CG72+BF73*$CG73+BF74*$CG74+BF70*$CG70+BF71*$CG71</f>
        <v>0</v>
      </c>
      <c r="BG76" s="1172"/>
      <c r="BH76" s="1171">
        <f t="shared" ref="BH76" si="119">BH68*$CG68+BH69*$CG69+BH72*$CG72+BH73*$CG73+BH74*$CG74+BH70*$CG70+BH71*$CG71</f>
        <v>0</v>
      </c>
      <c r="BI76" s="1172"/>
      <c r="BJ76" s="1171">
        <f t="shared" ref="BJ76" si="120">BJ68*$CG68+BJ69*$CG69+BJ72*$CG72+BJ73*$CG73+BJ74*$CG74+BJ70*$CG70+BJ71*$CG71</f>
        <v>0</v>
      </c>
      <c r="BK76" s="1172"/>
      <c r="BL76" s="1171">
        <f t="shared" ref="BL76" si="121">BL68*$CG68+BL69*$CG69+BL72*$CG72+BL73*$CG73+BL74*$CG74+BL70*$CG70+BL71*$CG71</f>
        <v>0</v>
      </c>
      <c r="BM76" s="1172"/>
      <c r="BN76" s="1171">
        <f t="shared" ref="BN76" si="122">BN68*$CG68+BN69*$CG69+BN72*$CG72+BN73*$CG73+BN74*$CG74+BN70*$CG70+BN71*$CG71</f>
        <v>0</v>
      </c>
      <c r="BO76" s="1172"/>
      <c r="BP76" s="1171">
        <f t="shared" ref="BP76" si="123">BP68*$CG68+BP69*$CG69+BP72*$CG72+BP73*$CG73+BP74*$CG74+BP70*$CG70+BP71*$CG71</f>
        <v>0</v>
      </c>
      <c r="BQ76" s="1172"/>
      <c r="BR76" s="1171">
        <f t="shared" ref="BR76" si="124">BR68*$CG68+BR69*$CG69+BR72*$CG72+BR73*$CG73+BR74*$CG74+BR70*$CG70+BR71*$CG71</f>
        <v>0</v>
      </c>
      <c r="BS76" s="1172"/>
      <c r="BT76" s="1171">
        <f t="shared" ref="BT76" si="125">BT68*$CG68+BT69*$CG69+BT72*$CG72+BT73*$CG73+BT74*$CG74+BT70*$CG70+BT71*$CG71</f>
        <v>0</v>
      </c>
      <c r="BU76" s="1172"/>
      <c r="BV76" s="1171">
        <f t="shared" ref="BV76" si="126">BV68*$CG68+BV69*$CG69+BV72*$CG72+BV73*$CG73+BV74*$CG74+BV70*$CG70+BV71*$CG71</f>
        <v>0</v>
      </c>
      <c r="BW76" s="1172"/>
      <c r="BX76" s="1171">
        <f t="shared" ref="BX76" si="127">BX68*$CG68+BX69*$CG69+BX72*$CG72+BX73*$CG73+BX74*$CG74+BX70*$CG70+BX71*$CG71</f>
        <v>0</v>
      </c>
      <c r="BY76" s="1172"/>
      <c r="BZ76" s="1171">
        <f t="shared" ref="BZ76" si="128">BZ68*$CG68+BZ69*$CG69+BZ72*$CG72+BZ73*$CG73+BZ74*$CG74+BZ70*$CG70+BZ71*$CG71</f>
        <v>0</v>
      </c>
      <c r="CA76" s="1172"/>
      <c r="CB76" s="1171">
        <f t="shared" ref="CB76" si="129">CB68*$CG68+CB69*$CG69+CB72*$CG72+CB73*$CG73+CB74*$CG74+CB70*$CG70+CB71*$CG71</f>
        <v>0</v>
      </c>
      <c r="CC76" s="1172"/>
      <c r="CD76" s="1171">
        <f t="shared" ref="CD76" si="130">CD68*$CG68+CD69*$CG69+CD72*$CG72+CD73*$CG73+CD74*$CG74+CD70*$CG70+CD71*$CG71</f>
        <v>0</v>
      </c>
      <c r="CE76" s="1172"/>
      <c r="CF76" s="747"/>
      <c r="CG76" s="745" t="s">
        <v>354</v>
      </c>
      <c r="CH76" s="745">
        <f>CH75/CF75</f>
        <v>107.74761904761905</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3691.5</v>
      </c>
      <c r="E97" s="342">
        <f t="shared" ref="E97" si="131">D97</f>
        <v>3691.5</v>
      </c>
      <c r="F97" s="342">
        <f>F76</f>
        <v>265.5</v>
      </c>
      <c r="G97" s="342">
        <f t="shared" ref="E97:G98" si="132">F97</f>
        <v>265.5</v>
      </c>
      <c r="H97" s="342">
        <v>0.1</v>
      </c>
      <c r="I97" s="342">
        <v>0.1</v>
      </c>
      <c r="J97" s="342">
        <f>J76</f>
        <v>1088.75</v>
      </c>
      <c r="K97" s="342">
        <f t="shared" ref="K97:M98" si="133">J97</f>
        <v>1088.75</v>
      </c>
      <c r="L97" s="342">
        <f t="shared" si="133"/>
        <v>1088.75</v>
      </c>
      <c r="M97" s="342">
        <f t="shared" si="133"/>
        <v>1088.75</v>
      </c>
      <c r="N97" s="342">
        <v>0.1</v>
      </c>
      <c r="O97" s="342">
        <v>0.1</v>
      </c>
      <c r="P97" s="342">
        <f t="shared" ref="P97" si="134">P76</f>
        <v>517.5</v>
      </c>
      <c r="Q97" s="342">
        <f t="shared" ref="Q97:Q98" si="135">P97</f>
        <v>517.5</v>
      </c>
      <c r="R97" s="342">
        <v>0.1</v>
      </c>
      <c r="S97" s="342">
        <v>0.1</v>
      </c>
      <c r="T97" s="342">
        <v>0.1</v>
      </c>
      <c r="U97" s="342">
        <v>0.1</v>
      </c>
      <c r="V97" s="342">
        <v>0.1</v>
      </c>
      <c r="W97" s="342">
        <v>0.1</v>
      </c>
      <c r="X97" s="342">
        <f t="shared" ref="X97" si="136">X76</f>
        <v>1676.75</v>
      </c>
      <c r="Y97" s="342">
        <f t="shared" ref="Y97:Y98" si="137">X97</f>
        <v>1676.75</v>
      </c>
      <c r="Z97" s="342">
        <f t="shared" ref="Z97" si="138">Z76</f>
        <v>935.75</v>
      </c>
      <c r="AA97" s="342">
        <f t="shared" ref="AA97:AA98" si="139">Z97</f>
        <v>935.75</v>
      </c>
      <c r="AB97" s="342">
        <f t="shared" ref="AB97" si="140">AB76</f>
        <v>220.75</v>
      </c>
      <c r="AC97" s="342">
        <f t="shared" ref="AC97:AC98" si="141">AB97</f>
        <v>220.75</v>
      </c>
      <c r="AD97" s="342">
        <f t="shared" ref="AD97" si="142">AD76</f>
        <v>456.75</v>
      </c>
      <c r="AE97" s="342">
        <f t="shared" ref="AE97:AE98" si="143">AD97</f>
        <v>456.75</v>
      </c>
      <c r="AF97" s="342">
        <f t="shared" ref="AF97" si="144">AF76</f>
        <v>48.25</v>
      </c>
      <c r="AG97" s="342">
        <f t="shared" ref="AG97:AG98" si="145">AF97</f>
        <v>48.25</v>
      </c>
      <c r="AH97" s="342">
        <v>0.1</v>
      </c>
      <c r="AI97" s="342">
        <v>0.1</v>
      </c>
      <c r="AJ97" s="342">
        <f t="shared" ref="AJ97" si="146">AJ76</f>
        <v>620</v>
      </c>
      <c r="AK97" s="342">
        <f t="shared" ref="AK97:AK98" si="147">AJ97</f>
        <v>620</v>
      </c>
      <c r="AL97" s="342">
        <f t="shared" ref="AL97" si="148">AL76</f>
        <v>338.5</v>
      </c>
      <c r="AM97" s="342">
        <f t="shared" ref="AM97:AM98" si="149">AL97</f>
        <v>338.5</v>
      </c>
      <c r="AN97" s="342">
        <v>0.1</v>
      </c>
      <c r="AO97" s="342">
        <v>0.1</v>
      </c>
      <c r="AP97" s="342">
        <f t="shared" ref="AP97" si="150">AP76</f>
        <v>234</v>
      </c>
      <c r="AQ97" s="342">
        <f t="shared" ref="AQ97:AQ98" si="151">AP97</f>
        <v>234</v>
      </c>
      <c r="AR97" s="342">
        <f t="shared" ref="AR97" si="152">AR76</f>
        <v>2558</v>
      </c>
      <c r="AS97" s="342">
        <f t="shared" ref="AS97:AS98" si="153">AR97</f>
        <v>2558</v>
      </c>
      <c r="AT97" s="342">
        <f t="shared" ref="AT97" si="154">AT76</f>
        <v>2266.25</v>
      </c>
      <c r="AU97" s="342">
        <f t="shared" ref="AU97:AU98" si="155">AT97</f>
        <v>2266.25</v>
      </c>
      <c r="AV97" s="342">
        <f t="shared" ref="AV97" si="156">AV76</f>
        <v>1811.25</v>
      </c>
      <c r="AW97" s="342">
        <f t="shared" ref="AW97:AW98" si="157">AV97</f>
        <v>1811.25</v>
      </c>
      <c r="AX97" s="342">
        <f t="shared" ref="AX97" si="158">AX76</f>
        <v>512.5</v>
      </c>
      <c r="AY97" s="342">
        <f t="shared" ref="AY97:AY98" si="159">AX97</f>
        <v>512.5</v>
      </c>
      <c r="AZ97" s="342">
        <f t="shared" ref="AZ97:BJ97" si="160">AZ76</f>
        <v>0</v>
      </c>
      <c r="BA97" s="342">
        <f t="shared" ref="BA97:BA98" si="161">AZ97</f>
        <v>0</v>
      </c>
      <c r="BB97" s="342">
        <f t="shared" si="160"/>
        <v>0</v>
      </c>
      <c r="BC97" s="342">
        <f t="shared" ref="BC97:BC98" si="162">BB97</f>
        <v>0</v>
      </c>
      <c r="BD97" s="342">
        <f t="shared" si="160"/>
        <v>0</v>
      </c>
      <c r="BE97" s="342">
        <f t="shared" ref="BE97:BE98" si="163">BD97</f>
        <v>0</v>
      </c>
      <c r="BF97" s="342">
        <f t="shared" si="160"/>
        <v>0</v>
      </c>
      <c r="BG97" s="342">
        <f t="shared" ref="BG97:BG98" si="164">BF97</f>
        <v>0</v>
      </c>
      <c r="BH97" s="342">
        <f t="shared" si="160"/>
        <v>0</v>
      </c>
      <c r="BI97" s="342">
        <f t="shared" ref="BI97:BI98" si="165">BH97</f>
        <v>0</v>
      </c>
      <c r="BJ97" s="342">
        <f t="shared" si="160"/>
        <v>0</v>
      </c>
      <c r="BK97" s="342">
        <f t="shared" ref="BK97:BK98" si="166">BJ97</f>
        <v>0</v>
      </c>
      <c r="BL97" s="342">
        <f t="shared" ref="BL97" si="167">BL76</f>
        <v>0</v>
      </c>
      <c r="BM97" s="342">
        <f t="shared" ref="BM97:BM98" si="168">BL97</f>
        <v>0</v>
      </c>
      <c r="BN97" s="342">
        <f t="shared" ref="BN97" si="169">BN76</f>
        <v>0</v>
      </c>
      <c r="BO97" s="342">
        <f t="shared" ref="BO97:BO98" si="170">BN97</f>
        <v>0</v>
      </c>
      <c r="BP97" s="342">
        <f t="shared" ref="BP97" si="171">BP76</f>
        <v>0</v>
      </c>
      <c r="BQ97" s="342">
        <f t="shared" ref="BQ97:BQ98" si="172">BP97</f>
        <v>0</v>
      </c>
      <c r="BR97" s="342">
        <f t="shared" ref="BR97" si="173">BR76</f>
        <v>0</v>
      </c>
      <c r="BS97" s="342">
        <f t="shared" ref="BS97:BS98" si="174">BR97</f>
        <v>0</v>
      </c>
      <c r="BT97" s="342">
        <f t="shared" ref="BT97" si="175">BT76</f>
        <v>0</v>
      </c>
      <c r="BU97" s="342">
        <f t="shared" ref="BU97:BU98" si="176">BT97</f>
        <v>0</v>
      </c>
      <c r="BV97" s="342">
        <f t="shared" ref="BV97" si="177">BV76</f>
        <v>0</v>
      </c>
      <c r="BW97" s="342">
        <f t="shared" ref="BW97:BW98" si="178">BV97</f>
        <v>0</v>
      </c>
      <c r="BX97" s="342">
        <f t="shared" ref="BX97" si="179">BX76</f>
        <v>0</v>
      </c>
      <c r="BY97" s="342">
        <f t="shared" ref="BY97:BY98" si="180">BX97</f>
        <v>0</v>
      </c>
      <c r="BZ97" s="342">
        <f t="shared" ref="BZ97" si="181">BZ76</f>
        <v>0</v>
      </c>
      <c r="CA97" s="342">
        <f t="shared" ref="CA97:CA98" si="182">BZ97</f>
        <v>0</v>
      </c>
      <c r="CB97" s="342">
        <f t="shared" ref="CB97" si="183">CB76</f>
        <v>0</v>
      </c>
      <c r="CC97" s="342">
        <f t="shared" ref="CC97:CC98" si="184">CB97</f>
        <v>0</v>
      </c>
      <c r="CD97" s="342">
        <f t="shared" ref="CD97" si="185">CD76</f>
        <v>0</v>
      </c>
      <c r="CE97" s="342">
        <f t="shared" ref="CE97:CE98" si="186">CD97</f>
        <v>0</v>
      </c>
      <c r="CF97" s="343"/>
      <c r="CG97" s="250"/>
      <c r="CH97" s="250"/>
      <c r="CI97" s="344"/>
      <c r="CL97" s="298"/>
      <c r="CM97" s="298"/>
    </row>
    <row r="98" spans="1:91" ht="13.5" thickBot="1" x14ac:dyDescent="0.25">
      <c r="A98" s="339" t="s">
        <v>381</v>
      </c>
      <c r="B98" s="340"/>
      <c r="C98" s="341"/>
      <c r="D98" s="342">
        <f>D97</f>
        <v>3691.5</v>
      </c>
      <c r="E98" s="342">
        <f t="shared" si="132"/>
        <v>3691.5</v>
      </c>
      <c r="F98" s="342">
        <f t="shared" ref="F98" si="187">IF(F97=0,NA(),F97+E98)</f>
        <v>3957</v>
      </c>
      <c r="G98" s="342">
        <f t="shared" si="132"/>
        <v>3957</v>
      </c>
      <c r="H98" s="342">
        <f t="shared" ref="H98" si="188">IF(H97=0,NA(),H97+G98)</f>
        <v>3957.1</v>
      </c>
      <c r="I98" s="342">
        <f t="shared" ref="I98" si="189">H98</f>
        <v>3957.1</v>
      </c>
      <c r="J98" s="342">
        <f t="shared" ref="J98" si="190">IF(J97=0,NA(),J97+I98)</f>
        <v>5045.8500000000004</v>
      </c>
      <c r="K98" s="342">
        <f t="shared" si="133"/>
        <v>5045.8500000000004</v>
      </c>
      <c r="L98" s="342">
        <f t="shared" ref="L98" si="191">IF(L97=0,NA(),L97+K98)</f>
        <v>6134.6</v>
      </c>
      <c r="M98" s="342">
        <f t="shared" si="133"/>
        <v>6134.6</v>
      </c>
      <c r="N98" s="342">
        <f t="shared" ref="N98" si="192">IF(N97=0,NA(),N97+M98)</f>
        <v>6134.7000000000007</v>
      </c>
      <c r="O98" s="342">
        <f t="shared" ref="O98" si="193">N98</f>
        <v>6134.7000000000007</v>
      </c>
      <c r="P98" s="342">
        <f t="shared" ref="P98" si="194">IF(P97=0,NA(),P97+O98)</f>
        <v>6652.2000000000007</v>
      </c>
      <c r="Q98" s="342">
        <f t="shared" si="135"/>
        <v>6652.2000000000007</v>
      </c>
      <c r="R98" s="342">
        <f t="shared" ref="R98" si="195">IF(R97=0,NA(),R97+Q98)</f>
        <v>6652.3000000000011</v>
      </c>
      <c r="S98" s="342">
        <f t="shared" ref="S98" si="196">R98</f>
        <v>6652.3000000000011</v>
      </c>
      <c r="T98" s="342">
        <f t="shared" ref="T98" si="197">IF(T97=0,NA(),T97+S98)</f>
        <v>6652.4000000000015</v>
      </c>
      <c r="U98" s="342">
        <f t="shared" ref="U98" si="198">T98</f>
        <v>6652.4000000000015</v>
      </c>
      <c r="V98" s="342">
        <f t="shared" ref="V98" si="199">IF(V97=0,NA(),V97+U98)</f>
        <v>6652.5000000000018</v>
      </c>
      <c r="W98" s="342">
        <f t="shared" ref="W98" si="200">V98</f>
        <v>6652.5000000000018</v>
      </c>
      <c r="X98" s="342">
        <f t="shared" ref="X98" si="201">IF(X97=0,NA(),X97+W98)</f>
        <v>8329.2500000000018</v>
      </c>
      <c r="Y98" s="342">
        <f t="shared" si="137"/>
        <v>8329.2500000000018</v>
      </c>
      <c r="Z98" s="342">
        <f t="shared" ref="Z98" si="202">IF(Z97=0,NA(),Z97+Y98)</f>
        <v>9265.0000000000018</v>
      </c>
      <c r="AA98" s="342">
        <f t="shared" si="139"/>
        <v>9265.0000000000018</v>
      </c>
      <c r="AB98" s="342">
        <f t="shared" ref="AB98" si="203">IF(AB97=0,NA(),AB97+AA98)</f>
        <v>9485.7500000000018</v>
      </c>
      <c r="AC98" s="342">
        <f t="shared" si="141"/>
        <v>9485.7500000000018</v>
      </c>
      <c r="AD98" s="342">
        <f t="shared" ref="AD98" si="204">IF(AD97=0,NA(),AD97+AC98)</f>
        <v>9942.5000000000018</v>
      </c>
      <c r="AE98" s="342">
        <f t="shared" si="143"/>
        <v>9942.5000000000018</v>
      </c>
      <c r="AF98" s="342">
        <f t="shared" ref="AF98" si="205">IF(AF97=0,NA(),AF97+AE98)</f>
        <v>9990.7500000000018</v>
      </c>
      <c r="AG98" s="342">
        <f t="shared" si="145"/>
        <v>9990.7500000000018</v>
      </c>
      <c r="AH98" s="342">
        <f t="shared" ref="AH98" si="206">IF(AH97=0,NA(),AH97+AG98)</f>
        <v>9990.8500000000022</v>
      </c>
      <c r="AI98" s="342">
        <f t="shared" ref="AI98" si="207">AH98</f>
        <v>9990.8500000000022</v>
      </c>
      <c r="AJ98" s="342">
        <f t="shared" ref="AJ98" si="208">IF(AJ97=0,NA(),AJ97+AI98)</f>
        <v>10610.850000000002</v>
      </c>
      <c r="AK98" s="342">
        <f t="shared" si="147"/>
        <v>10610.850000000002</v>
      </c>
      <c r="AL98" s="342">
        <f t="shared" ref="AL98" si="209">IF(AL97=0,NA(),AL97+AK98)</f>
        <v>10949.350000000002</v>
      </c>
      <c r="AM98" s="342">
        <f t="shared" si="149"/>
        <v>10949.350000000002</v>
      </c>
      <c r="AN98" s="342">
        <f t="shared" ref="AN98" si="210">IF(AN97=0,NA(),AN97+AM98)</f>
        <v>10949.450000000003</v>
      </c>
      <c r="AO98" s="342">
        <f t="shared" ref="AO98" si="211">AN98</f>
        <v>10949.450000000003</v>
      </c>
      <c r="AP98" s="342">
        <f t="shared" ref="AP98" si="212">IF(AP97=0,NA(),AP97+AO98)</f>
        <v>11183.450000000003</v>
      </c>
      <c r="AQ98" s="342">
        <f t="shared" si="151"/>
        <v>11183.450000000003</v>
      </c>
      <c r="AR98" s="342">
        <f t="shared" ref="AR98" si="213">IF(AR97=0,NA(),AR97+AQ98)</f>
        <v>13741.450000000003</v>
      </c>
      <c r="AS98" s="342">
        <f t="shared" si="153"/>
        <v>13741.450000000003</v>
      </c>
      <c r="AT98" s="342">
        <f t="shared" ref="AT98" si="214">IF(AT97=0,NA(),AT97+AS98)</f>
        <v>16007.700000000003</v>
      </c>
      <c r="AU98" s="342">
        <f t="shared" si="155"/>
        <v>16007.700000000003</v>
      </c>
      <c r="AV98" s="342">
        <f t="shared" ref="AV98" si="215">IF(AV97=0,NA(),AV97+AU98)</f>
        <v>17818.950000000004</v>
      </c>
      <c r="AW98" s="342">
        <f t="shared" si="157"/>
        <v>17818.950000000004</v>
      </c>
      <c r="AX98" s="342">
        <f t="shared" ref="AX98" si="216">IF(AX97=0,NA(),AX97+AW98)</f>
        <v>18331.450000000004</v>
      </c>
      <c r="AY98" s="342">
        <f t="shared" si="159"/>
        <v>18331.450000000004</v>
      </c>
      <c r="AZ98" s="342" t="e">
        <f>IF(AZ97=0,NA(),AZ97+AY98)</f>
        <v>#N/A</v>
      </c>
      <c r="BA98" s="342" t="e">
        <f t="shared" si="161"/>
        <v>#N/A</v>
      </c>
      <c r="BB98" s="342" t="e">
        <f t="shared" ref="BB98" si="217">IF(BB97=0,NA(),BB97+BA98)</f>
        <v>#N/A</v>
      </c>
      <c r="BC98" s="342" t="e">
        <f t="shared" si="162"/>
        <v>#N/A</v>
      </c>
      <c r="BD98" s="342" t="e">
        <f t="shared" ref="BD98" si="218">IF(BD97=0,NA(),BD97+BC98)</f>
        <v>#N/A</v>
      </c>
      <c r="BE98" s="342" t="e">
        <f t="shared" si="163"/>
        <v>#N/A</v>
      </c>
      <c r="BF98" s="342" t="e">
        <f t="shared" ref="BF98" si="219">IF(BF97=0,NA(),BF97+BE98)</f>
        <v>#N/A</v>
      </c>
      <c r="BG98" s="342" t="e">
        <f t="shared" si="164"/>
        <v>#N/A</v>
      </c>
      <c r="BH98" s="342" t="e">
        <f t="shared" ref="BH98" si="220">IF(BH97=0,NA(),BH97+BG98)</f>
        <v>#N/A</v>
      </c>
      <c r="BI98" s="342" t="e">
        <f t="shared" si="165"/>
        <v>#N/A</v>
      </c>
      <c r="BJ98" s="342" t="e">
        <f t="shared" ref="BJ98" si="221">IF(BJ97=0,NA(),BJ97+BI98)</f>
        <v>#N/A</v>
      </c>
      <c r="BK98" s="342" t="e">
        <f t="shared" si="166"/>
        <v>#N/A</v>
      </c>
      <c r="BL98" s="342" t="e">
        <f t="shared" ref="BL98" si="222">IF(BL97=0,NA(),BL97+BK98)</f>
        <v>#N/A</v>
      </c>
      <c r="BM98" s="342" t="e">
        <f t="shared" si="168"/>
        <v>#N/A</v>
      </c>
      <c r="BN98" s="342" t="e">
        <f t="shared" ref="BN98" si="223">IF(BN97=0,NA(),BN97+BM98)</f>
        <v>#N/A</v>
      </c>
      <c r="BO98" s="342" t="e">
        <f t="shared" si="170"/>
        <v>#N/A</v>
      </c>
      <c r="BP98" s="342" t="e">
        <f t="shared" ref="BP98" si="224">IF(BP97=0,NA(),BP97+BO98)</f>
        <v>#N/A</v>
      </c>
      <c r="BQ98" s="342" t="e">
        <f t="shared" si="172"/>
        <v>#N/A</v>
      </c>
      <c r="BR98" s="342" t="e">
        <f t="shared" ref="BR98" si="225">IF(BR97=0,NA(),BR97+BQ98)</f>
        <v>#N/A</v>
      </c>
      <c r="BS98" s="342" t="e">
        <f t="shared" si="174"/>
        <v>#N/A</v>
      </c>
      <c r="BT98" s="342" t="e">
        <f t="shared" ref="BT98" si="226">IF(BT97=0,NA(),BT97+BS98)</f>
        <v>#N/A</v>
      </c>
      <c r="BU98" s="342" t="e">
        <f t="shared" si="176"/>
        <v>#N/A</v>
      </c>
      <c r="BV98" s="342" t="e">
        <f t="shared" ref="BV98" si="227">IF(BV97=0,NA(),BV97+BU98)</f>
        <v>#N/A</v>
      </c>
      <c r="BW98" s="342" t="e">
        <f t="shared" si="178"/>
        <v>#N/A</v>
      </c>
      <c r="BX98" s="342" t="e">
        <f>IF(BX97=0,NA(),BX97+BW98)</f>
        <v>#N/A</v>
      </c>
      <c r="BY98" s="342" t="e">
        <f t="shared" si="180"/>
        <v>#N/A</v>
      </c>
      <c r="BZ98" s="342" t="e">
        <f t="shared" ref="BZ98" si="228">IF(BZ97=0,NA(),BZ97+BY98)</f>
        <v>#N/A</v>
      </c>
      <c r="CA98" s="342" t="e">
        <f t="shared" si="182"/>
        <v>#N/A</v>
      </c>
      <c r="CB98" s="342" t="e">
        <f t="shared" ref="CB98" si="229">IF(CB97=0,NA(),CB97+CA98)</f>
        <v>#N/A</v>
      </c>
      <c r="CC98" s="342" t="e">
        <f t="shared" si="184"/>
        <v>#N/A</v>
      </c>
      <c r="CD98" s="342" t="e">
        <f t="shared" ref="CD98" si="230">IF(CD97=0,NA(),CD97+CC98)</f>
        <v>#N/A</v>
      </c>
      <c r="CE98" s="342" t="e">
        <f t="shared" si="186"/>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3539.0066643998634</v>
      </c>
      <c r="E100" s="351">
        <f t="shared" ref="E100" si="231">D100</f>
        <v>3539.0066643998634</v>
      </c>
      <c r="F100" s="351">
        <f>F52</f>
        <v>1415.6026657599455</v>
      </c>
      <c r="G100" s="351">
        <f t="shared" ref="G100" si="232">F100</f>
        <v>1415.6026657599455</v>
      </c>
      <c r="H100" s="351">
        <f>H52</f>
        <v>707.80133287997273</v>
      </c>
      <c r="I100" s="351">
        <f t="shared" ref="I100:I101" si="233">H100</f>
        <v>707.80133287997273</v>
      </c>
      <c r="J100" s="351">
        <f>J52</f>
        <v>0</v>
      </c>
      <c r="K100" s="351">
        <f t="shared" ref="K100:K101" si="234">J100</f>
        <v>0</v>
      </c>
      <c r="L100" s="351">
        <f>L52</f>
        <v>707.80133287997273</v>
      </c>
      <c r="M100" s="351">
        <f t="shared" ref="M100:M101" si="235">L100</f>
        <v>707.80133287997273</v>
      </c>
      <c r="N100" s="351">
        <f>N52</f>
        <v>707.80133287997273</v>
      </c>
      <c r="O100" s="351">
        <f t="shared" ref="O100:O101" si="236">N100</f>
        <v>707.80133287997273</v>
      </c>
      <c r="P100" s="351">
        <f>P52</f>
        <v>1415.6026657599455</v>
      </c>
      <c r="Q100" s="351">
        <f t="shared" ref="Q100:Q101" si="237">P100</f>
        <v>1415.6026657599455</v>
      </c>
      <c r="R100" s="351">
        <f>R52</f>
        <v>0</v>
      </c>
      <c r="S100" s="351">
        <f t="shared" ref="S100:S101" si="238">R100</f>
        <v>0</v>
      </c>
      <c r="T100" s="351">
        <f>T52</f>
        <v>0</v>
      </c>
      <c r="U100" s="351">
        <f t="shared" ref="U100:U101" si="239">T100</f>
        <v>0</v>
      </c>
      <c r="V100" s="351">
        <f>V52</f>
        <v>0</v>
      </c>
      <c r="W100" s="351">
        <f t="shared" ref="W100:W101" si="240">V100</f>
        <v>0</v>
      </c>
      <c r="X100" s="351">
        <f>X52</f>
        <v>0</v>
      </c>
      <c r="Y100" s="351">
        <f t="shared" ref="Y100:Y101" si="241">X100</f>
        <v>0</v>
      </c>
      <c r="Z100" s="351">
        <f>Z52</f>
        <v>0</v>
      </c>
      <c r="AA100" s="351">
        <f t="shared" ref="AA100:AA101" si="242">Z100</f>
        <v>0</v>
      </c>
      <c r="AB100" s="351">
        <f>AB52</f>
        <v>0</v>
      </c>
      <c r="AC100" s="351">
        <f t="shared" ref="AC100:AC101" si="243">AB100</f>
        <v>0</v>
      </c>
      <c r="AD100" s="351">
        <f>AD52</f>
        <v>2123.403998639918</v>
      </c>
      <c r="AE100" s="351">
        <f t="shared" ref="AE100:AE101" si="244">AD100</f>
        <v>2123.403998639918</v>
      </c>
      <c r="AF100" s="351">
        <f>AF52</f>
        <v>2123.403998639918</v>
      </c>
      <c r="AG100" s="351">
        <f t="shared" ref="AG100:AG101" si="245">AF100</f>
        <v>2123.403998639918</v>
      </c>
      <c r="AH100" s="351">
        <f>AH52</f>
        <v>3539.0066643998634</v>
      </c>
      <c r="AI100" s="351">
        <f t="shared" ref="AI100:AI101" si="246">AH100</f>
        <v>3539.0066643998634</v>
      </c>
      <c r="AJ100" s="351">
        <f>AJ52</f>
        <v>1415.6026657599455</v>
      </c>
      <c r="AK100" s="351">
        <f t="shared" ref="AK100:AK101" si="247">AJ100</f>
        <v>1415.6026657599455</v>
      </c>
      <c r="AL100" s="351">
        <f>AL52</f>
        <v>1415.6026657599455</v>
      </c>
      <c r="AM100" s="351">
        <f t="shared" ref="AM100:AM101" si="248">AL100</f>
        <v>1415.6026657599455</v>
      </c>
      <c r="AN100" s="351">
        <f>AN52</f>
        <v>3539.0066643998634</v>
      </c>
      <c r="AO100" s="351">
        <f t="shared" ref="AO100:AO101" si="249">AN100</f>
        <v>3539.0066643998634</v>
      </c>
      <c r="AP100" s="351">
        <f>AP52</f>
        <v>3539.0066643998634</v>
      </c>
      <c r="AQ100" s="351">
        <f t="shared" ref="AQ100:AQ101" si="250">AP100</f>
        <v>3539.0066643998634</v>
      </c>
      <c r="AR100" s="351">
        <f>AR52</f>
        <v>7078.0133287997269</v>
      </c>
      <c r="AS100" s="351">
        <f t="shared" ref="AS100:AS101" si="251">AR100</f>
        <v>7078.0133287997269</v>
      </c>
      <c r="AT100" s="351">
        <f>AT52</f>
        <v>7078.0133287997269</v>
      </c>
      <c r="AU100" s="351">
        <f t="shared" ref="AU100:AU101" si="252">AT100</f>
        <v>7078.0133287997269</v>
      </c>
      <c r="AV100" s="351">
        <f>AV52</f>
        <v>7078.0133287997269</v>
      </c>
      <c r="AW100" s="351">
        <f t="shared" ref="AW100:AW101" si="253">AV100</f>
        <v>7078.0133287997269</v>
      </c>
      <c r="AX100" s="351">
        <f>AX52</f>
        <v>1415.6026657599455</v>
      </c>
      <c r="AY100" s="351">
        <f t="shared" ref="AY100:AY101" si="254">AX100</f>
        <v>1415.6026657599455</v>
      </c>
      <c r="AZ100" s="351">
        <f>AZ52</f>
        <v>2831.2053315198909</v>
      </c>
      <c r="BA100" s="351">
        <f t="shared" ref="BA100:BA101" si="255">AZ100</f>
        <v>2831.2053315198909</v>
      </c>
      <c r="BB100" s="351">
        <f>BB52</f>
        <v>2831.2053315198909</v>
      </c>
      <c r="BC100" s="351">
        <f t="shared" ref="BC100:BC101" si="256">BB100</f>
        <v>2831.2053315198909</v>
      </c>
      <c r="BD100" s="351">
        <f>BD52</f>
        <v>1415.6026657599455</v>
      </c>
      <c r="BE100" s="351">
        <f t="shared" ref="BE100:BE101" si="257">BD100</f>
        <v>1415.6026657599455</v>
      </c>
      <c r="BF100" s="351">
        <f>BF52</f>
        <v>1415.6026657599455</v>
      </c>
      <c r="BG100" s="351">
        <f t="shared" ref="BG100:BG101" si="258">BF100</f>
        <v>1415.6026657599455</v>
      </c>
      <c r="BH100" s="351">
        <f>BH52</f>
        <v>1415.6026657599455</v>
      </c>
      <c r="BI100" s="351">
        <f t="shared" ref="BI100:BI101" si="259">BH100</f>
        <v>1415.6026657599455</v>
      </c>
      <c r="BJ100" s="351">
        <f>BJ52</f>
        <v>1415.6026657599455</v>
      </c>
      <c r="BK100" s="351">
        <f t="shared" ref="BK100:BK101" si="260">BJ100</f>
        <v>1415.6026657599455</v>
      </c>
      <c r="BL100" s="351">
        <f>BL52</f>
        <v>1415.6026657599455</v>
      </c>
      <c r="BM100" s="351">
        <f t="shared" ref="BM100:BM101" si="261">BL100</f>
        <v>1415.6026657599455</v>
      </c>
      <c r="BN100" s="351">
        <f>BN52</f>
        <v>1415.6026657599455</v>
      </c>
      <c r="BO100" s="351">
        <f t="shared" ref="BO100:BO101" si="262">BN100</f>
        <v>1415.6026657599455</v>
      </c>
      <c r="BP100" s="351">
        <f>BP52</f>
        <v>1415.6026657599455</v>
      </c>
      <c r="BQ100" s="351">
        <f t="shared" ref="BQ100:BQ101" si="263">BP100</f>
        <v>1415.6026657599455</v>
      </c>
      <c r="BR100" s="351">
        <f>BR52</f>
        <v>1415.6026657599455</v>
      </c>
      <c r="BS100" s="351">
        <f t="shared" ref="BS100:BS101" si="264">BR100</f>
        <v>1415.6026657599455</v>
      </c>
      <c r="BT100" s="351">
        <f>BT52</f>
        <v>1415.6026657599455</v>
      </c>
      <c r="BU100" s="351">
        <f t="shared" ref="BU100:BU101" si="265">BT100</f>
        <v>1415.6026657599455</v>
      </c>
      <c r="BV100" s="351">
        <f>BV52</f>
        <v>1415.6026657599455</v>
      </c>
      <c r="BW100" s="351">
        <f t="shared" ref="BW100:BW101" si="266">BV100</f>
        <v>1415.6026657599455</v>
      </c>
      <c r="BX100" s="351">
        <f>BX52</f>
        <v>0</v>
      </c>
      <c r="BY100" s="351">
        <f t="shared" ref="BY100:BY101" si="267">BX100</f>
        <v>0</v>
      </c>
      <c r="BZ100" s="351">
        <f>BZ52</f>
        <v>0</v>
      </c>
      <c r="CA100" s="351">
        <f t="shared" ref="CA100:CA101" si="268">BZ100</f>
        <v>0</v>
      </c>
      <c r="CB100" s="351">
        <f>CB52</f>
        <v>2123.403998639918</v>
      </c>
      <c r="CC100" s="351">
        <f t="shared" ref="CC100:CC101" si="269">CB100</f>
        <v>2123.403998639918</v>
      </c>
      <c r="CD100" s="351">
        <f>CD52</f>
        <v>0</v>
      </c>
      <c r="CE100" s="351">
        <f t="shared" ref="CE100:CE101" si="270">CD100</f>
        <v>0</v>
      </c>
      <c r="CF100" s="352"/>
      <c r="CG100" s="352"/>
      <c r="CH100" s="352"/>
      <c r="CI100" s="353"/>
      <c r="CJ100" s="354"/>
      <c r="CK100" s="354"/>
    </row>
    <row r="101" spans="1:91" ht="13.5" thickBot="1" x14ac:dyDescent="0.25">
      <c r="A101" s="339" t="s">
        <v>383</v>
      </c>
      <c r="B101" s="340"/>
      <c r="C101" s="341"/>
      <c r="D101" s="355">
        <f>C101+D100</f>
        <v>3539.0066643998634</v>
      </c>
      <c r="E101" s="356">
        <f>D101</f>
        <v>3539.0066643998634</v>
      </c>
      <c r="F101" s="355">
        <f>E101+F100</f>
        <v>4954.6093301598085</v>
      </c>
      <c r="G101" s="351">
        <f>F101</f>
        <v>4954.6093301598085</v>
      </c>
      <c r="H101" s="355">
        <f t="shared" ref="H101" si="271">G101+H100</f>
        <v>5662.410663039781</v>
      </c>
      <c r="I101" s="356">
        <f t="shared" si="233"/>
        <v>5662.410663039781</v>
      </c>
      <c r="J101" s="355">
        <f t="shared" ref="J101" si="272">I101+J100</f>
        <v>5662.410663039781</v>
      </c>
      <c r="K101" s="351">
        <f t="shared" si="234"/>
        <v>5662.410663039781</v>
      </c>
      <c r="L101" s="355">
        <f t="shared" ref="L101" si="273">K101+L100</f>
        <v>6370.2119959197535</v>
      </c>
      <c r="M101" s="356">
        <f t="shared" si="235"/>
        <v>6370.2119959197535</v>
      </c>
      <c r="N101" s="355">
        <f t="shared" ref="N101" si="274">M101+N100</f>
        <v>7078.013328799726</v>
      </c>
      <c r="O101" s="351">
        <f t="shared" si="236"/>
        <v>7078.013328799726</v>
      </c>
      <c r="P101" s="355">
        <f t="shared" ref="P101" si="275">O101+P100</f>
        <v>8493.6159945596719</v>
      </c>
      <c r="Q101" s="356">
        <f t="shared" si="237"/>
        <v>8493.6159945596719</v>
      </c>
      <c r="R101" s="355">
        <f t="shared" ref="R101" si="276">Q101+R100</f>
        <v>8493.6159945596719</v>
      </c>
      <c r="S101" s="351">
        <f t="shared" si="238"/>
        <v>8493.6159945596719</v>
      </c>
      <c r="T101" s="355">
        <f t="shared" ref="T101" si="277">S101+T100</f>
        <v>8493.6159945596719</v>
      </c>
      <c r="U101" s="356">
        <f t="shared" si="239"/>
        <v>8493.6159945596719</v>
      </c>
      <c r="V101" s="355">
        <f t="shared" ref="V101" si="278">U101+V100</f>
        <v>8493.6159945596719</v>
      </c>
      <c r="W101" s="351">
        <f t="shared" si="240"/>
        <v>8493.6159945596719</v>
      </c>
      <c r="X101" s="355">
        <f t="shared" ref="X101" si="279">W101+X100</f>
        <v>8493.6159945596719</v>
      </c>
      <c r="Y101" s="356">
        <f t="shared" si="241"/>
        <v>8493.6159945596719</v>
      </c>
      <c r="Z101" s="355">
        <f t="shared" ref="Z101" si="280">Y101+Z100</f>
        <v>8493.6159945596719</v>
      </c>
      <c r="AA101" s="351">
        <f t="shared" si="242"/>
        <v>8493.6159945596719</v>
      </c>
      <c r="AB101" s="355">
        <f t="shared" ref="AB101" si="281">AA101+AB100</f>
        <v>8493.6159945596719</v>
      </c>
      <c r="AC101" s="356">
        <f t="shared" si="243"/>
        <v>8493.6159945596719</v>
      </c>
      <c r="AD101" s="355">
        <f t="shared" ref="AD101" si="282">AC101+AD100</f>
        <v>10617.01999319959</v>
      </c>
      <c r="AE101" s="351">
        <f t="shared" si="244"/>
        <v>10617.01999319959</v>
      </c>
      <c r="AF101" s="355">
        <f t="shared" ref="AF101" si="283">AE101+AF100</f>
        <v>12740.423991839509</v>
      </c>
      <c r="AG101" s="356">
        <f t="shared" si="245"/>
        <v>12740.423991839509</v>
      </c>
      <c r="AH101" s="355">
        <f t="shared" ref="AH101" si="284">AG101+AH100</f>
        <v>16279.430656239372</v>
      </c>
      <c r="AI101" s="351">
        <f t="shared" si="246"/>
        <v>16279.430656239372</v>
      </c>
      <c r="AJ101" s="355">
        <f t="shared" ref="AJ101" si="285">AI101+AJ100</f>
        <v>17695.033321999319</v>
      </c>
      <c r="AK101" s="356">
        <f t="shared" si="247"/>
        <v>17695.033321999319</v>
      </c>
      <c r="AL101" s="355">
        <f t="shared" ref="AL101" si="286">AK101+AL100</f>
        <v>19110.635987759266</v>
      </c>
      <c r="AM101" s="351">
        <f t="shared" si="248"/>
        <v>19110.635987759266</v>
      </c>
      <c r="AN101" s="355">
        <f t="shared" ref="AN101" si="287">AM101+AN100</f>
        <v>22649.642652159127</v>
      </c>
      <c r="AO101" s="356">
        <f t="shared" si="249"/>
        <v>22649.642652159127</v>
      </c>
      <c r="AP101" s="355">
        <f t="shared" ref="AP101" si="288">AO101+AP100</f>
        <v>26188.649316558993</v>
      </c>
      <c r="AQ101" s="351">
        <f t="shared" si="250"/>
        <v>26188.649316558993</v>
      </c>
      <c r="AR101" s="355">
        <f t="shared" ref="AR101" si="289">AQ101+AR100</f>
        <v>33266.662645358723</v>
      </c>
      <c r="AS101" s="356">
        <f t="shared" si="251"/>
        <v>33266.662645358723</v>
      </c>
      <c r="AT101" s="355">
        <f t="shared" ref="AT101" si="290">AS101+AT100</f>
        <v>40344.675974158454</v>
      </c>
      <c r="AU101" s="351">
        <f t="shared" si="252"/>
        <v>40344.675974158454</v>
      </c>
      <c r="AV101" s="355">
        <f t="shared" ref="AV101" si="291">AU101+AV100</f>
        <v>47422.689302958184</v>
      </c>
      <c r="AW101" s="356">
        <f t="shared" si="253"/>
        <v>47422.689302958184</v>
      </c>
      <c r="AX101" s="355">
        <f t="shared" ref="AX101" si="292">AW101+AX100</f>
        <v>48838.291968718127</v>
      </c>
      <c r="AY101" s="351">
        <f t="shared" si="254"/>
        <v>48838.291968718127</v>
      </c>
      <c r="AZ101" s="355">
        <f>AY101+AZ100</f>
        <v>51669.497300238021</v>
      </c>
      <c r="BA101" s="356">
        <f t="shared" si="255"/>
        <v>51669.497300238021</v>
      </c>
      <c r="BB101" s="355">
        <f t="shared" ref="BB101" si="293">BA101+BB100</f>
        <v>54500.702631757915</v>
      </c>
      <c r="BC101" s="356">
        <f t="shared" si="256"/>
        <v>54500.702631757915</v>
      </c>
      <c r="BD101" s="355">
        <f t="shared" ref="BD101" si="294">BC101+BD100</f>
        <v>55916.305297517858</v>
      </c>
      <c r="BE101" s="356">
        <f t="shared" si="257"/>
        <v>55916.305297517858</v>
      </c>
      <c r="BF101" s="355">
        <f t="shared" ref="BF101" si="295">BE101+BF100</f>
        <v>57331.907963277801</v>
      </c>
      <c r="BG101" s="356">
        <f t="shared" si="258"/>
        <v>57331.907963277801</v>
      </c>
      <c r="BH101" s="355">
        <f t="shared" ref="BH101" si="296">BG101+BH100</f>
        <v>58747.510629037744</v>
      </c>
      <c r="BI101" s="356">
        <f t="shared" si="259"/>
        <v>58747.510629037744</v>
      </c>
      <c r="BJ101" s="355">
        <f t="shared" ref="BJ101" si="297">BI101+BJ100</f>
        <v>60163.113294797688</v>
      </c>
      <c r="BK101" s="356">
        <f t="shared" si="260"/>
        <v>60163.113294797688</v>
      </c>
      <c r="BL101" s="355">
        <f t="shared" ref="BL101" si="298">BK101+BL100</f>
        <v>61578.715960557631</v>
      </c>
      <c r="BM101" s="356">
        <f t="shared" si="261"/>
        <v>61578.715960557631</v>
      </c>
      <c r="BN101" s="355">
        <f t="shared" ref="BN101" si="299">BM101+BN100</f>
        <v>62994.318626317574</v>
      </c>
      <c r="BO101" s="356">
        <f t="shared" si="262"/>
        <v>62994.318626317574</v>
      </c>
      <c r="BP101" s="355">
        <f t="shared" ref="BP101" si="300">BO101+BP100</f>
        <v>64409.921292077517</v>
      </c>
      <c r="BQ101" s="356">
        <f t="shared" si="263"/>
        <v>64409.921292077517</v>
      </c>
      <c r="BR101" s="355">
        <f t="shared" ref="BR101" si="301">BQ101+BR100</f>
        <v>65825.52395783746</v>
      </c>
      <c r="BS101" s="356">
        <f t="shared" si="264"/>
        <v>65825.52395783746</v>
      </c>
      <c r="BT101" s="355">
        <f t="shared" ref="BT101" si="302">BS101+BT100</f>
        <v>67241.126623597404</v>
      </c>
      <c r="BU101" s="356">
        <f t="shared" si="265"/>
        <v>67241.126623597404</v>
      </c>
      <c r="BV101" s="355">
        <f t="shared" ref="BV101" si="303">BU101+BV100</f>
        <v>68656.729289357347</v>
      </c>
      <c r="BW101" s="356">
        <f t="shared" si="266"/>
        <v>68656.729289357347</v>
      </c>
      <c r="BX101" s="355">
        <f t="shared" ref="BX101" si="304">BW101+BX100</f>
        <v>68656.729289357347</v>
      </c>
      <c r="BY101" s="356">
        <f t="shared" si="267"/>
        <v>68656.729289357347</v>
      </c>
      <c r="BZ101" s="355">
        <f t="shared" ref="BZ101" si="305">BY101+BZ100</f>
        <v>68656.729289357347</v>
      </c>
      <c r="CA101" s="356">
        <f t="shared" si="268"/>
        <v>68656.729289357347</v>
      </c>
      <c r="CB101" s="355">
        <f t="shared" ref="CB101" si="306">CA101+CB100</f>
        <v>70780.133287997262</v>
      </c>
      <c r="CC101" s="356">
        <f t="shared" si="269"/>
        <v>70780.133287997262</v>
      </c>
      <c r="CD101" s="355">
        <f t="shared" ref="CD101" si="307">CC101+CD100</f>
        <v>70780.133287997262</v>
      </c>
      <c r="CE101" s="356">
        <f t="shared" si="270"/>
        <v>70780.133287997262</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08">D103</f>
        <v>0</v>
      </c>
      <c r="F103" s="351">
        <f>F55</f>
        <v>0</v>
      </c>
      <c r="G103" s="351">
        <f t="shared" ref="G103" si="309">F103</f>
        <v>0</v>
      </c>
      <c r="H103" s="351">
        <f>H55</f>
        <v>0</v>
      </c>
      <c r="I103" s="351">
        <f t="shared" ref="I103:I106" si="310">H103</f>
        <v>0</v>
      </c>
      <c r="J103" s="351">
        <f>J55</f>
        <v>0</v>
      </c>
      <c r="K103" s="351">
        <f t="shared" ref="K103:K106" si="311">J103</f>
        <v>0</v>
      </c>
      <c r="L103" s="351">
        <f>L55</f>
        <v>0</v>
      </c>
      <c r="M103" s="351">
        <f t="shared" ref="M103:M106" si="312">L103</f>
        <v>0</v>
      </c>
      <c r="N103" s="351">
        <f>N55</f>
        <v>0</v>
      </c>
      <c r="O103" s="351">
        <f t="shared" ref="O103:O106" si="313">N103</f>
        <v>0</v>
      </c>
      <c r="P103" s="351">
        <f>P55</f>
        <v>0</v>
      </c>
      <c r="Q103" s="351">
        <f t="shared" ref="Q103:Q106" si="314">P103</f>
        <v>0</v>
      </c>
      <c r="R103" s="351">
        <f>R55</f>
        <v>0</v>
      </c>
      <c r="S103" s="351">
        <f t="shared" ref="S103:S106" si="315">R103</f>
        <v>0</v>
      </c>
      <c r="T103" s="351">
        <f>T55</f>
        <v>0</v>
      </c>
      <c r="U103" s="351">
        <f t="shared" ref="U103:U106" si="316">T103</f>
        <v>0</v>
      </c>
      <c r="V103" s="351">
        <f>V55</f>
        <v>0</v>
      </c>
      <c r="W103" s="351">
        <f t="shared" ref="W103:W106" si="317">V103</f>
        <v>0</v>
      </c>
      <c r="X103" s="351">
        <f>X55</f>
        <v>0</v>
      </c>
      <c r="Y103" s="351">
        <f t="shared" ref="Y103:Y106" si="318">X103</f>
        <v>0</v>
      </c>
      <c r="Z103" s="351">
        <f>Z55</f>
        <v>0</v>
      </c>
      <c r="AA103" s="351">
        <f t="shared" ref="AA103:AA106" si="319">Z103</f>
        <v>0</v>
      </c>
      <c r="AB103" s="351">
        <f>AB55</f>
        <v>0</v>
      </c>
      <c r="AC103" s="351">
        <f t="shared" ref="AC103:AC106" si="320">AB103</f>
        <v>0</v>
      </c>
      <c r="AD103" s="351">
        <f>AD55</f>
        <v>0</v>
      </c>
      <c r="AE103" s="351">
        <f t="shared" ref="AE103:AE106" si="321">AD103</f>
        <v>0</v>
      </c>
      <c r="AF103" s="351">
        <f>AF55</f>
        <v>0</v>
      </c>
      <c r="AG103" s="351">
        <f t="shared" ref="AG103:AG106" si="322">AF103</f>
        <v>0</v>
      </c>
      <c r="AH103" s="351">
        <f>AH55</f>
        <v>0</v>
      </c>
      <c r="AI103" s="351">
        <f t="shared" ref="AI103:AI106" si="323">AH103</f>
        <v>0</v>
      </c>
      <c r="AJ103" s="351">
        <f>AJ55</f>
        <v>0</v>
      </c>
      <c r="AK103" s="351">
        <f t="shared" ref="AK103:AK106" si="324">AJ103</f>
        <v>0</v>
      </c>
      <c r="AL103" s="351">
        <f>AL55</f>
        <v>0</v>
      </c>
      <c r="AM103" s="351">
        <f t="shared" ref="AM103:AM106" si="325">AL103</f>
        <v>0</v>
      </c>
      <c r="AN103" s="351">
        <f>AN55</f>
        <v>0</v>
      </c>
      <c r="AO103" s="351">
        <f t="shared" ref="AO103:AO106" si="326">AN103</f>
        <v>0</v>
      </c>
      <c r="AP103" s="351">
        <f>AP55</f>
        <v>0</v>
      </c>
      <c r="AQ103" s="351">
        <f t="shared" ref="AQ103:AQ106" si="327">AP103</f>
        <v>0</v>
      </c>
      <c r="AR103" s="351">
        <f>AR55</f>
        <v>0</v>
      </c>
      <c r="AS103" s="351">
        <f t="shared" ref="AS103:AS106" si="328">AR103</f>
        <v>0</v>
      </c>
      <c r="AT103" s="351">
        <f>AT55</f>
        <v>0</v>
      </c>
      <c r="AU103" s="351">
        <f t="shared" ref="AU103:AU106" si="329">AT103</f>
        <v>0</v>
      </c>
      <c r="AV103" s="351">
        <f>AV55</f>
        <v>0</v>
      </c>
      <c r="AW103" s="351">
        <f t="shared" ref="AW103:AW106" si="330">AV103</f>
        <v>0</v>
      </c>
      <c r="AX103" s="351">
        <f>AX55</f>
        <v>0</v>
      </c>
      <c r="AY103" s="351">
        <f t="shared" ref="AY103:AY106" si="331">AX103</f>
        <v>0</v>
      </c>
      <c r="AZ103" s="351">
        <f>AZ55</f>
        <v>0</v>
      </c>
      <c r="BA103" s="351">
        <f t="shared" ref="BA103:BA106" si="332">AZ103</f>
        <v>0</v>
      </c>
      <c r="BB103" s="351">
        <f>BB55</f>
        <v>0</v>
      </c>
      <c r="BC103" s="351">
        <f t="shared" ref="BC103:BC106" si="333">BB103</f>
        <v>0</v>
      </c>
      <c r="BD103" s="351">
        <f>BD55</f>
        <v>0</v>
      </c>
      <c r="BE103" s="351">
        <f t="shared" ref="BE103:BE106" si="334">BD103</f>
        <v>0</v>
      </c>
      <c r="BF103" s="351">
        <f>BF55</f>
        <v>0</v>
      </c>
      <c r="BG103" s="351">
        <f t="shared" ref="BG103:BG106" si="335">BF103</f>
        <v>0</v>
      </c>
      <c r="BH103" s="351">
        <f>BH55</f>
        <v>0</v>
      </c>
      <c r="BI103" s="351">
        <f t="shared" ref="BI103:BI106" si="336">BH103</f>
        <v>0</v>
      </c>
      <c r="BJ103" s="351">
        <f>BJ55</f>
        <v>0</v>
      </c>
      <c r="BK103" s="351">
        <f t="shared" ref="BK103:BK106" si="337">BJ103</f>
        <v>0</v>
      </c>
      <c r="BL103" s="351">
        <f>BL55</f>
        <v>0</v>
      </c>
      <c r="BM103" s="351">
        <f t="shared" ref="BM103:BM106" si="338">BL103</f>
        <v>0</v>
      </c>
      <c r="BN103" s="351">
        <f>BN55</f>
        <v>0</v>
      </c>
      <c r="BO103" s="351">
        <f t="shared" ref="BO103:BO106" si="339">BN103</f>
        <v>0</v>
      </c>
      <c r="BP103" s="351">
        <f>BP55</f>
        <v>0</v>
      </c>
      <c r="BQ103" s="351">
        <f t="shared" ref="BQ103:BQ106" si="340">BP103</f>
        <v>0</v>
      </c>
      <c r="BR103" s="351">
        <f>BR55</f>
        <v>0</v>
      </c>
      <c r="BS103" s="351">
        <f t="shared" ref="BS103:BS106" si="341">BR103</f>
        <v>0</v>
      </c>
      <c r="BT103" s="351">
        <f>BT55</f>
        <v>0</v>
      </c>
      <c r="BU103" s="351">
        <f t="shared" ref="BU103:BU106" si="342">BT103</f>
        <v>0</v>
      </c>
      <c r="BV103" s="351">
        <f>BV55</f>
        <v>0</v>
      </c>
      <c r="BW103" s="351">
        <f t="shared" ref="BW103:BW106" si="343">BV103</f>
        <v>0</v>
      </c>
      <c r="BX103" s="351">
        <f>BX55</f>
        <v>0</v>
      </c>
      <c r="BY103" s="351">
        <f t="shared" ref="BY103:CA106" si="344">BX103</f>
        <v>0</v>
      </c>
      <c r="BZ103" s="351">
        <f>BZ55</f>
        <v>0</v>
      </c>
      <c r="CA103" s="351">
        <f t="shared" ref="CA103" si="345">BZ103</f>
        <v>0</v>
      </c>
      <c r="CB103" s="351">
        <f>CB55</f>
        <v>0</v>
      </c>
      <c r="CC103" s="351">
        <f t="shared" ref="CC103:CC106" si="346">CB103</f>
        <v>0</v>
      </c>
      <c r="CD103" s="351">
        <f>CD55</f>
        <v>0</v>
      </c>
      <c r="CE103" s="351">
        <f t="shared" ref="CE103:CE106" si="347">CD103</f>
        <v>0</v>
      </c>
      <c r="CF103" s="352"/>
      <c r="CG103" s="352"/>
      <c r="CH103" s="352"/>
      <c r="CI103" s="353"/>
      <c r="CJ103" s="354"/>
      <c r="CK103" s="354"/>
    </row>
    <row r="104" spans="1:91" ht="13.5" thickBot="1" x14ac:dyDescent="0.25">
      <c r="A104" s="339" t="s">
        <v>386</v>
      </c>
      <c r="B104" s="340"/>
      <c r="C104" s="341"/>
      <c r="D104" s="481">
        <f>D52</f>
        <v>3539.0066643998634</v>
      </c>
      <c r="E104" s="481">
        <f t="shared" ref="E104:BP104" si="348">E52</f>
        <v>0</v>
      </c>
      <c r="F104" s="481">
        <f t="shared" si="348"/>
        <v>1415.6026657599455</v>
      </c>
      <c r="G104" s="481">
        <f t="shared" si="348"/>
        <v>0</v>
      </c>
      <c r="H104" s="481">
        <f t="shared" si="348"/>
        <v>707.80133287997273</v>
      </c>
      <c r="I104" s="481">
        <f t="shared" si="348"/>
        <v>0</v>
      </c>
      <c r="J104" s="481">
        <f t="shared" si="348"/>
        <v>0</v>
      </c>
      <c r="K104" s="481">
        <f t="shared" si="348"/>
        <v>0</v>
      </c>
      <c r="L104" s="481">
        <f t="shared" si="348"/>
        <v>707.80133287997273</v>
      </c>
      <c r="M104" s="481">
        <f t="shared" si="348"/>
        <v>0</v>
      </c>
      <c r="N104" s="481">
        <f t="shared" si="348"/>
        <v>707.80133287997273</v>
      </c>
      <c r="O104" s="481">
        <f t="shared" si="348"/>
        <v>0</v>
      </c>
      <c r="P104" s="481">
        <f t="shared" si="348"/>
        <v>1415.6026657599455</v>
      </c>
      <c r="Q104" s="481">
        <f t="shared" si="348"/>
        <v>0</v>
      </c>
      <c r="R104" s="481">
        <f t="shared" si="348"/>
        <v>0</v>
      </c>
      <c r="S104" s="481">
        <f t="shared" si="348"/>
        <v>0</v>
      </c>
      <c r="T104" s="481">
        <f t="shared" si="348"/>
        <v>0</v>
      </c>
      <c r="U104" s="481">
        <f t="shared" si="348"/>
        <v>0</v>
      </c>
      <c r="V104" s="481">
        <f t="shared" si="348"/>
        <v>0</v>
      </c>
      <c r="W104" s="481">
        <f t="shared" si="348"/>
        <v>0</v>
      </c>
      <c r="X104" s="481">
        <f t="shared" si="348"/>
        <v>0</v>
      </c>
      <c r="Y104" s="481">
        <f t="shared" si="348"/>
        <v>0</v>
      </c>
      <c r="Z104" s="481">
        <f t="shared" si="348"/>
        <v>0</v>
      </c>
      <c r="AA104" s="481">
        <f t="shared" si="348"/>
        <v>0</v>
      </c>
      <c r="AB104" s="481">
        <f t="shared" si="348"/>
        <v>0</v>
      </c>
      <c r="AC104" s="481">
        <f t="shared" si="348"/>
        <v>0</v>
      </c>
      <c r="AD104" s="481">
        <f t="shared" si="348"/>
        <v>2123.403998639918</v>
      </c>
      <c r="AE104" s="481">
        <f t="shared" si="348"/>
        <v>0</v>
      </c>
      <c r="AF104" s="481">
        <f t="shared" si="348"/>
        <v>2123.403998639918</v>
      </c>
      <c r="AG104" s="481">
        <f t="shared" si="348"/>
        <v>0</v>
      </c>
      <c r="AH104" s="481">
        <f t="shared" si="348"/>
        <v>3539.0066643998634</v>
      </c>
      <c r="AI104" s="481">
        <f t="shared" si="348"/>
        <v>0</v>
      </c>
      <c r="AJ104" s="481">
        <f t="shared" si="348"/>
        <v>1415.6026657599455</v>
      </c>
      <c r="AK104" s="481">
        <f t="shared" si="348"/>
        <v>0</v>
      </c>
      <c r="AL104" s="481">
        <f t="shared" si="348"/>
        <v>1415.6026657599455</v>
      </c>
      <c r="AM104" s="481">
        <f t="shared" si="348"/>
        <v>0</v>
      </c>
      <c r="AN104" s="481">
        <f t="shared" si="348"/>
        <v>3539.0066643998634</v>
      </c>
      <c r="AO104" s="481">
        <f t="shared" si="348"/>
        <v>0</v>
      </c>
      <c r="AP104" s="481">
        <f t="shared" si="348"/>
        <v>3539.0066643998634</v>
      </c>
      <c r="AQ104" s="481">
        <f t="shared" si="348"/>
        <v>0</v>
      </c>
      <c r="AR104" s="481">
        <f t="shared" si="348"/>
        <v>7078.0133287997269</v>
      </c>
      <c r="AS104" s="481">
        <f t="shared" si="348"/>
        <v>0</v>
      </c>
      <c r="AT104" s="481">
        <f t="shared" si="348"/>
        <v>7078.0133287997269</v>
      </c>
      <c r="AU104" s="481">
        <f t="shared" si="348"/>
        <v>0</v>
      </c>
      <c r="AV104" s="481">
        <f t="shared" si="348"/>
        <v>7078.0133287997269</v>
      </c>
      <c r="AW104" s="481">
        <f t="shared" si="348"/>
        <v>0</v>
      </c>
      <c r="AX104" s="481">
        <f t="shared" si="348"/>
        <v>1415.6026657599455</v>
      </c>
      <c r="AY104" s="481">
        <f t="shared" si="348"/>
        <v>0</v>
      </c>
      <c r="AZ104" s="481">
        <f t="shared" si="348"/>
        <v>2831.2053315198909</v>
      </c>
      <c r="BA104" s="481">
        <f t="shared" si="348"/>
        <v>0</v>
      </c>
      <c r="BB104" s="481">
        <f t="shared" si="348"/>
        <v>2831.2053315198909</v>
      </c>
      <c r="BC104" s="481">
        <f t="shared" si="348"/>
        <v>0</v>
      </c>
      <c r="BD104" s="481">
        <f t="shared" si="348"/>
        <v>1415.6026657599455</v>
      </c>
      <c r="BE104" s="481">
        <f t="shared" si="348"/>
        <v>0</v>
      </c>
      <c r="BF104" s="481">
        <f t="shared" si="348"/>
        <v>1415.6026657599455</v>
      </c>
      <c r="BG104" s="481">
        <f t="shared" si="348"/>
        <v>0</v>
      </c>
      <c r="BH104" s="481">
        <f t="shared" si="348"/>
        <v>1415.6026657599455</v>
      </c>
      <c r="BI104" s="481">
        <f t="shared" si="348"/>
        <v>0</v>
      </c>
      <c r="BJ104" s="481">
        <f t="shared" si="348"/>
        <v>1415.6026657599455</v>
      </c>
      <c r="BK104" s="481">
        <f t="shared" si="348"/>
        <v>0</v>
      </c>
      <c r="BL104" s="481">
        <f t="shared" si="348"/>
        <v>1415.6026657599455</v>
      </c>
      <c r="BM104" s="481">
        <f t="shared" si="348"/>
        <v>0</v>
      </c>
      <c r="BN104" s="481">
        <f t="shared" si="348"/>
        <v>1415.6026657599455</v>
      </c>
      <c r="BO104" s="481">
        <f t="shared" si="348"/>
        <v>0</v>
      </c>
      <c r="BP104" s="481">
        <f t="shared" si="348"/>
        <v>1415.6026657599455</v>
      </c>
      <c r="BQ104" s="481">
        <f t="shared" ref="BQ104:CE104" si="349">BQ52</f>
        <v>0</v>
      </c>
      <c r="BR104" s="481">
        <f t="shared" si="349"/>
        <v>1415.6026657599455</v>
      </c>
      <c r="BS104" s="481">
        <f t="shared" si="349"/>
        <v>0</v>
      </c>
      <c r="BT104" s="481">
        <f t="shared" si="349"/>
        <v>1415.6026657599455</v>
      </c>
      <c r="BU104" s="481">
        <f t="shared" si="349"/>
        <v>0</v>
      </c>
      <c r="BV104" s="481">
        <f t="shared" si="349"/>
        <v>1415.6026657599455</v>
      </c>
      <c r="BW104" s="481">
        <f t="shared" si="349"/>
        <v>0</v>
      </c>
      <c r="BX104" s="481">
        <f t="shared" si="349"/>
        <v>0</v>
      </c>
      <c r="BY104" s="481">
        <f t="shared" si="349"/>
        <v>0</v>
      </c>
      <c r="BZ104" s="481">
        <f t="shared" si="349"/>
        <v>0</v>
      </c>
      <c r="CA104" s="481">
        <f t="shared" si="349"/>
        <v>0</v>
      </c>
      <c r="CB104" s="481">
        <f t="shared" si="349"/>
        <v>2123.403998639918</v>
      </c>
      <c r="CC104" s="481">
        <f t="shared" si="349"/>
        <v>0</v>
      </c>
      <c r="CD104" s="481">
        <f t="shared" si="349"/>
        <v>0</v>
      </c>
      <c r="CE104" s="481">
        <f t="shared" si="349"/>
        <v>0</v>
      </c>
      <c r="CF104" s="352"/>
      <c r="CG104" s="352"/>
      <c r="CH104" s="352"/>
      <c r="CI104" s="353"/>
      <c r="CJ104" s="354"/>
      <c r="CK104" s="354"/>
    </row>
    <row r="105" spans="1:91" ht="13.5" thickBot="1" x14ac:dyDescent="0.25">
      <c r="A105" s="339" t="s">
        <v>387</v>
      </c>
      <c r="B105" s="340"/>
      <c r="C105" s="341"/>
      <c r="D105" s="481">
        <f>D63</f>
        <v>0</v>
      </c>
      <c r="E105" s="481">
        <f t="shared" ref="E105:BP105" si="350">E63</f>
        <v>0</v>
      </c>
      <c r="F105" s="481">
        <f t="shared" si="350"/>
        <v>0</v>
      </c>
      <c r="G105" s="481">
        <f t="shared" si="350"/>
        <v>0</v>
      </c>
      <c r="H105" s="481">
        <f t="shared" si="350"/>
        <v>0</v>
      </c>
      <c r="I105" s="481">
        <f t="shared" si="350"/>
        <v>0</v>
      </c>
      <c r="J105" s="481">
        <f t="shared" si="350"/>
        <v>0</v>
      </c>
      <c r="K105" s="481">
        <f t="shared" si="350"/>
        <v>0</v>
      </c>
      <c r="L105" s="481">
        <f t="shared" si="350"/>
        <v>0</v>
      </c>
      <c r="M105" s="481">
        <f t="shared" si="350"/>
        <v>0</v>
      </c>
      <c r="N105" s="481">
        <f t="shared" si="350"/>
        <v>0</v>
      </c>
      <c r="O105" s="481">
        <f t="shared" si="350"/>
        <v>0</v>
      </c>
      <c r="P105" s="481">
        <f t="shared" si="350"/>
        <v>0</v>
      </c>
      <c r="Q105" s="481">
        <f t="shared" si="350"/>
        <v>0</v>
      </c>
      <c r="R105" s="481">
        <f t="shared" si="350"/>
        <v>0</v>
      </c>
      <c r="S105" s="481">
        <f t="shared" si="350"/>
        <v>0</v>
      </c>
      <c r="T105" s="481">
        <f t="shared" si="350"/>
        <v>0</v>
      </c>
      <c r="U105" s="481">
        <f t="shared" si="350"/>
        <v>0</v>
      </c>
      <c r="V105" s="481">
        <f t="shared" si="350"/>
        <v>0</v>
      </c>
      <c r="W105" s="481">
        <f t="shared" si="350"/>
        <v>0</v>
      </c>
      <c r="X105" s="481">
        <f t="shared" si="350"/>
        <v>0</v>
      </c>
      <c r="Y105" s="481">
        <f t="shared" si="350"/>
        <v>0</v>
      </c>
      <c r="Z105" s="481">
        <f t="shared" si="350"/>
        <v>0</v>
      </c>
      <c r="AA105" s="481">
        <f t="shared" si="350"/>
        <v>0</v>
      </c>
      <c r="AB105" s="481">
        <f t="shared" si="350"/>
        <v>0</v>
      </c>
      <c r="AC105" s="481">
        <f t="shared" si="350"/>
        <v>0</v>
      </c>
      <c r="AD105" s="481">
        <f t="shared" si="350"/>
        <v>0</v>
      </c>
      <c r="AE105" s="481">
        <f t="shared" si="350"/>
        <v>0</v>
      </c>
      <c r="AF105" s="481">
        <f t="shared" si="350"/>
        <v>0</v>
      </c>
      <c r="AG105" s="481">
        <f t="shared" si="350"/>
        <v>0</v>
      </c>
      <c r="AH105" s="481">
        <f t="shared" si="350"/>
        <v>0</v>
      </c>
      <c r="AI105" s="481">
        <f t="shared" si="350"/>
        <v>0</v>
      </c>
      <c r="AJ105" s="481">
        <f t="shared" si="350"/>
        <v>0</v>
      </c>
      <c r="AK105" s="481">
        <f t="shared" si="350"/>
        <v>0</v>
      </c>
      <c r="AL105" s="481">
        <f t="shared" si="350"/>
        <v>0</v>
      </c>
      <c r="AM105" s="481">
        <f t="shared" si="350"/>
        <v>0</v>
      </c>
      <c r="AN105" s="481">
        <f t="shared" si="350"/>
        <v>0</v>
      </c>
      <c r="AO105" s="481">
        <f t="shared" si="350"/>
        <v>0</v>
      </c>
      <c r="AP105" s="481">
        <f t="shared" si="350"/>
        <v>0</v>
      </c>
      <c r="AQ105" s="481">
        <f t="shared" si="350"/>
        <v>0</v>
      </c>
      <c r="AR105" s="481">
        <f t="shared" si="350"/>
        <v>0</v>
      </c>
      <c r="AS105" s="481">
        <f t="shared" si="350"/>
        <v>0</v>
      </c>
      <c r="AT105" s="481">
        <f t="shared" si="350"/>
        <v>0</v>
      </c>
      <c r="AU105" s="481">
        <f t="shared" si="350"/>
        <v>0</v>
      </c>
      <c r="AV105" s="481">
        <f t="shared" si="350"/>
        <v>0</v>
      </c>
      <c r="AW105" s="481">
        <f t="shared" si="350"/>
        <v>0</v>
      </c>
      <c r="AX105" s="481">
        <f t="shared" si="350"/>
        <v>0</v>
      </c>
      <c r="AY105" s="481">
        <f t="shared" si="350"/>
        <v>0</v>
      </c>
      <c r="AZ105" s="481">
        <f t="shared" si="350"/>
        <v>0</v>
      </c>
      <c r="BA105" s="481">
        <f t="shared" si="350"/>
        <v>0</v>
      </c>
      <c r="BB105" s="481">
        <f t="shared" si="350"/>
        <v>0</v>
      </c>
      <c r="BC105" s="481">
        <f t="shared" si="350"/>
        <v>0</v>
      </c>
      <c r="BD105" s="481">
        <f t="shared" si="350"/>
        <v>0</v>
      </c>
      <c r="BE105" s="481">
        <f t="shared" si="350"/>
        <v>0</v>
      </c>
      <c r="BF105" s="481">
        <f t="shared" si="350"/>
        <v>0</v>
      </c>
      <c r="BG105" s="481">
        <f t="shared" si="350"/>
        <v>0</v>
      </c>
      <c r="BH105" s="481">
        <f t="shared" si="350"/>
        <v>0</v>
      </c>
      <c r="BI105" s="481">
        <f t="shared" si="350"/>
        <v>0</v>
      </c>
      <c r="BJ105" s="481">
        <f t="shared" si="350"/>
        <v>0</v>
      </c>
      <c r="BK105" s="481">
        <f t="shared" si="350"/>
        <v>0</v>
      </c>
      <c r="BL105" s="481">
        <f t="shared" si="350"/>
        <v>0</v>
      </c>
      <c r="BM105" s="481">
        <f t="shared" si="350"/>
        <v>0</v>
      </c>
      <c r="BN105" s="481">
        <f t="shared" si="350"/>
        <v>0</v>
      </c>
      <c r="BO105" s="481">
        <f t="shared" si="350"/>
        <v>0</v>
      </c>
      <c r="BP105" s="481">
        <f t="shared" si="350"/>
        <v>0</v>
      </c>
      <c r="BQ105" s="481">
        <f t="shared" ref="BQ105:CE105" si="351">BQ63</f>
        <v>0</v>
      </c>
      <c r="BR105" s="481">
        <f t="shared" si="351"/>
        <v>0</v>
      </c>
      <c r="BS105" s="481">
        <f t="shared" si="351"/>
        <v>0</v>
      </c>
      <c r="BT105" s="481">
        <f t="shared" si="351"/>
        <v>0</v>
      </c>
      <c r="BU105" s="481">
        <f t="shared" si="351"/>
        <v>0</v>
      </c>
      <c r="BV105" s="481">
        <f t="shared" si="351"/>
        <v>0</v>
      </c>
      <c r="BW105" s="481">
        <f t="shared" si="351"/>
        <v>0</v>
      </c>
      <c r="BX105" s="481">
        <f t="shared" si="351"/>
        <v>0</v>
      </c>
      <c r="BY105" s="481">
        <f t="shared" si="351"/>
        <v>0</v>
      </c>
      <c r="BZ105" s="481">
        <f t="shared" si="351"/>
        <v>0</v>
      </c>
      <c r="CA105" s="481">
        <f t="shared" si="351"/>
        <v>0</v>
      </c>
      <c r="CB105" s="481">
        <f t="shared" si="351"/>
        <v>0</v>
      </c>
      <c r="CC105" s="481">
        <f t="shared" si="351"/>
        <v>0</v>
      </c>
      <c r="CD105" s="481">
        <f t="shared" si="351"/>
        <v>0</v>
      </c>
      <c r="CE105" s="481">
        <f t="shared" si="351"/>
        <v>0</v>
      </c>
      <c r="CF105" s="352"/>
      <c r="CG105" s="352"/>
      <c r="CH105" s="352"/>
      <c r="CI105" s="353"/>
      <c r="CJ105" s="354"/>
      <c r="CK105" s="354"/>
    </row>
    <row r="106" spans="1:91" ht="13.5" thickBot="1" x14ac:dyDescent="0.25">
      <c r="A106" s="339" t="s">
        <v>385</v>
      </c>
      <c r="B106" s="340"/>
      <c r="C106" s="341"/>
      <c r="D106" s="355">
        <f>SUM(D104:D105)</f>
        <v>3539.0066643998634</v>
      </c>
      <c r="E106" s="356">
        <f>D106</f>
        <v>3539.0066643998634</v>
      </c>
      <c r="F106" s="355">
        <f>E106+F105+F104</f>
        <v>4954.6093301598085</v>
      </c>
      <c r="G106" s="351">
        <f>F106</f>
        <v>4954.6093301598085</v>
      </c>
      <c r="H106" s="355">
        <f>G106+H105+H104</f>
        <v>5662.410663039781</v>
      </c>
      <c r="I106" s="356">
        <f t="shared" si="310"/>
        <v>5662.410663039781</v>
      </c>
      <c r="J106" s="355">
        <f>I106+J105+J104</f>
        <v>5662.410663039781</v>
      </c>
      <c r="K106" s="351">
        <f t="shared" si="311"/>
        <v>5662.410663039781</v>
      </c>
      <c r="L106" s="355">
        <f>K106+L105+L104</f>
        <v>6370.2119959197535</v>
      </c>
      <c r="M106" s="356">
        <f t="shared" si="312"/>
        <v>6370.2119959197535</v>
      </c>
      <c r="N106" s="355">
        <f>M106+N105+N104</f>
        <v>7078.013328799726</v>
      </c>
      <c r="O106" s="351">
        <f t="shared" si="313"/>
        <v>7078.013328799726</v>
      </c>
      <c r="P106" s="355">
        <f>O106+P105+P104</f>
        <v>8493.6159945596719</v>
      </c>
      <c r="Q106" s="356">
        <f t="shared" si="314"/>
        <v>8493.6159945596719</v>
      </c>
      <c r="R106" s="355">
        <f>Q106+R105+R104</f>
        <v>8493.6159945596719</v>
      </c>
      <c r="S106" s="351">
        <f t="shared" si="315"/>
        <v>8493.6159945596719</v>
      </c>
      <c r="T106" s="355">
        <f>S106+T105+T104</f>
        <v>8493.6159945596719</v>
      </c>
      <c r="U106" s="356">
        <f t="shared" si="316"/>
        <v>8493.6159945596719</v>
      </c>
      <c r="V106" s="355">
        <f>U106+V105+V104</f>
        <v>8493.6159945596719</v>
      </c>
      <c r="W106" s="351">
        <f t="shared" si="317"/>
        <v>8493.6159945596719</v>
      </c>
      <c r="X106" s="355">
        <f>W106+X105+X104</f>
        <v>8493.6159945596719</v>
      </c>
      <c r="Y106" s="356">
        <f t="shared" si="318"/>
        <v>8493.6159945596719</v>
      </c>
      <c r="Z106" s="355">
        <f>Y106+Z105+Z104</f>
        <v>8493.6159945596719</v>
      </c>
      <c r="AA106" s="351">
        <f t="shared" si="319"/>
        <v>8493.6159945596719</v>
      </c>
      <c r="AB106" s="355">
        <f>AA106+AB105+AB104</f>
        <v>8493.6159945596719</v>
      </c>
      <c r="AC106" s="356">
        <f t="shared" si="320"/>
        <v>8493.6159945596719</v>
      </c>
      <c r="AD106" s="355">
        <f>AC106+AD105+AD104</f>
        <v>10617.01999319959</v>
      </c>
      <c r="AE106" s="351">
        <f t="shared" si="321"/>
        <v>10617.01999319959</v>
      </c>
      <c r="AF106" s="355">
        <f>AE106+AF105+AF104</f>
        <v>12740.423991839509</v>
      </c>
      <c r="AG106" s="356">
        <f t="shared" si="322"/>
        <v>12740.423991839509</v>
      </c>
      <c r="AH106" s="355">
        <f>AG106+AH105+AH104</f>
        <v>16279.430656239372</v>
      </c>
      <c r="AI106" s="351">
        <f t="shared" si="323"/>
        <v>16279.430656239372</v>
      </c>
      <c r="AJ106" s="355">
        <f>AI106+AJ105+AJ104</f>
        <v>17695.033321999319</v>
      </c>
      <c r="AK106" s="356">
        <f t="shared" si="324"/>
        <v>17695.033321999319</v>
      </c>
      <c r="AL106" s="355">
        <f>AK106+AL105+AL104</f>
        <v>19110.635987759266</v>
      </c>
      <c r="AM106" s="351">
        <f t="shared" si="325"/>
        <v>19110.635987759266</v>
      </c>
      <c r="AN106" s="355">
        <f>AM106+AN105+AN104</f>
        <v>22649.642652159127</v>
      </c>
      <c r="AO106" s="356">
        <f t="shared" si="326"/>
        <v>22649.642652159127</v>
      </c>
      <c r="AP106" s="355">
        <f>AO106+AP105+AP104</f>
        <v>26188.649316558993</v>
      </c>
      <c r="AQ106" s="351">
        <f t="shared" si="327"/>
        <v>26188.649316558993</v>
      </c>
      <c r="AR106" s="355">
        <f>AQ106+AR105+AR104</f>
        <v>33266.662645358723</v>
      </c>
      <c r="AS106" s="356">
        <f t="shared" si="328"/>
        <v>33266.662645358723</v>
      </c>
      <c r="AT106" s="355">
        <f>AS106+AT105+AT104</f>
        <v>40344.675974158454</v>
      </c>
      <c r="AU106" s="351">
        <f t="shared" si="329"/>
        <v>40344.675974158454</v>
      </c>
      <c r="AV106" s="355">
        <f>AU106+AV105+AV104</f>
        <v>47422.689302958184</v>
      </c>
      <c r="AW106" s="356">
        <f t="shared" si="330"/>
        <v>47422.689302958184</v>
      </c>
      <c r="AX106" s="355">
        <f>AW106+AX105+AX104</f>
        <v>48838.291968718127</v>
      </c>
      <c r="AY106" s="351">
        <f t="shared" si="331"/>
        <v>48838.291968718127</v>
      </c>
      <c r="AZ106" s="355">
        <f>AY106+AZ105+AZ104</f>
        <v>51669.497300238021</v>
      </c>
      <c r="BA106" s="356">
        <f t="shared" si="332"/>
        <v>51669.497300238021</v>
      </c>
      <c r="BB106" s="355">
        <f>BA106+BB105+BB104</f>
        <v>54500.702631757915</v>
      </c>
      <c r="BC106" s="356">
        <f t="shared" si="333"/>
        <v>54500.702631757915</v>
      </c>
      <c r="BD106" s="355">
        <f>BC106+BD105+BD104</f>
        <v>55916.305297517858</v>
      </c>
      <c r="BE106" s="356">
        <f t="shared" si="334"/>
        <v>55916.305297517858</v>
      </c>
      <c r="BF106" s="355">
        <f>BE106+BF105+BF104</f>
        <v>57331.907963277801</v>
      </c>
      <c r="BG106" s="351">
        <f t="shared" si="335"/>
        <v>57331.907963277801</v>
      </c>
      <c r="BH106" s="355">
        <f>BG106+BH105+BH104</f>
        <v>58747.510629037744</v>
      </c>
      <c r="BI106" s="356">
        <f t="shared" si="336"/>
        <v>58747.510629037744</v>
      </c>
      <c r="BJ106" s="355">
        <f>BI106+BJ105+BJ104</f>
        <v>60163.113294797688</v>
      </c>
      <c r="BK106" s="356">
        <f t="shared" si="337"/>
        <v>60163.113294797688</v>
      </c>
      <c r="BL106" s="355">
        <f>BK106+BL105+BL104</f>
        <v>61578.715960557631</v>
      </c>
      <c r="BM106" s="356">
        <f t="shared" si="338"/>
        <v>61578.715960557631</v>
      </c>
      <c r="BN106" s="355">
        <f>BM106+BN105+BN104</f>
        <v>62994.318626317574</v>
      </c>
      <c r="BO106" s="356">
        <f t="shared" si="339"/>
        <v>62994.318626317574</v>
      </c>
      <c r="BP106" s="355">
        <f>BO106+BP105+BP104</f>
        <v>64409.921292077517</v>
      </c>
      <c r="BQ106" s="356">
        <f t="shared" si="340"/>
        <v>64409.921292077517</v>
      </c>
      <c r="BR106" s="355">
        <f>BQ106+BR105+BR104</f>
        <v>65825.52395783746</v>
      </c>
      <c r="BS106" s="356">
        <f t="shared" si="341"/>
        <v>65825.52395783746</v>
      </c>
      <c r="BT106" s="355">
        <f>BS106+BT105+BT104</f>
        <v>67241.126623597404</v>
      </c>
      <c r="BU106" s="356">
        <f t="shared" si="342"/>
        <v>67241.126623597404</v>
      </c>
      <c r="BV106" s="355">
        <f>BU106+BV105+BV104</f>
        <v>68656.729289357347</v>
      </c>
      <c r="BW106" s="356">
        <f t="shared" si="343"/>
        <v>68656.729289357347</v>
      </c>
      <c r="BX106" s="355">
        <f>BW106+BX105+BX104</f>
        <v>68656.729289357347</v>
      </c>
      <c r="BY106" s="356">
        <f t="shared" si="344"/>
        <v>68656.729289357347</v>
      </c>
      <c r="BZ106" s="355">
        <f>BY106+BZ105+BZ104</f>
        <v>68656.729289357347</v>
      </c>
      <c r="CA106" s="356">
        <f t="shared" si="344"/>
        <v>68656.729289357347</v>
      </c>
      <c r="CB106" s="355">
        <f>CA106+CB105+CB104</f>
        <v>70780.133287997262</v>
      </c>
      <c r="CC106" s="356">
        <f t="shared" si="346"/>
        <v>70780.133287997262</v>
      </c>
      <c r="CD106" s="355">
        <f>CC106+CD105+CD104</f>
        <v>70780.133287997262</v>
      </c>
      <c r="CE106" s="356">
        <f t="shared" si="347"/>
        <v>70780.133287997262</v>
      </c>
      <c r="CF106" s="348"/>
      <c r="CG106" s="348"/>
      <c r="CH106" s="348"/>
      <c r="CI106" s="349"/>
      <c r="CJ106" s="350"/>
      <c r="CK106" s="350"/>
    </row>
    <row r="110" spans="1:91" x14ac:dyDescent="0.2">
      <c r="C110" s="249" t="s">
        <v>388</v>
      </c>
      <c r="D110" s="951">
        <f>IF(D75=0,0,D52)</f>
        <v>3539.0066643998634</v>
      </c>
      <c r="E110" s="952"/>
      <c r="F110" s="951">
        <f>IF(F75=0,0,F52)</f>
        <v>1415.6026657599455</v>
      </c>
      <c r="G110" s="952"/>
      <c r="H110" s="951">
        <f>IF(H75=0,0,H52)</f>
        <v>707.80133287997273</v>
      </c>
      <c r="I110" s="952"/>
      <c r="J110" s="951">
        <f>IF(J75=0,0,J52)</f>
        <v>0</v>
      </c>
      <c r="K110" s="952"/>
      <c r="L110" s="951">
        <f>IF(L75=0,0,L52)</f>
        <v>707.80133287997273</v>
      </c>
      <c r="M110" s="952"/>
      <c r="N110" s="951">
        <f>IF(N75=0,0,N52)</f>
        <v>707.80133287997273</v>
      </c>
      <c r="O110" s="952"/>
      <c r="P110" s="951">
        <f>IF(P75=0,0,P52)</f>
        <v>1415.6026657599455</v>
      </c>
      <c r="Q110" s="952"/>
      <c r="R110" s="951">
        <f>IF(R75=0,0,R52)</f>
        <v>0</v>
      </c>
      <c r="S110" s="952"/>
      <c r="T110" s="951">
        <f>IF(T75=0,0,T52)</f>
        <v>0</v>
      </c>
      <c r="U110" s="952"/>
      <c r="V110" s="951">
        <f>IF(V75=0,0,V52)</f>
        <v>0</v>
      </c>
      <c r="W110" s="952"/>
      <c r="X110" s="951">
        <f>IF(X75=0,0,X52)</f>
        <v>0</v>
      </c>
      <c r="Y110" s="952"/>
      <c r="Z110" s="951">
        <f>IF(Z75=0,0,Z52)</f>
        <v>0</v>
      </c>
      <c r="AA110" s="952"/>
      <c r="AB110" s="951">
        <f>IF(AB75=0,0,AB52)</f>
        <v>0</v>
      </c>
      <c r="AC110" s="952"/>
      <c r="AD110" s="951">
        <f>IF(AD75=0,0,AD52)</f>
        <v>2123.403998639918</v>
      </c>
      <c r="AE110" s="952"/>
      <c r="AF110" s="951">
        <f>IF(AF75=0,0,AF52)</f>
        <v>2123.403998639918</v>
      </c>
      <c r="AG110" s="952"/>
      <c r="AH110" s="951">
        <f>IF(AH75=0,0,AH52)</f>
        <v>0</v>
      </c>
      <c r="AI110" s="952"/>
      <c r="AJ110" s="951">
        <f>IF(AJ75=0,0,AJ52)</f>
        <v>1415.6026657599455</v>
      </c>
      <c r="AK110" s="952"/>
      <c r="AL110" s="951">
        <f>IF(AL75=0,0,AL52)</f>
        <v>1415.6026657599455</v>
      </c>
      <c r="AM110" s="952"/>
      <c r="AN110" s="951">
        <f>IF(AN75=0,0,AN52)</f>
        <v>0</v>
      </c>
      <c r="AO110" s="952"/>
      <c r="AP110" s="951">
        <f>IF(AP75=0,0,AP52)</f>
        <v>3539.0066643998634</v>
      </c>
      <c r="AQ110" s="952"/>
      <c r="AR110" s="951">
        <f>IF(AR75=0,0,AR52)</f>
        <v>7078.0133287997269</v>
      </c>
      <c r="AS110" s="952"/>
      <c r="AT110" s="951">
        <f>IF(AT75=0,0,AT52)</f>
        <v>7078.0133287997269</v>
      </c>
      <c r="AU110" s="952"/>
      <c r="AV110" s="951">
        <f>IF(AV75=0,0,AV52)</f>
        <v>7078.0133287997269</v>
      </c>
      <c r="AW110" s="952"/>
      <c r="AX110" s="951">
        <f>IF(AX75=0,0,AX52)</f>
        <v>1415.6026657599455</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41760.278639918382</v>
      </c>
    </row>
    <row r="111" spans="1:91" x14ac:dyDescent="0.2">
      <c r="C111" s="249" t="s">
        <v>389</v>
      </c>
      <c r="D111" s="951">
        <f>D76</f>
        <v>3691.5</v>
      </c>
      <c r="E111" s="952"/>
      <c r="F111" s="951">
        <f t="shared" ref="F111" si="352">F76</f>
        <v>265.5</v>
      </c>
      <c r="G111" s="952"/>
      <c r="H111" s="951">
        <f t="shared" ref="H111" si="353">H76</f>
        <v>1483</v>
      </c>
      <c r="I111" s="952"/>
      <c r="J111" s="951">
        <f t="shared" ref="J111" si="354">J76</f>
        <v>1088.75</v>
      </c>
      <c r="K111" s="952"/>
      <c r="L111" s="951">
        <f t="shared" ref="L111" si="355">L76</f>
        <v>1788.75</v>
      </c>
      <c r="M111" s="952"/>
      <c r="N111" s="951">
        <f t="shared" ref="N111" si="356">N76</f>
        <v>321.75</v>
      </c>
      <c r="O111" s="952"/>
      <c r="P111" s="951">
        <f t="shared" ref="P111" si="357">P76</f>
        <v>517.5</v>
      </c>
      <c r="Q111" s="952"/>
      <c r="R111" s="951">
        <f t="shared" ref="R111" si="358">R76</f>
        <v>0</v>
      </c>
      <c r="S111" s="952"/>
      <c r="T111" s="951">
        <f t="shared" ref="T111" si="359">T76</f>
        <v>29.5</v>
      </c>
      <c r="U111" s="952"/>
      <c r="V111" s="951">
        <f t="shared" ref="V111" si="360">V76</f>
        <v>1762.25</v>
      </c>
      <c r="W111" s="952"/>
      <c r="X111" s="951">
        <f t="shared" ref="X111" si="361">X76</f>
        <v>1676.75</v>
      </c>
      <c r="Y111" s="952"/>
      <c r="Z111" s="951">
        <f t="shared" ref="Z111" si="362">Z76</f>
        <v>935.75</v>
      </c>
      <c r="AA111" s="952"/>
      <c r="AB111" s="951">
        <f t="shared" ref="AB111" si="363">AB76</f>
        <v>220.75</v>
      </c>
      <c r="AC111" s="952"/>
      <c r="AD111" s="951">
        <f t="shared" ref="AD111" si="364">AD76</f>
        <v>456.75</v>
      </c>
      <c r="AE111" s="952"/>
      <c r="AF111" s="951">
        <f t="shared" ref="AF111" si="365">AF76</f>
        <v>48.25</v>
      </c>
      <c r="AG111" s="952"/>
      <c r="AH111" s="951">
        <f t="shared" ref="AH111" si="366">AH76</f>
        <v>0</v>
      </c>
      <c r="AI111" s="952"/>
      <c r="AJ111" s="951">
        <f t="shared" ref="AJ111" si="367">AJ76</f>
        <v>620</v>
      </c>
      <c r="AK111" s="952"/>
      <c r="AL111" s="951">
        <f t="shared" ref="AL111" si="368">AL76</f>
        <v>338.5</v>
      </c>
      <c r="AM111" s="952"/>
      <c r="AN111" s="951">
        <f t="shared" ref="AN111" si="369">AN76</f>
        <v>0</v>
      </c>
      <c r="AO111" s="952"/>
      <c r="AP111" s="951">
        <f t="shared" ref="AP111" si="370">AP76</f>
        <v>234</v>
      </c>
      <c r="AQ111" s="952"/>
      <c r="AR111" s="951">
        <f t="shared" ref="AR111" si="371">AR76</f>
        <v>2558</v>
      </c>
      <c r="AS111" s="952"/>
      <c r="AT111" s="951">
        <f>AT76</f>
        <v>2266.25</v>
      </c>
      <c r="AU111" s="952"/>
      <c r="AV111" s="951">
        <f t="shared" ref="AV111" si="372">AV76</f>
        <v>1811.25</v>
      </c>
      <c r="AW111" s="952"/>
      <c r="AX111" s="951">
        <f t="shared" ref="AX111" si="373">AX76</f>
        <v>512.5</v>
      </c>
      <c r="AY111" s="952"/>
      <c r="AZ111" s="951">
        <f t="shared" ref="AZ111:CD111" si="374">AZ76</f>
        <v>0</v>
      </c>
      <c r="BA111" s="952"/>
      <c r="BB111" s="951">
        <f t="shared" si="374"/>
        <v>0</v>
      </c>
      <c r="BC111" s="952"/>
      <c r="BD111" s="951">
        <f t="shared" si="374"/>
        <v>0</v>
      </c>
      <c r="BE111" s="952"/>
      <c r="BF111" s="951">
        <f t="shared" si="374"/>
        <v>0</v>
      </c>
      <c r="BG111" s="952"/>
      <c r="BH111" s="951">
        <f t="shared" si="374"/>
        <v>0</v>
      </c>
      <c r="BI111" s="952"/>
      <c r="BJ111" s="951">
        <f t="shared" si="374"/>
        <v>0</v>
      </c>
      <c r="BK111" s="952"/>
      <c r="BL111" s="951">
        <f t="shared" si="374"/>
        <v>0</v>
      </c>
      <c r="BM111" s="952"/>
      <c r="BN111" s="951">
        <f t="shared" si="374"/>
        <v>0</v>
      </c>
      <c r="BO111" s="952"/>
      <c r="BP111" s="951">
        <f t="shared" si="374"/>
        <v>0</v>
      </c>
      <c r="BQ111" s="952"/>
      <c r="BR111" s="951">
        <f t="shared" si="374"/>
        <v>0</v>
      </c>
      <c r="BS111" s="952"/>
      <c r="BT111" s="951">
        <f t="shared" si="374"/>
        <v>0</v>
      </c>
      <c r="BU111" s="952"/>
      <c r="BV111" s="951">
        <f t="shared" si="374"/>
        <v>0</v>
      </c>
      <c r="BW111" s="952"/>
      <c r="BX111" s="951">
        <f t="shared" si="374"/>
        <v>0</v>
      </c>
      <c r="BY111" s="952"/>
      <c r="BZ111" s="951">
        <f t="shared" si="374"/>
        <v>0</v>
      </c>
      <c r="CA111" s="952"/>
      <c r="CB111" s="951">
        <f t="shared" si="374"/>
        <v>0</v>
      </c>
      <c r="CC111" s="952"/>
      <c r="CD111" s="951">
        <f t="shared" si="374"/>
        <v>0</v>
      </c>
      <c r="CE111" s="952"/>
      <c r="CF111" s="482">
        <f>SUM(D111:CE111)</f>
        <v>22627.25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545" priority="90" stopIfTrue="1" operator="notEqual">
      <formula>0</formula>
    </cfRule>
  </conditionalFormatting>
  <conditionalFormatting sqref="J55:K56 N55:O56 R55:S56 V55:W56 Z55:AA56">
    <cfRule type="cellIs" dxfId="544" priority="88" operator="greaterThan">
      <formula>0</formula>
    </cfRule>
    <cfRule type="cellIs" dxfId="543" priority="89" operator="greaterThan">
      <formula>0</formula>
    </cfRule>
  </conditionalFormatting>
  <conditionalFormatting sqref="D55:AA61">
    <cfRule type="cellIs" dxfId="542" priority="85" operator="greaterThan">
      <formula>0</formula>
    </cfRule>
    <cfRule type="cellIs" dxfId="541" priority="86" operator="greaterThan">
      <formula>0</formula>
    </cfRule>
    <cfRule type="cellIs" dxfId="540" priority="87" operator="greaterThan">
      <formula>0</formula>
    </cfRule>
  </conditionalFormatting>
  <conditionalFormatting sqref="AB55:AC61">
    <cfRule type="cellIs" dxfId="539" priority="82" operator="greaterThan">
      <formula>0</formula>
    </cfRule>
    <cfRule type="cellIs" dxfId="538" priority="83" operator="greaterThan">
      <formula>0</formula>
    </cfRule>
    <cfRule type="cellIs" dxfId="537" priority="84" operator="greaterThan">
      <formula>0</formula>
    </cfRule>
  </conditionalFormatting>
  <conditionalFormatting sqref="AD55:AE61">
    <cfRule type="cellIs" dxfId="536" priority="79" operator="greaterThan">
      <formula>0</formula>
    </cfRule>
    <cfRule type="cellIs" dxfId="535" priority="80" operator="greaterThan">
      <formula>0</formula>
    </cfRule>
    <cfRule type="cellIs" dxfId="534" priority="81" operator="greaterThan">
      <formula>0</formula>
    </cfRule>
  </conditionalFormatting>
  <conditionalFormatting sqref="AF55:AG61">
    <cfRule type="cellIs" dxfId="533" priority="76" operator="greaterThan">
      <formula>0</formula>
    </cfRule>
    <cfRule type="cellIs" dxfId="532" priority="77" operator="greaterThan">
      <formula>0</formula>
    </cfRule>
    <cfRule type="cellIs" dxfId="531" priority="78" operator="greaterThan">
      <formula>0</formula>
    </cfRule>
  </conditionalFormatting>
  <conditionalFormatting sqref="AH55:AI61">
    <cfRule type="cellIs" dxfId="530" priority="73" operator="greaterThan">
      <formula>0</formula>
    </cfRule>
    <cfRule type="cellIs" dxfId="529" priority="74" operator="greaterThan">
      <formula>0</formula>
    </cfRule>
    <cfRule type="cellIs" dxfId="528" priority="75" operator="greaterThan">
      <formula>0</formula>
    </cfRule>
  </conditionalFormatting>
  <conditionalFormatting sqref="AJ55:AK61">
    <cfRule type="cellIs" dxfId="527" priority="70" operator="greaterThan">
      <formula>0</formula>
    </cfRule>
    <cfRule type="cellIs" dxfId="526" priority="71" operator="greaterThan">
      <formula>0</formula>
    </cfRule>
    <cfRule type="cellIs" dxfId="525" priority="72" operator="greaterThan">
      <formula>0</formula>
    </cfRule>
  </conditionalFormatting>
  <conditionalFormatting sqref="AL55:AM61">
    <cfRule type="cellIs" dxfId="524" priority="67" operator="greaterThan">
      <formula>0</formula>
    </cfRule>
    <cfRule type="cellIs" dxfId="523" priority="68" operator="greaterThan">
      <formula>0</formula>
    </cfRule>
    <cfRule type="cellIs" dxfId="522" priority="69" operator="greaterThan">
      <formula>0</formula>
    </cfRule>
  </conditionalFormatting>
  <conditionalFormatting sqref="AN55:AO61">
    <cfRule type="cellIs" dxfId="521" priority="64" operator="greaterThan">
      <formula>0</formula>
    </cfRule>
    <cfRule type="cellIs" dxfId="520" priority="65" operator="greaterThan">
      <formula>0</formula>
    </cfRule>
    <cfRule type="cellIs" dxfId="519" priority="66" operator="greaterThan">
      <formula>0</formula>
    </cfRule>
  </conditionalFormatting>
  <conditionalFormatting sqref="AP55:AQ61">
    <cfRule type="cellIs" dxfId="518" priority="61" operator="greaterThan">
      <formula>0</formula>
    </cfRule>
    <cfRule type="cellIs" dxfId="517" priority="62" operator="greaterThan">
      <formula>0</formula>
    </cfRule>
    <cfRule type="cellIs" dxfId="516" priority="63" operator="greaterThan">
      <formula>0</formula>
    </cfRule>
  </conditionalFormatting>
  <conditionalFormatting sqref="AR55:AS61">
    <cfRule type="cellIs" dxfId="515" priority="58" operator="greaterThan">
      <formula>0</formula>
    </cfRule>
    <cfRule type="cellIs" dxfId="514" priority="59" operator="greaterThan">
      <formula>0</formula>
    </cfRule>
    <cfRule type="cellIs" dxfId="513" priority="60" operator="greaterThan">
      <formula>0</formula>
    </cfRule>
  </conditionalFormatting>
  <conditionalFormatting sqref="AT55:AU61">
    <cfRule type="cellIs" dxfId="512" priority="55" operator="greaterThan">
      <formula>0</formula>
    </cfRule>
    <cfRule type="cellIs" dxfId="511" priority="56" operator="greaterThan">
      <formula>0</formula>
    </cfRule>
    <cfRule type="cellIs" dxfId="510" priority="57" operator="greaterThan">
      <formula>0</formula>
    </cfRule>
  </conditionalFormatting>
  <conditionalFormatting sqref="AV55:AW61">
    <cfRule type="cellIs" dxfId="509" priority="52" operator="greaterThan">
      <formula>0</formula>
    </cfRule>
    <cfRule type="cellIs" dxfId="508" priority="53" operator="greaterThan">
      <formula>0</formula>
    </cfRule>
    <cfRule type="cellIs" dxfId="507" priority="54" operator="greaterThan">
      <formula>0</formula>
    </cfRule>
  </conditionalFormatting>
  <conditionalFormatting sqref="AX55:AY61">
    <cfRule type="cellIs" dxfId="506" priority="49" operator="greaterThan">
      <formula>0</formula>
    </cfRule>
    <cfRule type="cellIs" dxfId="505" priority="50" operator="greaterThan">
      <formula>0</formula>
    </cfRule>
    <cfRule type="cellIs" dxfId="504" priority="51" operator="greaterThan">
      <formula>0</formula>
    </cfRule>
  </conditionalFormatting>
  <conditionalFormatting sqref="AZ55:BA61">
    <cfRule type="cellIs" dxfId="503" priority="46" operator="greaterThan">
      <formula>0</formula>
    </cfRule>
    <cfRule type="cellIs" dxfId="502" priority="47" operator="greaterThan">
      <formula>0</formula>
    </cfRule>
    <cfRule type="cellIs" dxfId="501" priority="48" operator="greaterThan">
      <formula>0</formula>
    </cfRule>
  </conditionalFormatting>
  <conditionalFormatting sqref="BB55:BC61">
    <cfRule type="cellIs" dxfId="500" priority="43" operator="greaterThan">
      <formula>0</formula>
    </cfRule>
    <cfRule type="cellIs" dxfId="499" priority="44" operator="greaterThan">
      <formula>0</formula>
    </cfRule>
    <cfRule type="cellIs" dxfId="498" priority="45" operator="greaterThan">
      <formula>0</formula>
    </cfRule>
  </conditionalFormatting>
  <conditionalFormatting sqref="BD55:BE61">
    <cfRule type="cellIs" dxfId="497" priority="40" operator="greaterThan">
      <formula>0</formula>
    </cfRule>
    <cfRule type="cellIs" dxfId="496" priority="41" operator="greaterThan">
      <formula>0</formula>
    </cfRule>
    <cfRule type="cellIs" dxfId="495" priority="42" operator="greaterThan">
      <formula>0</formula>
    </cfRule>
  </conditionalFormatting>
  <conditionalFormatting sqref="BF55:BG61">
    <cfRule type="cellIs" dxfId="494" priority="37" operator="greaterThan">
      <formula>0</formula>
    </cfRule>
    <cfRule type="cellIs" dxfId="493" priority="38" operator="greaterThan">
      <formula>0</formula>
    </cfRule>
    <cfRule type="cellIs" dxfId="492" priority="39" operator="greaterThan">
      <formula>0</formula>
    </cfRule>
  </conditionalFormatting>
  <conditionalFormatting sqref="BH55:BI61">
    <cfRule type="cellIs" dxfId="491" priority="34" operator="greaterThan">
      <formula>0</formula>
    </cfRule>
    <cfRule type="cellIs" dxfId="490" priority="35" operator="greaterThan">
      <formula>0</formula>
    </cfRule>
    <cfRule type="cellIs" dxfId="489" priority="36" operator="greaterThan">
      <formula>0</formula>
    </cfRule>
  </conditionalFormatting>
  <conditionalFormatting sqref="BJ55:BK61">
    <cfRule type="cellIs" dxfId="488" priority="31" operator="greaterThan">
      <formula>0</formula>
    </cfRule>
    <cfRule type="cellIs" dxfId="487" priority="32" operator="greaterThan">
      <formula>0</formula>
    </cfRule>
    <cfRule type="cellIs" dxfId="486" priority="33" operator="greaterThan">
      <formula>0</formula>
    </cfRule>
  </conditionalFormatting>
  <conditionalFormatting sqref="BL55:BM61">
    <cfRule type="cellIs" dxfId="485" priority="28" operator="greaterThan">
      <formula>0</formula>
    </cfRule>
    <cfRule type="cellIs" dxfId="484" priority="29" operator="greaterThan">
      <formula>0</formula>
    </cfRule>
    <cfRule type="cellIs" dxfId="483" priority="30" operator="greaterThan">
      <formula>0</formula>
    </cfRule>
  </conditionalFormatting>
  <conditionalFormatting sqref="BN55:BO61">
    <cfRule type="cellIs" dxfId="482" priority="25" operator="greaterThan">
      <formula>0</formula>
    </cfRule>
    <cfRule type="cellIs" dxfId="481" priority="26" operator="greaterThan">
      <formula>0</formula>
    </cfRule>
    <cfRule type="cellIs" dxfId="480" priority="27" operator="greaterThan">
      <formula>0</formula>
    </cfRule>
  </conditionalFormatting>
  <conditionalFormatting sqref="BP55:BQ61">
    <cfRule type="cellIs" dxfId="479" priority="22" operator="greaterThan">
      <formula>0</formula>
    </cfRule>
    <cfRule type="cellIs" dxfId="478" priority="23" operator="greaterThan">
      <formula>0</formula>
    </cfRule>
    <cfRule type="cellIs" dxfId="477" priority="24" operator="greaterThan">
      <formula>0</formula>
    </cfRule>
  </conditionalFormatting>
  <conditionalFormatting sqref="BR55:BS61">
    <cfRule type="cellIs" dxfId="476" priority="19" operator="greaterThan">
      <formula>0</formula>
    </cfRule>
    <cfRule type="cellIs" dxfId="475" priority="20" operator="greaterThan">
      <formula>0</formula>
    </cfRule>
    <cfRule type="cellIs" dxfId="474" priority="21" operator="greaterThan">
      <formula>0</formula>
    </cfRule>
  </conditionalFormatting>
  <conditionalFormatting sqref="BT55:BU61">
    <cfRule type="cellIs" dxfId="473" priority="16" operator="greaterThan">
      <formula>0</formula>
    </cfRule>
    <cfRule type="cellIs" dxfId="472" priority="17" operator="greaterThan">
      <formula>0</formula>
    </cfRule>
    <cfRule type="cellIs" dxfId="471" priority="18" operator="greaterThan">
      <formula>0</formula>
    </cfRule>
  </conditionalFormatting>
  <conditionalFormatting sqref="BV55:BW61">
    <cfRule type="cellIs" dxfId="470" priority="13" operator="greaterThan">
      <formula>0</formula>
    </cfRule>
    <cfRule type="cellIs" dxfId="469" priority="14" operator="greaterThan">
      <formula>0</formula>
    </cfRule>
    <cfRule type="cellIs" dxfId="468" priority="15" operator="greaterThan">
      <formula>0</formula>
    </cfRule>
  </conditionalFormatting>
  <conditionalFormatting sqref="BX55:BY61">
    <cfRule type="cellIs" dxfId="467" priority="10" operator="greaterThan">
      <formula>0</formula>
    </cfRule>
    <cfRule type="cellIs" dxfId="466" priority="11" operator="greaterThan">
      <formula>0</formula>
    </cfRule>
    <cfRule type="cellIs" dxfId="465" priority="12" operator="greaterThan">
      <formula>0</formula>
    </cfRule>
  </conditionalFormatting>
  <conditionalFormatting sqref="BZ55:CA61">
    <cfRule type="cellIs" dxfId="464" priority="7" operator="greaterThan">
      <formula>0</formula>
    </cfRule>
    <cfRule type="cellIs" dxfId="463" priority="8" operator="greaterThan">
      <formula>0</formula>
    </cfRule>
    <cfRule type="cellIs" dxfId="462" priority="9" operator="greaterThan">
      <formula>0</formula>
    </cfRule>
  </conditionalFormatting>
  <conditionalFormatting sqref="CB55:CC61">
    <cfRule type="cellIs" dxfId="461" priority="4" operator="greaterThan">
      <formula>0</formula>
    </cfRule>
    <cfRule type="cellIs" dxfId="460" priority="5" operator="greaterThan">
      <formula>0</formula>
    </cfRule>
    <cfRule type="cellIs" dxfId="459" priority="6" operator="greaterThan">
      <formula>0</formula>
    </cfRule>
  </conditionalFormatting>
  <conditionalFormatting sqref="CD55:CE61">
    <cfRule type="cellIs" dxfId="458" priority="1" operator="greaterThan">
      <formula>0</formula>
    </cfRule>
    <cfRule type="cellIs" dxfId="457" priority="2" operator="greaterThan">
      <formula>0</formula>
    </cfRule>
    <cfRule type="cellIs" dxfId="45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6600"/>
  </sheetPr>
  <dimension ref="A1:DK111"/>
  <sheetViews>
    <sheetView zoomScale="90" zoomScaleNormal="90" zoomScaleSheetLayoutView="100" zoomScalePageLayoutView="40" workbookViewId="0">
      <pane xSplit="3" ySplit="44" topLeftCell="M89" activePane="bottomRight" state="frozen"/>
      <selection activeCell="N54" sqref="N54:O54"/>
      <selection pane="topRight" activeCell="N54" sqref="N54:O54"/>
      <selection pane="bottomLeft" activeCell="N54" sqref="N54:O54"/>
      <selection pane="bottomRight" activeCell="AT100" sqref="AT100:AU100"/>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411</v>
      </c>
      <c r="AE1"/>
      <c r="CF1" s="1227" t="s">
        <v>320</v>
      </c>
      <c r="CG1" s="1228"/>
      <c r="CH1" s="844">
        <f>CF111/CF110</f>
        <v>0.67880637931609589</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254"/>
      <c r="CJ40" s="254"/>
      <c r="CK40" s="254"/>
      <c r="CL40" s="254"/>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254"/>
      <c r="CJ41" s="254"/>
      <c r="CK41" s="254"/>
      <c r="CL41" s="254"/>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254"/>
      <c r="CJ42" s="254"/>
      <c r="CK42" s="254"/>
      <c r="CL42" s="254"/>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254"/>
      <c r="CJ43" s="254"/>
      <c r="CK43" s="254"/>
      <c r="CL43" s="254"/>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ht="15.7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254"/>
      <c r="CJ44" s="254"/>
      <c r="CK44" s="254"/>
      <c r="CL44" s="254"/>
      <c r="CM44" s="278"/>
      <c r="CN44" s="279"/>
      <c r="CO44" s="280"/>
      <c r="CP44" s="281"/>
      <c r="CQ44" s="282"/>
    </row>
    <row r="45" spans="1:115" ht="15.75" x14ac:dyDescent="0.2">
      <c r="A45" s="283" t="s">
        <v>358</v>
      </c>
      <c r="B45" s="284"/>
      <c r="C45" s="285" t="s">
        <v>2</v>
      </c>
      <c r="D45" s="1030">
        <f>'H-Aufteilung'!$P$13*D64</f>
        <v>10.707286201096105</v>
      </c>
      <c r="E45" s="1031"/>
      <c r="F45" s="1030">
        <f>'H-Aufteilung'!$P$13*F64</f>
        <v>1.4276381601461474</v>
      </c>
      <c r="G45" s="1031"/>
      <c r="H45" s="1030">
        <f>'H-Aufteilung'!$P$13*H64</f>
        <v>0.71381908007307371</v>
      </c>
      <c r="I45" s="1031"/>
      <c r="J45" s="1030">
        <f>'H-Aufteilung'!$P$13*J64</f>
        <v>0.71381908007307371</v>
      </c>
      <c r="K45" s="1031"/>
      <c r="L45" s="1030">
        <f>'H-Aufteilung'!$P$13*L64</f>
        <v>0.71381908007307371</v>
      </c>
      <c r="M45" s="1031"/>
      <c r="N45" s="1030">
        <f>'H-Aufteilung'!$P$13*N64</f>
        <v>0.71381908007307371</v>
      </c>
      <c r="O45" s="1031"/>
      <c r="P45" s="1030">
        <f>'H-Aufteilung'!$P$13*P64</f>
        <v>0.71381908007307371</v>
      </c>
      <c r="Q45" s="1031"/>
      <c r="R45" s="1030">
        <f>'H-Aufteilung'!$P$13*R64</f>
        <v>0</v>
      </c>
      <c r="S45" s="1031"/>
      <c r="T45" s="1030">
        <f>'H-Aufteilung'!$P$13*T64</f>
        <v>0</v>
      </c>
      <c r="U45" s="1031"/>
      <c r="V45" s="1030">
        <f>'H-Aufteilung'!$P$13*V64</f>
        <v>0</v>
      </c>
      <c r="W45" s="1031"/>
      <c r="X45" s="1030">
        <f>'H-Aufteilung'!$P$13*X64</f>
        <v>0</v>
      </c>
      <c r="Y45" s="1031"/>
      <c r="Z45" s="1030">
        <f>'H-Aufteilung'!$P$13*Z64</f>
        <v>0</v>
      </c>
      <c r="AA45" s="1031"/>
      <c r="AB45" s="1030">
        <f>'H-Aufteilung'!$P$13*AB64</f>
        <v>1.4276381601461474</v>
      </c>
      <c r="AC45" s="1031"/>
      <c r="AD45" s="1030">
        <f>'H-Aufteilung'!$P$13*AD64</f>
        <v>1.4276381601461474</v>
      </c>
      <c r="AE45" s="1031"/>
      <c r="AF45" s="1030">
        <f>'H-Aufteilung'!$P$13*AF64</f>
        <v>1.4276381601461474</v>
      </c>
      <c r="AG45" s="1031"/>
      <c r="AH45" s="1030">
        <f>'H-Aufteilung'!$P$13*AH64</f>
        <v>1.4276381601461474</v>
      </c>
      <c r="AI45" s="1031"/>
      <c r="AJ45" s="1030">
        <f>'H-Aufteilung'!$P$13*AJ64</f>
        <v>0</v>
      </c>
      <c r="AK45" s="1031"/>
      <c r="AL45" s="1030">
        <f>'H-Aufteilung'!$P$13*AL64</f>
        <v>0</v>
      </c>
      <c r="AM45" s="1031"/>
      <c r="AN45" s="1030">
        <f>'H-Aufteilung'!$P$13*AN64</f>
        <v>0</v>
      </c>
      <c r="AO45" s="1031"/>
      <c r="AP45" s="1030">
        <f>'H-Aufteilung'!$P$13*AP64</f>
        <v>1.4276381601461474</v>
      </c>
      <c r="AQ45" s="1031"/>
      <c r="AR45" s="1030">
        <f>'H-Aufteilung'!$P$13*AR64</f>
        <v>1.4276381601461474</v>
      </c>
      <c r="AS45" s="1031"/>
      <c r="AT45" s="1030">
        <f>'H-Aufteilung'!$P$13*AT64</f>
        <v>0.71381908007307371</v>
      </c>
      <c r="AU45" s="1031"/>
      <c r="AV45" s="1030">
        <f>'H-Aufteilung'!$P$13*AV64</f>
        <v>1.4276381601461474</v>
      </c>
      <c r="AW45" s="1031"/>
      <c r="AX45" s="1030">
        <f>'H-Aufteilung'!$P$13*AX64</f>
        <v>1.4276381601461474</v>
      </c>
      <c r="AY45" s="1031"/>
      <c r="AZ45" s="1030">
        <f>'H-Aufteilung'!$P$13*AZ64</f>
        <v>1.4276381601461474</v>
      </c>
      <c r="BA45" s="1031"/>
      <c r="BB45" s="1030">
        <f>'H-Aufteilung'!$P$13*BB64</f>
        <v>2.1414572402192213</v>
      </c>
      <c r="BC45" s="1031"/>
      <c r="BD45" s="1030">
        <f>'H-Aufteilung'!$P$13*BD64</f>
        <v>2.1414572402192213</v>
      </c>
      <c r="BE45" s="1031"/>
      <c r="BF45" s="1030">
        <f>'H-Aufteilung'!$P$13*BF64</f>
        <v>2.1414572402192213</v>
      </c>
      <c r="BG45" s="1031"/>
      <c r="BH45" s="1030">
        <f>'H-Aufteilung'!$P$13*BH64</f>
        <v>2.1414572402192213</v>
      </c>
      <c r="BI45" s="1031"/>
      <c r="BJ45" s="1030">
        <f>'H-Aufteilung'!$P$13*BJ64</f>
        <v>4.2829144804384427</v>
      </c>
      <c r="BK45" s="1031"/>
      <c r="BL45" s="1030">
        <f>'H-Aufteilung'!$P$13*BL64</f>
        <v>2.1414572402192213</v>
      </c>
      <c r="BM45" s="1031"/>
      <c r="BN45" s="1030">
        <f>'H-Aufteilung'!$P$13*BN64</f>
        <v>3.5690954003653688</v>
      </c>
      <c r="BO45" s="1031"/>
      <c r="BP45" s="1030">
        <f>'H-Aufteilung'!$P$13*BP64</f>
        <v>3.5690954003653688</v>
      </c>
      <c r="BQ45" s="1031"/>
      <c r="BR45" s="1030">
        <f>'H-Aufteilung'!$P$13*BR64</f>
        <v>3.5690954003653688</v>
      </c>
      <c r="BS45" s="1031"/>
      <c r="BT45" s="1030">
        <f>'H-Aufteilung'!$P$13*BT64</f>
        <v>3.5690954003653688</v>
      </c>
      <c r="BU45" s="1031"/>
      <c r="BV45" s="1030">
        <f>'H-Aufteilung'!$P$13*BV64</f>
        <v>2.8552763202922948</v>
      </c>
      <c r="BW45" s="1031"/>
      <c r="BX45" s="1030">
        <f>'H-Aufteilung'!$P$13*BX64</f>
        <v>2.1414572402192213</v>
      </c>
      <c r="BY45" s="1031"/>
      <c r="BZ45" s="1030">
        <f>'H-Aufteilung'!$P$13*BZ64</f>
        <v>2.8552763202922948</v>
      </c>
      <c r="CA45" s="1031"/>
      <c r="CB45" s="1030">
        <f>'H-Aufteilung'!$P$13*CB64</f>
        <v>2.1414572402192213</v>
      </c>
      <c r="CC45" s="1031"/>
      <c r="CD45" s="1030">
        <f>'H-Aufteilung'!$P$13*CD64</f>
        <v>2.8552763202922948</v>
      </c>
      <c r="CE45" s="1031"/>
      <c r="CF45" s="275">
        <f t="shared" si="0"/>
        <v>71.381908007307388</v>
      </c>
      <c r="CG45" s="276">
        <v>140</v>
      </c>
      <c r="CH45" s="277">
        <f t="shared" si="1"/>
        <v>9993.4671210230335</v>
      </c>
      <c r="CI45" s="254"/>
      <c r="CJ45" s="254"/>
      <c r="CK45" s="254"/>
      <c r="CL45" s="254"/>
      <c r="CM45" s="278"/>
      <c r="CN45" s="279">
        <f>(CF45+CK45)*0.1</f>
        <v>7.1381908007307393</v>
      </c>
      <c r="CO45" s="286">
        <v>110</v>
      </c>
      <c r="CP45" s="281">
        <f t="shared" ref="CP45:CP49" si="2">CN45*CO45</f>
        <v>785.20098808038131</v>
      </c>
      <c r="CQ45" s="282"/>
    </row>
    <row r="46" spans="1:115" ht="15.75" x14ac:dyDescent="0.2">
      <c r="A46" s="283" t="s">
        <v>361</v>
      </c>
      <c r="B46" s="284"/>
      <c r="C46" s="285" t="s">
        <v>7</v>
      </c>
      <c r="D46" s="1030">
        <f>'H-Aufteilung'!$P$14*D64</f>
        <v>1.0038080813527597</v>
      </c>
      <c r="E46" s="1031"/>
      <c r="F46" s="1030">
        <f>'H-Aufteilung'!$P$14*F64</f>
        <v>0.13384107751370131</v>
      </c>
      <c r="G46" s="1031"/>
      <c r="H46" s="1030">
        <f>'H-Aufteilung'!$P$14*H64</f>
        <v>6.6920538756850653E-2</v>
      </c>
      <c r="I46" s="1031"/>
      <c r="J46" s="1030">
        <f>'H-Aufteilung'!$P$14*J64</f>
        <v>6.6920538756850653E-2</v>
      </c>
      <c r="K46" s="1031"/>
      <c r="L46" s="1030">
        <f>'H-Aufteilung'!$P$14*L64</f>
        <v>6.6920538756850653E-2</v>
      </c>
      <c r="M46" s="1031"/>
      <c r="N46" s="1030">
        <f>'H-Aufteilung'!$P$14*N64</f>
        <v>6.6920538756850653E-2</v>
      </c>
      <c r="O46" s="1031"/>
      <c r="P46" s="1030">
        <f>'H-Aufteilung'!$P$14*P64</f>
        <v>6.6920538756850653E-2</v>
      </c>
      <c r="Q46" s="1031"/>
      <c r="R46" s="1030">
        <f>'H-Aufteilung'!$P$14*R64</f>
        <v>0</v>
      </c>
      <c r="S46" s="1031"/>
      <c r="T46" s="1030">
        <f>'H-Aufteilung'!$P$14*T64</f>
        <v>0</v>
      </c>
      <c r="U46" s="1031"/>
      <c r="V46" s="1030">
        <f>'H-Aufteilung'!$P$14*V64</f>
        <v>0</v>
      </c>
      <c r="W46" s="1031"/>
      <c r="X46" s="1030">
        <f>'H-Aufteilung'!$P$14*X64</f>
        <v>0</v>
      </c>
      <c r="Y46" s="1031"/>
      <c r="Z46" s="1030">
        <f>'H-Aufteilung'!$P$14*Z64</f>
        <v>0</v>
      </c>
      <c r="AA46" s="1031"/>
      <c r="AB46" s="1030">
        <f>'H-Aufteilung'!$P$14*AB64</f>
        <v>0.13384107751370131</v>
      </c>
      <c r="AC46" s="1031"/>
      <c r="AD46" s="1030">
        <f>'H-Aufteilung'!$P$14*AD64</f>
        <v>0.13384107751370131</v>
      </c>
      <c r="AE46" s="1031"/>
      <c r="AF46" s="1030">
        <f>'H-Aufteilung'!$P$14*AF64</f>
        <v>0.13384107751370131</v>
      </c>
      <c r="AG46" s="1031"/>
      <c r="AH46" s="1030">
        <f>'H-Aufteilung'!$P$14*AH64</f>
        <v>0.13384107751370131</v>
      </c>
      <c r="AI46" s="1031"/>
      <c r="AJ46" s="1030">
        <f>'H-Aufteilung'!$P$14*AJ64</f>
        <v>0</v>
      </c>
      <c r="AK46" s="1031"/>
      <c r="AL46" s="1030">
        <f>'H-Aufteilung'!$P$14*AL64</f>
        <v>0</v>
      </c>
      <c r="AM46" s="1031"/>
      <c r="AN46" s="1030">
        <f>'H-Aufteilung'!$P$14*AN64</f>
        <v>0</v>
      </c>
      <c r="AO46" s="1031"/>
      <c r="AP46" s="1030">
        <f>'H-Aufteilung'!$P$14*AP64</f>
        <v>0.13384107751370131</v>
      </c>
      <c r="AQ46" s="1031"/>
      <c r="AR46" s="1030">
        <f>'H-Aufteilung'!$P$14*AR64</f>
        <v>0.13384107751370131</v>
      </c>
      <c r="AS46" s="1031"/>
      <c r="AT46" s="1030">
        <f>'H-Aufteilung'!$P$14*AT64</f>
        <v>6.6920538756850653E-2</v>
      </c>
      <c r="AU46" s="1031"/>
      <c r="AV46" s="1030">
        <f>'H-Aufteilung'!$P$14*AV64</f>
        <v>0.13384107751370131</v>
      </c>
      <c r="AW46" s="1031"/>
      <c r="AX46" s="1030">
        <f>'H-Aufteilung'!$P$14*AX64</f>
        <v>0.13384107751370131</v>
      </c>
      <c r="AY46" s="1031"/>
      <c r="AZ46" s="1030">
        <f>'H-Aufteilung'!$P$14*AZ64</f>
        <v>0.13384107751370131</v>
      </c>
      <c r="BA46" s="1031"/>
      <c r="BB46" s="1030">
        <f>'H-Aufteilung'!$P$14*BB64</f>
        <v>0.20076161627055192</v>
      </c>
      <c r="BC46" s="1031"/>
      <c r="BD46" s="1030">
        <f>'H-Aufteilung'!$P$14*BD64</f>
        <v>0.20076161627055192</v>
      </c>
      <c r="BE46" s="1031"/>
      <c r="BF46" s="1030">
        <f>'H-Aufteilung'!$P$14*BF64</f>
        <v>0.20076161627055192</v>
      </c>
      <c r="BG46" s="1031"/>
      <c r="BH46" s="1030">
        <f>'H-Aufteilung'!$P$14*BH64</f>
        <v>0.20076161627055192</v>
      </c>
      <c r="BI46" s="1031"/>
      <c r="BJ46" s="1030">
        <f>'H-Aufteilung'!$P$14*BJ64</f>
        <v>0.40152323254110384</v>
      </c>
      <c r="BK46" s="1031"/>
      <c r="BL46" s="1030">
        <f>'H-Aufteilung'!$P$14*BL64</f>
        <v>0.20076161627055192</v>
      </c>
      <c r="BM46" s="1031"/>
      <c r="BN46" s="1030">
        <f>'H-Aufteilung'!$P$14*BN64</f>
        <v>0.33460269378425322</v>
      </c>
      <c r="BO46" s="1031"/>
      <c r="BP46" s="1030">
        <f>'H-Aufteilung'!$P$14*BP64</f>
        <v>0.33460269378425322</v>
      </c>
      <c r="BQ46" s="1031"/>
      <c r="BR46" s="1030">
        <f>'H-Aufteilung'!$P$14*BR64</f>
        <v>0.33460269378425322</v>
      </c>
      <c r="BS46" s="1031"/>
      <c r="BT46" s="1030">
        <f>'H-Aufteilung'!$P$14*BT64</f>
        <v>0.33460269378425322</v>
      </c>
      <c r="BU46" s="1031"/>
      <c r="BV46" s="1030">
        <f>'H-Aufteilung'!$P$14*BV64</f>
        <v>0.26768215502740261</v>
      </c>
      <c r="BW46" s="1031"/>
      <c r="BX46" s="1030">
        <f>'H-Aufteilung'!$P$14*BX64</f>
        <v>0.20076161627055192</v>
      </c>
      <c r="BY46" s="1031"/>
      <c r="BZ46" s="1030">
        <f>'H-Aufteilung'!$P$14*BZ64</f>
        <v>0.26768215502740261</v>
      </c>
      <c r="CA46" s="1031"/>
      <c r="CB46" s="1030">
        <f>'H-Aufteilung'!$P$14*CB64</f>
        <v>0.20076161627055192</v>
      </c>
      <c r="CC46" s="1031"/>
      <c r="CD46" s="1030">
        <f>'H-Aufteilung'!$P$14*CD64</f>
        <v>0.26768215502740261</v>
      </c>
      <c r="CE46" s="1031"/>
      <c r="CF46" s="275">
        <f t="shared" si="0"/>
        <v>6.6920538756850627</v>
      </c>
      <c r="CG46" s="276">
        <v>118</v>
      </c>
      <c r="CH46" s="277">
        <f t="shared" si="1"/>
        <v>789.66235733083738</v>
      </c>
      <c r="CI46" s="254"/>
      <c r="CJ46" s="254"/>
      <c r="CK46" s="254"/>
      <c r="CL46" s="254"/>
      <c r="CM46" s="278"/>
      <c r="CN46" s="279"/>
      <c r="CO46" s="286"/>
      <c r="CP46" s="281"/>
      <c r="CQ46" s="282"/>
    </row>
    <row r="47" spans="1:115" ht="15.75" x14ac:dyDescent="0.2">
      <c r="A47" s="283" t="s">
        <v>359</v>
      </c>
      <c r="B47" s="284"/>
      <c r="C47" s="285" t="s">
        <v>3</v>
      </c>
      <c r="D47" s="1030">
        <f>'H-Aufteilung'!$P$15*D64</f>
        <v>29.612338399906413</v>
      </c>
      <c r="E47" s="1031"/>
      <c r="F47" s="1030">
        <f>'H-Aufteilung'!$P$15*F64</f>
        <v>3.9483117866541888</v>
      </c>
      <c r="G47" s="1031"/>
      <c r="H47" s="1030">
        <f>'H-Aufteilung'!$P$15*H64</f>
        <v>1.9741558933270944</v>
      </c>
      <c r="I47" s="1031"/>
      <c r="J47" s="1030">
        <f>'H-Aufteilung'!$P$15*J64</f>
        <v>1.9741558933270944</v>
      </c>
      <c r="K47" s="1031"/>
      <c r="L47" s="1030">
        <f>'H-Aufteilung'!$P$15*L64</f>
        <v>1.9741558933270944</v>
      </c>
      <c r="M47" s="1031"/>
      <c r="N47" s="1030">
        <f>'H-Aufteilung'!$P$15*N64</f>
        <v>1.9741558933270944</v>
      </c>
      <c r="O47" s="1031"/>
      <c r="P47" s="1030">
        <f>'H-Aufteilung'!$P$15*P64</f>
        <v>1.9741558933270944</v>
      </c>
      <c r="Q47" s="1031"/>
      <c r="R47" s="1030">
        <f>'H-Aufteilung'!$P$15*R64</f>
        <v>0</v>
      </c>
      <c r="S47" s="1031"/>
      <c r="T47" s="1030">
        <f>'H-Aufteilung'!$P$15*T64</f>
        <v>0</v>
      </c>
      <c r="U47" s="1031"/>
      <c r="V47" s="1030">
        <f>'H-Aufteilung'!$P$15*V64</f>
        <v>0</v>
      </c>
      <c r="W47" s="1031"/>
      <c r="X47" s="1030">
        <f>'H-Aufteilung'!$P$15*X64</f>
        <v>0</v>
      </c>
      <c r="Y47" s="1031"/>
      <c r="Z47" s="1030">
        <f>'H-Aufteilung'!$P$15*Z64</f>
        <v>0</v>
      </c>
      <c r="AA47" s="1031"/>
      <c r="AB47" s="1030">
        <f>'H-Aufteilung'!$P$15*AB64</f>
        <v>3.9483117866541888</v>
      </c>
      <c r="AC47" s="1031"/>
      <c r="AD47" s="1030">
        <f>'H-Aufteilung'!$P$15*AD64</f>
        <v>3.9483117866541888</v>
      </c>
      <c r="AE47" s="1031"/>
      <c r="AF47" s="1030">
        <f>'H-Aufteilung'!$P$15*AF64</f>
        <v>3.9483117866541888</v>
      </c>
      <c r="AG47" s="1031"/>
      <c r="AH47" s="1030">
        <f>'H-Aufteilung'!$P$15*AH64</f>
        <v>3.9483117866541888</v>
      </c>
      <c r="AI47" s="1031"/>
      <c r="AJ47" s="1030">
        <f>'H-Aufteilung'!$P$15*AJ64</f>
        <v>0</v>
      </c>
      <c r="AK47" s="1031"/>
      <c r="AL47" s="1030">
        <f>'H-Aufteilung'!$P$15*AL64</f>
        <v>0</v>
      </c>
      <c r="AM47" s="1031"/>
      <c r="AN47" s="1030">
        <f>'H-Aufteilung'!$P$15*AN64</f>
        <v>0</v>
      </c>
      <c r="AO47" s="1031"/>
      <c r="AP47" s="1030">
        <f>'H-Aufteilung'!$P$15*AP64</f>
        <v>3.9483117866541888</v>
      </c>
      <c r="AQ47" s="1031"/>
      <c r="AR47" s="1030">
        <f>'H-Aufteilung'!$P$15*AR64</f>
        <v>3.9483117866541888</v>
      </c>
      <c r="AS47" s="1031"/>
      <c r="AT47" s="1030">
        <f>'H-Aufteilung'!$P$15*AT64</f>
        <v>1.9741558933270944</v>
      </c>
      <c r="AU47" s="1031"/>
      <c r="AV47" s="1030">
        <f>'H-Aufteilung'!$P$15*AV64</f>
        <v>3.9483117866541888</v>
      </c>
      <c r="AW47" s="1031"/>
      <c r="AX47" s="1030">
        <f>'H-Aufteilung'!$P$15*AX64</f>
        <v>3.9483117866541888</v>
      </c>
      <c r="AY47" s="1031"/>
      <c r="AZ47" s="1030">
        <f>'H-Aufteilung'!$P$15*AZ64</f>
        <v>3.9483117866541888</v>
      </c>
      <c r="BA47" s="1031"/>
      <c r="BB47" s="1030">
        <f>'H-Aufteilung'!$P$15*BB64</f>
        <v>5.922467679981283</v>
      </c>
      <c r="BC47" s="1031"/>
      <c r="BD47" s="1030">
        <f>'H-Aufteilung'!$P$15*BD64</f>
        <v>5.922467679981283</v>
      </c>
      <c r="BE47" s="1031"/>
      <c r="BF47" s="1030">
        <f>'H-Aufteilung'!$P$15*BF64</f>
        <v>5.922467679981283</v>
      </c>
      <c r="BG47" s="1031"/>
      <c r="BH47" s="1030">
        <f>'H-Aufteilung'!$P$15*BH64</f>
        <v>5.922467679981283</v>
      </c>
      <c r="BI47" s="1031"/>
      <c r="BJ47" s="1030">
        <f>'H-Aufteilung'!$P$15*BJ64</f>
        <v>11.844935359962566</v>
      </c>
      <c r="BK47" s="1031"/>
      <c r="BL47" s="1030">
        <f>'H-Aufteilung'!$P$15*BL64</f>
        <v>5.922467679981283</v>
      </c>
      <c r="BM47" s="1031"/>
      <c r="BN47" s="1030">
        <f>'H-Aufteilung'!$P$15*BN64</f>
        <v>9.8707794666354722</v>
      </c>
      <c r="BO47" s="1031"/>
      <c r="BP47" s="1030">
        <f>'H-Aufteilung'!$P$15*BP64</f>
        <v>9.8707794666354722</v>
      </c>
      <c r="BQ47" s="1031"/>
      <c r="BR47" s="1030">
        <f>'H-Aufteilung'!$P$15*BR64</f>
        <v>9.8707794666354722</v>
      </c>
      <c r="BS47" s="1031"/>
      <c r="BT47" s="1030">
        <f>'H-Aufteilung'!$P$15*BT64</f>
        <v>9.8707794666354722</v>
      </c>
      <c r="BU47" s="1031"/>
      <c r="BV47" s="1030">
        <f>'H-Aufteilung'!$P$15*BV64</f>
        <v>7.8966235733083776</v>
      </c>
      <c r="BW47" s="1031"/>
      <c r="BX47" s="1030">
        <f>'H-Aufteilung'!$P$15*BX64</f>
        <v>5.922467679981283</v>
      </c>
      <c r="BY47" s="1031"/>
      <c r="BZ47" s="1030">
        <f>'H-Aufteilung'!$P$15*BZ64</f>
        <v>7.8966235733083776</v>
      </c>
      <c r="CA47" s="1031"/>
      <c r="CB47" s="1030">
        <f>'H-Aufteilung'!$P$15*CB64</f>
        <v>5.922467679981283</v>
      </c>
      <c r="CC47" s="1031"/>
      <c r="CD47" s="1030">
        <f>'H-Aufteilung'!$P$15*CD64</f>
        <v>7.8966235733083776</v>
      </c>
      <c r="CE47" s="1031"/>
      <c r="CF47" s="275">
        <f t="shared" si="0"/>
        <v>197.4155893327094</v>
      </c>
      <c r="CG47" s="276">
        <v>100</v>
      </c>
      <c r="CH47" s="277">
        <f t="shared" si="1"/>
        <v>19741.558933270939</v>
      </c>
      <c r="CI47" s="254"/>
      <c r="CJ47" s="254"/>
      <c r="CK47" s="254"/>
      <c r="CL47" s="254"/>
      <c r="CM47" s="278"/>
      <c r="CN47" s="279">
        <f>(CF47+CK47)*0.1</f>
        <v>19.741558933270941</v>
      </c>
      <c r="CO47" s="286">
        <v>100</v>
      </c>
      <c r="CP47" s="281">
        <f t="shared" si="2"/>
        <v>1974.1558933270942</v>
      </c>
      <c r="CQ47" s="282"/>
    </row>
    <row r="48" spans="1:115" ht="15.75" x14ac:dyDescent="0.2">
      <c r="A48" s="283" t="s">
        <v>362</v>
      </c>
      <c r="B48" s="284"/>
      <c r="C48" s="285" t="s">
        <v>8</v>
      </c>
      <c r="D48" s="1030">
        <f>'H-Aufteilung'!$P$16*D64</f>
        <v>49.186595986285234</v>
      </c>
      <c r="E48" s="1031"/>
      <c r="F48" s="1030">
        <f>'H-Aufteilung'!$P$16*F64</f>
        <v>6.5582127981713647</v>
      </c>
      <c r="G48" s="1031"/>
      <c r="H48" s="1030">
        <f>'H-Aufteilung'!$P$16*H64</f>
        <v>3.2791063990856824</v>
      </c>
      <c r="I48" s="1031"/>
      <c r="J48" s="1030">
        <f>'H-Aufteilung'!$P$16*J64</f>
        <v>3.2791063990856824</v>
      </c>
      <c r="K48" s="1031"/>
      <c r="L48" s="1030">
        <f>'H-Aufteilung'!$P$16*L64</f>
        <v>3.2791063990856824</v>
      </c>
      <c r="M48" s="1031"/>
      <c r="N48" s="1030">
        <f>'H-Aufteilung'!$P$16*N64</f>
        <v>3.2791063990856824</v>
      </c>
      <c r="O48" s="1031"/>
      <c r="P48" s="1030">
        <f>'H-Aufteilung'!$P$16*P64</f>
        <v>3.2791063990856824</v>
      </c>
      <c r="Q48" s="1031"/>
      <c r="R48" s="1030">
        <f>'H-Aufteilung'!$P$16*R64</f>
        <v>0</v>
      </c>
      <c r="S48" s="1031"/>
      <c r="T48" s="1030">
        <f>'H-Aufteilung'!$P$16*T64</f>
        <v>0</v>
      </c>
      <c r="U48" s="1031"/>
      <c r="V48" s="1030">
        <f>'H-Aufteilung'!$P$16*V64</f>
        <v>0</v>
      </c>
      <c r="W48" s="1031"/>
      <c r="X48" s="1030">
        <f>'H-Aufteilung'!$P$16*X64</f>
        <v>0</v>
      </c>
      <c r="Y48" s="1031"/>
      <c r="Z48" s="1030">
        <f>'H-Aufteilung'!$P$16*Z64</f>
        <v>0</v>
      </c>
      <c r="AA48" s="1031"/>
      <c r="AB48" s="1030">
        <f>'H-Aufteilung'!$P$16*AB64</f>
        <v>6.5582127981713647</v>
      </c>
      <c r="AC48" s="1031"/>
      <c r="AD48" s="1030">
        <f>'H-Aufteilung'!$P$16*AD64</f>
        <v>6.5582127981713647</v>
      </c>
      <c r="AE48" s="1031"/>
      <c r="AF48" s="1030">
        <f>'H-Aufteilung'!$P$16*AF64</f>
        <v>6.5582127981713647</v>
      </c>
      <c r="AG48" s="1031"/>
      <c r="AH48" s="1030">
        <f>'H-Aufteilung'!$P$16*AH64</f>
        <v>6.5582127981713647</v>
      </c>
      <c r="AI48" s="1031"/>
      <c r="AJ48" s="1030">
        <f>'H-Aufteilung'!$P$16*AJ64</f>
        <v>0</v>
      </c>
      <c r="AK48" s="1031"/>
      <c r="AL48" s="1030">
        <f>'H-Aufteilung'!$P$16*AL64</f>
        <v>0</v>
      </c>
      <c r="AM48" s="1031"/>
      <c r="AN48" s="1030">
        <f>'H-Aufteilung'!$P$16*AN64</f>
        <v>0</v>
      </c>
      <c r="AO48" s="1031"/>
      <c r="AP48" s="1030">
        <f>'H-Aufteilung'!$P$16*AP64</f>
        <v>6.5582127981713647</v>
      </c>
      <c r="AQ48" s="1031"/>
      <c r="AR48" s="1030">
        <f>'H-Aufteilung'!$P$16*AR64</f>
        <v>6.5582127981713647</v>
      </c>
      <c r="AS48" s="1031"/>
      <c r="AT48" s="1030">
        <f>'H-Aufteilung'!$P$16*AT64</f>
        <v>3.2791063990856824</v>
      </c>
      <c r="AU48" s="1031"/>
      <c r="AV48" s="1030">
        <f>'H-Aufteilung'!$P$16*AV64</f>
        <v>6.5582127981713647</v>
      </c>
      <c r="AW48" s="1031"/>
      <c r="AX48" s="1030">
        <f>'H-Aufteilung'!$P$16*AX64</f>
        <v>6.5582127981713647</v>
      </c>
      <c r="AY48" s="1031"/>
      <c r="AZ48" s="1030">
        <f>'H-Aufteilung'!$P$16*AZ64</f>
        <v>6.5582127981713647</v>
      </c>
      <c r="BA48" s="1031"/>
      <c r="BB48" s="1030">
        <f>'H-Aufteilung'!$P$16*BB64</f>
        <v>9.8373191972570453</v>
      </c>
      <c r="BC48" s="1031"/>
      <c r="BD48" s="1030">
        <f>'H-Aufteilung'!$P$16*BD64</f>
        <v>9.8373191972570453</v>
      </c>
      <c r="BE48" s="1031"/>
      <c r="BF48" s="1030">
        <f>'H-Aufteilung'!$P$16*BF64</f>
        <v>9.8373191972570453</v>
      </c>
      <c r="BG48" s="1031"/>
      <c r="BH48" s="1030">
        <f>'H-Aufteilung'!$P$16*BH64</f>
        <v>9.8373191972570453</v>
      </c>
      <c r="BI48" s="1031"/>
      <c r="BJ48" s="1030">
        <f>'H-Aufteilung'!$P$16*BJ64</f>
        <v>19.674638394514091</v>
      </c>
      <c r="BK48" s="1031"/>
      <c r="BL48" s="1030">
        <f>'H-Aufteilung'!$P$16*BL64</f>
        <v>9.8373191972570453</v>
      </c>
      <c r="BM48" s="1031"/>
      <c r="BN48" s="1030">
        <f>'H-Aufteilung'!$P$16*BN64</f>
        <v>16.39553199542841</v>
      </c>
      <c r="BO48" s="1031"/>
      <c r="BP48" s="1030">
        <f>'H-Aufteilung'!$P$16*BP64</f>
        <v>16.39553199542841</v>
      </c>
      <c r="BQ48" s="1031"/>
      <c r="BR48" s="1030">
        <f>'H-Aufteilung'!$P$16*BR64</f>
        <v>16.39553199542841</v>
      </c>
      <c r="BS48" s="1031"/>
      <c r="BT48" s="1030">
        <f>'H-Aufteilung'!$P$16*BT64</f>
        <v>16.39553199542841</v>
      </c>
      <c r="BU48" s="1031"/>
      <c r="BV48" s="1030">
        <f>'H-Aufteilung'!$P$16*BV64</f>
        <v>13.116425596342729</v>
      </c>
      <c r="BW48" s="1031"/>
      <c r="BX48" s="1030">
        <f>'H-Aufteilung'!$P$16*BX64</f>
        <v>9.8373191972570453</v>
      </c>
      <c r="BY48" s="1031"/>
      <c r="BZ48" s="1030">
        <f>'H-Aufteilung'!$P$16*BZ64</f>
        <v>13.116425596342729</v>
      </c>
      <c r="CA48" s="1031"/>
      <c r="CB48" s="1030">
        <f>'H-Aufteilung'!$P$16*CB64</f>
        <v>9.8373191972570453</v>
      </c>
      <c r="CC48" s="1031"/>
      <c r="CD48" s="1030">
        <f>'H-Aufteilung'!$P$16*CD64</f>
        <v>13.116425596342729</v>
      </c>
      <c r="CE48" s="1031"/>
      <c r="CF48" s="275">
        <f t="shared" ref="CF48" si="3">SUM(D48:CE48)</f>
        <v>327.9106399085681</v>
      </c>
      <c r="CG48" s="276">
        <v>75</v>
      </c>
      <c r="CH48" s="277">
        <f t="shared" si="1"/>
        <v>24593.297993142609</v>
      </c>
      <c r="CI48" s="254"/>
      <c r="CJ48" s="254"/>
      <c r="CK48" s="254"/>
      <c r="CL48" s="254"/>
      <c r="CM48" s="278"/>
      <c r="CN48" s="279"/>
      <c r="CO48" s="286"/>
      <c r="CP48" s="281"/>
      <c r="CQ48" s="282"/>
    </row>
    <row r="49" spans="1:95" ht="15.75" x14ac:dyDescent="0.2">
      <c r="A49" s="283" t="s">
        <v>360</v>
      </c>
      <c r="B49" s="284"/>
      <c r="C49" s="285" t="s">
        <v>9</v>
      </c>
      <c r="D49" s="1030">
        <f>'H-Aufteilung'!$P$17*D64</f>
        <v>0</v>
      </c>
      <c r="E49" s="1031"/>
      <c r="F49" s="1030">
        <f>'H-Aufteilung'!$P$17*F64</f>
        <v>0</v>
      </c>
      <c r="G49" s="1031"/>
      <c r="H49" s="1030">
        <f>'H-Aufteilung'!$P$17*H64</f>
        <v>0</v>
      </c>
      <c r="I49" s="1031"/>
      <c r="J49" s="1030">
        <f>'H-Aufteilung'!$P$17*J64</f>
        <v>0</v>
      </c>
      <c r="K49" s="1031"/>
      <c r="L49" s="1030">
        <f>'H-Aufteilung'!$P$17*L64</f>
        <v>0</v>
      </c>
      <c r="M49" s="1031"/>
      <c r="N49" s="1030">
        <f>'H-Aufteilung'!$P$17*N64</f>
        <v>0</v>
      </c>
      <c r="O49" s="1031"/>
      <c r="P49" s="1030">
        <f>'H-Aufteilung'!$P$17*P64</f>
        <v>0</v>
      </c>
      <c r="Q49" s="1031"/>
      <c r="R49" s="1030">
        <f>'H-Aufteilung'!$P$17*R64</f>
        <v>0</v>
      </c>
      <c r="S49" s="1031"/>
      <c r="T49" s="1030">
        <f>'H-Aufteilung'!$P$17*T64</f>
        <v>0</v>
      </c>
      <c r="U49" s="1031"/>
      <c r="V49" s="1030">
        <f>'H-Aufteilung'!$P$17*V64</f>
        <v>0</v>
      </c>
      <c r="W49" s="1031"/>
      <c r="X49" s="1030">
        <f>'H-Aufteilung'!$P$17*X64</f>
        <v>0</v>
      </c>
      <c r="Y49" s="1031"/>
      <c r="Z49" s="1030">
        <f>'H-Aufteilung'!$P$17*Z64</f>
        <v>0</v>
      </c>
      <c r="AA49" s="1031"/>
      <c r="AB49" s="1030">
        <f>'H-Aufteilung'!$P$17*AB64</f>
        <v>0</v>
      </c>
      <c r="AC49" s="1031"/>
      <c r="AD49" s="1030">
        <f>'H-Aufteilung'!$P$17*AD64</f>
        <v>0</v>
      </c>
      <c r="AE49" s="1031"/>
      <c r="AF49" s="1030">
        <f>'H-Aufteilung'!$P$17*AF64</f>
        <v>0</v>
      </c>
      <c r="AG49" s="1031"/>
      <c r="AH49" s="1030">
        <f>'H-Aufteilung'!$P$17*AH64</f>
        <v>0</v>
      </c>
      <c r="AI49" s="1031"/>
      <c r="AJ49" s="1030">
        <f>'H-Aufteilung'!$P$17*AJ64</f>
        <v>0</v>
      </c>
      <c r="AK49" s="1031"/>
      <c r="AL49" s="1030">
        <f>'H-Aufteilung'!$P$17*AL64</f>
        <v>0</v>
      </c>
      <c r="AM49" s="1031"/>
      <c r="AN49" s="1030">
        <f>'H-Aufteilung'!$P$17*AN64</f>
        <v>0</v>
      </c>
      <c r="AO49" s="1031"/>
      <c r="AP49" s="1030">
        <f>'H-Aufteilung'!$P$17*AP64</f>
        <v>0</v>
      </c>
      <c r="AQ49" s="1031"/>
      <c r="AR49" s="1030">
        <f>'H-Aufteilung'!$P$17*AR64</f>
        <v>0</v>
      </c>
      <c r="AS49" s="1031"/>
      <c r="AT49" s="1030">
        <f>'H-Aufteilung'!$P$17*AT64</f>
        <v>0</v>
      </c>
      <c r="AU49" s="1031"/>
      <c r="AV49" s="1030">
        <f>'H-Aufteilung'!$P$17*AV64</f>
        <v>0</v>
      </c>
      <c r="AW49" s="1031"/>
      <c r="AX49" s="1030">
        <f>'H-Aufteilung'!$P$17*AX64</f>
        <v>0</v>
      </c>
      <c r="AY49" s="1031"/>
      <c r="AZ49" s="1030">
        <f>'H-Aufteilung'!$P$17*AZ64</f>
        <v>0</v>
      </c>
      <c r="BA49" s="1031"/>
      <c r="BB49" s="1030">
        <f>'H-Aufteilung'!$P$17*BB64</f>
        <v>0</v>
      </c>
      <c r="BC49" s="1031"/>
      <c r="BD49" s="1030">
        <f>'H-Aufteilung'!$P$17*BD64</f>
        <v>0</v>
      </c>
      <c r="BE49" s="1031"/>
      <c r="BF49" s="1030">
        <f>'H-Aufteilung'!$P$17*BF64</f>
        <v>0</v>
      </c>
      <c r="BG49" s="1031"/>
      <c r="BH49" s="1030">
        <f>'H-Aufteilung'!$P$17*BH64</f>
        <v>0</v>
      </c>
      <c r="BI49" s="1031"/>
      <c r="BJ49" s="1030">
        <f>'H-Aufteilung'!$P$17*BJ64</f>
        <v>0</v>
      </c>
      <c r="BK49" s="1031"/>
      <c r="BL49" s="1030">
        <f>'H-Aufteilung'!$P$17*BL64</f>
        <v>0</v>
      </c>
      <c r="BM49" s="1031"/>
      <c r="BN49" s="1030">
        <f>'H-Aufteilung'!$P$17*BN64</f>
        <v>0</v>
      </c>
      <c r="BO49" s="1031"/>
      <c r="BP49" s="1030">
        <f>'H-Aufteilung'!$P$17*BP64</f>
        <v>0</v>
      </c>
      <c r="BQ49" s="1031"/>
      <c r="BR49" s="1030">
        <f>'H-Aufteilung'!$P$17*BR64</f>
        <v>0</v>
      </c>
      <c r="BS49" s="1031"/>
      <c r="BT49" s="1030">
        <f>'H-Aufteilung'!$P$17*BT64</f>
        <v>0</v>
      </c>
      <c r="BU49" s="1031"/>
      <c r="BV49" s="1030">
        <f>'H-Aufteilung'!$P$17*BV64</f>
        <v>0</v>
      </c>
      <c r="BW49" s="1031"/>
      <c r="BX49" s="1030">
        <f>'H-Aufteilung'!$P$17*BX64</f>
        <v>0</v>
      </c>
      <c r="BY49" s="1031"/>
      <c r="BZ49" s="1030">
        <f>'H-Aufteilung'!$P$17*BZ64</f>
        <v>0</v>
      </c>
      <c r="CA49" s="1031"/>
      <c r="CB49" s="1030">
        <f>'H-Aufteilung'!$P$17*CB64</f>
        <v>0</v>
      </c>
      <c r="CC49" s="1031"/>
      <c r="CD49" s="1030">
        <f>'H-Aufteilung'!$P$17*CD64</f>
        <v>0</v>
      </c>
      <c r="CE49" s="1031"/>
      <c r="CF49" s="275">
        <f t="shared" si="0"/>
        <v>0</v>
      </c>
      <c r="CG49" s="276">
        <v>60</v>
      </c>
      <c r="CH49" s="277">
        <f t="shared" si="1"/>
        <v>0</v>
      </c>
      <c r="CI49" s="254"/>
      <c r="CJ49" s="254"/>
      <c r="CK49" s="254"/>
      <c r="CL49" s="254"/>
      <c r="CM49" s="278"/>
      <c r="CN49" s="279">
        <f>(CF49+CK49)*0.1</f>
        <v>0</v>
      </c>
      <c r="CO49" s="286">
        <v>90</v>
      </c>
      <c r="CP49" s="281">
        <f t="shared" si="2"/>
        <v>0</v>
      </c>
      <c r="CQ49" s="282"/>
    </row>
    <row r="50" spans="1:95" ht="15.75" x14ac:dyDescent="0.2">
      <c r="A50" s="283" t="s">
        <v>363</v>
      </c>
      <c r="B50" s="284"/>
      <c r="C50" s="285" t="s">
        <v>10</v>
      </c>
      <c r="D50" s="1030">
        <f>'H-Aufteilung'!$P$18*D64</f>
        <v>11.209190241772484</v>
      </c>
      <c r="E50" s="1031"/>
      <c r="F50" s="1030">
        <f>'H-Aufteilung'!$P$18*F64</f>
        <v>1.494558698902998</v>
      </c>
      <c r="G50" s="1031"/>
      <c r="H50" s="1030">
        <f>'H-Aufteilung'!$P$18*H64</f>
        <v>0.74727934945149899</v>
      </c>
      <c r="I50" s="1031"/>
      <c r="J50" s="1030">
        <f>'H-Aufteilung'!$P$18*J64</f>
        <v>0.74727934945149899</v>
      </c>
      <c r="K50" s="1031"/>
      <c r="L50" s="1030">
        <f>'H-Aufteilung'!$P$18*L64</f>
        <v>0.74727934945149899</v>
      </c>
      <c r="M50" s="1031"/>
      <c r="N50" s="1030">
        <f>'H-Aufteilung'!$P$18*N64</f>
        <v>0.74727934945149899</v>
      </c>
      <c r="O50" s="1031"/>
      <c r="P50" s="1030">
        <f>'H-Aufteilung'!$P$18*P64</f>
        <v>0.74727934945149899</v>
      </c>
      <c r="Q50" s="1031"/>
      <c r="R50" s="1030">
        <f>'H-Aufteilung'!$P$18*R64</f>
        <v>0</v>
      </c>
      <c r="S50" s="1031"/>
      <c r="T50" s="1030">
        <f>'H-Aufteilung'!$P$18*T64</f>
        <v>0</v>
      </c>
      <c r="U50" s="1031"/>
      <c r="V50" s="1030">
        <f>'H-Aufteilung'!$P$18*V64</f>
        <v>0</v>
      </c>
      <c r="W50" s="1031"/>
      <c r="X50" s="1030">
        <f>'H-Aufteilung'!$P$18*X64</f>
        <v>0</v>
      </c>
      <c r="Y50" s="1031"/>
      <c r="Z50" s="1030">
        <f>'H-Aufteilung'!$P$18*Z64</f>
        <v>0</v>
      </c>
      <c r="AA50" s="1031"/>
      <c r="AB50" s="1030">
        <f>'H-Aufteilung'!$P$18*AB64</f>
        <v>1.494558698902998</v>
      </c>
      <c r="AC50" s="1031"/>
      <c r="AD50" s="1030">
        <f>'H-Aufteilung'!$P$18*AD64</f>
        <v>1.494558698902998</v>
      </c>
      <c r="AE50" s="1031"/>
      <c r="AF50" s="1030">
        <f>'H-Aufteilung'!$P$18*AF64</f>
        <v>1.494558698902998</v>
      </c>
      <c r="AG50" s="1031"/>
      <c r="AH50" s="1030">
        <f>'H-Aufteilung'!$P$18*AH64</f>
        <v>1.494558698902998</v>
      </c>
      <c r="AI50" s="1031"/>
      <c r="AJ50" s="1030">
        <f>'H-Aufteilung'!$P$18*AJ64</f>
        <v>0</v>
      </c>
      <c r="AK50" s="1031"/>
      <c r="AL50" s="1030">
        <f>'H-Aufteilung'!$P$18*AL64</f>
        <v>0</v>
      </c>
      <c r="AM50" s="1031"/>
      <c r="AN50" s="1030">
        <f>'H-Aufteilung'!$P$18*AN64</f>
        <v>0</v>
      </c>
      <c r="AO50" s="1031"/>
      <c r="AP50" s="1030">
        <f>'H-Aufteilung'!$P$18*AP64</f>
        <v>1.494558698902998</v>
      </c>
      <c r="AQ50" s="1031"/>
      <c r="AR50" s="1030">
        <f>'H-Aufteilung'!$P$18*AR64</f>
        <v>1.494558698902998</v>
      </c>
      <c r="AS50" s="1031"/>
      <c r="AT50" s="1030">
        <f>'H-Aufteilung'!$P$18*AT64</f>
        <v>0.74727934945149899</v>
      </c>
      <c r="AU50" s="1031"/>
      <c r="AV50" s="1030">
        <f>'H-Aufteilung'!$P$18*AV64</f>
        <v>1.494558698902998</v>
      </c>
      <c r="AW50" s="1031"/>
      <c r="AX50" s="1030">
        <f>'H-Aufteilung'!$P$18*AX64</f>
        <v>1.494558698902998</v>
      </c>
      <c r="AY50" s="1031"/>
      <c r="AZ50" s="1030">
        <f>'H-Aufteilung'!$P$18*AZ64</f>
        <v>1.494558698902998</v>
      </c>
      <c r="BA50" s="1031"/>
      <c r="BB50" s="1030">
        <f>'H-Aufteilung'!$P$18*BB64</f>
        <v>2.2418380483544968</v>
      </c>
      <c r="BC50" s="1031"/>
      <c r="BD50" s="1030">
        <f>'H-Aufteilung'!$P$18*BD64</f>
        <v>2.2418380483544968</v>
      </c>
      <c r="BE50" s="1031"/>
      <c r="BF50" s="1030">
        <f>'H-Aufteilung'!$P$18*BF64</f>
        <v>2.2418380483544968</v>
      </c>
      <c r="BG50" s="1031"/>
      <c r="BH50" s="1030">
        <f>'H-Aufteilung'!$P$18*BH64</f>
        <v>2.2418380483544968</v>
      </c>
      <c r="BI50" s="1031"/>
      <c r="BJ50" s="1030">
        <f>'H-Aufteilung'!$P$18*BJ64</f>
        <v>4.4836760967089937</v>
      </c>
      <c r="BK50" s="1031"/>
      <c r="BL50" s="1030">
        <f>'H-Aufteilung'!$P$18*BL64</f>
        <v>2.2418380483544968</v>
      </c>
      <c r="BM50" s="1031"/>
      <c r="BN50" s="1030">
        <f>'H-Aufteilung'!$P$18*BN64</f>
        <v>3.736396747257495</v>
      </c>
      <c r="BO50" s="1031"/>
      <c r="BP50" s="1030">
        <f>'H-Aufteilung'!$P$18*BP64</f>
        <v>3.736396747257495</v>
      </c>
      <c r="BQ50" s="1031"/>
      <c r="BR50" s="1030">
        <f>'H-Aufteilung'!$P$18*BR64</f>
        <v>3.736396747257495</v>
      </c>
      <c r="BS50" s="1031"/>
      <c r="BT50" s="1030">
        <f>'H-Aufteilung'!$P$18*BT64</f>
        <v>3.736396747257495</v>
      </c>
      <c r="BU50" s="1031"/>
      <c r="BV50" s="1030">
        <f>'H-Aufteilung'!$P$18*BV64</f>
        <v>2.9891173978059959</v>
      </c>
      <c r="BW50" s="1031"/>
      <c r="BX50" s="1030">
        <f>'H-Aufteilung'!$P$18*BX64</f>
        <v>2.2418380483544968</v>
      </c>
      <c r="BY50" s="1031"/>
      <c r="BZ50" s="1030">
        <f>'H-Aufteilung'!$P$18*BZ64</f>
        <v>2.9891173978059959</v>
      </c>
      <c r="CA50" s="1031"/>
      <c r="CB50" s="1030">
        <f>'H-Aufteilung'!$P$18*CB64</f>
        <v>2.2418380483544968</v>
      </c>
      <c r="CC50" s="1031"/>
      <c r="CD50" s="1030">
        <f>'H-Aufteilung'!$P$18*CD64</f>
        <v>2.9891173978059959</v>
      </c>
      <c r="CE50" s="1031"/>
      <c r="CF50" s="275">
        <f t="shared" si="0"/>
        <v>74.727934945149897</v>
      </c>
      <c r="CG50" s="276">
        <v>35</v>
      </c>
      <c r="CH50" s="277">
        <f t="shared" si="1"/>
        <v>2615.4777230802465</v>
      </c>
      <c r="CI50" s="254"/>
      <c r="CJ50" s="254"/>
      <c r="CK50" s="254"/>
      <c r="CL50" s="254"/>
      <c r="CM50" s="278"/>
      <c r="CN50" s="279"/>
      <c r="CO50" s="286"/>
      <c r="CP50" s="281"/>
      <c r="CQ50" s="282"/>
    </row>
    <row r="51" spans="1:95" ht="14.25" customHeight="1" x14ac:dyDescent="0.2">
      <c r="A51" s="263" t="s">
        <v>347</v>
      </c>
      <c r="B51" s="287"/>
      <c r="C51" s="287"/>
      <c r="D51" s="1028">
        <f>SUM(D44:E50)</f>
        <v>101.71921891041299</v>
      </c>
      <c r="E51" s="1029"/>
      <c r="F51" s="1028">
        <f>SUM(F44:G50)</f>
        <v>13.562562521388399</v>
      </c>
      <c r="G51" s="1029"/>
      <c r="H51" s="1028">
        <f>SUM(H44:I50)</f>
        <v>6.7812812606941995</v>
      </c>
      <c r="I51" s="1029"/>
      <c r="J51" s="1028">
        <f>SUM(J44:K50)</f>
        <v>6.7812812606941995</v>
      </c>
      <c r="K51" s="1029"/>
      <c r="L51" s="1028">
        <f>SUM(L44:M50)</f>
        <v>6.7812812606941995</v>
      </c>
      <c r="M51" s="1029"/>
      <c r="N51" s="1028">
        <f>SUM(N44:O50)</f>
        <v>6.7812812606941995</v>
      </c>
      <c r="O51" s="1029"/>
      <c r="P51" s="1028">
        <f>SUM(P44:Q50)</f>
        <v>6.7812812606941995</v>
      </c>
      <c r="Q51" s="1029"/>
      <c r="R51" s="1028">
        <f>SUM(R44:S50)</f>
        <v>0</v>
      </c>
      <c r="S51" s="1029"/>
      <c r="T51" s="1028">
        <f>SUM(T44:U50)</f>
        <v>0</v>
      </c>
      <c r="U51" s="1029"/>
      <c r="V51" s="1028">
        <f>SUM(V44:W50)</f>
        <v>0</v>
      </c>
      <c r="W51" s="1029"/>
      <c r="X51" s="1028">
        <f>SUM(X44:Y50)</f>
        <v>0</v>
      </c>
      <c r="Y51" s="1029"/>
      <c r="Z51" s="1028">
        <f>SUM(Z44:AA50)</f>
        <v>0</v>
      </c>
      <c r="AA51" s="1029"/>
      <c r="AB51" s="1027">
        <f>SUM(AB44:AC50)</f>
        <v>13.562562521388399</v>
      </c>
      <c r="AC51" s="1027"/>
      <c r="AD51" s="1027">
        <f>SUM(AD44:AE50)</f>
        <v>13.562562521388399</v>
      </c>
      <c r="AE51" s="1027"/>
      <c r="AF51" s="1027">
        <f>SUM(AF44:AG50)</f>
        <v>13.562562521388399</v>
      </c>
      <c r="AG51" s="1027"/>
      <c r="AH51" s="1027">
        <f>SUM(AH44:AI50)</f>
        <v>13.562562521388399</v>
      </c>
      <c r="AI51" s="1027"/>
      <c r="AJ51" s="1027">
        <f>SUM(AJ44:AK50)</f>
        <v>0</v>
      </c>
      <c r="AK51" s="1027"/>
      <c r="AL51" s="1027">
        <f>SUM(AL44:AM50)</f>
        <v>0</v>
      </c>
      <c r="AM51" s="1027"/>
      <c r="AN51" s="1027">
        <f>SUM(AN44:AO50)</f>
        <v>0</v>
      </c>
      <c r="AO51" s="1027"/>
      <c r="AP51" s="1027">
        <f>SUM(AP44:AQ50)</f>
        <v>13.562562521388399</v>
      </c>
      <c r="AQ51" s="1027"/>
      <c r="AR51" s="1027">
        <f>SUM(AR44:AS50)</f>
        <v>13.562562521388399</v>
      </c>
      <c r="AS51" s="1027"/>
      <c r="AT51" s="1027">
        <f>SUM(AT44:AU50)</f>
        <v>6.7812812606941995</v>
      </c>
      <c r="AU51" s="1027"/>
      <c r="AV51" s="1027">
        <f>SUM(AV44:AW50)</f>
        <v>13.562562521388399</v>
      </c>
      <c r="AW51" s="1027"/>
      <c r="AX51" s="1027">
        <f>SUM(AX44:AY50)</f>
        <v>13.562562521388399</v>
      </c>
      <c r="AY51" s="1027"/>
      <c r="AZ51" s="1029">
        <f>SUM(AZ44:BA50)</f>
        <v>13.562562521388399</v>
      </c>
      <c r="BA51" s="1027"/>
      <c r="BB51" s="1029">
        <f>SUM(BB44:BC50)</f>
        <v>20.343843782082601</v>
      </c>
      <c r="BC51" s="1027"/>
      <c r="BD51" s="1029">
        <f>SUM(BD44:BE50)</f>
        <v>20.343843782082601</v>
      </c>
      <c r="BE51" s="1027"/>
      <c r="BF51" s="1027">
        <f>SUM(BF44:BG50)</f>
        <v>20.343843782082601</v>
      </c>
      <c r="BG51" s="1027"/>
      <c r="BH51" s="1027">
        <f>SUM(BH44:BI50)</f>
        <v>20.343843782082601</v>
      </c>
      <c r="BI51" s="1027"/>
      <c r="BJ51" s="1027">
        <f>SUM(BJ44:BK50)</f>
        <v>40.687687564165202</v>
      </c>
      <c r="BK51" s="1027"/>
      <c r="BL51" s="1027">
        <f>SUM(BL44:BM50)</f>
        <v>20.343843782082601</v>
      </c>
      <c r="BM51" s="1027"/>
      <c r="BN51" s="1027">
        <f>SUM(BN44:BO50)</f>
        <v>33.906406303471002</v>
      </c>
      <c r="BO51" s="1027"/>
      <c r="BP51" s="1027">
        <f>SUM(BP44:BQ50)</f>
        <v>33.906406303471002</v>
      </c>
      <c r="BQ51" s="1027"/>
      <c r="BR51" s="1027">
        <f>SUM(BR44:BS50)</f>
        <v>33.906406303471002</v>
      </c>
      <c r="BS51" s="1027"/>
      <c r="BT51" s="1027">
        <f>SUM(BT44:BU50)</f>
        <v>33.906406303471002</v>
      </c>
      <c r="BU51" s="1027"/>
      <c r="BV51" s="1027">
        <f>SUM(BV44:BW50)</f>
        <v>27.125125042776798</v>
      </c>
      <c r="BW51" s="1027"/>
      <c r="BX51" s="1027">
        <f>SUM(BX44:BY50)</f>
        <v>20.343843782082601</v>
      </c>
      <c r="BY51" s="1027"/>
      <c r="BZ51" s="1027">
        <f>SUM(BZ44:CA50)</f>
        <v>27.125125042776798</v>
      </c>
      <c r="CA51" s="1027"/>
      <c r="CB51" s="1027">
        <f>SUM(CB44:CC50)</f>
        <v>20.343843782082601</v>
      </c>
      <c r="CC51" s="1027"/>
      <c r="CD51" s="1027">
        <f>SUM(CD44:CE50)</f>
        <v>27.125125042776798</v>
      </c>
      <c r="CE51" s="1027"/>
      <c r="CF51" s="288">
        <f>SUM(CF44:CF50)</f>
        <v>678.12812606941975</v>
      </c>
      <c r="CG51" s="289"/>
      <c r="CH51" s="290">
        <f>SUM(CH44:CH50)</f>
        <v>57733.464127847663</v>
      </c>
      <c r="CI51" s="254"/>
      <c r="CJ51" s="254"/>
      <c r="CK51" s="254"/>
      <c r="CL51" s="254"/>
      <c r="CM51" s="291"/>
      <c r="CN51" s="292">
        <f>SUM(CN44:CN50)</f>
        <v>26.879749734001681</v>
      </c>
      <c r="CO51" s="293"/>
      <c r="CP51" s="294">
        <f>SUM(CP44:CP50)</f>
        <v>2759.3568814074756</v>
      </c>
    </row>
    <row r="52" spans="1:95" ht="14.25" customHeight="1" x14ac:dyDescent="0.2">
      <c r="A52" s="263" t="s">
        <v>348</v>
      </c>
      <c r="B52" s="287"/>
      <c r="C52" s="287"/>
      <c r="D52" s="1023">
        <f>SUMPRODUCT(D44:D50,$CG$44:$CG$50)</f>
        <v>8660.019619177152</v>
      </c>
      <c r="E52" s="1024"/>
      <c r="F52" s="1023">
        <f>SUMPRODUCT(F44:F50,$CG$44:$CG$50)</f>
        <v>1154.6692825569535</v>
      </c>
      <c r="G52" s="1024"/>
      <c r="H52" s="1023">
        <f t="shared" ref="H52" si="4">SUMPRODUCT(H44:H50,$CG$44:$CG$50)</f>
        <v>577.33464127847674</v>
      </c>
      <c r="I52" s="1024"/>
      <c r="J52" s="1023">
        <f t="shared" ref="J52" si="5">SUMPRODUCT(J44:J50,$CG$44:$CG$50)</f>
        <v>577.33464127847674</v>
      </c>
      <c r="K52" s="1024"/>
      <c r="L52" s="1023">
        <f t="shared" ref="L52" si="6">SUMPRODUCT(L44:L50,$CG$44:$CG$50)</f>
        <v>577.33464127847674</v>
      </c>
      <c r="M52" s="1024"/>
      <c r="N52" s="1023">
        <f t="shared" ref="N52" si="7">SUMPRODUCT(N44:N50,$CG$44:$CG$50)</f>
        <v>577.33464127847674</v>
      </c>
      <c r="O52" s="1024"/>
      <c r="P52" s="1023">
        <f t="shared" ref="P52" si="8">SUMPRODUCT(P44:P50,$CG$44:$CG$50)</f>
        <v>577.33464127847674</v>
      </c>
      <c r="Q52" s="1024"/>
      <c r="R52" s="1023">
        <f t="shared" ref="R52" si="9">SUMPRODUCT(R44:R50,$CG$44:$CG$50)</f>
        <v>0</v>
      </c>
      <c r="S52" s="1024"/>
      <c r="T52" s="1023">
        <f t="shared" ref="T52" si="10">SUMPRODUCT(T44:T50,$CG$44:$CG$50)</f>
        <v>0</v>
      </c>
      <c r="U52" s="1024"/>
      <c r="V52" s="1023">
        <f t="shared" ref="V52" si="11">SUMPRODUCT(V44:V50,$CG$44:$CG$50)</f>
        <v>0</v>
      </c>
      <c r="W52" s="1024"/>
      <c r="X52" s="1023">
        <f t="shared" ref="X52" si="12">SUMPRODUCT(X44:X50,$CG$44:$CG$50)</f>
        <v>0</v>
      </c>
      <c r="Y52" s="1024"/>
      <c r="Z52" s="1023">
        <f t="shared" ref="Z52:CB52" si="13">SUMPRODUCT(Z44:Z50,$CG$44:$CG$50)</f>
        <v>0</v>
      </c>
      <c r="AA52" s="1024"/>
      <c r="AB52" s="1023">
        <f t="shared" ref="AB52:CD52" si="14">SUMPRODUCT(AB44:AB50,$CG$44:$CG$50)</f>
        <v>1154.6692825569535</v>
      </c>
      <c r="AC52" s="1024"/>
      <c r="AD52" s="1023">
        <f t="shared" ref="AD52:BN52" si="15">SUMPRODUCT(AD44:AD50,$CG$44:$CG$50)</f>
        <v>1154.6692825569535</v>
      </c>
      <c r="AE52" s="1024"/>
      <c r="AF52" s="1023">
        <f t="shared" ref="AF52:BP52" si="16">SUMPRODUCT(AF44:AF50,$CG$44:$CG$50)</f>
        <v>1154.6692825569535</v>
      </c>
      <c r="AG52" s="1024"/>
      <c r="AH52" s="1023">
        <f t="shared" ref="AH52:BR52" si="17">SUMPRODUCT(AH44:AH50,$CG$44:$CG$50)</f>
        <v>1154.6692825569535</v>
      </c>
      <c r="AI52" s="1024"/>
      <c r="AJ52" s="1023">
        <f t="shared" ref="AJ52:BT52" si="18">SUMPRODUCT(AJ44:AJ50,$CG$44:$CG$50)</f>
        <v>0</v>
      </c>
      <c r="AK52" s="1024"/>
      <c r="AL52" s="1023">
        <f t="shared" ref="AL52:BV52" si="19">SUMPRODUCT(AL44:AL50,$CG$44:$CG$50)</f>
        <v>0</v>
      </c>
      <c r="AM52" s="1024"/>
      <c r="AN52" s="1023">
        <f t="shared" ref="AN52:BX52" si="20">SUMPRODUCT(AN44:AN50,$CG$44:$CG$50)</f>
        <v>0</v>
      </c>
      <c r="AO52" s="1024"/>
      <c r="AP52" s="1023">
        <f t="shared" ref="AP52" si="21">SUMPRODUCT(AP44:AP50,$CG$44:$CG$50)</f>
        <v>1154.6692825569535</v>
      </c>
      <c r="AQ52" s="1024"/>
      <c r="AR52" s="1023">
        <f t="shared" si="13"/>
        <v>1154.6692825569535</v>
      </c>
      <c r="AS52" s="1024"/>
      <c r="AT52" s="1023">
        <f t="shared" si="14"/>
        <v>577.33464127847674</v>
      </c>
      <c r="AU52" s="1024"/>
      <c r="AV52" s="1023">
        <f t="shared" si="15"/>
        <v>1154.6692825569535</v>
      </c>
      <c r="AW52" s="1024"/>
      <c r="AX52" s="1023">
        <f t="shared" si="16"/>
        <v>1154.6692825569535</v>
      </c>
      <c r="AY52" s="1024"/>
      <c r="AZ52" s="1023">
        <f t="shared" si="17"/>
        <v>1154.6692825569535</v>
      </c>
      <c r="BA52" s="1024"/>
      <c r="BB52" s="1023">
        <f t="shared" si="18"/>
        <v>1732.00392383543</v>
      </c>
      <c r="BC52" s="1024"/>
      <c r="BD52" s="1023">
        <f t="shared" si="19"/>
        <v>1732.00392383543</v>
      </c>
      <c r="BE52" s="1024"/>
      <c r="BF52" s="1023">
        <f t="shared" si="20"/>
        <v>1732.00392383543</v>
      </c>
      <c r="BG52" s="1024"/>
      <c r="BH52" s="1023">
        <f t="shared" ref="BH52" si="22">SUMPRODUCT(BH44:BH50,$CG$44:$CG$50)</f>
        <v>1732.00392383543</v>
      </c>
      <c r="BI52" s="1024"/>
      <c r="BJ52" s="1023">
        <f t="shared" si="13"/>
        <v>3464.00784767086</v>
      </c>
      <c r="BK52" s="1024"/>
      <c r="BL52" s="1023">
        <f t="shared" si="14"/>
        <v>1732.00392383543</v>
      </c>
      <c r="BM52" s="1024"/>
      <c r="BN52" s="1023">
        <f t="shared" si="15"/>
        <v>2886.6732063923841</v>
      </c>
      <c r="BO52" s="1024"/>
      <c r="BP52" s="1023">
        <f t="shared" si="16"/>
        <v>2886.6732063923841</v>
      </c>
      <c r="BQ52" s="1024"/>
      <c r="BR52" s="1023">
        <f t="shared" si="17"/>
        <v>2886.6732063923841</v>
      </c>
      <c r="BS52" s="1024"/>
      <c r="BT52" s="1023">
        <f t="shared" si="18"/>
        <v>2886.6732063923841</v>
      </c>
      <c r="BU52" s="1024"/>
      <c r="BV52" s="1023">
        <f t="shared" si="19"/>
        <v>2309.338565113907</v>
      </c>
      <c r="BW52" s="1024"/>
      <c r="BX52" s="1023">
        <f t="shared" si="20"/>
        <v>1732.00392383543</v>
      </c>
      <c r="BY52" s="1024"/>
      <c r="BZ52" s="1023">
        <f t="shared" ref="BZ52" si="23">SUMPRODUCT(BZ44:BZ50,$CG$44:$CG$50)</f>
        <v>2309.338565113907</v>
      </c>
      <c r="CA52" s="1024"/>
      <c r="CB52" s="1023">
        <f t="shared" si="13"/>
        <v>1732.00392383543</v>
      </c>
      <c r="CC52" s="1024"/>
      <c r="CD52" s="1023">
        <f t="shared" si="14"/>
        <v>2309.338565113907</v>
      </c>
      <c r="CE52" s="1024"/>
      <c r="CF52" s="295"/>
      <c r="CG52" s="296"/>
      <c r="CH52" s="297"/>
      <c r="CI52" s="254"/>
      <c r="CJ52" s="254"/>
      <c r="CK52" s="254"/>
      <c r="CL52" s="254"/>
      <c r="CM52" s="291"/>
      <c r="CN52" s="299"/>
      <c r="CO52" s="293"/>
      <c r="CP52" s="299"/>
    </row>
    <row r="53" spans="1:95" ht="15.75" outlineLevel="1" x14ac:dyDescent="0.2">
      <c r="A53" s="300"/>
      <c r="C53" s="301"/>
      <c r="AB53" s="302"/>
      <c r="AY53" s="303"/>
      <c r="CF53" s="1025" t="s">
        <v>349</v>
      </c>
      <c r="CG53" s="1026"/>
      <c r="CH53" s="1026"/>
      <c r="CI53" s="254"/>
      <c r="CJ53" s="254"/>
      <c r="CK53" s="254"/>
      <c r="CL53" s="25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254"/>
      <c r="CJ54" s="254"/>
      <c r="CK54" s="254"/>
      <c r="CL54" s="254"/>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278"/>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309"/>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s="278"/>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0</v>
      </c>
      <c r="CG58" s="574">
        <v>95</v>
      </c>
      <c r="CH58" s="573">
        <f t="shared" si="25"/>
        <v>0</v>
      </c>
      <c r="CI58" s="27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s="30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309"/>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309"/>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0</v>
      </c>
      <c r="CG62" s="569"/>
      <c r="CH62" s="570">
        <f>SUM(CH55:CH61)</f>
        <v>0</v>
      </c>
      <c r="CI62" s="298"/>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v>0.15</v>
      </c>
      <c r="E64" s="1004"/>
      <c r="F64" s="1004">
        <v>0.02</v>
      </c>
      <c r="G64" s="1004"/>
      <c r="H64" s="1004">
        <v>0.01</v>
      </c>
      <c r="I64" s="1004"/>
      <c r="J64" s="1004">
        <v>0.01</v>
      </c>
      <c r="K64" s="1004"/>
      <c r="L64" s="1004">
        <v>0.01</v>
      </c>
      <c r="M64" s="1004"/>
      <c r="N64" s="1004">
        <v>0.01</v>
      </c>
      <c r="O64" s="1004"/>
      <c r="P64" s="1004">
        <v>0.01</v>
      </c>
      <c r="Q64" s="1004"/>
      <c r="R64" s="1004">
        <v>0</v>
      </c>
      <c r="S64" s="1004"/>
      <c r="T64" s="1004">
        <v>0</v>
      </c>
      <c r="U64" s="1004"/>
      <c r="V64" s="1004">
        <v>0</v>
      </c>
      <c r="W64" s="1004"/>
      <c r="X64" s="1004">
        <v>0</v>
      </c>
      <c r="Y64" s="1004"/>
      <c r="Z64" s="1004">
        <v>0</v>
      </c>
      <c r="AA64" s="1004"/>
      <c r="AB64" s="1004">
        <v>0.02</v>
      </c>
      <c r="AC64" s="1004"/>
      <c r="AD64" s="1004">
        <v>0.02</v>
      </c>
      <c r="AE64" s="1004"/>
      <c r="AF64" s="1004">
        <v>0.02</v>
      </c>
      <c r="AG64" s="1004"/>
      <c r="AH64" s="1004">
        <v>0.02</v>
      </c>
      <c r="AI64" s="1004"/>
      <c r="AJ64" s="1004">
        <v>0</v>
      </c>
      <c r="AK64" s="1004"/>
      <c r="AL64" s="1004">
        <v>0</v>
      </c>
      <c r="AM64" s="1004"/>
      <c r="AN64" s="1004">
        <v>0</v>
      </c>
      <c r="AO64" s="1004"/>
      <c r="AP64" s="1004">
        <v>0.02</v>
      </c>
      <c r="AQ64" s="1004"/>
      <c r="AR64" s="1004">
        <v>0.02</v>
      </c>
      <c r="AS64" s="1004"/>
      <c r="AT64" s="1004">
        <v>0.01</v>
      </c>
      <c r="AU64" s="1004"/>
      <c r="AV64" s="1004">
        <v>0.02</v>
      </c>
      <c r="AW64" s="1004"/>
      <c r="AX64" s="1004">
        <v>0.02</v>
      </c>
      <c r="AY64" s="1004"/>
      <c r="AZ64" s="1004">
        <v>0.02</v>
      </c>
      <c r="BA64" s="1004"/>
      <c r="BB64" s="1004">
        <v>0.03</v>
      </c>
      <c r="BC64" s="1004"/>
      <c r="BD64" s="1004">
        <v>0.03</v>
      </c>
      <c r="BE64" s="1004"/>
      <c r="BF64" s="1004">
        <v>0.03</v>
      </c>
      <c r="BG64" s="1004"/>
      <c r="BH64" s="1004">
        <v>0.03</v>
      </c>
      <c r="BI64" s="1004"/>
      <c r="BJ64" s="1004">
        <v>0.06</v>
      </c>
      <c r="BK64" s="1004"/>
      <c r="BL64" s="1004">
        <v>0.03</v>
      </c>
      <c r="BM64" s="1004"/>
      <c r="BN64" s="1004">
        <v>0.05</v>
      </c>
      <c r="BO64" s="1004"/>
      <c r="BP64" s="1004">
        <v>0.05</v>
      </c>
      <c r="BQ64" s="1004"/>
      <c r="BR64" s="1004">
        <v>0.05</v>
      </c>
      <c r="BS64" s="1004"/>
      <c r="BT64" s="1004">
        <v>0.05</v>
      </c>
      <c r="BU64" s="1004"/>
      <c r="BV64" s="1004">
        <v>0.04</v>
      </c>
      <c r="BW64" s="1004"/>
      <c r="BX64" s="1004">
        <v>0.03</v>
      </c>
      <c r="BY64" s="1004"/>
      <c r="BZ64" s="1004">
        <v>0.04</v>
      </c>
      <c r="CA64" s="1004"/>
      <c r="CB64" s="1004">
        <v>0.03</v>
      </c>
      <c r="CC64" s="1004"/>
      <c r="CD64" s="1004">
        <v>0.04</v>
      </c>
      <c r="CE64" s="1004"/>
      <c r="CF64" s="420">
        <f>SUM(D64:CE64)</f>
        <v>1.0000000000000007</v>
      </c>
      <c r="CG64" s="420"/>
    </row>
    <row r="65" spans="1:92" ht="18" customHeight="1" x14ac:dyDescent="0.2">
      <c r="A65" s="1217" t="s">
        <v>351</v>
      </c>
      <c r="B65" s="1218"/>
      <c r="C65" s="723" t="s">
        <v>322</v>
      </c>
      <c r="D65" s="1221" t="s">
        <v>323</v>
      </c>
      <c r="E65" s="1222"/>
      <c r="F65" s="1222"/>
      <c r="G65" s="1222"/>
      <c r="H65" s="1222"/>
      <c r="I65" s="1222"/>
      <c r="J65" s="1222"/>
      <c r="K65" s="1222"/>
      <c r="L65" s="1222"/>
      <c r="M65" s="1222"/>
      <c r="N65" s="1222"/>
      <c r="O65" s="1222"/>
      <c r="P65" s="1222"/>
      <c r="Q65" s="1222"/>
      <c r="R65" s="1222"/>
      <c r="S65" s="1222"/>
      <c r="T65" s="1222"/>
      <c r="U65" s="1222"/>
      <c r="V65" s="1222"/>
      <c r="W65" s="1222"/>
      <c r="X65" s="1222"/>
      <c r="Y65" s="1222"/>
      <c r="Z65" s="1222"/>
      <c r="AA65" s="1222"/>
      <c r="AB65" s="1221" t="s">
        <v>324</v>
      </c>
      <c r="AC65" s="1222"/>
      <c r="AD65" s="1222"/>
      <c r="AE65" s="1222"/>
      <c r="AF65" s="1222"/>
      <c r="AG65" s="1222"/>
      <c r="AH65" s="1222"/>
      <c r="AI65" s="1222"/>
      <c r="AJ65" s="1222"/>
      <c r="AK65" s="1222"/>
      <c r="AL65" s="1222"/>
      <c r="AM65" s="1222"/>
      <c r="AN65" s="1222"/>
      <c r="AO65" s="1222"/>
      <c r="AP65" s="1222"/>
      <c r="AQ65" s="1222"/>
      <c r="AR65" s="1222"/>
      <c r="AS65" s="1222"/>
      <c r="AT65" s="1222"/>
      <c r="AU65" s="1222"/>
      <c r="AV65" s="1222"/>
      <c r="AW65" s="1222"/>
      <c r="AX65" s="1222"/>
      <c r="AY65" s="1223"/>
      <c r="AZ65" s="1221" t="s">
        <v>325</v>
      </c>
      <c r="BA65" s="1222"/>
      <c r="BB65" s="1222"/>
      <c r="BC65" s="1222"/>
      <c r="BD65" s="1222"/>
      <c r="BE65" s="1222"/>
      <c r="BF65" s="1222"/>
      <c r="BG65" s="1222"/>
      <c r="BH65" s="1222"/>
      <c r="BI65" s="1222"/>
      <c r="BJ65" s="1222"/>
      <c r="BK65" s="1222"/>
      <c r="BL65" s="1222"/>
      <c r="BM65" s="1222"/>
      <c r="BN65" s="1222"/>
      <c r="BO65" s="1222"/>
      <c r="BP65" s="1222"/>
      <c r="BQ65" s="1222"/>
      <c r="BR65" s="1222"/>
      <c r="BS65" s="1222"/>
      <c r="BT65" s="1222"/>
      <c r="BU65" s="1222"/>
      <c r="BV65" s="1222"/>
      <c r="BW65" s="1222"/>
      <c r="BX65" s="1224" t="s">
        <v>326</v>
      </c>
      <c r="BY65" s="1225"/>
      <c r="BZ65" s="1225"/>
      <c r="CA65" s="1225"/>
      <c r="CB65" s="1224" t="s">
        <v>399</v>
      </c>
      <c r="CC65" s="1225"/>
      <c r="CD65" s="1225"/>
      <c r="CE65" s="1226"/>
      <c r="CF65" s="253"/>
      <c r="CG65" s="253"/>
      <c r="CH65" s="253"/>
      <c r="CI65" s="254"/>
      <c r="CK65" s="315"/>
      <c r="CL65" s="315"/>
      <c r="CM65" s="315"/>
      <c r="CN65" s="315"/>
    </row>
    <row r="66" spans="1:92" ht="15.75" customHeight="1" x14ac:dyDescent="0.2">
      <c r="A66" s="1219"/>
      <c r="B66" s="1220"/>
      <c r="C66" s="724" t="s">
        <v>328</v>
      </c>
      <c r="D66" s="1214" t="s">
        <v>390</v>
      </c>
      <c r="E66" s="1215"/>
      <c r="F66" s="1214" t="s">
        <v>329</v>
      </c>
      <c r="G66" s="1215"/>
      <c r="H66" s="1214" t="s">
        <v>330</v>
      </c>
      <c r="I66" s="1215"/>
      <c r="J66" s="1214" t="s">
        <v>331</v>
      </c>
      <c r="K66" s="1215"/>
      <c r="L66" s="1214" t="s">
        <v>332</v>
      </c>
      <c r="M66" s="1215"/>
      <c r="N66" s="1214" t="s">
        <v>333</v>
      </c>
      <c r="O66" s="1215"/>
      <c r="P66" s="1214" t="s">
        <v>334</v>
      </c>
      <c r="Q66" s="1215"/>
      <c r="R66" s="1214" t="s">
        <v>335</v>
      </c>
      <c r="S66" s="1215"/>
      <c r="T66" s="1214" t="s">
        <v>336</v>
      </c>
      <c r="U66" s="1215"/>
      <c r="V66" s="1214" t="s">
        <v>337</v>
      </c>
      <c r="W66" s="1215"/>
      <c r="X66" s="1214" t="s">
        <v>338</v>
      </c>
      <c r="Y66" s="1215"/>
      <c r="Z66" s="1214" t="s">
        <v>339</v>
      </c>
      <c r="AA66" s="1216"/>
      <c r="AB66" s="1213" t="s">
        <v>179</v>
      </c>
      <c r="AC66" s="1213"/>
      <c r="AD66" s="1213" t="s">
        <v>329</v>
      </c>
      <c r="AE66" s="1213"/>
      <c r="AF66" s="1213" t="s">
        <v>330</v>
      </c>
      <c r="AG66" s="1213"/>
      <c r="AH66" s="1213" t="s">
        <v>331</v>
      </c>
      <c r="AI66" s="1213"/>
      <c r="AJ66" s="1213" t="s">
        <v>332</v>
      </c>
      <c r="AK66" s="1213"/>
      <c r="AL66" s="1213" t="s">
        <v>333</v>
      </c>
      <c r="AM66" s="1213"/>
      <c r="AN66" s="1213" t="s">
        <v>334</v>
      </c>
      <c r="AO66" s="1213"/>
      <c r="AP66" s="1213" t="s">
        <v>335</v>
      </c>
      <c r="AQ66" s="1213"/>
      <c r="AR66" s="1213" t="s">
        <v>336</v>
      </c>
      <c r="AS66" s="1213"/>
      <c r="AT66" s="1213" t="s">
        <v>337</v>
      </c>
      <c r="AU66" s="1213"/>
      <c r="AV66" s="1213" t="s">
        <v>338</v>
      </c>
      <c r="AW66" s="1213"/>
      <c r="AX66" s="1213" t="s">
        <v>339</v>
      </c>
      <c r="AY66" s="1213"/>
      <c r="AZ66" s="1213" t="s">
        <v>179</v>
      </c>
      <c r="BA66" s="1213"/>
      <c r="BB66" s="1213" t="s">
        <v>329</v>
      </c>
      <c r="BC66" s="1213"/>
      <c r="BD66" s="1213" t="s">
        <v>330</v>
      </c>
      <c r="BE66" s="1213"/>
      <c r="BF66" s="1213" t="s">
        <v>331</v>
      </c>
      <c r="BG66" s="1213"/>
      <c r="BH66" s="1213" t="s">
        <v>332</v>
      </c>
      <c r="BI66" s="1213"/>
      <c r="BJ66" s="1213" t="s">
        <v>333</v>
      </c>
      <c r="BK66" s="1213"/>
      <c r="BL66" s="1213" t="s">
        <v>334</v>
      </c>
      <c r="BM66" s="1213"/>
      <c r="BN66" s="1213" t="s">
        <v>335</v>
      </c>
      <c r="BO66" s="1213"/>
      <c r="BP66" s="1213" t="s">
        <v>336</v>
      </c>
      <c r="BQ66" s="1213"/>
      <c r="BR66" s="1213" t="s">
        <v>337</v>
      </c>
      <c r="BS66" s="1213"/>
      <c r="BT66" s="1213" t="s">
        <v>338</v>
      </c>
      <c r="BU66" s="1213"/>
      <c r="BV66" s="1213" t="s">
        <v>339</v>
      </c>
      <c r="BW66" s="1213"/>
      <c r="BX66" s="1208" t="s">
        <v>397</v>
      </c>
      <c r="BY66" s="1210"/>
      <c r="BZ66" s="1208" t="s">
        <v>398</v>
      </c>
      <c r="CA66" s="1209"/>
      <c r="CB66" s="1208" t="s">
        <v>397</v>
      </c>
      <c r="CC66" s="1209"/>
      <c r="CD66" s="1210" t="s">
        <v>398</v>
      </c>
      <c r="CE66" s="1209"/>
      <c r="CF66" s="1211" t="s">
        <v>352</v>
      </c>
      <c r="CG66" s="1212"/>
      <c r="CH66" s="1212"/>
      <c r="CI66" s="254"/>
      <c r="CK66" s="317"/>
      <c r="CL66" s="317"/>
      <c r="CM66" s="318"/>
      <c r="CN66" s="315"/>
    </row>
    <row r="67" spans="1:92" x14ac:dyDescent="0.2">
      <c r="A67" s="725" t="s">
        <v>353</v>
      </c>
      <c r="B67" s="726"/>
      <c r="C67" s="727" t="s">
        <v>391</v>
      </c>
      <c r="D67" s="1206"/>
      <c r="E67" s="1207"/>
      <c r="F67" s="1206"/>
      <c r="G67" s="1207"/>
      <c r="H67" s="1206"/>
      <c r="I67" s="1207"/>
      <c r="J67" s="1206"/>
      <c r="K67" s="1207"/>
      <c r="L67" s="1206"/>
      <c r="M67" s="1207"/>
      <c r="N67" s="1206"/>
      <c r="O67" s="1207"/>
      <c r="P67" s="1206"/>
      <c r="Q67" s="1207"/>
      <c r="R67" s="1206"/>
      <c r="S67" s="1207"/>
      <c r="T67" s="1206"/>
      <c r="U67" s="1207"/>
      <c r="V67" s="1206"/>
      <c r="W67" s="1207"/>
      <c r="X67" s="1206"/>
      <c r="Y67" s="1207"/>
      <c r="Z67" s="1206"/>
      <c r="AA67" s="1207"/>
      <c r="AB67" s="1205"/>
      <c r="AC67" s="1205"/>
      <c r="AD67" s="1205"/>
      <c r="AE67" s="1205"/>
      <c r="AF67" s="1205"/>
      <c r="AG67" s="1205"/>
      <c r="AH67" s="1205"/>
      <c r="AI67" s="1205"/>
      <c r="AJ67" s="1205"/>
      <c r="AK67" s="1205"/>
      <c r="AL67" s="1205"/>
      <c r="AM67" s="1205"/>
      <c r="AN67" s="1205"/>
      <c r="AO67" s="1205"/>
      <c r="AP67" s="1205"/>
      <c r="AQ67" s="1205"/>
      <c r="AR67" s="1205"/>
      <c r="AS67" s="1205"/>
      <c r="AT67" s="1205"/>
      <c r="AU67" s="1205"/>
      <c r="AV67" s="1205"/>
      <c r="AW67" s="1205"/>
      <c r="AX67" s="1205"/>
      <c r="AY67" s="1205"/>
      <c r="AZ67" s="1205"/>
      <c r="BA67" s="1205"/>
      <c r="BB67" s="1205"/>
      <c r="BC67" s="1205"/>
      <c r="BD67" s="1205"/>
      <c r="BE67" s="1205"/>
      <c r="BF67" s="1205"/>
      <c r="BG67" s="1205"/>
      <c r="BH67" s="1205"/>
      <c r="BI67" s="1205"/>
      <c r="BJ67" s="1205"/>
      <c r="BK67" s="1205"/>
      <c r="BL67" s="1205"/>
      <c r="BM67" s="1205"/>
      <c r="BN67" s="1205"/>
      <c r="BO67" s="1205"/>
      <c r="BP67" s="1205"/>
      <c r="BQ67" s="1205"/>
      <c r="BR67" s="1205"/>
      <c r="BS67" s="1205"/>
      <c r="BT67" s="1205"/>
      <c r="BU67" s="1205"/>
      <c r="BV67" s="1205"/>
      <c r="BW67" s="1205"/>
      <c r="BX67" s="1205"/>
      <c r="BY67" s="1205"/>
      <c r="BZ67" s="1205"/>
      <c r="CA67" s="1205"/>
      <c r="CB67" s="1205"/>
      <c r="CC67" s="1205"/>
      <c r="CD67" s="1205"/>
      <c r="CE67" s="1205"/>
      <c r="CF67" s="728" t="s">
        <v>344</v>
      </c>
      <c r="CG67" s="728" t="s">
        <v>345</v>
      </c>
      <c r="CH67" s="729"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SUMIF(Rapportierung!$C$202:$C$243,"B",Rapportierung!AC202:AC243)+Rapportierung!AA202</f>
        <v>5</v>
      </c>
      <c r="E69" s="979"/>
      <c r="F69" s="979">
        <f>SUMIF(Rapportierung!$C$202:$C$243,"B",Rapportierung!AE202:AE243)</f>
        <v>0</v>
      </c>
      <c r="G69" s="979"/>
      <c r="H69" s="979">
        <f>SUMIF(Rapportierung!$C$202:$C$243,"B",Rapportierung!AG202:AG243)</f>
        <v>0</v>
      </c>
      <c r="I69" s="979"/>
      <c r="J69" s="979">
        <f>SUMIF(Rapportierung!$C$202:$C$243,"B",Rapportierung!AI202:AI243)</f>
        <v>2.5</v>
      </c>
      <c r="K69" s="979"/>
      <c r="L69" s="979">
        <f>SUMIF(Rapportierung!$C$202:$C$243,"B",Rapportierung!AK202:AK243)</f>
        <v>0</v>
      </c>
      <c r="M69" s="979"/>
      <c r="N69" s="979">
        <f>SUMIF(Rapportierung!$C$202:$C$243,"B",Rapportierung!AM202:AM243)</f>
        <v>0</v>
      </c>
      <c r="O69" s="979"/>
      <c r="P69" s="979">
        <f>SUMIF(Rapportierung!$C$202:$C$243,"B",Rapportierung!AO202:AO243)</f>
        <v>0</v>
      </c>
      <c r="Q69" s="979"/>
      <c r="R69" s="979">
        <f>SUMIF(Rapportierung!$C$202:$C$243,"B",Rapportierung!AQ202:AQ243)</f>
        <v>0</v>
      </c>
      <c r="S69" s="979"/>
      <c r="T69" s="979">
        <f>SUMIF(Rapportierung!$C$202:$C$243,"B",Rapportierung!AS202:AS243)</f>
        <v>0</v>
      </c>
      <c r="U69" s="979"/>
      <c r="V69" s="979">
        <f>SUMIF(Rapportierung!$C$202:$C$243,"B",Rapportierung!AU202:AU243)</f>
        <v>0</v>
      </c>
      <c r="W69" s="979"/>
      <c r="X69" s="979">
        <f>SUMIF(Rapportierung!$C$202:$C$243,"B",Rapportierung!AW202:AW243)</f>
        <v>2</v>
      </c>
      <c r="Y69" s="979"/>
      <c r="Z69" s="979">
        <f>SUMIF(Rapportierung!$C$202:$C$243,"B",Rapportierung!AY202:AY243)</f>
        <v>2.5</v>
      </c>
      <c r="AA69" s="979"/>
      <c r="AB69" s="979">
        <f>SUMIF(Rapportierung!$C$202:$C$243,"B",Rapportierung!BA202:BA243)</f>
        <v>0</v>
      </c>
      <c r="AC69" s="979"/>
      <c r="AD69" s="979">
        <f>SUMIF(Rapportierung!$C$202:$C$243,"B",Rapportierung!BC202:BC243)</f>
        <v>3</v>
      </c>
      <c r="AE69" s="979"/>
      <c r="AF69" s="979">
        <f>SUMIF(Rapportierung!$C$202:$C$243,"B",Rapportierung!BE202:BE243)</f>
        <v>0</v>
      </c>
      <c r="AG69" s="979"/>
      <c r="AH69" s="979">
        <f>SUMIF(Rapportierung!$C$202:$C$243,"B",Rapportierung!BG202:BG243)</f>
        <v>0</v>
      </c>
      <c r="AI69" s="979"/>
      <c r="AJ69" s="979">
        <f>SUMIF(Rapportierung!$C$202:$C$243,"B",Rapportierung!BI202:BI243)</f>
        <v>0</v>
      </c>
      <c r="AK69" s="979"/>
      <c r="AL69" s="979">
        <f>SUMIF(Rapportierung!$C$202:$C$243,"B",Rapportierung!BK202:BK243)</f>
        <v>0</v>
      </c>
      <c r="AM69" s="979"/>
      <c r="AN69" s="979">
        <f>SUMIF(Rapportierung!$C$202:$C$243,"B",Rapportierung!BM202:BM243)</f>
        <v>0</v>
      </c>
      <c r="AO69" s="979"/>
      <c r="AP69" s="979">
        <f>SUMIF(Rapportierung!$C$202:$C$243,"B",Rapportierung!BO202:BO243)</f>
        <v>0</v>
      </c>
      <c r="AQ69" s="979"/>
      <c r="AR69" s="979">
        <f>SUMIF(Rapportierung!$C$202:$C$243,"B",Rapportierung!BQ202:BQ243)</f>
        <v>0</v>
      </c>
      <c r="AS69" s="979"/>
      <c r="AT69" s="979">
        <f>SUMIF(Rapportierung!$C$202:$C$243,"B",Rapportierung!BS202:BS243)</f>
        <v>1</v>
      </c>
      <c r="AU69" s="979"/>
      <c r="AV69" s="979">
        <f>SUMIF(Rapportierung!$C$202:$C$243,"B",Rapportierung!BU202:BU243)</f>
        <v>0</v>
      </c>
      <c r="AW69" s="979"/>
      <c r="AX69" s="979">
        <f>SUMIF(Rapportierung!$C$202:$C$243,"B",Rapportierung!BW202:BW243)</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16</v>
      </c>
      <c r="CG69" s="325">
        <f>CG45</f>
        <v>140</v>
      </c>
      <c r="CH69" s="277">
        <f t="shared" si="90"/>
        <v>2240</v>
      </c>
      <c r="CI69" s="328"/>
      <c r="CK69" s="326"/>
      <c r="CL69" s="327"/>
      <c r="CM69" s="326"/>
    </row>
    <row r="70" spans="1:92" x14ac:dyDescent="0.2">
      <c r="A70" s="283" t="s">
        <v>361</v>
      </c>
      <c r="B70" s="284"/>
      <c r="C70" s="285" t="s">
        <v>7</v>
      </c>
      <c r="D70" s="980">
        <f>SUMIF(Rapportierung!$C$202:$C$243,"C",Rapportierung!AC202:AC243)</f>
        <v>0</v>
      </c>
      <c r="E70" s="981"/>
      <c r="F70" s="980">
        <f>SUMIF(Rapportierung!$C$202:$C$243,"C",Rapportierung!AE202:AE243)</f>
        <v>0</v>
      </c>
      <c r="G70" s="981"/>
      <c r="H70" s="980">
        <f>SUMIF(Rapportierung!$C$202:$C$243,"C",Rapportierung!AG202:AG243)</f>
        <v>0</v>
      </c>
      <c r="I70" s="981"/>
      <c r="J70" s="980">
        <f>SUMIF(Rapportierung!$C$202:$C$243,"C",Rapportierung!AI202:AI243)</f>
        <v>0</v>
      </c>
      <c r="K70" s="981"/>
      <c r="L70" s="980">
        <f>SUMIF(Rapportierung!$C$202:$C$243,"C",Rapportierung!AK202:AK243)</f>
        <v>0</v>
      </c>
      <c r="M70" s="981"/>
      <c r="N70" s="980">
        <f>SUMIF(Rapportierung!$C$202:$C$243,"C",Rapportierung!AM202:AM243)</f>
        <v>0</v>
      </c>
      <c r="O70" s="981"/>
      <c r="P70" s="980">
        <f>SUMIF(Rapportierung!$C$202:$C$243,"C",Rapportierung!AO202:AO243)</f>
        <v>0</v>
      </c>
      <c r="Q70" s="981"/>
      <c r="R70" s="980">
        <f>SUMIF(Rapportierung!$C$202:$C$243,"C",Rapportierung!AQ202:AQ243)</f>
        <v>0</v>
      </c>
      <c r="S70" s="981"/>
      <c r="T70" s="980">
        <f>SUMIF(Rapportierung!$C$202:$C$243,"C",Rapportierung!AS202:AS243)</f>
        <v>0</v>
      </c>
      <c r="U70" s="981"/>
      <c r="V70" s="980">
        <f>SUMIF(Rapportierung!$C$202:$C$243,"C",Rapportierung!AU202:AU243)</f>
        <v>0</v>
      </c>
      <c r="W70" s="981"/>
      <c r="X70" s="980">
        <f>SUMIF(Rapportierung!$C$202:$C$243,"C",Rapportierung!AW202:AW243)</f>
        <v>0</v>
      </c>
      <c r="Y70" s="981"/>
      <c r="Z70" s="980">
        <f>SUMIF(Rapportierung!$C$202:$C$243,"C",Rapportierung!AY202:AY243)</f>
        <v>0</v>
      </c>
      <c r="AA70" s="981"/>
      <c r="AB70" s="980">
        <f>SUMIF(Rapportierung!$C$202:$C$243,"C",Rapportierung!BA202:BA243)</f>
        <v>0.5</v>
      </c>
      <c r="AC70" s="981"/>
      <c r="AD70" s="980">
        <f>SUMIF(Rapportierung!$C$202:$C$243,"C",Rapportierung!BC202:BC243)</f>
        <v>0.75</v>
      </c>
      <c r="AE70" s="981"/>
      <c r="AF70" s="980">
        <f>SUMIF(Rapportierung!$C$202:$C$243,"C",Rapportierung!BE202:BE243)</f>
        <v>0</v>
      </c>
      <c r="AG70" s="981"/>
      <c r="AH70" s="980">
        <f>SUMIF(Rapportierung!$C$202:$C$243,"C",Rapportierung!BG202:BG243)</f>
        <v>0</v>
      </c>
      <c r="AI70" s="981"/>
      <c r="AJ70" s="980">
        <f>SUMIF(Rapportierung!$C$202:$C$243,"C",Rapportierung!BI202:BI243)</f>
        <v>0</v>
      </c>
      <c r="AK70" s="981"/>
      <c r="AL70" s="980">
        <f>SUMIF(Rapportierung!$C$202:$C$243,"C",Rapportierung!BK202:BK243)</f>
        <v>0</v>
      </c>
      <c r="AM70" s="981"/>
      <c r="AN70" s="980">
        <f>SUMIF(Rapportierung!$C$202:$C$243,"C",Rapportierung!BM202:BM243)</f>
        <v>0</v>
      </c>
      <c r="AO70" s="981"/>
      <c r="AP70" s="980">
        <f>SUMIF(Rapportierung!$C$202:$C$243,"C",Rapportierung!BO202:BO243)</f>
        <v>0.25</v>
      </c>
      <c r="AQ70" s="981"/>
      <c r="AR70" s="980">
        <f>SUMIF(Rapportierung!$C$202:$C$243,"C",Rapportierung!BQ202:BQ243)</f>
        <v>0</v>
      </c>
      <c r="AS70" s="981"/>
      <c r="AT70" s="980">
        <f>SUMIF(Rapportierung!$C$202:$C$243,"C",Rapportierung!BS202:BS243)</f>
        <v>0</v>
      </c>
      <c r="AU70" s="981"/>
      <c r="AV70" s="980">
        <f>SUMIF(Rapportierung!$C$202:$C$243,"C",Rapportierung!BU202:BU243)</f>
        <v>0</v>
      </c>
      <c r="AW70" s="981"/>
      <c r="AX70" s="980">
        <f>SUMIF(Rapportierung!$C$202:$C$243,"C",Rapportierung!BW202:BW243)</f>
        <v>0</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1.5</v>
      </c>
      <c r="CG70" s="325">
        <f t="shared" ref="CG70:CG74" si="91">CG46</f>
        <v>118</v>
      </c>
      <c r="CH70" s="277">
        <f t="shared" si="90"/>
        <v>177</v>
      </c>
      <c r="CI70" s="328"/>
      <c r="CK70" s="326"/>
      <c r="CL70" s="327"/>
      <c r="CM70" s="326"/>
    </row>
    <row r="71" spans="1:92" x14ac:dyDescent="0.2">
      <c r="A71" s="283" t="s">
        <v>359</v>
      </c>
      <c r="B71" s="284"/>
      <c r="C71" s="285" t="s">
        <v>3</v>
      </c>
      <c r="D71" s="980">
        <f>SUMIF(Rapportierung!$C$202:$C$243,"D",Rapportierung!AC202:AC243)+Rapportierung!W213</f>
        <v>0</v>
      </c>
      <c r="E71" s="981"/>
      <c r="F71" s="980">
        <f>SUMIF(Rapportierung!$C$202:$C$243,"D",Rapportierung!AE202:AE243)</f>
        <v>0</v>
      </c>
      <c r="G71" s="981"/>
      <c r="H71" s="980">
        <f>SUMIF(Rapportierung!$C$202:$C$243,"D",Rapportierung!AG202:AG243)</f>
        <v>0</v>
      </c>
      <c r="I71" s="981"/>
      <c r="J71" s="980">
        <f>SUMIF(Rapportierung!$C$202:$C$243,"D",Rapportierung!AI202:AI243)</f>
        <v>5.5</v>
      </c>
      <c r="K71" s="981"/>
      <c r="L71" s="980">
        <f>SUMIF(Rapportierung!$C$202:$C$243,"D",Rapportierung!AK202:AK243)</f>
        <v>0</v>
      </c>
      <c r="M71" s="981"/>
      <c r="N71" s="980">
        <f>SUMIF(Rapportierung!$C$202:$C$243,"D",Rapportierung!AM202:AM243)</f>
        <v>0</v>
      </c>
      <c r="O71" s="981"/>
      <c r="P71" s="980">
        <f>SUMIF(Rapportierung!$C$202:$C$243,"D",Rapportierung!AO202:AO243)</f>
        <v>1.5</v>
      </c>
      <c r="Q71" s="981"/>
      <c r="R71" s="980">
        <f>SUMIF(Rapportierung!$C$202:$C$243,"D",Rapportierung!AQ202:AQ243)</f>
        <v>0</v>
      </c>
      <c r="S71" s="981"/>
      <c r="T71" s="980">
        <f>SUMIF(Rapportierung!$C$202:$C$243,"D",Rapportierung!AS202:AS243)</f>
        <v>0</v>
      </c>
      <c r="U71" s="981"/>
      <c r="V71" s="980">
        <f>SUMIF(Rapportierung!$C$202:$C$243,"D",Rapportierung!AU202:AU243)</f>
        <v>0</v>
      </c>
      <c r="W71" s="981"/>
      <c r="X71" s="980">
        <f>SUMIF(Rapportierung!$C$202:$C$243,"D",Rapportierung!AW202:AW243)</f>
        <v>0</v>
      </c>
      <c r="Y71" s="981"/>
      <c r="Z71" s="980">
        <f>SUMIF(Rapportierung!$C$202:$C$243,"D",Rapportierung!AY202:AY243)</f>
        <v>2.5</v>
      </c>
      <c r="AA71" s="981"/>
      <c r="AB71" s="980">
        <f>SUMIF(Rapportierung!$C$202:$C$243,"D",Rapportierung!BA202:BA243)</f>
        <v>0</v>
      </c>
      <c r="AC71" s="981"/>
      <c r="AD71" s="980">
        <f>SUMIF(Rapportierung!$C$202:$C$243,"D",Rapportierung!BC202:BC243)</f>
        <v>0.25</v>
      </c>
      <c r="AE71" s="981"/>
      <c r="AF71" s="980">
        <f>SUMIF(Rapportierung!$C$202:$C$243,"D",Rapportierung!BE202:BE243)</f>
        <v>0</v>
      </c>
      <c r="AG71" s="981"/>
      <c r="AH71" s="980">
        <f>SUMIF(Rapportierung!$C$202:$C$243,"D",Rapportierung!BG202:BG243)</f>
        <v>0</v>
      </c>
      <c r="AI71" s="981"/>
      <c r="AJ71" s="980">
        <f>SUMIF(Rapportierung!$C$202:$C$243,"D",Rapportierung!BI202:BI243)</f>
        <v>0.5</v>
      </c>
      <c r="AK71" s="981"/>
      <c r="AL71" s="980">
        <f>SUMIF(Rapportierung!$C$202:$C$243,"D",Rapportierung!BK202:BK243)</f>
        <v>0</v>
      </c>
      <c r="AM71" s="981"/>
      <c r="AN71" s="980">
        <f>SUMIF(Rapportierung!$C$202:$C$243,"D",Rapportierung!BM202:BM243)</f>
        <v>0</v>
      </c>
      <c r="AO71" s="981"/>
      <c r="AP71" s="980">
        <f>SUMIF(Rapportierung!$C$202:$C$243,"D",Rapportierung!BO202:BO243)</f>
        <v>0</v>
      </c>
      <c r="AQ71" s="981"/>
      <c r="AR71" s="980">
        <f>SUMIF(Rapportierung!$C$202:$C$243,"D",Rapportierung!BQ202:BQ243)</f>
        <v>1</v>
      </c>
      <c r="AS71" s="981"/>
      <c r="AT71" s="980">
        <f>SUMIF(Rapportierung!$C$202:$C$243,"D",Rapportierung!BS202:BS243)</f>
        <v>10.5</v>
      </c>
      <c r="AU71" s="981"/>
      <c r="AV71" s="980">
        <f>SUMIF(Rapportierung!$C$202:$C$243,"D",Rapportierung!BU202:BU243)</f>
        <v>9</v>
      </c>
      <c r="AW71" s="981"/>
      <c r="AX71" s="980">
        <f>SUMIF(Rapportierung!$C$202:$C$243,"D",Rapportierung!BW202:BW243)</f>
        <v>9.5</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40.25</v>
      </c>
      <c r="CG71" s="325">
        <f t="shared" si="91"/>
        <v>100</v>
      </c>
      <c r="CH71" s="277">
        <f t="shared" si="90"/>
        <v>4025</v>
      </c>
      <c r="CI71" s="328"/>
      <c r="CK71" s="326"/>
      <c r="CL71" s="327"/>
      <c r="CM71" s="326"/>
    </row>
    <row r="72" spans="1:92" x14ac:dyDescent="0.2">
      <c r="A72" s="283" t="s">
        <v>362</v>
      </c>
      <c r="B72" s="284"/>
      <c r="C72" s="285" t="s">
        <v>8</v>
      </c>
      <c r="D72" s="980">
        <f>SUMIF(Rapportierung!$C$202:$C$243,"E",Rapportierung!AC202:AC243)</f>
        <v>0</v>
      </c>
      <c r="E72" s="981"/>
      <c r="F72" s="980">
        <f>SUMIF(Rapportierung!$C$202:$C$243,"E",Rapportierung!AE202:AE243)</f>
        <v>12.5</v>
      </c>
      <c r="G72" s="981"/>
      <c r="H72" s="980">
        <f>SUMIF(Rapportierung!$C$202:$C$243,"E",Rapportierung!AG202:AG243)</f>
        <v>0</v>
      </c>
      <c r="I72" s="981"/>
      <c r="J72" s="980">
        <f>SUMIF(Rapportierung!$C$202:$C$243,"E",Rapportierung!AI202:AI243)</f>
        <v>0</v>
      </c>
      <c r="K72" s="981"/>
      <c r="L72" s="980">
        <f>SUMIF(Rapportierung!$C$202:$C$243,"E",Rapportierung!AK202:AK243)</f>
        <v>0</v>
      </c>
      <c r="M72" s="981"/>
      <c r="N72" s="980">
        <f>SUMIF(Rapportierung!$C$202:$C$243,"E",Rapportierung!AM202:AM243)</f>
        <v>0</v>
      </c>
      <c r="O72" s="981"/>
      <c r="P72" s="980">
        <f>SUMIF(Rapportierung!$C$202:$C$243,"E",Rapportierung!AO202:AO243)</f>
        <v>0</v>
      </c>
      <c r="Q72" s="981"/>
      <c r="R72" s="980">
        <f>SUMIF(Rapportierung!$C$202:$C$243,"E",Rapportierung!AQ202:AQ243)</f>
        <v>0</v>
      </c>
      <c r="S72" s="981"/>
      <c r="T72" s="980">
        <f>SUMIF(Rapportierung!$C$202:$C$243,"E",Rapportierung!AS202:AS243)</f>
        <v>0</v>
      </c>
      <c r="U72" s="981"/>
      <c r="V72" s="980">
        <f>SUMIF(Rapportierung!$C$202:$C$243,"E",Rapportierung!AU202:AU243)</f>
        <v>0</v>
      </c>
      <c r="W72" s="981"/>
      <c r="X72" s="980">
        <f>SUMIF(Rapportierung!$C$202:$C$243,"E",Rapportierung!AW202:AW243)</f>
        <v>14.5</v>
      </c>
      <c r="Y72" s="981"/>
      <c r="Z72" s="980">
        <f>SUMIF(Rapportierung!$C$202:$C$243,"E",Rapportierung!AY202:AY243)</f>
        <v>6.25</v>
      </c>
      <c r="AA72" s="981"/>
      <c r="AB72" s="980">
        <f>SUMIF(Rapportierung!$C$202:$C$243,"E",Rapportierung!BA202:BA243)</f>
        <v>0</v>
      </c>
      <c r="AC72" s="981"/>
      <c r="AD72" s="980">
        <f>SUMIF(Rapportierung!$C$202:$C$243,"E",Rapportierung!BC202:BC243)</f>
        <v>0</v>
      </c>
      <c r="AE72" s="981"/>
      <c r="AF72" s="980">
        <f>SUMIF(Rapportierung!$C$202:$C$243,"E",Rapportierung!BE202:BE243)</f>
        <v>0</v>
      </c>
      <c r="AG72" s="981"/>
      <c r="AH72" s="980">
        <f>SUMIF(Rapportierung!$C$202:$C$243,"E",Rapportierung!BG202:BG243)</f>
        <v>0</v>
      </c>
      <c r="AI72" s="981"/>
      <c r="AJ72" s="980">
        <f>SUMIF(Rapportierung!$C$202:$C$243,"E",Rapportierung!BI202:BI243)</f>
        <v>0</v>
      </c>
      <c r="AK72" s="981"/>
      <c r="AL72" s="980">
        <f>SUMIF(Rapportierung!$C$202:$C$243,"E",Rapportierung!BK202:BK243)</f>
        <v>0</v>
      </c>
      <c r="AM72" s="981"/>
      <c r="AN72" s="980">
        <f>SUMIF(Rapportierung!$C$202:$C$243,"E",Rapportierung!BM202:BM243)</f>
        <v>0</v>
      </c>
      <c r="AO72" s="981"/>
      <c r="AP72" s="980">
        <f>SUMIF(Rapportierung!$C$202:$C$243,"E",Rapportierung!BO202:BO243)</f>
        <v>0</v>
      </c>
      <c r="AQ72" s="981"/>
      <c r="AR72" s="980">
        <f>SUMIF(Rapportierung!$C$202:$C$243,"E",Rapportierung!BQ202:BQ243)</f>
        <v>0</v>
      </c>
      <c r="AS72" s="981"/>
      <c r="AT72" s="980">
        <f>SUMIF(Rapportierung!$C$202:$C$243,"E",Rapportierung!BS202:BS243)</f>
        <v>31.25</v>
      </c>
      <c r="AU72" s="981"/>
      <c r="AV72" s="980">
        <f>SUMIF(Rapportierung!$C$202:$C$243,"E",Rapportierung!BU202:BU243)</f>
        <v>3</v>
      </c>
      <c r="AW72" s="981"/>
      <c r="AX72" s="980">
        <f>SUMIF(Rapportierung!$C$202:$C$243,"E",Rapportierung!BW202:BW243)</f>
        <v>6</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73.5</v>
      </c>
      <c r="CG72" s="325">
        <f t="shared" si="91"/>
        <v>75</v>
      </c>
      <c r="CH72" s="277">
        <f t="shared" si="90"/>
        <v>5512.5</v>
      </c>
      <c r="CI72" s="328"/>
      <c r="CK72" s="326"/>
      <c r="CL72" s="327"/>
      <c r="CM72" s="326"/>
    </row>
    <row r="73" spans="1:92" x14ac:dyDescent="0.2">
      <c r="A73" s="283" t="s">
        <v>360</v>
      </c>
      <c r="B73" s="284"/>
      <c r="C73" s="285" t="s">
        <v>9</v>
      </c>
      <c r="D73" s="980">
        <f>SUMIF(Rapportierung!$C$202:$C$243,"F",Rapportierung!AC202:AC243)</f>
        <v>0</v>
      </c>
      <c r="E73" s="981"/>
      <c r="F73" s="980">
        <f>SUMIF(Rapportierung!$C$202:$C$243,"F",Rapportierung!AE202:AE243)</f>
        <v>0</v>
      </c>
      <c r="G73" s="981"/>
      <c r="H73" s="980">
        <f>SUMIF(Rapportierung!$C$202:$C$243,"F",Rapportierung!AG202:AG243)</f>
        <v>0</v>
      </c>
      <c r="I73" s="981"/>
      <c r="J73" s="980">
        <f>SUMIF(Rapportierung!$C$202:$C$243,"F",Rapportierung!AI202:AI243)</f>
        <v>0</v>
      </c>
      <c r="K73" s="981"/>
      <c r="L73" s="980">
        <f>SUMIF(Rapportierung!$C$202:$C$243,"F",Rapportierung!AK202:AK243)</f>
        <v>0</v>
      </c>
      <c r="M73" s="981"/>
      <c r="N73" s="980">
        <f>SUMIF(Rapportierung!$C$202:$C$243,"F",Rapportierung!AM202:AM243)</f>
        <v>0</v>
      </c>
      <c r="O73" s="981"/>
      <c r="P73" s="980">
        <f>SUMIF(Rapportierung!$C$202:$C$243,"F",Rapportierung!AO202:AO243)</f>
        <v>0</v>
      </c>
      <c r="Q73" s="981"/>
      <c r="R73" s="980">
        <f>SUMIF(Rapportierung!$C$202:$C$243,"F",Rapportierung!AQ202:AQ243)</f>
        <v>0</v>
      </c>
      <c r="S73" s="981"/>
      <c r="T73" s="980">
        <f>SUMIF(Rapportierung!$C$202:$C$243,"F",Rapportierung!AS202:AS243)</f>
        <v>0</v>
      </c>
      <c r="U73" s="981"/>
      <c r="V73" s="980">
        <f>SUMIF(Rapportierung!$C$202:$C$243,"F",Rapportierung!AU202:AU243)</f>
        <v>0</v>
      </c>
      <c r="W73" s="981"/>
      <c r="X73" s="980">
        <f>SUMIF(Rapportierung!$C$202:$C$243,"F",Rapportierung!AW202:AW243)</f>
        <v>0</v>
      </c>
      <c r="Y73" s="981"/>
      <c r="Z73" s="980">
        <f>SUMIF(Rapportierung!$C$202:$C$243,"F",Rapportierung!AY202:AY243)</f>
        <v>0</v>
      </c>
      <c r="AA73" s="981"/>
      <c r="AB73" s="980">
        <f>SUMIF(Rapportierung!$C$202:$C$243,"F",Rapportierung!BA202:BA243)</f>
        <v>0</v>
      </c>
      <c r="AC73" s="981"/>
      <c r="AD73" s="980">
        <f>SUMIF(Rapportierung!$C$202:$C$243,"F",Rapportierung!BC202:BC243)</f>
        <v>0</v>
      </c>
      <c r="AE73" s="981"/>
      <c r="AF73" s="980">
        <f>SUMIF(Rapportierung!$C$202:$C$243,"F",Rapportierung!BE202:BE243)</f>
        <v>0</v>
      </c>
      <c r="AG73" s="981"/>
      <c r="AH73" s="980">
        <f>SUMIF(Rapportierung!$C$202:$C$243,"F",Rapportierung!BG202:BG243)</f>
        <v>0</v>
      </c>
      <c r="AI73" s="981"/>
      <c r="AJ73" s="980">
        <f>SUMIF(Rapportierung!$C$202:$C$243,"F",Rapportierung!BI202:BI243)</f>
        <v>0</v>
      </c>
      <c r="AK73" s="981"/>
      <c r="AL73" s="980">
        <f>SUMIF(Rapportierung!$C$202:$C$243,"F",Rapportierung!BK202:BK243)</f>
        <v>0</v>
      </c>
      <c r="AM73" s="981"/>
      <c r="AN73" s="980">
        <f>SUMIF(Rapportierung!$C$202:$C$243,"F",Rapportierung!BM202:BM243)</f>
        <v>0</v>
      </c>
      <c r="AO73" s="981"/>
      <c r="AP73" s="980">
        <f>SUMIF(Rapportierung!$C$202:$C$243,"F",Rapportierung!BO202:BO243)</f>
        <v>0</v>
      </c>
      <c r="AQ73" s="981"/>
      <c r="AR73" s="980">
        <f>SUMIF(Rapportierung!$C$202:$C$243,"F",Rapportierung!BQ202:BQ243)</f>
        <v>0</v>
      </c>
      <c r="AS73" s="981"/>
      <c r="AT73" s="980">
        <f>SUMIF(Rapportierung!$C$202:$C$243,"F",Rapportierung!BS202:BS243)</f>
        <v>0</v>
      </c>
      <c r="AU73" s="981"/>
      <c r="AV73" s="980">
        <f>SUMIF(Rapportierung!$C$202:$C$243,"F",Rapportierung!BU202:BU243)</f>
        <v>0</v>
      </c>
      <c r="AW73" s="981"/>
      <c r="AX73" s="980">
        <f>SUMIF(Rapportierung!$C$202:$C$243,"F",Rapportierung!BW202:BW243)</f>
        <v>0</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0</v>
      </c>
      <c r="CG73" s="325">
        <f t="shared" si="91"/>
        <v>60</v>
      </c>
      <c r="CH73" s="277">
        <f t="shared" si="90"/>
        <v>0</v>
      </c>
      <c r="CI73" s="328"/>
      <c r="CK73" s="326"/>
      <c r="CL73" s="327"/>
      <c r="CM73" s="326"/>
    </row>
    <row r="74" spans="1:92" x14ac:dyDescent="0.2">
      <c r="A74" s="283" t="s">
        <v>363</v>
      </c>
      <c r="B74" s="284"/>
      <c r="C74" s="285" t="s">
        <v>10</v>
      </c>
      <c r="D74" s="977">
        <f>SUMIF(Rapportierung!$C$202:$C$243,"G",Rapportierung!AC202:AC243)+SUM(Rapportierung!W241:W243)</f>
        <v>16.75</v>
      </c>
      <c r="E74" s="978"/>
      <c r="F74" s="977">
        <f>SUMIF(Rapportierung!$C$202:$C$243,"G",Rapportierung!AE202:AE243)</f>
        <v>0</v>
      </c>
      <c r="G74" s="978"/>
      <c r="H74" s="977">
        <f>SUMIF(Rapportierung!$C$202:$C$243,"G",Rapportierung!AG202:AG243)</f>
        <v>0</v>
      </c>
      <c r="I74" s="978"/>
      <c r="J74" s="977">
        <f>SUMIF(Rapportierung!$C$202:$C$243,"G",Rapportierung!AI202:AI243)</f>
        <v>0</v>
      </c>
      <c r="K74" s="978"/>
      <c r="L74" s="977">
        <f>SUMIF(Rapportierung!$C$202:$C$243,"G",Rapportierung!AK202:AK243)</f>
        <v>0</v>
      </c>
      <c r="M74" s="978"/>
      <c r="N74" s="977">
        <f>SUMIF(Rapportierung!$C$202:$C$243,"G",Rapportierung!AM202:AM243)</f>
        <v>0</v>
      </c>
      <c r="O74" s="978"/>
      <c r="P74" s="977">
        <f>SUMIF(Rapportierung!$C$202:$C$243,"G",Rapportierung!AO202:AO243)</f>
        <v>0</v>
      </c>
      <c r="Q74" s="978"/>
      <c r="R74" s="977">
        <f>SUMIF(Rapportierung!$C$202:$C$243,"G",Rapportierung!AQ202:AQ243)</f>
        <v>0</v>
      </c>
      <c r="S74" s="978"/>
      <c r="T74" s="977">
        <f>SUMIF(Rapportierung!$C$202:$C$243,"G",Rapportierung!AS202:AS243)</f>
        <v>0</v>
      </c>
      <c r="U74" s="978"/>
      <c r="V74" s="977">
        <f>SUMIF(Rapportierung!$C$202:$C$243,"G",Rapportierung!AU202:AU243)</f>
        <v>0</v>
      </c>
      <c r="W74" s="978"/>
      <c r="X74" s="977">
        <f>SUMIF(Rapportierung!$C$202:$C$243,"G",Rapportierung!AW202:AW243)</f>
        <v>0</v>
      </c>
      <c r="Y74" s="978"/>
      <c r="Z74" s="977">
        <f>SUMIF(Rapportierung!$C$202:$C$243,"G",Rapportierung!AY202:AY243)</f>
        <v>0</v>
      </c>
      <c r="AA74" s="978"/>
      <c r="AB74" s="977">
        <f>SUMIF(Rapportierung!$C$202:$C$243,"G",Rapportierung!BA202:BA243)</f>
        <v>0</v>
      </c>
      <c r="AC74" s="978"/>
      <c r="AD74" s="977">
        <f>SUMIF(Rapportierung!$C$202:$C$243,"G",Rapportierung!BC202:BC243)</f>
        <v>0</v>
      </c>
      <c r="AE74" s="978"/>
      <c r="AF74" s="977">
        <f>SUMIF(Rapportierung!$C$202:$C$243,"G",Rapportierung!BE202:BE243)</f>
        <v>0</v>
      </c>
      <c r="AG74" s="978"/>
      <c r="AH74" s="977">
        <f>SUMIF(Rapportierung!$C$202:$C$243,"G",Rapportierung!BG202:BG243)</f>
        <v>0</v>
      </c>
      <c r="AI74" s="978"/>
      <c r="AJ74" s="977">
        <f>SUMIF(Rapportierung!$C$202:$C$243,"G",Rapportierung!BI202:BI243)</f>
        <v>0</v>
      </c>
      <c r="AK74" s="978"/>
      <c r="AL74" s="977">
        <f>SUMIF(Rapportierung!$C$202:$C$243,"G",Rapportierung!BK202:BK243)</f>
        <v>0</v>
      </c>
      <c r="AM74" s="978"/>
      <c r="AN74" s="977">
        <f>SUMIF(Rapportierung!$C$202:$C$243,"G",Rapportierung!BM202:BM243)</f>
        <v>0</v>
      </c>
      <c r="AO74" s="978"/>
      <c r="AP74" s="977">
        <f>SUMIF(Rapportierung!$C$202:$C$243,"G",Rapportierung!BO202:BO243)</f>
        <v>0</v>
      </c>
      <c r="AQ74" s="978"/>
      <c r="AR74" s="977">
        <f>SUMIF(Rapportierung!$C$202:$C$243,"G",Rapportierung!BQ202:BQ243)</f>
        <v>0</v>
      </c>
      <c r="AS74" s="978"/>
      <c r="AT74" s="977">
        <f>SUMIF(Rapportierung!$C$202:$C$243,"G",Rapportierung!BS202:BS243)</f>
        <v>0</v>
      </c>
      <c r="AU74" s="978"/>
      <c r="AV74" s="977">
        <f>SUMIF(Rapportierung!$C$202:$C$243,"G",Rapportierung!BU202:BU243)</f>
        <v>0</v>
      </c>
      <c r="AW74" s="978"/>
      <c r="AX74" s="977">
        <f>SUMIF(Rapportierung!$C$202:$C$243,"G",Rapportierung!BW202:BW243)</f>
        <v>0</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16.75</v>
      </c>
      <c r="CG74" s="325">
        <f t="shared" si="91"/>
        <v>35</v>
      </c>
      <c r="CH74" s="277">
        <f t="shared" si="90"/>
        <v>586.25</v>
      </c>
      <c r="CI74" s="328"/>
      <c r="CK74" s="326"/>
      <c r="CL74" s="327"/>
      <c r="CM74" s="326"/>
    </row>
    <row r="75" spans="1:92" x14ac:dyDescent="0.2">
      <c r="A75" s="725" t="s">
        <v>350</v>
      </c>
      <c r="B75" s="730"/>
      <c r="C75" s="730"/>
      <c r="D75" s="1203">
        <f>SUM(D68:E74)</f>
        <v>21.75</v>
      </c>
      <c r="E75" s="1204"/>
      <c r="F75" s="1203">
        <f>SUM(F68:G74)</f>
        <v>12.5</v>
      </c>
      <c r="G75" s="1204"/>
      <c r="H75" s="1203">
        <f>SUM(H68:I74)</f>
        <v>0</v>
      </c>
      <c r="I75" s="1204"/>
      <c r="J75" s="1203">
        <f>SUM(J68:K74)</f>
        <v>8</v>
      </c>
      <c r="K75" s="1204"/>
      <c r="L75" s="1203">
        <f>SUM(L68:M74)</f>
        <v>0</v>
      </c>
      <c r="M75" s="1204"/>
      <c r="N75" s="1203">
        <f>SUM(N68:O74)</f>
        <v>0</v>
      </c>
      <c r="O75" s="1204"/>
      <c r="P75" s="1203">
        <f>SUM(P68:Q74)</f>
        <v>1.5</v>
      </c>
      <c r="Q75" s="1204"/>
      <c r="R75" s="1203">
        <f>SUM(R68:S74)</f>
        <v>0</v>
      </c>
      <c r="S75" s="1204"/>
      <c r="T75" s="1203">
        <f>SUM(T68:U74)</f>
        <v>0</v>
      </c>
      <c r="U75" s="1204"/>
      <c r="V75" s="1203">
        <f>SUM(V68:W74)</f>
        <v>0</v>
      </c>
      <c r="W75" s="1204"/>
      <c r="X75" s="1203">
        <f>SUM(X68:Y74)</f>
        <v>16.5</v>
      </c>
      <c r="Y75" s="1204"/>
      <c r="Z75" s="1203">
        <f>SUM(Z68:AA74)</f>
        <v>11.25</v>
      </c>
      <c r="AA75" s="1204"/>
      <c r="AB75" s="1202">
        <f>SUM(AB68:AC74)</f>
        <v>0.5</v>
      </c>
      <c r="AC75" s="1202"/>
      <c r="AD75" s="1202">
        <f>SUM(AD68:AE74)</f>
        <v>4</v>
      </c>
      <c r="AE75" s="1202"/>
      <c r="AF75" s="1202">
        <f>SUM(AF68:AG74)</f>
        <v>0</v>
      </c>
      <c r="AG75" s="1202"/>
      <c r="AH75" s="1202">
        <f>SUM(AH68:AI74)</f>
        <v>0</v>
      </c>
      <c r="AI75" s="1202"/>
      <c r="AJ75" s="1202">
        <f>SUM(AJ68:AK74)</f>
        <v>0.5</v>
      </c>
      <c r="AK75" s="1202"/>
      <c r="AL75" s="1202">
        <f>SUM(AL68:AM74)</f>
        <v>0</v>
      </c>
      <c r="AM75" s="1202"/>
      <c r="AN75" s="1202">
        <f>SUM(AN68:AO74)</f>
        <v>0</v>
      </c>
      <c r="AO75" s="1202"/>
      <c r="AP75" s="1202">
        <f>SUM(AP68:AQ74)</f>
        <v>0.25</v>
      </c>
      <c r="AQ75" s="1202"/>
      <c r="AR75" s="1202">
        <f>SUM(AR68:AS74)</f>
        <v>1</v>
      </c>
      <c r="AS75" s="1202"/>
      <c r="AT75" s="1202">
        <f>SUM(AT68:AU74)</f>
        <v>42.75</v>
      </c>
      <c r="AU75" s="1202"/>
      <c r="AV75" s="1202">
        <f>SUM(AV68:AW74)</f>
        <v>12</v>
      </c>
      <c r="AW75" s="1202"/>
      <c r="AX75" s="1202">
        <f>SUM(AX68:AY74)</f>
        <v>15.5</v>
      </c>
      <c r="AY75" s="1202"/>
      <c r="AZ75" s="1202">
        <f>SUM(AZ68:BA74)</f>
        <v>0</v>
      </c>
      <c r="BA75" s="1202"/>
      <c r="BB75" s="1202">
        <f>SUM(BB68:BC74)</f>
        <v>0</v>
      </c>
      <c r="BC75" s="1202"/>
      <c r="BD75" s="1202">
        <f>SUM(BD68:BE74)</f>
        <v>0</v>
      </c>
      <c r="BE75" s="1202"/>
      <c r="BF75" s="1202">
        <f>SUM(BF68:BG74)</f>
        <v>0</v>
      </c>
      <c r="BG75" s="1202"/>
      <c r="BH75" s="1202">
        <f>SUM(BH68:BI74)</f>
        <v>0</v>
      </c>
      <c r="BI75" s="1202"/>
      <c r="BJ75" s="1202">
        <f>SUM(BJ68:BK74)</f>
        <v>0</v>
      </c>
      <c r="BK75" s="1202"/>
      <c r="BL75" s="1202">
        <f>SUM(BL68:BM74)</f>
        <v>0</v>
      </c>
      <c r="BM75" s="1202"/>
      <c r="BN75" s="1202">
        <f>SUM(BN68:BO74)</f>
        <v>0</v>
      </c>
      <c r="BO75" s="1202"/>
      <c r="BP75" s="1202">
        <f>SUM(BP68:BQ74)</f>
        <v>0</v>
      </c>
      <c r="BQ75" s="1202"/>
      <c r="BR75" s="1202">
        <f>SUM(BR68:BS74)</f>
        <v>0</v>
      </c>
      <c r="BS75" s="1202"/>
      <c r="BT75" s="1202">
        <f>SUM(BT68:BU74)</f>
        <v>0</v>
      </c>
      <c r="BU75" s="1202"/>
      <c r="BV75" s="1202">
        <f>SUM(BV68:BW74)</f>
        <v>0</v>
      </c>
      <c r="BW75" s="1202"/>
      <c r="BX75" s="1202">
        <f>SUM(BX68:BY74)</f>
        <v>0</v>
      </c>
      <c r="BY75" s="1202"/>
      <c r="BZ75" s="1202">
        <f>SUM(BZ68:CA74)</f>
        <v>0</v>
      </c>
      <c r="CA75" s="1202"/>
      <c r="CB75" s="1202">
        <f>SUM(CB68:CC74)</f>
        <v>0</v>
      </c>
      <c r="CC75" s="1202"/>
      <c r="CD75" s="1202">
        <f>SUM(CD68:CE74)</f>
        <v>0</v>
      </c>
      <c r="CE75" s="1202"/>
      <c r="CF75" s="731">
        <f>SUM(CF68:CF74)</f>
        <v>148</v>
      </c>
      <c r="CG75" s="732"/>
      <c r="CH75" s="733">
        <f>ROUND(SUM(CH68:CH74),0)</f>
        <v>12541</v>
      </c>
      <c r="CI75" s="328"/>
      <c r="CK75" s="333"/>
      <c r="CL75" s="333"/>
      <c r="CM75" s="333"/>
    </row>
    <row r="76" spans="1:92" ht="12.75" customHeight="1" x14ac:dyDescent="0.2">
      <c r="A76" s="725" t="s">
        <v>348</v>
      </c>
      <c r="B76" s="730"/>
      <c r="C76" s="730"/>
      <c r="D76" s="1200">
        <f>D68*$CG68+D69*$CG69+D72*$CG72+D73*$CG73+D74*$CG74+D70*$CG70+D71*$CG71</f>
        <v>1286.25</v>
      </c>
      <c r="E76" s="1201"/>
      <c r="F76" s="1200">
        <f t="shared" ref="F76" si="92">F68*$CG68+F69*$CG69+F72*$CG72+F73*$CG73+F74*$CG74+F70*$CG70+F71*$CG71</f>
        <v>937.5</v>
      </c>
      <c r="G76" s="1201"/>
      <c r="H76" s="1200">
        <f t="shared" ref="H76" si="93">H68*$CG68+H69*$CG69+H72*$CG72+H73*$CG73+H74*$CG74+H70*$CG70+H71*$CG71</f>
        <v>0</v>
      </c>
      <c r="I76" s="1201"/>
      <c r="J76" s="1200">
        <f t="shared" ref="J76" si="94">J68*$CG68+J69*$CG69+J72*$CG72+J73*$CG73+J74*$CG74+J70*$CG70+J71*$CG71</f>
        <v>900</v>
      </c>
      <c r="K76" s="1201"/>
      <c r="L76" s="1200">
        <f t="shared" ref="L76" si="95">L68*$CG68+L69*$CG69+L72*$CG72+L73*$CG73+L74*$CG74+L70*$CG70+L71*$CG71</f>
        <v>0</v>
      </c>
      <c r="M76" s="1201"/>
      <c r="N76" s="1200">
        <f t="shared" ref="N76" si="96">N68*$CG68+N69*$CG69+N72*$CG72+N73*$CG73+N74*$CG74+N70*$CG70+N71*$CG71</f>
        <v>0</v>
      </c>
      <c r="O76" s="1201"/>
      <c r="P76" s="1200">
        <f t="shared" ref="P76" si="97">P68*$CG68+P69*$CG69+P72*$CG72+P73*$CG73+P74*$CG74+P70*$CG70+P71*$CG71</f>
        <v>150</v>
      </c>
      <c r="Q76" s="1201"/>
      <c r="R76" s="1200">
        <f t="shared" ref="R76" si="98">R68*$CG68+R69*$CG69+R72*$CG72+R73*$CG73+R74*$CG74+R70*$CG70+R71*$CG71</f>
        <v>0</v>
      </c>
      <c r="S76" s="1201"/>
      <c r="T76" s="1200">
        <f t="shared" ref="T76" si="99">T68*$CG68+T69*$CG69+T72*$CG72+T73*$CG73+T74*$CG74+T70*$CG70+T71*$CG71</f>
        <v>0</v>
      </c>
      <c r="U76" s="1201"/>
      <c r="V76" s="1200">
        <f t="shared" ref="V76" si="100">V68*$CG68+V69*$CG69+V72*$CG72+V73*$CG73+V74*$CG74+V70*$CG70+V71*$CG71</f>
        <v>0</v>
      </c>
      <c r="W76" s="1201"/>
      <c r="X76" s="1200">
        <f t="shared" ref="X76" si="101">X68*$CG68+X69*$CG69+X72*$CG72+X73*$CG73+X74*$CG74+X70*$CG70+X71*$CG71</f>
        <v>1367.5</v>
      </c>
      <c r="Y76" s="1201"/>
      <c r="Z76" s="1200">
        <f t="shared" ref="Z76" si="102">Z68*$CG68+Z69*$CG69+Z72*$CG72+Z73*$CG73+Z74*$CG74+Z70*$CG70+Z71*$CG71</f>
        <v>1068.75</v>
      </c>
      <c r="AA76" s="1201"/>
      <c r="AB76" s="1200">
        <f t="shared" ref="AB76" si="103">AB68*$CG68+AB69*$CG69+AB72*$CG72+AB73*$CG73+AB74*$CG74+AB70*$CG70+AB71*$CG71</f>
        <v>59</v>
      </c>
      <c r="AC76" s="1201"/>
      <c r="AD76" s="1200">
        <f t="shared" ref="AD76" si="104">AD68*$CG68+AD69*$CG69+AD72*$CG72+AD73*$CG73+AD74*$CG74+AD70*$CG70+AD71*$CG71</f>
        <v>533.5</v>
      </c>
      <c r="AE76" s="1201"/>
      <c r="AF76" s="1200">
        <f t="shared" ref="AF76" si="105">AF68*$CG68+AF69*$CG69+AF72*$CG72+AF73*$CG73+AF74*$CG74+AF70*$CG70+AF71*$CG71</f>
        <v>0</v>
      </c>
      <c r="AG76" s="1201"/>
      <c r="AH76" s="1200">
        <f t="shared" ref="AH76" si="106">AH68*$CG68+AH69*$CG69+AH72*$CG72+AH73*$CG73+AH74*$CG74+AH70*$CG70+AH71*$CG71</f>
        <v>0</v>
      </c>
      <c r="AI76" s="1201"/>
      <c r="AJ76" s="1200">
        <f t="shared" ref="AJ76" si="107">AJ68*$CG68+AJ69*$CG69+AJ72*$CG72+AJ73*$CG73+AJ74*$CG74+AJ70*$CG70+AJ71*$CG71</f>
        <v>50</v>
      </c>
      <c r="AK76" s="1201"/>
      <c r="AL76" s="1200">
        <f t="shared" ref="AL76" si="108">AL68*$CG68+AL69*$CG69+AL72*$CG72+AL73*$CG73+AL74*$CG74+AL70*$CG70+AL71*$CG71</f>
        <v>0</v>
      </c>
      <c r="AM76" s="1201"/>
      <c r="AN76" s="1200">
        <f t="shared" ref="AN76" si="109">AN68*$CG68+AN69*$CG69+AN72*$CG72+AN73*$CG73+AN74*$CG74+AN70*$CG70+AN71*$CG71</f>
        <v>0</v>
      </c>
      <c r="AO76" s="1201"/>
      <c r="AP76" s="1200">
        <f t="shared" ref="AP76" si="110">AP68*$CG68+AP69*$CG69+AP72*$CG72+AP73*$CG73+AP74*$CG74+AP70*$CG70+AP71*$CG71</f>
        <v>29.5</v>
      </c>
      <c r="AQ76" s="1201"/>
      <c r="AR76" s="1200">
        <f t="shared" ref="AR76" si="111">AR68*$CG68+AR69*$CG69+AR72*$CG72+AR73*$CG73+AR74*$CG74+AR70*$CG70+AR71*$CG71</f>
        <v>100</v>
      </c>
      <c r="AS76" s="1201"/>
      <c r="AT76" s="1200">
        <f t="shared" ref="AT76" si="112">AT68*$CG68+AT69*$CG69+AT72*$CG72+AT73*$CG73+AT74*$CG74+AT70*$CG70+AT71*$CG71</f>
        <v>3533.75</v>
      </c>
      <c r="AU76" s="1201"/>
      <c r="AV76" s="1200">
        <f t="shared" ref="AV76" si="113">AV68*$CG68+AV69*$CG69+AV72*$CG72+AV73*$CG73+AV74*$CG74+AV70*$CG70+AV71*$CG71</f>
        <v>1125</v>
      </c>
      <c r="AW76" s="1201"/>
      <c r="AX76" s="1200">
        <f t="shared" ref="AX76" si="114">AX68*$CG68+AX69*$CG69+AX72*$CG72+AX73*$CG73+AX74*$CG74+AX70*$CG70+AX71*$CG71</f>
        <v>1400</v>
      </c>
      <c r="AY76" s="1201"/>
      <c r="AZ76" s="1200">
        <f t="shared" ref="AZ76" si="115">AZ68*$CG68+AZ69*$CG69+AZ72*$CG72+AZ73*$CG73+AZ74*$CG74+AZ70*$CG70+AZ71*$CG71</f>
        <v>0</v>
      </c>
      <c r="BA76" s="1201"/>
      <c r="BB76" s="1200">
        <f t="shared" ref="BB76" si="116">BB68*$CG68+BB69*$CG69+BB72*$CG72+BB73*$CG73+BB74*$CG74+BB70*$CG70+BB71*$CG71</f>
        <v>0</v>
      </c>
      <c r="BC76" s="1201"/>
      <c r="BD76" s="1200">
        <f t="shared" ref="BD76" si="117">BD68*$CG68+BD69*$CG69+BD72*$CG72+BD73*$CG73+BD74*$CG74+BD70*$CG70+BD71*$CG71</f>
        <v>0</v>
      </c>
      <c r="BE76" s="1201"/>
      <c r="BF76" s="1200">
        <f t="shared" ref="BF76" si="118">BF68*$CG68+BF69*$CG69+BF72*$CG72+BF73*$CG73+BF74*$CG74+BF70*$CG70+BF71*$CG71</f>
        <v>0</v>
      </c>
      <c r="BG76" s="1201"/>
      <c r="BH76" s="1200">
        <f t="shared" ref="BH76" si="119">BH68*$CG68+BH69*$CG69+BH72*$CG72+BH73*$CG73+BH74*$CG74+BH70*$CG70+BH71*$CG71</f>
        <v>0</v>
      </c>
      <c r="BI76" s="1201"/>
      <c r="BJ76" s="1200">
        <f t="shared" ref="BJ76" si="120">BJ68*$CG68+BJ69*$CG69+BJ72*$CG72+BJ73*$CG73+BJ74*$CG74+BJ70*$CG70+BJ71*$CG71</f>
        <v>0</v>
      </c>
      <c r="BK76" s="1201"/>
      <c r="BL76" s="1200">
        <f t="shared" ref="BL76" si="121">BL68*$CG68+BL69*$CG69+BL72*$CG72+BL73*$CG73+BL74*$CG74+BL70*$CG70+BL71*$CG71</f>
        <v>0</v>
      </c>
      <c r="BM76" s="1201"/>
      <c r="BN76" s="1200">
        <f t="shared" ref="BN76" si="122">BN68*$CG68+BN69*$CG69+BN72*$CG72+BN73*$CG73+BN74*$CG74+BN70*$CG70+BN71*$CG71</f>
        <v>0</v>
      </c>
      <c r="BO76" s="1201"/>
      <c r="BP76" s="1200">
        <f t="shared" ref="BP76" si="123">BP68*$CG68+BP69*$CG69+BP72*$CG72+BP73*$CG73+BP74*$CG74+BP70*$CG70+BP71*$CG71</f>
        <v>0</v>
      </c>
      <c r="BQ76" s="1201"/>
      <c r="BR76" s="1200">
        <f t="shared" ref="BR76" si="124">BR68*$CG68+BR69*$CG69+BR72*$CG72+BR73*$CG73+BR74*$CG74+BR70*$CG70+BR71*$CG71</f>
        <v>0</v>
      </c>
      <c r="BS76" s="1201"/>
      <c r="BT76" s="1200">
        <f t="shared" ref="BT76" si="125">BT68*$CG68+BT69*$CG69+BT72*$CG72+BT73*$CG73+BT74*$CG74+BT70*$CG70+BT71*$CG71</f>
        <v>0</v>
      </c>
      <c r="BU76" s="1201"/>
      <c r="BV76" s="1200">
        <f t="shared" ref="BV76" si="126">BV68*$CG68+BV69*$CG69+BV72*$CG72+BV73*$CG73+BV74*$CG74+BV70*$CG70+BV71*$CG71</f>
        <v>0</v>
      </c>
      <c r="BW76" s="1201"/>
      <c r="BX76" s="1200">
        <f t="shared" ref="BX76" si="127">BX68*$CG68+BX69*$CG69+BX72*$CG72+BX73*$CG73+BX74*$CG74+BX70*$CG70+BX71*$CG71</f>
        <v>0</v>
      </c>
      <c r="BY76" s="1201"/>
      <c r="BZ76" s="1200">
        <f t="shared" ref="BZ76" si="128">BZ68*$CG68+BZ69*$CG69+BZ72*$CG72+BZ73*$CG73+BZ74*$CG74+BZ70*$CG70+BZ71*$CG71</f>
        <v>0</v>
      </c>
      <c r="CA76" s="1201"/>
      <c r="CB76" s="1200">
        <f t="shared" ref="CB76" si="129">CB68*$CG68+CB69*$CG69+CB72*$CG72+CB73*$CG73+CB74*$CG74+CB70*$CG70+CB71*$CG71</f>
        <v>0</v>
      </c>
      <c r="CC76" s="1201"/>
      <c r="CD76" s="1200">
        <f t="shared" ref="CD76" si="130">CD68*$CG68+CD69*$CG69+CD72*$CG72+CD73*$CG73+CD74*$CG74+CD70*$CG70+CD71*$CG71</f>
        <v>0</v>
      </c>
      <c r="CE76" s="1201"/>
      <c r="CF76" s="734"/>
      <c r="CG76" s="732" t="s">
        <v>354</v>
      </c>
      <c r="CH76" s="732">
        <f>CH75/CF75</f>
        <v>84.736486486486484</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1286.25</v>
      </c>
      <c r="E97" s="342">
        <f t="shared" ref="E97" si="131">D97</f>
        <v>1286.25</v>
      </c>
      <c r="F97" s="342">
        <f>F76</f>
        <v>937.5</v>
      </c>
      <c r="G97" s="342">
        <f t="shared" ref="E97:G98" si="132">F97</f>
        <v>937.5</v>
      </c>
      <c r="H97" s="342">
        <v>0.1</v>
      </c>
      <c r="I97" s="342">
        <v>0.1</v>
      </c>
      <c r="J97" s="342">
        <f>J76</f>
        <v>900</v>
      </c>
      <c r="K97" s="342">
        <f t="shared" ref="K97:M98" si="133">J97</f>
        <v>900</v>
      </c>
      <c r="L97" s="342">
        <f t="shared" si="133"/>
        <v>900</v>
      </c>
      <c r="M97" s="342">
        <f t="shared" si="133"/>
        <v>900</v>
      </c>
      <c r="N97" s="342">
        <v>0.1</v>
      </c>
      <c r="O97" s="342">
        <v>0.1</v>
      </c>
      <c r="P97" s="342">
        <f t="shared" ref="P97" si="134">P76</f>
        <v>150</v>
      </c>
      <c r="Q97" s="342">
        <f t="shared" ref="Q97:Q98" si="135">P97</f>
        <v>150</v>
      </c>
      <c r="R97" s="342">
        <v>0.1</v>
      </c>
      <c r="S97" s="342">
        <v>0.1</v>
      </c>
      <c r="T97" s="342">
        <v>0.1</v>
      </c>
      <c r="U97" s="342">
        <v>0.1</v>
      </c>
      <c r="V97" s="342">
        <v>0.1</v>
      </c>
      <c r="W97" s="342">
        <v>0.1</v>
      </c>
      <c r="X97" s="342">
        <f t="shared" ref="X97" si="136">X76</f>
        <v>1367.5</v>
      </c>
      <c r="Y97" s="342">
        <f t="shared" ref="Y97:Y98" si="137">X97</f>
        <v>1367.5</v>
      </c>
      <c r="Z97" s="342">
        <f t="shared" ref="Z97" si="138">Z76</f>
        <v>1068.75</v>
      </c>
      <c r="AA97" s="342">
        <f t="shared" ref="AA97:AA98" si="139">Z97</f>
        <v>1068.75</v>
      </c>
      <c r="AB97" s="342">
        <f t="shared" ref="AB97" si="140">AB76</f>
        <v>59</v>
      </c>
      <c r="AC97" s="342">
        <f t="shared" ref="AC97:AC98" si="141">AB97</f>
        <v>59</v>
      </c>
      <c r="AD97" s="342">
        <f t="shared" ref="AD97" si="142">AD76</f>
        <v>533.5</v>
      </c>
      <c r="AE97" s="342">
        <f t="shared" ref="AE97:AE98" si="143">AD97</f>
        <v>533.5</v>
      </c>
      <c r="AF97" s="342">
        <v>0.1</v>
      </c>
      <c r="AG97" s="342">
        <v>0.1</v>
      </c>
      <c r="AH97" s="342">
        <v>0.1</v>
      </c>
      <c r="AI97" s="342">
        <v>0.1</v>
      </c>
      <c r="AJ97" s="342">
        <f t="shared" ref="AJ97" si="144">AJ76</f>
        <v>50</v>
      </c>
      <c r="AK97" s="342">
        <f t="shared" ref="AK97:AK98" si="145">AJ97</f>
        <v>50</v>
      </c>
      <c r="AL97" s="342">
        <v>0.1</v>
      </c>
      <c r="AM97" s="342">
        <v>0.1</v>
      </c>
      <c r="AN97" s="342">
        <v>0.1</v>
      </c>
      <c r="AO97" s="342">
        <v>0.1</v>
      </c>
      <c r="AP97" s="342">
        <f t="shared" ref="AP97" si="146">AP76</f>
        <v>29.5</v>
      </c>
      <c r="AQ97" s="342">
        <f t="shared" ref="AQ97:AQ98" si="147">AP97</f>
        <v>29.5</v>
      </c>
      <c r="AR97" s="342">
        <f t="shared" ref="AR97" si="148">AR76</f>
        <v>100</v>
      </c>
      <c r="AS97" s="342">
        <f t="shared" ref="AS97:AS98" si="149">AR97</f>
        <v>100</v>
      </c>
      <c r="AT97" s="342">
        <f t="shared" ref="AT97" si="150">AT76</f>
        <v>3533.75</v>
      </c>
      <c r="AU97" s="342">
        <f t="shared" ref="AU97:AU98" si="151">AT97</f>
        <v>3533.75</v>
      </c>
      <c r="AV97" s="342">
        <f t="shared" ref="AV97" si="152">AV76</f>
        <v>1125</v>
      </c>
      <c r="AW97" s="342">
        <f t="shared" ref="AW97:AW98" si="153">AV97</f>
        <v>1125</v>
      </c>
      <c r="AX97" s="342">
        <f t="shared" ref="AX97" si="154">AX76</f>
        <v>1400</v>
      </c>
      <c r="AY97" s="342">
        <f t="shared" ref="AY97:AY98" si="155">AX97</f>
        <v>1400</v>
      </c>
      <c r="AZ97" s="342">
        <f t="shared" ref="AZ97:BJ97" si="156">AZ76</f>
        <v>0</v>
      </c>
      <c r="BA97" s="342">
        <f t="shared" ref="BA97:BA98" si="157">AZ97</f>
        <v>0</v>
      </c>
      <c r="BB97" s="342">
        <f t="shared" si="156"/>
        <v>0</v>
      </c>
      <c r="BC97" s="342">
        <f t="shared" ref="BC97:BC98" si="158">BB97</f>
        <v>0</v>
      </c>
      <c r="BD97" s="342">
        <f t="shared" si="156"/>
        <v>0</v>
      </c>
      <c r="BE97" s="342">
        <f t="shared" ref="BE97:BE98" si="159">BD97</f>
        <v>0</v>
      </c>
      <c r="BF97" s="342">
        <f t="shared" si="156"/>
        <v>0</v>
      </c>
      <c r="BG97" s="342">
        <f t="shared" ref="BG97:BG98" si="160">BF97</f>
        <v>0</v>
      </c>
      <c r="BH97" s="342">
        <f t="shared" si="156"/>
        <v>0</v>
      </c>
      <c r="BI97" s="342">
        <f t="shared" ref="BI97:BI98" si="161">BH97</f>
        <v>0</v>
      </c>
      <c r="BJ97" s="342">
        <f t="shared" si="156"/>
        <v>0</v>
      </c>
      <c r="BK97" s="342">
        <f t="shared" ref="BK97:BK98" si="162">BJ97</f>
        <v>0</v>
      </c>
      <c r="BL97" s="342">
        <f t="shared" ref="BL97" si="163">BL76</f>
        <v>0</v>
      </c>
      <c r="BM97" s="342">
        <f t="shared" ref="BM97:BM98" si="164">BL97</f>
        <v>0</v>
      </c>
      <c r="BN97" s="342">
        <f t="shared" ref="BN97" si="165">BN76</f>
        <v>0</v>
      </c>
      <c r="BO97" s="342">
        <f t="shared" ref="BO97:BO98" si="166">BN97</f>
        <v>0</v>
      </c>
      <c r="BP97" s="342">
        <f t="shared" ref="BP97" si="167">BP76</f>
        <v>0</v>
      </c>
      <c r="BQ97" s="342">
        <f t="shared" ref="BQ97:BQ98" si="168">BP97</f>
        <v>0</v>
      </c>
      <c r="BR97" s="342">
        <f t="shared" ref="BR97" si="169">BR76</f>
        <v>0</v>
      </c>
      <c r="BS97" s="342">
        <f t="shared" ref="BS97:BS98" si="170">BR97</f>
        <v>0</v>
      </c>
      <c r="BT97" s="342">
        <f t="shared" ref="BT97" si="171">BT76</f>
        <v>0</v>
      </c>
      <c r="BU97" s="342">
        <f t="shared" ref="BU97:BU98" si="172">BT97</f>
        <v>0</v>
      </c>
      <c r="BV97" s="342">
        <f t="shared" ref="BV97" si="173">BV76</f>
        <v>0</v>
      </c>
      <c r="BW97" s="342">
        <f t="shared" ref="BW97:BW98" si="174">BV97</f>
        <v>0</v>
      </c>
      <c r="BX97" s="342">
        <f t="shared" ref="BX97" si="175">BX76</f>
        <v>0</v>
      </c>
      <c r="BY97" s="342">
        <f t="shared" ref="BY97:BY98" si="176">BX97</f>
        <v>0</v>
      </c>
      <c r="BZ97" s="342">
        <f t="shared" ref="BZ97" si="177">BZ76</f>
        <v>0</v>
      </c>
      <c r="CA97" s="342">
        <f t="shared" ref="CA97:CA98" si="178">BZ97</f>
        <v>0</v>
      </c>
      <c r="CB97" s="342">
        <f t="shared" ref="CB97" si="179">CB76</f>
        <v>0</v>
      </c>
      <c r="CC97" s="342">
        <f t="shared" ref="CC97:CC98" si="180">CB97</f>
        <v>0</v>
      </c>
      <c r="CD97" s="342">
        <f t="shared" ref="CD97" si="181">CD76</f>
        <v>0</v>
      </c>
      <c r="CE97" s="342">
        <f t="shared" ref="CE97:CE98" si="182">CD97</f>
        <v>0</v>
      </c>
      <c r="CF97" s="343"/>
      <c r="CG97" s="250"/>
      <c r="CH97" s="250"/>
      <c r="CI97" s="344"/>
      <c r="CL97" s="298"/>
      <c r="CM97" s="298"/>
    </row>
    <row r="98" spans="1:91" ht="13.5" thickBot="1" x14ac:dyDescent="0.25">
      <c r="A98" s="339" t="s">
        <v>381</v>
      </c>
      <c r="B98" s="340"/>
      <c r="C98" s="341"/>
      <c r="D98" s="342">
        <f>D97</f>
        <v>1286.25</v>
      </c>
      <c r="E98" s="342">
        <f t="shared" si="132"/>
        <v>1286.25</v>
      </c>
      <c r="F98" s="342">
        <f t="shared" ref="F98" si="183">IF(F97=0,NA(),F97+E98)</f>
        <v>2223.75</v>
      </c>
      <c r="G98" s="342">
        <f t="shared" si="132"/>
        <v>2223.75</v>
      </c>
      <c r="H98" s="342">
        <f t="shared" ref="H98" si="184">IF(H97=0,NA(),H97+G98)</f>
        <v>2223.85</v>
      </c>
      <c r="I98" s="342">
        <f t="shared" ref="I98" si="185">H98</f>
        <v>2223.85</v>
      </c>
      <c r="J98" s="342">
        <f t="shared" ref="J98" si="186">IF(J97=0,NA(),J97+I98)</f>
        <v>3123.85</v>
      </c>
      <c r="K98" s="342">
        <f t="shared" si="133"/>
        <v>3123.85</v>
      </c>
      <c r="L98" s="342">
        <f t="shared" ref="L98" si="187">IF(L97=0,NA(),L97+K98)</f>
        <v>4023.85</v>
      </c>
      <c r="M98" s="342">
        <f t="shared" si="133"/>
        <v>4023.85</v>
      </c>
      <c r="N98" s="342">
        <f t="shared" ref="N98" si="188">IF(N97=0,NA(),N97+M98)</f>
        <v>4023.95</v>
      </c>
      <c r="O98" s="342">
        <f t="shared" ref="O98" si="189">N98</f>
        <v>4023.95</v>
      </c>
      <c r="P98" s="342">
        <f t="shared" ref="P98" si="190">IF(P97=0,NA(),P97+O98)</f>
        <v>4173.95</v>
      </c>
      <c r="Q98" s="342">
        <f t="shared" si="135"/>
        <v>4173.95</v>
      </c>
      <c r="R98" s="342">
        <f t="shared" ref="R98" si="191">IF(R97=0,NA(),R97+Q98)</f>
        <v>4174.05</v>
      </c>
      <c r="S98" s="342">
        <f t="shared" ref="S98" si="192">R98</f>
        <v>4174.05</v>
      </c>
      <c r="T98" s="342">
        <f t="shared" ref="T98" si="193">IF(T97=0,NA(),T97+S98)</f>
        <v>4174.1500000000005</v>
      </c>
      <c r="U98" s="342">
        <f t="shared" ref="U98" si="194">T98</f>
        <v>4174.1500000000005</v>
      </c>
      <c r="V98" s="342">
        <f t="shared" ref="V98" si="195">IF(V97=0,NA(),V97+U98)</f>
        <v>4174.2500000000009</v>
      </c>
      <c r="W98" s="342">
        <f t="shared" ref="W98" si="196">V98</f>
        <v>4174.2500000000009</v>
      </c>
      <c r="X98" s="342">
        <f t="shared" ref="X98" si="197">IF(X97=0,NA(),X97+W98)</f>
        <v>5541.7500000000009</v>
      </c>
      <c r="Y98" s="342">
        <f t="shared" si="137"/>
        <v>5541.7500000000009</v>
      </c>
      <c r="Z98" s="342">
        <f t="shared" ref="Z98" si="198">IF(Z97=0,NA(),Z97+Y98)</f>
        <v>6610.5000000000009</v>
      </c>
      <c r="AA98" s="342">
        <f t="shared" si="139"/>
        <v>6610.5000000000009</v>
      </c>
      <c r="AB98" s="342">
        <f t="shared" ref="AB98" si="199">IF(AB97=0,NA(),AB97+AA98)</f>
        <v>6669.5000000000009</v>
      </c>
      <c r="AC98" s="342">
        <f t="shared" si="141"/>
        <v>6669.5000000000009</v>
      </c>
      <c r="AD98" s="342">
        <f t="shared" ref="AD98" si="200">IF(AD97=0,NA(),AD97+AC98)</f>
        <v>7203.0000000000009</v>
      </c>
      <c r="AE98" s="342">
        <f t="shared" si="143"/>
        <v>7203.0000000000009</v>
      </c>
      <c r="AF98" s="342">
        <f t="shared" ref="AF98" si="201">IF(AF97=0,NA(),AF97+AE98)</f>
        <v>7203.1000000000013</v>
      </c>
      <c r="AG98" s="342">
        <f t="shared" ref="AG98" si="202">AF98</f>
        <v>7203.1000000000013</v>
      </c>
      <c r="AH98" s="342">
        <f t="shared" ref="AH98" si="203">IF(AH97=0,NA(),AH97+AG98)</f>
        <v>7203.2000000000016</v>
      </c>
      <c r="AI98" s="342">
        <f t="shared" ref="AI98" si="204">AH98</f>
        <v>7203.2000000000016</v>
      </c>
      <c r="AJ98" s="342">
        <f t="shared" ref="AJ98" si="205">IF(AJ97=0,NA(),AJ97+AI98)</f>
        <v>7253.2000000000016</v>
      </c>
      <c r="AK98" s="342">
        <f t="shared" si="145"/>
        <v>7253.2000000000016</v>
      </c>
      <c r="AL98" s="342">
        <f t="shared" ref="AL98" si="206">IF(AL97=0,NA(),AL97+AK98)</f>
        <v>7253.300000000002</v>
      </c>
      <c r="AM98" s="342">
        <f t="shared" ref="AM98" si="207">AL98</f>
        <v>7253.300000000002</v>
      </c>
      <c r="AN98" s="342">
        <f t="shared" ref="AN98" si="208">IF(AN97=0,NA(),AN97+AM98)</f>
        <v>7253.4000000000024</v>
      </c>
      <c r="AO98" s="342">
        <f t="shared" ref="AO98" si="209">AN98</f>
        <v>7253.4000000000024</v>
      </c>
      <c r="AP98" s="342">
        <f t="shared" ref="AP98" si="210">IF(AP97=0,NA(),AP97+AO98)</f>
        <v>7282.9000000000024</v>
      </c>
      <c r="AQ98" s="342">
        <f t="shared" si="147"/>
        <v>7282.9000000000024</v>
      </c>
      <c r="AR98" s="342">
        <f t="shared" ref="AR98" si="211">IF(AR97=0,NA(),AR97+AQ98)</f>
        <v>7382.9000000000024</v>
      </c>
      <c r="AS98" s="342">
        <f t="shared" si="149"/>
        <v>7382.9000000000024</v>
      </c>
      <c r="AT98" s="342">
        <f t="shared" ref="AT98" si="212">IF(AT97=0,NA(),AT97+AS98)</f>
        <v>10916.650000000001</v>
      </c>
      <c r="AU98" s="342">
        <f t="shared" si="151"/>
        <v>10916.650000000001</v>
      </c>
      <c r="AV98" s="342">
        <f t="shared" ref="AV98" si="213">IF(AV97=0,NA(),AV97+AU98)</f>
        <v>12041.650000000001</v>
      </c>
      <c r="AW98" s="342">
        <f t="shared" si="153"/>
        <v>12041.650000000001</v>
      </c>
      <c r="AX98" s="342">
        <f t="shared" ref="AX98" si="214">IF(AX97=0,NA(),AX97+AW98)</f>
        <v>13441.650000000001</v>
      </c>
      <c r="AY98" s="342">
        <f t="shared" si="155"/>
        <v>13441.650000000001</v>
      </c>
      <c r="AZ98" s="342" t="e">
        <f>IF(AZ97=0,NA(),AZ97+AY98)</f>
        <v>#N/A</v>
      </c>
      <c r="BA98" s="342" t="e">
        <f t="shared" si="157"/>
        <v>#N/A</v>
      </c>
      <c r="BB98" s="342" t="e">
        <f t="shared" ref="BB98" si="215">IF(BB97=0,NA(),BB97+BA98)</f>
        <v>#N/A</v>
      </c>
      <c r="BC98" s="342" t="e">
        <f t="shared" si="158"/>
        <v>#N/A</v>
      </c>
      <c r="BD98" s="342" t="e">
        <f t="shared" ref="BD98" si="216">IF(BD97=0,NA(),BD97+BC98)</f>
        <v>#N/A</v>
      </c>
      <c r="BE98" s="342" t="e">
        <f t="shared" si="159"/>
        <v>#N/A</v>
      </c>
      <c r="BF98" s="342" t="e">
        <f t="shared" ref="BF98" si="217">IF(BF97=0,NA(),BF97+BE98)</f>
        <v>#N/A</v>
      </c>
      <c r="BG98" s="342" t="e">
        <f t="shared" si="160"/>
        <v>#N/A</v>
      </c>
      <c r="BH98" s="342" t="e">
        <f t="shared" ref="BH98" si="218">IF(BH97=0,NA(),BH97+BG98)</f>
        <v>#N/A</v>
      </c>
      <c r="BI98" s="342" t="e">
        <f t="shared" si="161"/>
        <v>#N/A</v>
      </c>
      <c r="BJ98" s="342" t="e">
        <f t="shared" ref="BJ98" si="219">IF(BJ97=0,NA(),BJ97+BI98)</f>
        <v>#N/A</v>
      </c>
      <c r="BK98" s="342" t="e">
        <f t="shared" si="162"/>
        <v>#N/A</v>
      </c>
      <c r="BL98" s="342" t="e">
        <f t="shared" ref="BL98" si="220">IF(BL97=0,NA(),BL97+BK98)</f>
        <v>#N/A</v>
      </c>
      <c r="BM98" s="342" t="e">
        <f t="shared" si="164"/>
        <v>#N/A</v>
      </c>
      <c r="BN98" s="342" t="e">
        <f t="shared" ref="BN98" si="221">IF(BN97=0,NA(),BN97+BM98)</f>
        <v>#N/A</v>
      </c>
      <c r="BO98" s="342" t="e">
        <f t="shared" si="166"/>
        <v>#N/A</v>
      </c>
      <c r="BP98" s="342" t="e">
        <f t="shared" ref="BP98" si="222">IF(BP97=0,NA(),BP97+BO98)</f>
        <v>#N/A</v>
      </c>
      <c r="BQ98" s="342" t="e">
        <f t="shared" si="168"/>
        <v>#N/A</v>
      </c>
      <c r="BR98" s="342" t="e">
        <f t="shared" ref="BR98" si="223">IF(BR97=0,NA(),BR97+BQ98)</f>
        <v>#N/A</v>
      </c>
      <c r="BS98" s="342" t="e">
        <f t="shared" si="170"/>
        <v>#N/A</v>
      </c>
      <c r="BT98" s="342" t="e">
        <f t="shared" ref="BT98" si="224">IF(BT97=0,NA(),BT97+BS98)</f>
        <v>#N/A</v>
      </c>
      <c r="BU98" s="342" t="e">
        <f t="shared" si="172"/>
        <v>#N/A</v>
      </c>
      <c r="BV98" s="342" t="e">
        <f t="shared" ref="BV98" si="225">IF(BV97=0,NA(),BV97+BU98)</f>
        <v>#N/A</v>
      </c>
      <c r="BW98" s="342" t="e">
        <f t="shared" si="174"/>
        <v>#N/A</v>
      </c>
      <c r="BX98" s="342" t="e">
        <f>IF(BX97=0,NA(),BX97+BW98)</f>
        <v>#N/A</v>
      </c>
      <c r="BY98" s="342" t="e">
        <f t="shared" si="176"/>
        <v>#N/A</v>
      </c>
      <c r="BZ98" s="342" t="e">
        <f t="shared" ref="BZ98" si="226">IF(BZ97=0,NA(),BZ97+BY98)</f>
        <v>#N/A</v>
      </c>
      <c r="CA98" s="342" t="e">
        <f t="shared" si="178"/>
        <v>#N/A</v>
      </c>
      <c r="CB98" s="342" t="e">
        <f t="shared" ref="CB98" si="227">IF(CB97=0,NA(),CB97+CA98)</f>
        <v>#N/A</v>
      </c>
      <c r="CC98" s="342" t="e">
        <f t="shared" si="180"/>
        <v>#N/A</v>
      </c>
      <c r="CD98" s="342" t="e">
        <f t="shared" ref="CD98" si="228">IF(CD97=0,NA(),CD97+CC98)</f>
        <v>#N/A</v>
      </c>
      <c r="CE98" s="342" t="e">
        <f t="shared" si="182"/>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8660.019619177152</v>
      </c>
      <c r="E100" s="351">
        <f t="shared" ref="E100" si="229">D100</f>
        <v>8660.019619177152</v>
      </c>
      <c r="F100" s="351">
        <f>F52</f>
        <v>1154.6692825569535</v>
      </c>
      <c r="G100" s="351">
        <f t="shared" ref="G100" si="230">F100</f>
        <v>1154.6692825569535</v>
      </c>
      <c r="H100" s="351">
        <f>H52</f>
        <v>577.33464127847674</v>
      </c>
      <c r="I100" s="351">
        <f t="shared" ref="I100:I101" si="231">H100</f>
        <v>577.33464127847674</v>
      </c>
      <c r="J100" s="351">
        <f>J52</f>
        <v>577.33464127847674</v>
      </c>
      <c r="K100" s="351">
        <f t="shared" ref="K100:K101" si="232">J100</f>
        <v>577.33464127847674</v>
      </c>
      <c r="L100" s="351">
        <f>L52</f>
        <v>577.33464127847674</v>
      </c>
      <c r="M100" s="351">
        <f t="shared" ref="M100:M101" si="233">L100</f>
        <v>577.33464127847674</v>
      </c>
      <c r="N100" s="351">
        <f>N52</f>
        <v>577.33464127847674</v>
      </c>
      <c r="O100" s="351">
        <f t="shared" ref="O100:O101" si="234">N100</f>
        <v>577.33464127847674</v>
      </c>
      <c r="P100" s="351">
        <f>P52</f>
        <v>577.33464127847674</v>
      </c>
      <c r="Q100" s="351">
        <f t="shared" ref="Q100:Q101" si="235">P100</f>
        <v>577.33464127847674</v>
      </c>
      <c r="R100" s="351">
        <f>R52</f>
        <v>0</v>
      </c>
      <c r="S100" s="351">
        <f t="shared" ref="S100:S101" si="236">R100</f>
        <v>0</v>
      </c>
      <c r="T100" s="351">
        <f>T52</f>
        <v>0</v>
      </c>
      <c r="U100" s="351">
        <f t="shared" ref="U100:U101" si="237">T100</f>
        <v>0</v>
      </c>
      <c r="V100" s="351">
        <f>V52</f>
        <v>0</v>
      </c>
      <c r="W100" s="351">
        <f t="shared" ref="W100:W101" si="238">V100</f>
        <v>0</v>
      </c>
      <c r="X100" s="351">
        <f>X52</f>
        <v>0</v>
      </c>
      <c r="Y100" s="351">
        <f t="shared" ref="Y100:Y101" si="239">X100</f>
        <v>0</v>
      </c>
      <c r="Z100" s="351">
        <f>Z52</f>
        <v>0</v>
      </c>
      <c r="AA100" s="351">
        <f t="shared" ref="AA100:AA101" si="240">Z100</f>
        <v>0</v>
      </c>
      <c r="AB100" s="351">
        <f>AB52</f>
        <v>1154.6692825569535</v>
      </c>
      <c r="AC100" s="351">
        <f t="shared" ref="AC100:AC101" si="241">AB100</f>
        <v>1154.6692825569535</v>
      </c>
      <c r="AD100" s="351">
        <f>AD52</f>
        <v>1154.6692825569535</v>
      </c>
      <c r="AE100" s="351">
        <f t="shared" ref="AE100:AE101" si="242">AD100</f>
        <v>1154.6692825569535</v>
      </c>
      <c r="AF100" s="351">
        <f>AF52</f>
        <v>1154.6692825569535</v>
      </c>
      <c r="AG100" s="351">
        <f t="shared" ref="AG100:AG101" si="243">AF100</f>
        <v>1154.6692825569535</v>
      </c>
      <c r="AH100" s="351">
        <f>AH52</f>
        <v>1154.6692825569535</v>
      </c>
      <c r="AI100" s="351">
        <f t="shared" ref="AI100:AI101" si="244">AH100</f>
        <v>1154.6692825569535</v>
      </c>
      <c r="AJ100" s="351">
        <f>AJ52</f>
        <v>0</v>
      </c>
      <c r="AK100" s="351">
        <f t="shared" ref="AK100:AK101" si="245">AJ100</f>
        <v>0</v>
      </c>
      <c r="AL100" s="351">
        <f>AL52</f>
        <v>0</v>
      </c>
      <c r="AM100" s="351">
        <f t="shared" ref="AM100:AM101" si="246">AL100</f>
        <v>0</v>
      </c>
      <c r="AN100" s="351">
        <f>AN52</f>
        <v>0</v>
      </c>
      <c r="AO100" s="351">
        <f t="shared" ref="AO100:AO101" si="247">AN100</f>
        <v>0</v>
      </c>
      <c r="AP100" s="351">
        <f>AP52</f>
        <v>1154.6692825569535</v>
      </c>
      <c r="AQ100" s="351">
        <f t="shared" ref="AQ100:AQ101" si="248">AP100</f>
        <v>1154.6692825569535</v>
      </c>
      <c r="AR100" s="351">
        <f>AR52</f>
        <v>1154.6692825569535</v>
      </c>
      <c r="AS100" s="351">
        <f t="shared" ref="AS100:AS101" si="249">AR100</f>
        <v>1154.6692825569535</v>
      </c>
      <c r="AT100" s="351">
        <f>AT52</f>
        <v>577.33464127847674</v>
      </c>
      <c r="AU100" s="351">
        <f t="shared" ref="AU100:AU101" si="250">AT100</f>
        <v>577.33464127847674</v>
      </c>
      <c r="AV100" s="351">
        <f>AV52</f>
        <v>1154.6692825569535</v>
      </c>
      <c r="AW100" s="351">
        <f t="shared" ref="AW100:AW101" si="251">AV100</f>
        <v>1154.6692825569535</v>
      </c>
      <c r="AX100" s="351">
        <f>AX52</f>
        <v>1154.6692825569535</v>
      </c>
      <c r="AY100" s="351">
        <f t="shared" ref="AY100:AY101" si="252">AX100</f>
        <v>1154.6692825569535</v>
      </c>
      <c r="AZ100" s="351">
        <f>AZ52</f>
        <v>1154.6692825569535</v>
      </c>
      <c r="BA100" s="351">
        <f t="shared" ref="BA100:BA101" si="253">AZ100</f>
        <v>1154.6692825569535</v>
      </c>
      <c r="BB100" s="351">
        <f>BB52</f>
        <v>1732.00392383543</v>
      </c>
      <c r="BC100" s="351">
        <f t="shared" ref="BC100:BC101" si="254">BB100</f>
        <v>1732.00392383543</v>
      </c>
      <c r="BD100" s="351">
        <f>BD52</f>
        <v>1732.00392383543</v>
      </c>
      <c r="BE100" s="351">
        <f t="shared" ref="BE100:BE101" si="255">BD100</f>
        <v>1732.00392383543</v>
      </c>
      <c r="BF100" s="351">
        <f>BF52</f>
        <v>1732.00392383543</v>
      </c>
      <c r="BG100" s="351">
        <f t="shared" ref="BG100:BG101" si="256">BF100</f>
        <v>1732.00392383543</v>
      </c>
      <c r="BH100" s="351">
        <f>BH52</f>
        <v>1732.00392383543</v>
      </c>
      <c r="BI100" s="351">
        <f t="shared" ref="BI100:BI101" si="257">BH100</f>
        <v>1732.00392383543</v>
      </c>
      <c r="BJ100" s="351">
        <f>BJ52</f>
        <v>3464.00784767086</v>
      </c>
      <c r="BK100" s="351">
        <f t="shared" ref="BK100:BK101" si="258">BJ100</f>
        <v>3464.00784767086</v>
      </c>
      <c r="BL100" s="351">
        <f>BL52</f>
        <v>1732.00392383543</v>
      </c>
      <c r="BM100" s="351">
        <f t="shared" ref="BM100:BM101" si="259">BL100</f>
        <v>1732.00392383543</v>
      </c>
      <c r="BN100" s="351">
        <f>BN52</f>
        <v>2886.6732063923841</v>
      </c>
      <c r="BO100" s="351">
        <f t="shared" ref="BO100:BO101" si="260">BN100</f>
        <v>2886.6732063923841</v>
      </c>
      <c r="BP100" s="351">
        <f>BP52</f>
        <v>2886.6732063923841</v>
      </c>
      <c r="BQ100" s="351">
        <f t="shared" ref="BQ100:BQ101" si="261">BP100</f>
        <v>2886.6732063923841</v>
      </c>
      <c r="BR100" s="351">
        <f>BR52</f>
        <v>2886.6732063923841</v>
      </c>
      <c r="BS100" s="351">
        <f t="shared" ref="BS100:BS101" si="262">BR100</f>
        <v>2886.6732063923841</v>
      </c>
      <c r="BT100" s="351">
        <f>BT52</f>
        <v>2886.6732063923841</v>
      </c>
      <c r="BU100" s="351">
        <f t="shared" ref="BU100:BU101" si="263">BT100</f>
        <v>2886.6732063923841</v>
      </c>
      <c r="BV100" s="351">
        <f>BV52</f>
        <v>2309.338565113907</v>
      </c>
      <c r="BW100" s="351">
        <f t="shared" ref="BW100:BW101" si="264">BV100</f>
        <v>2309.338565113907</v>
      </c>
      <c r="BX100" s="351">
        <f>BX52</f>
        <v>1732.00392383543</v>
      </c>
      <c r="BY100" s="351">
        <f t="shared" ref="BY100:BY101" si="265">BX100</f>
        <v>1732.00392383543</v>
      </c>
      <c r="BZ100" s="351">
        <f>BZ52</f>
        <v>2309.338565113907</v>
      </c>
      <c r="CA100" s="351">
        <f t="shared" ref="CA100:CA101" si="266">BZ100</f>
        <v>2309.338565113907</v>
      </c>
      <c r="CB100" s="351">
        <f>CB52</f>
        <v>1732.00392383543</v>
      </c>
      <c r="CC100" s="351">
        <f t="shared" ref="CC100:CC101" si="267">CB100</f>
        <v>1732.00392383543</v>
      </c>
      <c r="CD100" s="351">
        <f>CD52</f>
        <v>2309.338565113907</v>
      </c>
      <c r="CE100" s="351">
        <f t="shared" ref="CE100:CE101" si="268">CD100</f>
        <v>2309.338565113907</v>
      </c>
      <c r="CF100" s="352"/>
      <c r="CG100" s="352"/>
      <c r="CH100" s="352"/>
      <c r="CI100" s="353"/>
      <c r="CJ100" s="354"/>
      <c r="CK100" s="354"/>
    </row>
    <row r="101" spans="1:91" ht="13.5" thickBot="1" x14ac:dyDescent="0.25">
      <c r="A101" s="339" t="s">
        <v>383</v>
      </c>
      <c r="B101" s="340"/>
      <c r="C101" s="341"/>
      <c r="D101" s="355">
        <f>C101+D100</f>
        <v>8660.019619177152</v>
      </c>
      <c r="E101" s="356">
        <f>D101</f>
        <v>8660.019619177152</v>
      </c>
      <c r="F101" s="355">
        <f>E101+F100</f>
        <v>9814.6889017341055</v>
      </c>
      <c r="G101" s="351">
        <f>F101</f>
        <v>9814.6889017341055</v>
      </c>
      <c r="H101" s="355">
        <f t="shared" ref="H101" si="269">G101+H100</f>
        <v>10392.023543012583</v>
      </c>
      <c r="I101" s="356">
        <f t="shared" si="231"/>
        <v>10392.023543012583</v>
      </c>
      <c r="J101" s="355">
        <f t="shared" ref="J101" si="270">I101+J100</f>
        <v>10969.358184291061</v>
      </c>
      <c r="K101" s="351">
        <f t="shared" si="232"/>
        <v>10969.358184291061</v>
      </c>
      <c r="L101" s="355">
        <f t="shared" ref="L101" si="271">K101+L100</f>
        <v>11546.692825569538</v>
      </c>
      <c r="M101" s="356">
        <f t="shared" si="233"/>
        <v>11546.692825569538</v>
      </c>
      <c r="N101" s="355">
        <f t="shared" ref="N101" si="272">M101+N100</f>
        <v>12124.027466848016</v>
      </c>
      <c r="O101" s="351">
        <f t="shared" si="234"/>
        <v>12124.027466848016</v>
      </c>
      <c r="P101" s="355">
        <f t="shared" ref="P101" si="273">O101+P100</f>
        <v>12701.362108126494</v>
      </c>
      <c r="Q101" s="356">
        <f t="shared" si="235"/>
        <v>12701.362108126494</v>
      </c>
      <c r="R101" s="355">
        <f t="shared" ref="R101" si="274">Q101+R100</f>
        <v>12701.362108126494</v>
      </c>
      <c r="S101" s="351">
        <f t="shared" si="236"/>
        <v>12701.362108126494</v>
      </c>
      <c r="T101" s="355">
        <f t="shared" ref="T101" si="275">S101+T100</f>
        <v>12701.362108126494</v>
      </c>
      <c r="U101" s="356">
        <f t="shared" si="237"/>
        <v>12701.362108126494</v>
      </c>
      <c r="V101" s="355">
        <f t="shared" ref="V101" si="276">U101+V100</f>
        <v>12701.362108126494</v>
      </c>
      <c r="W101" s="351">
        <f t="shared" si="238"/>
        <v>12701.362108126494</v>
      </c>
      <c r="X101" s="355">
        <f t="shared" ref="X101" si="277">W101+X100</f>
        <v>12701.362108126494</v>
      </c>
      <c r="Y101" s="356">
        <f t="shared" si="239"/>
        <v>12701.362108126494</v>
      </c>
      <c r="Z101" s="355">
        <f t="shared" ref="Z101" si="278">Y101+Z100</f>
        <v>12701.362108126494</v>
      </c>
      <c r="AA101" s="351">
        <f t="shared" si="240"/>
        <v>12701.362108126494</v>
      </c>
      <c r="AB101" s="355">
        <f t="shared" ref="AB101" si="279">AA101+AB100</f>
        <v>13856.031390683447</v>
      </c>
      <c r="AC101" s="356">
        <f t="shared" si="241"/>
        <v>13856.031390683447</v>
      </c>
      <c r="AD101" s="355">
        <f t="shared" ref="AD101" si="280">AC101+AD100</f>
        <v>15010.700673240401</v>
      </c>
      <c r="AE101" s="351">
        <f t="shared" si="242"/>
        <v>15010.700673240401</v>
      </c>
      <c r="AF101" s="355">
        <f t="shared" ref="AF101" si="281">AE101+AF100</f>
        <v>16165.369955797354</v>
      </c>
      <c r="AG101" s="356">
        <f t="shared" si="243"/>
        <v>16165.369955797354</v>
      </c>
      <c r="AH101" s="355">
        <f t="shared" ref="AH101" si="282">AG101+AH100</f>
        <v>17320.039238354308</v>
      </c>
      <c r="AI101" s="351">
        <f t="shared" si="244"/>
        <v>17320.039238354308</v>
      </c>
      <c r="AJ101" s="355">
        <f t="shared" ref="AJ101" si="283">AI101+AJ100</f>
        <v>17320.039238354308</v>
      </c>
      <c r="AK101" s="356">
        <f t="shared" si="245"/>
        <v>17320.039238354308</v>
      </c>
      <c r="AL101" s="355">
        <f t="shared" ref="AL101" si="284">AK101+AL100</f>
        <v>17320.039238354308</v>
      </c>
      <c r="AM101" s="351">
        <f t="shared" si="246"/>
        <v>17320.039238354308</v>
      </c>
      <c r="AN101" s="355">
        <f t="shared" ref="AN101" si="285">AM101+AN100</f>
        <v>17320.039238354308</v>
      </c>
      <c r="AO101" s="356">
        <f t="shared" si="247"/>
        <v>17320.039238354308</v>
      </c>
      <c r="AP101" s="355">
        <f t="shared" ref="AP101" si="286">AO101+AP100</f>
        <v>18474.708520911263</v>
      </c>
      <c r="AQ101" s="351">
        <f t="shared" si="248"/>
        <v>18474.708520911263</v>
      </c>
      <c r="AR101" s="355">
        <f t="shared" ref="AR101" si="287">AQ101+AR100</f>
        <v>19629.377803468218</v>
      </c>
      <c r="AS101" s="356">
        <f t="shared" si="249"/>
        <v>19629.377803468218</v>
      </c>
      <c r="AT101" s="355">
        <f t="shared" ref="AT101" si="288">AS101+AT100</f>
        <v>20206.712444746696</v>
      </c>
      <c r="AU101" s="351">
        <f t="shared" si="250"/>
        <v>20206.712444746696</v>
      </c>
      <c r="AV101" s="355">
        <f t="shared" ref="AV101" si="289">AU101+AV100</f>
        <v>21361.381727303647</v>
      </c>
      <c r="AW101" s="356">
        <f t="shared" si="251"/>
        <v>21361.381727303647</v>
      </c>
      <c r="AX101" s="355">
        <f t="shared" ref="AX101" si="290">AW101+AX100</f>
        <v>22516.051009860603</v>
      </c>
      <c r="AY101" s="351">
        <f t="shared" si="252"/>
        <v>22516.051009860603</v>
      </c>
      <c r="AZ101" s="355">
        <f>AY101+AZ100</f>
        <v>23670.720292417558</v>
      </c>
      <c r="BA101" s="356">
        <f t="shared" si="253"/>
        <v>23670.720292417558</v>
      </c>
      <c r="BB101" s="355">
        <f t="shared" ref="BB101" si="291">BA101+BB100</f>
        <v>25402.724216252987</v>
      </c>
      <c r="BC101" s="356">
        <f t="shared" si="254"/>
        <v>25402.724216252987</v>
      </c>
      <c r="BD101" s="355">
        <f t="shared" ref="BD101" si="292">BC101+BD100</f>
        <v>27134.728140088417</v>
      </c>
      <c r="BE101" s="356">
        <f t="shared" si="255"/>
        <v>27134.728140088417</v>
      </c>
      <c r="BF101" s="355">
        <f t="shared" ref="BF101" si="293">BE101+BF100</f>
        <v>28866.732063923846</v>
      </c>
      <c r="BG101" s="356">
        <f t="shared" si="256"/>
        <v>28866.732063923846</v>
      </c>
      <c r="BH101" s="355">
        <f t="shared" ref="BH101" si="294">BG101+BH100</f>
        <v>30598.735987759275</v>
      </c>
      <c r="BI101" s="356">
        <f t="shared" si="257"/>
        <v>30598.735987759275</v>
      </c>
      <c r="BJ101" s="355">
        <f t="shared" ref="BJ101" si="295">BI101+BJ100</f>
        <v>34062.743835430134</v>
      </c>
      <c r="BK101" s="356">
        <f t="shared" si="258"/>
        <v>34062.743835430134</v>
      </c>
      <c r="BL101" s="355">
        <f t="shared" ref="BL101" si="296">BK101+BL100</f>
        <v>35794.747759265563</v>
      </c>
      <c r="BM101" s="356">
        <f t="shared" si="259"/>
        <v>35794.747759265563</v>
      </c>
      <c r="BN101" s="355">
        <f t="shared" ref="BN101" si="297">BM101+BN100</f>
        <v>38681.420965657948</v>
      </c>
      <c r="BO101" s="356">
        <f t="shared" si="260"/>
        <v>38681.420965657948</v>
      </c>
      <c r="BP101" s="355">
        <f t="shared" ref="BP101" si="298">BO101+BP100</f>
        <v>41568.094172050332</v>
      </c>
      <c r="BQ101" s="356">
        <f t="shared" si="261"/>
        <v>41568.094172050332</v>
      </c>
      <c r="BR101" s="355">
        <f t="shared" ref="BR101" si="299">BQ101+BR100</f>
        <v>44454.767378442717</v>
      </c>
      <c r="BS101" s="356">
        <f t="shared" si="262"/>
        <v>44454.767378442717</v>
      </c>
      <c r="BT101" s="355">
        <f t="shared" ref="BT101" si="300">BS101+BT100</f>
        <v>47341.440584835102</v>
      </c>
      <c r="BU101" s="356">
        <f t="shared" si="263"/>
        <v>47341.440584835102</v>
      </c>
      <c r="BV101" s="355">
        <f t="shared" ref="BV101" si="301">BU101+BV100</f>
        <v>49650.779149949012</v>
      </c>
      <c r="BW101" s="356">
        <f t="shared" si="264"/>
        <v>49650.779149949012</v>
      </c>
      <c r="BX101" s="355">
        <f t="shared" ref="BX101" si="302">BW101+BX100</f>
        <v>51382.783073784442</v>
      </c>
      <c r="BY101" s="356">
        <f t="shared" si="265"/>
        <v>51382.783073784442</v>
      </c>
      <c r="BZ101" s="355">
        <f t="shared" ref="BZ101" si="303">BY101+BZ100</f>
        <v>53692.121638898345</v>
      </c>
      <c r="CA101" s="356">
        <f t="shared" si="266"/>
        <v>53692.121638898345</v>
      </c>
      <c r="CB101" s="355">
        <f t="shared" ref="CB101" si="304">CA101+CB100</f>
        <v>55424.125562733774</v>
      </c>
      <c r="CC101" s="356">
        <f t="shared" si="267"/>
        <v>55424.125562733774</v>
      </c>
      <c r="CD101" s="355">
        <f t="shared" ref="CD101" si="305">CC101+CD100</f>
        <v>57733.464127847677</v>
      </c>
      <c r="CE101" s="356">
        <f t="shared" si="268"/>
        <v>57733.464127847677</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06">D103</f>
        <v>0</v>
      </c>
      <c r="F103" s="351">
        <f>F55</f>
        <v>0</v>
      </c>
      <c r="G103" s="351">
        <f t="shared" ref="G103" si="307">F103</f>
        <v>0</v>
      </c>
      <c r="H103" s="351">
        <f>H55</f>
        <v>0</v>
      </c>
      <c r="I103" s="351">
        <f t="shared" ref="I103:I106" si="308">H103</f>
        <v>0</v>
      </c>
      <c r="J103" s="351">
        <f>J55</f>
        <v>0</v>
      </c>
      <c r="K103" s="351">
        <f t="shared" ref="K103:K106" si="309">J103</f>
        <v>0</v>
      </c>
      <c r="L103" s="351">
        <f>L55</f>
        <v>0</v>
      </c>
      <c r="M103" s="351">
        <f t="shared" ref="M103:M106" si="310">L103</f>
        <v>0</v>
      </c>
      <c r="N103" s="351">
        <f>N55</f>
        <v>0</v>
      </c>
      <c r="O103" s="351">
        <f t="shared" ref="O103:O106" si="311">N103</f>
        <v>0</v>
      </c>
      <c r="P103" s="351">
        <f>P55</f>
        <v>0</v>
      </c>
      <c r="Q103" s="351">
        <f t="shared" ref="Q103:Q106" si="312">P103</f>
        <v>0</v>
      </c>
      <c r="R103" s="351">
        <f>R55</f>
        <v>0</v>
      </c>
      <c r="S103" s="351">
        <f t="shared" ref="S103:S106" si="313">R103</f>
        <v>0</v>
      </c>
      <c r="T103" s="351">
        <f>T55</f>
        <v>0</v>
      </c>
      <c r="U103" s="351">
        <f t="shared" ref="U103:U106" si="314">T103</f>
        <v>0</v>
      </c>
      <c r="V103" s="351">
        <f>V55</f>
        <v>0</v>
      </c>
      <c r="W103" s="351">
        <f t="shared" ref="W103:W106" si="315">V103</f>
        <v>0</v>
      </c>
      <c r="X103" s="351">
        <f>X55</f>
        <v>0</v>
      </c>
      <c r="Y103" s="351">
        <f t="shared" ref="Y103:Y106" si="316">X103</f>
        <v>0</v>
      </c>
      <c r="Z103" s="351">
        <f>Z55</f>
        <v>0</v>
      </c>
      <c r="AA103" s="351">
        <f t="shared" ref="AA103:AA106" si="317">Z103</f>
        <v>0</v>
      </c>
      <c r="AB103" s="351">
        <f>AB55</f>
        <v>0</v>
      </c>
      <c r="AC103" s="351">
        <f t="shared" ref="AC103:AC106" si="318">AB103</f>
        <v>0</v>
      </c>
      <c r="AD103" s="351">
        <f>AD55</f>
        <v>0</v>
      </c>
      <c r="AE103" s="351">
        <f t="shared" ref="AE103:AE106" si="319">AD103</f>
        <v>0</v>
      </c>
      <c r="AF103" s="351">
        <f>AF55</f>
        <v>0</v>
      </c>
      <c r="AG103" s="351">
        <f t="shared" ref="AG103:AG106" si="320">AF103</f>
        <v>0</v>
      </c>
      <c r="AH103" s="351">
        <f>AH55</f>
        <v>0</v>
      </c>
      <c r="AI103" s="351">
        <f t="shared" ref="AI103:AI106" si="321">AH103</f>
        <v>0</v>
      </c>
      <c r="AJ103" s="351">
        <f>AJ55</f>
        <v>0</v>
      </c>
      <c r="AK103" s="351">
        <f t="shared" ref="AK103:AK106" si="322">AJ103</f>
        <v>0</v>
      </c>
      <c r="AL103" s="351">
        <f>AL55</f>
        <v>0</v>
      </c>
      <c r="AM103" s="351">
        <f t="shared" ref="AM103:AM106" si="323">AL103</f>
        <v>0</v>
      </c>
      <c r="AN103" s="351">
        <f>AN55</f>
        <v>0</v>
      </c>
      <c r="AO103" s="351">
        <f t="shared" ref="AO103:AO106" si="324">AN103</f>
        <v>0</v>
      </c>
      <c r="AP103" s="351">
        <f>AP55</f>
        <v>0</v>
      </c>
      <c r="AQ103" s="351">
        <f t="shared" ref="AQ103:AQ106" si="325">AP103</f>
        <v>0</v>
      </c>
      <c r="AR103" s="351">
        <f>AR55</f>
        <v>0</v>
      </c>
      <c r="AS103" s="351">
        <f t="shared" ref="AS103:AS106" si="326">AR103</f>
        <v>0</v>
      </c>
      <c r="AT103" s="351">
        <f>AT55</f>
        <v>0</v>
      </c>
      <c r="AU103" s="351">
        <f t="shared" ref="AU103:AU106" si="327">AT103</f>
        <v>0</v>
      </c>
      <c r="AV103" s="351">
        <f>AV55</f>
        <v>0</v>
      </c>
      <c r="AW103" s="351">
        <f t="shared" ref="AW103:AW106" si="328">AV103</f>
        <v>0</v>
      </c>
      <c r="AX103" s="351">
        <f>AX55</f>
        <v>0</v>
      </c>
      <c r="AY103" s="351">
        <f t="shared" ref="AY103:AY106" si="329">AX103</f>
        <v>0</v>
      </c>
      <c r="AZ103" s="351">
        <f>AZ55</f>
        <v>0</v>
      </c>
      <c r="BA103" s="351">
        <f t="shared" ref="BA103:BA106" si="330">AZ103</f>
        <v>0</v>
      </c>
      <c r="BB103" s="351">
        <f>BB55</f>
        <v>0</v>
      </c>
      <c r="BC103" s="351">
        <f t="shared" ref="BC103:BC106" si="331">BB103</f>
        <v>0</v>
      </c>
      <c r="BD103" s="351">
        <f>BD55</f>
        <v>0</v>
      </c>
      <c r="BE103" s="351">
        <f t="shared" ref="BE103:BE106" si="332">BD103</f>
        <v>0</v>
      </c>
      <c r="BF103" s="351">
        <f>BF55</f>
        <v>0</v>
      </c>
      <c r="BG103" s="351">
        <f t="shared" ref="BG103:BG106" si="333">BF103</f>
        <v>0</v>
      </c>
      <c r="BH103" s="351">
        <f>BH55</f>
        <v>0</v>
      </c>
      <c r="BI103" s="351">
        <f t="shared" ref="BI103:BI106" si="334">BH103</f>
        <v>0</v>
      </c>
      <c r="BJ103" s="351">
        <f>BJ55</f>
        <v>0</v>
      </c>
      <c r="BK103" s="351">
        <f t="shared" ref="BK103:BK106" si="335">BJ103</f>
        <v>0</v>
      </c>
      <c r="BL103" s="351">
        <f>BL55</f>
        <v>0</v>
      </c>
      <c r="BM103" s="351">
        <f t="shared" ref="BM103:BM106" si="336">BL103</f>
        <v>0</v>
      </c>
      <c r="BN103" s="351">
        <f>BN55</f>
        <v>0</v>
      </c>
      <c r="BO103" s="351">
        <f t="shared" ref="BO103:BO106" si="337">BN103</f>
        <v>0</v>
      </c>
      <c r="BP103" s="351">
        <f>BP55</f>
        <v>0</v>
      </c>
      <c r="BQ103" s="351">
        <f t="shared" ref="BQ103:BQ106" si="338">BP103</f>
        <v>0</v>
      </c>
      <c r="BR103" s="351">
        <f>BR55</f>
        <v>0</v>
      </c>
      <c r="BS103" s="351">
        <f t="shared" ref="BS103:BS106" si="339">BR103</f>
        <v>0</v>
      </c>
      <c r="BT103" s="351">
        <f>BT55</f>
        <v>0</v>
      </c>
      <c r="BU103" s="351">
        <f t="shared" ref="BU103:BU106" si="340">BT103</f>
        <v>0</v>
      </c>
      <c r="BV103" s="351">
        <f>BV55</f>
        <v>0</v>
      </c>
      <c r="BW103" s="351">
        <f t="shared" ref="BW103:BW106" si="341">BV103</f>
        <v>0</v>
      </c>
      <c r="BX103" s="351">
        <f>BX55</f>
        <v>0</v>
      </c>
      <c r="BY103" s="351">
        <f t="shared" ref="BY103:CA106" si="342">BX103</f>
        <v>0</v>
      </c>
      <c r="BZ103" s="351">
        <f>BZ55</f>
        <v>0</v>
      </c>
      <c r="CA103" s="351">
        <f t="shared" ref="CA103" si="343">BZ103</f>
        <v>0</v>
      </c>
      <c r="CB103" s="351">
        <f>CB55</f>
        <v>0</v>
      </c>
      <c r="CC103" s="351">
        <f t="shared" ref="CC103:CC106" si="344">CB103</f>
        <v>0</v>
      </c>
      <c r="CD103" s="351">
        <f>CD55</f>
        <v>0</v>
      </c>
      <c r="CE103" s="351">
        <f t="shared" ref="CE103:CE106" si="345">CD103</f>
        <v>0</v>
      </c>
      <c r="CF103" s="352"/>
      <c r="CG103" s="352"/>
      <c r="CH103" s="352"/>
      <c r="CI103" s="353"/>
      <c r="CJ103" s="354"/>
      <c r="CK103" s="354"/>
    </row>
    <row r="104" spans="1:91" ht="13.5" thickBot="1" x14ac:dyDescent="0.25">
      <c r="A104" s="339" t="s">
        <v>386</v>
      </c>
      <c r="B104" s="340"/>
      <c r="C104" s="341"/>
      <c r="D104" s="481">
        <f>D52</f>
        <v>8660.019619177152</v>
      </c>
      <c r="E104" s="481">
        <f t="shared" ref="E104:BP104" si="346">E52</f>
        <v>0</v>
      </c>
      <c r="F104" s="481">
        <f t="shared" si="346"/>
        <v>1154.6692825569535</v>
      </c>
      <c r="G104" s="481">
        <f t="shared" si="346"/>
        <v>0</v>
      </c>
      <c r="H104" s="481">
        <f t="shared" si="346"/>
        <v>577.33464127847674</v>
      </c>
      <c r="I104" s="481">
        <f t="shared" si="346"/>
        <v>0</v>
      </c>
      <c r="J104" s="481">
        <f t="shared" si="346"/>
        <v>577.33464127847674</v>
      </c>
      <c r="K104" s="481">
        <f t="shared" si="346"/>
        <v>0</v>
      </c>
      <c r="L104" s="481">
        <f t="shared" si="346"/>
        <v>577.33464127847674</v>
      </c>
      <c r="M104" s="481">
        <f t="shared" si="346"/>
        <v>0</v>
      </c>
      <c r="N104" s="481">
        <f t="shared" si="346"/>
        <v>577.33464127847674</v>
      </c>
      <c r="O104" s="481">
        <f t="shared" si="346"/>
        <v>0</v>
      </c>
      <c r="P104" s="481">
        <f t="shared" si="346"/>
        <v>577.33464127847674</v>
      </c>
      <c r="Q104" s="481">
        <f t="shared" si="346"/>
        <v>0</v>
      </c>
      <c r="R104" s="481">
        <f t="shared" si="346"/>
        <v>0</v>
      </c>
      <c r="S104" s="481">
        <f t="shared" si="346"/>
        <v>0</v>
      </c>
      <c r="T104" s="481">
        <f t="shared" si="346"/>
        <v>0</v>
      </c>
      <c r="U104" s="481">
        <f t="shared" si="346"/>
        <v>0</v>
      </c>
      <c r="V104" s="481">
        <f t="shared" si="346"/>
        <v>0</v>
      </c>
      <c r="W104" s="481">
        <f t="shared" si="346"/>
        <v>0</v>
      </c>
      <c r="X104" s="481">
        <f t="shared" si="346"/>
        <v>0</v>
      </c>
      <c r="Y104" s="481">
        <f t="shared" si="346"/>
        <v>0</v>
      </c>
      <c r="Z104" s="481">
        <f t="shared" si="346"/>
        <v>0</v>
      </c>
      <c r="AA104" s="481">
        <f t="shared" si="346"/>
        <v>0</v>
      </c>
      <c r="AB104" s="481">
        <f t="shared" si="346"/>
        <v>1154.6692825569535</v>
      </c>
      <c r="AC104" s="481">
        <f t="shared" si="346"/>
        <v>0</v>
      </c>
      <c r="AD104" s="481">
        <f t="shared" si="346"/>
        <v>1154.6692825569535</v>
      </c>
      <c r="AE104" s="481">
        <f t="shared" si="346"/>
        <v>0</v>
      </c>
      <c r="AF104" s="481">
        <f t="shared" si="346"/>
        <v>1154.6692825569535</v>
      </c>
      <c r="AG104" s="481">
        <f t="shared" si="346"/>
        <v>0</v>
      </c>
      <c r="AH104" s="481">
        <f t="shared" si="346"/>
        <v>1154.6692825569535</v>
      </c>
      <c r="AI104" s="481">
        <f t="shared" si="346"/>
        <v>0</v>
      </c>
      <c r="AJ104" s="481">
        <f t="shared" si="346"/>
        <v>0</v>
      </c>
      <c r="AK104" s="481">
        <f t="shared" si="346"/>
        <v>0</v>
      </c>
      <c r="AL104" s="481">
        <f t="shared" si="346"/>
        <v>0</v>
      </c>
      <c r="AM104" s="481">
        <f t="shared" si="346"/>
        <v>0</v>
      </c>
      <c r="AN104" s="481">
        <f t="shared" si="346"/>
        <v>0</v>
      </c>
      <c r="AO104" s="481">
        <f t="shared" si="346"/>
        <v>0</v>
      </c>
      <c r="AP104" s="481">
        <f t="shared" si="346"/>
        <v>1154.6692825569535</v>
      </c>
      <c r="AQ104" s="481">
        <f t="shared" si="346"/>
        <v>0</v>
      </c>
      <c r="AR104" s="481">
        <f t="shared" si="346"/>
        <v>1154.6692825569535</v>
      </c>
      <c r="AS104" s="481">
        <f t="shared" si="346"/>
        <v>0</v>
      </c>
      <c r="AT104" s="481">
        <f t="shared" si="346"/>
        <v>577.33464127847674</v>
      </c>
      <c r="AU104" s="481">
        <f t="shared" si="346"/>
        <v>0</v>
      </c>
      <c r="AV104" s="481">
        <f t="shared" si="346"/>
        <v>1154.6692825569535</v>
      </c>
      <c r="AW104" s="481">
        <f t="shared" si="346"/>
        <v>0</v>
      </c>
      <c r="AX104" s="481">
        <f t="shared" si="346"/>
        <v>1154.6692825569535</v>
      </c>
      <c r="AY104" s="481">
        <f t="shared" si="346"/>
        <v>0</v>
      </c>
      <c r="AZ104" s="481">
        <f t="shared" si="346"/>
        <v>1154.6692825569535</v>
      </c>
      <c r="BA104" s="481">
        <f t="shared" si="346"/>
        <v>0</v>
      </c>
      <c r="BB104" s="481">
        <f t="shared" si="346"/>
        <v>1732.00392383543</v>
      </c>
      <c r="BC104" s="481">
        <f t="shared" si="346"/>
        <v>0</v>
      </c>
      <c r="BD104" s="481">
        <f t="shared" si="346"/>
        <v>1732.00392383543</v>
      </c>
      <c r="BE104" s="481">
        <f t="shared" si="346"/>
        <v>0</v>
      </c>
      <c r="BF104" s="481">
        <f t="shared" si="346"/>
        <v>1732.00392383543</v>
      </c>
      <c r="BG104" s="481">
        <f t="shared" si="346"/>
        <v>0</v>
      </c>
      <c r="BH104" s="481">
        <f t="shared" si="346"/>
        <v>1732.00392383543</v>
      </c>
      <c r="BI104" s="481">
        <f t="shared" si="346"/>
        <v>0</v>
      </c>
      <c r="BJ104" s="481">
        <f t="shared" si="346"/>
        <v>3464.00784767086</v>
      </c>
      <c r="BK104" s="481">
        <f t="shared" si="346"/>
        <v>0</v>
      </c>
      <c r="BL104" s="481">
        <f t="shared" si="346"/>
        <v>1732.00392383543</v>
      </c>
      <c r="BM104" s="481">
        <f t="shared" si="346"/>
        <v>0</v>
      </c>
      <c r="BN104" s="481">
        <f t="shared" si="346"/>
        <v>2886.6732063923841</v>
      </c>
      <c r="BO104" s="481">
        <f t="shared" si="346"/>
        <v>0</v>
      </c>
      <c r="BP104" s="481">
        <f t="shared" si="346"/>
        <v>2886.6732063923841</v>
      </c>
      <c r="BQ104" s="481">
        <f t="shared" ref="BQ104:CE104" si="347">BQ52</f>
        <v>0</v>
      </c>
      <c r="BR104" s="481">
        <f t="shared" si="347"/>
        <v>2886.6732063923841</v>
      </c>
      <c r="BS104" s="481">
        <f t="shared" si="347"/>
        <v>0</v>
      </c>
      <c r="BT104" s="481">
        <f t="shared" si="347"/>
        <v>2886.6732063923841</v>
      </c>
      <c r="BU104" s="481">
        <f t="shared" si="347"/>
        <v>0</v>
      </c>
      <c r="BV104" s="481">
        <f t="shared" si="347"/>
        <v>2309.338565113907</v>
      </c>
      <c r="BW104" s="481">
        <f t="shared" si="347"/>
        <v>0</v>
      </c>
      <c r="BX104" s="481">
        <f t="shared" si="347"/>
        <v>1732.00392383543</v>
      </c>
      <c r="BY104" s="481">
        <f t="shared" si="347"/>
        <v>0</v>
      </c>
      <c r="BZ104" s="481">
        <f t="shared" si="347"/>
        <v>2309.338565113907</v>
      </c>
      <c r="CA104" s="481">
        <f t="shared" si="347"/>
        <v>0</v>
      </c>
      <c r="CB104" s="481">
        <f t="shared" si="347"/>
        <v>1732.00392383543</v>
      </c>
      <c r="CC104" s="481">
        <f t="shared" si="347"/>
        <v>0</v>
      </c>
      <c r="CD104" s="481">
        <f t="shared" si="347"/>
        <v>2309.338565113907</v>
      </c>
      <c r="CE104" s="481">
        <f t="shared" si="347"/>
        <v>0</v>
      </c>
      <c r="CF104" s="352"/>
      <c r="CG104" s="352"/>
      <c r="CH104" s="352"/>
      <c r="CI104" s="353"/>
      <c r="CJ104" s="354"/>
      <c r="CK104" s="354"/>
    </row>
    <row r="105" spans="1:91" ht="13.5" thickBot="1" x14ac:dyDescent="0.25">
      <c r="A105" s="339" t="s">
        <v>387</v>
      </c>
      <c r="B105" s="340"/>
      <c r="C105" s="341"/>
      <c r="D105" s="481">
        <f>D63</f>
        <v>0</v>
      </c>
      <c r="E105" s="481">
        <f t="shared" ref="E105:BP105" si="348">E63</f>
        <v>0</v>
      </c>
      <c r="F105" s="481">
        <f t="shared" si="348"/>
        <v>0</v>
      </c>
      <c r="G105" s="481">
        <f t="shared" si="348"/>
        <v>0</v>
      </c>
      <c r="H105" s="481">
        <f t="shared" si="348"/>
        <v>0</v>
      </c>
      <c r="I105" s="481">
        <f t="shared" si="348"/>
        <v>0</v>
      </c>
      <c r="J105" s="481">
        <f t="shared" si="348"/>
        <v>0</v>
      </c>
      <c r="K105" s="481">
        <f t="shared" si="348"/>
        <v>0</v>
      </c>
      <c r="L105" s="481">
        <f t="shared" si="348"/>
        <v>0</v>
      </c>
      <c r="M105" s="481">
        <f t="shared" si="348"/>
        <v>0</v>
      </c>
      <c r="N105" s="481">
        <f t="shared" si="348"/>
        <v>0</v>
      </c>
      <c r="O105" s="481">
        <f t="shared" si="348"/>
        <v>0</v>
      </c>
      <c r="P105" s="481">
        <f t="shared" si="348"/>
        <v>0</v>
      </c>
      <c r="Q105" s="481">
        <f t="shared" si="348"/>
        <v>0</v>
      </c>
      <c r="R105" s="481">
        <f t="shared" si="348"/>
        <v>0</v>
      </c>
      <c r="S105" s="481">
        <f t="shared" si="348"/>
        <v>0</v>
      </c>
      <c r="T105" s="481">
        <f t="shared" si="348"/>
        <v>0</v>
      </c>
      <c r="U105" s="481">
        <f t="shared" si="348"/>
        <v>0</v>
      </c>
      <c r="V105" s="481">
        <f t="shared" si="348"/>
        <v>0</v>
      </c>
      <c r="W105" s="481">
        <f t="shared" si="348"/>
        <v>0</v>
      </c>
      <c r="X105" s="481">
        <f t="shared" si="348"/>
        <v>0</v>
      </c>
      <c r="Y105" s="481">
        <f t="shared" si="348"/>
        <v>0</v>
      </c>
      <c r="Z105" s="481">
        <f t="shared" si="348"/>
        <v>0</v>
      </c>
      <c r="AA105" s="481">
        <f t="shared" si="348"/>
        <v>0</v>
      </c>
      <c r="AB105" s="481">
        <f t="shared" si="348"/>
        <v>0</v>
      </c>
      <c r="AC105" s="481">
        <f t="shared" si="348"/>
        <v>0</v>
      </c>
      <c r="AD105" s="481">
        <f t="shared" si="348"/>
        <v>0</v>
      </c>
      <c r="AE105" s="481">
        <f t="shared" si="348"/>
        <v>0</v>
      </c>
      <c r="AF105" s="481">
        <f t="shared" si="348"/>
        <v>0</v>
      </c>
      <c r="AG105" s="481">
        <f t="shared" si="348"/>
        <v>0</v>
      </c>
      <c r="AH105" s="481">
        <f t="shared" si="348"/>
        <v>0</v>
      </c>
      <c r="AI105" s="481">
        <f t="shared" si="348"/>
        <v>0</v>
      </c>
      <c r="AJ105" s="481">
        <f t="shared" si="348"/>
        <v>0</v>
      </c>
      <c r="AK105" s="481">
        <f t="shared" si="348"/>
        <v>0</v>
      </c>
      <c r="AL105" s="481">
        <f t="shared" si="348"/>
        <v>0</v>
      </c>
      <c r="AM105" s="481">
        <f t="shared" si="348"/>
        <v>0</v>
      </c>
      <c r="AN105" s="481">
        <f t="shared" si="348"/>
        <v>0</v>
      </c>
      <c r="AO105" s="481">
        <f t="shared" si="348"/>
        <v>0</v>
      </c>
      <c r="AP105" s="481">
        <f t="shared" si="348"/>
        <v>0</v>
      </c>
      <c r="AQ105" s="481">
        <f t="shared" si="348"/>
        <v>0</v>
      </c>
      <c r="AR105" s="481">
        <f t="shared" si="348"/>
        <v>0</v>
      </c>
      <c r="AS105" s="481">
        <f t="shared" si="348"/>
        <v>0</v>
      </c>
      <c r="AT105" s="481">
        <f t="shared" si="348"/>
        <v>0</v>
      </c>
      <c r="AU105" s="481">
        <f t="shared" si="348"/>
        <v>0</v>
      </c>
      <c r="AV105" s="481">
        <f t="shared" si="348"/>
        <v>0</v>
      </c>
      <c r="AW105" s="481">
        <f t="shared" si="348"/>
        <v>0</v>
      </c>
      <c r="AX105" s="481">
        <f t="shared" si="348"/>
        <v>0</v>
      </c>
      <c r="AY105" s="481">
        <f t="shared" si="348"/>
        <v>0</v>
      </c>
      <c r="AZ105" s="481">
        <f t="shared" si="348"/>
        <v>0</v>
      </c>
      <c r="BA105" s="481">
        <f t="shared" si="348"/>
        <v>0</v>
      </c>
      <c r="BB105" s="481">
        <f t="shared" si="348"/>
        <v>0</v>
      </c>
      <c r="BC105" s="481">
        <f t="shared" si="348"/>
        <v>0</v>
      </c>
      <c r="BD105" s="481">
        <f t="shared" si="348"/>
        <v>0</v>
      </c>
      <c r="BE105" s="481">
        <f t="shared" si="348"/>
        <v>0</v>
      </c>
      <c r="BF105" s="481">
        <f t="shared" si="348"/>
        <v>0</v>
      </c>
      <c r="BG105" s="481">
        <f t="shared" si="348"/>
        <v>0</v>
      </c>
      <c r="BH105" s="481">
        <f t="shared" si="348"/>
        <v>0</v>
      </c>
      <c r="BI105" s="481">
        <f t="shared" si="348"/>
        <v>0</v>
      </c>
      <c r="BJ105" s="481">
        <f t="shared" si="348"/>
        <v>0</v>
      </c>
      <c r="BK105" s="481">
        <f t="shared" si="348"/>
        <v>0</v>
      </c>
      <c r="BL105" s="481">
        <f t="shared" si="348"/>
        <v>0</v>
      </c>
      <c r="BM105" s="481">
        <f t="shared" si="348"/>
        <v>0</v>
      </c>
      <c r="BN105" s="481">
        <f t="shared" si="348"/>
        <v>0</v>
      </c>
      <c r="BO105" s="481">
        <f t="shared" si="348"/>
        <v>0</v>
      </c>
      <c r="BP105" s="481">
        <f t="shared" si="348"/>
        <v>0</v>
      </c>
      <c r="BQ105" s="481">
        <f t="shared" ref="BQ105:CE105" si="349">BQ63</f>
        <v>0</v>
      </c>
      <c r="BR105" s="481">
        <f t="shared" si="349"/>
        <v>0</v>
      </c>
      <c r="BS105" s="481">
        <f t="shared" si="349"/>
        <v>0</v>
      </c>
      <c r="BT105" s="481">
        <f t="shared" si="349"/>
        <v>0</v>
      </c>
      <c r="BU105" s="481">
        <f t="shared" si="349"/>
        <v>0</v>
      </c>
      <c r="BV105" s="481">
        <f t="shared" si="349"/>
        <v>0</v>
      </c>
      <c r="BW105" s="481">
        <f t="shared" si="349"/>
        <v>0</v>
      </c>
      <c r="BX105" s="481">
        <f t="shared" si="349"/>
        <v>0</v>
      </c>
      <c r="BY105" s="481">
        <f t="shared" si="349"/>
        <v>0</v>
      </c>
      <c r="BZ105" s="481">
        <f t="shared" si="349"/>
        <v>0</v>
      </c>
      <c r="CA105" s="481">
        <f t="shared" si="349"/>
        <v>0</v>
      </c>
      <c r="CB105" s="481">
        <f t="shared" si="349"/>
        <v>0</v>
      </c>
      <c r="CC105" s="481">
        <f t="shared" si="349"/>
        <v>0</v>
      </c>
      <c r="CD105" s="481">
        <f t="shared" si="349"/>
        <v>0</v>
      </c>
      <c r="CE105" s="481">
        <f t="shared" si="349"/>
        <v>0</v>
      </c>
      <c r="CF105" s="352"/>
      <c r="CG105" s="352"/>
      <c r="CH105" s="352"/>
      <c r="CI105" s="353"/>
      <c r="CJ105" s="354"/>
      <c r="CK105" s="354"/>
    </row>
    <row r="106" spans="1:91" ht="13.5" thickBot="1" x14ac:dyDescent="0.25">
      <c r="A106" s="339" t="s">
        <v>385</v>
      </c>
      <c r="B106" s="340"/>
      <c r="C106" s="341"/>
      <c r="D106" s="355">
        <f>SUM(D104:D105)</f>
        <v>8660.019619177152</v>
      </c>
      <c r="E106" s="356">
        <f>D106</f>
        <v>8660.019619177152</v>
      </c>
      <c r="F106" s="355">
        <f>E106+F105+F104</f>
        <v>9814.6889017341055</v>
      </c>
      <c r="G106" s="351">
        <f>F106</f>
        <v>9814.6889017341055</v>
      </c>
      <c r="H106" s="355">
        <f>G106+H105+H104</f>
        <v>10392.023543012583</v>
      </c>
      <c r="I106" s="356">
        <f t="shared" si="308"/>
        <v>10392.023543012583</v>
      </c>
      <c r="J106" s="355">
        <f>I106+J105+J104</f>
        <v>10969.358184291061</v>
      </c>
      <c r="K106" s="351">
        <f t="shared" si="309"/>
        <v>10969.358184291061</v>
      </c>
      <c r="L106" s="355">
        <f>K106+L105+L104</f>
        <v>11546.692825569538</v>
      </c>
      <c r="M106" s="356">
        <f t="shared" si="310"/>
        <v>11546.692825569538</v>
      </c>
      <c r="N106" s="355">
        <f>M106+N105+N104</f>
        <v>12124.027466848016</v>
      </c>
      <c r="O106" s="351">
        <f t="shared" si="311"/>
        <v>12124.027466848016</v>
      </c>
      <c r="P106" s="355">
        <f>O106+P105+P104</f>
        <v>12701.362108126494</v>
      </c>
      <c r="Q106" s="356">
        <f t="shared" si="312"/>
        <v>12701.362108126494</v>
      </c>
      <c r="R106" s="355">
        <f>Q106+R105+R104</f>
        <v>12701.362108126494</v>
      </c>
      <c r="S106" s="351">
        <f t="shared" si="313"/>
        <v>12701.362108126494</v>
      </c>
      <c r="T106" s="355">
        <f>S106+T105+T104</f>
        <v>12701.362108126494</v>
      </c>
      <c r="U106" s="356">
        <f t="shared" si="314"/>
        <v>12701.362108126494</v>
      </c>
      <c r="V106" s="355">
        <f>U106+V105+V104</f>
        <v>12701.362108126494</v>
      </c>
      <c r="W106" s="351">
        <f t="shared" si="315"/>
        <v>12701.362108126494</v>
      </c>
      <c r="X106" s="355">
        <f>W106+X105+X104</f>
        <v>12701.362108126494</v>
      </c>
      <c r="Y106" s="356">
        <f t="shared" si="316"/>
        <v>12701.362108126494</v>
      </c>
      <c r="Z106" s="355">
        <f>Y106+Z105+Z104</f>
        <v>12701.362108126494</v>
      </c>
      <c r="AA106" s="351">
        <f t="shared" si="317"/>
        <v>12701.362108126494</v>
      </c>
      <c r="AB106" s="355">
        <f>AA106+AB105+AB104</f>
        <v>13856.031390683447</v>
      </c>
      <c r="AC106" s="356">
        <f t="shared" si="318"/>
        <v>13856.031390683447</v>
      </c>
      <c r="AD106" s="355">
        <f>AC106+AD105+AD104</f>
        <v>15010.700673240401</v>
      </c>
      <c r="AE106" s="351">
        <f t="shared" si="319"/>
        <v>15010.700673240401</v>
      </c>
      <c r="AF106" s="355">
        <f>AE106+AF105+AF104</f>
        <v>16165.369955797354</v>
      </c>
      <c r="AG106" s="356">
        <f t="shared" si="320"/>
        <v>16165.369955797354</v>
      </c>
      <c r="AH106" s="355">
        <f>AG106+AH105+AH104</f>
        <v>17320.039238354308</v>
      </c>
      <c r="AI106" s="351">
        <f t="shared" si="321"/>
        <v>17320.039238354308</v>
      </c>
      <c r="AJ106" s="355">
        <f>AI106+AJ105+AJ104</f>
        <v>17320.039238354308</v>
      </c>
      <c r="AK106" s="356">
        <f t="shared" si="322"/>
        <v>17320.039238354308</v>
      </c>
      <c r="AL106" s="355">
        <f>AK106+AL105+AL104</f>
        <v>17320.039238354308</v>
      </c>
      <c r="AM106" s="351">
        <f t="shared" si="323"/>
        <v>17320.039238354308</v>
      </c>
      <c r="AN106" s="355">
        <f>AM106+AN105+AN104</f>
        <v>17320.039238354308</v>
      </c>
      <c r="AO106" s="356">
        <f t="shared" si="324"/>
        <v>17320.039238354308</v>
      </c>
      <c r="AP106" s="355">
        <f>AO106+AP105+AP104</f>
        <v>18474.708520911263</v>
      </c>
      <c r="AQ106" s="351">
        <f t="shared" si="325"/>
        <v>18474.708520911263</v>
      </c>
      <c r="AR106" s="355">
        <f>AQ106+AR105+AR104</f>
        <v>19629.377803468218</v>
      </c>
      <c r="AS106" s="356">
        <f t="shared" si="326"/>
        <v>19629.377803468218</v>
      </c>
      <c r="AT106" s="355">
        <f>AS106+AT105+AT104</f>
        <v>20206.712444746696</v>
      </c>
      <c r="AU106" s="351">
        <f t="shared" si="327"/>
        <v>20206.712444746696</v>
      </c>
      <c r="AV106" s="355">
        <f>AU106+AV105+AV104</f>
        <v>21361.381727303647</v>
      </c>
      <c r="AW106" s="356">
        <f t="shared" si="328"/>
        <v>21361.381727303647</v>
      </c>
      <c r="AX106" s="355">
        <f>AW106+AX105+AX104</f>
        <v>22516.051009860603</v>
      </c>
      <c r="AY106" s="351">
        <f t="shared" si="329"/>
        <v>22516.051009860603</v>
      </c>
      <c r="AZ106" s="355">
        <f>AY106+AZ105+AZ104</f>
        <v>23670.720292417558</v>
      </c>
      <c r="BA106" s="356">
        <f t="shared" si="330"/>
        <v>23670.720292417558</v>
      </c>
      <c r="BB106" s="355">
        <f>BA106+BB105+BB104</f>
        <v>25402.724216252987</v>
      </c>
      <c r="BC106" s="356">
        <f t="shared" si="331"/>
        <v>25402.724216252987</v>
      </c>
      <c r="BD106" s="355">
        <f>BC106+BD105+BD104</f>
        <v>27134.728140088417</v>
      </c>
      <c r="BE106" s="356">
        <f t="shared" si="332"/>
        <v>27134.728140088417</v>
      </c>
      <c r="BF106" s="355">
        <f>BE106+BF105+BF104</f>
        <v>28866.732063923846</v>
      </c>
      <c r="BG106" s="351">
        <f t="shared" si="333"/>
        <v>28866.732063923846</v>
      </c>
      <c r="BH106" s="355">
        <f>BG106+BH105+BH104</f>
        <v>30598.735987759275</v>
      </c>
      <c r="BI106" s="356">
        <f t="shared" si="334"/>
        <v>30598.735987759275</v>
      </c>
      <c r="BJ106" s="355">
        <f>BI106+BJ105+BJ104</f>
        <v>34062.743835430134</v>
      </c>
      <c r="BK106" s="356">
        <f t="shared" si="335"/>
        <v>34062.743835430134</v>
      </c>
      <c r="BL106" s="355">
        <f>BK106+BL105+BL104</f>
        <v>35794.747759265563</v>
      </c>
      <c r="BM106" s="356">
        <f t="shared" si="336"/>
        <v>35794.747759265563</v>
      </c>
      <c r="BN106" s="355">
        <f>BM106+BN105+BN104</f>
        <v>38681.420965657948</v>
      </c>
      <c r="BO106" s="356">
        <f t="shared" si="337"/>
        <v>38681.420965657948</v>
      </c>
      <c r="BP106" s="355">
        <f>BO106+BP105+BP104</f>
        <v>41568.094172050332</v>
      </c>
      <c r="BQ106" s="356">
        <f t="shared" si="338"/>
        <v>41568.094172050332</v>
      </c>
      <c r="BR106" s="355">
        <f>BQ106+BR105+BR104</f>
        <v>44454.767378442717</v>
      </c>
      <c r="BS106" s="356">
        <f t="shared" si="339"/>
        <v>44454.767378442717</v>
      </c>
      <c r="BT106" s="355">
        <f>BS106+BT105+BT104</f>
        <v>47341.440584835102</v>
      </c>
      <c r="BU106" s="356">
        <f t="shared" si="340"/>
        <v>47341.440584835102</v>
      </c>
      <c r="BV106" s="355">
        <f>BU106+BV105+BV104</f>
        <v>49650.779149949012</v>
      </c>
      <c r="BW106" s="356">
        <f t="shared" si="341"/>
        <v>49650.779149949012</v>
      </c>
      <c r="BX106" s="355">
        <f>BW106+BX105+BX104</f>
        <v>51382.783073784442</v>
      </c>
      <c r="BY106" s="356">
        <f t="shared" si="342"/>
        <v>51382.783073784442</v>
      </c>
      <c r="BZ106" s="355">
        <f>BY106+BZ105+BZ104</f>
        <v>53692.121638898345</v>
      </c>
      <c r="CA106" s="356">
        <f t="shared" si="342"/>
        <v>53692.121638898345</v>
      </c>
      <c r="CB106" s="355">
        <f>CA106+CB105+CB104</f>
        <v>55424.125562733774</v>
      </c>
      <c r="CC106" s="356">
        <f t="shared" si="344"/>
        <v>55424.125562733774</v>
      </c>
      <c r="CD106" s="355">
        <f>CC106+CD105+CD104</f>
        <v>57733.464127847677</v>
      </c>
      <c r="CE106" s="356">
        <f t="shared" si="345"/>
        <v>57733.464127847677</v>
      </c>
      <c r="CF106" s="348"/>
      <c r="CG106" s="348"/>
      <c r="CH106" s="348"/>
      <c r="CI106" s="349"/>
      <c r="CJ106" s="350"/>
      <c r="CK106" s="350"/>
    </row>
    <row r="110" spans="1:91" x14ac:dyDescent="0.2">
      <c r="C110" s="249" t="s">
        <v>388</v>
      </c>
      <c r="D110" s="951">
        <f>IF(D75=0,0,D52)</f>
        <v>8660.019619177152</v>
      </c>
      <c r="E110" s="952"/>
      <c r="F110" s="951">
        <f>IF(F75=0,0,F52)</f>
        <v>1154.6692825569535</v>
      </c>
      <c r="G110" s="952"/>
      <c r="H110" s="951">
        <f>IF(H75=0,0,H52)</f>
        <v>0</v>
      </c>
      <c r="I110" s="952"/>
      <c r="J110" s="951">
        <f>IF(J75=0,0,J52)</f>
        <v>577.33464127847674</v>
      </c>
      <c r="K110" s="952"/>
      <c r="L110" s="951">
        <f>IF(L75=0,0,L52)</f>
        <v>0</v>
      </c>
      <c r="M110" s="952"/>
      <c r="N110" s="951">
        <f>IF(N75=0,0,N52)</f>
        <v>0</v>
      </c>
      <c r="O110" s="952"/>
      <c r="P110" s="951">
        <f>IF(P75=0,0,P52)</f>
        <v>577.33464127847674</v>
      </c>
      <c r="Q110" s="952"/>
      <c r="R110" s="951">
        <f>IF(R75=0,0,R52)</f>
        <v>0</v>
      </c>
      <c r="S110" s="952"/>
      <c r="T110" s="951">
        <f>IF(T75=0,0,T52)</f>
        <v>0</v>
      </c>
      <c r="U110" s="952"/>
      <c r="V110" s="951">
        <f>IF(V75=0,0,V52)</f>
        <v>0</v>
      </c>
      <c r="W110" s="952"/>
      <c r="X110" s="951">
        <f>IF(X75=0,0,X52)</f>
        <v>0</v>
      </c>
      <c r="Y110" s="952"/>
      <c r="Z110" s="951">
        <f>IF(Z75=0,0,Z52)</f>
        <v>0</v>
      </c>
      <c r="AA110" s="952"/>
      <c r="AB110" s="951">
        <f>IF(AB75=0,0,AB52)</f>
        <v>1154.6692825569535</v>
      </c>
      <c r="AC110" s="952"/>
      <c r="AD110" s="951">
        <f>IF(AD75=0,0,AD52)</f>
        <v>1154.6692825569535</v>
      </c>
      <c r="AE110" s="952"/>
      <c r="AF110" s="951">
        <f>IF(AF75=0,0,AF52)</f>
        <v>0</v>
      </c>
      <c r="AG110" s="952"/>
      <c r="AH110" s="951">
        <f>IF(AH75=0,0,AH52)</f>
        <v>0</v>
      </c>
      <c r="AI110" s="952"/>
      <c r="AJ110" s="951">
        <f>IF(AJ75=0,0,AJ52)</f>
        <v>0</v>
      </c>
      <c r="AK110" s="952"/>
      <c r="AL110" s="951">
        <f>IF(AL75=0,0,AL52)</f>
        <v>0</v>
      </c>
      <c r="AM110" s="952"/>
      <c r="AN110" s="951">
        <f>IF(AN75=0,0,AN52)</f>
        <v>0</v>
      </c>
      <c r="AO110" s="952"/>
      <c r="AP110" s="951">
        <f>IF(AP75=0,0,AP52)</f>
        <v>1154.6692825569535</v>
      </c>
      <c r="AQ110" s="952"/>
      <c r="AR110" s="951">
        <f>IF(AR75=0,0,AR52)</f>
        <v>1154.6692825569535</v>
      </c>
      <c r="AS110" s="952"/>
      <c r="AT110" s="951">
        <f>IF(AT75=0,0,AT52)</f>
        <v>577.33464127847674</v>
      </c>
      <c r="AU110" s="952"/>
      <c r="AV110" s="951">
        <f>IF(AV75=0,0,AV52)</f>
        <v>1154.6692825569535</v>
      </c>
      <c r="AW110" s="952"/>
      <c r="AX110" s="951">
        <f>IF(AX75=0,0,AX52)</f>
        <v>1154.6692825569535</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18474.708520911263</v>
      </c>
    </row>
    <row r="111" spans="1:91" x14ac:dyDescent="0.2">
      <c r="C111" s="249" t="s">
        <v>389</v>
      </c>
      <c r="D111" s="951">
        <f>D76</f>
        <v>1286.25</v>
      </c>
      <c r="E111" s="952"/>
      <c r="F111" s="951">
        <f t="shared" ref="F111" si="350">F76</f>
        <v>937.5</v>
      </c>
      <c r="G111" s="952"/>
      <c r="H111" s="951">
        <f t="shared" ref="H111" si="351">H76</f>
        <v>0</v>
      </c>
      <c r="I111" s="952"/>
      <c r="J111" s="951">
        <f t="shared" ref="J111" si="352">J76</f>
        <v>900</v>
      </c>
      <c r="K111" s="952"/>
      <c r="L111" s="951">
        <f t="shared" ref="L111" si="353">L76</f>
        <v>0</v>
      </c>
      <c r="M111" s="952"/>
      <c r="N111" s="951">
        <f t="shared" ref="N111" si="354">N76</f>
        <v>0</v>
      </c>
      <c r="O111" s="952"/>
      <c r="P111" s="951">
        <f t="shared" ref="P111" si="355">P76</f>
        <v>150</v>
      </c>
      <c r="Q111" s="952"/>
      <c r="R111" s="951">
        <f t="shared" ref="R111" si="356">R76</f>
        <v>0</v>
      </c>
      <c r="S111" s="952"/>
      <c r="T111" s="951">
        <f t="shared" ref="T111" si="357">T76</f>
        <v>0</v>
      </c>
      <c r="U111" s="952"/>
      <c r="V111" s="951">
        <f t="shared" ref="V111" si="358">V76</f>
        <v>0</v>
      </c>
      <c r="W111" s="952"/>
      <c r="X111" s="951">
        <f t="shared" ref="X111" si="359">X76</f>
        <v>1367.5</v>
      </c>
      <c r="Y111" s="952"/>
      <c r="Z111" s="951">
        <f t="shared" ref="Z111" si="360">Z76</f>
        <v>1068.75</v>
      </c>
      <c r="AA111" s="952"/>
      <c r="AB111" s="951">
        <f t="shared" ref="AB111" si="361">AB76</f>
        <v>59</v>
      </c>
      <c r="AC111" s="952"/>
      <c r="AD111" s="951">
        <f t="shared" ref="AD111" si="362">AD76</f>
        <v>533.5</v>
      </c>
      <c r="AE111" s="952"/>
      <c r="AF111" s="951">
        <f t="shared" ref="AF111" si="363">AF76</f>
        <v>0</v>
      </c>
      <c r="AG111" s="952"/>
      <c r="AH111" s="951">
        <f t="shared" ref="AH111" si="364">AH76</f>
        <v>0</v>
      </c>
      <c r="AI111" s="952"/>
      <c r="AJ111" s="951">
        <f t="shared" ref="AJ111" si="365">AJ76</f>
        <v>50</v>
      </c>
      <c r="AK111" s="952"/>
      <c r="AL111" s="951">
        <f t="shared" ref="AL111" si="366">AL76</f>
        <v>0</v>
      </c>
      <c r="AM111" s="952"/>
      <c r="AN111" s="951">
        <f t="shared" ref="AN111" si="367">AN76</f>
        <v>0</v>
      </c>
      <c r="AO111" s="952"/>
      <c r="AP111" s="951">
        <f t="shared" ref="AP111" si="368">AP76</f>
        <v>29.5</v>
      </c>
      <c r="AQ111" s="952"/>
      <c r="AR111" s="951">
        <f t="shared" ref="AR111" si="369">AR76</f>
        <v>100</v>
      </c>
      <c r="AS111" s="952"/>
      <c r="AT111" s="951">
        <f>AT76</f>
        <v>3533.75</v>
      </c>
      <c r="AU111" s="952"/>
      <c r="AV111" s="951">
        <f t="shared" ref="AV111" si="370">AV76</f>
        <v>1125</v>
      </c>
      <c r="AW111" s="952"/>
      <c r="AX111" s="951">
        <f t="shared" ref="AX111" si="371">AX76</f>
        <v>1400</v>
      </c>
      <c r="AY111" s="952"/>
      <c r="AZ111" s="951">
        <f t="shared" ref="AZ111:CD111" si="372">AZ76</f>
        <v>0</v>
      </c>
      <c r="BA111" s="952"/>
      <c r="BB111" s="951">
        <f t="shared" si="372"/>
        <v>0</v>
      </c>
      <c r="BC111" s="952"/>
      <c r="BD111" s="951">
        <f t="shared" si="372"/>
        <v>0</v>
      </c>
      <c r="BE111" s="952"/>
      <c r="BF111" s="951">
        <f t="shared" si="372"/>
        <v>0</v>
      </c>
      <c r="BG111" s="952"/>
      <c r="BH111" s="951">
        <f t="shared" si="372"/>
        <v>0</v>
      </c>
      <c r="BI111" s="952"/>
      <c r="BJ111" s="951">
        <f t="shared" si="372"/>
        <v>0</v>
      </c>
      <c r="BK111" s="952"/>
      <c r="BL111" s="951">
        <f t="shared" si="372"/>
        <v>0</v>
      </c>
      <c r="BM111" s="952"/>
      <c r="BN111" s="951">
        <f t="shared" si="372"/>
        <v>0</v>
      </c>
      <c r="BO111" s="952"/>
      <c r="BP111" s="951">
        <f t="shared" si="372"/>
        <v>0</v>
      </c>
      <c r="BQ111" s="952"/>
      <c r="BR111" s="951">
        <f t="shared" si="372"/>
        <v>0</v>
      </c>
      <c r="BS111" s="952"/>
      <c r="BT111" s="951">
        <f t="shared" si="372"/>
        <v>0</v>
      </c>
      <c r="BU111" s="952"/>
      <c r="BV111" s="951">
        <f t="shared" si="372"/>
        <v>0</v>
      </c>
      <c r="BW111" s="952"/>
      <c r="BX111" s="951">
        <f t="shared" si="372"/>
        <v>0</v>
      </c>
      <c r="BY111" s="952"/>
      <c r="BZ111" s="951">
        <f t="shared" si="372"/>
        <v>0</v>
      </c>
      <c r="CA111" s="952"/>
      <c r="CB111" s="951">
        <f t="shared" si="372"/>
        <v>0</v>
      </c>
      <c r="CC111" s="952"/>
      <c r="CD111" s="951">
        <f t="shared" si="372"/>
        <v>0</v>
      </c>
      <c r="CE111" s="952"/>
      <c r="CF111" s="482">
        <f>SUM(D111:CE111)</f>
        <v>12540.75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455" priority="90" stopIfTrue="1" operator="notEqual">
      <formula>0</formula>
    </cfRule>
  </conditionalFormatting>
  <conditionalFormatting sqref="J55:K56 N55:O56 R55:S56 V55:W56 Z55:AA56">
    <cfRule type="cellIs" dxfId="454" priority="88" operator="greaterThan">
      <formula>0</formula>
    </cfRule>
    <cfRule type="cellIs" dxfId="453" priority="89" operator="greaterThan">
      <formula>0</formula>
    </cfRule>
  </conditionalFormatting>
  <conditionalFormatting sqref="D55:AA61">
    <cfRule type="cellIs" dxfId="452" priority="85" operator="greaterThan">
      <formula>0</formula>
    </cfRule>
    <cfRule type="cellIs" dxfId="451" priority="86" operator="greaterThan">
      <formula>0</formula>
    </cfRule>
    <cfRule type="cellIs" dxfId="450" priority="87" operator="greaterThan">
      <formula>0</formula>
    </cfRule>
  </conditionalFormatting>
  <conditionalFormatting sqref="AB55:AC61">
    <cfRule type="cellIs" dxfId="449" priority="82" operator="greaterThan">
      <formula>0</formula>
    </cfRule>
    <cfRule type="cellIs" dxfId="448" priority="83" operator="greaterThan">
      <formula>0</formula>
    </cfRule>
    <cfRule type="cellIs" dxfId="447" priority="84" operator="greaterThan">
      <formula>0</formula>
    </cfRule>
  </conditionalFormatting>
  <conditionalFormatting sqref="AD55:AE61">
    <cfRule type="cellIs" dxfId="446" priority="79" operator="greaterThan">
      <formula>0</formula>
    </cfRule>
    <cfRule type="cellIs" dxfId="445" priority="80" operator="greaterThan">
      <formula>0</formula>
    </cfRule>
    <cfRule type="cellIs" dxfId="444" priority="81" operator="greaterThan">
      <formula>0</formula>
    </cfRule>
  </conditionalFormatting>
  <conditionalFormatting sqref="AF55:AG61">
    <cfRule type="cellIs" dxfId="443" priority="76" operator="greaterThan">
      <formula>0</formula>
    </cfRule>
    <cfRule type="cellIs" dxfId="442" priority="77" operator="greaterThan">
      <formula>0</formula>
    </cfRule>
    <cfRule type="cellIs" dxfId="441" priority="78" operator="greaterThan">
      <formula>0</formula>
    </cfRule>
  </conditionalFormatting>
  <conditionalFormatting sqref="AH55:AI61">
    <cfRule type="cellIs" dxfId="440" priority="73" operator="greaterThan">
      <formula>0</formula>
    </cfRule>
    <cfRule type="cellIs" dxfId="439" priority="74" operator="greaterThan">
      <formula>0</formula>
    </cfRule>
    <cfRule type="cellIs" dxfId="438" priority="75" operator="greaterThan">
      <formula>0</formula>
    </cfRule>
  </conditionalFormatting>
  <conditionalFormatting sqref="AJ55:AK61">
    <cfRule type="cellIs" dxfId="437" priority="70" operator="greaterThan">
      <formula>0</formula>
    </cfRule>
    <cfRule type="cellIs" dxfId="436" priority="71" operator="greaterThan">
      <formula>0</formula>
    </cfRule>
    <cfRule type="cellIs" dxfId="435" priority="72" operator="greaterThan">
      <formula>0</formula>
    </cfRule>
  </conditionalFormatting>
  <conditionalFormatting sqref="AL55:AM61">
    <cfRule type="cellIs" dxfId="434" priority="67" operator="greaterThan">
      <formula>0</formula>
    </cfRule>
    <cfRule type="cellIs" dxfId="433" priority="68" operator="greaterThan">
      <formula>0</formula>
    </cfRule>
    <cfRule type="cellIs" dxfId="432" priority="69" operator="greaterThan">
      <formula>0</formula>
    </cfRule>
  </conditionalFormatting>
  <conditionalFormatting sqref="AN55:AO61">
    <cfRule type="cellIs" dxfId="431" priority="64" operator="greaterThan">
      <formula>0</formula>
    </cfRule>
    <cfRule type="cellIs" dxfId="430" priority="65" operator="greaterThan">
      <formula>0</formula>
    </cfRule>
    <cfRule type="cellIs" dxfId="429" priority="66" operator="greaterThan">
      <formula>0</formula>
    </cfRule>
  </conditionalFormatting>
  <conditionalFormatting sqref="AP55:AQ61">
    <cfRule type="cellIs" dxfId="428" priority="61" operator="greaterThan">
      <formula>0</formula>
    </cfRule>
    <cfRule type="cellIs" dxfId="427" priority="62" operator="greaterThan">
      <formula>0</formula>
    </cfRule>
    <cfRule type="cellIs" dxfId="426" priority="63" operator="greaterThan">
      <formula>0</formula>
    </cfRule>
  </conditionalFormatting>
  <conditionalFormatting sqref="AR55:AS61">
    <cfRule type="cellIs" dxfId="425" priority="58" operator="greaterThan">
      <formula>0</formula>
    </cfRule>
    <cfRule type="cellIs" dxfId="424" priority="59" operator="greaterThan">
      <formula>0</formula>
    </cfRule>
    <cfRule type="cellIs" dxfId="423" priority="60" operator="greaterThan">
      <formula>0</formula>
    </cfRule>
  </conditionalFormatting>
  <conditionalFormatting sqref="AT55:AU61">
    <cfRule type="cellIs" dxfId="422" priority="55" operator="greaterThan">
      <formula>0</formula>
    </cfRule>
    <cfRule type="cellIs" dxfId="421" priority="56" operator="greaterThan">
      <formula>0</formula>
    </cfRule>
    <cfRule type="cellIs" dxfId="420" priority="57" operator="greaterThan">
      <formula>0</formula>
    </cfRule>
  </conditionalFormatting>
  <conditionalFormatting sqref="AV55:AW61">
    <cfRule type="cellIs" dxfId="419" priority="52" operator="greaterThan">
      <formula>0</formula>
    </cfRule>
    <cfRule type="cellIs" dxfId="418" priority="53" operator="greaterThan">
      <formula>0</formula>
    </cfRule>
    <cfRule type="cellIs" dxfId="417" priority="54" operator="greaterThan">
      <formula>0</formula>
    </cfRule>
  </conditionalFormatting>
  <conditionalFormatting sqref="AX55:AY61">
    <cfRule type="cellIs" dxfId="416" priority="49" operator="greaterThan">
      <formula>0</formula>
    </cfRule>
    <cfRule type="cellIs" dxfId="415" priority="50" operator="greaterThan">
      <formula>0</formula>
    </cfRule>
    <cfRule type="cellIs" dxfId="414" priority="51" operator="greaterThan">
      <formula>0</formula>
    </cfRule>
  </conditionalFormatting>
  <conditionalFormatting sqref="AZ55:BA61">
    <cfRule type="cellIs" dxfId="413" priority="46" operator="greaterThan">
      <formula>0</formula>
    </cfRule>
    <cfRule type="cellIs" dxfId="412" priority="47" operator="greaterThan">
      <formula>0</formula>
    </cfRule>
    <cfRule type="cellIs" dxfId="411" priority="48" operator="greaterThan">
      <formula>0</formula>
    </cfRule>
  </conditionalFormatting>
  <conditionalFormatting sqref="BB55:BC61">
    <cfRule type="cellIs" dxfId="410" priority="43" operator="greaterThan">
      <formula>0</formula>
    </cfRule>
    <cfRule type="cellIs" dxfId="409" priority="44" operator="greaterThan">
      <formula>0</formula>
    </cfRule>
    <cfRule type="cellIs" dxfId="408" priority="45" operator="greaterThan">
      <formula>0</formula>
    </cfRule>
  </conditionalFormatting>
  <conditionalFormatting sqref="BD55:BE61">
    <cfRule type="cellIs" dxfId="407" priority="40" operator="greaterThan">
      <formula>0</formula>
    </cfRule>
    <cfRule type="cellIs" dxfId="406" priority="41" operator="greaterThan">
      <formula>0</formula>
    </cfRule>
    <cfRule type="cellIs" dxfId="405" priority="42" operator="greaterThan">
      <formula>0</formula>
    </cfRule>
  </conditionalFormatting>
  <conditionalFormatting sqref="BF55:BG61">
    <cfRule type="cellIs" dxfId="404" priority="37" operator="greaterThan">
      <formula>0</formula>
    </cfRule>
    <cfRule type="cellIs" dxfId="403" priority="38" operator="greaterThan">
      <formula>0</formula>
    </cfRule>
    <cfRule type="cellIs" dxfId="402" priority="39" operator="greaterThan">
      <formula>0</formula>
    </cfRule>
  </conditionalFormatting>
  <conditionalFormatting sqref="BH55:BI61">
    <cfRule type="cellIs" dxfId="401" priority="34" operator="greaterThan">
      <formula>0</formula>
    </cfRule>
    <cfRule type="cellIs" dxfId="400" priority="35" operator="greaterThan">
      <formula>0</formula>
    </cfRule>
    <cfRule type="cellIs" dxfId="399" priority="36" operator="greaterThan">
      <formula>0</formula>
    </cfRule>
  </conditionalFormatting>
  <conditionalFormatting sqref="BJ55:BK61">
    <cfRule type="cellIs" dxfId="398" priority="31" operator="greaterThan">
      <formula>0</formula>
    </cfRule>
    <cfRule type="cellIs" dxfId="397" priority="32" operator="greaterThan">
      <formula>0</formula>
    </cfRule>
    <cfRule type="cellIs" dxfId="396" priority="33" operator="greaterThan">
      <formula>0</formula>
    </cfRule>
  </conditionalFormatting>
  <conditionalFormatting sqref="BL55:BM61">
    <cfRule type="cellIs" dxfId="395" priority="28" operator="greaterThan">
      <formula>0</formula>
    </cfRule>
    <cfRule type="cellIs" dxfId="394" priority="29" operator="greaterThan">
      <formula>0</formula>
    </cfRule>
    <cfRule type="cellIs" dxfId="393" priority="30" operator="greaterThan">
      <formula>0</formula>
    </cfRule>
  </conditionalFormatting>
  <conditionalFormatting sqref="BN55:BO61">
    <cfRule type="cellIs" dxfId="392" priority="25" operator="greaterThan">
      <formula>0</formula>
    </cfRule>
    <cfRule type="cellIs" dxfId="391" priority="26" operator="greaterThan">
      <formula>0</formula>
    </cfRule>
    <cfRule type="cellIs" dxfId="390" priority="27" operator="greaterThan">
      <formula>0</formula>
    </cfRule>
  </conditionalFormatting>
  <conditionalFormatting sqref="BP55:BQ61">
    <cfRule type="cellIs" dxfId="389" priority="22" operator="greaterThan">
      <formula>0</formula>
    </cfRule>
    <cfRule type="cellIs" dxfId="388" priority="23" operator="greaterThan">
      <formula>0</formula>
    </cfRule>
    <cfRule type="cellIs" dxfId="387" priority="24" operator="greaterThan">
      <formula>0</formula>
    </cfRule>
  </conditionalFormatting>
  <conditionalFormatting sqref="BR55:BS61">
    <cfRule type="cellIs" dxfId="386" priority="19" operator="greaterThan">
      <formula>0</formula>
    </cfRule>
    <cfRule type="cellIs" dxfId="385" priority="20" operator="greaterThan">
      <formula>0</formula>
    </cfRule>
    <cfRule type="cellIs" dxfId="384" priority="21" operator="greaterThan">
      <formula>0</formula>
    </cfRule>
  </conditionalFormatting>
  <conditionalFormatting sqref="BT55:BU61">
    <cfRule type="cellIs" dxfId="383" priority="16" operator="greaterThan">
      <formula>0</formula>
    </cfRule>
    <cfRule type="cellIs" dxfId="382" priority="17" operator="greaterThan">
      <formula>0</formula>
    </cfRule>
    <cfRule type="cellIs" dxfId="381" priority="18" operator="greaterThan">
      <formula>0</formula>
    </cfRule>
  </conditionalFormatting>
  <conditionalFormatting sqref="BV55:BW61">
    <cfRule type="cellIs" dxfId="380" priority="13" operator="greaterThan">
      <formula>0</formula>
    </cfRule>
    <cfRule type="cellIs" dxfId="379" priority="14" operator="greaterThan">
      <formula>0</formula>
    </cfRule>
    <cfRule type="cellIs" dxfId="378" priority="15" operator="greaterThan">
      <formula>0</formula>
    </cfRule>
  </conditionalFormatting>
  <conditionalFormatting sqref="BX55:BY61">
    <cfRule type="cellIs" dxfId="377" priority="10" operator="greaterThan">
      <formula>0</formula>
    </cfRule>
    <cfRule type="cellIs" dxfId="376" priority="11" operator="greaterThan">
      <formula>0</formula>
    </cfRule>
    <cfRule type="cellIs" dxfId="375" priority="12" operator="greaterThan">
      <formula>0</formula>
    </cfRule>
  </conditionalFormatting>
  <conditionalFormatting sqref="BZ55:CA61">
    <cfRule type="cellIs" dxfId="374" priority="7" operator="greaterThan">
      <formula>0</formula>
    </cfRule>
    <cfRule type="cellIs" dxfId="373" priority="8" operator="greaterThan">
      <formula>0</formula>
    </cfRule>
    <cfRule type="cellIs" dxfId="372" priority="9" operator="greaterThan">
      <formula>0</formula>
    </cfRule>
  </conditionalFormatting>
  <conditionalFormatting sqref="CB55:CC61">
    <cfRule type="cellIs" dxfId="371" priority="4" operator="greaterThan">
      <formula>0</formula>
    </cfRule>
    <cfRule type="cellIs" dxfId="370" priority="5" operator="greaterThan">
      <formula>0</formula>
    </cfRule>
    <cfRule type="cellIs" dxfId="369" priority="6" operator="greaterThan">
      <formula>0</formula>
    </cfRule>
  </conditionalFormatting>
  <conditionalFormatting sqref="CD55:CE61">
    <cfRule type="cellIs" dxfId="368" priority="1" operator="greaterThan">
      <formula>0</formula>
    </cfRule>
    <cfRule type="cellIs" dxfId="367" priority="2" operator="greaterThan">
      <formula>0</formula>
    </cfRule>
    <cfRule type="cellIs" dxfId="366"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DK111"/>
  <sheetViews>
    <sheetView zoomScale="90" zoomScaleNormal="90" zoomScaleSheetLayoutView="100" zoomScalePageLayoutView="40" workbookViewId="0">
      <pane xSplit="3" ySplit="44" topLeftCell="N83" activePane="bottomRight" state="frozen"/>
      <selection activeCell="N54" sqref="N54:O54"/>
      <selection pane="topRight" activeCell="N54" sqref="N54:O54"/>
      <selection pane="bottomLeft" activeCell="N54" sqref="N54:O54"/>
      <selection pane="bottomRight" activeCell="AC119" sqref="AC119"/>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392</v>
      </c>
      <c r="AE1"/>
      <c r="CF1" s="1256" t="s">
        <v>320</v>
      </c>
      <c r="CG1" s="1257"/>
      <c r="CH1" s="539">
        <f>CF111/CF110</f>
        <v>1.1625930600272054</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254"/>
      <c r="CJ40" s="254"/>
      <c r="CK40" s="254"/>
      <c r="CL40" s="254"/>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254"/>
      <c r="CJ41" s="254"/>
      <c r="CK41" s="254"/>
      <c r="CL41" s="254"/>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254"/>
      <c r="CJ42" s="254"/>
      <c r="CK42" s="254"/>
      <c r="CL42" s="254"/>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254"/>
      <c r="CJ43" s="254"/>
      <c r="CK43" s="254"/>
      <c r="CL43" s="254"/>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ht="15.7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254"/>
      <c r="CJ44" s="254"/>
      <c r="CK44" s="254"/>
      <c r="CL44" s="254"/>
      <c r="CM44" s="278"/>
      <c r="CN44" s="279"/>
      <c r="CO44" s="280"/>
      <c r="CP44" s="281"/>
      <c r="CQ44" s="282"/>
    </row>
    <row r="45" spans="1:115" ht="15.75" x14ac:dyDescent="0.2">
      <c r="A45" s="283" t="s">
        <v>358</v>
      </c>
      <c r="B45" s="284"/>
      <c r="C45" s="285" t="s">
        <v>2</v>
      </c>
      <c r="D45" s="1030">
        <f>'H-Aufteilung'!$J$13*D64</f>
        <v>3.3940675843700996</v>
      </c>
      <c r="E45" s="1031"/>
      <c r="F45" s="1030">
        <f>'H-Aufteilung'!$J$13*F64</f>
        <v>3.3940675843700996</v>
      </c>
      <c r="G45" s="1031"/>
      <c r="H45" s="1030">
        <f>'H-Aufteilung'!$J$13*H64</f>
        <v>0.8485168960925249</v>
      </c>
      <c r="I45" s="1031"/>
      <c r="J45" s="1030">
        <f>'H-Aufteilung'!$J$13*J64</f>
        <v>0.16970337921850498</v>
      </c>
      <c r="K45" s="1031"/>
      <c r="L45" s="1030">
        <f>'H-Aufteilung'!$J$13*L64</f>
        <v>0.16970337921850498</v>
      </c>
      <c r="M45" s="1031"/>
      <c r="N45" s="1030">
        <f>'H-Aufteilung'!$J$13*N64</f>
        <v>0.16970337921850498</v>
      </c>
      <c r="O45" s="1031"/>
      <c r="P45" s="1030">
        <f>'H-Aufteilung'!$J$13*P64</f>
        <v>0.16970337921850498</v>
      </c>
      <c r="Q45" s="1031"/>
      <c r="R45" s="1030">
        <f>'H-Aufteilung'!$J$13*R64</f>
        <v>0.16970337921850498</v>
      </c>
      <c r="S45" s="1031"/>
      <c r="T45" s="1030">
        <f>'H-Aufteilung'!$J$13*T64</f>
        <v>0.16970337921850498</v>
      </c>
      <c r="U45" s="1031"/>
      <c r="V45" s="1030">
        <f>'H-Aufteilung'!$J$13*V64</f>
        <v>0.16970337921850498</v>
      </c>
      <c r="W45" s="1031"/>
      <c r="X45" s="1030">
        <f>'H-Aufteilung'!$J$13*X64</f>
        <v>0.16970337921850498</v>
      </c>
      <c r="Y45" s="1031"/>
      <c r="Z45" s="1030">
        <f>'H-Aufteilung'!$J$13*Z64</f>
        <v>0.16970337921850498</v>
      </c>
      <c r="AA45" s="1031"/>
      <c r="AB45" s="1030">
        <f>'H-Aufteilung'!$J$13*AB64</f>
        <v>0.16970337921850498</v>
      </c>
      <c r="AC45" s="1031"/>
      <c r="AD45" s="1030">
        <f>'H-Aufteilung'!$J$13*AD64</f>
        <v>0.16970337921850498</v>
      </c>
      <c r="AE45" s="1031"/>
      <c r="AF45" s="1030">
        <f>'H-Aufteilung'!$J$13*AF64</f>
        <v>0.16970337921850498</v>
      </c>
      <c r="AG45" s="1031"/>
      <c r="AH45" s="1030">
        <f>'H-Aufteilung'!$J$13*AH64</f>
        <v>0.16970337921850498</v>
      </c>
      <c r="AI45" s="1031"/>
      <c r="AJ45" s="1030">
        <f>'H-Aufteilung'!$J$13*AJ64</f>
        <v>0.16970337921850498</v>
      </c>
      <c r="AK45" s="1031"/>
      <c r="AL45" s="1030">
        <f>'H-Aufteilung'!$J$13*AL64</f>
        <v>0.16970337921850498</v>
      </c>
      <c r="AM45" s="1031"/>
      <c r="AN45" s="1030">
        <f>'H-Aufteilung'!$J$13*AN64</f>
        <v>0.16970337921850498</v>
      </c>
      <c r="AO45" s="1031"/>
      <c r="AP45" s="1030">
        <f>'H-Aufteilung'!$J$13*AP64</f>
        <v>0.16970337921850498</v>
      </c>
      <c r="AQ45" s="1031"/>
      <c r="AR45" s="1030">
        <f>'H-Aufteilung'!$J$13*AR64</f>
        <v>0.16970337921850498</v>
      </c>
      <c r="AS45" s="1031"/>
      <c r="AT45" s="1030">
        <f>'H-Aufteilung'!$J$13*AT64</f>
        <v>0.16970337921850498</v>
      </c>
      <c r="AU45" s="1031"/>
      <c r="AV45" s="1030">
        <f>'H-Aufteilung'!$J$13*AV64</f>
        <v>0.16970337921850498</v>
      </c>
      <c r="AW45" s="1031"/>
      <c r="AX45" s="1030">
        <f>'H-Aufteilung'!$J$13*AX64</f>
        <v>0.16970337921850498</v>
      </c>
      <c r="AY45" s="1031"/>
      <c r="AZ45" s="1030">
        <f>'H-Aufteilung'!$J$13*AZ64</f>
        <v>0.67881351687401992</v>
      </c>
      <c r="BA45" s="1031"/>
      <c r="BB45" s="1030">
        <f>'H-Aufteilung'!$J$13*BB64</f>
        <v>0.67881351687401992</v>
      </c>
      <c r="BC45" s="1031"/>
      <c r="BD45" s="1030">
        <f>'H-Aufteilung'!$J$13*BD64</f>
        <v>0.50911013765551494</v>
      </c>
      <c r="BE45" s="1031"/>
      <c r="BF45" s="1030">
        <f>'H-Aufteilung'!$J$13*BF64</f>
        <v>0.33940675843700996</v>
      </c>
      <c r="BG45" s="1031"/>
      <c r="BH45" s="1030">
        <f>'H-Aufteilung'!$J$13*BH64</f>
        <v>0.16970337921850498</v>
      </c>
      <c r="BI45" s="1031"/>
      <c r="BJ45" s="1030">
        <f>'H-Aufteilung'!$J$13*BJ64</f>
        <v>0.16970337921850498</v>
      </c>
      <c r="BK45" s="1031"/>
      <c r="BL45" s="1030">
        <f>'H-Aufteilung'!$J$13*BL64</f>
        <v>0.16970337921850498</v>
      </c>
      <c r="BM45" s="1031"/>
      <c r="BN45" s="1030">
        <f>'H-Aufteilung'!$J$13*BN64</f>
        <v>0.33940675843700996</v>
      </c>
      <c r="BO45" s="1031"/>
      <c r="BP45" s="1030">
        <f>'H-Aufteilung'!$J$13*BP64</f>
        <v>0.33940675843700996</v>
      </c>
      <c r="BQ45" s="1031"/>
      <c r="BR45" s="1030">
        <f>'H-Aufteilung'!$J$13*BR64</f>
        <v>0.33940675843700996</v>
      </c>
      <c r="BS45" s="1031"/>
      <c r="BT45" s="1030">
        <f>'H-Aufteilung'!$J$13*BT64</f>
        <v>0.33940675843700996</v>
      </c>
      <c r="BU45" s="1031"/>
      <c r="BV45" s="1030">
        <f>'H-Aufteilung'!$J$13*BV64</f>
        <v>0.33940675843700996</v>
      </c>
      <c r="BW45" s="1031"/>
      <c r="BX45" s="1030">
        <f>'H-Aufteilung'!$J$13*BX64</f>
        <v>0.33940675843700996</v>
      </c>
      <c r="BY45" s="1031"/>
      <c r="BZ45" s="1030">
        <f>'H-Aufteilung'!$J$13*BZ64</f>
        <v>0.33940675843700996</v>
      </c>
      <c r="CA45" s="1031"/>
      <c r="CB45" s="1030">
        <f>'H-Aufteilung'!$J$13*CB64</f>
        <v>0.33940675843700996</v>
      </c>
      <c r="CC45" s="1031"/>
      <c r="CD45" s="1030">
        <f>'H-Aufteilung'!$J$13*CD64</f>
        <v>0.33940675843700996</v>
      </c>
      <c r="CE45" s="1031"/>
      <c r="CF45" s="275">
        <f t="shared" si="0"/>
        <v>16.970337921850511</v>
      </c>
      <c r="CG45" s="276">
        <v>140</v>
      </c>
      <c r="CH45" s="277">
        <f t="shared" si="1"/>
        <v>2375.8473090590714</v>
      </c>
      <c r="CI45" s="254"/>
      <c r="CJ45" s="254"/>
      <c r="CK45" s="254"/>
      <c r="CL45" s="254"/>
      <c r="CM45" s="278"/>
      <c r="CN45" s="279">
        <f>(CF45+CK45)*0.1</f>
        <v>1.6970337921850511</v>
      </c>
      <c r="CO45" s="286">
        <v>110</v>
      </c>
      <c r="CP45" s="281">
        <f t="shared" ref="CP45:CP49" si="2">CN45*CO45</f>
        <v>186.67371714035562</v>
      </c>
      <c r="CQ45" s="282"/>
    </row>
    <row r="46" spans="1:115" ht="15.75" x14ac:dyDescent="0.2">
      <c r="A46" s="283" t="s">
        <v>361</v>
      </c>
      <c r="B46" s="284"/>
      <c r="C46" s="285" t="s">
        <v>7</v>
      </c>
      <c r="D46" s="1030">
        <f>'H-Aufteilung'!$J$14*D64</f>
        <v>28.53530895007454</v>
      </c>
      <c r="E46" s="1031"/>
      <c r="F46" s="1030">
        <f>'H-Aufteilung'!$J$14*F64</f>
        <v>28.53530895007454</v>
      </c>
      <c r="G46" s="1031"/>
      <c r="H46" s="1030">
        <f>'H-Aufteilung'!$J$14*H64</f>
        <v>7.1338272375186351</v>
      </c>
      <c r="I46" s="1031"/>
      <c r="J46" s="1030">
        <f>'H-Aufteilung'!$J$14*J64</f>
        <v>1.426765447503727</v>
      </c>
      <c r="K46" s="1031"/>
      <c r="L46" s="1030">
        <f>'H-Aufteilung'!$J$14*L64</f>
        <v>1.426765447503727</v>
      </c>
      <c r="M46" s="1031"/>
      <c r="N46" s="1030">
        <f>'H-Aufteilung'!$J$14*N64</f>
        <v>1.426765447503727</v>
      </c>
      <c r="O46" s="1031"/>
      <c r="P46" s="1030">
        <f>'H-Aufteilung'!$J$14*P64</f>
        <v>1.426765447503727</v>
      </c>
      <c r="Q46" s="1031"/>
      <c r="R46" s="1030">
        <f>'H-Aufteilung'!$J$14*R64</f>
        <v>1.426765447503727</v>
      </c>
      <c r="S46" s="1031"/>
      <c r="T46" s="1030">
        <f>'H-Aufteilung'!$J$14*T64</f>
        <v>1.426765447503727</v>
      </c>
      <c r="U46" s="1031"/>
      <c r="V46" s="1030">
        <f>'H-Aufteilung'!$J$14*V64</f>
        <v>1.426765447503727</v>
      </c>
      <c r="W46" s="1031"/>
      <c r="X46" s="1030">
        <f>'H-Aufteilung'!$J$14*X64</f>
        <v>1.426765447503727</v>
      </c>
      <c r="Y46" s="1031"/>
      <c r="Z46" s="1030">
        <f>'H-Aufteilung'!$J$14*Z64</f>
        <v>1.426765447503727</v>
      </c>
      <c r="AA46" s="1031"/>
      <c r="AB46" s="1030">
        <f>'H-Aufteilung'!$J$14*AB64</f>
        <v>1.426765447503727</v>
      </c>
      <c r="AC46" s="1031"/>
      <c r="AD46" s="1030">
        <f>'H-Aufteilung'!$J$14*AD64</f>
        <v>1.426765447503727</v>
      </c>
      <c r="AE46" s="1031"/>
      <c r="AF46" s="1030">
        <f>'H-Aufteilung'!$J$14*AF64</f>
        <v>1.426765447503727</v>
      </c>
      <c r="AG46" s="1031"/>
      <c r="AH46" s="1030">
        <f>'H-Aufteilung'!$J$14*AH64</f>
        <v>1.426765447503727</v>
      </c>
      <c r="AI46" s="1031"/>
      <c r="AJ46" s="1030">
        <f>'H-Aufteilung'!$J$14*AJ64</f>
        <v>1.426765447503727</v>
      </c>
      <c r="AK46" s="1031"/>
      <c r="AL46" s="1030">
        <f>'H-Aufteilung'!$J$14*AL64</f>
        <v>1.426765447503727</v>
      </c>
      <c r="AM46" s="1031"/>
      <c r="AN46" s="1030">
        <f>'H-Aufteilung'!$J$14*AN64</f>
        <v>1.426765447503727</v>
      </c>
      <c r="AO46" s="1031"/>
      <c r="AP46" s="1030">
        <f>'H-Aufteilung'!$J$14*AP64</f>
        <v>1.426765447503727</v>
      </c>
      <c r="AQ46" s="1031"/>
      <c r="AR46" s="1030">
        <f>'H-Aufteilung'!$J$14*AR64</f>
        <v>1.426765447503727</v>
      </c>
      <c r="AS46" s="1031"/>
      <c r="AT46" s="1030">
        <f>'H-Aufteilung'!$J$14*AT64</f>
        <v>1.426765447503727</v>
      </c>
      <c r="AU46" s="1031"/>
      <c r="AV46" s="1030">
        <f>'H-Aufteilung'!$J$14*AV64</f>
        <v>1.426765447503727</v>
      </c>
      <c r="AW46" s="1031"/>
      <c r="AX46" s="1030">
        <f>'H-Aufteilung'!$J$14*AX64</f>
        <v>1.426765447503727</v>
      </c>
      <c r="AY46" s="1031"/>
      <c r="AZ46" s="1030">
        <f>'H-Aufteilung'!$J$14*AZ64</f>
        <v>5.7070617900149081</v>
      </c>
      <c r="BA46" s="1031"/>
      <c r="BB46" s="1030">
        <f>'H-Aufteilung'!$J$14*BB64</f>
        <v>5.7070617900149081</v>
      </c>
      <c r="BC46" s="1031"/>
      <c r="BD46" s="1030">
        <f>'H-Aufteilung'!$J$14*BD64</f>
        <v>4.2802963425111811</v>
      </c>
      <c r="BE46" s="1031"/>
      <c r="BF46" s="1030">
        <f>'H-Aufteilung'!$J$14*BF64</f>
        <v>2.853530895007454</v>
      </c>
      <c r="BG46" s="1031"/>
      <c r="BH46" s="1030">
        <f>'H-Aufteilung'!$J$14*BH64</f>
        <v>1.426765447503727</v>
      </c>
      <c r="BI46" s="1031"/>
      <c r="BJ46" s="1030">
        <f>'H-Aufteilung'!$J$14*BJ64</f>
        <v>1.426765447503727</v>
      </c>
      <c r="BK46" s="1031"/>
      <c r="BL46" s="1030">
        <f>'H-Aufteilung'!$J$14*BL64</f>
        <v>1.426765447503727</v>
      </c>
      <c r="BM46" s="1031"/>
      <c r="BN46" s="1030">
        <f>'H-Aufteilung'!$J$14*BN64</f>
        <v>2.853530895007454</v>
      </c>
      <c r="BO46" s="1031"/>
      <c r="BP46" s="1030">
        <f>'H-Aufteilung'!$J$14*BP64</f>
        <v>2.853530895007454</v>
      </c>
      <c r="BQ46" s="1031"/>
      <c r="BR46" s="1030">
        <f>'H-Aufteilung'!$J$14*BR64</f>
        <v>2.853530895007454</v>
      </c>
      <c r="BS46" s="1031"/>
      <c r="BT46" s="1030">
        <f>'H-Aufteilung'!$J$14*BT64</f>
        <v>2.853530895007454</v>
      </c>
      <c r="BU46" s="1031"/>
      <c r="BV46" s="1030">
        <f>'H-Aufteilung'!$J$14*BV64</f>
        <v>2.853530895007454</v>
      </c>
      <c r="BW46" s="1031"/>
      <c r="BX46" s="1030">
        <f>'H-Aufteilung'!$J$14*BX64</f>
        <v>2.853530895007454</v>
      </c>
      <c r="BY46" s="1031"/>
      <c r="BZ46" s="1030">
        <f>'H-Aufteilung'!$J$14*BZ64</f>
        <v>2.853530895007454</v>
      </c>
      <c r="CA46" s="1031"/>
      <c r="CB46" s="1030">
        <f>'H-Aufteilung'!$J$14*CB64</f>
        <v>2.853530895007454</v>
      </c>
      <c r="CC46" s="1031"/>
      <c r="CD46" s="1030">
        <f>'H-Aufteilung'!$J$14*CD64</f>
        <v>2.853530895007454</v>
      </c>
      <c r="CE46" s="1031"/>
      <c r="CF46" s="275">
        <f t="shared" si="0"/>
        <v>142.67654475037267</v>
      </c>
      <c r="CG46" s="276">
        <v>118</v>
      </c>
      <c r="CH46" s="277">
        <f t="shared" si="1"/>
        <v>16835.832280543975</v>
      </c>
      <c r="CI46" s="254"/>
      <c r="CJ46" s="254"/>
      <c r="CK46" s="254"/>
      <c r="CL46" s="254"/>
      <c r="CM46" s="278"/>
      <c r="CN46" s="279"/>
      <c r="CO46" s="286"/>
      <c r="CP46" s="281"/>
      <c r="CQ46" s="282"/>
    </row>
    <row r="47" spans="1:115" ht="15.75" x14ac:dyDescent="0.2">
      <c r="A47" s="283" t="s">
        <v>359</v>
      </c>
      <c r="B47" s="284"/>
      <c r="C47" s="285" t="s">
        <v>3</v>
      </c>
      <c r="D47" s="1030">
        <f>'H-Aufteilung'!$J$15*D64</f>
        <v>416.33895701606554</v>
      </c>
      <c r="E47" s="1031"/>
      <c r="F47" s="1030">
        <f>'H-Aufteilung'!$J$15*F64</f>
        <v>416.33895701606554</v>
      </c>
      <c r="G47" s="1031"/>
      <c r="H47" s="1030">
        <f>'H-Aufteilung'!$J$15*H64</f>
        <v>104.08473925401638</v>
      </c>
      <c r="I47" s="1031"/>
      <c r="J47" s="1030">
        <f>'H-Aufteilung'!$J$15*J64</f>
        <v>20.816947850803277</v>
      </c>
      <c r="K47" s="1031"/>
      <c r="L47" s="1030">
        <f>'H-Aufteilung'!$J$15*L64</f>
        <v>20.816947850803277</v>
      </c>
      <c r="M47" s="1031"/>
      <c r="N47" s="1030">
        <f>'H-Aufteilung'!$J$15*N64</f>
        <v>20.816947850803277</v>
      </c>
      <c r="O47" s="1031"/>
      <c r="P47" s="1030">
        <f>'H-Aufteilung'!$J$15*P64</f>
        <v>20.816947850803277</v>
      </c>
      <c r="Q47" s="1031"/>
      <c r="R47" s="1030">
        <f>'H-Aufteilung'!$J$15*R64</f>
        <v>20.816947850803277</v>
      </c>
      <c r="S47" s="1031"/>
      <c r="T47" s="1030">
        <f>'H-Aufteilung'!$J$15*T64</f>
        <v>20.816947850803277</v>
      </c>
      <c r="U47" s="1031"/>
      <c r="V47" s="1030">
        <f>'H-Aufteilung'!$J$15*V64</f>
        <v>20.816947850803277</v>
      </c>
      <c r="W47" s="1031"/>
      <c r="X47" s="1030">
        <f>'H-Aufteilung'!$J$15*X64</f>
        <v>20.816947850803277</v>
      </c>
      <c r="Y47" s="1031"/>
      <c r="Z47" s="1030">
        <f>'H-Aufteilung'!$J$15*Z64</f>
        <v>20.816947850803277</v>
      </c>
      <c r="AA47" s="1031"/>
      <c r="AB47" s="1030">
        <f>'H-Aufteilung'!$J$15*AB64</f>
        <v>20.816947850803277</v>
      </c>
      <c r="AC47" s="1031"/>
      <c r="AD47" s="1030">
        <f>'H-Aufteilung'!$J$15*AD64</f>
        <v>20.816947850803277</v>
      </c>
      <c r="AE47" s="1031"/>
      <c r="AF47" s="1030">
        <f>'H-Aufteilung'!$J$15*AF64</f>
        <v>20.816947850803277</v>
      </c>
      <c r="AG47" s="1031"/>
      <c r="AH47" s="1030">
        <f>'H-Aufteilung'!$J$15*AH64</f>
        <v>20.816947850803277</v>
      </c>
      <c r="AI47" s="1031"/>
      <c r="AJ47" s="1030">
        <f>'H-Aufteilung'!$J$15*AJ64</f>
        <v>20.816947850803277</v>
      </c>
      <c r="AK47" s="1031"/>
      <c r="AL47" s="1030">
        <f>'H-Aufteilung'!$J$15*AL64</f>
        <v>20.816947850803277</v>
      </c>
      <c r="AM47" s="1031"/>
      <c r="AN47" s="1030">
        <f>'H-Aufteilung'!$J$15*AN64</f>
        <v>20.816947850803277</v>
      </c>
      <c r="AO47" s="1031"/>
      <c r="AP47" s="1030">
        <f>'H-Aufteilung'!$J$15*AP64</f>
        <v>20.816947850803277</v>
      </c>
      <c r="AQ47" s="1031"/>
      <c r="AR47" s="1030">
        <f>'H-Aufteilung'!$J$15*AR64</f>
        <v>20.816947850803277</v>
      </c>
      <c r="AS47" s="1031"/>
      <c r="AT47" s="1030">
        <f>'H-Aufteilung'!$J$15*AT64</f>
        <v>20.816947850803277</v>
      </c>
      <c r="AU47" s="1031"/>
      <c r="AV47" s="1030">
        <f>'H-Aufteilung'!$J$15*AV64</f>
        <v>20.816947850803277</v>
      </c>
      <c r="AW47" s="1031"/>
      <c r="AX47" s="1030">
        <f>'H-Aufteilung'!$J$15*AX64</f>
        <v>20.816947850803277</v>
      </c>
      <c r="AY47" s="1031"/>
      <c r="AZ47" s="1030">
        <f>'H-Aufteilung'!$J$15*AZ64</f>
        <v>83.26779140321311</v>
      </c>
      <c r="BA47" s="1031"/>
      <c r="BB47" s="1030">
        <f>'H-Aufteilung'!$J$15*BB64</f>
        <v>83.26779140321311</v>
      </c>
      <c r="BC47" s="1031"/>
      <c r="BD47" s="1030">
        <f>'H-Aufteilung'!$J$15*BD64</f>
        <v>62.450843552409829</v>
      </c>
      <c r="BE47" s="1031"/>
      <c r="BF47" s="1030">
        <f>'H-Aufteilung'!$J$15*BF64</f>
        <v>41.633895701606555</v>
      </c>
      <c r="BG47" s="1031"/>
      <c r="BH47" s="1030">
        <f>'H-Aufteilung'!$J$15*BH64</f>
        <v>20.816947850803277</v>
      </c>
      <c r="BI47" s="1031"/>
      <c r="BJ47" s="1030">
        <f>'H-Aufteilung'!$J$15*BJ64</f>
        <v>20.816947850803277</v>
      </c>
      <c r="BK47" s="1031"/>
      <c r="BL47" s="1030">
        <f>'H-Aufteilung'!$J$15*BL64</f>
        <v>20.816947850803277</v>
      </c>
      <c r="BM47" s="1031"/>
      <c r="BN47" s="1030">
        <f>'H-Aufteilung'!$J$15*BN64</f>
        <v>41.633895701606555</v>
      </c>
      <c r="BO47" s="1031"/>
      <c r="BP47" s="1030">
        <f>'H-Aufteilung'!$J$15*BP64</f>
        <v>41.633895701606555</v>
      </c>
      <c r="BQ47" s="1031"/>
      <c r="BR47" s="1030">
        <f>'H-Aufteilung'!$J$15*BR64</f>
        <v>41.633895701606555</v>
      </c>
      <c r="BS47" s="1031"/>
      <c r="BT47" s="1030">
        <f>'H-Aufteilung'!$J$15*BT64</f>
        <v>41.633895701606555</v>
      </c>
      <c r="BU47" s="1031"/>
      <c r="BV47" s="1030">
        <f>'H-Aufteilung'!$J$15*BV64</f>
        <v>41.633895701606555</v>
      </c>
      <c r="BW47" s="1031"/>
      <c r="BX47" s="1030">
        <f>'H-Aufteilung'!$J$15*BX64</f>
        <v>41.633895701606555</v>
      </c>
      <c r="BY47" s="1031"/>
      <c r="BZ47" s="1030">
        <f>'H-Aufteilung'!$J$15*BZ64</f>
        <v>41.633895701606555</v>
      </c>
      <c r="CA47" s="1031"/>
      <c r="CB47" s="1030">
        <f>'H-Aufteilung'!$J$15*CB64</f>
        <v>41.633895701606555</v>
      </c>
      <c r="CC47" s="1031"/>
      <c r="CD47" s="1030">
        <f>'H-Aufteilung'!$J$15*CD64</f>
        <v>41.633895701606555</v>
      </c>
      <c r="CE47" s="1031"/>
      <c r="CF47" s="275">
        <f t="shared" si="0"/>
        <v>2081.6947850803276</v>
      </c>
      <c r="CG47" s="276">
        <v>100</v>
      </c>
      <c r="CH47" s="277">
        <f t="shared" si="1"/>
        <v>208169.47850803277</v>
      </c>
      <c r="CI47" s="254"/>
      <c r="CJ47" s="254"/>
      <c r="CK47" s="254"/>
      <c r="CL47" s="254"/>
      <c r="CM47" s="278"/>
      <c r="CN47" s="279">
        <f>(CF47+CK47)*0.1</f>
        <v>208.16947850803277</v>
      </c>
      <c r="CO47" s="286">
        <v>100</v>
      </c>
      <c r="CP47" s="281">
        <f t="shared" si="2"/>
        <v>20816.947850803277</v>
      </c>
      <c r="CQ47" s="282"/>
    </row>
    <row r="48" spans="1:115" ht="15.75" x14ac:dyDescent="0.2">
      <c r="A48" s="283" t="s">
        <v>362</v>
      </c>
      <c r="B48" s="284"/>
      <c r="C48" s="285" t="s">
        <v>8</v>
      </c>
      <c r="D48" s="1030">
        <f>'H-Aufteilung'!$J$16*D64</f>
        <v>185.98233300279861</v>
      </c>
      <c r="E48" s="1031"/>
      <c r="F48" s="1030">
        <f>'H-Aufteilung'!$J$16*F64</f>
        <v>185.98233300279861</v>
      </c>
      <c r="G48" s="1031"/>
      <c r="H48" s="1030">
        <f>'H-Aufteilung'!$J$16*H64</f>
        <v>46.495583250699653</v>
      </c>
      <c r="I48" s="1031"/>
      <c r="J48" s="1030">
        <f>'H-Aufteilung'!$J$16*J64</f>
        <v>9.2991166501399309</v>
      </c>
      <c r="K48" s="1031"/>
      <c r="L48" s="1030">
        <f>'H-Aufteilung'!$J$16*L64</f>
        <v>9.2991166501399309</v>
      </c>
      <c r="M48" s="1031"/>
      <c r="N48" s="1030">
        <f>'H-Aufteilung'!$J$16*N64</f>
        <v>9.2991166501399309</v>
      </c>
      <c r="O48" s="1031"/>
      <c r="P48" s="1030">
        <f>'H-Aufteilung'!$J$16*P64</f>
        <v>9.2991166501399309</v>
      </c>
      <c r="Q48" s="1031"/>
      <c r="R48" s="1030">
        <f>'H-Aufteilung'!$J$16*R64</f>
        <v>9.2991166501399309</v>
      </c>
      <c r="S48" s="1031"/>
      <c r="T48" s="1030">
        <f>'H-Aufteilung'!$J$16*T64</f>
        <v>9.2991166501399309</v>
      </c>
      <c r="U48" s="1031"/>
      <c r="V48" s="1030">
        <f>'H-Aufteilung'!$J$16*V64</f>
        <v>9.2991166501399309</v>
      </c>
      <c r="W48" s="1031"/>
      <c r="X48" s="1030">
        <f>'H-Aufteilung'!$J$16*X64</f>
        <v>9.2991166501399309</v>
      </c>
      <c r="Y48" s="1031"/>
      <c r="Z48" s="1030">
        <f>'H-Aufteilung'!$J$16*Z64</f>
        <v>9.2991166501399309</v>
      </c>
      <c r="AA48" s="1031"/>
      <c r="AB48" s="1030">
        <f>'H-Aufteilung'!$J$16*AB64</f>
        <v>9.2991166501399309</v>
      </c>
      <c r="AC48" s="1031"/>
      <c r="AD48" s="1030">
        <f>'H-Aufteilung'!$J$16*AD64</f>
        <v>9.2991166501399309</v>
      </c>
      <c r="AE48" s="1031"/>
      <c r="AF48" s="1030">
        <f>'H-Aufteilung'!$J$16*AF64</f>
        <v>9.2991166501399309</v>
      </c>
      <c r="AG48" s="1031"/>
      <c r="AH48" s="1030">
        <f>'H-Aufteilung'!$J$16*AH64</f>
        <v>9.2991166501399309</v>
      </c>
      <c r="AI48" s="1031"/>
      <c r="AJ48" s="1030">
        <f>'H-Aufteilung'!$J$16*AJ64</f>
        <v>9.2991166501399309</v>
      </c>
      <c r="AK48" s="1031"/>
      <c r="AL48" s="1030">
        <f>'H-Aufteilung'!$J$16*AL64</f>
        <v>9.2991166501399309</v>
      </c>
      <c r="AM48" s="1031"/>
      <c r="AN48" s="1030">
        <f>'H-Aufteilung'!$J$16*AN64</f>
        <v>9.2991166501399309</v>
      </c>
      <c r="AO48" s="1031"/>
      <c r="AP48" s="1030">
        <f>'H-Aufteilung'!$J$16*AP64</f>
        <v>9.2991166501399309</v>
      </c>
      <c r="AQ48" s="1031"/>
      <c r="AR48" s="1030">
        <f>'H-Aufteilung'!$J$16*AR64</f>
        <v>9.2991166501399309</v>
      </c>
      <c r="AS48" s="1031"/>
      <c r="AT48" s="1030">
        <f>'H-Aufteilung'!$J$16*AT64</f>
        <v>9.2991166501399309</v>
      </c>
      <c r="AU48" s="1031"/>
      <c r="AV48" s="1030">
        <f>'H-Aufteilung'!$J$16*AV64</f>
        <v>9.2991166501399309</v>
      </c>
      <c r="AW48" s="1031"/>
      <c r="AX48" s="1030">
        <f>'H-Aufteilung'!$J$16*AX64</f>
        <v>9.2991166501399309</v>
      </c>
      <c r="AY48" s="1031"/>
      <c r="AZ48" s="1030">
        <f>'H-Aufteilung'!$J$16*AZ64</f>
        <v>37.196466600559724</v>
      </c>
      <c r="BA48" s="1031"/>
      <c r="BB48" s="1030">
        <f>'H-Aufteilung'!$J$16*BB64</f>
        <v>37.196466600559724</v>
      </c>
      <c r="BC48" s="1031"/>
      <c r="BD48" s="1030">
        <f>'H-Aufteilung'!$J$16*BD64</f>
        <v>27.897349950419787</v>
      </c>
      <c r="BE48" s="1031"/>
      <c r="BF48" s="1030">
        <f>'H-Aufteilung'!$J$16*BF64</f>
        <v>18.598233300279862</v>
      </c>
      <c r="BG48" s="1031"/>
      <c r="BH48" s="1030">
        <f>'H-Aufteilung'!$J$16*BH64</f>
        <v>9.2991166501399309</v>
      </c>
      <c r="BI48" s="1031"/>
      <c r="BJ48" s="1030">
        <f>'H-Aufteilung'!$J$16*BJ64</f>
        <v>9.2991166501399309</v>
      </c>
      <c r="BK48" s="1031"/>
      <c r="BL48" s="1030">
        <f>'H-Aufteilung'!$J$16*BL64</f>
        <v>9.2991166501399309</v>
      </c>
      <c r="BM48" s="1031"/>
      <c r="BN48" s="1030">
        <f>'H-Aufteilung'!$J$16*BN64</f>
        <v>18.598233300279862</v>
      </c>
      <c r="BO48" s="1031"/>
      <c r="BP48" s="1030">
        <f>'H-Aufteilung'!$J$16*BP64</f>
        <v>18.598233300279862</v>
      </c>
      <c r="BQ48" s="1031"/>
      <c r="BR48" s="1030">
        <f>'H-Aufteilung'!$J$16*BR64</f>
        <v>18.598233300279862</v>
      </c>
      <c r="BS48" s="1031"/>
      <c r="BT48" s="1030">
        <f>'H-Aufteilung'!$J$16*BT64</f>
        <v>18.598233300279862</v>
      </c>
      <c r="BU48" s="1031"/>
      <c r="BV48" s="1030">
        <f>'H-Aufteilung'!$J$16*BV64</f>
        <v>18.598233300279862</v>
      </c>
      <c r="BW48" s="1031"/>
      <c r="BX48" s="1030">
        <f>'H-Aufteilung'!$J$16*BX64</f>
        <v>18.598233300279862</v>
      </c>
      <c r="BY48" s="1031"/>
      <c r="BZ48" s="1030">
        <f>'H-Aufteilung'!$J$16*BZ64</f>
        <v>18.598233300279862</v>
      </c>
      <c r="CA48" s="1031"/>
      <c r="CB48" s="1030">
        <f>'H-Aufteilung'!$J$16*CB64</f>
        <v>18.598233300279862</v>
      </c>
      <c r="CC48" s="1031"/>
      <c r="CD48" s="1030">
        <f>'H-Aufteilung'!$J$16*CD64</f>
        <v>18.598233300279862</v>
      </c>
      <c r="CE48" s="1031"/>
      <c r="CF48" s="275">
        <f t="shared" ref="CF48" si="3">SUM(D48:CE48)</f>
        <v>929.91166501399266</v>
      </c>
      <c r="CG48" s="276">
        <v>75</v>
      </c>
      <c r="CH48" s="277">
        <f t="shared" si="1"/>
        <v>69743.374876049449</v>
      </c>
      <c r="CI48" s="254"/>
      <c r="CJ48" s="254"/>
      <c r="CK48" s="254"/>
      <c r="CL48" s="254"/>
      <c r="CM48" s="278"/>
      <c r="CN48" s="279"/>
      <c r="CO48" s="286"/>
      <c r="CP48" s="281"/>
      <c r="CQ48" s="282"/>
    </row>
    <row r="49" spans="1:95" ht="15.75" x14ac:dyDescent="0.2">
      <c r="A49" s="283" t="s">
        <v>360</v>
      </c>
      <c r="B49" s="284"/>
      <c r="C49" s="285" t="s">
        <v>9</v>
      </c>
      <c r="D49" s="1030">
        <f>'H-Aufteilung'!$J$17*D64</f>
        <v>220.99151160454204</v>
      </c>
      <c r="E49" s="1031"/>
      <c r="F49" s="1030">
        <f>'H-Aufteilung'!$J$17*F64</f>
        <v>220.99151160454204</v>
      </c>
      <c r="G49" s="1031"/>
      <c r="H49" s="1030">
        <f>'H-Aufteilung'!$J$17*H64</f>
        <v>55.24787790113551</v>
      </c>
      <c r="I49" s="1031"/>
      <c r="J49" s="1030">
        <f>'H-Aufteilung'!$J$17*J64</f>
        <v>11.049575580227101</v>
      </c>
      <c r="K49" s="1031"/>
      <c r="L49" s="1030">
        <f>'H-Aufteilung'!$J$17*L64</f>
        <v>11.049575580227101</v>
      </c>
      <c r="M49" s="1031"/>
      <c r="N49" s="1030">
        <f>'H-Aufteilung'!$J$17*N64</f>
        <v>11.049575580227101</v>
      </c>
      <c r="O49" s="1031"/>
      <c r="P49" s="1030">
        <f>'H-Aufteilung'!$J$17*P64</f>
        <v>11.049575580227101</v>
      </c>
      <c r="Q49" s="1031"/>
      <c r="R49" s="1030">
        <f>'H-Aufteilung'!$J$17*R64</f>
        <v>11.049575580227101</v>
      </c>
      <c r="S49" s="1031"/>
      <c r="T49" s="1030">
        <f>'H-Aufteilung'!$J$17*T64</f>
        <v>11.049575580227101</v>
      </c>
      <c r="U49" s="1031"/>
      <c r="V49" s="1030">
        <f>'H-Aufteilung'!$J$17*V64</f>
        <v>11.049575580227101</v>
      </c>
      <c r="W49" s="1031"/>
      <c r="X49" s="1030">
        <f>'H-Aufteilung'!$J$17*X64</f>
        <v>11.049575580227101</v>
      </c>
      <c r="Y49" s="1031"/>
      <c r="Z49" s="1030">
        <f>'H-Aufteilung'!$J$17*Z64</f>
        <v>11.049575580227101</v>
      </c>
      <c r="AA49" s="1031"/>
      <c r="AB49" s="1030">
        <f>'H-Aufteilung'!$J$17*AB64</f>
        <v>11.049575580227101</v>
      </c>
      <c r="AC49" s="1031"/>
      <c r="AD49" s="1030">
        <f>'H-Aufteilung'!$J$17*AD64</f>
        <v>11.049575580227101</v>
      </c>
      <c r="AE49" s="1031"/>
      <c r="AF49" s="1030">
        <f>'H-Aufteilung'!$J$17*AF64</f>
        <v>11.049575580227101</v>
      </c>
      <c r="AG49" s="1031"/>
      <c r="AH49" s="1030">
        <f>'H-Aufteilung'!$J$17*AH64</f>
        <v>11.049575580227101</v>
      </c>
      <c r="AI49" s="1031"/>
      <c r="AJ49" s="1030">
        <f>'H-Aufteilung'!$J$17*AJ64</f>
        <v>11.049575580227101</v>
      </c>
      <c r="AK49" s="1031"/>
      <c r="AL49" s="1030">
        <f>'H-Aufteilung'!$J$17*AL64</f>
        <v>11.049575580227101</v>
      </c>
      <c r="AM49" s="1031"/>
      <c r="AN49" s="1030">
        <f>'H-Aufteilung'!$J$17*AN64</f>
        <v>11.049575580227101</v>
      </c>
      <c r="AO49" s="1031"/>
      <c r="AP49" s="1030">
        <f>'H-Aufteilung'!$J$17*AP64</f>
        <v>11.049575580227101</v>
      </c>
      <c r="AQ49" s="1031"/>
      <c r="AR49" s="1030">
        <f>'H-Aufteilung'!$J$17*AR64</f>
        <v>11.049575580227101</v>
      </c>
      <c r="AS49" s="1031"/>
      <c r="AT49" s="1030">
        <f>'H-Aufteilung'!$J$17*AT64</f>
        <v>11.049575580227101</v>
      </c>
      <c r="AU49" s="1031"/>
      <c r="AV49" s="1030">
        <f>'H-Aufteilung'!$J$17*AV64</f>
        <v>11.049575580227101</v>
      </c>
      <c r="AW49" s="1031"/>
      <c r="AX49" s="1030">
        <f>'H-Aufteilung'!$J$17*AX64</f>
        <v>11.049575580227101</v>
      </c>
      <c r="AY49" s="1031"/>
      <c r="AZ49" s="1030">
        <f>'H-Aufteilung'!$J$17*AZ64</f>
        <v>44.198302320908404</v>
      </c>
      <c r="BA49" s="1031"/>
      <c r="BB49" s="1030">
        <f>'H-Aufteilung'!$J$17*BB64</f>
        <v>44.198302320908404</v>
      </c>
      <c r="BC49" s="1031"/>
      <c r="BD49" s="1030">
        <f>'H-Aufteilung'!$J$17*BD64</f>
        <v>33.148726740681305</v>
      </c>
      <c r="BE49" s="1031"/>
      <c r="BF49" s="1030">
        <f>'H-Aufteilung'!$J$17*BF64</f>
        <v>22.099151160454202</v>
      </c>
      <c r="BG49" s="1031"/>
      <c r="BH49" s="1030">
        <f>'H-Aufteilung'!$J$17*BH64</f>
        <v>11.049575580227101</v>
      </c>
      <c r="BI49" s="1031"/>
      <c r="BJ49" s="1030">
        <f>'H-Aufteilung'!$J$17*BJ64</f>
        <v>11.049575580227101</v>
      </c>
      <c r="BK49" s="1031"/>
      <c r="BL49" s="1030">
        <f>'H-Aufteilung'!$J$17*BL64</f>
        <v>11.049575580227101</v>
      </c>
      <c r="BM49" s="1031"/>
      <c r="BN49" s="1030">
        <f>'H-Aufteilung'!$J$17*BN64</f>
        <v>22.099151160454202</v>
      </c>
      <c r="BO49" s="1031"/>
      <c r="BP49" s="1030">
        <f>'H-Aufteilung'!$J$17*BP64</f>
        <v>22.099151160454202</v>
      </c>
      <c r="BQ49" s="1031"/>
      <c r="BR49" s="1030">
        <f>'H-Aufteilung'!$J$17*BR64</f>
        <v>22.099151160454202</v>
      </c>
      <c r="BS49" s="1031"/>
      <c r="BT49" s="1030">
        <f>'H-Aufteilung'!$J$17*BT64</f>
        <v>22.099151160454202</v>
      </c>
      <c r="BU49" s="1031"/>
      <c r="BV49" s="1030">
        <f>'H-Aufteilung'!$J$17*BV64</f>
        <v>22.099151160454202</v>
      </c>
      <c r="BW49" s="1031"/>
      <c r="BX49" s="1030">
        <f>'H-Aufteilung'!$J$17*BX64</f>
        <v>22.099151160454202</v>
      </c>
      <c r="BY49" s="1031"/>
      <c r="BZ49" s="1030">
        <f>'H-Aufteilung'!$J$17*BZ64</f>
        <v>22.099151160454202</v>
      </c>
      <c r="CA49" s="1031"/>
      <c r="CB49" s="1030">
        <f>'H-Aufteilung'!$J$17*CB64</f>
        <v>22.099151160454202</v>
      </c>
      <c r="CC49" s="1031"/>
      <c r="CD49" s="1030">
        <f>'H-Aufteilung'!$J$17*CD64</f>
        <v>22.099151160454202</v>
      </c>
      <c r="CE49" s="1031"/>
      <c r="CF49" s="275">
        <f t="shared" si="0"/>
        <v>1104.9575580227117</v>
      </c>
      <c r="CG49" s="276">
        <v>60</v>
      </c>
      <c r="CH49" s="277">
        <f t="shared" si="1"/>
        <v>66297.453481362711</v>
      </c>
      <c r="CI49" s="254"/>
      <c r="CJ49" s="254"/>
      <c r="CK49" s="254"/>
      <c r="CL49" s="254"/>
      <c r="CM49" s="278"/>
      <c r="CN49" s="279">
        <f>(CF49+CK49)*0.1</f>
        <v>110.49575580227118</v>
      </c>
      <c r="CO49" s="286">
        <v>90</v>
      </c>
      <c r="CP49" s="281">
        <f t="shared" si="2"/>
        <v>9944.6180222044059</v>
      </c>
      <c r="CQ49" s="282"/>
    </row>
    <row r="50" spans="1:95" ht="15.75" x14ac:dyDescent="0.2">
      <c r="A50" s="283" t="s">
        <v>363</v>
      </c>
      <c r="B50" s="284"/>
      <c r="C50" s="285" t="s">
        <v>10</v>
      </c>
      <c r="D50" s="1030">
        <f>'H-Aufteilung'!$J$18*D64</f>
        <v>70.144063410315383</v>
      </c>
      <c r="E50" s="1031"/>
      <c r="F50" s="1030">
        <f>'H-Aufteilung'!$J$18*F64</f>
        <v>70.144063410315383</v>
      </c>
      <c r="G50" s="1031"/>
      <c r="H50" s="1030">
        <f>'H-Aufteilung'!$J$18*H64</f>
        <v>17.536015852578846</v>
      </c>
      <c r="I50" s="1031"/>
      <c r="J50" s="1030">
        <f>'H-Aufteilung'!$J$18*J64</f>
        <v>3.5072031705157691</v>
      </c>
      <c r="K50" s="1031"/>
      <c r="L50" s="1030">
        <f>'H-Aufteilung'!$J$18*L64</f>
        <v>3.5072031705157691</v>
      </c>
      <c r="M50" s="1031"/>
      <c r="N50" s="1030">
        <f>'H-Aufteilung'!$J$18*N64</f>
        <v>3.5072031705157691</v>
      </c>
      <c r="O50" s="1031"/>
      <c r="P50" s="1030">
        <f>'H-Aufteilung'!$J$18*P64</f>
        <v>3.5072031705157691</v>
      </c>
      <c r="Q50" s="1031"/>
      <c r="R50" s="1030">
        <f>'H-Aufteilung'!$J$18*R64</f>
        <v>3.5072031705157691</v>
      </c>
      <c r="S50" s="1031"/>
      <c r="T50" s="1030">
        <f>'H-Aufteilung'!$J$18*T64</f>
        <v>3.5072031705157691</v>
      </c>
      <c r="U50" s="1031"/>
      <c r="V50" s="1030">
        <f>'H-Aufteilung'!$J$18*V64</f>
        <v>3.5072031705157691</v>
      </c>
      <c r="W50" s="1031"/>
      <c r="X50" s="1030">
        <f>'H-Aufteilung'!$J$18*X64</f>
        <v>3.5072031705157691</v>
      </c>
      <c r="Y50" s="1031"/>
      <c r="Z50" s="1030">
        <f>'H-Aufteilung'!$J$18*Z64</f>
        <v>3.5072031705157691</v>
      </c>
      <c r="AA50" s="1031"/>
      <c r="AB50" s="1030">
        <f>'H-Aufteilung'!$J$18*AB64</f>
        <v>3.5072031705157691</v>
      </c>
      <c r="AC50" s="1031"/>
      <c r="AD50" s="1030">
        <f>'H-Aufteilung'!$J$18*AD64</f>
        <v>3.5072031705157691</v>
      </c>
      <c r="AE50" s="1031"/>
      <c r="AF50" s="1030">
        <f>'H-Aufteilung'!$J$18*AF64</f>
        <v>3.5072031705157691</v>
      </c>
      <c r="AG50" s="1031"/>
      <c r="AH50" s="1030">
        <f>'H-Aufteilung'!$J$18*AH64</f>
        <v>3.5072031705157691</v>
      </c>
      <c r="AI50" s="1031"/>
      <c r="AJ50" s="1030">
        <f>'H-Aufteilung'!$J$18*AJ64</f>
        <v>3.5072031705157691</v>
      </c>
      <c r="AK50" s="1031"/>
      <c r="AL50" s="1030">
        <f>'H-Aufteilung'!$J$18*AL64</f>
        <v>3.5072031705157691</v>
      </c>
      <c r="AM50" s="1031"/>
      <c r="AN50" s="1030">
        <f>'H-Aufteilung'!$J$18*AN64</f>
        <v>3.5072031705157691</v>
      </c>
      <c r="AO50" s="1031"/>
      <c r="AP50" s="1030">
        <f>'H-Aufteilung'!$J$18*AP64</f>
        <v>3.5072031705157691</v>
      </c>
      <c r="AQ50" s="1031"/>
      <c r="AR50" s="1030">
        <f>'H-Aufteilung'!$J$18*AR64</f>
        <v>3.5072031705157691</v>
      </c>
      <c r="AS50" s="1031"/>
      <c r="AT50" s="1030">
        <f>'H-Aufteilung'!$J$18*AT64</f>
        <v>3.5072031705157691</v>
      </c>
      <c r="AU50" s="1031"/>
      <c r="AV50" s="1030">
        <f>'H-Aufteilung'!$J$18*AV64</f>
        <v>3.5072031705157691</v>
      </c>
      <c r="AW50" s="1031"/>
      <c r="AX50" s="1030">
        <f>'H-Aufteilung'!$J$18*AX64</f>
        <v>3.5072031705157691</v>
      </c>
      <c r="AY50" s="1031"/>
      <c r="AZ50" s="1030">
        <f>'H-Aufteilung'!$J$18*AZ64</f>
        <v>14.028812682063077</v>
      </c>
      <c r="BA50" s="1031"/>
      <c r="BB50" s="1030">
        <f>'H-Aufteilung'!$J$18*BB64</f>
        <v>14.028812682063077</v>
      </c>
      <c r="BC50" s="1031"/>
      <c r="BD50" s="1030">
        <f>'H-Aufteilung'!$J$18*BD64</f>
        <v>10.521609511547307</v>
      </c>
      <c r="BE50" s="1031"/>
      <c r="BF50" s="1030">
        <f>'H-Aufteilung'!$J$18*BF64</f>
        <v>7.0144063410315383</v>
      </c>
      <c r="BG50" s="1031"/>
      <c r="BH50" s="1030">
        <f>'H-Aufteilung'!$J$18*BH64</f>
        <v>3.5072031705157691</v>
      </c>
      <c r="BI50" s="1031"/>
      <c r="BJ50" s="1030">
        <f>'H-Aufteilung'!$J$18*BJ64</f>
        <v>3.5072031705157691</v>
      </c>
      <c r="BK50" s="1031"/>
      <c r="BL50" s="1030">
        <f>'H-Aufteilung'!$J$18*BL64</f>
        <v>3.5072031705157691</v>
      </c>
      <c r="BM50" s="1031"/>
      <c r="BN50" s="1030">
        <f>'H-Aufteilung'!$J$18*BN64</f>
        <v>7.0144063410315383</v>
      </c>
      <c r="BO50" s="1031"/>
      <c r="BP50" s="1030">
        <f>'H-Aufteilung'!$J$18*BP64</f>
        <v>7.0144063410315383</v>
      </c>
      <c r="BQ50" s="1031"/>
      <c r="BR50" s="1030">
        <f>'H-Aufteilung'!$J$18*BR64</f>
        <v>7.0144063410315383</v>
      </c>
      <c r="BS50" s="1031"/>
      <c r="BT50" s="1030">
        <f>'H-Aufteilung'!$J$18*BT64</f>
        <v>7.0144063410315383</v>
      </c>
      <c r="BU50" s="1031"/>
      <c r="BV50" s="1030">
        <f>'H-Aufteilung'!$J$18*BV64</f>
        <v>7.0144063410315383</v>
      </c>
      <c r="BW50" s="1031"/>
      <c r="BX50" s="1030">
        <f>'H-Aufteilung'!$J$18*BX64</f>
        <v>7.0144063410315383</v>
      </c>
      <c r="BY50" s="1031"/>
      <c r="BZ50" s="1030">
        <f>'H-Aufteilung'!$J$18*BZ64</f>
        <v>7.0144063410315383</v>
      </c>
      <c r="CA50" s="1031"/>
      <c r="CB50" s="1030">
        <f>'H-Aufteilung'!$J$18*CB64</f>
        <v>7.0144063410315383</v>
      </c>
      <c r="CC50" s="1031"/>
      <c r="CD50" s="1030">
        <f>'H-Aufteilung'!$J$18*CD64</f>
        <v>7.0144063410315383</v>
      </c>
      <c r="CE50" s="1031"/>
      <c r="CF50" s="275">
        <f t="shared" si="0"/>
        <v>350.72031705157673</v>
      </c>
      <c r="CG50" s="276">
        <v>35</v>
      </c>
      <c r="CH50" s="277">
        <f t="shared" si="1"/>
        <v>12275.211096805186</v>
      </c>
      <c r="CI50" s="254"/>
      <c r="CJ50" s="254"/>
      <c r="CK50" s="254"/>
      <c r="CL50" s="254"/>
      <c r="CM50" s="278"/>
      <c r="CN50" s="279"/>
      <c r="CO50" s="286"/>
      <c r="CP50" s="281"/>
      <c r="CQ50" s="282"/>
    </row>
    <row r="51" spans="1:95" ht="14.25" customHeight="1" x14ac:dyDescent="0.2">
      <c r="A51" s="263" t="s">
        <v>347</v>
      </c>
      <c r="B51" s="287"/>
      <c r="C51" s="287"/>
      <c r="D51" s="1028">
        <f>SUM(D44:E50)</f>
        <v>925.38624156816616</v>
      </c>
      <c r="E51" s="1029"/>
      <c r="F51" s="1028">
        <f>SUM(F44:G50)</f>
        <v>925.38624156816616</v>
      </c>
      <c r="G51" s="1029"/>
      <c r="H51" s="1028">
        <f>SUM(H44:I50)</f>
        <v>231.34656039204154</v>
      </c>
      <c r="I51" s="1029"/>
      <c r="J51" s="1028">
        <f>SUM(J44:K50)</f>
        <v>46.269312078408305</v>
      </c>
      <c r="K51" s="1029"/>
      <c r="L51" s="1028">
        <f>SUM(L44:M50)</f>
        <v>46.269312078408305</v>
      </c>
      <c r="M51" s="1029"/>
      <c r="N51" s="1028">
        <f>SUM(N44:O50)</f>
        <v>46.269312078408305</v>
      </c>
      <c r="O51" s="1029"/>
      <c r="P51" s="1028">
        <f>SUM(P44:Q50)</f>
        <v>46.269312078408305</v>
      </c>
      <c r="Q51" s="1029"/>
      <c r="R51" s="1028">
        <f>SUM(R44:S50)</f>
        <v>46.269312078408305</v>
      </c>
      <c r="S51" s="1029"/>
      <c r="T51" s="1028">
        <f>SUM(T44:U50)</f>
        <v>46.269312078408305</v>
      </c>
      <c r="U51" s="1029"/>
      <c r="V51" s="1028">
        <f>SUM(V44:W50)</f>
        <v>46.269312078408305</v>
      </c>
      <c r="W51" s="1029"/>
      <c r="X51" s="1028">
        <f>SUM(X44:Y50)</f>
        <v>46.269312078408305</v>
      </c>
      <c r="Y51" s="1029"/>
      <c r="Z51" s="1028">
        <f>SUM(Z44:AA50)</f>
        <v>46.269312078408305</v>
      </c>
      <c r="AA51" s="1029"/>
      <c r="AB51" s="1027">
        <f>SUM(AB44:AC50)</f>
        <v>46.269312078408305</v>
      </c>
      <c r="AC51" s="1027"/>
      <c r="AD51" s="1027">
        <f>SUM(AD44:AE50)</f>
        <v>46.269312078408305</v>
      </c>
      <c r="AE51" s="1027"/>
      <c r="AF51" s="1027">
        <f>SUM(AF44:AG50)</f>
        <v>46.269312078408305</v>
      </c>
      <c r="AG51" s="1027"/>
      <c r="AH51" s="1027">
        <f>SUM(AH44:AI50)</f>
        <v>46.269312078408305</v>
      </c>
      <c r="AI51" s="1027"/>
      <c r="AJ51" s="1027">
        <f>SUM(AJ44:AK50)</f>
        <v>46.269312078408305</v>
      </c>
      <c r="AK51" s="1027"/>
      <c r="AL51" s="1027">
        <f>SUM(AL44:AM50)</f>
        <v>46.269312078408305</v>
      </c>
      <c r="AM51" s="1027"/>
      <c r="AN51" s="1027">
        <f>SUM(AN44:AO50)</f>
        <v>46.269312078408305</v>
      </c>
      <c r="AO51" s="1027"/>
      <c r="AP51" s="1027">
        <f>SUM(AP44:AQ50)</f>
        <v>46.269312078408305</v>
      </c>
      <c r="AQ51" s="1027"/>
      <c r="AR51" s="1027">
        <f>SUM(AR44:AS50)</f>
        <v>46.269312078408305</v>
      </c>
      <c r="AS51" s="1027"/>
      <c r="AT51" s="1027">
        <f>SUM(AT44:AU50)</f>
        <v>46.269312078408305</v>
      </c>
      <c r="AU51" s="1027"/>
      <c r="AV51" s="1027">
        <f>SUM(AV44:AW50)</f>
        <v>46.269312078408305</v>
      </c>
      <c r="AW51" s="1027"/>
      <c r="AX51" s="1027">
        <f>SUM(AX44:AY50)</f>
        <v>46.269312078408305</v>
      </c>
      <c r="AY51" s="1027"/>
      <c r="AZ51" s="1029">
        <f>SUM(AZ44:BA50)</f>
        <v>185.07724831363322</v>
      </c>
      <c r="BA51" s="1027"/>
      <c r="BB51" s="1029">
        <f>SUM(BB44:BC50)</f>
        <v>185.07724831363322</v>
      </c>
      <c r="BC51" s="1027"/>
      <c r="BD51" s="1029">
        <f>SUM(BD44:BE50)</f>
        <v>138.8079362352249</v>
      </c>
      <c r="BE51" s="1027"/>
      <c r="BF51" s="1027">
        <f>SUM(BF44:BG50)</f>
        <v>92.53862415681661</v>
      </c>
      <c r="BG51" s="1027"/>
      <c r="BH51" s="1027">
        <f>SUM(BH44:BI50)</f>
        <v>46.269312078408305</v>
      </c>
      <c r="BI51" s="1027"/>
      <c r="BJ51" s="1027">
        <f>SUM(BJ44:BK50)</f>
        <v>46.269312078408305</v>
      </c>
      <c r="BK51" s="1027"/>
      <c r="BL51" s="1027">
        <f>SUM(BL44:BM50)</f>
        <v>46.269312078408305</v>
      </c>
      <c r="BM51" s="1027"/>
      <c r="BN51" s="1027">
        <f>SUM(BN44:BO50)</f>
        <v>92.53862415681661</v>
      </c>
      <c r="BO51" s="1027"/>
      <c r="BP51" s="1027">
        <f>SUM(BP44:BQ50)</f>
        <v>92.53862415681661</v>
      </c>
      <c r="BQ51" s="1027"/>
      <c r="BR51" s="1027">
        <f>SUM(BR44:BS50)</f>
        <v>92.53862415681661</v>
      </c>
      <c r="BS51" s="1027"/>
      <c r="BT51" s="1027">
        <f>SUM(BT44:BU50)</f>
        <v>92.53862415681661</v>
      </c>
      <c r="BU51" s="1027"/>
      <c r="BV51" s="1027">
        <f>SUM(BV44:BW50)</f>
        <v>92.53862415681661</v>
      </c>
      <c r="BW51" s="1027"/>
      <c r="BX51" s="1027">
        <f>SUM(BX44:BY50)</f>
        <v>92.53862415681661</v>
      </c>
      <c r="BY51" s="1027"/>
      <c r="BZ51" s="1027">
        <f>SUM(BZ44:CA50)</f>
        <v>92.53862415681661</v>
      </c>
      <c r="CA51" s="1027"/>
      <c r="CB51" s="1027">
        <f>SUM(CB44:CC50)</f>
        <v>92.53862415681661</v>
      </c>
      <c r="CC51" s="1027"/>
      <c r="CD51" s="1027">
        <f>SUM(CD44:CE50)</f>
        <v>92.53862415681661</v>
      </c>
      <c r="CE51" s="1027"/>
      <c r="CF51" s="288">
        <f>SUM(CF44:CF50)</f>
        <v>4626.931207840832</v>
      </c>
      <c r="CG51" s="289"/>
      <c r="CH51" s="290">
        <f>SUM(CH44:CH50)</f>
        <v>375697.19755185314</v>
      </c>
      <c r="CI51" s="254"/>
      <c r="CJ51" s="254"/>
      <c r="CK51" s="254"/>
      <c r="CL51" s="254"/>
      <c r="CM51" s="291"/>
      <c r="CN51" s="292">
        <f>SUM(CN44:CN50)</f>
        <v>320.362268102489</v>
      </c>
      <c r="CO51" s="293"/>
      <c r="CP51" s="294">
        <f>SUM(CP44:CP50)</f>
        <v>30948.239590148038</v>
      </c>
    </row>
    <row r="52" spans="1:95" ht="14.25" customHeight="1" x14ac:dyDescent="0.2">
      <c r="A52" s="263" t="s">
        <v>348</v>
      </c>
      <c r="B52" s="287"/>
      <c r="C52" s="287"/>
      <c r="D52" s="1023">
        <f>SUMPRODUCT(D44:D50,$CG$44:$CG$50)</f>
        <v>75139.439510370619</v>
      </c>
      <c r="E52" s="1024"/>
      <c r="F52" s="1023">
        <f>SUMPRODUCT(F44:F50,$CG$44:$CG$50)</f>
        <v>75139.439510370619</v>
      </c>
      <c r="G52" s="1024"/>
      <c r="H52" s="1023">
        <f t="shared" ref="H52" si="4">SUMPRODUCT(H44:H50,$CG$44:$CG$50)</f>
        <v>18784.859877592655</v>
      </c>
      <c r="I52" s="1024"/>
      <c r="J52" s="1023">
        <f t="shared" ref="J52" si="5">SUMPRODUCT(J44:J50,$CG$44:$CG$50)</f>
        <v>3756.9719755185311</v>
      </c>
      <c r="K52" s="1024"/>
      <c r="L52" s="1023">
        <f t="shared" ref="L52" si="6">SUMPRODUCT(L44:L50,$CG$44:$CG$50)</f>
        <v>3756.9719755185311</v>
      </c>
      <c r="M52" s="1024"/>
      <c r="N52" s="1023">
        <f t="shared" ref="N52" si="7">SUMPRODUCT(N44:N50,$CG$44:$CG$50)</f>
        <v>3756.9719755185311</v>
      </c>
      <c r="O52" s="1024"/>
      <c r="P52" s="1023">
        <f t="shared" ref="P52" si="8">SUMPRODUCT(P44:P50,$CG$44:$CG$50)</f>
        <v>3756.9719755185311</v>
      </c>
      <c r="Q52" s="1024"/>
      <c r="R52" s="1023">
        <f t="shared" ref="R52" si="9">SUMPRODUCT(R44:R50,$CG$44:$CG$50)</f>
        <v>3756.9719755185311</v>
      </c>
      <c r="S52" s="1024"/>
      <c r="T52" s="1023">
        <f t="shared" ref="T52" si="10">SUMPRODUCT(T44:T50,$CG$44:$CG$50)</f>
        <v>3756.9719755185311</v>
      </c>
      <c r="U52" s="1024"/>
      <c r="V52" s="1023">
        <f t="shared" ref="V52" si="11">SUMPRODUCT(V44:V50,$CG$44:$CG$50)</f>
        <v>3756.9719755185311</v>
      </c>
      <c r="W52" s="1024"/>
      <c r="X52" s="1023">
        <f t="shared" ref="X52" si="12">SUMPRODUCT(X44:X50,$CG$44:$CG$50)</f>
        <v>3756.9719755185311</v>
      </c>
      <c r="Y52" s="1024"/>
      <c r="Z52" s="1023">
        <f t="shared" ref="Z52:CB52" si="13">SUMPRODUCT(Z44:Z50,$CG$44:$CG$50)</f>
        <v>3756.9719755185311</v>
      </c>
      <c r="AA52" s="1024"/>
      <c r="AB52" s="1023">
        <f t="shared" ref="AB52:CD52" si="14">SUMPRODUCT(AB44:AB50,$CG$44:$CG$50)</f>
        <v>3756.9719755185311</v>
      </c>
      <c r="AC52" s="1024"/>
      <c r="AD52" s="1023">
        <f t="shared" ref="AD52:BN52" si="15">SUMPRODUCT(AD44:AD50,$CG$44:$CG$50)</f>
        <v>3756.9719755185311</v>
      </c>
      <c r="AE52" s="1024"/>
      <c r="AF52" s="1023">
        <f t="shared" ref="AF52:BP52" si="16">SUMPRODUCT(AF44:AF50,$CG$44:$CG$50)</f>
        <v>3756.9719755185311</v>
      </c>
      <c r="AG52" s="1024"/>
      <c r="AH52" s="1023">
        <f t="shared" ref="AH52:BR52" si="17">SUMPRODUCT(AH44:AH50,$CG$44:$CG$50)</f>
        <v>3756.9719755185311</v>
      </c>
      <c r="AI52" s="1024"/>
      <c r="AJ52" s="1023">
        <f t="shared" ref="AJ52:BT52" si="18">SUMPRODUCT(AJ44:AJ50,$CG$44:$CG$50)</f>
        <v>3756.9719755185311</v>
      </c>
      <c r="AK52" s="1024"/>
      <c r="AL52" s="1023">
        <f t="shared" ref="AL52:BV52" si="19">SUMPRODUCT(AL44:AL50,$CG$44:$CG$50)</f>
        <v>3756.9719755185311</v>
      </c>
      <c r="AM52" s="1024"/>
      <c r="AN52" s="1023">
        <f t="shared" ref="AN52:BX52" si="20">SUMPRODUCT(AN44:AN50,$CG$44:$CG$50)</f>
        <v>3756.9719755185311</v>
      </c>
      <c r="AO52" s="1024"/>
      <c r="AP52" s="1023">
        <f t="shared" ref="AP52" si="21">SUMPRODUCT(AP44:AP50,$CG$44:$CG$50)</f>
        <v>3756.9719755185311</v>
      </c>
      <c r="AQ52" s="1024"/>
      <c r="AR52" s="1023">
        <f t="shared" si="13"/>
        <v>3756.9719755185311</v>
      </c>
      <c r="AS52" s="1024"/>
      <c r="AT52" s="1023">
        <f t="shared" si="14"/>
        <v>3756.9719755185311</v>
      </c>
      <c r="AU52" s="1024"/>
      <c r="AV52" s="1023">
        <f t="shared" si="15"/>
        <v>3756.9719755185311</v>
      </c>
      <c r="AW52" s="1024"/>
      <c r="AX52" s="1023">
        <f t="shared" si="16"/>
        <v>3756.9719755185311</v>
      </c>
      <c r="AY52" s="1024"/>
      <c r="AZ52" s="1023">
        <f t="shared" si="17"/>
        <v>15027.887902074124</v>
      </c>
      <c r="BA52" s="1024"/>
      <c r="BB52" s="1023">
        <f t="shared" si="18"/>
        <v>15027.887902074124</v>
      </c>
      <c r="BC52" s="1024"/>
      <c r="BD52" s="1023">
        <f t="shared" si="19"/>
        <v>11270.915926555594</v>
      </c>
      <c r="BE52" s="1024"/>
      <c r="BF52" s="1023">
        <f t="shared" si="20"/>
        <v>7513.9439510370621</v>
      </c>
      <c r="BG52" s="1024"/>
      <c r="BH52" s="1023">
        <f t="shared" ref="BH52" si="22">SUMPRODUCT(BH44:BH50,$CG$44:$CG$50)</f>
        <v>3756.9719755185311</v>
      </c>
      <c r="BI52" s="1024"/>
      <c r="BJ52" s="1023">
        <f t="shared" si="13"/>
        <v>3756.9719755185311</v>
      </c>
      <c r="BK52" s="1024"/>
      <c r="BL52" s="1023">
        <f t="shared" si="14"/>
        <v>3756.9719755185311</v>
      </c>
      <c r="BM52" s="1024"/>
      <c r="BN52" s="1023">
        <f t="shared" si="15"/>
        <v>7513.9439510370621</v>
      </c>
      <c r="BO52" s="1024"/>
      <c r="BP52" s="1023">
        <f t="shared" si="16"/>
        <v>7513.9439510370621</v>
      </c>
      <c r="BQ52" s="1024"/>
      <c r="BR52" s="1023">
        <f t="shared" si="17"/>
        <v>7513.9439510370621</v>
      </c>
      <c r="BS52" s="1024"/>
      <c r="BT52" s="1023">
        <f t="shared" si="18"/>
        <v>7513.9439510370621</v>
      </c>
      <c r="BU52" s="1024"/>
      <c r="BV52" s="1023">
        <f t="shared" si="19"/>
        <v>7513.9439510370621</v>
      </c>
      <c r="BW52" s="1024"/>
      <c r="BX52" s="1023">
        <f t="shared" si="20"/>
        <v>7513.9439510370621</v>
      </c>
      <c r="BY52" s="1024"/>
      <c r="BZ52" s="1023">
        <f t="shared" ref="BZ52" si="23">SUMPRODUCT(BZ44:BZ50,$CG$44:$CG$50)</f>
        <v>7513.9439510370621</v>
      </c>
      <c r="CA52" s="1024"/>
      <c r="CB52" s="1023">
        <f t="shared" si="13"/>
        <v>7513.9439510370621</v>
      </c>
      <c r="CC52" s="1024"/>
      <c r="CD52" s="1023">
        <f t="shared" si="14"/>
        <v>7513.9439510370621</v>
      </c>
      <c r="CE52" s="1024"/>
      <c r="CF52" s="295"/>
      <c r="CG52" s="296"/>
      <c r="CH52" s="297"/>
      <c r="CI52" s="254"/>
      <c r="CJ52" s="254"/>
      <c r="CK52" s="254"/>
      <c r="CL52" s="254"/>
      <c r="CM52" s="291"/>
      <c r="CN52" s="299"/>
      <c r="CO52" s="293"/>
      <c r="CP52" s="299"/>
    </row>
    <row r="53" spans="1:95" outlineLevel="1" x14ac:dyDescent="0.2">
      <c r="A53" s="300"/>
      <c r="C53" s="301"/>
      <c r="AB53" s="302"/>
      <c r="AY53" s="303"/>
      <c r="CF53" s="1025" t="s">
        <v>349</v>
      </c>
      <c r="CG53" s="1026"/>
      <c r="CH53" s="1026"/>
      <c r="CI53" s="30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298"/>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278"/>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309"/>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s="278"/>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f>(4000+1000+4000+4000+4000)/95</f>
        <v>178.94736842105263</v>
      </c>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178.94736842105263</v>
      </c>
      <c r="CG58" s="574">
        <v>95</v>
      </c>
      <c r="CH58" s="573">
        <f t="shared" si="25"/>
        <v>17000</v>
      </c>
      <c r="CI58" s="27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f>20000/95</f>
        <v>210.52631578947367</v>
      </c>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210.52631578947367</v>
      </c>
      <c r="CG59" s="574">
        <v>95</v>
      </c>
      <c r="CH59" s="573">
        <f t="shared" si="25"/>
        <v>20000</v>
      </c>
      <c r="CI59" s="30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f>35000/95</f>
        <v>368.42105263157896</v>
      </c>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368.42105263157896</v>
      </c>
      <c r="CG60" s="574">
        <v>95</v>
      </c>
      <c r="CH60" s="573">
        <f t="shared" si="25"/>
        <v>35000</v>
      </c>
      <c r="CI60" s="309"/>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309"/>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757.8947368421052</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757.8947368421052</v>
      </c>
      <c r="CG62" s="569"/>
      <c r="CH62" s="570">
        <f>SUM(CH55:CH61)</f>
        <v>72000</v>
      </c>
      <c r="CI62" s="298"/>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72000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v>0.2</v>
      </c>
      <c r="E64" s="1004"/>
      <c r="F64" s="1004">
        <v>0.2</v>
      </c>
      <c r="G64" s="1004"/>
      <c r="H64" s="1004">
        <v>0.05</v>
      </c>
      <c r="I64" s="1004"/>
      <c r="J64" s="1004">
        <v>0.01</v>
      </c>
      <c r="K64" s="1004"/>
      <c r="L64" s="1004">
        <v>0.01</v>
      </c>
      <c r="M64" s="1004"/>
      <c r="N64" s="1004">
        <v>0.01</v>
      </c>
      <c r="O64" s="1004"/>
      <c r="P64" s="1004">
        <v>0.01</v>
      </c>
      <c r="Q64" s="1004"/>
      <c r="R64" s="1004">
        <v>0.01</v>
      </c>
      <c r="S64" s="1004"/>
      <c r="T64" s="1004">
        <v>0.01</v>
      </c>
      <c r="U64" s="1004"/>
      <c r="V64" s="1004">
        <v>0.01</v>
      </c>
      <c r="W64" s="1004"/>
      <c r="X64" s="1004">
        <v>0.01</v>
      </c>
      <c r="Y64" s="1004"/>
      <c r="Z64" s="1004">
        <v>0.01</v>
      </c>
      <c r="AA64" s="1004"/>
      <c r="AB64" s="1004">
        <v>0.01</v>
      </c>
      <c r="AC64" s="1004"/>
      <c r="AD64" s="1004">
        <v>0.01</v>
      </c>
      <c r="AE64" s="1004"/>
      <c r="AF64" s="1004">
        <v>0.01</v>
      </c>
      <c r="AG64" s="1004"/>
      <c r="AH64" s="1004">
        <v>0.01</v>
      </c>
      <c r="AI64" s="1004"/>
      <c r="AJ64" s="1004">
        <v>0.01</v>
      </c>
      <c r="AK64" s="1004"/>
      <c r="AL64" s="1004">
        <v>0.01</v>
      </c>
      <c r="AM64" s="1004"/>
      <c r="AN64" s="1004">
        <v>0.01</v>
      </c>
      <c r="AO64" s="1004"/>
      <c r="AP64" s="1004">
        <v>0.01</v>
      </c>
      <c r="AQ64" s="1004"/>
      <c r="AR64" s="1004">
        <v>0.01</v>
      </c>
      <c r="AS64" s="1004"/>
      <c r="AT64" s="1004">
        <v>0.01</v>
      </c>
      <c r="AU64" s="1004"/>
      <c r="AV64" s="1004">
        <v>0.01</v>
      </c>
      <c r="AW64" s="1004"/>
      <c r="AX64" s="1004">
        <v>0.01</v>
      </c>
      <c r="AY64" s="1004"/>
      <c r="AZ64" s="1004">
        <v>0.04</v>
      </c>
      <c r="BA64" s="1004"/>
      <c r="BB64" s="1004">
        <v>0.04</v>
      </c>
      <c r="BC64" s="1004"/>
      <c r="BD64" s="1004">
        <v>0.03</v>
      </c>
      <c r="BE64" s="1004"/>
      <c r="BF64" s="1004">
        <v>0.02</v>
      </c>
      <c r="BG64" s="1004"/>
      <c r="BH64" s="1004">
        <v>0.01</v>
      </c>
      <c r="BI64" s="1004"/>
      <c r="BJ64" s="1004">
        <v>0.01</v>
      </c>
      <c r="BK64" s="1004"/>
      <c r="BL64" s="1004">
        <v>0.01</v>
      </c>
      <c r="BM64" s="1004"/>
      <c r="BN64" s="1004">
        <v>0.02</v>
      </c>
      <c r="BO64" s="1004"/>
      <c r="BP64" s="1004">
        <v>0.02</v>
      </c>
      <c r="BQ64" s="1004"/>
      <c r="BR64" s="1004">
        <v>0.02</v>
      </c>
      <c r="BS64" s="1004"/>
      <c r="BT64" s="1004">
        <v>0.02</v>
      </c>
      <c r="BU64" s="1004"/>
      <c r="BV64" s="1004">
        <v>0.02</v>
      </c>
      <c r="BW64" s="1004"/>
      <c r="BX64" s="1004">
        <v>0.02</v>
      </c>
      <c r="BY64" s="1004"/>
      <c r="BZ64" s="1004">
        <v>0.02</v>
      </c>
      <c r="CA64" s="1004"/>
      <c r="CB64" s="1004">
        <v>0.02</v>
      </c>
      <c r="CC64" s="1004"/>
      <c r="CD64" s="1004">
        <v>0.02</v>
      </c>
      <c r="CE64" s="1004"/>
      <c r="CF64" s="420">
        <f>SUM(D64:CE64)</f>
        <v>1.0000000000000004</v>
      </c>
      <c r="CG64" s="420"/>
    </row>
    <row r="65" spans="1:92" ht="18" customHeight="1" x14ac:dyDescent="0.2">
      <c r="A65" s="1249" t="s">
        <v>351</v>
      </c>
      <c r="B65" s="1250"/>
      <c r="C65" s="527" t="s">
        <v>322</v>
      </c>
      <c r="D65" s="1253" t="s">
        <v>323</v>
      </c>
      <c r="E65" s="1254"/>
      <c r="F65" s="1254"/>
      <c r="G65" s="1254"/>
      <c r="H65" s="1254"/>
      <c r="I65" s="1254"/>
      <c r="J65" s="1254"/>
      <c r="K65" s="1254"/>
      <c r="L65" s="1254"/>
      <c r="M65" s="1254"/>
      <c r="N65" s="1254"/>
      <c r="O65" s="1254"/>
      <c r="P65" s="1254"/>
      <c r="Q65" s="1254"/>
      <c r="R65" s="1254"/>
      <c r="S65" s="1254"/>
      <c r="T65" s="1254"/>
      <c r="U65" s="1254"/>
      <c r="V65" s="1254"/>
      <c r="W65" s="1254"/>
      <c r="X65" s="1254"/>
      <c r="Y65" s="1254"/>
      <c r="Z65" s="1254"/>
      <c r="AA65" s="1254"/>
      <c r="AB65" s="1253" t="s">
        <v>324</v>
      </c>
      <c r="AC65" s="1254"/>
      <c r="AD65" s="1254"/>
      <c r="AE65" s="1254"/>
      <c r="AF65" s="1254"/>
      <c r="AG65" s="1254"/>
      <c r="AH65" s="1254"/>
      <c r="AI65" s="1254"/>
      <c r="AJ65" s="1254"/>
      <c r="AK65" s="1254"/>
      <c r="AL65" s="1254"/>
      <c r="AM65" s="1254"/>
      <c r="AN65" s="1254"/>
      <c r="AO65" s="1254"/>
      <c r="AP65" s="1254"/>
      <c r="AQ65" s="1254"/>
      <c r="AR65" s="1254"/>
      <c r="AS65" s="1254"/>
      <c r="AT65" s="1254"/>
      <c r="AU65" s="1254"/>
      <c r="AV65" s="1254"/>
      <c r="AW65" s="1254"/>
      <c r="AX65" s="1254"/>
      <c r="AY65" s="1255"/>
      <c r="AZ65" s="1253" t="s">
        <v>325</v>
      </c>
      <c r="BA65" s="1254"/>
      <c r="BB65" s="1254"/>
      <c r="BC65" s="1254"/>
      <c r="BD65" s="1254"/>
      <c r="BE65" s="1254"/>
      <c r="BF65" s="1254"/>
      <c r="BG65" s="1254"/>
      <c r="BH65" s="1254"/>
      <c r="BI65" s="1254"/>
      <c r="BJ65" s="1254"/>
      <c r="BK65" s="1254"/>
      <c r="BL65" s="1254"/>
      <c r="BM65" s="1254"/>
      <c r="BN65" s="1254"/>
      <c r="BO65" s="1254"/>
      <c r="BP65" s="1254"/>
      <c r="BQ65" s="1254"/>
      <c r="BR65" s="1254"/>
      <c r="BS65" s="1254"/>
      <c r="BT65" s="1254"/>
      <c r="BU65" s="1254"/>
      <c r="BV65" s="1254"/>
      <c r="BW65" s="1254"/>
      <c r="BX65" s="1230" t="s">
        <v>326</v>
      </c>
      <c r="BY65" s="1231"/>
      <c r="BZ65" s="1231"/>
      <c r="CA65" s="1231"/>
      <c r="CB65" s="1230" t="s">
        <v>399</v>
      </c>
      <c r="CC65" s="1231"/>
      <c r="CD65" s="1231"/>
      <c r="CE65" s="1232"/>
      <c r="CF65" s="253"/>
      <c r="CG65" s="253"/>
      <c r="CH65" s="253"/>
      <c r="CI65" s="254"/>
      <c r="CK65" s="315"/>
      <c r="CL65" s="315"/>
      <c r="CM65" s="315"/>
      <c r="CN65" s="315"/>
    </row>
    <row r="66" spans="1:92" ht="15.75" customHeight="1" x14ac:dyDescent="0.2">
      <c r="A66" s="1251"/>
      <c r="B66" s="1252"/>
      <c r="C66" s="528" t="s">
        <v>328</v>
      </c>
      <c r="D66" s="1245" t="s">
        <v>390</v>
      </c>
      <c r="E66" s="1246"/>
      <c r="F66" s="1245" t="s">
        <v>329</v>
      </c>
      <c r="G66" s="1246"/>
      <c r="H66" s="1245" t="s">
        <v>330</v>
      </c>
      <c r="I66" s="1246"/>
      <c r="J66" s="1245" t="s">
        <v>331</v>
      </c>
      <c r="K66" s="1246"/>
      <c r="L66" s="1245" t="s">
        <v>332</v>
      </c>
      <c r="M66" s="1246"/>
      <c r="N66" s="1245" t="s">
        <v>333</v>
      </c>
      <c r="O66" s="1246"/>
      <c r="P66" s="1245" t="s">
        <v>334</v>
      </c>
      <c r="Q66" s="1246"/>
      <c r="R66" s="1245" t="s">
        <v>335</v>
      </c>
      <c r="S66" s="1246"/>
      <c r="T66" s="1245" t="s">
        <v>336</v>
      </c>
      <c r="U66" s="1246"/>
      <c r="V66" s="1245" t="s">
        <v>337</v>
      </c>
      <c r="W66" s="1246"/>
      <c r="X66" s="1245" t="s">
        <v>338</v>
      </c>
      <c r="Y66" s="1246"/>
      <c r="Z66" s="1245" t="s">
        <v>339</v>
      </c>
      <c r="AA66" s="1247"/>
      <c r="AB66" s="1248" t="s">
        <v>179</v>
      </c>
      <c r="AC66" s="1248"/>
      <c r="AD66" s="1248" t="s">
        <v>329</v>
      </c>
      <c r="AE66" s="1248"/>
      <c r="AF66" s="1248" t="s">
        <v>330</v>
      </c>
      <c r="AG66" s="1248"/>
      <c r="AH66" s="1248" t="s">
        <v>331</v>
      </c>
      <c r="AI66" s="1248"/>
      <c r="AJ66" s="1248" t="s">
        <v>332</v>
      </c>
      <c r="AK66" s="1248"/>
      <c r="AL66" s="1248" t="s">
        <v>333</v>
      </c>
      <c r="AM66" s="1248"/>
      <c r="AN66" s="1248" t="s">
        <v>334</v>
      </c>
      <c r="AO66" s="1248"/>
      <c r="AP66" s="1248" t="s">
        <v>335</v>
      </c>
      <c r="AQ66" s="1248"/>
      <c r="AR66" s="1248" t="s">
        <v>336</v>
      </c>
      <c r="AS66" s="1248"/>
      <c r="AT66" s="1248" t="s">
        <v>337</v>
      </c>
      <c r="AU66" s="1248"/>
      <c r="AV66" s="1248" t="s">
        <v>338</v>
      </c>
      <c r="AW66" s="1248"/>
      <c r="AX66" s="1248" t="s">
        <v>339</v>
      </c>
      <c r="AY66" s="1248"/>
      <c r="AZ66" s="1248" t="s">
        <v>179</v>
      </c>
      <c r="BA66" s="1248"/>
      <c r="BB66" s="1248" t="s">
        <v>329</v>
      </c>
      <c r="BC66" s="1248"/>
      <c r="BD66" s="1248" t="s">
        <v>330</v>
      </c>
      <c r="BE66" s="1248"/>
      <c r="BF66" s="1248" t="s">
        <v>331</v>
      </c>
      <c r="BG66" s="1248"/>
      <c r="BH66" s="1248" t="s">
        <v>332</v>
      </c>
      <c r="BI66" s="1248"/>
      <c r="BJ66" s="1248" t="s">
        <v>333</v>
      </c>
      <c r="BK66" s="1248"/>
      <c r="BL66" s="1248" t="s">
        <v>334</v>
      </c>
      <c r="BM66" s="1248"/>
      <c r="BN66" s="1248" t="s">
        <v>335</v>
      </c>
      <c r="BO66" s="1248"/>
      <c r="BP66" s="1248" t="s">
        <v>336</v>
      </c>
      <c r="BQ66" s="1248"/>
      <c r="BR66" s="1248" t="s">
        <v>337</v>
      </c>
      <c r="BS66" s="1248"/>
      <c r="BT66" s="1248" t="s">
        <v>338</v>
      </c>
      <c r="BU66" s="1248"/>
      <c r="BV66" s="1248" t="s">
        <v>339</v>
      </c>
      <c r="BW66" s="1248"/>
      <c r="BX66" s="1240" t="s">
        <v>397</v>
      </c>
      <c r="BY66" s="1242"/>
      <c r="BZ66" s="1240" t="s">
        <v>398</v>
      </c>
      <c r="CA66" s="1241"/>
      <c r="CB66" s="1240" t="s">
        <v>397</v>
      </c>
      <c r="CC66" s="1241"/>
      <c r="CD66" s="1242" t="s">
        <v>398</v>
      </c>
      <c r="CE66" s="1241"/>
      <c r="CF66" s="1243" t="s">
        <v>352</v>
      </c>
      <c r="CG66" s="1244"/>
      <c r="CH66" s="1244"/>
      <c r="CI66" s="254"/>
      <c r="CK66" s="317"/>
      <c r="CL66" s="317"/>
      <c r="CM66" s="318"/>
      <c r="CN66" s="315"/>
    </row>
    <row r="67" spans="1:92" x14ac:dyDescent="0.2">
      <c r="A67" s="529" t="s">
        <v>353</v>
      </c>
      <c r="B67" s="530"/>
      <c r="C67" s="594" t="s">
        <v>391</v>
      </c>
      <c r="D67" s="1238"/>
      <c r="E67" s="1239"/>
      <c r="F67" s="1238"/>
      <c r="G67" s="1239"/>
      <c r="H67" s="1238"/>
      <c r="I67" s="1239"/>
      <c r="J67" s="1238"/>
      <c r="K67" s="1239"/>
      <c r="L67" s="1238"/>
      <c r="M67" s="1239"/>
      <c r="N67" s="1238"/>
      <c r="O67" s="1239"/>
      <c r="P67" s="1238"/>
      <c r="Q67" s="1239"/>
      <c r="R67" s="1238"/>
      <c r="S67" s="1239"/>
      <c r="T67" s="1238"/>
      <c r="U67" s="1239"/>
      <c r="V67" s="1238"/>
      <c r="W67" s="1239"/>
      <c r="X67" s="1238"/>
      <c r="Y67" s="1239"/>
      <c r="Z67" s="1238"/>
      <c r="AA67" s="1239"/>
      <c r="AB67" s="1229"/>
      <c r="AC67" s="1229"/>
      <c r="AD67" s="1229"/>
      <c r="AE67" s="1229"/>
      <c r="AF67" s="1229"/>
      <c r="AG67" s="1229"/>
      <c r="AH67" s="1229"/>
      <c r="AI67" s="1229"/>
      <c r="AJ67" s="1229"/>
      <c r="AK67" s="1229"/>
      <c r="AL67" s="1229"/>
      <c r="AM67" s="1229"/>
      <c r="AN67" s="1229"/>
      <c r="AO67" s="1229"/>
      <c r="AP67" s="1229"/>
      <c r="AQ67" s="1229"/>
      <c r="AR67" s="1229"/>
      <c r="AS67" s="1229"/>
      <c r="AT67" s="1229"/>
      <c r="AU67" s="1229"/>
      <c r="AV67" s="1229"/>
      <c r="AW67" s="1229"/>
      <c r="AX67" s="1229"/>
      <c r="AY67" s="1229"/>
      <c r="AZ67" s="1229"/>
      <c r="BA67" s="1229"/>
      <c r="BB67" s="1229"/>
      <c r="BC67" s="1229"/>
      <c r="BD67" s="1229"/>
      <c r="BE67" s="1229"/>
      <c r="BF67" s="1229"/>
      <c r="BG67" s="1229"/>
      <c r="BH67" s="1229"/>
      <c r="BI67" s="1229"/>
      <c r="BJ67" s="1229"/>
      <c r="BK67" s="1229"/>
      <c r="BL67" s="1229"/>
      <c r="BM67" s="1229"/>
      <c r="BN67" s="1229"/>
      <c r="BO67" s="1229"/>
      <c r="BP67" s="1229"/>
      <c r="BQ67" s="1229"/>
      <c r="BR67" s="1229"/>
      <c r="BS67" s="1229"/>
      <c r="BT67" s="1229"/>
      <c r="BU67" s="1229"/>
      <c r="BV67" s="1229"/>
      <c r="BW67" s="1229"/>
      <c r="BX67" s="1229"/>
      <c r="BY67" s="1229"/>
      <c r="BZ67" s="1229"/>
      <c r="CA67" s="1229"/>
      <c r="CB67" s="1229"/>
      <c r="CC67" s="1229"/>
      <c r="CD67" s="1229"/>
      <c r="CE67" s="1229"/>
      <c r="CF67" s="531" t="s">
        <v>344</v>
      </c>
      <c r="CG67" s="531" t="s">
        <v>345</v>
      </c>
      <c r="CH67" s="532"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SUMIF(Rapportierung!$C$87:$C$140,"B",Rapportierung!AC87:AC140)</f>
        <v>0</v>
      </c>
      <c r="E69" s="979"/>
      <c r="F69" s="979">
        <f>SUMIF(Rapportierung!$C$87:$C$140,"B",Rapportierung!AE87:AE140)</f>
        <v>2.5</v>
      </c>
      <c r="G69" s="979"/>
      <c r="H69" s="979">
        <f>SUMIF(Rapportierung!$C$87:$C$140,"B",Rapportierung!AG87:AG140)</f>
        <v>2.5</v>
      </c>
      <c r="I69" s="979"/>
      <c r="J69" s="979">
        <f>SUMIF(Rapportierung!$C$87:$C$140,"B",Rapportierung!AI87:AI140)</f>
        <v>0</v>
      </c>
      <c r="K69" s="979"/>
      <c r="L69" s="979">
        <f>SUMIF(Rapportierung!$C$87:$C$140,"B",Rapportierung!AK87:AK140)</f>
        <v>0</v>
      </c>
      <c r="M69" s="979"/>
      <c r="N69" s="979">
        <f>SUMIF(Rapportierung!$C$87:$C$140,"B",Rapportierung!AM87:AM140)</f>
        <v>0</v>
      </c>
      <c r="O69" s="979"/>
      <c r="P69" s="979">
        <f>SUMIF(Rapportierung!$C$87:$C$140,"B",Rapportierung!AO87:AO140)</f>
        <v>0</v>
      </c>
      <c r="Q69" s="979"/>
      <c r="R69" s="979">
        <f>SUMIF(Rapportierung!$C$87:$C$140,"B",Rapportierung!AQ87:AQ140)</f>
        <v>1</v>
      </c>
      <c r="S69" s="979"/>
      <c r="T69" s="979">
        <f>SUMIF(Rapportierung!$C$87:$C$140,"B",Rapportierung!AS87:AS140)</f>
        <v>0</v>
      </c>
      <c r="U69" s="979"/>
      <c r="V69" s="979">
        <f>SUMIF(Rapportierung!$C$87:$C$140,"B",Rapportierung!AU87:AU140)</f>
        <v>0</v>
      </c>
      <c r="W69" s="979"/>
      <c r="X69" s="979">
        <f>SUMIF(Rapportierung!$C$87:$C$140,"B",Rapportierung!AW87:AW140)</f>
        <v>0</v>
      </c>
      <c r="Y69" s="979"/>
      <c r="Z69" s="979">
        <f>SUMIF(Rapportierung!$C$87:$C$140,"B",Rapportierung!AY87:AY140)</f>
        <v>0</v>
      </c>
      <c r="AA69" s="979"/>
      <c r="AB69" s="979">
        <f>SUMIF(Rapportierung!$C$87:$C$140,"B",Rapportierung!BA87:BA140)</f>
        <v>0</v>
      </c>
      <c r="AC69" s="979"/>
      <c r="AD69" s="979">
        <f>SUMIF(Rapportierung!$C$87:$C$140,"B",Rapportierung!BC87:BC140)</f>
        <v>0</v>
      </c>
      <c r="AE69" s="979"/>
      <c r="AF69" s="979">
        <f>SUMIF(Rapportierung!$C$87:$C$140,"B",Rapportierung!BE87:BE140)</f>
        <v>0</v>
      </c>
      <c r="AG69" s="979"/>
      <c r="AH69" s="979">
        <f>SUMIF(Rapportierung!$C$87:$C$140,"B",Rapportierung!BG87:BG140)</f>
        <v>0</v>
      </c>
      <c r="AI69" s="979"/>
      <c r="AJ69" s="979">
        <f>SUMIF(Rapportierung!$C$87:$C$140,"B",Rapportierung!BI87:BI140)</f>
        <v>0</v>
      </c>
      <c r="AK69" s="979"/>
      <c r="AL69" s="979">
        <f>SUMIF(Rapportierung!$C$87:$C$140,"B",Rapportierung!BK87:BK140)</f>
        <v>0</v>
      </c>
      <c r="AM69" s="979"/>
      <c r="AN69" s="979">
        <f>SUMIF(Rapportierung!$C$87:$C$140,"B",Rapportierung!BM87:BM140)</f>
        <v>0</v>
      </c>
      <c r="AO69" s="979"/>
      <c r="AP69" s="979">
        <f>SUMIF(Rapportierung!$C$87:$C$140,"B",Rapportierung!BO87:BO140)</f>
        <v>0</v>
      </c>
      <c r="AQ69" s="979"/>
      <c r="AR69" s="979">
        <f>SUMIF(Rapportierung!$C$87:$C$140,"B",Rapportierung!BQ87:BQ140)</f>
        <v>0</v>
      </c>
      <c r="AS69" s="979"/>
      <c r="AT69" s="979">
        <f>SUMIF(Rapportierung!$C$87:$C$140,"B",Rapportierung!BS87:BS140)</f>
        <v>0</v>
      </c>
      <c r="AU69" s="979"/>
      <c r="AV69" s="979">
        <f>SUMIF(Rapportierung!$C$87:$C$140,"B",Rapportierung!BU87:BU140)</f>
        <v>0</v>
      </c>
      <c r="AW69" s="979"/>
      <c r="AX69" s="979">
        <f>SUMIF(Rapportierung!$C$87:$C$140,"B",Rapportierung!BW87:BW140)</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6</v>
      </c>
      <c r="CG69" s="325">
        <f>CG45</f>
        <v>140</v>
      </c>
      <c r="CH69" s="277">
        <f t="shared" si="90"/>
        <v>840</v>
      </c>
      <c r="CI69" s="328"/>
      <c r="CK69" s="326"/>
      <c r="CL69" s="327"/>
      <c r="CM69" s="326"/>
    </row>
    <row r="70" spans="1:92" x14ac:dyDescent="0.2">
      <c r="A70" s="283" t="s">
        <v>361</v>
      </c>
      <c r="B70" s="284"/>
      <c r="C70" s="285" t="s">
        <v>7</v>
      </c>
      <c r="D70" s="980">
        <f>SUMIF(Rapportierung!$C$87:$C$140,"C",Rapportierung!AC87:AC140)+SUM(Rapportierung!W90:W96,Rapportierung!AA96)</f>
        <v>22.5</v>
      </c>
      <c r="E70" s="981"/>
      <c r="F70" s="980">
        <f>SUMIF(Rapportierung!$C$87:$C$140,"C",Rapportierung!AE87:AE140)</f>
        <v>17</v>
      </c>
      <c r="G70" s="981"/>
      <c r="H70" s="980">
        <f>SUMIF(Rapportierung!$C$87:$C$140,"C",Rapportierung!AG87:AG140)</f>
        <v>4.5</v>
      </c>
      <c r="I70" s="981"/>
      <c r="J70" s="980">
        <f>SUMIF(Rapportierung!$C$87:$C$140,"C",Rapportierung!AI87:AI140)</f>
        <v>6.5</v>
      </c>
      <c r="K70" s="981"/>
      <c r="L70" s="980">
        <f>SUMIF(Rapportierung!$C$87:$C$140,"C",Rapportierung!AK87:AK140)</f>
        <v>16.5</v>
      </c>
      <c r="M70" s="981"/>
      <c r="N70" s="980">
        <f>SUMIF(Rapportierung!$C$87:$C$140,"C",Rapportierung!AM87:AM140)</f>
        <v>10</v>
      </c>
      <c r="O70" s="981"/>
      <c r="P70" s="980">
        <f>SUMIF(Rapportierung!$C$87:$C$140,"C",Rapportierung!AO87:AO140)</f>
        <v>1</v>
      </c>
      <c r="Q70" s="981"/>
      <c r="R70" s="980">
        <f>SUMIF(Rapportierung!$C$87:$C$140,"C",Rapportierung!AQ87:AQ140)</f>
        <v>1.5</v>
      </c>
      <c r="S70" s="981"/>
      <c r="T70" s="980">
        <f>SUMIF(Rapportierung!$C$87:$C$140,"C",Rapportierung!AS87:AS140)</f>
        <v>0</v>
      </c>
      <c r="U70" s="981"/>
      <c r="V70" s="980">
        <f>SUMIF(Rapportierung!$C$87:$C$140,"C",Rapportierung!AU87:AU140)</f>
        <v>0</v>
      </c>
      <c r="W70" s="981"/>
      <c r="X70" s="980">
        <f>SUMIF(Rapportierung!$C$87:$C$140,"C",Rapportierung!AW87:AW140)</f>
        <v>0</v>
      </c>
      <c r="Y70" s="981"/>
      <c r="Z70" s="980">
        <f>SUMIF(Rapportierung!$C$87:$C$140,"C",Rapportierung!AY87:AY140)</f>
        <v>0</v>
      </c>
      <c r="AA70" s="981"/>
      <c r="AB70" s="980">
        <f>SUMIF(Rapportierung!$C$87:$C$140,"C",Rapportierung!BA87:BA140)</f>
        <v>4</v>
      </c>
      <c r="AC70" s="981"/>
      <c r="AD70" s="980">
        <f>SUMIF(Rapportierung!$C$87:$C$140,"C",Rapportierung!BC87:BC140)</f>
        <v>0.75</v>
      </c>
      <c r="AE70" s="981"/>
      <c r="AF70" s="980">
        <f>SUMIF(Rapportierung!$C$87:$C$140,"C",Rapportierung!BE87:BE140)</f>
        <v>0</v>
      </c>
      <c r="AG70" s="981"/>
      <c r="AH70" s="980">
        <f>SUMIF(Rapportierung!$C$87:$C$140,"C",Rapportierung!BG87:BG140)</f>
        <v>1</v>
      </c>
      <c r="AI70" s="981"/>
      <c r="AJ70" s="980">
        <f>SUMIF(Rapportierung!$C$87:$C$140,"C",Rapportierung!BI87:BI140)</f>
        <v>0</v>
      </c>
      <c r="AK70" s="981"/>
      <c r="AL70" s="980">
        <f>SUMIF(Rapportierung!$C$87:$C$140,"C",Rapportierung!BK87:BK140)</f>
        <v>1</v>
      </c>
      <c r="AM70" s="981"/>
      <c r="AN70" s="980">
        <f>SUMIF(Rapportierung!$C$87:$C$140,"C",Rapportierung!BM87:BM140)</f>
        <v>0</v>
      </c>
      <c r="AO70" s="981"/>
      <c r="AP70" s="980">
        <f>SUMIF(Rapportierung!$C$87:$C$140,"C",Rapportierung!BO87:BO140)</f>
        <v>0.25</v>
      </c>
      <c r="AQ70" s="981"/>
      <c r="AR70" s="980">
        <f>SUMIF(Rapportierung!$C$87:$C$140,"C",Rapportierung!BQ87:BQ140)</f>
        <v>6.25</v>
      </c>
      <c r="AS70" s="981"/>
      <c r="AT70" s="980">
        <f>SUMIF(Rapportierung!$C$87:$C$140,"C",Rapportierung!BS87:BS140)</f>
        <v>0</v>
      </c>
      <c r="AU70" s="981"/>
      <c r="AV70" s="980">
        <f>SUMIF(Rapportierung!$C$87:$C$140,"C",Rapportierung!BU87:BU140)</f>
        <v>5.5</v>
      </c>
      <c r="AW70" s="981"/>
      <c r="AX70" s="980">
        <f>SUMIF(Rapportierung!$C$87:$C$140,"C",Rapportierung!BW87:BW140)</f>
        <v>15.25</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113.5</v>
      </c>
      <c r="CG70" s="325">
        <f t="shared" ref="CG70:CG74" si="91">CG46</f>
        <v>118</v>
      </c>
      <c r="CH70" s="277">
        <f t="shared" si="90"/>
        <v>13393</v>
      </c>
      <c r="CI70" s="328"/>
      <c r="CK70" s="326"/>
      <c r="CL70" s="327"/>
      <c r="CM70" s="326"/>
    </row>
    <row r="71" spans="1:92" x14ac:dyDescent="0.2">
      <c r="A71" s="283" t="s">
        <v>359</v>
      </c>
      <c r="B71" s="284"/>
      <c r="C71" s="285" t="s">
        <v>3</v>
      </c>
      <c r="D71" s="980">
        <f>SUMIF(Rapportierung!$C$87:$C$140,"D",Rapportierung!AC87:AC140)+SUM(Rapportierung!W99:W121)</f>
        <v>229.25</v>
      </c>
      <c r="E71" s="981"/>
      <c r="F71" s="980">
        <f>SUMIF(Rapportierung!$C$87:$C$140,"D",Rapportierung!AE87:AE140)</f>
        <v>220</v>
      </c>
      <c r="G71" s="981"/>
      <c r="H71" s="980">
        <f>SUMIF(Rapportierung!$C$87:$C$140,"D",Rapportierung!AG87:AG140)</f>
        <v>253.5</v>
      </c>
      <c r="I71" s="981"/>
      <c r="J71" s="980">
        <f>SUMIF(Rapportierung!$C$87:$C$140,"D",Rapportierung!AI87:AI140)</f>
        <v>162</v>
      </c>
      <c r="K71" s="981"/>
      <c r="L71" s="980">
        <f>SUMIF(Rapportierung!$C$87:$C$140,"D",Rapportierung!AK87:AK140)</f>
        <v>183</v>
      </c>
      <c r="M71" s="981"/>
      <c r="N71" s="980">
        <f>SUMIF(Rapportierung!$C$87:$C$140,"D",Rapportierung!AM87:AM140)</f>
        <v>136</v>
      </c>
      <c r="O71" s="981"/>
      <c r="P71" s="980">
        <f>SUMIF(Rapportierung!$C$87:$C$140,"D",Rapportierung!AO87:AO140)</f>
        <v>166.25</v>
      </c>
      <c r="Q71" s="981"/>
      <c r="R71" s="980">
        <f>SUMIF(Rapportierung!$C$87:$C$140,"D",Rapportierung!AQ87:AQ140)</f>
        <v>105.5</v>
      </c>
      <c r="S71" s="981"/>
      <c r="T71" s="980">
        <f>SUMIF(Rapportierung!$C$87:$C$140,"D",Rapportierung!AS87:AS140)</f>
        <v>14</v>
      </c>
      <c r="U71" s="981"/>
      <c r="V71" s="980">
        <f>SUMIF(Rapportierung!$C$87:$C$140,"D",Rapportierung!AU87:AU140)</f>
        <v>20</v>
      </c>
      <c r="W71" s="981"/>
      <c r="X71" s="980">
        <f>SUMIF(Rapportierung!$C$87:$C$140,"D",Rapportierung!AW87:AW140)</f>
        <v>67.25</v>
      </c>
      <c r="Y71" s="981"/>
      <c r="Z71" s="980">
        <f>SUMIF(Rapportierung!$C$87:$C$140,"D",Rapportierung!AY87:AY140)</f>
        <v>6</v>
      </c>
      <c r="AA71" s="981"/>
      <c r="AB71" s="980">
        <f>SUMIF(Rapportierung!$C$87:$C$140,"D",Rapportierung!BA87:BA140)</f>
        <v>8.5</v>
      </c>
      <c r="AC71" s="981"/>
      <c r="AD71" s="980">
        <f>SUMIF(Rapportierung!$C$87:$C$140,"D",Rapportierung!BC87:BC140)</f>
        <v>0.25</v>
      </c>
      <c r="AE71" s="981"/>
      <c r="AF71" s="980">
        <f>SUMIF(Rapportierung!$C$87:$C$140,"D",Rapportierung!BE87:BE140)</f>
        <v>0.5</v>
      </c>
      <c r="AG71" s="981"/>
      <c r="AH71" s="980">
        <f>SUMIF(Rapportierung!$C$87:$C$140,"D",Rapportierung!BG87:BG140)</f>
        <v>0</v>
      </c>
      <c r="AI71" s="981"/>
      <c r="AJ71" s="980">
        <f>SUMIF(Rapportierung!$C$87:$C$140,"D",Rapportierung!BI87:BI140)</f>
        <v>0</v>
      </c>
      <c r="AK71" s="981"/>
      <c r="AL71" s="980">
        <f>SUMIF(Rapportierung!$C$87:$C$140,"D",Rapportierung!BK87:BK140)</f>
        <v>21</v>
      </c>
      <c r="AM71" s="981"/>
      <c r="AN71" s="980">
        <f>SUMIF(Rapportierung!$C$87:$C$140,"D",Rapportierung!BM87:BM140)</f>
        <v>20.75</v>
      </c>
      <c r="AO71" s="981"/>
      <c r="AP71" s="980">
        <f>SUMIF(Rapportierung!$C$87:$C$140,"D",Rapportierung!BO87:BO140)</f>
        <v>5</v>
      </c>
      <c r="AQ71" s="981"/>
      <c r="AR71" s="980">
        <f>SUMIF(Rapportierung!$C$87:$C$140,"D",Rapportierung!BQ87:BQ140)</f>
        <v>0</v>
      </c>
      <c r="AS71" s="981"/>
      <c r="AT71" s="980">
        <f>SUMIF(Rapportierung!$C$87:$C$140,"D",Rapportierung!BS87:BS140)</f>
        <v>11</v>
      </c>
      <c r="AU71" s="981"/>
      <c r="AV71" s="980">
        <f>SUMIF(Rapportierung!$C$87:$C$140,"D",Rapportierung!BU87:BU140)</f>
        <v>2.75</v>
      </c>
      <c r="AW71" s="981"/>
      <c r="AX71" s="980">
        <f>SUMIF(Rapportierung!$C$87:$C$140,"D",Rapportierung!BW87:BW140)</f>
        <v>6.25</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1638.75</v>
      </c>
      <c r="CG71" s="325">
        <f t="shared" si="91"/>
        <v>100</v>
      </c>
      <c r="CH71" s="277">
        <f t="shared" si="90"/>
        <v>163875</v>
      </c>
      <c r="CI71" s="328"/>
      <c r="CK71" s="326"/>
      <c r="CL71" s="327"/>
      <c r="CM71" s="326"/>
    </row>
    <row r="72" spans="1:92" x14ac:dyDescent="0.2">
      <c r="A72" s="283" t="s">
        <v>362</v>
      </c>
      <c r="B72" s="284"/>
      <c r="C72" s="285" t="s">
        <v>8</v>
      </c>
      <c r="D72" s="980">
        <f>SUMIF(Rapportierung!$C$87:$C$140,"E",Rapportierung!AC87:AC140)+SUM(Rapportierung!W124:W130)</f>
        <v>38.25</v>
      </c>
      <c r="E72" s="981"/>
      <c r="F72" s="980">
        <f>SUMIF(Rapportierung!$C$87:$C$140,"E",Rapportierung!AE87:AE140)</f>
        <v>133.5</v>
      </c>
      <c r="G72" s="981"/>
      <c r="H72" s="980">
        <f>SUMIF(Rapportierung!$C$87:$C$140,"E",Rapportierung!AG87:AG140)</f>
        <v>109.25</v>
      </c>
      <c r="I72" s="981"/>
      <c r="J72" s="980">
        <f>SUMIF(Rapportierung!$C$87:$C$140,"E",Rapportierung!AI87:AI140)</f>
        <v>95</v>
      </c>
      <c r="K72" s="981"/>
      <c r="L72" s="980">
        <f>SUMIF(Rapportierung!$C$87:$C$140,"E",Rapportierung!AK87:AK140)</f>
        <v>68.25</v>
      </c>
      <c r="M72" s="981"/>
      <c r="N72" s="980">
        <f>SUMIF(Rapportierung!$C$87:$C$140,"E",Rapportierung!AM87:AM140)</f>
        <v>29</v>
      </c>
      <c r="O72" s="981"/>
      <c r="P72" s="980">
        <f>SUMIF(Rapportierung!$C$87:$C$140,"E",Rapportierung!AO87:AO140)</f>
        <v>32</v>
      </c>
      <c r="Q72" s="981"/>
      <c r="R72" s="980">
        <f>SUMIF(Rapportierung!$C$87:$C$140,"E",Rapportierung!AQ87:AQ140)</f>
        <v>81.75</v>
      </c>
      <c r="S72" s="981"/>
      <c r="T72" s="980">
        <f>SUMIF(Rapportierung!$C$87:$C$140,"E",Rapportierung!AS87:AS140)</f>
        <v>15</v>
      </c>
      <c r="U72" s="981"/>
      <c r="V72" s="980">
        <f>SUMIF(Rapportierung!$C$87:$C$140,"E",Rapportierung!AU87:AU140)</f>
        <v>40</v>
      </c>
      <c r="W72" s="981"/>
      <c r="X72" s="980">
        <f>SUMIF(Rapportierung!$C$87:$C$140,"E",Rapportierung!AW87:AW140)</f>
        <v>0</v>
      </c>
      <c r="Y72" s="981"/>
      <c r="Z72" s="980">
        <f>SUMIF(Rapportierung!$C$87:$C$140,"E",Rapportierung!AY87:AY140)</f>
        <v>2.5</v>
      </c>
      <c r="AA72" s="981"/>
      <c r="AB72" s="980">
        <f>SUMIF(Rapportierung!$C$87:$C$140,"E",Rapportierung!BA87:BA140)</f>
        <v>0</v>
      </c>
      <c r="AC72" s="981"/>
      <c r="AD72" s="980">
        <f>SUMIF(Rapportierung!$C$87:$C$140,"E",Rapportierung!BC87:BC140)</f>
        <v>1</v>
      </c>
      <c r="AE72" s="981"/>
      <c r="AF72" s="980">
        <f>SUMIF(Rapportierung!$C$87:$C$140,"E",Rapportierung!BE87:BE140)</f>
        <v>0</v>
      </c>
      <c r="AG72" s="981"/>
      <c r="AH72" s="980">
        <f>SUMIF(Rapportierung!$C$87:$C$140,"E",Rapportierung!BG87:BG140)</f>
        <v>18.5</v>
      </c>
      <c r="AI72" s="981"/>
      <c r="AJ72" s="980">
        <f>SUMIF(Rapportierung!$C$87:$C$140,"E",Rapportierung!BI87:BI140)</f>
        <v>11</v>
      </c>
      <c r="AK72" s="981"/>
      <c r="AL72" s="980">
        <f>SUMIF(Rapportierung!$C$87:$C$140,"E",Rapportierung!BK87:BK140)</f>
        <v>3.5</v>
      </c>
      <c r="AM72" s="981"/>
      <c r="AN72" s="980">
        <f>SUMIF(Rapportierung!$C$87:$C$140,"E",Rapportierung!BM87:BM140)</f>
        <v>0</v>
      </c>
      <c r="AO72" s="981"/>
      <c r="AP72" s="980">
        <f>SUMIF(Rapportierung!$C$87:$C$140,"E",Rapportierung!BO87:BO140)</f>
        <v>47.5</v>
      </c>
      <c r="AQ72" s="981"/>
      <c r="AR72" s="980">
        <f>SUMIF(Rapportierung!$C$87:$C$140,"E",Rapportierung!BQ87:BQ140)</f>
        <v>9.5</v>
      </c>
      <c r="AS72" s="981"/>
      <c r="AT72" s="980">
        <f>SUMIF(Rapportierung!$C$87:$C$140,"E",Rapportierung!BS87:BS140)</f>
        <v>3.5</v>
      </c>
      <c r="AU72" s="981"/>
      <c r="AV72" s="980">
        <f>SUMIF(Rapportierung!$C$87:$C$140,"E",Rapportierung!BU87:BU140)</f>
        <v>0</v>
      </c>
      <c r="AW72" s="981"/>
      <c r="AX72" s="980">
        <f>SUMIF(Rapportierung!$C$87:$C$140,"E",Rapportierung!BW87:BW140)</f>
        <v>0</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739</v>
      </c>
      <c r="CG72" s="325">
        <f t="shared" si="91"/>
        <v>75</v>
      </c>
      <c r="CH72" s="277">
        <f t="shared" si="90"/>
        <v>55425</v>
      </c>
      <c r="CI72" s="328"/>
      <c r="CK72" s="326"/>
      <c r="CL72" s="327"/>
      <c r="CM72" s="326"/>
    </row>
    <row r="73" spans="1:92" x14ac:dyDescent="0.2">
      <c r="A73" s="283" t="s">
        <v>360</v>
      </c>
      <c r="B73" s="284"/>
      <c r="C73" s="285" t="s">
        <v>9</v>
      </c>
      <c r="D73" s="980">
        <f>SUMIF(Rapportierung!$C$87:$C$140,"F",Rapportierung!AC87:AC140)+Rapportierung!W134+Rapportierung!AA134</f>
        <v>135.5</v>
      </c>
      <c r="E73" s="981"/>
      <c r="F73" s="980">
        <f>SUMIF(Rapportierung!$C$87:$C$140,"F",Rapportierung!AE87:AE140)</f>
        <v>74</v>
      </c>
      <c r="G73" s="981"/>
      <c r="H73" s="980">
        <f>SUMIF(Rapportierung!$C$87:$C$140,"F",Rapportierung!AG87:AG140)</f>
        <v>125</v>
      </c>
      <c r="I73" s="981"/>
      <c r="J73" s="980">
        <f>SUMIF(Rapportierung!$C$87:$C$140,"F",Rapportierung!AI87:AI140)</f>
        <v>62.5</v>
      </c>
      <c r="K73" s="981"/>
      <c r="L73" s="980">
        <f>SUMIF(Rapportierung!$C$87:$C$140,"F",Rapportierung!AK87:AK140)</f>
        <v>71.5</v>
      </c>
      <c r="M73" s="981"/>
      <c r="N73" s="980">
        <f>SUMIF(Rapportierung!$C$87:$C$140,"F",Rapportierung!AM87:AM140)</f>
        <v>5</v>
      </c>
      <c r="O73" s="981"/>
      <c r="P73" s="980">
        <f>SUMIF(Rapportierung!$C$87:$C$140,"F",Rapportierung!AO87:AO140)</f>
        <v>17</v>
      </c>
      <c r="Q73" s="981"/>
      <c r="R73" s="980">
        <f>SUMIF(Rapportierung!$C$87:$C$140,"F",Rapportierung!AQ87:AQ140)</f>
        <v>1.5</v>
      </c>
      <c r="S73" s="981"/>
      <c r="T73" s="980">
        <f>SUMIF(Rapportierung!$C$87:$C$140,"F",Rapportierung!AS87:AS140)</f>
        <v>8</v>
      </c>
      <c r="U73" s="981"/>
      <c r="V73" s="980">
        <f>SUMIF(Rapportierung!$C$87:$C$140,"F",Rapportierung!AU87:AU140)</f>
        <v>3.5</v>
      </c>
      <c r="W73" s="981"/>
      <c r="X73" s="980">
        <f>SUMIF(Rapportierung!$C$87:$C$140,"F",Rapportierung!AW87:AW140)</f>
        <v>34</v>
      </c>
      <c r="Y73" s="981"/>
      <c r="Z73" s="980">
        <f>SUMIF(Rapportierung!$C$87:$C$140,"F",Rapportierung!AY87:AY140)</f>
        <v>23</v>
      </c>
      <c r="AA73" s="981"/>
      <c r="AB73" s="980">
        <f>SUMIF(Rapportierung!$C$87:$C$140,"F",Rapportierung!BA87:BA140)</f>
        <v>29.5</v>
      </c>
      <c r="AC73" s="981"/>
      <c r="AD73" s="980">
        <f>SUMIF(Rapportierung!$C$87:$C$140,"F",Rapportierung!BC87:BC140)</f>
        <v>0</v>
      </c>
      <c r="AE73" s="981"/>
      <c r="AF73" s="980">
        <f>SUMIF(Rapportierung!$C$87:$C$140,"F",Rapportierung!BE87:BE140)</f>
        <v>0</v>
      </c>
      <c r="AG73" s="981"/>
      <c r="AH73" s="980">
        <f>SUMIF(Rapportierung!$C$87:$C$140,"F",Rapportierung!BG87:BG140)</f>
        <v>0</v>
      </c>
      <c r="AI73" s="981"/>
      <c r="AJ73" s="980">
        <f>SUMIF(Rapportierung!$C$87:$C$140,"F",Rapportierung!BI87:BI140)</f>
        <v>0</v>
      </c>
      <c r="AK73" s="981"/>
      <c r="AL73" s="980">
        <f>SUMIF(Rapportierung!$C$87:$C$140,"F",Rapportierung!BK87:BK140)</f>
        <v>0</v>
      </c>
      <c r="AM73" s="981"/>
      <c r="AN73" s="980">
        <f>SUMIF(Rapportierung!$C$87:$C$140,"F",Rapportierung!BM87:BM140)</f>
        <v>0</v>
      </c>
      <c r="AO73" s="981"/>
      <c r="AP73" s="980">
        <f>SUMIF(Rapportierung!$C$87:$C$140,"F",Rapportierung!BO87:BO140)</f>
        <v>45</v>
      </c>
      <c r="AQ73" s="981"/>
      <c r="AR73" s="980">
        <f>SUMIF(Rapportierung!$C$87:$C$140,"F",Rapportierung!BQ87:BQ140)</f>
        <v>96.25</v>
      </c>
      <c r="AS73" s="981"/>
      <c r="AT73" s="980">
        <f>SUMIF(Rapportierung!$C$87:$C$140,"F",Rapportierung!BS87:BS140)</f>
        <v>39.25</v>
      </c>
      <c r="AU73" s="981"/>
      <c r="AV73" s="980">
        <f>SUMIF(Rapportierung!$C$87:$C$140,"F",Rapportierung!BU87:BU140)</f>
        <v>65.75</v>
      </c>
      <c r="AW73" s="981"/>
      <c r="AX73" s="980">
        <f>SUMIF(Rapportierung!$C$87:$C$140,"F",Rapportierung!BW87:BW140)</f>
        <v>42.75</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879</v>
      </c>
      <c r="CG73" s="325">
        <f t="shared" si="91"/>
        <v>60</v>
      </c>
      <c r="CH73" s="277">
        <f t="shared" si="90"/>
        <v>52740</v>
      </c>
      <c r="CI73" s="328"/>
      <c r="CK73" s="326"/>
      <c r="CL73" s="327"/>
      <c r="CM73" s="326"/>
    </row>
    <row r="74" spans="1:92" x14ac:dyDescent="0.2">
      <c r="A74" s="283" t="s">
        <v>363</v>
      </c>
      <c r="B74" s="284"/>
      <c r="C74" s="285" t="s">
        <v>10</v>
      </c>
      <c r="D74" s="977">
        <f>SUMIF(Rapportierung!$C$87:$C$140,"G",Rapportierung!AC87:AC140)</f>
        <v>0</v>
      </c>
      <c r="E74" s="978"/>
      <c r="F74" s="977">
        <f>SUMIF(Rapportierung!$C$87:$C$140,"G",Rapportierung!AE87:AE140)</f>
        <v>50.75</v>
      </c>
      <c r="G74" s="978"/>
      <c r="H74" s="977">
        <f>SUMIF(Rapportierung!$C$87:$C$140,"G",Rapportierung!AG87:AG140)</f>
        <v>0</v>
      </c>
      <c r="I74" s="978"/>
      <c r="J74" s="977">
        <f>SUMIF(Rapportierung!$C$87:$C$140,"G",Rapportierung!AI87:AI140)</f>
        <v>0</v>
      </c>
      <c r="K74" s="978"/>
      <c r="L74" s="977">
        <f>SUMIF(Rapportierung!$C$87:$C$140,"G",Rapportierung!AK87:AK140)</f>
        <v>0</v>
      </c>
      <c r="M74" s="978"/>
      <c r="N74" s="977">
        <f>SUMIF(Rapportierung!$C$87:$C$140,"G",Rapportierung!AM87:AM140)</f>
        <v>0</v>
      </c>
      <c r="O74" s="978"/>
      <c r="P74" s="977">
        <f>SUMIF(Rapportierung!$C$87:$C$140,"G",Rapportierung!AO87:AO140)</f>
        <v>0</v>
      </c>
      <c r="Q74" s="978"/>
      <c r="R74" s="977">
        <f>SUMIF(Rapportierung!$C$87:$C$140,"G",Rapportierung!AQ87:AQ140)</f>
        <v>0</v>
      </c>
      <c r="S74" s="978"/>
      <c r="T74" s="977">
        <f>SUMIF(Rapportierung!$C$87:$C$140,"G",Rapportierung!AS87:AS140)</f>
        <v>0</v>
      </c>
      <c r="U74" s="978"/>
      <c r="V74" s="977">
        <f>SUMIF(Rapportierung!$C$87:$C$140,"G",Rapportierung!AU87:AU140)</f>
        <v>0</v>
      </c>
      <c r="W74" s="978"/>
      <c r="X74" s="977">
        <f>SUMIF(Rapportierung!$C$87:$C$140,"G",Rapportierung!AW87:AW140)</f>
        <v>0</v>
      </c>
      <c r="Y74" s="978"/>
      <c r="Z74" s="977">
        <f>SUMIF(Rapportierung!$C$87:$C$140,"G",Rapportierung!AY87:AY140)</f>
        <v>0</v>
      </c>
      <c r="AA74" s="978"/>
      <c r="AB74" s="977">
        <f>SUMIF(Rapportierung!$C$87:$C$140,"G",Rapportierung!BA87:BA140)</f>
        <v>0</v>
      </c>
      <c r="AC74" s="978"/>
      <c r="AD74" s="977">
        <f>SUMIF(Rapportierung!$C$87:$C$140,"G",Rapportierung!BC87:BC140)</f>
        <v>0</v>
      </c>
      <c r="AE74" s="978"/>
      <c r="AF74" s="977">
        <f>SUMIF(Rapportierung!$C$87:$C$140,"G",Rapportierung!BE87:BE140)</f>
        <v>0</v>
      </c>
      <c r="AG74" s="978"/>
      <c r="AH74" s="977">
        <f>SUMIF(Rapportierung!$C$87:$C$140,"G",Rapportierung!BG87:BG140)</f>
        <v>0</v>
      </c>
      <c r="AI74" s="978"/>
      <c r="AJ74" s="977">
        <f>SUMIF(Rapportierung!$C$87:$C$140,"G",Rapportierung!BI87:BI140)</f>
        <v>0</v>
      </c>
      <c r="AK74" s="978"/>
      <c r="AL74" s="977">
        <f>SUMIF(Rapportierung!$C$87:$C$140,"G",Rapportierung!BK87:BK140)</f>
        <v>0</v>
      </c>
      <c r="AM74" s="978"/>
      <c r="AN74" s="977">
        <f>SUMIF(Rapportierung!$C$87:$C$140,"G",Rapportierung!BM87:BM140)</f>
        <v>0</v>
      </c>
      <c r="AO74" s="978"/>
      <c r="AP74" s="977">
        <f>SUMIF(Rapportierung!$C$87:$C$140,"G",Rapportierung!BO87:BO140)</f>
        <v>0</v>
      </c>
      <c r="AQ74" s="978"/>
      <c r="AR74" s="977">
        <f>SUMIF(Rapportierung!$C$87:$C$140,"G",Rapportierung!BQ87:BQ140)</f>
        <v>0</v>
      </c>
      <c r="AS74" s="978"/>
      <c r="AT74" s="977">
        <f>SUMIF(Rapportierung!$C$87:$C$140,"G",Rapportierung!BS87:BS140)</f>
        <v>4</v>
      </c>
      <c r="AU74" s="978"/>
      <c r="AV74" s="977">
        <f>SUMIF(Rapportierung!$C$87:$C$140,"G",Rapportierung!BU87:BU140)</f>
        <v>0</v>
      </c>
      <c r="AW74" s="978"/>
      <c r="AX74" s="977">
        <f>SUMIF(Rapportierung!$C$87:$C$140,"G",Rapportierung!BW87:BW140)</f>
        <v>2.5</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57.25</v>
      </c>
      <c r="CG74" s="325">
        <f t="shared" si="91"/>
        <v>35</v>
      </c>
      <c r="CH74" s="277">
        <f t="shared" si="90"/>
        <v>2003.75</v>
      </c>
      <c r="CI74" s="328"/>
      <c r="CK74" s="326"/>
      <c r="CL74" s="327"/>
      <c r="CM74" s="326"/>
    </row>
    <row r="75" spans="1:92" x14ac:dyDescent="0.2">
      <c r="A75" s="529" t="s">
        <v>350</v>
      </c>
      <c r="B75" s="533"/>
      <c r="C75" s="533"/>
      <c r="D75" s="1236">
        <f>SUM(D68:E74)</f>
        <v>425.5</v>
      </c>
      <c r="E75" s="1237"/>
      <c r="F75" s="1236">
        <f>SUM(F68:G74)</f>
        <v>497.75</v>
      </c>
      <c r="G75" s="1237"/>
      <c r="H75" s="1236">
        <f>SUM(H68:I74)</f>
        <v>494.75</v>
      </c>
      <c r="I75" s="1237"/>
      <c r="J75" s="1236">
        <f>SUM(J68:K74)</f>
        <v>326</v>
      </c>
      <c r="K75" s="1237"/>
      <c r="L75" s="1236">
        <f>SUM(L68:M74)</f>
        <v>339.25</v>
      </c>
      <c r="M75" s="1237"/>
      <c r="N75" s="1236">
        <f>SUM(N68:O74)</f>
        <v>180</v>
      </c>
      <c r="O75" s="1237"/>
      <c r="P75" s="1236">
        <f>SUM(P68:Q74)</f>
        <v>216.25</v>
      </c>
      <c r="Q75" s="1237"/>
      <c r="R75" s="1236">
        <f>SUM(R68:S74)</f>
        <v>191.25</v>
      </c>
      <c r="S75" s="1237"/>
      <c r="T75" s="1236">
        <f>SUM(T68:U74)</f>
        <v>37</v>
      </c>
      <c r="U75" s="1237"/>
      <c r="V75" s="1236">
        <f>SUM(V68:W74)</f>
        <v>63.5</v>
      </c>
      <c r="W75" s="1237"/>
      <c r="X75" s="1236">
        <f>SUM(X68:Y74)</f>
        <v>101.25</v>
      </c>
      <c r="Y75" s="1237"/>
      <c r="Z75" s="1236">
        <f>SUM(Z68:AA74)</f>
        <v>31.5</v>
      </c>
      <c r="AA75" s="1237"/>
      <c r="AB75" s="1235">
        <f>SUM(AB68:AC74)</f>
        <v>42</v>
      </c>
      <c r="AC75" s="1235"/>
      <c r="AD75" s="1235">
        <f>SUM(AD68:AE74)</f>
        <v>2</v>
      </c>
      <c r="AE75" s="1235"/>
      <c r="AF75" s="1235">
        <f>SUM(AF68:AG74)</f>
        <v>0.5</v>
      </c>
      <c r="AG75" s="1235"/>
      <c r="AH75" s="1235">
        <f>SUM(AH68:AI74)</f>
        <v>19.5</v>
      </c>
      <c r="AI75" s="1235"/>
      <c r="AJ75" s="1235">
        <f>SUM(AJ68:AK74)</f>
        <v>11</v>
      </c>
      <c r="AK75" s="1235"/>
      <c r="AL75" s="1235">
        <f>SUM(AL68:AM74)</f>
        <v>25.5</v>
      </c>
      <c r="AM75" s="1235"/>
      <c r="AN75" s="1235">
        <f>SUM(AN68:AO74)</f>
        <v>20.75</v>
      </c>
      <c r="AO75" s="1235"/>
      <c r="AP75" s="1235">
        <f>SUM(AP68:AQ74)</f>
        <v>97.75</v>
      </c>
      <c r="AQ75" s="1235"/>
      <c r="AR75" s="1235">
        <f>SUM(AR68:AS74)</f>
        <v>112</v>
      </c>
      <c r="AS75" s="1235"/>
      <c r="AT75" s="1235">
        <f>SUM(AT68:AU74)</f>
        <v>57.75</v>
      </c>
      <c r="AU75" s="1235"/>
      <c r="AV75" s="1235">
        <f>SUM(AV68:AW74)</f>
        <v>74</v>
      </c>
      <c r="AW75" s="1235"/>
      <c r="AX75" s="1235">
        <f>SUM(AX68:AY74)</f>
        <v>66.75</v>
      </c>
      <c r="AY75" s="1235"/>
      <c r="AZ75" s="1235">
        <f>SUM(AZ68:BA74)</f>
        <v>0</v>
      </c>
      <c r="BA75" s="1235"/>
      <c r="BB75" s="1235">
        <f>SUM(BB68:BC74)</f>
        <v>0</v>
      </c>
      <c r="BC75" s="1235"/>
      <c r="BD75" s="1235">
        <f>SUM(BD68:BE74)</f>
        <v>0</v>
      </c>
      <c r="BE75" s="1235"/>
      <c r="BF75" s="1235">
        <f>SUM(BF68:BG74)</f>
        <v>0</v>
      </c>
      <c r="BG75" s="1235"/>
      <c r="BH75" s="1235">
        <f>SUM(BH68:BI74)</f>
        <v>0</v>
      </c>
      <c r="BI75" s="1235"/>
      <c r="BJ75" s="1235">
        <f>SUM(BJ68:BK74)</f>
        <v>0</v>
      </c>
      <c r="BK75" s="1235"/>
      <c r="BL75" s="1235">
        <f>SUM(BL68:BM74)</f>
        <v>0</v>
      </c>
      <c r="BM75" s="1235"/>
      <c r="BN75" s="1235">
        <f>SUM(BN68:BO74)</f>
        <v>0</v>
      </c>
      <c r="BO75" s="1235"/>
      <c r="BP75" s="1235">
        <f>SUM(BP68:BQ74)</f>
        <v>0</v>
      </c>
      <c r="BQ75" s="1235"/>
      <c r="BR75" s="1235">
        <f>SUM(BR68:BS74)</f>
        <v>0</v>
      </c>
      <c r="BS75" s="1235"/>
      <c r="BT75" s="1235">
        <f>SUM(BT68:BU74)</f>
        <v>0</v>
      </c>
      <c r="BU75" s="1235"/>
      <c r="BV75" s="1235">
        <f>SUM(BV68:BW74)</f>
        <v>0</v>
      </c>
      <c r="BW75" s="1235"/>
      <c r="BX75" s="1235">
        <f>SUM(BX68:BY74)</f>
        <v>0</v>
      </c>
      <c r="BY75" s="1235"/>
      <c r="BZ75" s="1235">
        <f>SUM(BZ68:CA74)</f>
        <v>0</v>
      </c>
      <c r="CA75" s="1235"/>
      <c r="CB75" s="1235">
        <f>SUM(CB68:CC74)</f>
        <v>0</v>
      </c>
      <c r="CC75" s="1235"/>
      <c r="CD75" s="1235">
        <f>SUM(CD68:CE74)</f>
        <v>0</v>
      </c>
      <c r="CE75" s="1235"/>
      <c r="CF75" s="534">
        <f>SUM(CF68:CF74)</f>
        <v>3433.5</v>
      </c>
      <c r="CG75" s="535"/>
      <c r="CH75" s="536">
        <f>ROUND(SUM(CH68:CH74),0)</f>
        <v>288277</v>
      </c>
      <c r="CI75" s="328"/>
      <c r="CK75" s="333"/>
      <c r="CL75" s="333"/>
      <c r="CM75" s="333"/>
    </row>
    <row r="76" spans="1:92" ht="12.75" customHeight="1" x14ac:dyDescent="0.2">
      <c r="A76" s="529" t="s">
        <v>348</v>
      </c>
      <c r="B76" s="533"/>
      <c r="C76" s="533"/>
      <c r="D76" s="1233">
        <f>D68*$CG68+D69*$CG69+D72*$CG72+D73*$CG73+D74*$CG74+D70*$CG70+D71*$CG71</f>
        <v>36578.75</v>
      </c>
      <c r="E76" s="1234"/>
      <c r="F76" s="1233">
        <f t="shared" ref="F76" si="92">F68*$CG68+F69*$CG69+F72*$CG72+F73*$CG73+F74*$CG74+F70*$CG70+F71*$CG71</f>
        <v>40584.75</v>
      </c>
      <c r="G76" s="1234"/>
      <c r="H76" s="1233">
        <f t="shared" ref="H76" si="93">H68*$CG68+H69*$CG69+H72*$CG72+H73*$CG73+H74*$CG74+H70*$CG70+H71*$CG71</f>
        <v>41924.75</v>
      </c>
      <c r="I76" s="1234"/>
      <c r="J76" s="1233">
        <f t="shared" ref="J76" si="94">J68*$CG68+J69*$CG69+J72*$CG72+J73*$CG73+J74*$CG74+J70*$CG70+J71*$CG71</f>
        <v>27842</v>
      </c>
      <c r="K76" s="1234"/>
      <c r="L76" s="1233">
        <f t="shared" ref="L76" si="95">L68*$CG68+L69*$CG69+L72*$CG72+L73*$CG73+L74*$CG74+L70*$CG70+L71*$CG71</f>
        <v>29655.75</v>
      </c>
      <c r="M76" s="1234"/>
      <c r="N76" s="1233">
        <f t="shared" ref="N76" si="96">N68*$CG68+N69*$CG69+N72*$CG72+N73*$CG73+N74*$CG74+N70*$CG70+N71*$CG71</f>
        <v>17255</v>
      </c>
      <c r="O76" s="1234"/>
      <c r="P76" s="1233">
        <f t="shared" ref="P76" si="97">P68*$CG68+P69*$CG69+P72*$CG72+P73*$CG73+P74*$CG74+P70*$CG70+P71*$CG71</f>
        <v>20163</v>
      </c>
      <c r="Q76" s="1234"/>
      <c r="R76" s="1233">
        <f t="shared" ref="R76" si="98">R68*$CG68+R69*$CG69+R72*$CG72+R73*$CG73+R74*$CG74+R70*$CG70+R71*$CG71</f>
        <v>17088.25</v>
      </c>
      <c r="S76" s="1234"/>
      <c r="T76" s="1233">
        <f t="shared" ref="T76" si="99">T68*$CG68+T69*$CG69+T72*$CG72+T73*$CG73+T74*$CG74+T70*$CG70+T71*$CG71</f>
        <v>3005</v>
      </c>
      <c r="U76" s="1234"/>
      <c r="V76" s="1233">
        <f t="shared" ref="V76" si="100">V68*$CG68+V69*$CG69+V72*$CG72+V73*$CG73+V74*$CG74+V70*$CG70+V71*$CG71</f>
        <v>5210</v>
      </c>
      <c r="W76" s="1234"/>
      <c r="X76" s="1233">
        <f t="shared" ref="X76" si="101">X68*$CG68+X69*$CG69+X72*$CG72+X73*$CG73+X74*$CG74+X70*$CG70+X71*$CG71</f>
        <v>8765</v>
      </c>
      <c r="Y76" s="1234"/>
      <c r="Z76" s="1233">
        <f t="shared" ref="Z76" si="102">Z68*$CG68+Z69*$CG69+Z72*$CG72+Z73*$CG73+Z74*$CG74+Z70*$CG70+Z71*$CG71</f>
        <v>2167.5</v>
      </c>
      <c r="AA76" s="1234"/>
      <c r="AB76" s="1233">
        <f t="shared" ref="AB76" si="103">AB68*$CG68+AB69*$CG69+AB72*$CG72+AB73*$CG73+AB74*$CG74+AB70*$CG70+AB71*$CG71</f>
        <v>3092</v>
      </c>
      <c r="AC76" s="1234"/>
      <c r="AD76" s="1233">
        <f t="shared" ref="AD76" si="104">AD68*$CG68+AD69*$CG69+AD72*$CG72+AD73*$CG73+AD74*$CG74+AD70*$CG70+AD71*$CG71</f>
        <v>188.5</v>
      </c>
      <c r="AE76" s="1234"/>
      <c r="AF76" s="1233">
        <f t="shared" ref="AF76" si="105">AF68*$CG68+AF69*$CG69+AF72*$CG72+AF73*$CG73+AF74*$CG74+AF70*$CG70+AF71*$CG71</f>
        <v>50</v>
      </c>
      <c r="AG76" s="1234"/>
      <c r="AH76" s="1233">
        <f t="shared" ref="AH76" si="106">AH68*$CG68+AH69*$CG69+AH72*$CG72+AH73*$CG73+AH74*$CG74+AH70*$CG70+AH71*$CG71</f>
        <v>1505.5</v>
      </c>
      <c r="AI76" s="1234"/>
      <c r="AJ76" s="1233">
        <f t="shared" ref="AJ76" si="107">AJ68*$CG68+AJ69*$CG69+AJ72*$CG72+AJ73*$CG73+AJ74*$CG74+AJ70*$CG70+AJ71*$CG71</f>
        <v>825</v>
      </c>
      <c r="AK76" s="1234"/>
      <c r="AL76" s="1233">
        <f t="shared" ref="AL76" si="108">AL68*$CG68+AL69*$CG69+AL72*$CG72+AL73*$CG73+AL74*$CG74+AL70*$CG70+AL71*$CG71</f>
        <v>2480.5</v>
      </c>
      <c r="AM76" s="1234"/>
      <c r="AN76" s="1233">
        <f t="shared" ref="AN76" si="109">AN68*$CG68+AN69*$CG69+AN72*$CG72+AN73*$CG73+AN74*$CG74+AN70*$CG70+AN71*$CG71</f>
        <v>2075</v>
      </c>
      <c r="AO76" s="1234"/>
      <c r="AP76" s="1233">
        <f t="shared" ref="AP76" si="110">AP68*$CG68+AP69*$CG69+AP72*$CG72+AP73*$CG73+AP74*$CG74+AP70*$CG70+AP71*$CG71</f>
        <v>6792</v>
      </c>
      <c r="AQ76" s="1234"/>
      <c r="AR76" s="1233">
        <f t="shared" ref="AR76" si="111">AR68*$CG68+AR69*$CG69+AR72*$CG72+AR73*$CG73+AR74*$CG74+AR70*$CG70+AR71*$CG71</f>
        <v>7225</v>
      </c>
      <c r="AS76" s="1234"/>
      <c r="AT76" s="1233">
        <f t="shared" ref="AT76" si="112">AT68*$CG68+AT69*$CG69+AT72*$CG72+AT73*$CG73+AT74*$CG74+AT70*$CG70+AT71*$CG71</f>
        <v>3857.5</v>
      </c>
      <c r="AU76" s="1234"/>
      <c r="AV76" s="1233">
        <f t="shared" ref="AV76" si="113">AV68*$CG68+AV69*$CG69+AV72*$CG72+AV73*$CG73+AV74*$CG74+AV70*$CG70+AV71*$CG71</f>
        <v>4869</v>
      </c>
      <c r="AW76" s="1234"/>
      <c r="AX76" s="1233">
        <f t="shared" ref="AX76" si="114">AX68*$CG68+AX69*$CG69+AX72*$CG72+AX73*$CG73+AX74*$CG74+AX70*$CG70+AX71*$CG71</f>
        <v>5077</v>
      </c>
      <c r="AY76" s="1234"/>
      <c r="AZ76" s="1233">
        <f t="shared" ref="AZ76" si="115">AZ68*$CG68+AZ69*$CG69+AZ72*$CG72+AZ73*$CG73+AZ74*$CG74+AZ70*$CG70+AZ71*$CG71</f>
        <v>0</v>
      </c>
      <c r="BA76" s="1234"/>
      <c r="BB76" s="1233">
        <f t="shared" ref="BB76" si="116">BB68*$CG68+BB69*$CG69+BB72*$CG72+BB73*$CG73+BB74*$CG74+BB70*$CG70+BB71*$CG71</f>
        <v>0</v>
      </c>
      <c r="BC76" s="1234"/>
      <c r="BD76" s="1233">
        <f t="shared" ref="BD76" si="117">BD68*$CG68+BD69*$CG69+BD72*$CG72+BD73*$CG73+BD74*$CG74+BD70*$CG70+BD71*$CG71</f>
        <v>0</v>
      </c>
      <c r="BE76" s="1234"/>
      <c r="BF76" s="1233">
        <f t="shared" ref="BF76" si="118">BF68*$CG68+BF69*$CG69+BF72*$CG72+BF73*$CG73+BF74*$CG74+BF70*$CG70+BF71*$CG71</f>
        <v>0</v>
      </c>
      <c r="BG76" s="1234"/>
      <c r="BH76" s="1233">
        <f t="shared" ref="BH76" si="119">BH68*$CG68+BH69*$CG69+BH72*$CG72+BH73*$CG73+BH74*$CG74+BH70*$CG70+BH71*$CG71</f>
        <v>0</v>
      </c>
      <c r="BI76" s="1234"/>
      <c r="BJ76" s="1233">
        <f t="shared" ref="BJ76" si="120">BJ68*$CG68+BJ69*$CG69+BJ72*$CG72+BJ73*$CG73+BJ74*$CG74+BJ70*$CG70+BJ71*$CG71</f>
        <v>0</v>
      </c>
      <c r="BK76" s="1234"/>
      <c r="BL76" s="1233">
        <f t="shared" ref="BL76" si="121">BL68*$CG68+BL69*$CG69+BL72*$CG72+BL73*$CG73+BL74*$CG74+BL70*$CG70+BL71*$CG71</f>
        <v>0</v>
      </c>
      <c r="BM76" s="1234"/>
      <c r="BN76" s="1233">
        <f t="shared" ref="BN76" si="122">BN68*$CG68+BN69*$CG69+BN72*$CG72+BN73*$CG73+BN74*$CG74+BN70*$CG70+BN71*$CG71</f>
        <v>0</v>
      </c>
      <c r="BO76" s="1234"/>
      <c r="BP76" s="1233">
        <f t="shared" ref="BP76" si="123">BP68*$CG68+BP69*$CG69+BP72*$CG72+BP73*$CG73+BP74*$CG74+BP70*$CG70+BP71*$CG71</f>
        <v>0</v>
      </c>
      <c r="BQ76" s="1234"/>
      <c r="BR76" s="1233">
        <f t="shared" ref="BR76" si="124">BR68*$CG68+BR69*$CG69+BR72*$CG72+BR73*$CG73+BR74*$CG74+BR70*$CG70+BR71*$CG71</f>
        <v>0</v>
      </c>
      <c r="BS76" s="1234"/>
      <c r="BT76" s="1233">
        <f t="shared" ref="BT76" si="125">BT68*$CG68+BT69*$CG69+BT72*$CG72+BT73*$CG73+BT74*$CG74+BT70*$CG70+BT71*$CG71</f>
        <v>0</v>
      </c>
      <c r="BU76" s="1234"/>
      <c r="BV76" s="1233">
        <f t="shared" ref="BV76" si="126">BV68*$CG68+BV69*$CG69+BV72*$CG72+BV73*$CG73+BV74*$CG74+BV70*$CG70+BV71*$CG71</f>
        <v>0</v>
      </c>
      <c r="BW76" s="1234"/>
      <c r="BX76" s="1233">
        <f t="shared" ref="BX76" si="127">BX68*$CG68+BX69*$CG69+BX72*$CG72+BX73*$CG73+BX74*$CG74+BX70*$CG70+BX71*$CG71</f>
        <v>0</v>
      </c>
      <c r="BY76" s="1234"/>
      <c r="BZ76" s="1233">
        <f t="shared" ref="BZ76" si="128">BZ68*$CG68+BZ69*$CG69+BZ72*$CG72+BZ73*$CG73+BZ74*$CG74+BZ70*$CG70+BZ71*$CG71</f>
        <v>0</v>
      </c>
      <c r="CA76" s="1234"/>
      <c r="CB76" s="1233">
        <f t="shared" ref="CB76" si="129">CB68*$CG68+CB69*$CG69+CB72*$CG72+CB73*$CG73+CB74*$CG74+CB70*$CG70+CB71*$CG71</f>
        <v>0</v>
      </c>
      <c r="CC76" s="1234"/>
      <c r="CD76" s="1233">
        <f t="shared" ref="CD76" si="130">CD68*$CG68+CD69*$CG69+CD72*$CG72+CD73*$CG73+CD74*$CG74+CD70*$CG70+CD71*$CG71</f>
        <v>0</v>
      </c>
      <c r="CE76" s="1234"/>
      <c r="CF76" s="537"/>
      <c r="CG76" s="535" t="s">
        <v>354</v>
      </c>
      <c r="CH76" s="535">
        <f>CH75/CF75</f>
        <v>83.960099024319206</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36578.75</v>
      </c>
      <c r="E97" s="342">
        <f t="shared" ref="E97" si="131">D97</f>
        <v>36578.75</v>
      </c>
      <c r="F97" s="342">
        <f>F76</f>
        <v>40584.75</v>
      </c>
      <c r="G97" s="342">
        <f t="shared" ref="E97:G98" si="132">F97</f>
        <v>40584.75</v>
      </c>
      <c r="H97" s="342">
        <f t="shared" ref="H97" si="133">H76</f>
        <v>41924.75</v>
      </c>
      <c r="I97" s="342">
        <f t="shared" ref="I97:I98" si="134">H97</f>
        <v>41924.75</v>
      </c>
      <c r="J97" s="342">
        <f>J76</f>
        <v>27842</v>
      </c>
      <c r="K97" s="342">
        <f t="shared" ref="K97:L98" si="135">J97</f>
        <v>27842</v>
      </c>
      <c r="L97" s="342">
        <f t="shared" si="135"/>
        <v>27842</v>
      </c>
      <c r="M97" s="342">
        <f t="shared" ref="M97:M98" si="136">L97</f>
        <v>27842</v>
      </c>
      <c r="N97" s="342">
        <f t="shared" ref="N97" si="137">N76</f>
        <v>17255</v>
      </c>
      <c r="O97" s="342">
        <f t="shared" ref="O97:O98" si="138">N97</f>
        <v>17255</v>
      </c>
      <c r="P97" s="342">
        <f t="shared" ref="P97" si="139">P76</f>
        <v>20163</v>
      </c>
      <c r="Q97" s="342">
        <f t="shared" ref="Q97:Q98" si="140">P97</f>
        <v>20163</v>
      </c>
      <c r="R97" s="342">
        <f t="shared" ref="R97" si="141">R76</f>
        <v>17088.25</v>
      </c>
      <c r="S97" s="342">
        <f t="shared" ref="S97:S98" si="142">R97</f>
        <v>17088.25</v>
      </c>
      <c r="T97" s="342">
        <f t="shared" ref="T97" si="143">T76</f>
        <v>3005</v>
      </c>
      <c r="U97" s="342">
        <f t="shared" ref="U97:U98" si="144">T97</f>
        <v>3005</v>
      </c>
      <c r="V97" s="342">
        <f t="shared" ref="V97" si="145">V76</f>
        <v>5210</v>
      </c>
      <c r="W97" s="342">
        <f t="shared" ref="W97:W98" si="146">V97</f>
        <v>5210</v>
      </c>
      <c r="X97" s="342">
        <f t="shared" ref="X97" si="147">X76</f>
        <v>8765</v>
      </c>
      <c r="Y97" s="342">
        <f t="shared" ref="Y97:Y98" si="148">X97</f>
        <v>8765</v>
      </c>
      <c r="Z97" s="342">
        <f t="shared" ref="Z97" si="149">Z76</f>
        <v>2167.5</v>
      </c>
      <c r="AA97" s="342">
        <f t="shared" ref="AA97:AA98" si="150">Z97</f>
        <v>2167.5</v>
      </c>
      <c r="AB97" s="342">
        <f t="shared" ref="AB97" si="151">AB76</f>
        <v>3092</v>
      </c>
      <c r="AC97" s="342">
        <f t="shared" ref="AC97:AC98" si="152">AB97</f>
        <v>3092</v>
      </c>
      <c r="AD97" s="342">
        <f t="shared" ref="AD97" si="153">AD76</f>
        <v>188.5</v>
      </c>
      <c r="AE97" s="342">
        <f t="shared" ref="AE97:AE98" si="154">AD97</f>
        <v>188.5</v>
      </c>
      <c r="AF97" s="342">
        <f t="shared" ref="AF97" si="155">AF76</f>
        <v>50</v>
      </c>
      <c r="AG97" s="342">
        <f t="shared" ref="AG97:AG98" si="156">AF97</f>
        <v>50</v>
      </c>
      <c r="AH97" s="342">
        <f t="shared" ref="AH97" si="157">AH76</f>
        <v>1505.5</v>
      </c>
      <c r="AI97" s="342">
        <f t="shared" ref="AI97:AI98" si="158">AH97</f>
        <v>1505.5</v>
      </c>
      <c r="AJ97" s="342">
        <f t="shared" ref="AJ97" si="159">AJ76</f>
        <v>825</v>
      </c>
      <c r="AK97" s="342">
        <f t="shared" ref="AK97:AK98" si="160">AJ97</f>
        <v>825</v>
      </c>
      <c r="AL97" s="342">
        <f t="shared" ref="AL97" si="161">AL76</f>
        <v>2480.5</v>
      </c>
      <c r="AM97" s="342">
        <f t="shared" ref="AM97:AM98" si="162">AL97</f>
        <v>2480.5</v>
      </c>
      <c r="AN97" s="342">
        <f t="shared" ref="AN97" si="163">AN76</f>
        <v>2075</v>
      </c>
      <c r="AO97" s="342">
        <f t="shared" ref="AO97:AO98" si="164">AN97</f>
        <v>2075</v>
      </c>
      <c r="AP97" s="342">
        <f t="shared" ref="AP97" si="165">AP76</f>
        <v>6792</v>
      </c>
      <c r="AQ97" s="342">
        <f t="shared" ref="AQ97:AQ98" si="166">AP97</f>
        <v>6792</v>
      </c>
      <c r="AR97" s="342">
        <f t="shared" ref="AR97" si="167">AR76</f>
        <v>7225</v>
      </c>
      <c r="AS97" s="342">
        <f t="shared" ref="AS97:AS98" si="168">AR97</f>
        <v>7225</v>
      </c>
      <c r="AT97" s="342">
        <f t="shared" ref="AT97" si="169">AT76</f>
        <v>3857.5</v>
      </c>
      <c r="AU97" s="342">
        <f t="shared" ref="AU97:AU98" si="170">AT97</f>
        <v>3857.5</v>
      </c>
      <c r="AV97" s="342">
        <f t="shared" ref="AV97" si="171">AV76</f>
        <v>4869</v>
      </c>
      <c r="AW97" s="342">
        <f t="shared" ref="AW97:AW98" si="172">AV97</f>
        <v>4869</v>
      </c>
      <c r="AX97" s="342">
        <f t="shared" ref="AX97" si="173">AX76</f>
        <v>5077</v>
      </c>
      <c r="AY97" s="342">
        <f t="shared" ref="AY97:AY98" si="174">AX97</f>
        <v>5077</v>
      </c>
      <c r="AZ97" s="342">
        <f t="shared" ref="AZ97:BJ97" si="175">AZ76</f>
        <v>0</v>
      </c>
      <c r="BA97" s="342">
        <f t="shared" ref="BA97:BA98" si="176">AZ97</f>
        <v>0</v>
      </c>
      <c r="BB97" s="342">
        <f t="shared" si="175"/>
        <v>0</v>
      </c>
      <c r="BC97" s="342">
        <f t="shared" ref="BC97:BC98" si="177">BB97</f>
        <v>0</v>
      </c>
      <c r="BD97" s="342">
        <f t="shared" si="175"/>
        <v>0</v>
      </c>
      <c r="BE97" s="342">
        <f t="shared" ref="BE97:BE98" si="178">BD97</f>
        <v>0</v>
      </c>
      <c r="BF97" s="342">
        <f t="shared" si="175"/>
        <v>0</v>
      </c>
      <c r="BG97" s="342">
        <f t="shared" ref="BG97:BG98" si="179">BF97</f>
        <v>0</v>
      </c>
      <c r="BH97" s="342">
        <f t="shared" si="175"/>
        <v>0</v>
      </c>
      <c r="BI97" s="342">
        <f t="shared" ref="BI97:BI98" si="180">BH97</f>
        <v>0</v>
      </c>
      <c r="BJ97" s="342">
        <f t="shared" si="175"/>
        <v>0</v>
      </c>
      <c r="BK97" s="342">
        <f t="shared" ref="BK97:BK98" si="181">BJ97</f>
        <v>0</v>
      </c>
      <c r="BL97" s="342">
        <f t="shared" ref="BL97" si="182">BL76</f>
        <v>0</v>
      </c>
      <c r="BM97" s="342">
        <f t="shared" ref="BM97:BM98" si="183">BL97</f>
        <v>0</v>
      </c>
      <c r="BN97" s="342">
        <f t="shared" ref="BN97" si="184">BN76</f>
        <v>0</v>
      </c>
      <c r="BO97" s="342">
        <f t="shared" ref="BO97:BO98" si="185">BN97</f>
        <v>0</v>
      </c>
      <c r="BP97" s="342">
        <f t="shared" ref="BP97" si="186">BP76</f>
        <v>0</v>
      </c>
      <c r="BQ97" s="342">
        <f t="shared" ref="BQ97:BQ98" si="187">BP97</f>
        <v>0</v>
      </c>
      <c r="BR97" s="342">
        <f t="shared" ref="BR97" si="188">BR76</f>
        <v>0</v>
      </c>
      <c r="BS97" s="342">
        <f t="shared" ref="BS97:BS98" si="189">BR97</f>
        <v>0</v>
      </c>
      <c r="BT97" s="342">
        <f t="shared" ref="BT97" si="190">BT76</f>
        <v>0</v>
      </c>
      <c r="BU97" s="342">
        <f t="shared" ref="BU97:BU98" si="191">BT97</f>
        <v>0</v>
      </c>
      <c r="BV97" s="342">
        <f t="shared" ref="BV97" si="192">BV76</f>
        <v>0</v>
      </c>
      <c r="BW97" s="342">
        <f t="shared" ref="BW97:BW98" si="193">BV97</f>
        <v>0</v>
      </c>
      <c r="BX97" s="342">
        <f t="shared" ref="BX97" si="194">BX76</f>
        <v>0</v>
      </c>
      <c r="BY97" s="342">
        <f t="shared" ref="BY97:BY98" si="195">BX97</f>
        <v>0</v>
      </c>
      <c r="BZ97" s="342">
        <f t="shared" ref="BZ97" si="196">BZ76</f>
        <v>0</v>
      </c>
      <c r="CA97" s="342">
        <f t="shared" ref="CA97:CA98" si="197">BZ97</f>
        <v>0</v>
      </c>
      <c r="CB97" s="342">
        <f t="shared" ref="CB97" si="198">CB76</f>
        <v>0</v>
      </c>
      <c r="CC97" s="342">
        <f t="shared" ref="CC97:CC98" si="199">CB97</f>
        <v>0</v>
      </c>
      <c r="CD97" s="342">
        <f t="shared" ref="CD97" si="200">CD76</f>
        <v>0</v>
      </c>
      <c r="CE97" s="342">
        <f t="shared" ref="CE97:CE98" si="201">CD97</f>
        <v>0</v>
      </c>
      <c r="CF97" s="343"/>
      <c r="CG97" s="250"/>
      <c r="CH97" s="250"/>
      <c r="CI97" s="344"/>
      <c r="CL97" s="298"/>
      <c r="CM97" s="298"/>
    </row>
    <row r="98" spans="1:91" ht="13.5" thickBot="1" x14ac:dyDescent="0.25">
      <c r="A98" s="339" t="s">
        <v>381</v>
      </c>
      <c r="B98" s="340"/>
      <c r="C98" s="341"/>
      <c r="D98" s="342">
        <f>D97</f>
        <v>36578.75</v>
      </c>
      <c r="E98" s="342">
        <f t="shared" si="132"/>
        <v>36578.75</v>
      </c>
      <c r="F98" s="342">
        <f t="shared" ref="F98" si="202">IF(F97=0,NA(),F97+E98)</f>
        <v>77163.5</v>
      </c>
      <c r="G98" s="342">
        <f t="shared" si="132"/>
        <v>77163.5</v>
      </c>
      <c r="H98" s="342">
        <f t="shared" ref="H98" si="203">IF(H97=0,NA(),H97+G98)</f>
        <v>119088.25</v>
      </c>
      <c r="I98" s="342">
        <f t="shared" si="134"/>
        <v>119088.25</v>
      </c>
      <c r="J98" s="342">
        <f t="shared" ref="J98" si="204">IF(J97=0,NA(),J97+I98)</f>
        <v>146930.25</v>
      </c>
      <c r="K98" s="342">
        <f t="shared" si="135"/>
        <v>146930.25</v>
      </c>
      <c r="L98" s="342">
        <f t="shared" ref="L98" si="205">IF(L97=0,NA(),L97+K98)</f>
        <v>174772.25</v>
      </c>
      <c r="M98" s="342">
        <f t="shared" si="136"/>
        <v>174772.25</v>
      </c>
      <c r="N98" s="342">
        <f t="shared" ref="N98" si="206">IF(N97=0,NA(),N97+M98)</f>
        <v>192027.25</v>
      </c>
      <c r="O98" s="342">
        <f t="shared" si="138"/>
        <v>192027.25</v>
      </c>
      <c r="P98" s="342">
        <f t="shared" ref="P98" si="207">IF(P97=0,NA(),P97+O98)</f>
        <v>212190.25</v>
      </c>
      <c r="Q98" s="342">
        <f t="shared" si="140"/>
        <v>212190.25</v>
      </c>
      <c r="R98" s="342">
        <f t="shared" ref="R98" si="208">IF(R97=0,NA(),R97+Q98)</f>
        <v>229278.5</v>
      </c>
      <c r="S98" s="342">
        <f t="shared" si="142"/>
        <v>229278.5</v>
      </c>
      <c r="T98" s="342">
        <f t="shared" ref="T98" si="209">IF(T97=0,NA(),T97+S98)</f>
        <v>232283.5</v>
      </c>
      <c r="U98" s="342">
        <f t="shared" si="144"/>
        <v>232283.5</v>
      </c>
      <c r="V98" s="342">
        <f t="shared" ref="V98" si="210">IF(V97=0,NA(),V97+U98)</f>
        <v>237493.5</v>
      </c>
      <c r="W98" s="342">
        <f t="shared" si="146"/>
        <v>237493.5</v>
      </c>
      <c r="X98" s="342">
        <f t="shared" ref="X98" si="211">IF(X97=0,NA(),X97+W98)</f>
        <v>246258.5</v>
      </c>
      <c r="Y98" s="342">
        <f t="shared" si="148"/>
        <v>246258.5</v>
      </c>
      <c r="Z98" s="342">
        <f t="shared" ref="Z98" si="212">IF(Z97=0,NA(),Z97+Y98)</f>
        <v>248426</v>
      </c>
      <c r="AA98" s="342">
        <f t="shared" si="150"/>
        <v>248426</v>
      </c>
      <c r="AB98" s="342">
        <f t="shared" ref="AB98" si="213">IF(AB97=0,NA(),AB97+AA98)</f>
        <v>251518</v>
      </c>
      <c r="AC98" s="342">
        <f t="shared" si="152"/>
        <v>251518</v>
      </c>
      <c r="AD98" s="342">
        <f t="shared" ref="AD98" si="214">IF(AD97=0,NA(),AD97+AC98)</f>
        <v>251706.5</v>
      </c>
      <c r="AE98" s="342">
        <f t="shared" si="154"/>
        <v>251706.5</v>
      </c>
      <c r="AF98" s="342">
        <f t="shared" ref="AF98" si="215">IF(AF97=0,NA(),AF97+AE98)</f>
        <v>251756.5</v>
      </c>
      <c r="AG98" s="342">
        <f t="shared" si="156"/>
        <v>251756.5</v>
      </c>
      <c r="AH98" s="342">
        <f t="shared" ref="AH98" si="216">IF(AH97=0,NA(),AH97+AG98)</f>
        <v>253262</v>
      </c>
      <c r="AI98" s="342">
        <f t="shared" si="158"/>
        <v>253262</v>
      </c>
      <c r="AJ98" s="342">
        <f t="shared" ref="AJ98" si="217">IF(AJ97=0,NA(),AJ97+AI98)</f>
        <v>254087</v>
      </c>
      <c r="AK98" s="342">
        <f t="shared" si="160"/>
        <v>254087</v>
      </c>
      <c r="AL98" s="342">
        <f t="shared" ref="AL98" si="218">IF(AL97=0,NA(),AL97+AK98)</f>
        <v>256567.5</v>
      </c>
      <c r="AM98" s="342">
        <f t="shared" si="162"/>
        <v>256567.5</v>
      </c>
      <c r="AN98" s="342">
        <f t="shared" ref="AN98" si="219">IF(AN97=0,NA(),AN97+AM98)</f>
        <v>258642.5</v>
      </c>
      <c r="AO98" s="342">
        <f t="shared" si="164"/>
        <v>258642.5</v>
      </c>
      <c r="AP98" s="342">
        <f t="shared" ref="AP98" si="220">IF(AP97=0,NA(),AP97+AO98)</f>
        <v>265434.5</v>
      </c>
      <c r="AQ98" s="342">
        <f t="shared" si="166"/>
        <v>265434.5</v>
      </c>
      <c r="AR98" s="342">
        <f t="shared" ref="AR98" si="221">IF(AR97=0,NA(),AR97+AQ98)</f>
        <v>272659.5</v>
      </c>
      <c r="AS98" s="342">
        <f t="shared" si="168"/>
        <v>272659.5</v>
      </c>
      <c r="AT98" s="342">
        <f t="shared" ref="AT98" si="222">IF(AT97=0,NA(),AT97+AS98)</f>
        <v>276517</v>
      </c>
      <c r="AU98" s="342">
        <f t="shared" si="170"/>
        <v>276517</v>
      </c>
      <c r="AV98" s="342">
        <f t="shared" ref="AV98" si="223">IF(AV97=0,NA(),AV97+AU98)</f>
        <v>281386</v>
      </c>
      <c r="AW98" s="342">
        <f t="shared" si="172"/>
        <v>281386</v>
      </c>
      <c r="AX98" s="342">
        <f t="shared" ref="AX98" si="224">IF(AX97=0,NA(),AX97+AW98)</f>
        <v>286463</v>
      </c>
      <c r="AY98" s="342">
        <f t="shared" si="174"/>
        <v>286463</v>
      </c>
      <c r="AZ98" s="342" t="e">
        <f>IF(AZ97=0,NA(),AZ97+AY98)</f>
        <v>#N/A</v>
      </c>
      <c r="BA98" s="342" t="e">
        <f t="shared" si="176"/>
        <v>#N/A</v>
      </c>
      <c r="BB98" s="342" t="e">
        <f t="shared" ref="BB98" si="225">IF(BB97=0,NA(),BB97+BA98)</f>
        <v>#N/A</v>
      </c>
      <c r="BC98" s="342" t="e">
        <f t="shared" si="177"/>
        <v>#N/A</v>
      </c>
      <c r="BD98" s="342" t="e">
        <f t="shared" ref="BD98" si="226">IF(BD97=0,NA(),BD97+BC98)</f>
        <v>#N/A</v>
      </c>
      <c r="BE98" s="342" t="e">
        <f t="shared" si="178"/>
        <v>#N/A</v>
      </c>
      <c r="BF98" s="342" t="e">
        <f t="shared" ref="BF98" si="227">IF(BF97=0,NA(),BF97+BE98)</f>
        <v>#N/A</v>
      </c>
      <c r="BG98" s="342" t="e">
        <f t="shared" si="179"/>
        <v>#N/A</v>
      </c>
      <c r="BH98" s="342" t="e">
        <f t="shared" ref="BH98" si="228">IF(BH97=0,NA(),BH97+BG98)</f>
        <v>#N/A</v>
      </c>
      <c r="BI98" s="342" t="e">
        <f t="shared" si="180"/>
        <v>#N/A</v>
      </c>
      <c r="BJ98" s="342" t="e">
        <f t="shared" ref="BJ98" si="229">IF(BJ97=0,NA(),BJ97+BI98)</f>
        <v>#N/A</v>
      </c>
      <c r="BK98" s="342" t="e">
        <f t="shared" si="181"/>
        <v>#N/A</v>
      </c>
      <c r="BL98" s="342" t="e">
        <f t="shared" ref="BL98" si="230">IF(BL97=0,NA(),BL97+BK98)</f>
        <v>#N/A</v>
      </c>
      <c r="BM98" s="342" t="e">
        <f t="shared" si="183"/>
        <v>#N/A</v>
      </c>
      <c r="BN98" s="342" t="e">
        <f t="shared" ref="BN98" si="231">IF(BN97=0,NA(),BN97+BM98)</f>
        <v>#N/A</v>
      </c>
      <c r="BO98" s="342" t="e">
        <f t="shared" si="185"/>
        <v>#N/A</v>
      </c>
      <c r="BP98" s="342" t="e">
        <f t="shared" ref="BP98" si="232">IF(BP97=0,NA(),BP97+BO98)</f>
        <v>#N/A</v>
      </c>
      <c r="BQ98" s="342" t="e">
        <f t="shared" si="187"/>
        <v>#N/A</v>
      </c>
      <c r="BR98" s="342" t="e">
        <f t="shared" ref="BR98" si="233">IF(BR97=0,NA(),BR97+BQ98)</f>
        <v>#N/A</v>
      </c>
      <c r="BS98" s="342" t="e">
        <f t="shared" si="189"/>
        <v>#N/A</v>
      </c>
      <c r="BT98" s="342" t="e">
        <f t="shared" ref="BT98" si="234">IF(BT97=0,NA(),BT97+BS98)</f>
        <v>#N/A</v>
      </c>
      <c r="BU98" s="342" t="e">
        <f t="shared" si="191"/>
        <v>#N/A</v>
      </c>
      <c r="BV98" s="342" t="e">
        <f t="shared" ref="BV98" si="235">IF(BV97=0,NA(),BV97+BU98)</f>
        <v>#N/A</v>
      </c>
      <c r="BW98" s="342" t="e">
        <f t="shared" si="193"/>
        <v>#N/A</v>
      </c>
      <c r="BX98" s="342" t="e">
        <f>IF(BX97=0,NA(),BX97+BW98)</f>
        <v>#N/A</v>
      </c>
      <c r="BY98" s="342" t="e">
        <f t="shared" si="195"/>
        <v>#N/A</v>
      </c>
      <c r="BZ98" s="342" t="e">
        <f t="shared" ref="BZ98" si="236">IF(BZ97=0,NA(),BZ97+BY98)</f>
        <v>#N/A</v>
      </c>
      <c r="CA98" s="342" t="e">
        <f t="shared" si="197"/>
        <v>#N/A</v>
      </c>
      <c r="CB98" s="342" t="e">
        <f t="shared" ref="CB98" si="237">IF(CB97=0,NA(),CB97+CA98)</f>
        <v>#N/A</v>
      </c>
      <c r="CC98" s="342" t="e">
        <f t="shared" si="199"/>
        <v>#N/A</v>
      </c>
      <c r="CD98" s="342" t="e">
        <f t="shared" ref="CD98" si="238">IF(CD97=0,NA(),CD97+CC98)</f>
        <v>#N/A</v>
      </c>
      <c r="CE98" s="342" t="e">
        <f t="shared" si="201"/>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75139.439510370619</v>
      </c>
      <c r="E100" s="351">
        <f t="shared" ref="E100" si="239">D100</f>
        <v>75139.439510370619</v>
      </c>
      <c r="F100" s="351">
        <f>F52</f>
        <v>75139.439510370619</v>
      </c>
      <c r="G100" s="351">
        <f t="shared" ref="G100" si="240">F100</f>
        <v>75139.439510370619</v>
      </c>
      <c r="H100" s="351">
        <f>H52</f>
        <v>18784.859877592655</v>
      </c>
      <c r="I100" s="351">
        <f t="shared" ref="I100:I101" si="241">H100</f>
        <v>18784.859877592655</v>
      </c>
      <c r="J100" s="351">
        <f>J52</f>
        <v>3756.9719755185311</v>
      </c>
      <c r="K100" s="351">
        <f t="shared" ref="K100:K101" si="242">J100</f>
        <v>3756.9719755185311</v>
      </c>
      <c r="L100" s="351">
        <f>L52</f>
        <v>3756.9719755185311</v>
      </c>
      <c r="M100" s="351">
        <f t="shared" ref="M100:M101" si="243">L100</f>
        <v>3756.9719755185311</v>
      </c>
      <c r="N100" s="351">
        <f>N52</f>
        <v>3756.9719755185311</v>
      </c>
      <c r="O100" s="351">
        <f t="shared" ref="O100:O101" si="244">N100</f>
        <v>3756.9719755185311</v>
      </c>
      <c r="P100" s="351">
        <f>P52</f>
        <v>3756.9719755185311</v>
      </c>
      <c r="Q100" s="351">
        <f t="shared" ref="Q100:Q101" si="245">P100</f>
        <v>3756.9719755185311</v>
      </c>
      <c r="R100" s="351">
        <f>R52</f>
        <v>3756.9719755185311</v>
      </c>
      <c r="S100" s="351">
        <f t="shared" ref="S100:S101" si="246">R100</f>
        <v>3756.9719755185311</v>
      </c>
      <c r="T100" s="351">
        <f>T52</f>
        <v>3756.9719755185311</v>
      </c>
      <c r="U100" s="351">
        <f t="shared" ref="U100:U101" si="247">T100</f>
        <v>3756.9719755185311</v>
      </c>
      <c r="V100" s="351">
        <f>V52</f>
        <v>3756.9719755185311</v>
      </c>
      <c r="W100" s="351">
        <f t="shared" ref="W100:W101" si="248">V100</f>
        <v>3756.9719755185311</v>
      </c>
      <c r="X100" s="351">
        <f>X52</f>
        <v>3756.9719755185311</v>
      </c>
      <c r="Y100" s="351">
        <f t="shared" ref="Y100:Y101" si="249">X100</f>
        <v>3756.9719755185311</v>
      </c>
      <c r="Z100" s="351">
        <f>Z52</f>
        <v>3756.9719755185311</v>
      </c>
      <c r="AA100" s="351">
        <f t="shared" ref="AA100:AA101" si="250">Z100</f>
        <v>3756.9719755185311</v>
      </c>
      <c r="AB100" s="351">
        <f>AB52</f>
        <v>3756.9719755185311</v>
      </c>
      <c r="AC100" s="351">
        <f t="shared" ref="AC100:AC101" si="251">AB100</f>
        <v>3756.9719755185311</v>
      </c>
      <c r="AD100" s="351">
        <f>AD52</f>
        <v>3756.9719755185311</v>
      </c>
      <c r="AE100" s="351">
        <f t="shared" ref="AE100:AE101" si="252">AD100</f>
        <v>3756.9719755185311</v>
      </c>
      <c r="AF100" s="351">
        <f>AF52</f>
        <v>3756.9719755185311</v>
      </c>
      <c r="AG100" s="351">
        <f t="shared" ref="AG100:AG101" si="253">AF100</f>
        <v>3756.9719755185311</v>
      </c>
      <c r="AH100" s="351">
        <f>AH52</f>
        <v>3756.9719755185311</v>
      </c>
      <c r="AI100" s="351">
        <f t="shared" ref="AI100:AI101" si="254">AH100</f>
        <v>3756.9719755185311</v>
      </c>
      <c r="AJ100" s="351">
        <f>AJ52</f>
        <v>3756.9719755185311</v>
      </c>
      <c r="AK100" s="351">
        <f t="shared" ref="AK100:AK101" si="255">AJ100</f>
        <v>3756.9719755185311</v>
      </c>
      <c r="AL100" s="351">
        <f>AL52</f>
        <v>3756.9719755185311</v>
      </c>
      <c r="AM100" s="351">
        <f t="shared" ref="AM100:AM101" si="256">AL100</f>
        <v>3756.9719755185311</v>
      </c>
      <c r="AN100" s="351">
        <f>AN52</f>
        <v>3756.9719755185311</v>
      </c>
      <c r="AO100" s="351">
        <f t="shared" ref="AO100:AO101" si="257">AN100</f>
        <v>3756.9719755185311</v>
      </c>
      <c r="AP100" s="351">
        <f>AP52</f>
        <v>3756.9719755185311</v>
      </c>
      <c r="AQ100" s="351">
        <f t="shared" ref="AQ100:AQ101" si="258">AP100</f>
        <v>3756.9719755185311</v>
      </c>
      <c r="AR100" s="351">
        <f>AR52</f>
        <v>3756.9719755185311</v>
      </c>
      <c r="AS100" s="351">
        <f t="shared" ref="AS100:AS101" si="259">AR100</f>
        <v>3756.9719755185311</v>
      </c>
      <c r="AT100" s="351">
        <f>AT52</f>
        <v>3756.9719755185311</v>
      </c>
      <c r="AU100" s="351">
        <f t="shared" ref="AU100:AU101" si="260">AT100</f>
        <v>3756.9719755185311</v>
      </c>
      <c r="AV100" s="351">
        <f>AV52</f>
        <v>3756.9719755185311</v>
      </c>
      <c r="AW100" s="351">
        <f t="shared" ref="AW100:AW101" si="261">AV100</f>
        <v>3756.9719755185311</v>
      </c>
      <c r="AX100" s="351">
        <f>AX52</f>
        <v>3756.9719755185311</v>
      </c>
      <c r="AY100" s="351">
        <f t="shared" ref="AY100:AY101" si="262">AX100</f>
        <v>3756.9719755185311</v>
      </c>
      <c r="AZ100" s="351">
        <f>AZ52</f>
        <v>15027.887902074124</v>
      </c>
      <c r="BA100" s="351">
        <f t="shared" ref="BA100:BA101" si="263">AZ100</f>
        <v>15027.887902074124</v>
      </c>
      <c r="BB100" s="351">
        <f>BB52</f>
        <v>15027.887902074124</v>
      </c>
      <c r="BC100" s="351">
        <f t="shared" ref="BC100:BC101" si="264">BB100</f>
        <v>15027.887902074124</v>
      </c>
      <c r="BD100" s="351">
        <f>BD52</f>
        <v>11270.915926555594</v>
      </c>
      <c r="BE100" s="351">
        <f t="shared" ref="BE100:BE101" si="265">BD100</f>
        <v>11270.915926555594</v>
      </c>
      <c r="BF100" s="351">
        <f>BF52</f>
        <v>7513.9439510370621</v>
      </c>
      <c r="BG100" s="351">
        <f t="shared" ref="BG100:BG101" si="266">BF100</f>
        <v>7513.9439510370621</v>
      </c>
      <c r="BH100" s="351">
        <f>BH52</f>
        <v>3756.9719755185311</v>
      </c>
      <c r="BI100" s="351">
        <f t="shared" ref="BI100:BI101" si="267">BH100</f>
        <v>3756.9719755185311</v>
      </c>
      <c r="BJ100" s="351">
        <f>BJ52</f>
        <v>3756.9719755185311</v>
      </c>
      <c r="BK100" s="351">
        <f t="shared" ref="BK100:BK101" si="268">BJ100</f>
        <v>3756.9719755185311</v>
      </c>
      <c r="BL100" s="351">
        <f>BL52</f>
        <v>3756.9719755185311</v>
      </c>
      <c r="BM100" s="351">
        <f t="shared" ref="BM100:BM101" si="269">BL100</f>
        <v>3756.9719755185311</v>
      </c>
      <c r="BN100" s="351">
        <f>BN52</f>
        <v>7513.9439510370621</v>
      </c>
      <c r="BO100" s="351">
        <f t="shared" ref="BO100:BO101" si="270">BN100</f>
        <v>7513.9439510370621</v>
      </c>
      <c r="BP100" s="351">
        <f>BP52</f>
        <v>7513.9439510370621</v>
      </c>
      <c r="BQ100" s="351">
        <f t="shared" ref="BQ100:BQ101" si="271">BP100</f>
        <v>7513.9439510370621</v>
      </c>
      <c r="BR100" s="351">
        <f>BR52</f>
        <v>7513.9439510370621</v>
      </c>
      <c r="BS100" s="351">
        <f t="shared" ref="BS100:BS101" si="272">BR100</f>
        <v>7513.9439510370621</v>
      </c>
      <c r="BT100" s="351">
        <f>BT52</f>
        <v>7513.9439510370621</v>
      </c>
      <c r="BU100" s="351">
        <f t="shared" ref="BU100:BU101" si="273">BT100</f>
        <v>7513.9439510370621</v>
      </c>
      <c r="BV100" s="351">
        <f>BV52</f>
        <v>7513.9439510370621</v>
      </c>
      <c r="BW100" s="351">
        <f t="shared" ref="BW100:BW101" si="274">BV100</f>
        <v>7513.9439510370621</v>
      </c>
      <c r="BX100" s="351">
        <f>BX52</f>
        <v>7513.9439510370621</v>
      </c>
      <c r="BY100" s="351">
        <f t="shared" ref="BY100:BY101" si="275">BX100</f>
        <v>7513.9439510370621</v>
      </c>
      <c r="BZ100" s="351">
        <f>BZ52</f>
        <v>7513.9439510370621</v>
      </c>
      <c r="CA100" s="351">
        <f t="shared" ref="CA100:CA101" si="276">BZ100</f>
        <v>7513.9439510370621</v>
      </c>
      <c r="CB100" s="351">
        <f>CB52</f>
        <v>7513.9439510370621</v>
      </c>
      <c r="CC100" s="351">
        <f t="shared" ref="CC100:CC101" si="277">CB100</f>
        <v>7513.9439510370621</v>
      </c>
      <c r="CD100" s="351">
        <f>CD52</f>
        <v>7513.9439510370621</v>
      </c>
      <c r="CE100" s="351">
        <f t="shared" ref="CE100:CE101" si="278">CD100</f>
        <v>7513.9439510370621</v>
      </c>
      <c r="CF100" s="352"/>
      <c r="CG100" s="352"/>
      <c r="CH100" s="352"/>
      <c r="CI100" s="353"/>
      <c r="CJ100" s="354"/>
      <c r="CK100" s="354"/>
    </row>
    <row r="101" spans="1:91" ht="13.5" thickBot="1" x14ac:dyDescent="0.25">
      <c r="A101" s="339" t="s">
        <v>383</v>
      </c>
      <c r="B101" s="340"/>
      <c r="C101" s="341"/>
      <c r="D101" s="355">
        <f>C101+D100</f>
        <v>75139.439510370619</v>
      </c>
      <c r="E101" s="356">
        <f>D101</f>
        <v>75139.439510370619</v>
      </c>
      <c r="F101" s="355">
        <f>E101+F100</f>
        <v>150278.87902074124</v>
      </c>
      <c r="G101" s="351">
        <f>F101</f>
        <v>150278.87902074124</v>
      </c>
      <c r="H101" s="355">
        <f t="shared" ref="H101" si="279">G101+H100</f>
        <v>169063.73889833389</v>
      </c>
      <c r="I101" s="356">
        <f t="shared" si="241"/>
        <v>169063.73889833389</v>
      </c>
      <c r="J101" s="355">
        <f t="shared" ref="J101" si="280">I101+J100</f>
        <v>172820.71087385243</v>
      </c>
      <c r="K101" s="351">
        <f t="shared" si="242"/>
        <v>172820.71087385243</v>
      </c>
      <c r="L101" s="355">
        <f t="shared" ref="L101" si="281">K101+L100</f>
        <v>176577.68284937096</v>
      </c>
      <c r="M101" s="356">
        <f t="shared" si="243"/>
        <v>176577.68284937096</v>
      </c>
      <c r="N101" s="355">
        <f t="shared" ref="N101" si="282">M101+N100</f>
        <v>180334.6548248895</v>
      </c>
      <c r="O101" s="351">
        <f t="shared" si="244"/>
        <v>180334.6548248895</v>
      </c>
      <c r="P101" s="355">
        <f t="shared" ref="P101" si="283">O101+P100</f>
        <v>184091.62680040803</v>
      </c>
      <c r="Q101" s="356">
        <f t="shared" si="245"/>
        <v>184091.62680040803</v>
      </c>
      <c r="R101" s="355">
        <f t="shared" ref="R101" si="284">Q101+R100</f>
        <v>187848.59877592657</v>
      </c>
      <c r="S101" s="351">
        <f t="shared" si="246"/>
        <v>187848.59877592657</v>
      </c>
      <c r="T101" s="355">
        <f t="shared" ref="T101" si="285">S101+T100</f>
        <v>191605.57075144511</v>
      </c>
      <c r="U101" s="356">
        <f t="shared" si="247"/>
        <v>191605.57075144511</v>
      </c>
      <c r="V101" s="355">
        <f t="shared" ref="V101" si="286">U101+V100</f>
        <v>195362.54272696364</v>
      </c>
      <c r="W101" s="351">
        <f t="shared" si="248"/>
        <v>195362.54272696364</v>
      </c>
      <c r="X101" s="355">
        <f t="shared" ref="X101" si="287">W101+X100</f>
        <v>199119.51470248218</v>
      </c>
      <c r="Y101" s="356">
        <f t="shared" si="249"/>
        <v>199119.51470248218</v>
      </c>
      <c r="Z101" s="355">
        <f t="shared" ref="Z101" si="288">Y101+Z100</f>
        <v>202876.48667800071</v>
      </c>
      <c r="AA101" s="351">
        <f t="shared" si="250"/>
        <v>202876.48667800071</v>
      </c>
      <c r="AB101" s="355">
        <f t="shared" ref="AB101" si="289">AA101+AB100</f>
        <v>206633.45865351925</v>
      </c>
      <c r="AC101" s="356">
        <f t="shared" si="251"/>
        <v>206633.45865351925</v>
      </c>
      <c r="AD101" s="355">
        <f t="shared" ref="AD101" si="290">AC101+AD100</f>
        <v>210390.43062903779</v>
      </c>
      <c r="AE101" s="351">
        <f t="shared" si="252"/>
        <v>210390.43062903779</v>
      </c>
      <c r="AF101" s="355">
        <f t="shared" ref="AF101" si="291">AE101+AF100</f>
        <v>214147.40260455632</v>
      </c>
      <c r="AG101" s="356">
        <f t="shared" si="253"/>
        <v>214147.40260455632</v>
      </c>
      <c r="AH101" s="355">
        <f t="shared" ref="AH101" si="292">AG101+AH100</f>
        <v>217904.37458007486</v>
      </c>
      <c r="AI101" s="351">
        <f t="shared" si="254"/>
        <v>217904.37458007486</v>
      </c>
      <c r="AJ101" s="355">
        <f t="shared" ref="AJ101" si="293">AI101+AJ100</f>
        <v>221661.34655559339</v>
      </c>
      <c r="AK101" s="356">
        <f t="shared" si="255"/>
        <v>221661.34655559339</v>
      </c>
      <c r="AL101" s="355">
        <f t="shared" ref="AL101" si="294">AK101+AL100</f>
        <v>225418.31853111193</v>
      </c>
      <c r="AM101" s="351">
        <f t="shared" si="256"/>
        <v>225418.31853111193</v>
      </c>
      <c r="AN101" s="355">
        <f t="shared" ref="AN101" si="295">AM101+AN100</f>
        <v>229175.29050663047</v>
      </c>
      <c r="AO101" s="356">
        <f t="shared" si="257"/>
        <v>229175.29050663047</v>
      </c>
      <c r="AP101" s="355">
        <f t="shared" ref="AP101" si="296">AO101+AP100</f>
        <v>232932.262482149</v>
      </c>
      <c r="AQ101" s="351">
        <f t="shared" si="258"/>
        <v>232932.262482149</v>
      </c>
      <c r="AR101" s="355">
        <f t="shared" ref="AR101" si="297">AQ101+AR100</f>
        <v>236689.23445766754</v>
      </c>
      <c r="AS101" s="356">
        <f t="shared" si="259"/>
        <v>236689.23445766754</v>
      </c>
      <c r="AT101" s="355">
        <f t="shared" ref="AT101" si="298">AS101+AT100</f>
        <v>240446.20643318607</v>
      </c>
      <c r="AU101" s="351">
        <f t="shared" si="260"/>
        <v>240446.20643318607</v>
      </c>
      <c r="AV101" s="355">
        <f t="shared" ref="AV101" si="299">AU101+AV100</f>
        <v>244203.17840870461</v>
      </c>
      <c r="AW101" s="356">
        <f t="shared" si="261"/>
        <v>244203.17840870461</v>
      </c>
      <c r="AX101" s="355">
        <f t="shared" ref="AX101" si="300">AW101+AX100</f>
        <v>247960.15038422315</v>
      </c>
      <c r="AY101" s="351">
        <f t="shared" si="262"/>
        <v>247960.15038422315</v>
      </c>
      <c r="AZ101" s="355">
        <f>AY101+AZ100</f>
        <v>262988.03828629729</v>
      </c>
      <c r="BA101" s="356">
        <f t="shared" si="263"/>
        <v>262988.03828629729</v>
      </c>
      <c r="BB101" s="355">
        <f t="shared" ref="BB101" si="301">BA101+BB100</f>
        <v>278015.92618837144</v>
      </c>
      <c r="BC101" s="356">
        <f t="shared" si="264"/>
        <v>278015.92618837144</v>
      </c>
      <c r="BD101" s="355">
        <f t="shared" ref="BD101" si="302">BC101+BD100</f>
        <v>289286.84211492701</v>
      </c>
      <c r="BE101" s="356">
        <f t="shared" si="265"/>
        <v>289286.84211492701</v>
      </c>
      <c r="BF101" s="355">
        <f t="shared" ref="BF101" si="303">BE101+BF100</f>
        <v>296800.78606596409</v>
      </c>
      <c r="BG101" s="356">
        <f t="shared" si="266"/>
        <v>296800.78606596409</v>
      </c>
      <c r="BH101" s="355">
        <f t="shared" ref="BH101" si="304">BG101+BH100</f>
        <v>300557.75804148259</v>
      </c>
      <c r="BI101" s="356">
        <f t="shared" si="267"/>
        <v>300557.75804148259</v>
      </c>
      <c r="BJ101" s="355">
        <f t="shared" ref="BJ101" si="305">BI101+BJ100</f>
        <v>304314.7300170011</v>
      </c>
      <c r="BK101" s="356">
        <f t="shared" si="268"/>
        <v>304314.7300170011</v>
      </c>
      <c r="BL101" s="355">
        <f t="shared" ref="BL101" si="306">BK101+BL100</f>
        <v>308071.70199251961</v>
      </c>
      <c r="BM101" s="356">
        <f t="shared" si="269"/>
        <v>308071.70199251961</v>
      </c>
      <c r="BN101" s="355">
        <f t="shared" ref="BN101" si="307">BM101+BN100</f>
        <v>315585.64594355668</v>
      </c>
      <c r="BO101" s="356">
        <f t="shared" si="270"/>
        <v>315585.64594355668</v>
      </c>
      <c r="BP101" s="355">
        <f t="shared" ref="BP101" si="308">BO101+BP100</f>
        <v>323099.58989459375</v>
      </c>
      <c r="BQ101" s="356">
        <f t="shared" si="271"/>
        <v>323099.58989459375</v>
      </c>
      <c r="BR101" s="355">
        <f t="shared" ref="BR101" si="309">BQ101+BR100</f>
        <v>330613.53384563082</v>
      </c>
      <c r="BS101" s="356">
        <f t="shared" si="272"/>
        <v>330613.53384563082</v>
      </c>
      <c r="BT101" s="355">
        <f t="shared" ref="BT101" si="310">BS101+BT100</f>
        <v>338127.4777966679</v>
      </c>
      <c r="BU101" s="356">
        <f t="shared" si="273"/>
        <v>338127.4777966679</v>
      </c>
      <c r="BV101" s="355">
        <f t="shared" ref="BV101" si="311">BU101+BV100</f>
        <v>345641.42174770497</v>
      </c>
      <c r="BW101" s="356">
        <f t="shared" si="274"/>
        <v>345641.42174770497</v>
      </c>
      <c r="BX101" s="355">
        <f t="shared" ref="BX101" si="312">BW101+BX100</f>
        <v>353155.36569874204</v>
      </c>
      <c r="BY101" s="356">
        <f t="shared" si="275"/>
        <v>353155.36569874204</v>
      </c>
      <c r="BZ101" s="355">
        <f t="shared" ref="BZ101" si="313">BY101+BZ100</f>
        <v>360669.30964977911</v>
      </c>
      <c r="CA101" s="356">
        <f t="shared" si="276"/>
        <v>360669.30964977911</v>
      </c>
      <c r="CB101" s="355">
        <f t="shared" ref="CB101" si="314">CA101+CB100</f>
        <v>368183.25360081618</v>
      </c>
      <c r="CC101" s="356">
        <f t="shared" si="277"/>
        <v>368183.25360081618</v>
      </c>
      <c r="CD101" s="355">
        <f t="shared" ref="CD101" si="315">CC101+CD100</f>
        <v>375697.19755185326</v>
      </c>
      <c r="CE101" s="356">
        <f t="shared" si="278"/>
        <v>375697.19755185326</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6">D103</f>
        <v>0</v>
      </c>
      <c r="F103" s="351">
        <f>F55</f>
        <v>0</v>
      </c>
      <c r="G103" s="351">
        <f t="shared" ref="G103" si="317">F103</f>
        <v>0</v>
      </c>
      <c r="H103" s="351">
        <f>H55</f>
        <v>0</v>
      </c>
      <c r="I103" s="351">
        <f t="shared" ref="I103:I106" si="318">H103</f>
        <v>0</v>
      </c>
      <c r="J103" s="351">
        <f>J55</f>
        <v>0</v>
      </c>
      <c r="K103" s="351">
        <f t="shared" ref="K103:K106" si="319">J103</f>
        <v>0</v>
      </c>
      <c r="L103" s="351">
        <f>L55</f>
        <v>0</v>
      </c>
      <c r="M103" s="351">
        <f t="shared" ref="M103:M106" si="320">L103</f>
        <v>0</v>
      </c>
      <c r="N103" s="351">
        <f>N55</f>
        <v>0</v>
      </c>
      <c r="O103" s="351">
        <f t="shared" ref="O103:O106" si="321">N103</f>
        <v>0</v>
      </c>
      <c r="P103" s="351">
        <f>P55</f>
        <v>0</v>
      </c>
      <c r="Q103" s="351">
        <f t="shared" ref="Q103:Q106" si="322">P103</f>
        <v>0</v>
      </c>
      <c r="R103" s="351">
        <f>R55</f>
        <v>0</v>
      </c>
      <c r="S103" s="351">
        <f t="shared" ref="S103:S106" si="323">R103</f>
        <v>0</v>
      </c>
      <c r="T103" s="351">
        <f>T55</f>
        <v>0</v>
      </c>
      <c r="U103" s="351">
        <f t="shared" ref="U103:U106" si="324">T103</f>
        <v>0</v>
      </c>
      <c r="V103" s="351">
        <f>V55</f>
        <v>0</v>
      </c>
      <c r="W103" s="351">
        <f t="shared" ref="W103:W106" si="325">V103</f>
        <v>0</v>
      </c>
      <c r="X103" s="351">
        <f>X55</f>
        <v>0</v>
      </c>
      <c r="Y103" s="351">
        <f t="shared" ref="Y103:Y106" si="326">X103</f>
        <v>0</v>
      </c>
      <c r="Z103" s="351">
        <f>Z55</f>
        <v>0</v>
      </c>
      <c r="AA103" s="351">
        <f t="shared" ref="AA103:AA106" si="327">Z103</f>
        <v>0</v>
      </c>
      <c r="AB103" s="351">
        <f>AB55</f>
        <v>0</v>
      </c>
      <c r="AC103" s="351">
        <f t="shared" ref="AC103:AC106" si="328">AB103</f>
        <v>0</v>
      </c>
      <c r="AD103" s="351">
        <f>AD55</f>
        <v>0</v>
      </c>
      <c r="AE103" s="351">
        <f t="shared" ref="AE103:AE106" si="329">AD103</f>
        <v>0</v>
      </c>
      <c r="AF103" s="351">
        <f>AF55</f>
        <v>0</v>
      </c>
      <c r="AG103" s="351">
        <f t="shared" ref="AG103:AG106" si="330">AF103</f>
        <v>0</v>
      </c>
      <c r="AH103" s="351">
        <f>AH55</f>
        <v>0</v>
      </c>
      <c r="AI103" s="351">
        <f t="shared" ref="AI103:AI106" si="331">AH103</f>
        <v>0</v>
      </c>
      <c r="AJ103" s="351">
        <f>AJ55</f>
        <v>0</v>
      </c>
      <c r="AK103" s="351">
        <f t="shared" ref="AK103:AK106" si="332">AJ103</f>
        <v>0</v>
      </c>
      <c r="AL103" s="351">
        <f>AL55</f>
        <v>0</v>
      </c>
      <c r="AM103" s="351">
        <f t="shared" ref="AM103:AM106" si="333">AL103</f>
        <v>0</v>
      </c>
      <c r="AN103" s="351">
        <f>AN55</f>
        <v>0</v>
      </c>
      <c r="AO103" s="351">
        <f t="shared" ref="AO103:AO106" si="334">AN103</f>
        <v>0</v>
      </c>
      <c r="AP103" s="351">
        <f>AP55</f>
        <v>0</v>
      </c>
      <c r="AQ103" s="351">
        <f t="shared" ref="AQ103:AQ106" si="335">AP103</f>
        <v>0</v>
      </c>
      <c r="AR103" s="351">
        <f>AR55</f>
        <v>0</v>
      </c>
      <c r="AS103" s="351">
        <f t="shared" ref="AS103:AS106" si="336">AR103</f>
        <v>0</v>
      </c>
      <c r="AT103" s="351">
        <f>AT55</f>
        <v>0</v>
      </c>
      <c r="AU103" s="351">
        <f t="shared" ref="AU103:AU106" si="337">AT103</f>
        <v>0</v>
      </c>
      <c r="AV103" s="351">
        <f>AV55</f>
        <v>0</v>
      </c>
      <c r="AW103" s="351">
        <f t="shared" ref="AW103:AW106" si="338">AV103</f>
        <v>0</v>
      </c>
      <c r="AX103" s="351">
        <f>AX55</f>
        <v>0</v>
      </c>
      <c r="AY103" s="351">
        <f t="shared" ref="AY103:AY106" si="339">AX103</f>
        <v>0</v>
      </c>
      <c r="AZ103" s="351">
        <f>AZ55</f>
        <v>0</v>
      </c>
      <c r="BA103" s="351">
        <f t="shared" ref="BA103:BA106" si="340">AZ103</f>
        <v>0</v>
      </c>
      <c r="BB103" s="351">
        <f>BB55</f>
        <v>0</v>
      </c>
      <c r="BC103" s="351">
        <f t="shared" ref="BC103:BC106" si="341">BB103</f>
        <v>0</v>
      </c>
      <c r="BD103" s="351">
        <f>BD55</f>
        <v>0</v>
      </c>
      <c r="BE103" s="351">
        <f t="shared" ref="BE103:BE106" si="342">BD103</f>
        <v>0</v>
      </c>
      <c r="BF103" s="351">
        <f>BF55</f>
        <v>0</v>
      </c>
      <c r="BG103" s="351">
        <f t="shared" ref="BG103:BG106" si="343">BF103</f>
        <v>0</v>
      </c>
      <c r="BH103" s="351">
        <f>BH55</f>
        <v>0</v>
      </c>
      <c r="BI103" s="351">
        <f t="shared" ref="BI103:BI106" si="344">BH103</f>
        <v>0</v>
      </c>
      <c r="BJ103" s="351">
        <f>BJ55</f>
        <v>0</v>
      </c>
      <c r="BK103" s="351">
        <f t="shared" ref="BK103:BK106" si="345">BJ103</f>
        <v>0</v>
      </c>
      <c r="BL103" s="351">
        <f>BL55</f>
        <v>0</v>
      </c>
      <c r="BM103" s="351">
        <f t="shared" ref="BM103:BM106" si="346">BL103</f>
        <v>0</v>
      </c>
      <c r="BN103" s="351">
        <f>BN55</f>
        <v>0</v>
      </c>
      <c r="BO103" s="351">
        <f t="shared" ref="BO103:BO106" si="347">BN103</f>
        <v>0</v>
      </c>
      <c r="BP103" s="351">
        <f>BP55</f>
        <v>0</v>
      </c>
      <c r="BQ103" s="351">
        <f t="shared" ref="BQ103:BQ106" si="348">BP103</f>
        <v>0</v>
      </c>
      <c r="BR103" s="351">
        <f>BR55</f>
        <v>0</v>
      </c>
      <c r="BS103" s="351">
        <f t="shared" ref="BS103:BS106" si="349">BR103</f>
        <v>0</v>
      </c>
      <c r="BT103" s="351">
        <f>BT55</f>
        <v>0</v>
      </c>
      <c r="BU103" s="351">
        <f t="shared" ref="BU103:BU106" si="350">BT103</f>
        <v>0</v>
      </c>
      <c r="BV103" s="351">
        <f>BV55</f>
        <v>0</v>
      </c>
      <c r="BW103" s="351">
        <f t="shared" ref="BW103:BW106" si="351">BV103</f>
        <v>0</v>
      </c>
      <c r="BX103" s="351">
        <f>BX55</f>
        <v>0</v>
      </c>
      <c r="BY103" s="351">
        <f t="shared" ref="BY103:CA106" si="352">BX103</f>
        <v>0</v>
      </c>
      <c r="BZ103" s="351">
        <f>BZ55</f>
        <v>0</v>
      </c>
      <c r="CA103" s="351">
        <f t="shared" ref="CA103" si="353">BZ103</f>
        <v>0</v>
      </c>
      <c r="CB103" s="351">
        <f>CB55</f>
        <v>0</v>
      </c>
      <c r="CC103" s="351">
        <f t="shared" ref="CC103:CC106" si="354">CB103</f>
        <v>0</v>
      </c>
      <c r="CD103" s="351">
        <f>CD55</f>
        <v>0</v>
      </c>
      <c r="CE103" s="351">
        <f t="shared" ref="CE103:CE106" si="355">CD103</f>
        <v>0</v>
      </c>
      <c r="CF103" s="352"/>
      <c r="CG103" s="352"/>
      <c r="CH103" s="352"/>
      <c r="CI103" s="353"/>
      <c r="CJ103" s="354"/>
      <c r="CK103" s="354"/>
    </row>
    <row r="104" spans="1:91" ht="13.5" thickBot="1" x14ac:dyDescent="0.25">
      <c r="A104" s="339" t="s">
        <v>386</v>
      </c>
      <c r="B104" s="340"/>
      <c r="C104" s="341"/>
      <c r="D104" s="481">
        <f>D52</f>
        <v>75139.439510370619</v>
      </c>
      <c r="E104" s="481">
        <f t="shared" ref="E104:BP104" si="356">E52</f>
        <v>0</v>
      </c>
      <c r="F104" s="481">
        <f t="shared" si="356"/>
        <v>75139.439510370619</v>
      </c>
      <c r="G104" s="481">
        <f t="shared" si="356"/>
        <v>0</v>
      </c>
      <c r="H104" s="481">
        <f t="shared" si="356"/>
        <v>18784.859877592655</v>
      </c>
      <c r="I104" s="481">
        <f t="shared" si="356"/>
        <v>0</v>
      </c>
      <c r="J104" s="481">
        <f t="shared" si="356"/>
        <v>3756.9719755185311</v>
      </c>
      <c r="K104" s="481">
        <f t="shared" si="356"/>
        <v>0</v>
      </c>
      <c r="L104" s="481">
        <f t="shared" si="356"/>
        <v>3756.9719755185311</v>
      </c>
      <c r="M104" s="481">
        <f t="shared" si="356"/>
        <v>0</v>
      </c>
      <c r="N104" s="481">
        <f t="shared" si="356"/>
        <v>3756.9719755185311</v>
      </c>
      <c r="O104" s="481">
        <f t="shared" si="356"/>
        <v>0</v>
      </c>
      <c r="P104" s="481">
        <f t="shared" si="356"/>
        <v>3756.9719755185311</v>
      </c>
      <c r="Q104" s="481">
        <f t="shared" si="356"/>
        <v>0</v>
      </c>
      <c r="R104" s="481">
        <f t="shared" si="356"/>
        <v>3756.9719755185311</v>
      </c>
      <c r="S104" s="481">
        <f t="shared" si="356"/>
        <v>0</v>
      </c>
      <c r="T104" s="481">
        <f t="shared" si="356"/>
        <v>3756.9719755185311</v>
      </c>
      <c r="U104" s="481">
        <f t="shared" si="356"/>
        <v>0</v>
      </c>
      <c r="V104" s="481">
        <f t="shared" si="356"/>
        <v>3756.9719755185311</v>
      </c>
      <c r="W104" s="481">
        <f t="shared" si="356"/>
        <v>0</v>
      </c>
      <c r="X104" s="481">
        <f t="shared" si="356"/>
        <v>3756.9719755185311</v>
      </c>
      <c r="Y104" s="481">
        <f t="shared" si="356"/>
        <v>0</v>
      </c>
      <c r="Z104" s="481">
        <f t="shared" si="356"/>
        <v>3756.9719755185311</v>
      </c>
      <c r="AA104" s="481">
        <f t="shared" si="356"/>
        <v>0</v>
      </c>
      <c r="AB104" s="481">
        <f t="shared" si="356"/>
        <v>3756.9719755185311</v>
      </c>
      <c r="AC104" s="481">
        <f t="shared" si="356"/>
        <v>0</v>
      </c>
      <c r="AD104" s="481">
        <f t="shared" si="356"/>
        <v>3756.9719755185311</v>
      </c>
      <c r="AE104" s="481">
        <f t="shared" si="356"/>
        <v>0</v>
      </c>
      <c r="AF104" s="481">
        <f t="shared" si="356"/>
        <v>3756.9719755185311</v>
      </c>
      <c r="AG104" s="481">
        <f t="shared" si="356"/>
        <v>0</v>
      </c>
      <c r="AH104" s="481">
        <f t="shared" si="356"/>
        <v>3756.9719755185311</v>
      </c>
      <c r="AI104" s="481">
        <f t="shared" si="356"/>
        <v>0</v>
      </c>
      <c r="AJ104" s="481">
        <f t="shared" si="356"/>
        <v>3756.9719755185311</v>
      </c>
      <c r="AK104" s="481">
        <f t="shared" si="356"/>
        <v>0</v>
      </c>
      <c r="AL104" s="481">
        <f t="shared" si="356"/>
        <v>3756.9719755185311</v>
      </c>
      <c r="AM104" s="481">
        <f t="shared" si="356"/>
        <v>0</v>
      </c>
      <c r="AN104" s="481">
        <f t="shared" si="356"/>
        <v>3756.9719755185311</v>
      </c>
      <c r="AO104" s="481">
        <f t="shared" si="356"/>
        <v>0</v>
      </c>
      <c r="AP104" s="481">
        <f t="shared" si="356"/>
        <v>3756.9719755185311</v>
      </c>
      <c r="AQ104" s="481">
        <f t="shared" si="356"/>
        <v>0</v>
      </c>
      <c r="AR104" s="481">
        <f t="shared" si="356"/>
        <v>3756.9719755185311</v>
      </c>
      <c r="AS104" s="481">
        <f t="shared" si="356"/>
        <v>0</v>
      </c>
      <c r="AT104" s="481">
        <f t="shared" si="356"/>
        <v>3756.9719755185311</v>
      </c>
      <c r="AU104" s="481">
        <f t="shared" si="356"/>
        <v>0</v>
      </c>
      <c r="AV104" s="481">
        <f t="shared" si="356"/>
        <v>3756.9719755185311</v>
      </c>
      <c r="AW104" s="481">
        <f t="shared" si="356"/>
        <v>0</v>
      </c>
      <c r="AX104" s="481">
        <f t="shared" si="356"/>
        <v>3756.9719755185311</v>
      </c>
      <c r="AY104" s="481">
        <f t="shared" si="356"/>
        <v>0</v>
      </c>
      <c r="AZ104" s="481">
        <f t="shared" si="356"/>
        <v>15027.887902074124</v>
      </c>
      <c r="BA104" s="481">
        <f t="shared" si="356"/>
        <v>0</v>
      </c>
      <c r="BB104" s="481">
        <f t="shared" si="356"/>
        <v>15027.887902074124</v>
      </c>
      <c r="BC104" s="481">
        <f t="shared" si="356"/>
        <v>0</v>
      </c>
      <c r="BD104" s="481">
        <f t="shared" si="356"/>
        <v>11270.915926555594</v>
      </c>
      <c r="BE104" s="481">
        <f t="shared" si="356"/>
        <v>0</v>
      </c>
      <c r="BF104" s="481">
        <f t="shared" si="356"/>
        <v>7513.9439510370621</v>
      </c>
      <c r="BG104" s="481">
        <f t="shared" si="356"/>
        <v>0</v>
      </c>
      <c r="BH104" s="481">
        <f t="shared" si="356"/>
        <v>3756.9719755185311</v>
      </c>
      <c r="BI104" s="481">
        <f t="shared" si="356"/>
        <v>0</v>
      </c>
      <c r="BJ104" s="481">
        <f t="shared" si="356"/>
        <v>3756.9719755185311</v>
      </c>
      <c r="BK104" s="481">
        <f t="shared" si="356"/>
        <v>0</v>
      </c>
      <c r="BL104" s="481">
        <f t="shared" si="356"/>
        <v>3756.9719755185311</v>
      </c>
      <c r="BM104" s="481">
        <f t="shared" si="356"/>
        <v>0</v>
      </c>
      <c r="BN104" s="481">
        <f t="shared" si="356"/>
        <v>7513.9439510370621</v>
      </c>
      <c r="BO104" s="481">
        <f t="shared" si="356"/>
        <v>0</v>
      </c>
      <c r="BP104" s="481">
        <f t="shared" si="356"/>
        <v>7513.9439510370621</v>
      </c>
      <c r="BQ104" s="481">
        <f t="shared" ref="BQ104:CE104" si="357">BQ52</f>
        <v>0</v>
      </c>
      <c r="BR104" s="481">
        <f t="shared" si="357"/>
        <v>7513.9439510370621</v>
      </c>
      <c r="BS104" s="481">
        <f t="shared" si="357"/>
        <v>0</v>
      </c>
      <c r="BT104" s="481">
        <f t="shared" si="357"/>
        <v>7513.9439510370621</v>
      </c>
      <c r="BU104" s="481">
        <f t="shared" si="357"/>
        <v>0</v>
      </c>
      <c r="BV104" s="481">
        <f t="shared" si="357"/>
        <v>7513.9439510370621</v>
      </c>
      <c r="BW104" s="481">
        <f t="shared" si="357"/>
        <v>0</v>
      </c>
      <c r="BX104" s="481">
        <f t="shared" si="357"/>
        <v>7513.9439510370621</v>
      </c>
      <c r="BY104" s="481">
        <f t="shared" si="357"/>
        <v>0</v>
      </c>
      <c r="BZ104" s="481">
        <f t="shared" si="357"/>
        <v>7513.9439510370621</v>
      </c>
      <c r="CA104" s="481">
        <f t="shared" si="357"/>
        <v>0</v>
      </c>
      <c r="CB104" s="481">
        <f t="shared" si="357"/>
        <v>7513.9439510370621</v>
      </c>
      <c r="CC104" s="481">
        <f t="shared" si="357"/>
        <v>0</v>
      </c>
      <c r="CD104" s="481">
        <f t="shared" si="357"/>
        <v>7513.9439510370621</v>
      </c>
      <c r="CE104" s="481">
        <f t="shared" si="357"/>
        <v>0</v>
      </c>
      <c r="CF104" s="352"/>
      <c r="CG104" s="352"/>
      <c r="CH104" s="352"/>
      <c r="CI104" s="353"/>
      <c r="CJ104" s="354"/>
      <c r="CK104" s="354"/>
    </row>
    <row r="105" spans="1:91" ht="13.5" thickBot="1" x14ac:dyDescent="0.25">
      <c r="A105" s="339" t="s">
        <v>387</v>
      </c>
      <c r="B105" s="340"/>
      <c r="C105" s="341"/>
      <c r="D105" s="481">
        <f>D63</f>
        <v>0</v>
      </c>
      <c r="E105" s="481">
        <f t="shared" ref="E105:BP105" si="358">E63</f>
        <v>0</v>
      </c>
      <c r="F105" s="481">
        <f t="shared" si="358"/>
        <v>0</v>
      </c>
      <c r="G105" s="481">
        <f t="shared" si="358"/>
        <v>0</v>
      </c>
      <c r="H105" s="481">
        <f t="shared" si="358"/>
        <v>0</v>
      </c>
      <c r="I105" s="481">
        <f t="shared" si="358"/>
        <v>0</v>
      </c>
      <c r="J105" s="481">
        <f t="shared" si="358"/>
        <v>0</v>
      </c>
      <c r="K105" s="481">
        <f t="shared" si="358"/>
        <v>0</v>
      </c>
      <c r="L105" s="481">
        <f t="shared" si="358"/>
        <v>0</v>
      </c>
      <c r="M105" s="481">
        <f t="shared" si="358"/>
        <v>0</v>
      </c>
      <c r="N105" s="481">
        <f t="shared" si="358"/>
        <v>0</v>
      </c>
      <c r="O105" s="481">
        <f t="shared" si="358"/>
        <v>0</v>
      </c>
      <c r="P105" s="481">
        <f t="shared" si="358"/>
        <v>0</v>
      </c>
      <c r="Q105" s="481">
        <f t="shared" si="358"/>
        <v>0</v>
      </c>
      <c r="R105" s="481">
        <f t="shared" si="358"/>
        <v>0</v>
      </c>
      <c r="S105" s="481">
        <f t="shared" si="358"/>
        <v>0</v>
      </c>
      <c r="T105" s="481">
        <f t="shared" si="358"/>
        <v>0</v>
      </c>
      <c r="U105" s="481">
        <f t="shared" si="358"/>
        <v>0</v>
      </c>
      <c r="V105" s="481">
        <f t="shared" si="358"/>
        <v>0</v>
      </c>
      <c r="W105" s="481">
        <f t="shared" si="358"/>
        <v>0</v>
      </c>
      <c r="X105" s="481">
        <f t="shared" si="358"/>
        <v>0</v>
      </c>
      <c r="Y105" s="481">
        <f t="shared" si="358"/>
        <v>0</v>
      </c>
      <c r="Z105" s="481">
        <f t="shared" si="358"/>
        <v>0</v>
      </c>
      <c r="AA105" s="481">
        <f t="shared" si="358"/>
        <v>0</v>
      </c>
      <c r="AB105" s="481">
        <f t="shared" si="358"/>
        <v>0</v>
      </c>
      <c r="AC105" s="481">
        <f t="shared" si="358"/>
        <v>0</v>
      </c>
      <c r="AD105" s="481">
        <f t="shared" si="358"/>
        <v>0</v>
      </c>
      <c r="AE105" s="481">
        <f t="shared" si="358"/>
        <v>0</v>
      </c>
      <c r="AF105" s="481">
        <f t="shared" si="358"/>
        <v>0</v>
      </c>
      <c r="AG105" s="481">
        <f t="shared" si="358"/>
        <v>0</v>
      </c>
      <c r="AH105" s="481">
        <f t="shared" si="358"/>
        <v>0</v>
      </c>
      <c r="AI105" s="481">
        <f t="shared" si="358"/>
        <v>0</v>
      </c>
      <c r="AJ105" s="481">
        <f t="shared" si="358"/>
        <v>0</v>
      </c>
      <c r="AK105" s="481">
        <f t="shared" si="358"/>
        <v>0</v>
      </c>
      <c r="AL105" s="481">
        <f t="shared" si="358"/>
        <v>72000</v>
      </c>
      <c r="AM105" s="481">
        <f t="shared" si="358"/>
        <v>0</v>
      </c>
      <c r="AN105" s="481">
        <f t="shared" si="358"/>
        <v>0</v>
      </c>
      <c r="AO105" s="481">
        <f t="shared" si="358"/>
        <v>0</v>
      </c>
      <c r="AP105" s="481">
        <f t="shared" si="358"/>
        <v>0</v>
      </c>
      <c r="AQ105" s="481">
        <f t="shared" si="358"/>
        <v>0</v>
      </c>
      <c r="AR105" s="481">
        <f t="shared" si="358"/>
        <v>0</v>
      </c>
      <c r="AS105" s="481">
        <f t="shared" si="358"/>
        <v>0</v>
      </c>
      <c r="AT105" s="481">
        <f t="shared" si="358"/>
        <v>0</v>
      </c>
      <c r="AU105" s="481">
        <f t="shared" si="358"/>
        <v>0</v>
      </c>
      <c r="AV105" s="481">
        <f t="shared" si="358"/>
        <v>0</v>
      </c>
      <c r="AW105" s="481">
        <f t="shared" si="358"/>
        <v>0</v>
      </c>
      <c r="AX105" s="481">
        <f t="shared" si="358"/>
        <v>0</v>
      </c>
      <c r="AY105" s="481">
        <f t="shared" si="358"/>
        <v>0</v>
      </c>
      <c r="AZ105" s="481">
        <f t="shared" si="358"/>
        <v>0</v>
      </c>
      <c r="BA105" s="481">
        <f t="shared" si="358"/>
        <v>0</v>
      </c>
      <c r="BB105" s="481">
        <f t="shared" si="358"/>
        <v>0</v>
      </c>
      <c r="BC105" s="481">
        <f t="shared" si="358"/>
        <v>0</v>
      </c>
      <c r="BD105" s="481">
        <f t="shared" si="358"/>
        <v>0</v>
      </c>
      <c r="BE105" s="481">
        <f t="shared" si="358"/>
        <v>0</v>
      </c>
      <c r="BF105" s="481">
        <f t="shared" si="358"/>
        <v>0</v>
      </c>
      <c r="BG105" s="481">
        <f t="shared" si="358"/>
        <v>0</v>
      </c>
      <c r="BH105" s="481">
        <f t="shared" si="358"/>
        <v>0</v>
      </c>
      <c r="BI105" s="481">
        <f t="shared" si="358"/>
        <v>0</v>
      </c>
      <c r="BJ105" s="481">
        <f t="shared" si="358"/>
        <v>0</v>
      </c>
      <c r="BK105" s="481">
        <f t="shared" si="358"/>
        <v>0</v>
      </c>
      <c r="BL105" s="481">
        <f t="shared" si="358"/>
        <v>0</v>
      </c>
      <c r="BM105" s="481">
        <f t="shared" si="358"/>
        <v>0</v>
      </c>
      <c r="BN105" s="481">
        <f t="shared" si="358"/>
        <v>0</v>
      </c>
      <c r="BO105" s="481">
        <f t="shared" si="358"/>
        <v>0</v>
      </c>
      <c r="BP105" s="481">
        <f t="shared" si="358"/>
        <v>0</v>
      </c>
      <c r="BQ105" s="481">
        <f t="shared" ref="BQ105:CE105" si="359">BQ63</f>
        <v>0</v>
      </c>
      <c r="BR105" s="481">
        <f t="shared" si="359"/>
        <v>0</v>
      </c>
      <c r="BS105" s="481">
        <f t="shared" si="359"/>
        <v>0</v>
      </c>
      <c r="BT105" s="481">
        <f t="shared" si="359"/>
        <v>0</v>
      </c>
      <c r="BU105" s="481">
        <f t="shared" si="359"/>
        <v>0</v>
      </c>
      <c r="BV105" s="481">
        <f t="shared" si="359"/>
        <v>0</v>
      </c>
      <c r="BW105" s="481">
        <f t="shared" si="359"/>
        <v>0</v>
      </c>
      <c r="BX105" s="481">
        <f t="shared" si="359"/>
        <v>0</v>
      </c>
      <c r="BY105" s="481">
        <f t="shared" si="359"/>
        <v>0</v>
      </c>
      <c r="BZ105" s="481">
        <f t="shared" si="359"/>
        <v>0</v>
      </c>
      <c r="CA105" s="481">
        <f t="shared" si="359"/>
        <v>0</v>
      </c>
      <c r="CB105" s="481">
        <f t="shared" si="359"/>
        <v>0</v>
      </c>
      <c r="CC105" s="481">
        <f t="shared" si="359"/>
        <v>0</v>
      </c>
      <c r="CD105" s="481">
        <f t="shared" si="359"/>
        <v>0</v>
      </c>
      <c r="CE105" s="481">
        <f t="shared" si="359"/>
        <v>0</v>
      </c>
      <c r="CF105" s="352"/>
      <c r="CG105" s="352"/>
      <c r="CH105" s="352"/>
      <c r="CI105" s="353"/>
      <c r="CJ105" s="354"/>
      <c r="CK105" s="354"/>
    </row>
    <row r="106" spans="1:91" ht="13.5" thickBot="1" x14ac:dyDescent="0.25">
      <c r="A106" s="339" t="s">
        <v>385</v>
      </c>
      <c r="B106" s="340"/>
      <c r="C106" s="341"/>
      <c r="D106" s="355">
        <f>SUM(D104:D105)</f>
        <v>75139.439510370619</v>
      </c>
      <c r="E106" s="356">
        <f>D106</f>
        <v>75139.439510370619</v>
      </c>
      <c r="F106" s="355">
        <f>E106+F105+F104</f>
        <v>150278.87902074124</v>
      </c>
      <c r="G106" s="351">
        <f>F106</f>
        <v>150278.87902074124</v>
      </c>
      <c r="H106" s="355">
        <f>G106+H105+H104</f>
        <v>169063.73889833389</v>
      </c>
      <c r="I106" s="356">
        <f t="shared" si="318"/>
        <v>169063.73889833389</v>
      </c>
      <c r="J106" s="355">
        <f>I106+J105+J104</f>
        <v>172820.71087385243</v>
      </c>
      <c r="K106" s="351">
        <f t="shared" si="319"/>
        <v>172820.71087385243</v>
      </c>
      <c r="L106" s="355">
        <f>K106+L105+L104</f>
        <v>176577.68284937096</v>
      </c>
      <c r="M106" s="356">
        <f t="shared" si="320"/>
        <v>176577.68284937096</v>
      </c>
      <c r="N106" s="355">
        <f>M106+N105+N104</f>
        <v>180334.6548248895</v>
      </c>
      <c r="O106" s="351">
        <f t="shared" si="321"/>
        <v>180334.6548248895</v>
      </c>
      <c r="P106" s="355">
        <f>O106+P105+P104</f>
        <v>184091.62680040803</v>
      </c>
      <c r="Q106" s="356">
        <f t="shared" si="322"/>
        <v>184091.62680040803</v>
      </c>
      <c r="R106" s="355">
        <f>Q106+R105+R104</f>
        <v>187848.59877592657</v>
      </c>
      <c r="S106" s="351">
        <f t="shared" si="323"/>
        <v>187848.59877592657</v>
      </c>
      <c r="T106" s="355">
        <f>S106+T105+T104</f>
        <v>191605.57075144511</v>
      </c>
      <c r="U106" s="356">
        <f t="shared" si="324"/>
        <v>191605.57075144511</v>
      </c>
      <c r="V106" s="355">
        <f>U106+V105+V104</f>
        <v>195362.54272696364</v>
      </c>
      <c r="W106" s="351">
        <f t="shared" si="325"/>
        <v>195362.54272696364</v>
      </c>
      <c r="X106" s="355">
        <f>W106+X105+X104</f>
        <v>199119.51470248218</v>
      </c>
      <c r="Y106" s="356">
        <f t="shared" si="326"/>
        <v>199119.51470248218</v>
      </c>
      <c r="Z106" s="355">
        <f>Y106+Z105+Z104</f>
        <v>202876.48667800071</v>
      </c>
      <c r="AA106" s="351">
        <f t="shared" si="327"/>
        <v>202876.48667800071</v>
      </c>
      <c r="AB106" s="355">
        <f>AA106+AB105+AB104</f>
        <v>206633.45865351925</v>
      </c>
      <c r="AC106" s="356">
        <f t="shared" si="328"/>
        <v>206633.45865351925</v>
      </c>
      <c r="AD106" s="355">
        <f>AC106+AD105+AD104</f>
        <v>210390.43062903779</v>
      </c>
      <c r="AE106" s="351">
        <f t="shared" si="329"/>
        <v>210390.43062903779</v>
      </c>
      <c r="AF106" s="355">
        <f>AE106+AF105+AF104</f>
        <v>214147.40260455632</v>
      </c>
      <c r="AG106" s="356">
        <f t="shared" si="330"/>
        <v>214147.40260455632</v>
      </c>
      <c r="AH106" s="355">
        <f>AG106+AH105+AH104</f>
        <v>217904.37458007486</v>
      </c>
      <c r="AI106" s="351">
        <f t="shared" si="331"/>
        <v>217904.37458007486</v>
      </c>
      <c r="AJ106" s="355">
        <f>AI106+AJ105+AJ104</f>
        <v>221661.34655559339</v>
      </c>
      <c r="AK106" s="356">
        <f t="shared" si="332"/>
        <v>221661.34655559339</v>
      </c>
      <c r="AL106" s="355">
        <f>AK106+AL105+AL104</f>
        <v>297418.31853111193</v>
      </c>
      <c r="AM106" s="351">
        <f t="shared" si="333"/>
        <v>297418.31853111193</v>
      </c>
      <c r="AN106" s="355">
        <f>AM106+AN105+AN104</f>
        <v>301175.29050663044</v>
      </c>
      <c r="AO106" s="356">
        <f t="shared" si="334"/>
        <v>301175.29050663044</v>
      </c>
      <c r="AP106" s="355">
        <f>AO106+AP105+AP104</f>
        <v>304932.26248214894</v>
      </c>
      <c r="AQ106" s="351">
        <f t="shared" si="335"/>
        <v>304932.26248214894</v>
      </c>
      <c r="AR106" s="355">
        <f>AQ106+AR105+AR104</f>
        <v>308689.23445766745</v>
      </c>
      <c r="AS106" s="356">
        <f t="shared" si="336"/>
        <v>308689.23445766745</v>
      </c>
      <c r="AT106" s="355">
        <f>AS106+AT105+AT104</f>
        <v>312446.20643318596</v>
      </c>
      <c r="AU106" s="351">
        <f t="shared" si="337"/>
        <v>312446.20643318596</v>
      </c>
      <c r="AV106" s="355">
        <f>AU106+AV105+AV104</f>
        <v>316203.17840870447</v>
      </c>
      <c r="AW106" s="356">
        <f t="shared" si="338"/>
        <v>316203.17840870447</v>
      </c>
      <c r="AX106" s="355">
        <f>AW106+AX105+AX104</f>
        <v>319960.15038422297</v>
      </c>
      <c r="AY106" s="351">
        <f t="shared" si="339"/>
        <v>319960.15038422297</v>
      </c>
      <c r="AZ106" s="355">
        <f>AY106+AZ105+AZ104</f>
        <v>334988.03828629712</v>
      </c>
      <c r="BA106" s="356">
        <f t="shared" si="340"/>
        <v>334988.03828629712</v>
      </c>
      <c r="BB106" s="355">
        <f>BA106+BB105+BB104</f>
        <v>350015.92618837126</v>
      </c>
      <c r="BC106" s="356">
        <f t="shared" si="341"/>
        <v>350015.92618837126</v>
      </c>
      <c r="BD106" s="355">
        <f>BC106+BD105+BD104</f>
        <v>361286.84211492684</v>
      </c>
      <c r="BE106" s="356">
        <f t="shared" si="342"/>
        <v>361286.84211492684</v>
      </c>
      <c r="BF106" s="355">
        <f>BE106+BF105+BF104</f>
        <v>368800.78606596391</v>
      </c>
      <c r="BG106" s="351">
        <f t="shared" si="343"/>
        <v>368800.78606596391</v>
      </c>
      <c r="BH106" s="355">
        <f>BG106+BH105+BH104</f>
        <v>372557.75804148242</v>
      </c>
      <c r="BI106" s="356">
        <f t="shared" si="344"/>
        <v>372557.75804148242</v>
      </c>
      <c r="BJ106" s="355">
        <f>BI106+BJ105+BJ104</f>
        <v>376314.73001700093</v>
      </c>
      <c r="BK106" s="356">
        <f t="shared" si="345"/>
        <v>376314.73001700093</v>
      </c>
      <c r="BL106" s="355">
        <f>BK106+BL105+BL104</f>
        <v>380071.70199251943</v>
      </c>
      <c r="BM106" s="356">
        <f t="shared" si="346"/>
        <v>380071.70199251943</v>
      </c>
      <c r="BN106" s="355">
        <f>BM106+BN105+BN104</f>
        <v>387585.6459435565</v>
      </c>
      <c r="BO106" s="356">
        <f t="shared" si="347"/>
        <v>387585.6459435565</v>
      </c>
      <c r="BP106" s="355">
        <f>BO106+BP105+BP104</f>
        <v>395099.58989459358</v>
      </c>
      <c r="BQ106" s="356">
        <f t="shared" si="348"/>
        <v>395099.58989459358</v>
      </c>
      <c r="BR106" s="355">
        <f>BQ106+BR105+BR104</f>
        <v>402613.53384563065</v>
      </c>
      <c r="BS106" s="356">
        <f t="shared" si="349"/>
        <v>402613.53384563065</v>
      </c>
      <c r="BT106" s="355">
        <f>BS106+BT105+BT104</f>
        <v>410127.47779666772</v>
      </c>
      <c r="BU106" s="356">
        <f t="shared" si="350"/>
        <v>410127.47779666772</v>
      </c>
      <c r="BV106" s="355">
        <f>BU106+BV105+BV104</f>
        <v>417641.42174770479</v>
      </c>
      <c r="BW106" s="356">
        <f t="shared" si="351"/>
        <v>417641.42174770479</v>
      </c>
      <c r="BX106" s="355">
        <f>BW106+BX105+BX104</f>
        <v>425155.36569874187</v>
      </c>
      <c r="BY106" s="356">
        <f t="shared" si="352"/>
        <v>425155.36569874187</v>
      </c>
      <c r="BZ106" s="355">
        <f>BY106+BZ105+BZ104</f>
        <v>432669.30964977894</v>
      </c>
      <c r="CA106" s="356">
        <f t="shared" si="352"/>
        <v>432669.30964977894</v>
      </c>
      <c r="CB106" s="355">
        <f>CA106+CB105+CB104</f>
        <v>440183.25360081601</v>
      </c>
      <c r="CC106" s="356">
        <f t="shared" si="354"/>
        <v>440183.25360081601</v>
      </c>
      <c r="CD106" s="355">
        <f>CC106+CD105+CD104</f>
        <v>447697.19755185308</v>
      </c>
      <c r="CE106" s="356">
        <f t="shared" si="355"/>
        <v>447697.19755185308</v>
      </c>
      <c r="CF106" s="348"/>
      <c r="CG106" s="348"/>
      <c r="CH106" s="348"/>
      <c r="CI106" s="349"/>
      <c r="CJ106" s="350"/>
      <c r="CK106" s="350"/>
    </row>
    <row r="110" spans="1:91" x14ac:dyDescent="0.2">
      <c r="C110" s="249" t="s">
        <v>388</v>
      </c>
      <c r="D110" s="951">
        <f>IF(D75=0,0,D52)</f>
        <v>75139.439510370619</v>
      </c>
      <c r="E110" s="952"/>
      <c r="F110" s="951">
        <f>IF(F75=0,0,F52)</f>
        <v>75139.439510370619</v>
      </c>
      <c r="G110" s="952"/>
      <c r="H110" s="951">
        <f>IF(H75=0,0,H52)</f>
        <v>18784.859877592655</v>
      </c>
      <c r="I110" s="952"/>
      <c r="J110" s="951">
        <f>IF(J75=0,0,J52)</f>
        <v>3756.9719755185311</v>
      </c>
      <c r="K110" s="952"/>
      <c r="L110" s="951">
        <f>IF(L75=0,0,L52)</f>
        <v>3756.9719755185311</v>
      </c>
      <c r="M110" s="952"/>
      <c r="N110" s="951">
        <f>IF(N75=0,0,N52)</f>
        <v>3756.9719755185311</v>
      </c>
      <c r="O110" s="952"/>
      <c r="P110" s="951">
        <f>IF(P75=0,0,P52)</f>
        <v>3756.9719755185311</v>
      </c>
      <c r="Q110" s="952"/>
      <c r="R110" s="951">
        <f>IF(R75=0,0,R52)</f>
        <v>3756.9719755185311</v>
      </c>
      <c r="S110" s="952"/>
      <c r="T110" s="951">
        <f>IF(T75=0,0,T52)</f>
        <v>3756.9719755185311</v>
      </c>
      <c r="U110" s="952"/>
      <c r="V110" s="951">
        <f>IF(V75=0,0,V52)</f>
        <v>3756.9719755185311</v>
      </c>
      <c r="W110" s="952"/>
      <c r="X110" s="951">
        <f>IF(X75=0,0,X52)</f>
        <v>3756.9719755185311</v>
      </c>
      <c r="Y110" s="952"/>
      <c r="Z110" s="951">
        <f>IF(Z75=0,0,Z52)</f>
        <v>3756.9719755185311</v>
      </c>
      <c r="AA110" s="952"/>
      <c r="AB110" s="951">
        <f>IF(AB75=0,0,AB52)</f>
        <v>3756.9719755185311</v>
      </c>
      <c r="AC110" s="952"/>
      <c r="AD110" s="951">
        <f>IF(AD75=0,0,AD52)</f>
        <v>3756.9719755185311</v>
      </c>
      <c r="AE110" s="952"/>
      <c r="AF110" s="951">
        <f>IF(AF75=0,0,AF52)</f>
        <v>3756.9719755185311</v>
      </c>
      <c r="AG110" s="952"/>
      <c r="AH110" s="951">
        <f>IF(AH75=0,0,AH52)</f>
        <v>3756.9719755185311</v>
      </c>
      <c r="AI110" s="952"/>
      <c r="AJ110" s="951">
        <f>IF(AJ75=0,0,AJ52)</f>
        <v>3756.9719755185311</v>
      </c>
      <c r="AK110" s="952"/>
      <c r="AL110" s="951">
        <f>IF(AL75=0,0,AL52)</f>
        <v>3756.9719755185311</v>
      </c>
      <c r="AM110" s="952"/>
      <c r="AN110" s="951">
        <f>IF(AN75=0,0,AN52)</f>
        <v>3756.9719755185311</v>
      </c>
      <c r="AO110" s="952"/>
      <c r="AP110" s="951">
        <f>IF(AP75=0,0,AP52)</f>
        <v>3756.9719755185311</v>
      </c>
      <c r="AQ110" s="952"/>
      <c r="AR110" s="951">
        <f>IF(AR75=0,0,AR52)</f>
        <v>3756.9719755185311</v>
      </c>
      <c r="AS110" s="952"/>
      <c r="AT110" s="951">
        <f>IF(AT75=0,0,AT52)</f>
        <v>3756.9719755185311</v>
      </c>
      <c r="AU110" s="952"/>
      <c r="AV110" s="951">
        <f>IF(AV75=0,0,AV52)</f>
        <v>3756.9719755185311</v>
      </c>
      <c r="AW110" s="952"/>
      <c r="AX110" s="951">
        <f>IF(AX75=0,0,AX52)</f>
        <v>3756.9719755185311</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247960.15038422315</v>
      </c>
    </row>
    <row r="111" spans="1:91" x14ac:dyDescent="0.2">
      <c r="C111" s="249" t="s">
        <v>389</v>
      </c>
      <c r="D111" s="951">
        <f>D76</f>
        <v>36578.75</v>
      </c>
      <c r="E111" s="952"/>
      <c r="F111" s="951">
        <f t="shared" ref="F111" si="360">F76</f>
        <v>40584.75</v>
      </c>
      <c r="G111" s="952"/>
      <c r="H111" s="951">
        <f t="shared" ref="H111" si="361">H76</f>
        <v>41924.75</v>
      </c>
      <c r="I111" s="952"/>
      <c r="J111" s="951">
        <f t="shared" ref="J111" si="362">J76</f>
        <v>27842</v>
      </c>
      <c r="K111" s="952"/>
      <c r="L111" s="951">
        <f t="shared" ref="L111" si="363">L76</f>
        <v>29655.75</v>
      </c>
      <c r="M111" s="952"/>
      <c r="N111" s="951">
        <f t="shared" ref="N111" si="364">N76</f>
        <v>17255</v>
      </c>
      <c r="O111" s="952"/>
      <c r="P111" s="951">
        <f t="shared" ref="P111" si="365">P76</f>
        <v>20163</v>
      </c>
      <c r="Q111" s="952"/>
      <c r="R111" s="951">
        <f t="shared" ref="R111" si="366">R76</f>
        <v>17088.25</v>
      </c>
      <c r="S111" s="952"/>
      <c r="T111" s="951">
        <f t="shared" ref="T111" si="367">T76</f>
        <v>3005</v>
      </c>
      <c r="U111" s="952"/>
      <c r="V111" s="951">
        <f t="shared" ref="V111" si="368">V76</f>
        <v>5210</v>
      </c>
      <c r="W111" s="952"/>
      <c r="X111" s="951">
        <f t="shared" ref="X111" si="369">X76</f>
        <v>8765</v>
      </c>
      <c r="Y111" s="952"/>
      <c r="Z111" s="951">
        <f t="shared" ref="Z111" si="370">Z76</f>
        <v>2167.5</v>
      </c>
      <c r="AA111" s="952"/>
      <c r="AB111" s="951">
        <f t="shared" ref="AB111" si="371">AB76</f>
        <v>3092</v>
      </c>
      <c r="AC111" s="952"/>
      <c r="AD111" s="951">
        <f t="shared" ref="AD111" si="372">AD76</f>
        <v>188.5</v>
      </c>
      <c r="AE111" s="952"/>
      <c r="AF111" s="951">
        <f t="shared" ref="AF111" si="373">AF76</f>
        <v>50</v>
      </c>
      <c r="AG111" s="952"/>
      <c r="AH111" s="951">
        <f t="shared" ref="AH111" si="374">AH76</f>
        <v>1505.5</v>
      </c>
      <c r="AI111" s="952"/>
      <c r="AJ111" s="951">
        <f t="shared" ref="AJ111" si="375">AJ76</f>
        <v>825</v>
      </c>
      <c r="AK111" s="952"/>
      <c r="AL111" s="951">
        <f t="shared" ref="AL111" si="376">AL76</f>
        <v>2480.5</v>
      </c>
      <c r="AM111" s="952"/>
      <c r="AN111" s="951">
        <f t="shared" ref="AN111" si="377">AN76</f>
        <v>2075</v>
      </c>
      <c r="AO111" s="952"/>
      <c r="AP111" s="951">
        <f t="shared" ref="AP111" si="378">AP76</f>
        <v>6792</v>
      </c>
      <c r="AQ111" s="952"/>
      <c r="AR111" s="951">
        <f t="shared" ref="AR111" si="379">AR76</f>
        <v>7225</v>
      </c>
      <c r="AS111" s="952"/>
      <c r="AT111" s="951">
        <f>AT76</f>
        <v>3857.5</v>
      </c>
      <c r="AU111" s="952"/>
      <c r="AV111" s="951">
        <f t="shared" ref="AV111" si="380">AV76</f>
        <v>4869</v>
      </c>
      <c r="AW111" s="952"/>
      <c r="AX111" s="951">
        <f t="shared" ref="AX111" si="381">AX76</f>
        <v>5077</v>
      </c>
      <c r="AY111" s="952"/>
      <c r="AZ111" s="951">
        <f t="shared" ref="AZ111:CD111" si="382">AZ76</f>
        <v>0</v>
      </c>
      <c r="BA111" s="952"/>
      <c r="BB111" s="951">
        <f t="shared" si="382"/>
        <v>0</v>
      </c>
      <c r="BC111" s="952"/>
      <c r="BD111" s="951">
        <f t="shared" si="382"/>
        <v>0</v>
      </c>
      <c r="BE111" s="952"/>
      <c r="BF111" s="951">
        <f t="shared" si="382"/>
        <v>0</v>
      </c>
      <c r="BG111" s="952"/>
      <c r="BH111" s="951">
        <f t="shared" si="382"/>
        <v>0</v>
      </c>
      <c r="BI111" s="952"/>
      <c r="BJ111" s="951">
        <f t="shared" si="382"/>
        <v>0</v>
      </c>
      <c r="BK111" s="952"/>
      <c r="BL111" s="951">
        <f t="shared" si="382"/>
        <v>0</v>
      </c>
      <c r="BM111" s="952"/>
      <c r="BN111" s="951">
        <f t="shared" si="382"/>
        <v>0</v>
      </c>
      <c r="BO111" s="952"/>
      <c r="BP111" s="951">
        <f t="shared" si="382"/>
        <v>0</v>
      </c>
      <c r="BQ111" s="952"/>
      <c r="BR111" s="951">
        <f t="shared" si="382"/>
        <v>0</v>
      </c>
      <c r="BS111" s="952"/>
      <c r="BT111" s="951">
        <f t="shared" si="382"/>
        <v>0</v>
      </c>
      <c r="BU111" s="952"/>
      <c r="BV111" s="951">
        <f t="shared" si="382"/>
        <v>0</v>
      </c>
      <c r="BW111" s="952"/>
      <c r="BX111" s="951">
        <f t="shared" si="382"/>
        <v>0</v>
      </c>
      <c r="BY111" s="952"/>
      <c r="BZ111" s="951">
        <f t="shared" si="382"/>
        <v>0</v>
      </c>
      <c r="CA111" s="952"/>
      <c r="CB111" s="951">
        <f t="shared" si="382"/>
        <v>0</v>
      </c>
      <c r="CC111" s="952"/>
      <c r="CD111" s="951">
        <f t="shared" si="382"/>
        <v>0</v>
      </c>
      <c r="CE111" s="952"/>
      <c r="CF111" s="482">
        <f>SUM(D111:CE111)</f>
        <v>288276.75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AL3:AM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BX46:BY46"/>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AP47:AQ47"/>
    <mergeCell ref="AR47:AS47"/>
    <mergeCell ref="AT47:AU47"/>
    <mergeCell ref="AV47:AW47"/>
    <mergeCell ref="Z47:AA47"/>
    <mergeCell ref="AB47:AC47"/>
    <mergeCell ref="AD47:AE47"/>
    <mergeCell ref="AF47:AG47"/>
    <mergeCell ref="BH48:BI48"/>
    <mergeCell ref="AL48:AM48"/>
    <mergeCell ref="AN48:AO48"/>
    <mergeCell ref="AP48:AQ48"/>
    <mergeCell ref="AR48:AS48"/>
    <mergeCell ref="AT48:AU48"/>
    <mergeCell ref="AV48:AW48"/>
    <mergeCell ref="Z48:AA48"/>
    <mergeCell ref="AB48:AC48"/>
    <mergeCell ref="AD48:AE48"/>
    <mergeCell ref="AF48:AG48"/>
    <mergeCell ref="AH48:AI48"/>
    <mergeCell ref="AJ48:AK48"/>
    <mergeCell ref="N48:O48"/>
    <mergeCell ref="P48:Q48"/>
    <mergeCell ref="R48:S48"/>
    <mergeCell ref="T48:U48"/>
    <mergeCell ref="V48:W48"/>
    <mergeCell ref="X48:Y48"/>
    <mergeCell ref="AN49:AO49"/>
    <mergeCell ref="AP49:AQ49"/>
    <mergeCell ref="AR49:AS49"/>
    <mergeCell ref="AT49:AU49"/>
    <mergeCell ref="AV49:AW49"/>
    <mergeCell ref="Z49:AA49"/>
    <mergeCell ref="AB49:AC49"/>
    <mergeCell ref="AD49:AE49"/>
    <mergeCell ref="AF49:AG49"/>
    <mergeCell ref="AH49:AI49"/>
    <mergeCell ref="AH50:AI50"/>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V49:BW49"/>
    <mergeCell ref="AJ49:AK49"/>
    <mergeCell ref="N49:O49"/>
    <mergeCell ref="P49:Q49"/>
    <mergeCell ref="R49:S49"/>
    <mergeCell ref="T49:U49"/>
    <mergeCell ref="V49:W49"/>
    <mergeCell ref="X49:Y49"/>
    <mergeCell ref="BX49:BY49"/>
    <mergeCell ref="BV50:BW50"/>
    <mergeCell ref="BX50:BY50"/>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AP50:AQ50"/>
    <mergeCell ref="AR50:AS50"/>
    <mergeCell ref="AT50:AU50"/>
    <mergeCell ref="AV50:AW50"/>
    <mergeCell ref="Z50:AA50"/>
    <mergeCell ref="AB50:AC50"/>
    <mergeCell ref="AD50:AE50"/>
    <mergeCell ref="AF50:AG50"/>
    <mergeCell ref="AL51:AM51"/>
    <mergeCell ref="AN51:AO51"/>
    <mergeCell ref="AJ50:AK50"/>
    <mergeCell ref="T51:U51"/>
    <mergeCell ref="V51:W51"/>
    <mergeCell ref="X51:Y51"/>
    <mergeCell ref="AD52:AE52"/>
    <mergeCell ref="AF52:AG52"/>
    <mergeCell ref="AH52:AI52"/>
    <mergeCell ref="AJ52:AK52"/>
    <mergeCell ref="N52:O52"/>
    <mergeCell ref="P52:Q52"/>
    <mergeCell ref="R52:S52"/>
    <mergeCell ref="T52:U52"/>
    <mergeCell ref="V52:W52"/>
    <mergeCell ref="X52:Y52"/>
    <mergeCell ref="BZ50:CA50"/>
    <mergeCell ref="N50:O50"/>
    <mergeCell ref="P50:Q50"/>
    <mergeCell ref="R50:S50"/>
    <mergeCell ref="T50:U50"/>
    <mergeCell ref="V50:W50"/>
    <mergeCell ref="X50:Y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P51:AQ51"/>
    <mergeCell ref="AR51:AS51"/>
    <mergeCell ref="AT51:AU51"/>
    <mergeCell ref="AV51:AW51"/>
    <mergeCell ref="Z51:AA51"/>
    <mergeCell ref="AB51:AC51"/>
    <mergeCell ref="AD51:AE51"/>
    <mergeCell ref="AF51:AG51"/>
    <mergeCell ref="AH51:AI51"/>
    <mergeCell ref="AJ51:AK51"/>
    <mergeCell ref="N51:O51"/>
    <mergeCell ref="P51:Q51"/>
    <mergeCell ref="R51:S51"/>
    <mergeCell ref="D54:E54"/>
    <mergeCell ref="F54:G54"/>
    <mergeCell ref="H54:I54"/>
    <mergeCell ref="J54:K54"/>
    <mergeCell ref="L54:M54"/>
    <mergeCell ref="N54:O54"/>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L52:AM52"/>
    <mergeCell ref="AN52:AO52"/>
    <mergeCell ref="AP52:AQ52"/>
    <mergeCell ref="AR52:AS52"/>
    <mergeCell ref="AT52:AU52"/>
    <mergeCell ref="AV52:AW52"/>
    <mergeCell ref="Z52:AA52"/>
    <mergeCell ref="AB52:AC52"/>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AR54:AS54"/>
    <mergeCell ref="AT54:AU54"/>
    <mergeCell ref="AV54:AW54"/>
    <mergeCell ref="AX54:AY54"/>
    <mergeCell ref="AB54:AC54"/>
    <mergeCell ref="AD54:AE54"/>
    <mergeCell ref="AF54:AG54"/>
    <mergeCell ref="AH54:AI54"/>
    <mergeCell ref="AJ54:AK54"/>
    <mergeCell ref="AR55:AS55"/>
    <mergeCell ref="AT55:AU55"/>
    <mergeCell ref="AV55:AW55"/>
    <mergeCell ref="AX55:AY55"/>
    <mergeCell ref="AB55:AC55"/>
    <mergeCell ref="AD55:AE55"/>
    <mergeCell ref="AF55:AG55"/>
    <mergeCell ref="AH55:AI55"/>
    <mergeCell ref="AJ55:AK55"/>
    <mergeCell ref="AL55:AM55"/>
    <mergeCell ref="P55:Q55"/>
    <mergeCell ref="R55:S55"/>
    <mergeCell ref="T55:U55"/>
    <mergeCell ref="V55:W55"/>
    <mergeCell ref="X55:Y55"/>
    <mergeCell ref="Z55:AA55"/>
    <mergeCell ref="BX54:BY54"/>
    <mergeCell ref="AL54:AM54"/>
    <mergeCell ref="P54:Q54"/>
    <mergeCell ref="R54:S54"/>
    <mergeCell ref="T54:U54"/>
    <mergeCell ref="V54:W54"/>
    <mergeCell ref="X54:Y54"/>
    <mergeCell ref="Z54:AA54"/>
    <mergeCell ref="AT56:AU56"/>
    <mergeCell ref="AV56:AW56"/>
    <mergeCell ref="AX56:AY56"/>
    <mergeCell ref="AB56:AC56"/>
    <mergeCell ref="AD56:AE56"/>
    <mergeCell ref="AF56:AG56"/>
    <mergeCell ref="AH56:AI56"/>
    <mergeCell ref="AJ56:AK56"/>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BX56:BY56"/>
    <mergeCell ref="AL56:AM56"/>
    <mergeCell ref="P56:Q56"/>
    <mergeCell ref="R56:S56"/>
    <mergeCell ref="T56:U56"/>
    <mergeCell ref="V56:W56"/>
    <mergeCell ref="X56:Y56"/>
    <mergeCell ref="Z56:AA56"/>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AR57:AS57"/>
    <mergeCell ref="AT57:AU57"/>
    <mergeCell ref="AV57:AW57"/>
    <mergeCell ref="AX57:AY57"/>
    <mergeCell ref="AB57:AC57"/>
    <mergeCell ref="AD57:AE57"/>
    <mergeCell ref="AF57:AG57"/>
    <mergeCell ref="AH57:AI57"/>
    <mergeCell ref="AJ57:AK57"/>
    <mergeCell ref="AR58:AS58"/>
    <mergeCell ref="AT58:AU58"/>
    <mergeCell ref="AV58:AW58"/>
    <mergeCell ref="AX58:AY58"/>
    <mergeCell ref="AB58:AC58"/>
    <mergeCell ref="AD58:AE58"/>
    <mergeCell ref="AF58:AG58"/>
    <mergeCell ref="AH58:AI58"/>
    <mergeCell ref="AJ58:AK58"/>
    <mergeCell ref="AL58:AM58"/>
    <mergeCell ref="P58:Q58"/>
    <mergeCell ref="R58:S58"/>
    <mergeCell ref="T58:U58"/>
    <mergeCell ref="V58:W58"/>
    <mergeCell ref="X58:Y58"/>
    <mergeCell ref="Z58:AA58"/>
    <mergeCell ref="BX57:BY57"/>
    <mergeCell ref="AL57:AM57"/>
    <mergeCell ref="P57:Q57"/>
    <mergeCell ref="R57:S57"/>
    <mergeCell ref="T57:U57"/>
    <mergeCell ref="V57:W57"/>
    <mergeCell ref="X57:Y57"/>
    <mergeCell ref="Z57:AA57"/>
    <mergeCell ref="AT59:AU59"/>
    <mergeCell ref="AV59:AW59"/>
    <mergeCell ref="AX59:AY59"/>
    <mergeCell ref="AB59:AC59"/>
    <mergeCell ref="AD59:AE59"/>
    <mergeCell ref="AF59:AG59"/>
    <mergeCell ref="AH59:AI59"/>
    <mergeCell ref="AJ59:AK59"/>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BX59:BY59"/>
    <mergeCell ref="AL59:AM59"/>
    <mergeCell ref="P59:Q59"/>
    <mergeCell ref="R59:S59"/>
    <mergeCell ref="T59:U59"/>
    <mergeCell ref="V59:W59"/>
    <mergeCell ref="X59:Y59"/>
    <mergeCell ref="Z59:AA59"/>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AR60:AS60"/>
    <mergeCell ref="AT60:AU60"/>
    <mergeCell ref="AV60:AW60"/>
    <mergeCell ref="AX60:AY60"/>
    <mergeCell ref="AB60:AC60"/>
    <mergeCell ref="AD60:AE60"/>
    <mergeCell ref="AF60:AG60"/>
    <mergeCell ref="AH60:AI60"/>
    <mergeCell ref="AJ60:AK60"/>
    <mergeCell ref="AR61:AS61"/>
    <mergeCell ref="AT61:AU61"/>
    <mergeCell ref="AV61:AW61"/>
    <mergeCell ref="AX61:AY61"/>
    <mergeCell ref="AB61:AC61"/>
    <mergeCell ref="AD61:AE61"/>
    <mergeCell ref="AF61:AG61"/>
    <mergeCell ref="AH61:AI61"/>
    <mergeCell ref="AJ61:AK61"/>
    <mergeCell ref="AL61:AM61"/>
    <mergeCell ref="P61:Q61"/>
    <mergeCell ref="R61:S61"/>
    <mergeCell ref="T61:U61"/>
    <mergeCell ref="V61:W61"/>
    <mergeCell ref="X61:Y61"/>
    <mergeCell ref="Z61:AA61"/>
    <mergeCell ref="BX60:BY60"/>
    <mergeCell ref="AL60:AM60"/>
    <mergeCell ref="P60:Q60"/>
    <mergeCell ref="R60:S60"/>
    <mergeCell ref="T60:U60"/>
    <mergeCell ref="V60:W60"/>
    <mergeCell ref="X60:Y60"/>
    <mergeCell ref="Z60:AA60"/>
    <mergeCell ref="AV62:AW62"/>
    <mergeCell ref="AX62:AY62"/>
    <mergeCell ref="AB62:AC62"/>
    <mergeCell ref="AD62:AE62"/>
    <mergeCell ref="AF62:AG62"/>
    <mergeCell ref="AH62:AI62"/>
    <mergeCell ref="AJ62:AK62"/>
    <mergeCell ref="AL62:AM62"/>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BX62:BY62"/>
    <mergeCell ref="BZ62:CA62"/>
    <mergeCell ref="P62:Q62"/>
    <mergeCell ref="R62:S62"/>
    <mergeCell ref="T62:U62"/>
    <mergeCell ref="V62:W62"/>
    <mergeCell ref="X62:Y62"/>
    <mergeCell ref="Z62:AA62"/>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AT63:AU63"/>
    <mergeCell ref="AV63:AW63"/>
    <mergeCell ref="AX63:AY63"/>
    <mergeCell ref="AB63:AC63"/>
    <mergeCell ref="AD63:AE63"/>
    <mergeCell ref="AF63:AG63"/>
    <mergeCell ref="AH63:AI63"/>
    <mergeCell ref="AJ63:AK63"/>
    <mergeCell ref="AL63:AM63"/>
    <mergeCell ref="P63:Q63"/>
    <mergeCell ref="R63:S63"/>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BX63:BY63"/>
    <mergeCell ref="BZ63:CA63"/>
    <mergeCell ref="CB63:CC63"/>
    <mergeCell ref="CD63:CE63"/>
    <mergeCell ref="T63:U63"/>
    <mergeCell ref="V63:W63"/>
    <mergeCell ref="X63:Y63"/>
    <mergeCell ref="Z63:AA63"/>
    <mergeCell ref="F66:G66"/>
    <mergeCell ref="H66:I66"/>
    <mergeCell ref="J66:K66"/>
    <mergeCell ref="L66:M66"/>
    <mergeCell ref="N66:O66"/>
    <mergeCell ref="P66:Q66"/>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AZ66:BA66"/>
    <mergeCell ref="AD66:AE66"/>
    <mergeCell ref="AF66:AG66"/>
    <mergeCell ref="AH66:AI66"/>
    <mergeCell ref="AJ66:AK66"/>
    <mergeCell ref="AL66:AM66"/>
    <mergeCell ref="AN66:AO66"/>
    <mergeCell ref="R66:S66"/>
    <mergeCell ref="T66:U66"/>
    <mergeCell ref="AX67:AY67"/>
    <mergeCell ref="AB67:AC67"/>
    <mergeCell ref="AD67:AE67"/>
    <mergeCell ref="AF67:AG67"/>
    <mergeCell ref="AH67:AI67"/>
    <mergeCell ref="AJ67:AK67"/>
    <mergeCell ref="AL67:AM67"/>
    <mergeCell ref="P67:Q67"/>
    <mergeCell ref="R67:S67"/>
    <mergeCell ref="T67:U67"/>
    <mergeCell ref="V67:W67"/>
    <mergeCell ref="X67:Y67"/>
    <mergeCell ref="Z67:AA67"/>
    <mergeCell ref="BZ66:CA66"/>
    <mergeCell ref="CB66:CC66"/>
    <mergeCell ref="CD66:CE66"/>
    <mergeCell ref="CF66:CH66"/>
    <mergeCell ref="V66:W66"/>
    <mergeCell ref="X66:Y66"/>
    <mergeCell ref="Z66:AA66"/>
    <mergeCell ref="AB66:AC66"/>
    <mergeCell ref="BZ67:CA67"/>
    <mergeCell ref="CB67:CC67"/>
    <mergeCell ref="AJ68:AK68"/>
    <mergeCell ref="AL68:AM68"/>
    <mergeCell ref="P68:Q68"/>
    <mergeCell ref="R68:S68"/>
    <mergeCell ref="T68:U68"/>
    <mergeCell ref="V68:W68"/>
    <mergeCell ref="X68:Y68"/>
    <mergeCell ref="Z68:AA68"/>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BH69:BI69"/>
    <mergeCell ref="BJ69:BK69"/>
    <mergeCell ref="AN69:AO69"/>
    <mergeCell ref="AP69:AQ69"/>
    <mergeCell ref="AR69:AS69"/>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AB70:AC70"/>
    <mergeCell ref="AD70:AE70"/>
    <mergeCell ref="AF70:AG70"/>
    <mergeCell ref="AH70:AI70"/>
    <mergeCell ref="AJ70:AK70"/>
    <mergeCell ref="AL70:AM70"/>
    <mergeCell ref="P70:Q70"/>
    <mergeCell ref="R70:S70"/>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D71:E71"/>
    <mergeCell ref="F71:G71"/>
    <mergeCell ref="H71:I71"/>
    <mergeCell ref="J71:K71"/>
    <mergeCell ref="L71:M71"/>
    <mergeCell ref="N71:O71"/>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AJ74:AK74"/>
    <mergeCell ref="AL74:AM74"/>
    <mergeCell ref="P74:Q74"/>
    <mergeCell ref="R74:S74"/>
    <mergeCell ref="T74:U74"/>
    <mergeCell ref="V74:W74"/>
    <mergeCell ref="X74:Y74"/>
    <mergeCell ref="Z74:AA74"/>
    <mergeCell ref="D74:E74"/>
    <mergeCell ref="F74:G74"/>
    <mergeCell ref="H74:I74"/>
    <mergeCell ref="J74:K74"/>
    <mergeCell ref="L74:M74"/>
    <mergeCell ref="N74:O74"/>
    <mergeCell ref="BL73:BM73"/>
    <mergeCell ref="BN73:BO73"/>
    <mergeCell ref="BP73:BQ73"/>
    <mergeCell ref="P73:Q73"/>
    <mergeCell ref="R73:S73"/>
    <mergeCell ref="T73:U73"/>
    <mergeCell ref="V73:W73"/>
    <mergeCell ref="X73:Y73"/>
    <mergeCell ref="Z73:AA73"/>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B74:AC74"/>
    <mergeCell ref="AD74:AE74"/>
    <mergeCell ref="AF74:AG74"/>
    <mergeCell ref="AH74:AI74"/>
    <mergeCell ref="BH75:BI75"/>
    <mergeCell ref="BJ75:BK75"/>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B76:AC76"/>
    <mergeCell ref="AD76:AE76"/>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CB91:CC91"/>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77:B77"/>
    <mergeCell ref="D77:E77"/>
    <mergeCell ref="F77:G77"/>
    <mergeCell ref="H77:I77"/>
    <mergeCell ref="J77:K77"/>
    <mergeCell ref="L77:M77"/>
    <mergeCell ref="Z89:AA89"/>
    <mergeCell ref="AB89:AC89"/>
    <mergeCell ref="AD89:AE89"/>
    <mergeCell ref="AF89:AG89"/>
    <mergeCell ref="V89:W89"/>
    <mergeCell ref="X89:Y89"/>
    <mergeCell ref="BH89:BI89"/>
    <mergeCell ref="BJ89:BK89"/>
    <mergeCell ref="BL89:BM89"/>
    <mergeCell ref="BN89:BO89"/>
    <mergeCell ref="BP89:BQ89"/>
    <mergeCell ref="AT89:AU89"/>
    <mergeCell ref="CN90:CP91"/>
    <mergeCell ref="D91:E91"/>
    <mergeCell ref="F91:G91"/>
    <mergeCell ref="H91:I91"/>
    <mergeCell ref="J91:K91"/>
    <mergeCell ref="L91:M91"/>
    <mergeCell ref="N91:O91"/>
    <mergeCell ref="P91:Q91"/>
    <mergeCell ref="R91:S91"/>
    <mergeCell ref="T91:U91"/>
    <mergeCell ref="CD89:CE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CD91:CE91"/>
    <mergeCell ref="BZ91:CA91"/>
    <mergeCell ref="CB89:CC89"/>
    <mergeCell ref="BF89:BG89"/>
    <mergeCell ref="AZ89:BA89"/>
    <mergeCell ref="BB89:BC89"/>
    <mergeCell ref="BD89:BE89"/>
    <mergeCell ref="AH89:AI89"/>
    <mergeCell ref="AJ89:AK89"/>
    <mergeCell ref="AL89:AM89"/>
    <mergeCell ref="AN89:AO89"/>
    <mergeCell ref="AP89:AQ89"/>
    <mergeCell ref="AR89:AS89"/>
    <mergeCell ref="AP91:AQ91"/>
    <mergeCell ref="AR91:AS91"/>
    <mergeCell ref="AT91:AU91"/>
    <mergeCell ref="AV91:AW91"/>
    <mergeCell ref="AX91:AY91"/>
    <mergeCell ref="AZ91:BA91"/>
    <mergeCell ref="AD91:AE91"/>
    <mergeCell ref="AF91:AG91"/>
    <mergeCell ref="AH91:AI91"/>
    <mergeCell ref="AJ91:AK91"/>
    <mergeCell ref="AL91:AM91"/>
    <mergeCell ref="AN91:AO91"/>
    <mergeCell ref="BX91:BY91"/>
    <mergeCell ref="A90:B91"/>
    <mergeCell ref="D90:AA90"/>
    <mergeCell ref="AB90:AY90"/>
    <mergeCell ref="AZ90:BW90"/>
    <mergeCell ref="V91:W91"/>
    <mergeCell ref="X91:Y91"/>
    <mergeCell ref="Z91:AA91"/>
    <mergeCell ref="AB91:AC91"/>
    <mergeCell ref="AL111:AM111"/>
    <mergeCell ref="D110:E110"/>
    <mergeCell ref="F110:G110"/>
    <mergeCell ref="H110:I110"/>
    <mergeCell ref="J110:K110"/>
    <mergeCell ref="L110:M110"/>
    <mergeCell ref="N110:O110"/>
    <mergeCell ref="P110:Q110"/>
    <mergeCell ref="BN91:BO91"/>
    <mergeCell ref="BP91:BQ91"/>
    <mergeCell ref="BR91:BS91"/>
    <mergeCell ref="AX110:AY110"/>
    <mergeCell ref="V111:W111"/>
    <mergeCell ref="X111:Y111"/>
    <mergeCell ref="Z111:AA111"/>
    <mergeCell ref="AB111:AC111"/>
    <mergeCell ref="D111:E111"/>
    <mergeCell ref="F111:G111"/>
    <mergeCell ref="H111:I111"/>
    <mergeCell ref="J111:K111"/>
    <mergeCell ref="L111:M111"/>
    <mergeCell ref="N111:O111"/>
    <mergeCell ref="P111:Q111"/>
    <mergeCell ref="CB65:CE65"/>
    <mergeCell ref="BZ111:CA111"/>
    <mergeCell ref="CB111:CC111"/>
    <mergeCell ref="CD111:CE111"/>
    <mergeCell ref="BX90:CA90"/>
    <mergeCell ref="CB90:CE90"/>
    <mergeCell ref="BX2:CA2"/>
    <mergeCell ref="CB2:CE2"/>
    <mergeCell ref="BX40:CA40"/>
    <mergeCell ref="CB40:CE4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110:CA110"/>
    <mergeCell ref="CB110:CC110"/>
    <mergeCell ref="CD110:CE110"/>
    <mergeCell ref="BV91:BW91"/>
    <mergeCell ref="BN110:BO110"/>
    <mergeCell ref="BP110:BQ110"/>
    <mergeCell ref="BR110:BS110"/>
    <mergeCell ref="BT110:BU110"/>
    <mergeCell ref="BV110:BW110"/>
    <mergeCell ref="BX110:BY110"/>
    <mergeCell ref="BR89:BS89"/>
    <mergeCell ref="BT89:BU89"/>
    <mergeCell ref="BV89:BW89"/>
    <mergeCell ref="BX89:BY89"/>
    <mergeCell ref="BZ89:CA89"/>
    <mergeCell ref="BZ73:CA73"/>
    <mergeCell ref="CB73:CC73"/>
    <mergeCell ref="CD73:CE73"/>
    <mergeCell ref="BX70:BY70"/>
    <mergeCell ref="BZ70:CA70"/>
    <mergeCell ref="CB70:CC70"/>
    <mergeCell ref="CD70:CE70"/>
    <mergeCell ref="BX67:BY67"/>
    <mergeCell ref="BT91:BU91"/>
    <mergeCell ref="BB111:BC111"/>
    <mergeCell ref="BD111:BE111"/>
    <mergeCell ref="BF111:BG111"/>
    <mergeCell ref="BH111:BI111"/>
    <mergeCell ref="BJ111:BK111"/>
    <mergeCell ref="BL111:BM111"/>
    <mergeCell ref="BB91:BC91"/>
    <mergeCell ref="BD91:BE91"/>
    <mergeCell ref="BF91:BG91"/>
    <mergeCell ref="BH91:BI91"/>
    <mergeCell ref="BJ91:BK91"/>
    <mergeCell ref="BL91:BM91"/>
    <mergeCell ref="BB110:BC110"/>
    <mergeCell ref="BD110:BE110"/>
    <mergeCell ref="BF110:BG110"/>
    <mergeCell ref="BH110:BI110"/>
    <mergeCell ref="BJ110:BK110"/>
    <mergeCell ref="BL110:BM110"/>
    <mergeCell ref="AP111:AQ111"/>
    <mergeCell ref="R111:S111"/>
    <mergeCell ref="T111:U111"/>
    <mergeCell ref="AN111:AO111"/>
    <mergeCell ref="AV111:AW111"/>
    <mergeCell ref="AX111:AY111"/>
    <mergeCell ref="AZ111:BA111"/>
    <mergeCell ref="AD111:AE111"/>
    <mergeCell ref="AF111:AG111"/>
    <mergeCell ref="AH111:AI111"/>
    <mergeCell ref="AJ111:AK111"/>
    <mergeCell ref="AR111:AS111"/>
    <mergeCell ref="AT111:AU111"/>
    <mergeCell ref="AZ110:BA110"/>
    <mergeCell ref="AD110:AE110"/>
    <mergeCell ref="AF110:AG110"/>
    <mergeCell ref="AH110:AI110"/>
    <mergeCell ref="R110:S110"/>
    <mergeCell ref="T110:U110"/>
    <mergeCell ref="V110:W110"/>
    <mergeCell ref="X110:Y110"/>
    <mergeCell ref="Z110:AA110"/>
    <mergeCell ref="AB110:AC110"/>
    <mergeCell ref="AT110:AU110"/>
    <mergeCell ref="AV110:AW110"/>
    <mergeCell ref="AJ110:AK110"/>
    <mergeCell ref="AL110:AM110"/>
    <mergeCell ref="AN110:AO110"/>
    <mergeCell ref="AP110:AQ110"/>
    <mergeCell ref="AR110:AS110"/>
  </mergeCells>
  <conditionalFormatting sqref="J55:K56 N55:O56 R55:S56 V55:W56 Z55:AA56">
    <cfRule type="cellIs" dxfId="365" priority="93" stopIfTrue="1" operator="notEqual">
      <formula>0</formula>
    </cfRule>
  </conditionalFormatting>
  <conditionalFormatting sqref="J55:K56 N55:O56 R55:S56 V55:W56 Z55:AA56">
    <cfRule type="cellIs" dxfId="364" priority="91" operator="greaterThan">
      <formula>0</formula>
    </cfRule>
    <cfRule type="cellIs" dxfId="363" priority="92" operator="greaterThan">
      <formula>0</formula>
    </cfRule>
  </conditionalFormatting>
  <conditionalFormatting sqref="D55:AA61">
    <cfRule type="cellIs" dxfId="362" priority="88" operator="greaterThan">
      <formula>0</formula>
    </cfRule>
    <cfRule type="cellIs" dxfId="361" priority="89" operator="greaterThan">
      <formula>0</formula>
    </cfRule>
    <cfRule type="cellIs" dxfId="360" priority="90" operator="greaterThan">
      <formula>0</formula>
    </cfRule>
  </conditionalFormatting>
  <conditionalFormatting sqref="AB55:AC61">
    <cfRule type="cellIs" dxfId="359" priority="85" operator="greaterThan">
      <formula>0</formula>
    </cfRule>
    <cfRule type="cellIs" dxfId="358" priority="86" operator="greaterThan">
      <formula>0</formula>
    </cfRule>
    <cfRule type="cellIs" dxfId="357" priority="87" operator="greaterThan">
      <formula>0</formula>
    </cfRule>
  </conditionalFormatting>
  <conditionalFormatting sqref="AD55:AE61">
    <cfRule type="cellIs" dxfId="356" priority="82" operator="greaterThan">
      <formula>0</formula>
    </cfRule>
    <cfRule type="cellIs" dxfId="355" priority="83" operator="greaterThan">
      <formula>0</formula>
    </cfRule>
    <cfRule type="cellIs" dxfId="354" priority="84" operator="greaterThan">
      <formula>0</formula>
    </cfRule>
  </conditionalFormatting>
  <conditionalFormatting sqref="AF55:AG61">
    <cfRule type="cellIs" dxfId="353" priority="79" operator="greaterThan">
      <formula>0</formula>
    </cfRule>
    <cfRule type="cellIs" dxfId="352" priority="80" operator="greaterThan">
      <formula>0</formula>
    </cfRule>
    <cfRule type="cellIs" dxfId="351" priority="81" operator="greaterThan">
      <formula>0</formula>
    </cfRule>
  </conditionalFormatting>
  <conditionalFormatting sqref="AH55:AI61">
    <cfRule type="cellIs" dxfId="350" priority="76" operator="greaterThan">
      <formula>0</formula>
    </cfRule>
    <cfRule type="cellIs" dxfId="349" priority="77" operator="greaterThan">
      <formula>0</formula>
    </cfRule>
    <cfRule type="cellIs" dxfId="348" priority="78" operator="greaterThan">
      <formula>0</formula>
    </cfRule>
  </conditionalFormatting>
  <conditionalFormatting sqref="AJ55:AK61">
    <cfRule type="cellIs" dxfId="347" priority="73" operator="greaterThan">
      <formula>0</formula>
    </cfRule>
    <cfRule type="cellIs" dxfId="346" priority="74" operator="greaterThan">
      <formula>0</formula>
    </cfRule>
    <cfRule type="cellIs" dxfId="345" priority="75" operator="greaterThan">
      <formula>0</formula>
    </cfRule>
  </conditionalFormatting>
  <conditionalFormatting sqref="AL55:AM57 AL61:AM61">
    <cfRule type="cellIs" dxfId="344" priority="70" operator="greaterThan">
      <formula>0</formula>
    </cfRule>
    <cfRule type="cellIs" dxfId="343" priority="71" operator="greaterThan">
      <formula>0</formula>
    </cfRule>
    <cfRule type="cellIs" dxfId="342" priority="72" operator="greaterThan">
      <formula>0</formula>
    </cfRule>
  </conditionalFormatting>
  <conditionalFormatting sqref="AN55:AO61">
    <cfRule type="cellIs" dxfId="341" priority="67" operator="greaterThan">
      <formula>0</formula>
    </cfRule>
    <cfRule type="cellIs" dxfId="340" priority="68" operator="greaterThan">
      <formula>0</formula>
    </cfRule>
    <cfRule type="cellIs" dxfId="339" priority="69" operator="greaterThan">
      <formula>0</formula>
    </cfRule>
  </conditionalFormatting>
  <conditionalFormatting sqref="AP55:AQ61">
    <cfRule type="cellIs" dxfId="338" priority="64" operator="greaterThan">
      <formula>0</formula>
    </cfRule>
    <cfRule type="cellIs" dxfId="337" priority="65" operator="greaterThan">
      <formula>0</formula>
    </cfRule>
    <cfRule type="cellIs" dxfId="336" priority="66" operator="greaterThan">
      <formula>0</formula>
    </cfRule>
  </conditionalFormatting>
  <conditionalFormatting sqref="AR55:AS61">
    <cfRule type="cellIs" dxfId="335" priority="61" operator="greaterThan">
      <formula>0</formula>
    </cfRule>
    <cfRule type="cellIs" dxfId="334" priority="62" operator="greaterThan">
      <formula>0</formula>
    </cfRule>
    <cfRule type="cellIs" dxfId="333" priority="63" operator="greaterThan">
      <formula>0</formula>
    </cfRule>
  </conditionalFormatting>
  <conditionalFormatting sqref="AT55:AU61">
    <cfRule type="cellIs" dxfId="332" priority="58" operator="greaterThan">
      <formula>0</formula>
    </cfRule>
    <cfRule type="cellIs" dxfId="331" priority="59" operator="greaterThan">
      <formula>0</formula>
    </cfRule>
    <cfRule type="cellIs" dxfId="330" priority="60" operator="greaterThan">
      <formula>0</formula>
    </cfRule>
  </conditionalFormatting>
  <conditionalFormatting sqref="AV55:AW61">
    <cfRule type="cellIs" dxfId="329" priority="55" operator="greaterThan">
      <formula>0</formula>
    </cfRule>
    <cfRule type="cellIs" dxfId="328" priority="56" operator="greaterThan">
      <formula>0</formula>
    </cfRule>
    <cfRule type="cellIs" dxfId="327" priority="57" operator="greaterThan">
      <formula>0</formula>
    </cfRule>
  </conditionalFormatting>
  <conditionalFormatting sqref="AX55:AY61">
    <cfRule type="cellIs" dxfId="326" priority="52" operator="greaterThan">
      <formula>0</formula>
    </cfRule>
    <cfRule type="cellIs" dxfId="325" priority="53" operator="greaterThan">
      <formula>0</formula>
    </cfRule>
    <cfRule type="cellIs" dxfId="324" priority="54" operator="greaterThan">
      <formula>0</formula>
    </cfRule>
  </conditionalFormatting>
  <conditionalFormatting sqref="AZ55:BA61">
    <cfRule type="cellIs" dxfId="323" priority="49" operator="greaterThan">
      <formula>0</formula>
    </cfRule>
    <cfRule type="cellIs" dxfId="322" priority="50" operator="greaterThan">
      <formula>0</formula>
    </cfRule>
    <cfRule type="cellIs" dxfId="321" priority="51" operator="greaterThan">
      <formula>0</formula>
    </cfRule>
  </conditionalFormatting>
  <conditionalFormatting sqref="BB55:BC61">
    <cfRule type="cellIs" dxfId="320" priority="46" operator="greaterThan">
      <formula>0</formula>
    </cfRule>
    <cfRule type="cellIs" dxfId="319" priority="47" operator="greaterThan">
      <formula>0</formula>
    </cfRule>
    <cfRule type="cellIs" dxfId="318" priority="48" operator="greaterThan">
      <formula>0</formula>
    </cfRule>
  </conditionalFormatting>
  <conditionalFormatting sqref="BD55:BE61">
    <cfRule type="cellIs" dxfId="317" priority="43" operator="greaterThan">
      <formula>0</formula>
    </cfRule>
    <cfRule type="cellIs" dxfId="316" priority="44" operator="greaterThan">
      <formula>0</formula>
    </cfRule>
    <cfRule type="cellIs" dxfId="315" priority="45" operator="greaterThan">
      <formula>0</formula>
    </cfRule>
  </conditionalFormatting>
  <conditionalFormatting sqref="BF55:BG61">
    <cfRule type="cellIs" dxfId="314" priority="40" operator="greaterThan">
      <formula>0</formula>
    </cfRule>
    <cfRule type="cellIs" dxfId="313" priority="41" operator="greaterThan">
      <formula>0</formula>
    </cfRule>
    <cfRule type="cellIs" dxfId="312" priority="42" operator="greaterThan">
      <formula>0</formula>
    </cfRule>
  </conditionalFormatting>
  <conditionalFormatting sqref="BH55:BI61">
    <cfRule type="cellIs" dxfId="311" priority="37" operator="greaterThan">
      <formula>0</formula>
    </cfRule>
    <cfRule type="cellIs" dxfId="310" priority="38" operator="greaterThan">
      <formula>0</formula>
    </cfRule>
    <cfRule type="cellIs" dxfId="309" priority="39" operator="greaterThan">
      <formula>0</formula>
    </cfRule>
  </conditionalFormatting>
  <conditionalFormatting sqref="BJ55:BK61">
    <cfRule type="cellIs" dxfId="308" priority="34" operator="greaterThan">
      <formula>0</formula>
    </cfRule>
    <cfRule type="cellIs" dxfId="307" priority="35" operator="greaterThan">
      <formula>0</formula>
    </cfRule>
    <cfRule type="cellIs" dxfId="306" priority="36" operator="greaterThan">
      <formula>0</formula>
    </cfRule>
  </conditionalFormatting>
  <conditionalFormatting sqref="BL55:BM61">
    <cfRule type="cellIs" dxfId="305" priority="31" operator="greaterThan">
      <formula>0</formula>
    </cfRule>
    <cfRule type="cellIs" dxfId="304" priority="32" operator="greaterThan">
      <formula>0</formula>
    </cfRule>
    <cfRule type="cellIs" dxfId="303" priority="33" operator="greaterThan">
      <formula>0</formula>
    </cfRule>
  </conditionalFormatting>
  <conditionalFormatting sqref="BN55:BO61">
    <cfRule type="cellIs" dxfId="302" priority="28" operator="greaterThan">
      <formula>0</formula>
    </cfRule>
    <cfRule type="cellIs" dxfId="301" priority="29" operator="greaterThan">
      <formula>0</formula>
    </cfRule>
    <cfRule type="cellIs" dxfId="300" priority="30" operator="greaterThan">
      <formula>0</formula>
    </cfRule>
  </conditionalFormatting>
  <conditionalFormatting sqref="BP55:BQ61">
    <cfRule type="cellIs" dxfId="299" priority="25" operator="greaterThan">
      <formula>0</formula>
    </cfRule>
    <cfRule type="cellIs" dxfId="298" priority="26" operator="greaterThan">
      <formula>0</formula>
    </cfRule>
    <cfRule type="cellIs" dxfId="297" priority="27" operator="greaterThan">
      <formula>0</formula>
    </cfRule>
  </conditionalFormatting>
  <conditionalFormatting sqref="BR55:BS61">
    <cfRule type="cellIs" dxfId="296" priority="22" operator="greaterThan">
      <formula>0</formula>
    </cfRule>
    <cfRule type="cellIs" dxfId="295" priority="23" operator="greaterThan">
      <formula>0</formula>
    </cfRule>
    <cfRule type="cellIs" dxfId="294" priority="24" operator="greaterThan">
      <formula>0</formula>
    </cfRule>
  </conditionalFormatting>
  <conditionalFormatting sqref="BT55:BU61">
    <cfRule type="cellIs" dxfId="293" priority="19" operator="greaterThan">
      <formula>0</formula>
    </cfRule>
    <cfRule type="cellIs" dxfId="292" priority="20" operator="greaterThan">
      <formula>0</formula>
    </cfRule>
    <cfRule type="cellIs" dxfId="291" priority="21" operator="greaterThan">
      <formula>0</formula>
    </cfRule>
  </conditionalFormatting>
  <conditionalFormatting sqref="BV55:BW61">
    <cfRule type="cellIs" dxfId="290" priority="16" operator="greaterThan">
      <formula>0</formula>
    </cfRule>
    <cfRule type="cellIs" dxfId="289" priority="17" operator="greaterThan">
      <formula>0</formula>
    </cfRule>
    <cfRule type="cellIs" dxfId="288" priority="18" operator="greaterThan">
      <formula>0</formula>
    </cfRule>
  </conditionalFormatting>
  <conditionalFormatting sqref="BX55:BY61">
    <cfRule type="cellIs" dxfId="287" priority="13" operator="greaterThan">
      <formula>0</formula>
    </cfRule>
    <cfRule type="cellIs" dxfId="286" priority="14" operator="greaterThan">
      <formula>0</formula>
    </cfRule>
    <cfRule type="cellIs" dxfId="285" priority="15" operator="greaterThan">
      <formula>0</formula>
    </cfRule>
  </conditionalFormatting>
  <conditionalFormatting sqref="BZ55:CA61">
    <cfRule type="cellIs" dxfId="284" priority="10" operator="greaterThan">
      <formula>0</formula>
    </cfRule>
    <cfRule type="cellIs" dxfId="283" priority="11" operator="greaterThan">
      <formula>0</formula>
    </cfRule>
    <cfRule type="cellIs" dxfId="282" priority="12" operator="greaterThan">
      <formula>0</formula>
    </cfRule>
  </conditionalFormatting>
  <conditionalFormatting sqref="CB55:CC61">
    <cfRule type="cellIs" dxfId="281" priority="7" operator="greaterThan">
      <formula>0</formula>
    </cfRule>
    <cfRule type="cellIs" dxfId="280" priority="8" operator="greaterThan">
      <formula>0</formula>
    </cfRule>
    <cfRule type="cellIs" dxfId="279" priority="9" operator="greaterThan">
      <formula>0</formula>
    </cfRule>
  </conditionalFormatting>
  <conditionalFormatting sqref="CD55:CE61">
    <cfRule type="cellIs" dxfId="278" priority="4" operator="greaterThan">
      <formula>0</formula>
    </cfRule>
    <cfRule type="cellIs" dxfId="277" priority="5" operator="greaterThan">
      <formula>0</formula>
    </cfRule>
    <cfRule type="cellIs" dxfId="276" priority="6" operator="greaterThan">
      <formula>0</formula>
    </cfRule>
  </conditionalFormatting>
  <conditionalFormatting sqref="AL58:AM60">
    <cfRule type="cellIs" dxfId="275" priority="1" operator="greaterThan">
      <formula>0</formula>
    </cfRule>
    <cfRule type="cellIs" dxfId="274" priority="2" operator="greaterThan">
      <formula>0</formula>
    </cfRule>
    <cfRule type="cellIs" dxfId="273"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C00FF"/>
  </sheetPr>
  <dimension ref="A1:DK111"/>
  <sheetViews>
    <sheetView zoomScale="90" zoomScaleNormal="90" zoomScaleSheetLayoutView="100" zoomScalePageLayoutView="40" workbookViewId="0">
      <pane xSplit="3" ySplit="44" topLeftCell="D74" activePane="bottomRight" state="frozen"/>
      <selection activeCell="N54" sqref="N54:O54"/>
      <selection pane="topRight" activeCell="N54" sqref="N54:O54"/>
      <selection pane="bottomLeft" activeCell="N54" sqref="N54:O54"/>
      <selection pane="bottomRight" activeCell="AC94" sqref="AC94"/>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34.5703125" style="251" customWidth="1"/>
    <col min="88" max="88" width="39.7109375" style="249"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91" ht="49.5" customHeight="1" thickBot="1" x14ac:dyDescent="0.25">
      <c r="A1" s="248" t="s">
        <v>319</v>
      </c>
      <c r="C1" s="248"/>
      <c r="D1" s="248" t="s">
        <v>413</v>
      </c>
      <c r="AE1"/>
      <c r="CF1" s="1285" t="s">
        <v>320</v>
      </c>
      <c r="CG1" s="1286"/>
      <c r="CH1" s="736">
        <f>CF111/CF110</f>
        <v>3.773359207528542</v>
      </c>
    </row>
    <row r="2" spans="1:91"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91"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c r="CI3" s="124"/>
      <c r="CJ3" s="124"/>
      <c r="CK3" s="124"/>
      <c r="CL3" s="124"/>
      <c r="CM3" s="124"/>
    </row>
    <row r="4" spans="1:91"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c r="CI4" s="124"/>
      <c r="CJ4" s="124"/>
      <c r="CK4" s="124"/>
      <c r="CL4" s="124"/>
      <c r="CM4" s="124"/>
    </row>
    <row r="5" spans="1:91"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c r="CI5" s="124"/>
      <c r="CJ5" s="124"/>
      <c r="CK5" s="124"/>
      <c r="CL5" s="124"/>
      <c r="CM5" s="124"/>
    </row>
    <row r="6" spans="1:91"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c r="CI6" s="124"/>
      <c r="CJ6" s="124"/>
      <c r="CK6" s="124"/>
      <c r="CL6" s="124"/>
      <c r="CM6" s="124"/>
    </row>
    <row r="7" spans="1:91"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c r="CI7" s="124"/>
      <c r="CJ7" s="124"/>
      <c r="CK7" s="124"/>
      <c r="CL7" s="124"/>
      <c r="CM7" s="124"/>
    </row>
    <row r="8" spans="1:91"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c r="CI8" s="124"/>
      <c r="CJ8" s="124"/>
      <c r="CK8" s="124"/>
      <c r="CL8" s="124"/>
      <c r="CM8" s="124"/>
    </row>
    <row r="9" spans="1:91"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c r="CI9" s="124"/>
      <c r="CJ9" s="124"/>
      <c r="CK9" s="124"/>
      <c r="CL9" s="124"/>
      <c r="CM9" s="124"/>
    </row>
    <row r="10" spans="1:91"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c r="CI10" s="124"/>
      <c r="CJ10" s="124"/>
      <c r="CK10" s="124"/>
      <c r="CL10" s="124"/>
      <c r="CM10" s="124"/>
    </row>
    <row r="11" spans="1:91"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c r="CI11" s="124"/>
      <c r="CJ11" s="124"/>
      <c r="CK11" s="124"/>
      <c r="CL11" s="124"/>
      <c r="CM11" s="124"/>
    </row>
    <row r="12" spans="1:91"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c r="CI12" s="124"/>
      <c r="CJ12" s="124"/>
      <c r="CK12" s="124"/>
      <c r="CL12" s="124"/>
      <c r="CM12" s="124"/>
    </row>
    <row r="13" spans="1:91"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c r="CI13" s="124"/>
      <c r="CJ13" s="124"/>
      <c r="CK13" s="124"/>
      <c r="CL13" s="124"/>
      <c r="CM13" s="124"/>
    </row>
    <row r="14" spans="1:91"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c r="CI14" s="124"/>
      <c r="CJ14" s="124"/>
      <c r="CK14" s="124"/>
      <c r="CL14" s="124"/>
      <c r="CM14" s="124"/>
    </row>
    <row r="15" spans="1:91"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c r="CI15" s="124"/>
      <c r="CJ15" s="124"/>
      <c r="CK15" s="124"/>
      <c r="CL15" s="124"/>
      <c r="CM15" s="124"/>
    </row>
    <row r="16" spans="1:91"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c r="CI16" s="124"/>
      <c r="CJ16" s="124"/>
      <c r="CK16" s="124"/>
      <c r="CL16" s="124"/>
      <c r="CM16" s="124"/>
    </row>
    <row r="17" spans="1:91"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c r="CI17" s="124"/>
      <c r="CJ17" s="124"/>
      <c r="CK17" s="124"/>
      <c r="CL17" s="124"/>
      <c r="CM17" s="124"/>
    </row>
    <row r="18" spans="1:91"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c r="CI18" s="124"/>
      <c r="CJ18" s="124"/>
      <c r="CK18" s="124"/>
      <c r="CL18" s="124"/>
      <c r="CM18" s="124"/>
    </row>
    <row r="19" spans="1:91"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c r="CI19" s="124"/>
      <c r="CJ19" s="124"/>
      <c r="CK19" s="124"/>
      <c r="CL19" s="124"/>
      <c r="CM19" s="124"/>
    </row>
    <row r="20" spans="1:91"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c r="CI20" s="124"/>
      <c r="CJ20" s="124"/>
      <c r="CK20" s="124"/>
      <c r="CL20" s="124"/>
      <c r="CM20" s="124"/>
    </row>
    <row r="21" spans="1:91"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c r="CI21" s="124"/>
      <c r="CJ21" s="124"/>
      <c r="CK21" s="124"/>
      <c r="CL21" s="124"/>
      <c r="CM21" s="124"/>
    </row>
    <row r="22" spans="1:91"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c r="CI22" s="124"/>
      <c r="CJ22" s="124"/>
      <c r="CK22" s="124"/>
      <c r="CL22" s="124"/>
      <c r="CM22" s="124"/>
    </row>
    <row r="23" spans="1:91"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c r="CI23" s="124"/>
      <c r="CJ23" s="124"/>
      <c r="CK23" s="124"/>
      <c r="CL23" s="124"/>
      <c r="CM23" s="124"/>
    </row>
    <row r="24" spans="1:91"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c r="CI24" s="124"/>
      <c r="CJ24" s="124"/>
      <c r="CK24" s="124"/>
      <c r="CL24" s="124"/>
      <c r="CM24" s="124"/>
    </row>
    <row r="25" spans="1:91"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c r="CI25" s="124"/>
      <c r="CJ25" s="124"/>
      <c r="CK25" s="124"/>
      <c r="CL25" s="124"/>
      <c r="CM25" s="124"/>
    </row>
    <row r="26" spans="1:91"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c r="CI26" s="124"/>
      <c r="CJ26" s="124"/>
      <c r="CK26" s="124"/>
      <c r="CL26" s="124"/>
      <c r="CM26" s="124"/>
    </row>
    <row r="27" spans="1:91"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c r="CI27" s="124"/>
      <c r="CJ27" s="124"/>
      <c r="CK27" s="124"/>
      <c r="CL27" s="124"/>
      <c r="CM27" s="124"/>
    </row>
    <row r="28" spans="1:91"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c r="CI28" s="124"/>
      <c r="CJ28" s="124"/>
      <c r="CK28" s="124"/>
      <c r="CL28" s="124"/>
      <c r="CM28" s="124"/>
    </row>
    <row r="29" spans="1:91"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c r="CI29" s="124"/>
      <c r="CJ29" s="124"/>
      <c r="CK29" s="124"/>
      <c r="CL29" s="124"/>
      <c r="CM29" s="124"/>
    </row>
    <row r="30" spans="1:91"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c r="CI30" s="124"/>
      <c r="CJ30" s="124"/>
      <c r="CK30" s="124"/>
      <c r="CL30" s="124"/>
      <c r="CM30" s="124"/>
    </row>
    <row r="31" spans="1:91"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c r="CI31" s="124"/>
      <c r="CJ31" s="124"/>
      <c r="CK31" s="124"/>
      <c r="CL31" s="124"/>
      <c r="CM31" s="124"/>
    </row>
    <row r="32" spans="1:91"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c r="CI32" s="124"/>
      <c r="CJ32" s="124"/>
      <c r="CK32" s="124"/>
      <c r="CL32" s="124"/>
      <c r="CM32" s="124"/>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c r="CI33" s="124"/>
      <c r="CJ33" s="124"/>
      <c r="CK33" s="124"/>
      <c r="CL33" s="124"/>
      <c r="CM33" s="124"/>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c r="CI34" s="124"/>
      <c r="CJ34" s="124"/>
      <c r="CK34" s="124"/>
      <c r="CL34" s="124"/>
      <c r="CM34" s="124"/>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c r="CI35" s="124"/>
      <c r="CJ35" s="124"/>
      <c r="CK35" s="124"/>
      <c r="CL35" s="124"/>
      <c r="CM35" s="124"/>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c r="CI36" s="124"/>
      <c r="CJ36" s="124"/>
      <c r="CK36" s="124"/>
      <c r="CL36" s="124"/>
      <c r="CM36" s="124"/>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c r="CI37" s="124"/>
      <c r="CJ37" s="124"/>
      <c r="CK37" s="124"/>
      <c r="CL37" s="124"/>
      <c r="CM37" s="124"/>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c r="CI38" s="124"/>
      <c r="CJ38" s="124"/>
      <c r="CK38" s="124"/>
      <c r="CL38" s="124"/>
      <c r="CM38" s="124"/>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c r="CI39" s="124"/>
      <c r="CJ39" s="124"/>
      <c r="CK39" s="124"/>
      <c r="CL39" s="124"/>
      <c r="CM39" s="124"/>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124"/>
      <c r="CJ40" s="124"/>
      <c r="CK40" s="124"/>
      <c r="CL40" s="124"/>
      <c r="CM40" s="12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124"/>
      <c r="CJ41" s="124"/>
      <c r="CK41" s="124"/>
      <c r="CL41" s="124"/>
      <c r="CM41" s="12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124"/>
      <c r="CJ42" s="124"/>
      <c r="CK42" s="124"/>
      <c r="CL42" s="124"/>
      <c r="CM42" s="124"/>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124"/>
      <c r="CJ43" s="124"/>
      <c r="CK43" s="124"/>
      <c r="CL43" s="124"/>
      <c r="CM43" s="124"/>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124"/>
      <c r="CJ44" s="124"/>
      <c r="CK44" s="124"/>
      <c r="CL44" s="124"/>
      <c r="CM44" s="124"/>
      <c r="CN44" s="279"/>
      <c r="CO44" s="280"/>
      <c r="CP44" s="281"/>
      <c r="CQ44" s="282"/>
    </row>
    <row r="45" spans="1:115" x14ac:dyDescent="0.2">
      <c r="A45" s="283" t="s">
        <v>358</v>
      </c>
      <c r="B45" s="284"/>
      <c r="C45" s="285" t="s">
        <v>2</v>
      </c>
      <c r="D45" s="1030">
        <f>'H-Aufteilung'!$S$13*D64</f>
        <v>4.8444547293221643</v>
      </c>
      <c r="E45" s="1031"/>
      <c r="F45" s="1030">
        <f>'H-Aufteilung'!$S$13*F64</f>
        <v>2.4222273646610821</v>
      </c>
      <c r="G45" s="1031"/>
      <c r="H45" s="1030">
        <f>'H-Aufteilung'!$S$13*H64</f>
        <v>1.2111136823305411</v>
      </c>
      <c r="I45" s="1031"/>
      <c r="J45" s="1030">
        <f>'H-Aufteilung'!$S$13*J64</f>
        <v>0.4844454729322164</v>
      </c>
      <c r="K45" s="1031"/>
      <c r="L45" s="1030">
        <f>'H-Aufteilung'!$S$13*L64</f>
        <v>0.4844454729322164</v>
      </c>
      <c r="M45" s="1031"/>
      <c r="N45" s="1030">
        <f>'H-Aufteilung'!$S$13*N64</f>
        <v>0.2422227364661082</v>
      </c>
      <c r="O45" s="1031"/>
      <c r="P45" s="1030">
        <f>'H-Aufteilung'!$S$13*P64</f>
        <v>0</v>
      </c>
      <c r="Q45" s="1031"/>
      <c r="R45" s="1030">
        <f>'H-Aufteilung'!$S$13*R64</f>
        <v>0</v>
      </c>
      <c r="S45" s="1031"/>
      <c r="T45" s="1030">
        <f>'H-Aufteilung'!$S$13*T64</f>
        <v>0</v>
      </c>
      <c r="U45" s="1031"/>
      <c r="V45" s="1030">
        <f>'H-Aufteilung'!$S$13*V64</f>
        <v>0</v>
      </c>
      <c r="W45" s="1031"/>
      <c r="X45" s="1030">
        <f>'H-Aufteilung'!$S$13*X64</f>
        <v>0</v>
      </c>
      <c r="Y45" s="1031"/>
      <c r="Z45" s="1030">
        <f>'H-Aufteilung'!$S$13*Z64</f>
        <v>0</v>
      </c>
      <c r="AA45" s="1031"/>
      <c r="AB45" s="1030">
        <f>'H-Aufteilung'!$S$13*AB64</f>
        <v>0.2422227364661082</v>
      </c>
      <c r="AC45" s="1031"/>
      <c r="AD45" s="1030">
        <f>'H-Aufteilung'!$S$13*AD64</f>
        <v>0.2422227364661082</v>
      </c>
      <c r="AE45" s="1031"/>
      <c r="AF45" s="1030">
        <f>'H-Aufteilung'!$S$13*AF64</f>
        <v>0.2422227364661082</v>
      </c>
      <c r="AG45" s="1031"/>
      <c r="AH45" s="1030">
        <f>'H-Aufteilung'!$S$13*AH64</f>
        <v>0</v>
      </c>
      <c r="AI45" s="1031"/>
      <c r="AJ45" s="1030">
        <f>'H-Aufteilung'!$S$13*AJ64</f>
        <v>0</v>
      </c>
      <c r="AK45" s="1031"/>
      <c r="AL45" s="1030">
        <f>'H-Aufteilung'!$S$13*AL64</f>
        <v>0</v>
      </c>
      <c r="AM45" s="1031"/>
      <c r="AN45" s="1030">
        <f>'H-Aufteilung'!$S$13*AN64</f>
        <v>0</v>
      </c>
      <c r="AO45" s="1031"/>
      <c r="AP45" s="1030">
        <f>'H-Aufteilung'!$S$13*AP64</f>
        <v>0.4844454729322164</v>
      </c>
      <c r="AQ45" s="1031"/>
      <c r="AR45" s="1030">
        <f>'H-Aufteilung'!$S$13*AR64</f>
        <v>0.4844454729322164</v>
      </c>
      <c r="AS45" s="1031"/>
      <c r="AT45" s="1030">
        <f>'H-Aufteilung'!$S$13*AT64</f>
        <v>0.2422227364661082</v>
      </c>
      <c r="AU45" s="1031"/>
      <c r="AV45" s="1030">
        <f>'H-Aufteilung'!$S$13*AV64</f>
        <v>0.2422227364661082</v>
      </c>
      <c r="AW45" s="1031"/>
      <c r="AX45" s="1030">
        <f>'H-Aufteilung'!$S$13*AX64</f>
        <v>0.2422227364661082</v>
      </c>
      <c r="AY45" s="1031"/>
      <c r="AZ45" s="1030">
        <f>'H-Aufteilung'!$S$13*AZ64</f>
        <v>0.2422227364661082</v>
      </c>
      <c r="BA45" s="1031"/>
      <c r="BB45" s="1030">
        <f>'H-Aufteilung'!$S$13*BB64</f>
        <v>0.2422227364661082</v>
      </c>
      <c r="BC45" s="1031"/>
      <c r="BD45" s="1030">
        <f>'H-Aufteilung'!$S$13*BD64</f>
        <v>0.2422227364661082</v>
      </c>
      <c r="BE45" s="1031"/>
      <c r="BF45" s="1030">
        <f>'H-Aufteilung'!$S$13*BF64</f>
        <v>0.2422227364661082</v>
      </c>
      <c r="BG45" s="1031"/>
      <c r="BH45" s="1030">
        <f>'H-Aufteilung'!$S$13*BH64</f>
        <v>0.2422227364661082</v>
      </c>
      <c r="BI45" s="1031"/>
      <c r="BJ45" s="1030">
        <f>'H-Aufteilung'!$S$13*BJ64</f>
        <v>1.2111136823305411</v>
      </c>
      <c r="BK45" s="1031"/>
      <c r="BL45" s="1030">
        <f>'H-Aufteilung'!$S$13*BL64</f>
        <v>0.4844454729322164</v>
      </c>
      <c r="BM45" s="1031"/>
      <c r="BN45" s="1030">
        <f>'H-Aufteilung'!$S$13*BN64</f>
        <v>1.2111136823305411</v>
      </c>
      <c r="BO45" s="1031"/>
      <c r="BP45" s="1030">
        <f>'H-Aufteilung'!$S$13*BP64</f>
        <v>1.2111136823305411</v>
      </c>
      <c r="BQ45" s="1031"/>
      <c r="BR45" s="1030">
        <f>'H-Aufteilung'!$S$13*BR64</f>
        <v>1.2111136823305411</v>
      </c>
      <c r="BS45" s="1031"/>
      <c r="BT45" s="1030">
        <f>'H-Aufteilung'!$S$13*BT64</f>
        <v>1.2111136823305411</v>
      </c>
      <c r="BU45" s="1031"/>
      <c r="BV45" s="1030">
        <f>'H-Aufteilung'!$S$13*BV64</f>
        <v>0.96889094586443281</v>
      </c>
      <c r="BW45" s="1031"/>
      <c r="BX45" s="1030">
        <f>'H-Aufteilung'!$S$13*BX64</f>
        <v>0.72666820939832455</v>
      </c>
      <c r="BY45" s="1031"/>
      <c r="BZ45" s="1030">
        <f>'H-Aufteilung'!$S$13*BZ64</f>
        <v>0.96889094586443281</v>
      </c>
      <c r="CA45" s="1031"/>
      <c r="CB45" s="1030">
        <f>'H-Aufteilung'!$S$13*CB64</f>
        <v>0.72666820939832455</v>
      </c>
      <c r="CC45" s="1031"/>
      <c r="CD45" s="1030">
        <f>'H-Aufteilung'!$S$13*CD64</f>
        <v>0.96889094586443281</v>
      </c>
      <c r="CE45" s="1031"/>
      <c r="CF45" s="275">
        <f t="shared" si="0"/>
        <v>24.222273646610819</v>
      </c>
      <c r="CG45" s="276">
        <v>140</v>
      </c>
      <c r="CH45" s="277">
        <f t="shared" si="1"/>
        <v>3391.1183105255145</v>
      </c>
      <c r="CI45" s="124"/>
      <c r="CJ45" s="124"/>
      <c r="CK45" s="124"/>
      <c r="CL45" s="124"/>
      <c r="CM45" s="124"/>
      <c r="CN45" s="279">
        <f>(CF45+CK45)*0.1</f>
        <v>2.4222273646610821</v>
      </c>
      <c r="CO45" s="286">
        <v>110</v>
      </c>
      <c r="CP45" s="281">
        <f t="shared" ref="CP45:CP49" si="2">CN45*CO45</f>
        <v>266.44501011271905</v>
      </c>
      <c r="CQ45" s="282"/>
    </row>
    <row r="46" spans="1:115" x14ac:dyDescent="0.2">
      <c r="A46" s="283" t="s">
        <v>361</v>
      </c>
      <c r="B46" s="284"/>
      <c r="C46" s="285" t="s">
        <v>7</v>
      </c>
      <c r="D46" s="1030">
        <f>'H-Aufteilung'!$S$14*D64</f>
        <v>60.35928730317616</v>
      </c>
      <c r="E46" s="1031"/>
      <c r="F46" s="1030">
        <f>'H-Aufteilung'!$S$14*F64</f>
        <v>30.17964365158808</v>
      </c>
      <c r="G46" s="1031"/>
      <c r="H46" s="1030">
        <f>'H-Aufteilung'!$S$14*H64</f>
        <v>15.08982182579404</v>
      </c>
      <c r="I46" s="1031"/>
      <c r="J46" s="1030">
        <f>'H-Aufteilung'!$S$14*J64</f>
        <v>6.0359287303176155</v>
      </c>
      <c r="K46" s="1031"/>
      <c r="L46" s="1030">
        <f>'H-Aufteilung'!$S$14*L64</f>
        <v>6.0359287303176155</v>
      </c>
      <c r="M46" s="1031"/>
      <c r="N46" s="1030">
        <f>'H-Aufteilung'!$S$14*N64</f>
        <v>3.0179643651588077</v>
      </c>
      <c r="O46" s="1031"/>
      <c r="P46" s="1030">
        <f>'H-Aufteilung'!$S$14*P64</f>
        <v>0</v>
      </c>
      <c r="Q46" s="1031"/>
      <c r="R46" s="1030">
        <f>'H-Aufteilung'!$S$14*R64</f>
        <v>0</v>
      </c>
      <c r="S46" s="1031"/>
      <c r="T46" s="1030">
        <f>'H-Aufteilung'!$S$14*T64</f>
        <v>0</v>
      </c>
      <c r="U46" s="1031"/>
      <c r="V46" s="1030">
        <f>'H-Aufteilung'!$S$14*V64</f>
        <v>0</v>
      </c>
      <c r="W46" s="1031"/>
      <c r="X46" s="1030">
        <f>'H-Aufteilung'!$S$14*X64</f>
        <v>0</v>
      </c>
      <c r="Y46" s="1031"/>
      <c r="Z46" s="1030">
        <f>'H-Aufteilung'!$S$14*Z64</f>
        <v>0</v>
      </c>
      <c r="AA46" s="1031"/>
      <c r="AB46" s="1030">
        <f>'H-Aufteilung'!$S$14*AB64</f>
        <v>3.0179643651588077</v>
      </c>
      <c r="AC46" s="1031"/>
      <c r="AD46" s="1030">
        <f>'H-Aufteilung'!$S$14*AD64</f>
        <v>3.0179643651588077</v>
      </c>
      <c r="AE46" s="1031"/>
      <c r="AF46" s="1030">
        <f>'H-Aufteilung'!$S$14*AF64</f>
        <v>3.0179643651588077</v>
      </c>
      <c r="AG46" s="1031"/>
      <c r="AH46" s="1030">
        <f>'H-Aufteilung'!$S$14*AH64</f>
        <v>0</v>
      </c>
      <c r="AI46" s="1031"/>
      <c r="AJ46" s="1030">
        <f>'H-Aufteilung'!$S$14*AJ64</f>
        <v>0</v>
      </c>
      <c r="AK46" s="1031"/>
      <c r="AL46" s="1030">
        <f>'H-Aufteilung'!$S$14*AL64</f>
        <v>0</v>
      </c>
      <c r="AM46" s="1031"/>
      <c r="AN46" s="1030">
        <f>'H-Aufteilung'!$S$14*AN64</f>
        <v>0</v>
      </c>
      <c r="AO46" s="1031"/>
      <c r="AP46" s="1030">
        <f>'H-Aufteilung'!$S$14*AP64</f>
        <v>6.0359287303176155</v>
      </c>
      <c r="AQ46" s="1031"/>
      <c r="AR46" s="1030">
        <f>'H-Aufteilung'!$S$14*AR64</f>
        <v>6.0359287303176155</v>
      </c>
      <c r="AS46" s="1031"/>
      <c r="AT46" s="1030">
        <f>'H-Aufteilung'!$S$14*AT64</f>
        <v>3.0179643651588077</v>
      </c>
      <c r="AU46" s="1031"/>
      <c r="AV46" s="1030">
        <f>'H-Aufteilung'!$S$14*AV64</f>
        <v>3.0179643651588077</v>
      </c>
      <c r="AW46" s="1031"/>
      <c r="AX46" s="1030">
        <f>'H-Aufteilung'!$S$14*AX64</f>
        <v>3.0179643651588077</v>
      </c>
      <c r="AY46" s="1031"/>
      <c r="AZ46" s="1030">
        <f>'H-Aufteilung'!$S$14*AZ64</f>
        <v>3.0179643651588077</v>
      </c>
      <c r="BA46" s="1031"/>
      <c r="BB46" s="1030">
        <f>'H-Aufteilung'!$S$14*BB64</f>
        <v>3.0179643651588077</v>
      </c>
      <c r="BC46" s="1031"/>
      <c r="BD46" s="1030">
        <f>'H-Aufteilung'!$S$14*BD64</f>
        <v>3.0179643651588077</v>
      </c>
      <c r="BE46" s="1031"/>
      <c r="BF46" s="1030">
        <f>'H-Aufteilung'!$S$14*BF64</f>
        <v>3.0179643651588077</v>
      </c>
      <c r="BG46" s="1031"/>
      <c r="BH46" s="1030">
        <f>'H-Aufteilung'!$S$14*BH64</f>
        <v>3.0179643651588077</v>
      </c>
      <c r="BI46" s="1031"/>
      <c r="BJ46" s="1030">
        <f>'H-Aufteilung'!$S$14*BJ64</f>
        <v>15.08982182579404</v>
      </c>
      <c r="BK46" s="1031"/>
      <c r="BL46" s="1030">
        <f>'H-Aufteilung'!$S$14*BL64</f>
        <v>6.0359287303176155</v>
      </c>
      <c r="BM46" s="1031"/>
      <c r="BN46" s="1030">
        <f>'H-Aufteilung'!$S$14*BN64</f>
        <v>15.08982182579404</v>
      </c>
      <c r="BO46" s="1031"/>
      <c r="BP46" s="1030">
        <f>'H-Aufteilung'!$S$14*BP64</f>
        <v>15.08982182579404</v>
      </c>
      <c r="BQ46" s="1031"/>
      <c r="BR46" s="1030">
        <f>'H-Aufteilung'!$S$14*BR64</f>
        <v>15.08982182579404</v>
      </c>
      <c r="BS46" s="1031"/>
      <c r="BT46" s="1030">
        <f>'H-Aufteilung'!$S$14*BT64</f>
        <v>15.08982182579404</v>
      </c>
      <c r="BU46" s="1031"/>
      <c r="BV46" s="1030">
        <f>'H-Aufteilung'!$S$14*BV64</f>
        <v>12.071857460635231</v>
      </c>
      <c r="BW46" s="1031"/>
      <c r="BX46" s="1030">
        <f>'H-Aufteilung'!$S$14*BX64</f>
        <v>9.0538930954764236</v>
      </c>
      <c r="BY46" s="1031"/>
      <c r="BZ46" s="1030">
        <f>'H-Aufteilung'!$S$14*BZ64</f>
        <v>12.071857460635231</v>
      </c>
      <c r="CA46" s="1031"/>
      <c r="CB46" s="1030">
        <f>'H-Aufteilung'!$S$14*CB64</f>
        <v>9.0538930954764236</v>
      </c>
      <c r="CC46" s="1031"/>
      <c r="CD46" s="1030">
        <f>'H-Aufteilung'!$S$14*CD64</f>
        <v>12.071857460635231</v>
      </c>
      <c r="CE46" s="1031"/>
      <c r="CF46" s="275">
        <f t="shared" si="0"/>
        <v>301.79643651588077</v>
      </c>
      <c r="CG46" s="276">
        <v>118</v>
      </c>
      <c r="CH46" s="277">
        <f t="shared" si="1"/>
        <v>35611.979508873934</v>
      </c>
      <c r="CI46" s="124"/>
      <c r="CJ46" s="124"/>
      <c r="CK46" s="124"/>
      <c r="CL46" s="124"/>
      <c r="CM46" s="124"/>
      <c r="CN46" s="279"/>
      <c r="CO46" s="286"/>
      <c r="CP46" s="281"/>
      <c r="CQ46" s="282"/>
    </row>
    <row r="47" spans="1:115" x14ac:dyDescent="0.2">
      <c r="A47" s="283" t="s">
        <v>359</v>
      </c>
      <c r="B47" s="284"/>
      <c r="C47" s="285" t="s">
        <v>3</v>
      </c>
      <c r="D47" s="1030">
        <f>'H-Aufteilung'!$S$15*D64</f>
        <v>5.6824144662859979</v>
      </c>
      <c r="E47" s="1031"/>
      <c r="F47" s="1030">
        <f>'H-Aufteilung'!$S$15*F64</f>
        <v>2.8412072331429989</v>
      </c>
      <c r="G47" s="1031"/>
      <c r="H47" s="1030">
        <f>'H-Aufteilung'!$S$15*H64</f>
        <v>1.4206036165714995</v>
      </c>
      <c r="I47" s="1031"/>
      <c r="J47" s="1030">
        <f>'H-Aufteilung'!$S$15*J64</f>
        <v>0.56824144662859977</v>
      </c>
      <c r="K47" s="1031"/>
      <c r="L47" s="1030">
        <f>'H-Aufteilung'!$S$15*L64</f>
        <v>0.56824144662859977</v>
      </c>
      <c r="M47" s="1031"/>
      <c r="N47" s="1030">
        <f>'H-Aufteilung'!$S$15*N64</f>
        <v>0.28412072331429988</v>
      </c>
      <c r="O47" s="1031"/>
      <c r="P47" s="1030">
        <f>'H-Aufteilung'!$S$15*P64</f>
        <v>0</v>
      </c>
      <c r="Q47" s="1031"/>
      <c r="R47" s="1030">
        <f>'H-Aufteilung'!$S$15*R64</f>
        <v>0</v>
      </c>
      <c r="S47" s="1031"/>
      <c r="T47" s="1030">
        <f>'H-Aufteilung'!$S$15*T64</f>
        <v>0</v>
      </c>
      <c r="U47" s="1031"/>
      <c r="V47" s="1030">
        <f>'H-Aufteilung'!$S$15*V64</f>
        <v>0</v>
      </c>
      <c r="W47" s="1031"/>
      <c r="X47" s="1030">
        <f>'H-Aufteilung'!$S$15*X64</f>
        <v>0</v>
      </c>
      <c r="Y47" s="1031"/>
      <c r="Z47" s="1030">
        <f>'H-Aufteilung'!$S$15*Z64</f>
        <v>0</v>
      </c>
      <c r="AA47" s="1031"/>
      <c r="AB47" s="1030">
        <f>'H-Aufteilung'!$S$15*AB64</f>
        <v>0.28412072331429988</v>
      </c>
      <c r="AC47" s="1031"/>
      <c r="AD47" s="1030">
        <f>'H-Aufteilung'!$S$15*AD64</f>
        <v>0.28412072331429988</v>
      </c>
      <c r="AE47" s="1031"/>
      <c r="AF47" s="1030">
        <f>'H-Aufteilung'!$S$15*AF64</f>
        <v>0.28412072331429988</v>
      </c>
      <c r="AG47" s="1031"/>
      <c r="AH47" s="1030">
        <f>'H-Aufteilung'!$S$15*AH64</f>
        <v>0</v>
      </c>
      <c r="AI47" s="1031"/>
      <c r="AJ47" s="1030">
        <f>'H-Aufteilung'!$S$15*AJ64</f>
        <v>0</v>
      </c>
      <c r="AK47" s="1031"/>
      <c r="AL47" s="1030">
        <f>'H-Aufteilung'!$S$15*AL64</f>
        <v>0</v>
      </c>
      <c r="AM47" s="1031"/>
      <c r="AN47" s="1030">
        <f>'H-Aufteilung'!$S$15*AN64</f>
        <v>0</v>
      </c>
      <c r="AO47" s="1031"/>
      <c r="AP47" s="1030">
        <f>'H-Aufteilung'!$S$15*AP64</f>
        <v>0.56824144662859977</v>
      </c>
      <c r="AQ47" s="1031"/>
      <c r="AR47" s="1030">
        <f>'H-Aufteilung'!$S$15*AR64</f>
        <v>0.56824144662859977</v>
      </c>
      <c r="AS47" s="1031"/>
      <c r="AT47" s="1030">
        <f>'H-Aufteilung'!$S$15*AT64</f>
        <v>0.28412072331429988</v>
      </c>
      <c r="AU47" s="1031"/>
      <c r="AV47" s="1030">
        <f>'H-Aufteilung'!$S$15*AV64</f>
        <v>0.28412072331429988</v>
      </c>
      <c r="AW47" s="1031"/>
      <c r="AX47" s="1030">
        <f>'H-Aufteilung'!$S$15*AX64</f>
        <v>0.28412072331429988</v>
      </c>
      <c r="AY47" s="1031"/>
      <c r="AZ47" s="1030">
        <f>'H-Aufteilung'!$S$15*AZ64</f>
        <v>0.28412072331429988</v>
      </c>
      <c r="BA47" s="1031"/>
      <c r="BB47" s="1030">
        <f>'H-Aufteilung'!$S$15*BB64</f>
        <v>0.28412072331429988</v>
      </c>
      <c r="BC47" s="1031"/>
      <c r="BD47" s="1030">
        <f>'H-Aufteilung'!$S$15*BD64</f>
        <v>0.28412072331429988</v>
      </c>
      <c r="BE47" s="1031"/>
      <c r="BF47" s="1030">
        <f>'H-Aufteilung'!$S$15*BF64</f>
        <v>0.28412072331429988</v>
      </c>
      <c r="BG47" s="1031"/>
      <c r="BH47" s="1030">
        <f>'H-Aufteilung'!$S$15*BH64</f>
        <v>0.28412072331429988</v>
      </c>
      <c r="BI47" s="1031"/>
      <c r="BJ47" s="1030">
        <f>'H-Aufteilung'!$S$15*BJ64</f>
        <v>1.4206036165714995</v>
      </c>
      <c r="BK47" s="1031"/>
      <c r="BL47" s="1030">
        <f>'H-Aufteilung'!$S$15*BL64</f>
        <v>0.56824144662859977</v>
      </c>
      <c r="BM47" s="1031"/>
      <c r="BN47" s="1030">
        <f>'H-Aufteilung'!$S$15*BN64</f>
        <v>1.4206036165714995</v>
      </c>
      <c r="BO47" s="1031"/>
      <c r="BP47" s="1030">
        <f>'H-Aufteilung'!$S$15*BP64</f>
        <v>1.4206036165714995</v>
      </c>
      <c r="BQ47" s="1031"/>
      <c r="BR47" s="1030">
        <f>'H-Aufteilung'!$S$15*BR64</f>
        <v>1.4206036165714995</v>
      </c>
      <c r="BS47" s="1031"/>
      <c r="BT47" s="1030">
        <f>'H-Aufteilung'!$S$15*BT64</f>
        <v>1.4206036165714995</v>
      </c>
      <c r="BU47" s="1031"/>
      <c r="BV47" s="1030">
        <f>'H-Aufteilung'!$S$15*BV64</f>
        <v>1.1364828932571995</v>
      </c>
      <c r="BW47" s="1031"/>
      <c r="BX47" s="1030">
        <f>'H-Aufteilung'!$S$15*BX64</f>
        <v>0.85236216994289971</v>
      </c>
      <c r="BY47" s="1031"/>
      <c r="BZ47" s="1030">
        <f>'H-Aufteilung'!$S$15*BZ64</f>
        <v>1.1364828932571995</v>
      </c>
      <c r="CA47" s="1031"/>
      <c r="CB47" s="1030">
        <f>'H-Aufteilung'!$S$15*CB64</f>
        <v>0.85236216994289971</v>
      </c>
      <c r="CC47" s="1031"/>
      <c r="CD47" s="1030">
        <f>'H-Aufteilung'!$S$15*CD64</f>
        <v>1.1364828932571995</v>
      </c>
      <c r="CE47" s="1031"/>
      <c r="CF47" s="275">
        <f t="shared" si="0"/>
        <v>28.412072331429993</v>
      </c>
      <c r="CG47" s="276">
        <v>100</v>
      </c>
      <c r="CH47" s="277">
        <f t="shared" si="1"/>
        <v>2841.2072331429995</v>
      </c>
      <c r="CI47" s="124"/>
      <c r="CJ47" s="124"/>
      <c r="CK47" s="124"/>
      <c r="CL47" s="124"/>
      <c r="CM47" s="124"/>
      <c r="CN47" s="279">
        <f>(CF47+CK47)*0.1</f>
        <v>2.8412072331429994</v>
      </c>
      <c r="CO47" s="286">
        <v>100</v>
      </c>
      <c r="CP47" s="281">
        <f t="shared" si="2"/>
        <v>284.12072331429994</v>
      </c>
      <c r="CQ47" s="282"/>
    </row>
    <row r="48" spans="1:115" x14ac:dyDescent="0.2">
      <c r="A48" s="283" t="s">
        <v>362</v>
      </c>
      <c r="B48" s="284"/>
      <c r="C48" s="285" t="s">
        <v>8</v>
      </c>
      <c r="D48" s="1030">
        <f>'H-Aufteilung'!$S$16*D64</f>
        <v>63.737312492811604</v>
      </c>
      <c r="E48" s="1031"/>
      <c r="F48" s="1030">
        <f>'H-Aufteilung'!$S$16*F64</f>
        <v>31.868656246405802</v>
      </c>
      <c r="G48" s="1031"/>
      <c r="H48" s="1030">
        <f>'H-Aufteilung'!$S$16*H64</f>
        <v>15.934328123202901</v>
      </c>
      <c r="I48" s="1031"/>
      <c r="J48" s="1030">
        <f>'H-Aufteilung'!$S$16*J64</f>
        <v>6.3737312492811604</v>
      </c>
      <c r="K48" s="1031"/>
      <c r="L48" s="1030">
        <f>'H-Aufteilung'!$S$16*L64</f>
        <v>6.3737312492811604</v>
      </c>
      <c r="M48" s="1031"/>
      <c r="N48" s="1030">
        <f>'H-Aufteilung'!$S$16*N64</f>
        <v>3.1868656246405802</v>
      </c>
      <c r="O48" s="1031"/>
      <c r="P48" s="1030">
        <f>'H-Aufteilung'!$S$16*P64</f>
        <v>0</v>
      </c>
      <c r="Q48" s="1031"/>
      <c r="R48" s="1030">
        <f>'H-Aufteilung'!$S$16*R64</f>
        <v>0</v>
      </c>
      <c r="S48" s="1031"/>
      <c r="T48" s="1030">
        <f>'H-Aufteilung'!$S$16*T64</f>
        <v>0</v>
      </c>
      <c r="U48" s="1031"/>
      <c r="V48" s="1030">
        <f>'H-Aufteilung'!$S$16*V64</f>
        <v>0</v>
      </c>
      <c r="W48" s="1031"/>
      <c r="X48" s="1030">
        <f>'H-Aufteilung'!$S$16*X64</f>
        <v>0</v>
      </c>
      <c r="Y48" s="1031"/>
      <c r="Z48" s="1030">
        <f>'H-Aufteilung'!$S$16*Z64</f>
        <v>0</v>
      </c>
      <c r="AA48" s="1031"/>
      <c r="AB48" s="1030">
        <f>'H-Aufteilung'!$S$16*AB64</f>
        <v>3.1868656246405802</v>
      </c>
      <c r="AC48" s="1031"/>
      <c r="AD48" s="1030">
        <f>'H-Aufteilung'!$S$16*AD64</f>
        <v>3.1868656246405802</v>
      </c>
      <c r="AE48" s="1031"/>
      <c r="AF48" s="1030">
        <f>'H-Aufteilung'!$S$16*AF64</f>
        <v>3.1868656246405802</v>
      </c>
      <c r="AG48" s="1031"/>
      <c r="AH48" s="1030">
        <f>'H-Aufteilung'!$S$16*AH64</f>
        <v>0</v>
      </c>
      <c r="AI48" s="1031"/>
      <c r="AJ48" s="1030">
        <f>'H-Aufteilung'!$S$16*AJ64</f>
        <v>0</v>
      </c>
      <c r="AK48" s="1031"/>
      <c r="AL48" s="1030">
        <f>'H-Aufteilung'!$S$16*AL64</f>
        <v>0</v>
      </c>
      <c r="AM48" s="1031"/>
      <c r="AN48" s="1030">
        <f>'H-Aufteilung'!$S$16*AN64</f>
        <v>0</v>
      </c>
      <c r="AO48" s="1031"/>
      <c r="AP48" s="1030">
        <f>'H-Aufteilung'!$S$16*AP64</f>
        <v>6.3737312492811604</v>
      </c>
      <c r="AQ48" s="1031"/>
      <c r="AR48" s="1030">
        <f>'H-Aufteilung'!$S$16*AR64</f>
        <v>6.3737312492811604</v>
      </c>
      <c r="AS48" s="1031"/>
      <c r="AT48" s="1030">
        <f>'H-Aufteilung'!$S$16*AT64</f>
        <v>3.1868656246405802</v>
      </c>
      <c r="AU48" s="1031"/>
      <c r="AV48" s="1030">
        <f>'H-Aufteilung'!$S$16*AV64</f>
        <v>3.1868656246405802</v>
      </c>
      <c r="AW48" s="1031"/>
      <c r="AX48" s="1030">
        <f>'H-Aufteilung'!$S$16*AX64</f>
        <v>3.1868656246405802</v>
      </c>
      <c r="AY48" s="1031"/>
      <c r="AZ48" s="1030">
        <f>'H-Aufteilung'!$S$16*AZ64</f>
        <v>3.1868656246405802</v>
      </c>
      <c r="BA48" s="1031"/>
      <c r="BB48" s="1030">
        <f>'H-Aufteilung'!$S$16*BB64</f>
        <v>3.1868656246405802</v>
      </c>
      <c r="BC48" s="1031"/>
      <c r="BD48" s="1030">
        <f>'H-Aufteilung'!$S$16*BD64</f>
        <v>3.1868656246405802</v>
      </c>
      <c r="BE48" s="1031"/>
      <c r="BF48" s="1030">
        <f>'H-Aufteilung'!$S$16*BF64</f>
        <v>3.1868656246405802</v>
      </c>
      <c r="BG48" s="1031"/>
      <c r="BH48" s="1030">
        <f>'H-Aufteilung'!$S$16*BH64</f>
        <v>3.1868656246405802</v>
      </c>
      <c r="BI48" s="1031"/>
      <c r="BJ48" s="1030">
        <f>'H-Aufteilung'!$S$16*BJ64</f>
        <v>15.934328123202901</v>
      </c>
      <c r="BK48" s="1031"/>
      <c r="BL48" s="1030">
        <f>'H-Aufteilung'!$S$16*BL64</f>
        <v>6.3737312492811604</v>
      </c>
      <c r="BM48" s="1031"/>
      <c r="BN48" s="1030">
        <f>'H-Aufteilung'!$S$16*BN64</f>
        <v>15.934328123202901</v>
      </c>
      <c r="BO48" s="1031"/>
      <c r="BP48" s="1030">
        <f>'H-Aufteilung'!$S$16*BP64</f>
        <v>15.934328123202901</v>
      </c>
      <c r="BQ48" s="1031"/>
      <c r="BR48" s="1030">
        <f>'H-Aufteilung'!$S$16*BR64</f>
        <v>15.934328123202901</v>
      </c>
      <c r="BS48" s="1031"/>
      <c r="BT48" s="1030">
        <f>'H-Aufteilung'!$S$16*BT64</f>
        <v>15.934328123202901</v>
      </c>
      <c r="BU48" s="1031"/>
      <c r="BV48" s="1030">
        <f>'H-Aufteilung'!$S$16*BV64</f>
        <v>12.747462498562321</v>
      </c>
      <c r="BW48" s="1031"/>
      <c r="BX48" s="1030">
        <f>'H-Aufteilung'!$S$16*BX64</f>
        <v>9.5605968739217388</v>
      </c>
      <c r="BY48" s="1031"/>
      <c r="BZ48" s="1030">
        <f>'H-Aufteilung'!$S$16*BZ64</f>
        <v>12.747462498562321</v>
      </c>
      <c r="CA48" s="1031"/>
      <c r="CB48" s="1030">
        <f>'H-Aufteilung'!$S$16*CB64</f>
        <v>9.5605968739217388</v>
      </c>
      <c r="CC48" s="1031"/>
      <c r="CD48" s="1030">
        <f>'H-Aufteilung'!$S$16*CD64</f>
        <v>12.747462498562321</v>
      </c>
      <c r="CE48" s="1031"/>
      <c r="CF48" s="275">
        <f t="shared" ref="CF48" si="3">SUM(D48:CE48)</f>
        <v>318.68656246405783</v>
      </c>
      <c r="CG48" s="276">
        <v>75</v>
      </c>
      <c r="CH48" s="277">
        <f t="shared" si="1"/>
        <v>23901.492184804338</v>
      </c>
      <c r="CI48" s="124"/>
      <c r="CJ48" s="124"/>
      <c r="CK48" s="124"/>
      <c r="CL48" s="124"/>
      <c r="CM48" s="124"/>
      <c r="CN48" s="279"/>
      <c r="CO48" s="286"/>
      <c r="CP48" s="281"/>
      <c r="CQ48" s="282"/>
    </row>
    <row r="49" spans="1:95" x14ac:dyDescent="0.2">
      <c r="A49" s="283" t="s">
        <v>360</v>
      </c>
      <c r="B49" s="284"/>
      <c r="C49" s="285" t="s">
        <v>9</v>
      </c>
      <c r="D49" s="1030">
        <f>'H-Aufteilung'!$S$17*D64</f>
        <v>11.312456449011757</v>
      </c>
      <c r="E49" s="1031"/>
      <c r="F49" s="1030">
        <f>'H-Aufteilung'!$S$17*F64</f>
        <v>5.6562282245058784</v>
      </c>
      <c r="G49" s="1031"/>
      <c r="H49" s="1030">
        <f>'H-Aufteilung'!$S$17*H64</f>
        <v>2.8281141122529392</v>
      </c>
      <c r="I49" s="1031"/>
      <c r="J49" s="1030">
        <f>'H-Aufteilung'!$S$17*J64</f>
        <v>1.1312456449011756</v>
      </c>
      <c r="K49" s="1031"/>
      <c r="L49" s="1030">
        <f>'H-Aufteilung'!$S$17*L64</f>
        <v>1.1312456449011756</v>
      </c>
      <c r="M49" s="1031"/>
      <c r="N49" s="1030">
        <f>'H-Aufteilung'!$S$17*N64</f>
        <v>0.56562282245058781</v>
      </c>
      <c r="O49" s="1031"/>
      <c r="P49" s="1030">
        <f>'H-Aufteilung'!$S$17*P64</f>
        <v>0</v>
      </c>
      <c r="Q49" s="1031"/>
      <c r="R49" s="1030">
        <f>'H-Aufteilung'!$S$17*R64</f>
        <v>0</v>
      </c>
      <c r="S49" s="1031"/>
      <c r="T49" s="1030">
        <f>'H-Aufteilung'!$S$17*T64</f>
        <v>0</v>
      </c>
      <c r="U49" s="1031"/>
      <c r="V49" s="1030">
        <f>'H-Aufteilung'!$S$17*V64</f>
        <v>0</v>
      </c>
      <c r="W49" s="1031"/>
      <c r="X49" s="1030">
        <f>'H-Aufteilung'!$S$17*X64</f>
        <v>0</v>
      </c>
      <c r="Y49" s="1031"/>
      <c r="Z49" s="1030">
        <f>'H-Aufteilung'!$S$17*Z64</f>
        <v>0</v>
      </c>
      <c r="AA49" s="1031"/>
      <c r="AB49" s="1030">
        <f>'H-Aufteilung'!$S$17*AB64</f>
        <v>0.56562282245058781</v>
      </c>
      <c r="AC49" s="1031"/>
      <c r="AD49" s="1030">
        <f>'H-Aufteilung'!$S$17*AD64</f>
        <v>0.56562282245058781</v>
      </c>
      <c r="AE49" s="1031"/>
      <c r="AF49" s="1030">
        <f>'H-Aufteilung'!$S$17*AF64</f>
        <v>0.56562282245058781</v>
      </c>
      <c r="AG49" s="1031"/>
      <c r="AH49" s="1030">
        <f>'H-Aufteilung'!$S$17*AH64</f>
        <v>0</v>
      </c>
      <c r="AI49" s="1031"/>
      <c r="AJ49" s="1030">
        <f>'H-Aufteilung'!$S$17*AJ64</f>
        <v>0</v>
      </c>
      <c r="AK49" s="1031"/>
      <c r="AL49" s="1030">
        <f>'H-Aufteilung'!$S$17*AL64</f>
        <v>0</v>
      </c>
      <c r="AM49" s="1031"/>
      <c r="AN49" s="1030">
        <f>'H-Aufteilung'!$S$17*AN64</f>
        <v>0</v>
      </c>
      <c r="AO49" s="1031"/>
      <c r="AP49" s="1030">
        <f>'H-Aufteilung'!$S$17*AP64</f>
        <v>1.1312456449011756</v>
      </c>
      <c r="AQ49" s="1031"/>
      <c r="AR49" s="1030">
        <f>'H-Aufteilung'!$S$17*AR64</f>
        <v>1.1312456449011756</v>
      </c>
      <c r="AS49" s="1031"/>
      <c r="AT49" s="1030">
        <f>'H-Aufteilung'!$S$17*AT64</f>
        <v>0.56562282245058781</v>
      </c>
      <c r="AU49" s="1031"/>
      <c r="AV49" s="1030">
        <f>'H-Aufteilung'!$S$17*AV64</f>
        <v>0.56562282245058781</v>
      </c>
      <c r="AW49" s="1031"/>
      <c r="AX49" s="1030">
        <f>'H-Aufteilung'!$S$17*AX64</f>
        <v>0.56562282245058781</v>
      </c>
      <c r="AY49" s="1031"/>
      <c r="AZ49" s="1030">
        <f>'H-Aufteilung'!$S$17*AZ64</f>
        <v>0.56562282245058781</v>
      </c>
      <c r="BA49" s="1031"/>
      <c r="BB49" s="1030">
        <f>'H-Aufteilung'!$S$17*BB64</f>
        <v>0.56562282245058781</v>
      </c>
      <c r="BC49" s="1031"/>
      <c r="BD49" s="1030">
        <f>'H-Aufteilung'!$S$17*BD64</f>
        <v>0.56562282245058781</v>
      </c>
      <c r="BE49" s="1031"/>
      <c r="BF49" s="1030">
        <f>'H-Aufteilung'!$S$17*BF64</f>
        <v>0.56562282245058781</v>
      </c>
      <c r="BG49" s="1031"/>
      <c r="BH49" s="1030">
        <f>'H-Aufteilung'!$S$17*BH64</f>
        <v>0.56562282245058781</v>
      </c>
      <c r="BI49" s="1031"/>
      <c r="BJ49" s="1030">
        <f>'H-Aufteilung'!$S$17*BJ64</f>
        <v>2.8281141122529392</v>
      </c>
      <c r="BK49" s="1031"/>
      <c r="BL49" s="1030">
        <f>'H-Aufteilung'!$S$17*BL64</f>
        <v>1.1312456449011756</v>
      </c>
      <c r="BM49" s="1031"/>
      <c r="BN49" s="1030">
        <f>'H-Aufteilung'!$S$17*BN64</f>
        <v>2.8281141122529392</v>
      </c>
      <c r="BO49" s="1031"/>
      <c r="BP49" s="1030">
        <f>'H-Aufteilung'!$S$17*BP64</f>
        <v>2.8281141122529392</v>
      </c>
      <c r="BQ49" s="1031"/>
      <c r="BR49" s="1030">
        <f>'H-Aufteilung'!$S$17*BR64</f>
        <v>2.8281141122529392</v>
      </c>
      <c r="BS49" s="1031"/>
      <c r="BT49" s="1030">
        <f>'H-Aufteilung'!$S$17*BT64</f>
        <v>2.8281141122529392</v>
      </c>
      <c r="BU49" s="1031"/>
      <c r="BV49" s="1030">
        <f>'H-Aufteilung'!$S$17*BV64</f>
        <v>2.2624912898023513</v>
      </c>
      <c r="BW49" s="1031"/>
      <c r="BX49" s="1030">
        <f>'H-Aufteilung'!$S$17*BX64</f>
        <v>1.6968684673517633</v>
      </c>
      <c r="BY49" s="1031"/>
      <c r="BZ49" s="1030">
        <f>'H-Aufteilung'!$S$17*BZ64</f>
        <v>2.2624912898023513</v>
      </c>
      <c r="CA49" s="1031"/>
      <c r="CB49" s="1030">
        <f>'H-Aufteilung'!$S$17*CB64</f>
        <v>1.6968684673517633</v>
      </c>
      <c r="CC49" s="1031"/>
      <c r="CD49" s="1030">
        <f>'H-Aufteilung'!$S$17*CD64</f>
        <v>2.2624912898023513</v>
      </c>
      <c r="CE49" s="1031"/>
      <c r="CF49" s="275">
        <f t="shared" si="0"/>
        <v>56.562282245058789</v>
      </c>
      <c r="CG49" s="276">
        <v>60</v>
      </c>
      <c r="CH49" s="277">
        <f t="shared" si="1"/>
        <v>3393.7369347035274</v>
      </c>
      <c r="CI49" s="124"/>
      <c r="CJ49" s="124"/>
      <c r="CK49" s="124"/>
      <c r="CL49" s="124"/>
      <c r="CM49" s="124"/>
      <c r="CN49" s="279">
        <f>(CF49+CK49)*0.1</f>
        <v>5.6562282245058793</v>
      </c>
      <c r="CO49" s="286">
        <v>90</v>
      </c>
      <c r="CP49" s="281">
        <f t="shared" si="2"/>
        <v>509.06054020552915</v>
      </c>
      <c r="CQ49" s="282"/>
    </row>
    <row r="50" spans="1:95" x14ac:dyDescent="0.2">
      <c r="A50" s="283" t="s">
        <v>363</v>
      </c>
      <c r="B50" s="284"/>
      <c r="C50" s="285" t="s">
        <v>10</v>
      </c>
      <c r="D50" s="1030">
        <f>'H-Aufteilung'!$S$18*D64</f>
        <v>0</v>
      </c>
      <c r="E50" s="1031"/>
      <c r="F50" s="1030">
        <f>'H-Aufteilung'!$S$18*F64</f>
        <v>0</v>
      </c>
      <c r="G50" s="1031"/>
      <c r="H50" s="1030">
        <f>'H-Aufteilung'!$S$18*H64</f>
        <v>0</v>
      </c>
      <c r="I50" s="1031"/>
      <c r="J50" s="1030">
        <f>'H-Aufteilung'!$S$18*J64</f>
        <v>0</v>
      </c>
      <c r="K50" s="1031"/>
      <c r="L50" s="1030">
        <f>'H-Aufteilung'!$S$18*L64</f>
        <v>0</v>
      </c>
      <c r="M50" s="1031"/>
      <c r="N50" s="1030">
        <f>'H-Aufteilung'!$S$18*N64</f>
        <v>0</v>
      </c>
      <c r="O50" s="1031"/>
      <c r="P50" s="1030">
        <f>'H-Aufteilung'!$S$18*P64</f>
        <v>0</v>
      </c>
      <c r="Q50" s="1031"/>
      <c r="R50" s="1030">
        <f>'H-Aufteilung'!$S$18*R64</f>
        <v>0</v>
      </c>
      <c r="S50" s="1031"/>
      <c r="T50" s="1030">
        <f>'H-Aufteilung'!$S$18*T64</f>
        <v>0</v>
      </c>
      <c r="U50" s="1031"/>
      <c r="V50" s="1030">
        <f>'H-Aufteilung'!$S$18*V64</f>
        <v>0</v>
      </c>
      <c r="W50" s="1031"/>
      <c r="X50" s="1030">
        <f>'H-Aufteilung'!$S$18*X64</f>
        <v>0</v>
      </c>
      <c r="Y50" s="1031"/>
      <c r="Z50" s="1030">
        <f>'H-Aufteilung'!$S$18*Z64</f>
        <v>0</v>
      </c>
      <c r="AA50" s="1031"/>
      <c r="AB50" s="1030">
        <f>'H-Aufteilung'!$S$18*AB64</f>
        <v>0</v>
      </c>
      <c r="AC50" s="1031"/>
      <c r="AD50" s="1030">
        <f>'H-Aufteilung'!$S$18*AD64</f>
        <v>0</v>
      </c>
      <c r="AE50" s="1031"/>
      <c r="AF50" s="1030">
        <f>'H-Aufteilung'!$S$18*AF64</f>
        <v>0</v>
      </c>
      <c r="AG50" s="1031"/>
      <c r="AH50" s="1030">
        <f>'H-Aufteilung'!$S$18*AH64</f>
        <v>0</v>
      </c>
      <c r="AI50" s="1031"/>
      <c r="AJ50" s="1030">
        <f>'H-Aufteilung'!$S$18*AJ64</f>
        <v>0</v>
      </c>
      <c r="AK50" s="1031"/>
      <c r="AL50" s="1030">
        <f>'H-Aufteilung'!$S$18*AL64</f>
        <v>0</v>
      </c>
      <c r="AM50" s="1031"/>
      <c r="AN50" s="1030">
        <f>'H-Aufteilung'!$S$18*AN64</f>
        <v>0</v>
      </c>
      <c r="AO50" s="1031"/>
      <c r="AP50" s="1030">
        <f>'H-Aufteilung'!$S$18*AP64</f>
        <v>0</v>
      </c>
      <c r="AQ50" s="1031"/>
      <c r="AR50" s="1030">
        <f>'H-Aufteilung'!$S$18*AR64</f>
        <v>0</v>
      </c>
      <c r="AS50" s="1031"/>
      <c r="AT50" s="1030">
        <f>'H-Aufteilung'!$S$18*AT64</f>
        <v>0</v>
      </c>
      <c r="AU50" s="1031"/>
      <c r="AV50" s="1030">
        <f>'H-Aufteilung'!$S$18*AV64</f>
        <v>0</v>
      </c>
      <c r="AW50" s="1031"/>
      <c r="AX50" s="1030">
        <f>'H-Aufteilung'!$S$18*AX64</f>
        <v>0</v>
      </c>
      <c r="AY50" s="1031"/>
      <c r="AZ50" s="1030">
        <f>'H-Aufteilung'!$S$18*AZ64</f>
        <v>0</v>
      </c>
      <c r="BA50" s="1031"/>
      <c r="BB50" s="1030">
        <f>'H-Aufteilung'!$S$18*BB64</f>
        <v>0</v>
      </c>
      <c r="BC50" s="1031"/>
      <c r="BD50" s="1030">
        <f>'H-Aufteilung'!$S$18*BD64</f>
        <v>0</v>
      </c>
      <c r="BE50" s="1031"/>
      <c r="BF50" s="1030">
        <f>'H-Aufteilung'!$S$18*BF64</f>
        <v>0</v>
      </c>
      <c r="BG50" s="1031"/>
      <c r="BH50" s="1030">
        <f>'H-Aufteilung'!$S$18*BH64</f>
        <v>0</v>
      </c>
      <c r="BI50" s="1031"/>
      <c r="BJ50" s="1030">
        <f>'H-Aufteilung'!$S$18*BJ64</f>
        <v>0</v>
      </c>
      <c r="BK50" s="1031"/>
      <c r="BL50" s="1030">
        <f>'H-Aufteilung'!$S$18*BL64</f>
        <v>0</v>
      </c>
      <c r="BM50" s="1031"/>
      <c r="BN50" s="1030">
        <f>'H-Aufteilung'!$S$18*BN64</f>
        <v>0</v>
      </c>
      <c r="BO50" s="1031"/>
      <c r="BP50" s="1030">
        <f>'H-Aufteilung'!$S$18*BP64</f>
        <v>0</v>
      </c>
      <c r="BQ50" s="1031"/>
      <c r="BR50" s="1030">
        <f>'H-Aufteilung'!$S$18*BR64</f>
        <v>0</v>
      </c>
      <c r="BS50" s="1031"/>
      <c r="BT50" s="1030">
        <f>'H-Aufteilung'!$S$18*BT64</f>
        <v>0</v>
      </c>
      <c r="BU50" s="1031"/>
      <c r="BV50" s="1030">
        <f>'H-Aufteilung'!$S$18*BV64</f>
        <v>0</v>
      </c>
      <c r="BW50" s="1031"/>
      <c r="BX50" s="1030">
        <f>'H-Aufteilung'!$S$18*BX64</f>
        <v>0</v>
      </c>
      <c r="BY50" s="1031"/>
      <c r="BZ50" s="1030">
        <f>'H-Aufteilung'!$S$18*BZ64</f>
        <v>0</v>
      </c>
      <c r="CA50" s="1031"/>
      <c r="CB50" s="1030">
        <f>'H-Aufteilung'!$S$18*CB64</f>
        <v>0</v>
      </c>
      <c r="CC50" s="1031"/>
      <c r="CD50" s="1030">
        <f>'H-Aufteilung'!$S$18*CD64</f>
        <v>0</v>
      </c>
      <c r="CE50" s="1031"/>
      <c r="CF50" s="275">
        <f t="shared" si="0"/>
        <v>0</v>
      </c>
      <c r="CG50" s="276">
        <v>35</v>
      </c>
      <c r="CH50" s="277">
        <f t="shared" si="1"/>
        <v>0</v>
      </c>
      <c r="CI50" s="124"/>
      <c r="CJ50" s="124"/>
      <c r="CK50" s="124"/>
      <c r="CL50" s="124"/>
      <c r="CM50" s="124"/>
      <c r="CN50" s="279"/>
      <c r="CO50" s="286"/>
      <c r="CP50" s="281"/>
      <c r="CQ50" s="282"/>
    </row>
    <row r="51" spans="1:95" ht="14.25" customHeight="1" x14ac:dyDescent="0.2">
      <c r="A51" s="263" t="s">
        <v>347</v>
      </c>
      <c r="B51" s="287"/>
      <c r="C51" s="287"/>
      <c r="D51" s="1028">
        <f>SUM(D44:E50)</f>
        <v>145.93592544060769</v>
      </c>
      <c r="E51" s="1029"/>
      <c r="F51" s="1028">
        <f>SUM(F44:G50)</f>
        <v>72.967962720303845</v>
      </c>
      <c r="G51" s="1029"/>
      <c r="H51" s="1028">
        <f>SUM(H44:I50)</f>
        <v>36.483981360151923</v>
      </c>
      <c r="I51" s="1029"/>
      <c r="J51" s="1028">
        <f>SUM(J44:K50)</f>
        <v>14.593592544060767</v>
      </c>
      <c r="K51" s="1029"/>
      <c r="L51" s="1028">
        <f>SUM(L44:M50)</f>
        <v>14.593592544060767</v>
      </c>
      <c r="M51" s="1029"/>
      <c r="N51" s="1028">
        <f>SUM(N44:O50)</f>
        <v>7.2967962720303836</v>
      </c>
      <c r="O51" s="1029"/>
      <c r="P51" s="1028">
        <f>SUM(P44:Q50)</f>
        <v>0</v>
      </c>
      <c r="Q51" s="1029"/>
      <c r="R51" s="1028">
        <f>SUM(R44:S50)</f>
        <v>0</v>
      </c>
      <c r="S51" s="1029"/>
      <c r="T51" s="1028">
        <f>SUM(T44:U50)</f>
        <v>0</v>
      </c>
      <c r="U51" s="1029"/>
      <c r="V51" s="1028">
        <f>SUM(V44:W50)</f>
        <v>0</v>
      </c>
      <c r="W51" s="1029"/>
      <c r="X51" s="1028">
        <f>SUM(X44:Y50)</f>
        <v>0</v>
      </c>
      <c r="Y51" s="1029"/>
      <c r="Z51" s="1028">
        <f>SUM(Z44:AA50)</f>
        <v>0</v>
      </c>
      <c r="AA51" s="1029"/>
      <c r="AB51" s="1027">
        <f>SUM(AB44:AC50)</f>
        <v>7.2967962720303836</v>
      </c>
      <c r="AC51" s="1027"/>
      <c r="AD51" s="1027">
        <f>SUM(AD44:AE50)</f>
        <v>7.2967962720303836</v>
      </c>
      <c r="AE51" s="1027"/>
      <c r="AF51" s="1027">
        <f>SUM(AF44:AG50)</f>
        <v>7.2967962720303836</v>
      </c>
      <c r="AG51" s="1027"/>
      <c r="AH51" s="1027">
        <f>SUM(AH44:AI50)</f>
        <v>0</v>
      </c>
      <c r="AI51" s="1027"/>
      <c r="AJ51" s="1027">
        <f>SUM(AJ44:AK50)</f>
        <v>0</v>
      </c>
      <c r="AK51" s="1027"/>
      <c r="AL51" s="1027">
        <f>SUM(AL44:AM50)</f>
        <v>0</v>
      </c>
      <c r="AM51" s="1027"/>
      <c r="AN51" s="1027">
        <f>SUM(AN44:AO50)</f>
        <v>0</v>
      </c>
      <c r="AO51" s="1027"/>
      <c r="AP51" s="1027">
        <f>SUM(AP44:AQ50)</f>
        <v>14.593592544060767</v>
      </c>
      <c r="AQ51" s="1027"/>
      <c r="AR51" s="1027">
        <f>SUM(AR44:AS50)</f>
        <v>14.593592544060767</v>
      </c>
      <c r="AS51" s="1027"/>
      <c r="AT51" s="1027">
        <f>SUM(AT44:AU50)</f>
        <v>7.2967962720303836</v>
      </c>
      <c r="AU51" s="1027"/>
      <c r="AV51" s="1027">
        <f>SUM(AV44:AW50)</f>
        <v>7.2967962720303836</v>
      </c>
      <c r="AW51" s="1027"/>
      <c r="AX51" s="1027">
        <f>SUM(AX44:AY50)</f>
        <v>7.2967962720303836</v>
      </c>
      <c r="AY51" s="1027"/>
      <c r="AZ51" s="1029">
        <f>SUM(AZ44:BA50)</f>
        <v>7.2967962720303836</v>
      </c>
      <c r="BA51" s="1027"/>
      <c r="BB51" s="1029">
        <f>SUM(BB44:BC50)</f>
        <v>7.2967962720303836</v>
      </c>
      <c r="BC51" s="1027"/>
      <c r="BD51" s="1029">
        <f>SUM(BD44:BE50)</f>
        <v>7.2967962720303836</v>
      </c>
      <c r="BE51" s="1027"/>
      <c r="BF51" s="1027">
        <f>SUM(BF44:BG50)</f>
        <v>7.2967962720303836</v>
      </c>
      <c r="BG51" s="1027"/>
      <c r="BH51" s="1027">
        <f>SUM(BH44:BI50)</f>
        <v>7.2967962720303836</v>
      </c>
      <c r="BI51" s="1027"/>
      <c r="BJ51" s="1027">
        <f>SUM(BJ44:BK50)</f>
        <v>36.483981360151923</v>
      </c>
      <c r="BK51" s="1027"/>
      <c r="BL51" s="1027">
        <f>SUM(BL44:BM50)</f>
        <v>14.593592544060767</v>
      </c>
      <c r="BM51" s="1027"/>
      <c r="BN51" s="1027">
        <f>SUM(BN44:BO50)</f>
        <v>36.483981360151923</v>
      </c>
      <c r="BO51" s="1027"/>
      <c r="BP51" s="1027">
        <f>SUM(BP44:BQ50)</f>
        <v>36.483981360151923</v>
      </c>
      <c r="BQ51" s="1027"/>
      <c r="BR51" s="1027">
        <f>SUM(BR44:BS50)</f>
        <v>36.483981360151923</v>
      </c>
      <c r="BS51" s="1027"/>
      <c r="BT51" s="1027">
        <f>SUM(BT44:BU50)</f>
        <v>36.483981360151923</v>
      </c>
      <c r="BU51" s="1027"/>
      <c r="BV51" s="1027">
        <f>SUM(BV44:BW50)</f>
        <v>29.187185088121534</v>
      </c>
      <c r="BW51" s="1027"/>
      <c r="BX51" s="1027">
        <f>SUM(BX44:BY50)</f>
        <v>21.89038881609115</v>
      </c>
      <c r="BY51" s="1027"/>
      <c r="BZ51" s="1027">
        <f>SUM(BZ44:CA50)</f>
        <v>29.187185088121534</v>
      </c>
      <c r="CA51" s="1027"/>
      <c r="CB51" s="1027">
        <f>SUM(CB44:CC50)</f>
        <v>21.89038881609115</v>
      </c>
      <c r="CC51" s="1027"/>
      <c r="CD51" s="1027">
        <f>SUM(CD44:CE50)</f>
        <v>29.187185088121534</v>
      </c>
      <c r="CE51" s="1027"/>
      <c r="CF51" s="288">
        <f>SUM(CF44:CF50)</f>
        <v>729.67962720303819</v>
      </c>
      <c r="CG51" s="289"/>
      <c r="CH51" s="290">
        <f>SUM(CH44:CH50)</f>
        <v>69139.53417205032</v>
      </c>
      <c r="CI51" s="124"/>
      <c r="CJ51" s="124"/>
      <c r="CK51" s="124"/>
      <c r="CL51" s="124"/>
      <c r="CM51" s="124"/>
      <c r="CN51" s="292">
        <f>SUM(CN44:CN50)</f>
        <v>10.919662822309961</v>
      </c>
      <c r="CO51" s="293"/>
      <c r="CP51" s="294">
        <f>SUM(CP44:CP50)</f>
        <v>1059.6262736325482</v>
      </c>
    </row>
    <row r="52" spans="1:95" ht="14.25" customHeight="1" x14ac:dyDescent="0.2">
      <c r="A52" s="263" t="s">
        <v>348</v>
      </c>
      <c r="B52" s="287"/>
      <c r="C52" s="287"/>
      <c r="D52" s="1023">
        <f>SUMPRODUCT(D44:D50,$CG$44:$CG$50)</f>
        <v>13827.906834410065</v>
      </c>
      <c r="E52" s="1024"/>
      <c r="F52" s="1023">
        <f>SUMPRODUCT(F44:F50,$CG$44:$CG$50)</f>
        <v>6913.9534172050326</v>
      </c>
      <c r="G52" s="1024"/>
      <c r="H52" s="1023">
        <f t="shared" ref="H52" si="4">SUMPRODUCT(H44:H50,$CG$44:$CG$50)</f>
        <v>3456.9767086025163</v>
      </c>
      <c r="I52" s="1024"/>
      <c r="J52" s="1023">
        <f t="shared" ref="J52" si="5">SUMPRODUCT(J44:J50,$CG$44:$CG$50)</f>
        <v>1382.7906834410066</v>
      </c>
      <c r="K52" s="1024"/>
      <c r="L52" s="1023">
        <f t="shared" ref="L52" si="6">SUMPRODUCT(L44:L50,$CG$44:$CG$50)</f>
        <v>1382.7906834410066</v>
      </c>
      <c r="M52" s="1024"/>
      <c r="N52" s="1023">
        <f t="shared" ref="N52" si="7">SUMPRODUCT(N44:N50,$CG$44:$CG$50)</f>
        <v>691.39534172050332</v>
      </c>
      <c r="O52" s="1024"/>
      <c r="P52" s="1023">
        <f t="shared" ref="P52" si="8">SUMPRODUCT(P44:P50,$CG$44:$CG$50)</f>
        <v>0</v>
      </c>
      <c r="Q52" s="1024"/>
      <c r="R52" s="1023">
        <f t="shared" ref="R52" si="9">SUMPRODUCT(R44:R50,$CG$44:$CG$50)</f>
        <v>0</v>
      </c>
      <c r="S52" s="1024"/>
      <c r="T52" s="1023">
        <f t="shared" ref="T52" si="10">SUMPRODUCT(T44:T50,$CG$44:$CG$50)</f>
        <v>0</v>
      </c>
      <c r="U52" s="1024"/>
      <c r="V52" s="1023">
        <f t="shared" ref="V52" si="11">SUMPRODUCT(V44:V50,$CG$44:$CG$50)</f>
        <v>0</v>
      </c>
      <c r="W52" s="1024"/>
      <c r="X52" s="1023">
        <f t="shared" ref="X52" si="12">SUMPRODUCT(X44:X50,$CG$44:$CG$50)</f>
        <v>0</v>
      </c>
      <c r="Y52" s="1024"/>
      <c r="Z52" s="1023">
        <f t="shared" ref="Z52:CB52" si="13">SUMPRODUCT(Z44:Z50,$CG$44:$CG$50)</f>
        <v>0</v>
      </c>
      <c r="AA52" s="1024"/>
      <c r="AB52" s="1023">
        <f t="shared" ref="AB52:CD52" si="14">SUMPRODUCT(AB44:AB50,$CG$44:$CG$50)</f>
        <v>691.39534172050332</v>
      </c>
      <c r="AC52" s="1024"/>
      <c r="AD52" s="1023">
        <f t="shared" ref="AD52:BN52" si="15">SUMPRODUCT(AD44:AD50,$CG$44:$CG$50)</f>
        <v>691.39534172050332</v>
      </c>
      <c r="AE52" s="1024"/>
      <c r="AF52" s="1023">
        <f t="shared" ref="AF52:BP52" si="16">SUMPRODUCT(AF44:AF50,$CG$44:$CG$50)</f>
        <v>691.39534172050332</v>
      </c>
      <c r="AG52" s="1024"/>
      <c r="AH52" s="1023">
        <f t="shared" ref="AH52:BR52" si="17">SUMPRODUCT(AH44:AH50,$CG$44:$CG$50)</f>
        <v>0</v>
      </c>
      <c r="AI52" s="1024"/>
      <c r="AJ52" s="1023">
        <f t="shared" ref="AJ52:BT52" si="18">SUMPRODUCT(AJ44:AJ50,$CG$44:$CG$50)</f>
        <v>0</v>
      </c>
      <c r="AK52" s="1024"/>
      <c r="AL52" s="1023">
        <f t="shared" ref="AL52:BV52" si="19">SUMPRODUCT(AL44:AL50,$CG$44:$CG$50)</f>
        <v>0</v>
      </c>
      <c r="AM52" s="1024"/>
      <c r="AN52" s="1023">
        <f t="shared" ref="AN52:BX52" si="20">SUMPRODUCT(AN44:AN50,$CG$44:$CG$50)</f>
        <v>0</v>
      </c>
      <c r="AO52" s="1024"/>
      <c r="AP52" s="1023">
        <f t="shared" ref="AP52" si="21">SUMPRODUCT(AP44:AP50,$CG$44:$CG$50)</f>
        <v>1382.7906834410066</v>
      </c>
      <c r="AQ52" s="1024"/>
      <c r="AR52" s="1023">
        <f t="shared" si="13"/>
        <v>1382.7906834410066</v>
      </c>
      <c r="AS52" s="1024"/>
      <c r="AT52" s="1023">
        <f t="shared" si="14"/>
        <v>691.39534172050332</v>
      </c>
      <c r="AU52" s="1024"/>
      <c r="AV52" s="1023">
        <f t="shared" si="15"/>
        <v>691.39534172050332</v>
      </c>
      <c r="AW52" s="1024"/>
      <c r="AX52" s="1023">
        <f t="shared" si="16"/>
        <v>691.39534172050332</v>
      </c>
      <c r="AY52" s="1024"/>
      <c r="AZ52" s="1023">
        <f t="shared" si="17"/>
        <v>691.39534172050332</v>
      </c>
      <c r="BA52" s="1024"/>
      <c r="BB52" s="1023">
        <f t="shared" si="18"/>
        <v>691.39534172050332</v>
      </c>
      <c r="BC52" s="1024"/>
      <c r="BD52" s="1023">
        <f t="shared" si="19"/>
        <v>691.39534172050332</v>
      </c>
      <c r="BE52" s="1024"/>
      <c r="BF52" s="1023">
        <f t="shared" si="20"/>
        <v>691.39534172050332</v>
      </c>
      <c r="BG52" s="1024"/>
      <c r="BH52" s="1023">
        <f t="shared" ref="BH52" si="22">SUMPRODUCT(BH44:BH50,$CG$44:$CG$50)</f>
        <v>691.39534172050332</v>
      </c>
      <c r="BI52" s="1024"/>
      <c r="BJ52" s="1023">
        <f t="shared" si="13"/>
        <v>3456.9767086025163</v>
      </c>
      <c r="BK52" s="1024"/>
      <c r="BL52" s="1023">
        <f t="shared" si="14"/>
        <v>1382.7906834410066</v>
      </c>
      <c r="BM52" s="1024"/>
      <c r="BN52" s="1023">
        <f t="shared" si="15"/>
        <v>3456.9767086025163</v>
      </c>
      <c r="BO52" s="1024"/>
      <c r="BP52" s="1023">
        <f t="shared" si="16"/>
        <v>3456.9767086025163</v>
      </c>
      <c r="BQ52" s="1024"/>
      <c r="BR52" s="1023">
        <f t="shared" si="17"/>
        <v>3456.9767086025163</v>
      </c>
      <c r="BS52" s="1024"/>
      <c r="BT52" s="1023">
        <f t="shared" si="18"/>
        <v>3456.9767086025163</v>
      </c>
      <c r="BU52" s="1024"/>
      <c r="BV52" s="1023">
        <f t="shared" si="19"/>
        <v>2765.5813668820133</v>
      </c>
      <c r="BW52" s="1024"/>
      <c r="BX52" s="1023">
        <f t="shared" si="20"/>
        <v>2074.1860251615094</v>
      </c>
      <c r="BY52" s="1024"/>
      <c r="BZ52" s="1023">
        <f t="shared" ref="BZ52" si="23">SUMPRODUCT(BZ44:BZ50,$CG$44:$CG$50)</f>
        <v>2765.5813668820133</v>
      </c>
      <c r="CA52" s="1024"/>
      <c r="CB52" s="1023">
        <f t="shared" si="13"/>
        <v>2074.1860251615094</v>
      </c>
      <c r="CC52" s="1024"/>
      <c r="CD52" s="1023">
        <f t="shared" si="14"/>
        <v>2765.5813668820133</v>
      </c>
      <c r="CE52" s="1024"/>
      <c r="CF52" s="295"/>
      <c r="CG52" s="296"/>
      <c r="CH52" s="297"/>
      <c r="CI52" s="124"/>
      <c r="CJ52" s="124"/>
      <c r="CK52" s="124"/>
      <c r="CL52" s="124"/>
      <c r="CM52" s="124"/>
      <c r="CN52" s="299"/>
      <c r="CO52" s="293"/>
      <c r="CP52" s="299"/>
    </row>
    <row r="53" spans="1:95" outlineLevel="1" x14ac:dyDescent="0.2">
      <c r="A53" s="300"/>
      <c r="C53" s="301"/>
      <c r="AB53" s="302"/>
      <c r="AY53" s="303"/>
      <c r="CF53" s="1025" t="s">
        <v>349</v>
      </c>
      <c r="CG53" s="1026"/>
      <c r="CH53" s="1026"/>
      <c r="CI53" s="124"/>
      <c r="CJ53" s="124"/>
      <c r="CK53" s="124"/>
      <c r="CL53" s="124"/>
      <c r="CM53" s="12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124"/>
      <c r="CJ54" s="124"/>
      <c r="CK54" s="124"/>
      <c r="CL54" s="124"/>
      <c r="CM54" s="124"/>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124"/>
      <c r="CJ55" s="124"/>
      <c r="CK55" s="124"/>
      <c r="CL55" s="124"/>
      <c r="CM55" s="124"/>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124"/>
      <c r="CJ56" s="124"/>
      <c r="CK56" s="124"/>
      <c r="CL56" s="124"/>
      <c r="CM56" s="124"/>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f>80000/95</f>
        <v>842.10526315789468</v>
      </c>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842.10526315789468</v>
      </c>
      <c r="CG57" s="574">
        <v>95</v>
      </c>
      <c r="CH57" s="573">
        <f t="shared" si="25"/>
        <v>80000</v>
      </c>
      <c r="CI57" s="124"/>
      <c r="CJ57" s="124"/>
      <c r="CK57" s="124"/>
      <c r="CL57" s="124"/>
      <c r="CM57" s="124"/>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f>25000/2/95</f>
        <v>131.57894736842104</v>
      </c>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131.57894736842104</v>
      </c>
      <c r="CG58" s="574">
        <v>95</v>
      </c>
      <c r="CH58" s="573">
        <f t="shared" si="25"/>
        <v>12499.999999999998</v>
      </c>
      <c r="CI58" s="124"/>
      <c r="CJ58" s="124"/>
      <c r="CK58" s="124"/>
      <c r="CL58" s="124"/>
      <c r="CM58" s="124"/>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s="124"/>
      <c r="CJ59" s="124"/>
      <c r="CK59" s="124"/>
      <c r="CL59" s="124"/>
      <c r="CM59" s="124"/>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124"/>
      <c r="CJ60" s="124"/>
      <c r="CK60" s="124"/>
      <c r="CL60" s="124"/>
      <c r="CM60" s="124"/>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124"/>
      <c r="CJ61" s="124"/>
      <c r="CK61" s="124"/>
      <c r="CL61" s="124"/>
      <c r="CM61" s="124"/>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973.68421052631572</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973.68421052631572</v>
      </c>
      <c r="CG62" s="569"/>
      <c r="CH62" s="570">
        <f>SUM(CH55:CH61)</f>
        <v>92500</v>
      </c>
      <c r="CI62" s="124"/>
      <c r="CJ62" s="124"/>
      <c r="CK62" s="124"/>
      <c r="CL62" s="124"/>
      <c r="CM62" s="124"/>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92500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124"/>
      <c r="CJ63" s="124"/>
      <c r="CK63" s="124"/>
      <c r="CL63" s="124"/>
      <c r="CM63" s="124"/>
    </row>
    <row r="64" spans="1:95" x14ac:dyDescent="0.2">
      <c r="A64" s="300"/>
      <c r="D64" s="1004">
        <v>0.2</v>
      </c>
      <c r="E64" s="1004"/>
      <c r="F64" s="1004">
        <v>0.1</v>
      </c>
      <c r="G64" s="1004"/>
      <c r="H64" s="1004">
        <v>0.05</v>
      </c>
      <c r="I64" s="1004"/>
      <c r="J64" s="1004">
        <v>0.02</v>
      </c>
      <c r="K64" s="1004"/>
      <c r="L64" s="1004">
        <v>0.02</v>
      </c>
      <c r="M64" s="1004"/>
      <c r="N64" s="1004">
        <v>0.01</v>
      </c>
      <c r="O64" s="1004"/>
      <c r="P64" s="1004">
        <v>0</v>
      </c>
      <c r="Q64" s="1004"/>
      <c r="R64" s="1004">
        <v>0</v>
      </c>
      <c r="S64" s="1004"/>
      <c r="T64" s="1004">
        <v>0</v>
      </c>
      <c r="U64" s="1004"/>
      <c r="V64" s="1004">
        <v>0</v>
      </c>
      <c r="W64" s="1004"/>
      <c r="X64" s="1004">
        <v>0</v>
      </c>
      <c r="Y64" s="1004"/>
      <c r="Z64" s="1004">
        <v>0</v>
      </c>
      <c r="AA64" s="1004"/>
      <c r="AB64" s="1004">
        <v>0.01</v>
      </c>
      <c r="AC64" s="1004"/>
      <c r="AD64" s="1004">
        <v>0.01</v>
      </c>
      <c r="AE64" s="1004"/>
      <c r="AF64" s="1004">
        <v>0.01</v>
      </c>
      <c r="AG64" s="1004"/>
      <c r="AH64" s="1004">
        <v>0</v>
      </c>
      <c r="AI64" s="1004"/>
      <c r="AJ64" s="1004">
        <v>0</v>
      </c>
      <c r="AK64" s="1004"/>
      <c r="AL64" s="1004">
        <v>0</v>
      </c>
      <c r="AM64" s="1004"/>
      <c r="AN64" s="1004">
        <v>0</v>
      </c>
      <c r="AO64" s="1004"/>
      <c r="AP64" s="1004">
        <v>0.02</v>
      </c>
      <c r="AQ64" s="1004"/>
      <c r="AR64" s="1004">
        <v>0.02</v>
      </c>
      <c r="AS64" s="1004"/>
      <c r="AT64" s="1004">
        <v>0.01</v>
      </c>
      <c r="AU64" s="1004"/>
      <c r="AV64" s="1004">
        <v>0.01</v>
      </c>
      <c r="AW64" s="1004"/>
      <c r="AX64" s="1004">
        <v>0.01</v>
      </c>
      <c r="AY64" s="1004"/>
      <c r="AZ64" s="1004">
        <v>0.01</v>
      </c>
      <c r="BA64" s="1004"/>
      <c r="BB64" s="1004">
        <v>0.01</v>
      </c>
      <c r="BC64" s="1004"/>
      <c r="BD64" s="1004">
        <v>0.01</v>
      </c>
      <c r="BE64" s="1004"/>
      <c r="BF64" s="1004">
        <v>0.01</v>
      </c>
      <c r="BG64" s="1004"/>
      <c r="BH64" s="1004">
        <v>0.01</v>
      </c>
      <c r="BI64" s="1004"/>
      <c r="BJ64" s="1004">
        <v>0.05</v>
      </c>
      <c r="BK64" s="1004"/>
      <c r="BL64" s="1004">
        <v>0.02</v>
      </c>
      <c r="BM64" s="1004"/>
      <c r="BN64" s="1004">
        <v>0.05</v>
      </c>
      <c r="BO64" s="1004"/>
      <c r="BP64" s="1004">
        <v>0.05</v>
      </c>
      <c r="BQ64" s="1004"/>
      <c r="BR64" s="1004">
        <v>0.05</v>
      </c>
      <c r="BS64" s="1004"/>
      <c r="BT64" s="1004">
        <v>0.05</v>
      </c>
      <c r="BU64" s="1004"/>
      <c r="BV64" s="1004">
        <v>0.04</v>
      </c>
      <c r="BW64" s="1004"/>
      <c r="BX64" s="1004">
        <v>0.03</v>
      </c>
      <c r="BY64" s="1004"/>
      <c r="BZ64" s="1004">
        <v>0.04</v>
      </c>
      <c r="CA64" s="1004"/>
      <c r="CB64" s="1004">
        <v>0.03</v>
      </c>
      <c r="CC64" s="1004"/>
      <c r="CD64" s="1004">
        <v>0.04</v>
      </c>
      <c r="CE64" s="1004"/>
      <c r="CF64" s="420">
        <f>SUM(D64:CE64)</f>
        <v>1.0000000000000004</v>
      </c>
      <c r="CG64" s="420"/>
      <c r="CI64" s="124"/>
      <c r="CJ64" s="124"/>
      <c r="CK64" s="124"/>
      <c r="CL64" s="124"/>
      <c r="CM64" s="124"/>
    </row>
    <row r="65" spans="1:92" ht="18" customHeight="1" x14ac:dyDescent="0.2">
      <c r="A65" s="1275" t="s">
        <v>351</v>
      </c>
      <c r="B65" s="1276"/>
      <c r="C65" s="751" t="s">
        <v>322</v>
      </c>
      <c r="D65" s="1279" t="s">
        <v>323</v>
      </c>
      <c r="E65" s="1280"/>
      <c r="F65" s="1280"/>
      <c r="G65" s="1280"/>
      <c r="H65" s="1280"/>
      <c r="I65" s="1280"/>
      <c r="J65" s="1280"/>
      <c r="K65" s="1280"/>
      <c r="L65" s="1280"/>
      <c r="M65" s="1280"/>
      <c r="N65" s="1280"/>
      <c r="O65" s="1280"/>
      <c r="P65" s="1280"/>
      <c r="Q65" s="1280"/>
      <c r="R65" s="1280"/>
      <c r="S65" s="1280"/>
      <c r="T65" s="1280"/>
      <c r="U65" s="1280"/>
      <c r="V65" s="1280"/>
      <c r="W65" s="1280"/>
      <c r="X65" s="1280"/>
      <c r="Y65" s="1280"/>
      <c r="Z65" s="1280"/>
      <c r="AA65" s="1280"/>
      <c r="AB65" s="1279" t="s">
        <v>324</v>
      </c>
      <c r="AC65" s="1280"/>
      <c r="AD65" s="1280"/>
      <c r="AE65" s="1280"/>
      <c r="AF65" s="1280"/>
      <c r="AG65" s="1280"/>
      <c r="AH65" s="1280"/>
      <c r="AI65" s="1280"/>
      <c r="AJ65" s="1280"/>
      <c r="AK65" s="1280"/>
      <c r="AL65" s="1280"/>
      <c r="AM65" s="1280"/>
      <c r="AN65" s="1280"/>
      <c r="AO65" s="1280"/>
      <c r="AP65" s="1280"/>
      <c r="AQ65" s="1280"/>
      <c r="AR65" s="1280"/>
      <c r="AS65" s="1280"/>
      <c r="AT65" s="1280"/>
      <c r="AU65" s="1280"/>
      <c r="AV65" s="1280"/>
      <c r="AW65" s="1280"/>
      <c r="AX65" s="1280"/>
      <c r="AY65" s="1281"/>
      <c r="AZ65" s="1279" t="s">
        <v>325</v>
      </c>
      <c r="BA65" s="1280"/>
      <c r="BB65" s="1280"/>
      <c r="BC65" s="1280"/>
      <c r="BD65" s="1280"/>
      <c r="BE65" s="1280"/>
      <c r="BF65" s="1280"/>
      <c r="BG65" s="1280"/>
      <c r="BH65" s="1280"/>
      <c r="BI65" s="1280"/>
      <c r="BJ65" s="1280"/>
      <c r="BK65" s="1280"/>
      <c r="BL65" s="1280"/>
      <c r="BM65" s="1280"/>
      <c r="BN65" s="1280"/>
      <c r="BO65" s="1280"/>
      <c r="BP65" s="1280"/>
      <c r="BQ65" s="1280"/>
      <c r="BR65" s="1280"/>
      <c r="BS65" s="1280"/>
      <c r="BT65" s="1280"/>
      <c r="BU65" s="1280"/>
      <c r="BV65" s="1280"/>
      <c r="BW65" s="1280"/>
      <c r="BX65" s="1282" t="s">
        <v>326</v>
      </c>
      <c r="BY65" s="1283"/>
      <c r="BZ65" s="1283"/>
      <c r="CA65" s="1283"/>
      <c r="CB65" s="1282" t="s">
        <v>399</v>
      </c>
      <c r="CC65" s="1283"/>
      <c r="CD65" s="1283"/>
      <c r="CE65" s="1284"/>
      <c r="CF65" s="253"/>
      <c r="CG65" s="253"/>
      <c r="CH65" s="253"/>
      <c r="CI65" s="124"/>
      <c r="CJ65" s="124"/>
      <c r="CK65" s="124"/>
      <c r="CL65" s="124"/>
      <c r="CM65" s="124"/>
      <c r="CN65" s="315"/>
    </row>
    <row r="66" spans="1:92" ht="15.75" customHeight="1" x14ac:dyDescent="0.2">
      <c r="A66" s="1277"/>
      <c r="B66" s="1278"/>
      <c r="C66" s="752" t="s">
        <v>328</v>
      </c>
      <c r="D66" s="1272" t="s">
        <v>390</v>
      </c>
      <c r="E66" s="1273"/>
      <c r="F66" s="1272" t="s">
        <v>329</v>
      </c>
      <c r="G66" s="1273"/>
      <c r="H66" s="1272" t="s">
        <v>330</v>
      </c>
      <c r="I66" s="1273"/>
      <c r="J66" s="1272" t="s">
        <v>331</v>
      </c>
      <c r="K66" s="1273"/>
      <c r="L66" s="1272" t="s">
        <v>332</v>
      </c>
      <c r="M66" s="1273"/>
      <c r="N66" s="1272" t="s">
        <v>333</v>
      </c>
      <c r="O66" s="1273"/>
      <c r="P66" s="1272" t="s">
        <v>334</v>
      </c>
      <c r="Q66" s="1273"/>
      <c r="R66" s="1272" t="s">
        <v>335</v>
      </c>
      <c r="S66" s="1273"/>
      <c r="T66" s="1272" t="s">
        <v>336</v>
      </c>
      <c r="U66" s="1273"/>
      <c r="V66" s="1272" t="s">
        <v>337</v>
      </c>
      <c r="W66" s="1273"/>
      <c r="X66" s="1272" t="s">
        <v>338</v>
      </c>
      <c r="Y66" s="1273"/>
      <c r="Z66" s="1272" t="s">
        <v>339</v>
      </c>
      <c r="AA66" s="1274"/>
      <c r="AB66" s="1271" t="s">
        <v>179</v>
      </c>
      <c r="AC66" s="1271"/>
      <c r="AD66" s="1271" t="s">
        <v>329</v>
      </c>
      <c r="AE66" s="1271"/>
      <c r="AF66" s="1271" t="s">
        <v>330</v>
      </c>
      <c r="AG66" s="1271"/>
      <c r="AH66" s="1271" t="s">
        <v>331</v>
      </c>
      <c r="AI66" s="1271"/>
      <c r="AJ66" s="1271" t="s">
        <v>332</v>
      </c>
      <c r="AK66" s="1271"/>
      <c r="AL66" s="1271" t="s">
        <v>333</v>
      </c>
      <c r="AM66" s="1271"/>
      <c r="AN66" s="1271" t="s">
        <v>334</v>
      </c>
      <c r="AO66" s="1271"/>
      <c r="AP66" s="1271" t="s">
        <v>335</v>
      </c>
      <c r="AQ66" s="1271"/>
      <c r="AR66" s="1271" t="s">
        <v>336</v>
      </c>
      <c r="AS66" s="1271"/>
      <c r="AT66" s="1271" t="s">
        <v>337</v>
      </c>
      <c r="AU66" s="1271"/>
      <c r="AV66" s="1271" t="s">
        <v>338</v>
      </c>
      <c r="AW66" s="1271"/>
      <c r="AX66" s="1271" t="s">
        <v>339</v>
      </c>
      <c r="AY66" s="1271"/>
      <c r="AZ66" s="1271" t="s">
        <v>179</v>
      </c>
      <c r="BA66" s="1271"/>
      <c r="BB66" s="1271" t="s">
        <v>329</v>
      </c>
      <c r="BC66" s="1271"/>
      <c r="BD66" s="1271" t="s">
        <v>330</v>
      </c>
      <c r="BE66" s="1271"/>
      <c r="BF66" s="1271" t="s">
        <v>331</v>
      </c>
      <c r="BG66" s="1271"/>
      <c r="BH66" s="1271" t="s">
        <v>332</v>
      </c>
      <c r="BI66" s="1271"/>
      <c r="BJ66" s="1271" t="s">
        <v>333</v>
      </c>
      <c r="BK66" s="1271"/>
      <c r="BL66" s="1271" t="s">
        <v>334</v>
      </c>
      <c r="BM66" s="1271"/>
      <c r="BN66" s="1271" t="s">
        <v>335</v>
      </c>
      <c r="BO66" s="1271"/>
      <c r="BP66" s="1271" t="s">
        <v>336</v>
      </c>
      <c r="BQ66" s="1271"/>
      <c r="BR66" s="1271" t="s">
        <v>337</v>
      </c>
      <c r="BS66" s="1271"/>
      <c r="BT66" s="1271" t="s">
        <v>338</v>
      </c>
      <c r="BU66" s="1271"/>
      <c r="BV66" s="1271" t="s">
        <v>339</v>
      </c>
      <c r="BW66" s="1271"/>
      <c r="BX66" s="1266" t="s">
        <v>397</v>
      </c>
      <c r="BY66" s="1268"/>
      <c r="BZ66" s="1266" t="s">
        <v>398</v>
      </c>
      <c r="CA66" s="1267"/>
      <c r="CB66" s="1266" t="s">
        <v>397</v>
      </c>
      <c r="CC66" s="1267"/>
      <c r="CD66" s="1268" t="s">
        <v>398</v>
      </c>
      <c r="CE66" s="1267"/>
      <c r="CF66" s="1269" t="s">
        <v>352</v>
      </c>
      <c r="CG66" s="1270"/>
      <c r="CH66" s="1270"/>
      <c r="CI66" s="124"/>
      <c r="CJ66" s="124"/>
      <c r="CK66" s="124"/>
      <c r="CL66" s="124"/>
      <c r="CM66" s="124"/>
      <c r="CN66" s="315"/>
    </row>
    <row r="67" spans="1:92" x14ac:dyDescent="0.2">
      <c r="A67" s="753" t="s">
        <v>353</v>
      </c>
      <c r="B67" s="754"/>
      <c r="C67" s="755" t="s">
        <v>391</v>
      </c>
      <c r="D67" s="1264"/>
      <c r="E67" s="1265"/>
      <c r="F67" s="1264"/>
      <c r="G67" s="1265"/>
      <c r="H67" s="1264"/>
      <c r="I67" s="1265"/>
      <c r="J67" s="1264"/>
      <c r="K67" s="1265"/>
      <c r="L67" s="1264"/>
      <c r="M67" s="1265"/>
      <c r="N67" s="1264"/>
      <c r="O67" s="1265"/>
      <c r="P67" s="1264"/>
      <c r="Q67" s="1265"/>
      <c r="R67" s="1264"/>
      <c r="S67" s="1265"/>
      <c r="T67" s="1264"/>
      <c r="U67" s="1265"/>
      <c r="V67" s="1264"/>
      <c r="W67" s="1265"/>
      <c r="X67" s="1264"/>
      <c r="Y67" s="1265"/>
      <c r="Z67" s="1264"/>
      <c r="AA67" s="1265"/>
      <c r="AB67" s="1263"/>
      <c r="AC67" s="1263"/>
      <c r="AD67" s="1263"/>
      <c r="AE67" s="1263"/>
      <c r="AF67" s="1263"/>
      <c r="AG67" s="1263"/>
      <c r="AH67" s="1263"/>
      <c r="AI67" s="1263"/>
      <c r="AJ67" s="1263"/>
      <c r="AK67" s="1263"/>
      <c r="AL67" s="1263"/>
      <c r="AM67" s="1263"/>
      <c r="AN67" s="1263"/>
      <c r="AO67" s="1263"/>
      <c r="AP67" s="1263"/>
      <c r="AQ67" s="1263"/>
      <c r="AR67" s="1263"/>
      <c r="AS67" s="1263"/>
      <c r="AT67" s="1263"/>
      <c r="AU67" s="1263"/>
      <c r="AV67" s="1263"/>
      <c r="AW67" s="1263"/>
      <c r="AX67" s="1263"/>
      <c r="AY67" s="1263"/>
      <c r="AZ67" s="1263"/>
      <c r="BA67" s="1263"/>
      <c r="BB67" s="1263"/>
      <c r="BC67" s="1263"/>
      <c r="BD67" s="1263"/>
      <c r="BE67" s="1263"/>
      <c r="BF67" s="1263"/>
      <c r="BG67" s="1263"/>
      <c r="BH67" s="1263"/>
      <c r="BI67" s="1263"/>
      <c r="BJ67" s="1263"/>
      <c r="BK67" s="1263"/>
      <c r="BL67" s="1263"/>
      <c r="BM67" s="1263"/>
      <c r="BN67" s="1263"/>
      <c r="BO67" s="1263"/>
      <c r="BP67" s="1263"/>
      <c r="BQ67" s="1263"/>
      <c r="BR67" s="1263"/>
      <c r="BS67" s="1263"/>
      <c r="BT67" s="1263"/>
      <c r="BU67" s="1263"/>
      <c r="BV67" s="1263"/>
      <c r="BW67" s="1263"/>
      <c r="BX67" s="1263"/>
      <c r="BY67" s="1263"/>
      <c r="BZ67" s="1263"/>
      <c r="CA67" s="1263"/>
      <c r="CB67" s="1263"/>
      <c r="CC67" s="1263"/>
      <c r="CD67" s="1263"/>
      <c r="CE67" s="1263"/>
      <c r="CF67" s="756" t="s">
        <v>344</v>
      </c>
      <c r="CG67" s="756" t="s">
        <v>345</v>
      </c>
      <c r="CH67" s="757" t="s">
        <v>346</v>
      </c>
      <c r="CI67" s="124"/>
      <c r="CJ67" s="124"/>
      <c r="CK67" s="124"/>
      <c r="CL67" s="124"/>
      <c r="CM67" s="124"/>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124"/>
      <c r="CJ68" s="124"/>
      <c r="CK68" s="124"/>
      <c r="CL68" s="124"/>
      <c r="CM68" s="124"/>
    </row>
    <row r="69" spans="1:92" x14ac:dyDescent="0.2">
      <c r="A69" s="283" t="s">
        <v>358</v>
      </c>
      <c r="B69" s="284"/>
      <c r="C69" s="285" t="s">
        <v>2</v>
      </c>
      <c r="D69" s="979">
        <f>SUMIF(Rapportierung!$C$253:$C$287,"B",Rapportierung!AC253:AC287)</f>
        <v>0</v>
      </c>
      <c r="E69" s="979"/>
      <c r="F69" s="979">
        <f>SUMIF(Rapportierung!$C$253:$C$287,"B",Rapportierung!AE253:AE287)</f>
        <v>0.5</v>
      </c>
      <c r="G69" s="979"/>
      <c r="H69" s="979">
        <f>SUMIF(Rapportierung!$C$253:$C$287,"B",Rapportierung!AG253:AG287)</f>
        <v>0</v>
      </c>
      <c r="I69" s="979"/>
      <c r="J69" s="979">
        <f>SUMIF(Rapportierung!$C$253:$C$287,"B",Rapportierung!AI253:AI287)</f>
        <v>4.5</v>
      </c>
      <c r="K69" s="979"/>
      <c r="L69" s="979">
        <f>SUMIF(Rapportierung!$C$253:$C$287,"B",Rapportierung!AK253:AK287)</f>
        <v>0</v>
      </c>
      <c r="M69" s="979"/>
      <c r="N69" s="979">
        <f>SUMIF(Rapportierung!$C$253:$C$287,"B",Rapportierung!AM253:AM287)</f>
        <v>0</v>
      </c>
      <c r="O69" s="979"/>
      <c r="P69" s="979">
        <f>SUMIF(Rapportierung!$C$253:$C$287,"B",Rapportierung!AO253:AO287)</f>
        <v>0</v>
      </c>
      <c r="Q69" s="979"/>
      <c r="R69" s="979">
        <f>SUMIF(Rapportierung!$C$253:$C$287,"B",Rapportierung!AQ253:AQ287)</f>
        <v>0</v>
      </c>
      <c r="S69" s="979"/>
      <c r="T69" s="979">
        <f>SUMIF(Rapportierung!$C$253:$C$287,"B",Rapportierung!AS253:AS287)</f>
        <v>0</v>
      </c>
      <c r="U69" s="979"/>
      <c r="V69" s="979">
        <f>SUMIF(Rapportierung!$C$253:$C$287,"B",Rapportierung!AU253:AU287)</f>
        <v>0</v>
      </c>
      <c r="W69" s="979"/>
      <c r="X69" s="979">
        <f>SUMIF(Rapportierung!$C$253:$C$287,"B",Rapportierung!AW253:AW287)</f>
        <v>0</v>
      </c>
      <c r="Y69" s="979"/>
      <c r="Z69" s="979">
        <f>SUMIF(Rapportierung!$C$253:$C$287,"B",Rapportierung!AY253:AY287)</f>
        <v>0</v>
      </c>
      <c r="AA69" s="979"/>
      <c r="AB69" s="979">
        <f>SUMIF(Rapportierung!$C$253:$C$287,"B",Rapportierung!BA253:BA287)</f>
        <v>0</v>
      </c>
      <c r="AC69" s="979"/>
      <c r="AD69" s="979">
        <f>SUMIF(Rapportierung!$C$253:$C$287,"B",Rapportierung!BC253:BC287)</f>
        <v>0</v>
      </c>
      <c r="AE69" s="979"/>
      <c r="AF69" s="979">
        <f>SUMIF(Rapportierung!$C$253:$C$287,"B",Rapportierung!BE253:BE287)</f>
        <v>4</v>
      </c>
      <c r="AG69" s="979"/>
      <c r="AH69" s="979">
        <f>SUMIF(Rapportierung!$C$253:$C$287,"B",Rapportierung!BG253:BG287)</f>
        <v>0</v>
      </c>
      <c r="AI69" s="979"/>
      <c r="AJ69" s="979">
        <f>SUMIF(Rapportierung!$C$253:$C$287,"B",Rapportierung!BI253:BI287)</f>
        <v>1</v>
      </c>
      <c r="AK69" s="979"/>
      <c r="AL69" s="979">
        <f>SUMIF(Rapportierung!$C$253:$C$287,"B",Rapportierung!BK253:BK287)</f>
        <v>0</v>
      </c>
      <c r="AM69" s="979"/>
      <c r="AN69" s="979">
        <f>SUMIF(Rapportierung!$C$253:$C$287,"B",Rapportierung!BM253:BM287)</f>
        <v>0</v>
      </c>
      <c r="AO69" s="979"/>
      <c r="AP69" s="979">
        <f>SUMIF(Rapportierung!$C$253:$C$287,"B",Rapportierung!BO253:BO287)</f>
        <v>0</v>
      </c>
      <c r="AQ69" s="979"/>
      <c r="AR69" s="979">
        <f>SUMIF(Rapportierung!$C$253:$C$287,"B",Rapportierung!BQ253:BQ287)</f>
        <v>0</v>
      </c>
      <c r="AS69" s="979"/>
      <c r="AT69" s="979">
        <f>SUMIF(Rapportierung!$C$253:$C$287,"B",Rapportierung!BS253:BS287)</f>
        <v>0</v>
      </c>
      <c r="AU69" s="979"/>
      <c r="AV69" s="979">
        <f>SUMIF(Rapportierung!$C$253:$C$287,"B",Rapportierung!BU253:BU287)</f>
        <v>0</v>
      </c>
      <c r="AW69" s="979"/>
      <c r="AX69" s="979">
        <f>SUMIF(Rapportierung!$C$253:$C$287,"B",Rapportierung!BW253:BW287)</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10</v>
      </c>
      <c r="CG69" s="325">
        <f>CG45</f>
        <v>140</v>
      </c>
      <c r="CH69" s="277">
        <f t="shared" si="90"/>
        <v>1400</v>
      </c>
      <c r="CI69" s="124"/>
      <c r="CJ69" s="124"/>
      <c r="CK69" s="124"/>
      <c r="CL69" s="124"/>
      <c r="CM69" s="124"/>
    </row>
    <row r="70" spans="1:92" x14ac:dyDescent="0.2">
      <c r="A70" s="283" t="s">
        <v>361</v>
      </c>
      <c r="B70" s="284"/>
      <c r="C70" s="285" t="s">
        <v>7</v>
      </c>
      <c r="D70" s="980">
        <f>SUMIF(Rapportierung!$C$253:$C$287,"C",Rapportierung!AC253:AC287)</f>
        <v>5.5</v>
      </c>
      <c r="E70" s="981"/>
      <c r="F70" s="980">
        <f>SUMIF(Rapportierung!$C$253:$C$287,"C",Rapportierung!AE253:AE287)</f>
        <v>38.5</v>
      </c>
      <c r="G70" s="981"/>
      <c r="H70" s="980">
        <f>SUMIF(Rapportierung!$C$253:$C$287,"C",Rapportierung!AG253:AG287)</f>
        <v>73.5</v>
      </c>
      <c r="I70" s="981"/>
      <c r="J70" s="980">
        <f>SUMIF(Rapportierung!$C$253:$C$287,"C",Rapportierung!AI253:AI287)</f>
        <v>31</v>
      </c>
      <c r="K70" s="981"/>
      <c r="L70" s="980">
        <f>SUMIF(Rapportierung!$C$253:$C$287,"C",Rapportierung!AK253:AK287)</f>
        <v>0</v>
      </c>
      <c r="M70" s="981"/>
      <c r="N70" s="980">
        <f>SUMIF(Rapportierung!$C$253:$C$287,"C",Rapportierung!AM253:AM287)</f>
        <v>0</v>
      </c>
      <c r="O70" s="981"/>
      <c r="P70" s="980">
        <f>SUMIF(Rapportierung!$C$253:$C$287,"C",Rapportierung!AO253:AO287)</f>
        <v>0</v>
      </c>
      <c r="Q70" s="981"/>
      <c r="R70" s="980">
        <f>SUMIF(Rapportierung!$C$253:$C$287,"C",Rapportierung!AQ253:AQ287)</f>
        <v>0</v>
      </c>
      <c r="S70" s="981"/>
      <c r="T70" s="980">
        <f>SUMIF(Rapportierung!$C$253:$C$287,"C",Rapportierung!AS253:AS287)</f>
        <v>17</v>
      </c>
      <c r="U70" s="981"/>
      <c r="V70" s="980">
        <f>SUMIF(Rapportierung!$C$253:$C$287,"C",Rapportierung!AU253:AU287)</f>
        <v>31</v>
      </c>
      <c r="W70" s="981"/>
      <c r="X70" s="980">
        <f>SUMIF(Rapportierung!$C$253:$C$287,"C",Rapportierung!AW253:AW287)</f>
        <v>102</v>
      </c>
      <c r="Y70" s="981"/>
      <c r="Z70" s="980">
        <f>SUMIF(Rapportierung!$C$253:$C$287,"C",Rapportierung!AY253:AY287)</f>
        <v>64.25</v>
      </c>
      <c r="AA70" s="981"/>
      <c r="AB70" s="980">
        <f>SUMIF(Rapportierung!$C$253:$C$287,"C",Rapportierung!BA253:BA287)</f>
        <v>61</v>
      </c>
      <c r="AC70" s="981"/>
      <c r="AD70" s="980">
        <f>SUMIF(Rapportierung!$C$253:$C$287,"C",Rapportierung!BC253:BC287)</f>
        <v>31</v>
      </c>
      <c r="AE70" s="981"/>
      <c r="AF70" s="980">
        <f>SUMIF(Rapportierung!$C$253:$C$287,"C",Rapportierung!BE253:BE287)</f>
        <v>5.5</v>
      </c>
      <c r="AG70" s="981"/>
      <c r="AH70" s="980">
        <f>SUMIF(Rapportierung!$C$253:$C$287,"C",Rapportierung!BG253:BG287)</f>
        <v>0</v>
      </c>
      <c r="AI70" s="981"/>
      <c r="AJ70" s="980">
        <f>SUMIF(Rapportierung!$C$253:$C$287,"C",Rapportierung!BI253:BI287)</f>
        <v>0</v>
      </c>
      <c r="AK70" s="981"/>
      <c r="AL70" s="980">
        <f>SUMIF(Rapportierung!$C$253:$C$287,"C",Rapportierung!BK253:BK287)</f>
        <v>12.5</v>
      </c>
      <c r="AM70" s="981"/>
      <c r="AN70" s="980">
        <f>SUMIF(Rapportierung!$C$253:$C$287,"C",Rapportierung!BM253:BM287)</f>
        <v>13</v>
      </c>
      <c r="AO70" s="981"/>
      <c r="AP70" s="980">
        <f>SUMIF(Rapportierung!$C$253:$C$287,"C",Rapportierung!BO253:BO287)</f>
        <v>0.5</v>
      </c>
      <c r="AQ70" s="981"/>
      <c r="AR70" s="980">
        <f>SUMIF(Rapportierung!$C$253:$C$287,"C",Rapportierung!BQ253:BQ287)</f>
        <v>7.75</v>
      </c>
      <c r="AS70" s="981"/>
      <c r="AT70" s="980">
        <f>SUMIF(Rapportierung!$C$253:$C$287,"C",Rapportierung!BS253:BS287)</f>
        <v>21</v>
      </c>
      <c r="AU70" s="981"/>
      <c r="AV70" s="980">
        <f>SUMIF(Rapportierung!$C$253:$C$287,"C",Rapportierung!BU253:BU287)</f>
        <v>37.25</v>
      </c>
      <c r="AW70" s="981"/>
      <c r="AX70" s="980">
        <f>SUMIF(Rapportierung!$C$253:$C$287,"C",Rapportierung!BW253:BW287)</f>
        <v>22.75</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575</v>
      </c>
      <c r="CG70" s="325">
        <f t="shared" ref="CG70:CG74" si="91">CG46</f>
        <v>118</v>
      </c>
      <c r="CH70" s="277">
        <f t="shared" si="90"/>
        <v>67850</v>
      </c>
      <c r="CI70" s="124"/>
      <c r="CJ70" s="124"/>
      <c r="CK70" s="124"/>
      <c r="CL70" s="124"/>
      <c r="CM70" s="124"/>
    </row>
    <row r="71" spans="1:92" x14ac:dyDescent="0.2">
      <c r="A71" s="283" t="s">
        <v>359</v>
      </c>
      <c r="B71" s="284"/>
      <c r="C71" s="285" t="s">
        <v>3</v>
      </c>
      <c r="D71" s="980">
        <f>SUMIF(Rapportierung!$C$253:$C$287,"D",Rapportierung!AC253:AC287)</f>
        <v>3.5</v>
      </c>
      <c r="E71" s="981"/>
      <c r="F71" s="980">
        <f>SUMIF(Rapportierung!$C$253:$C$287,"D",Rapportierung!AE253:AE287)</f>
        <v>1</v>
      </c>
      <c r="G71" s="981"/>
      <c r="H71" s="980">
        <f>SUMIF(Rapportierung!$C$253:$C$287,"D",Rapportierung!AG253:AG287)</f>
        <v>1.75</v>
      </c>
      <c r="I71" s="981"/>
      <c r="J71" s="980">
        <f>SUMIF(Rapportierung!$C$253:$C$287,"D",Rapportierung!AI253:AI287)</f>
        <v>0</v>
      </c>
      <c r="K71" s="981"/>
      <c r="L71" s="980">
        <f>SUMIF(Rapportierung!$C$253:$C$287,"D",Rapportierung!AK253:AK287)</f>
        <v>0</v>
      </c>
      <c r="M71" s="981"/>
      <c r="N71" s="980">
        <f>SUMIF(Rapportierung!$C$253:$C$287,"D",Rapportierung!AM253:AM287)</f>
        <v>0</v>
      </c>
      <c r="O71" s="981"/>
      <c r="P71" s="980">
        <f>SUMIF(Rapportierung!$C$253:$C$287,"D",Rapportierung!AO253:AO287)</f>
        <v>0</v>
      </c>
      <c r="Q71" s="981"/>
      <c r="R71" s="980">
        <f>SUMIF(Rapportierung!$C$253:$C$287,"D",Rapportierung!AQ253:AQ287)</f>
        <v>0</v>
      </c>
      <c r="S71" s="981"/>
      <c r="T71" s="980">
        <f>SUMIF(Rapportierung!$C$253:$C$287,"D",Rapportierung!AS253:AS287)</f>
        <v>0</v>
      </c>
      <c r="U71" s="981"/>
      <c r="V71" s="980">
        <f>SUMIF(Rapportierung!$C$253:$C$287,"D",Rapportierung!AU253:AU287)</f>
        <v>0</v>
      </c>
      <c r="W71" s="981"/>
      <c r="X71" s="980">
        <f>SUMIF(Rapportierung!$C$253:$C$287,"D",Rapportierung!AW253:AW287)</f>
        <v>0.25</v>
      </c>
      <c r="Y71" s="981"/>
      <c r="Z71" s="980">
        <f>SUMIF(Rapportierung!$C$253:$C$287,"D",Rapportierung!AY253:AY287)</f>
        <v>0</v>
      </c>
      <c r="AA71" s="981"/>
      <c r="AB71" s="980">
        <f>SUMIF(Rapportierung!$C$253:$C$287,"D",Rapportierung!BA253:BA287)</f>
        <v>1.25</v>
      </c>
      <c r="AC71" s="981"/>
      <c r="AD71" s="980">
        <f>SUMIF(Rapportierung!$C$253:$C$287,"D",Rapportierung!BC253:BC287)</f>
        <v>0</v>
      </c>
      <c r="AE71" s="981"/>
      <c r="AF71" s="980">
        <f>SUMIF(Rapportierung!$C$253:$C$287,"D",Rapportierung!BE253:BE287)</f>
        <v>4.75</v>
      </c>
      <c r="AG71" s="981"/>
      <c r="AH71" s="980">
        <f>SUMIF(Rapportierung!$C$253:$C$287,"D",Rapportierung!BG253:BG287)</f>
        <v>0</v>
      </c>
      <c r="AI71" s="981"/>
      <c r="AJ71" s="980">
        <f>SUMIF(Rapportierung!$C$253:$C$287,"D",Rapportierung!BI253:BI287)</f>
        <v>0</v>
      </c>
      <c r="AK71" s="981"/>
      <c r="AL71" s="980">
        <f>SUMIF(Rapportierung!$C$253:$C$287,"D",Rapportierung!BK253:BK287)</f>
        <v>0</v>
      </c>
      <c r="AM71" s="981"/>
      <c r="AN71" s="980">
        <f>SUMIF(Rapportierung!$C$253:$C$287,"D",Rapportierung!BM253:BM287)</f>
        <v>0</v>
      </c>
      <c r="AO71" s="981"/>
      <c r="AP71" s="980">
        <f>SUMIF(Rapportierung!$C$253:$C$287,"D",Rapportierung!BO253:BO287)</f>
        <v>0</v>
      </c>
      <c r="AQ71" s="981"/>
      <c r="AR71" s="980">
        <f>SUMIF(Rapportierung!$C$253:$C$287,"D",Rapportierung!BQ253:BQ287)</f>
        <v>0</v>
      </c>
      <c r="AS71" s="981"/>
      <c r="AT71" s="980">
        <f>SUMIF(Rapportierung!$C$253:$C$287,"D",Rapportierung!BS253:BS287)</f>
        <v>0</v>
      </c>
      <c r="AU71" s="981"/>
      <c r="AV71" s="980">
        <f>SUMIF(Rapportierung!$C$253:$C$287,"D",Rapportierung!BU253:BU287)</f>
        <v>0</v>
      </c>
      <c r="AW71" s="981"/>
      <c r="AX71" s="980">
        <f>SUMIF(Rapportierung!$C$253:$C$287,"D",Rapportierung!BW253:BW287)</f>
        <v>0</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12.5</v>
      </c>
      <c r="CG71" s="325">
        <f t="shared" si="91"/>
        <v>100</v>
      </c>
      <c r="CH71" s="277">
        <f t="shared" si="90"/>
        <v>1250</v>
      </c>
      <c r="CI71" s="124"/>
      <c r="CJ71" s="124"/>
      <c r="CK71" s="124"/>
      <c r="CL71" s="124"/>
      <c r="CM71" s="124"/>
    </row>
    <row r="72" spans="1:92" x14ac:dyDescent="0.2">
      <c r="A72" s="283" t="s">
        <v>362</v>
      </c>
      <c r="B72" s="284"/>
      <c r="C72" s="285" t="s">
        <v>8</v>
      </c>
      <c r="D72" s="980">
        <f>SUMIF(Rapportierung!$C$253:$C$287,"E",Rapportierung!AC253:AC287)</f>
        <v>0</v>
      </c>
      <c r="E72" s="981"/>
      <c r="F72" s="980">
        <f>SUMIF(Rapportierung!$C$253:$C$287,"E",Rapportierung!AE253:AE287)</f>
        <v>4</v>
      </c>
      <c r="G72" s="981"/>
      <c r="H72" s="980">
        <f>SUMIF(Rapportierung!$C$253:$C$287,"E",Rapportierung!AG253:AG287)</f>
        <v>36</v>
      </c>
      <c r="I72" s="981"/>
      <c r="J72" s="980">
        <f>SUMIF(Rapportierung!$C$253:$C$287,"E",Rapportierung!AI253:AI287)</f>
        <v>0</v>
      </c>
      <c r="K72" s="981"/>
      <c r="L72" s="980">
        <f>SUMIF(Rapportierung!$C$253:$C$287,"E",Rapportierung!AK253:AK287)</f>
        <v>0</v>
      </c>
      <c r="M72" s="981"/>
      <c r="N72" s="980">
        <f>SUMIF(Rapportierung!$C$253:$C$287,"E",Rapportierung!AM253:AM287)</f>
        <v>0</v>
      </c>
      <c r="O72" s="981"/>
      <c r="P72" s="980">
        <f>SUMIF(Rapportierung!$C$253:$C$287,"E",Rapportierung!AO253:AO287)</f>
        <v>0</v>
      </c>
      <c r="Q72" s="981"/>
      <c r="R72" s="980">
        <f>SUMIF(Rapportierung!$C$253:$C$287,"E",Rapportierung!AQ253:AQ287)</f>
        <v>0</v>
      </c>
      <c r="S72" s="981"/>
      <c r="T72" s="980">
        <f>SUMIF(Rapportierung!$C$253:$C$287,"E",Rapportierung!AS253:AS287)</f>
        <v>36</v>
      </c>
      <c r="U72" s="981"/>
      <c r="V72" s="980">
        <f>SUMIF(Rapportierung!$C$253:$C$287,"E",Rapportierung!AU253:AU287)</f>
        <v>0</v>
      </c>
      <c r="W72" s="981"/>
      <c r="X72" s="980">
        <f>SUMIF(Rapportierung!$C$253:$C$287,"E",Rapportierung!AW253:AW287)</f>
        <v>47</v>
      </c>
      <c r="Y72" s="981"/>
      <c r="Z72" s="980">
        <f>SUMIF(Rapportierung!$C$253:$C$287,"E",Rapportierung!AY253:AY287)</f>
        <v>43.75</v>
      </c>
      <c r="AA72" s="981"/>
      <c r="AB72" s="980">
        <f>SUMIF(Rapportierung!$C$253:$C$287,"E",Rapportierung!BA253:BA287)</f>
        <v>38.25</v>
      </c>
      <c r="AC72" s="981"/>
      <c r="AD72" s="980">
        <f>SUMIF(Rapportierung!$C$253:$C$287,"E",Rapportierung!BC253:BC287)</f>
        <v>22.5</v>
      </c>
      <c r="AE72" s="981"/>
      <c r="AF72" s="980">
        <f>SUMIF(Rapportierung!$C$253:$C$287,"E",Rapportierung!BE253:BE287)</f>
        <v>26.75</v>
      </c>
      <c r="AG72" s="981"/>
      <c r="AH72" s="980">
        <f>SUMIF(Rapportierung!$C$253:$C$287,"E",Rapportierung!BG253:BG287)</f>
        <v>0</v>
      </c>
      <c r="AI72" s="981"/>
      <c r="AJ72" s="980">
        <f>SUMIF(Rapportierung!$C$253:$C$287,"E",Rapportierung!BI253:BI287)</f>
        <v>0</v>
      </c>
      <c r="AK72" s="981"/>
      <c r="AL72" s="980">
        <f>SUMIF(Rapportierung!$C$253:$C$287,"E",Rapportierung!BK253:BK287)</f>
        <v>21.5</v>
      </c>
      <c r="AM72" s="981"/>
      <c r="AN72" s="980">
        <f>SUMIF(Rapportierung!$C$253:$C$287,"E",Rapportierung!BM253:BM287)</f>
        <v>65.25</v>
      </c>
      <c r="AO72" s="981"/>
      <c r="AP72" s="980">
        <f>SUMIF(Rapportierung!$C$253:$C$287,"E",Rapportierung!BO253:BO287)</f>
        <v>0</v>
      </c>
      <c r="AQ72" s="981"/>
      <c r="AR72" s="980">
        <f>SUMIF(Rapportierung!$C$253:$C$287,"E",Rapportierung!BQ253:BQ287)</f>
        <v>59.75</v>
      </c>
      <c r="AS72" s="981"/>
      <c r="AT72" s="980">
        <f>SUMIF(Rapportierung!$C$253:$C$287,"E",Rapportierung!BS253:BS287)</f>
        <v>110.75</v>
      </c>
      <c r="AU72" s="981"/>
      <c r="AV72" s="980">
        <f>SUMIF(Rapportierung!$C$253:$C$287,"E",Rapportierung!BU253:BU287)</f>
        <v>61.5</v>
      </c>
      <c r="AW72" s="981"/>
      <c r="AX72" s="980">
        <f>SUMIF(Rapportierung!$C$253:$C$287,"E",Rapportierung!BW253:BW287)</f>
        <v>35.5</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608.5</v>
      </c>
      <c r="CG72" s="325">
        <f t="shared" si="91"/>
        <v>75</v>
      </c>
      <c r="CH72" s="277">
        <f t="shared" si="90"/>
        <v>45637.5</v>
      </c>
      <c r="CI72" s="124"/>
      <c r="CJ72" s="124"/>
      <c r="CK72" s="124"/>
      <c r="CL72" s="124"/>
      <c r="CM72" s="124"/>
    </row>
    <row r="73" spans="1:92" x14ac:dyDescent="0.2">
      <c r="A73" s="283" t="s">
        <v>360</v>
      </c>
      <c r="B73" s="284"/>
      <c r="C73" s="285" t="s">
        <v>9</v>
      </c>
      <c r="D73" s="980">
        <f>SUMIF(Rapportierung!$C$253:$C$287,"F",Rapportierung!AC253:AC287)</f>
        <v>0</v>
      </c>
      <c r="E73" s="981"/>
      <c r="F73" s="980">
        <f>SUMIF(Rapportierung!$C$253:$C$287,"F",Rapportierung!AE253:AE287)</f>
        <v>0</v>
      </c>
      <c r="G73" s="981"/>
      <c r="H73" s="980">
        <f>SUMIF(Rapportierung!$C$253:$C$287,"F",Rapportierung!AG253:AG287)</f>
        <v>0</v>
      </c>
      <c r="I73" s="981"/>
      <c r="J73" s="980">
        <f>SUMIF(Rapportierung!$C$253:$C$287,"F",Rapportierung!AI253:AI287)</f>
        <v>0</v>
      </c>
      <c r="K73" s="981"/>
      <c r="L73" s="980">
        <f>SUMIF(Rapportierung!$C$253:$C$287,"F",Rapportierung!AK253:AK287)</f>
        <v>0</v>
      </c>
      <c r="M73" s="981"/>
      <c r="N73" s="980">
        <f>SUMIF(Rapportierung!$C$253:$C$287,"F",Rapportierung!AM253:AM287)</f>
        <v>0</v>
      </c>
      <c r="O73" s="981"/>
      <c r="P73" s="980">
        <f>SUMIF(Rapportierung!$C$253:$C$287,"F",Rapportierung!AO253:AO287)</f>
        <v>0</v>
      </c>
      <c r="Q73" s="981"/>
      <c r="R73" s="980">
        <f>SUMIF(Rapportierung!$C$253:$C$287,"F",Rapportierung!AQ253:AQ287)</f>
        <v>0</v>
      </c>
      <c r="S73" s="981"/>
      <c r="T73" s="980">
        <f>SUMIF(Rapportierung!$C$253:$C$287,"F",Rapportierung!AS253:AS287)</f>
        <v>0</v>
      </c>
      <c r="U73" s="981"/>
      <c r="V73" s="980">
        <f>SUMIF(Rapportierung!$C$253:$C$287,"F",Rapportierung!AU253:AU287)</f>
        <v>0</v>
      </c>
      <c r="W73" s="981"/>
      <c r="X73" s="980">
        <f>SUMIF(Rapportierung!$C$253:$C$287,"F",Rapportierung!AW253:AW287)</f>
        <v>0</v>
      </c>
      <c r="Y73" s="981"/>
      <c r="Z73" s="980">
        <f>SUMIF(Rapportierung!$C$253:$C$287,"F",Rapportierung!AY253:AY287)</f>
        <v>0</v>
      </c>
      <c r="AA73" s="981"/>
      <c r="AB73" s="980">
        <f>SUMIF(Rapportierung!$C$253:$C$287,"F",Rapportierung!BA253:BA287)</f>
        <v>0</v>
      </c>
      <c r="AC73" s="981"/>
      <c r="AD73" s="980">
        <f>SUMIF(Rapportierung!$C$253:$C$287,"F",Rapportierung!BC253:BC287)</f>
        <v>0</v>
      </c>
      <c r="AE73" s="981"/>
      <c r="AF73" s="980">
        <f>SUMIF(Rapportierung!$C$253:$C$287,"F",Rapportierung!BE253:BE287)</f>
        <v>0</v>
      </c>
      <c r="AG73" s="981"/>
      <c r="AH73" s="980">
        <f>SUMIF(Rapportierung!$C$253:$C$287,"F",Rapportierung!BG253:BG287)</f>
        <v>0</v>
      </c>
      <c r="AI73" s="981"/>
      <c r="AJ73" s="980">
        <f>SUMIF(Rapportierung!$C$253:$C$287,"F",Rapportierung!BI253:BI287)</f>
        <v>0</v>
      </c>
      <c r="AK73" s="981"/>
      <c r="AL73" s="980">
        <f>SUMIF(Rapportierung!$C$253:$C$287,"F",Rapportierung!BK253:BK287)</f>
        <v>0</v>
      </c>
      <c r="AM73" s="981"/>
      <c r="AN73" s="980">
        <f>SUMIF(Rapportierung!$C$253:$C$287,"F",Rapportierung!BM253:BM287)</f>
        <v>0</v>
      </c>
      <c r="AO73" s="981"/>
      <c r="AP73" s="980">
        <f>SUMIF(Rapportierung!$C$253:$C$287,"F",Rapportierung!BO253:BO287)</f>
        <v>0</v>
      </c>
      <c r="AQ73" s="981"/>
      <c r="AR73" s="980">
        <f>SUMIF(Rapportierung!$C$253:$C$287,"F",Rapportierung!BQ253:BQ287)</f>
        <v>58</v>
      </c>
      <c r="AS73" s="981"/>
      <c r="AT73" s="980">
        <f>SUMIF(Rapportierung!$C$253:$C$287,"F",Rapportierung!BS253:BS287)</f>
        <v>0</v>
      </c>
      <c r="AU73" s="981"/>
      <c r="AV73" s="980">
        <f>SUMIF(Rapportierung!$C$253:$C$287,"F",Rapportierung!BU253:BU287)</f>
        <v>33</v>
      </c>
      <c r="AW73" s="981"/>
      <c r="AX73" s="980">
        <f>SUMIF(Rapportierung!$C$253:$C$287,"F",Rapportierung!BW253:BW287)</f>
        <v>17</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108</v>
      </c>
      <c r="CG73" s="325">
        <f t="shared" si="91"/>
        <v>60</v>
      </c>
      <c r="CH73" s="277">
        <f t="shared" si="90"/>
        <v>6480</v>
      </c>
      <c r="CI73" s="124"/>
      <c r="CJ73" s="124"/>
      <c r="CK73" s="124"/>
      <c r="CL73" s="124"/>
      <c r="CM73" s="124"/>
    </row>
    <row r="74" spans="1:92" x14ac:dyDescent="0.2">
      <c r="A74" s="283" t="s">
        <v>363</v>
      </c>
      <c r="B74" s="284"/>
      <c r="C74" s="285" t="s">
        <v>10</v>
      </c>
      <c r="D74" s="977">
        <f>SUMIF(Rapportierung!$C$253:$C$287,"G",Rapportierung!AC253:AC287)</f>
        <v>0</v>
      </c>
      <c r="E74" s="978"/>
      <c r="F74" s="977">
        <f>SUMIF(Rapportierung!$C$253:$C$287,"G",Rapportierung!AE253:AE287)</f>
        <v>0</v>
      </c>
      <c r="G74" s="978"/>
      <c r="H74" s="977">
        <f>SUMIF(Rapportierung!$C$253:$C$287,"G",Rapportierung!AG253:AG287)</f>
        <v>0</v>
      </c>
      <c r="I74" s="978"/>
      <c r="J74" s="977">
        <f>SUMIF(Rapportierung!$C$253:$C$287,"G",Rapportierung!AI253:AI287)</f>
        <v>0</v>
      </c>
      <c r="K74" s="978"/>
      <c r="L74" s="977">
        <f>SUMIF(Rapportierung!$C$253:$C$287,"G",Rapportierung!AK253:AK287)</f>
        <v>0</v>
      </c>
      <c r="M74" s="978"/>
      <c r="N74" s="977">
        <f>SUMIF(Rapportierung!$C$253:$C$287,"G",Rapportierung!AM253:AM287)</f>
        <v>0</v>
      </c>
      <c r="O74" s="978"/>
      <c r="P74" s="977">
        <f>SUMIF(Rapportierung!$C$253:$C$287,"G",Rapportierung!AO253:AO287)</f>
        <v>0</v>
      </c>
      <c r="Q74" s="978"/>
      <c r="R74" s="977">
        <f>SUMIF(Rapportierung!$C$253:$C$287,"G",Rapportierung!AQ253:AQ287)</f>
        <v>0</v>
      </c>
      <c r="S74" s="978"/>
      <c r="T74" s="977">
        <f>SUMIF(Rapportierung!$C$253:$C$287,"G",Rapportierung!AS253:AS287)</f>
        <v>0</v>
      </c>
      <c r="U74" s="978"/>
      <c r="V74" s="977">
        <f>SUMIF(Rapportierung!$C$253:$C$287,"G",Rapportierung!AU253:AU287)</f>
        <v>0</v>
      </c>
      <c r="W74" s="978"/>
      <c r="X74" s="977">
        <f>SUMIF(Rapportierung!$C$253:$C$287,"G",Rapportierung!AW253:AW287)</f>
        <v>0</v>
      </c>
      <c r="Y74" s="978"/>
      <c r="Z74" s="977">
        <f>SUMIF(Rapportierung!$C$253:$C$287,"G",Rapportierung!AY253:AY287)</f>
        <v>0</v>
      </c>
      <c r="AA74" s="978"/>
      <c r="AB74" s="977">
        <f>SUMIF(Rapportierung!$C$253:$C$287,"G",Rapportierung!BA253:BA287)</f>
        <v>0</v>
      </c>
      <c r="AC74" s="978"/>
      <c r="AD74" s="977">
        <f>SUMIF(Rapportierung!$C$253:$C$287,"G",Rapportierung!BC253:BC287)</f>
        <v>0</v>
      </c>
      <c r="AE74" s="978"/>
      <c r="AF74" s="977">
        <f>SUMIF(Rapportierung!$C$253:$C$287,"G",Rapportierung!BE253:BE287)</f>
        <v>0</v>
      </c>
      <c r="AG74" s="978"/>
      <c r="AH74" s="977">
        <f>SUMIF(Rapportierung!$C$253:$C$287,"G",Rapportierung!BG253:BG287)</f>
        <v>0</v>
      </c>
      <c r="AI74" s="978"/>
      <c r="AJ74" s="977">
        <f>SUMIF(Rapportierung!$C$253:$C$287,"G",Rapportierung!BI253:BI287)</f>
        <v>0</v>
      </c>
      <c r="AK74" s="978"/>
      <c r="AL74" s="977">
        <f>SUMIF(Rapportierung!$C$253:$C$287,"G",Rapportierung!BK253:BK287)</f>
        <v>0</v>
      </c>
      <c r="AM74" s="978"/>
      <c r="AN74" s="977">
        <f>SUMIF(Rapportierung!$C$253:$C$287,"G",Rapportierung!BM253:BM287)</f>
        <v>0</v>
      </c>
      <c r="AO74" s="978"/>
      <c r="AP74" s="977">
        <f>SUMIF(Rapportierung!$C$253:$C$287,"G",Rapportierung!BO253:BO287)</f>
        <v>0</v>
      </c>
      <c r="AQ74" s="978"/>
      <c r="AR74" s="977">
        <f>SUMIF(Rapportierung!$C$253:$C$287,"G",Rapportierung!BQ253:BQ287)</f>
        <v>0</v>
      </c>
      <c r="AS74" s="978"/>
      <c r="AT74" s="977">
        <f>SUMIF(Rapportierung!$C$253:$C$287,"G",Rapportierung!BS253:BS287)</f>
        <v>0</v>
      </c>
      <c r="AU74" s="978"/>
      <c r="AV74" s="977">
        <f>SUMIF(Rapportierung!$C$253:$C$287,"G",Rapportierung!BU253:BU287)</f>
        <v>0</v>
      </c>
      <c r="AW74" s="978"/>
      <c r="AX74" s="977">
        <f>SUMIF(Rapportierung!$C$253:$C$287,"G",Rapportierung!BW253:BW287)</f>
        <v>0</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0</v>
      </c>
      <c r="CG74" s="325">
        <f t="shared" si="91"/>
        <v>35</v>
      </c>
      <c r="CH74" s="277">
        <f t="shared" si="90"/>
        <v>0</v>
      </c>
      <c r="CI74" s="124"/>
      <c r="CJ74" s="124"/>
      <c r="CK74" s="124"/>
      <c r="CL74" s="124"/>
      <c r="CM74" s="124"/>
    </row>
    <row r="75" spans="1:92" x14ac:dyDescent="0.2">
      <c r="A75" s="753" t="s">
        <v>350</v>
      </c>
      <c r="B75" s="758"/>
      <c r="C75" s="758"/>
      <c r="D75" s="1261">
        <f>SUM(D68:E74)</f>
        <v>9</v>
      </c>
      <c r="E75" s="1262"/>
      <c r="F75" s="1261">
        <f>SUM(F68:G74)</f>
        <v>44</v>
      </c>
      <c r="G75" s="1262"/>
      <c r="H75" s="1261">
        <f>SUM(H68:I74)</f>
        <v>111.25</v>
      </c>
      <c r="I75" s="1262"/>
      <c r="J75" s="1261">
        <f>SUM(J68:K74)</f>
        <v>35.5</v>
      </c>
      <c r="K75" s="1262"/>
      <c r="L75" s="1261">
        <f>SUM(L68:M74)</f>
        <v>0</v>
      </c>
      <c r="M75" s="1262"/>
      <c r="N75" s="1261">
        <f>SUM(N68:O74)</f>
        <v>0</v>
      </c>
      <c r="O75" s="1262"/>
      <c r="P75" s="1261">
        <f>SUM(P68:Q74)</f>
        <v>0</v>
      </c>
      <c r="Q75" s="1262"/>
      <c r="R75" s="1261">
        <f>SUM(R68:S74)</f>
        <v>0</v>
      </c>
      <c r="S75" s="1262"/>
      <c r="T75" s="1261">
        <f>SUM(T68:U74)</f>
        <v>53</v>
      </c>
      <c r="U75" s="1262"/>
      <c r="V75" s="1261">
        <f>SUM(V68:W74)</f>
        <v>31</v>
      </c>
      <c r="W75" s="1262"/>
      <c r="X75" s="1261">
        <f>SUM(X68:Y74)</f>
        <v>149.25</v>
      </c>
      <c r="Y75" s="1262"/>
      <c r="Z75" s="1261">
        <f>SUM(Z68:AA74)</f>
        <v>108</v>
      </c>
      <c r="AA75" s="1262"/>
      <c r="AB75" s="1260">
        <f>SUM(AB68:AC74)</f>
        <v>100.5</v>
      </c>
      <c r="AC75" s="1260"/>
      <c r="AD75" s="1260">
        <f>SUM(AD68:AE74)</f>
        <v>53.5</v>
      </c>
      <c r="AE75" s="1260"/>
      <c r="AF75" s="1260">
        <f>SUM(AF68:AG74)</f>
        <v>41</v>
      </c>
      <c r="AG75" s="1260"/>
      <c r="AH75" s="1260">
        <f>SUM(AH68:AI74)</f>
        <v>0</v>
      </c>
      <c r="AI75" s="1260"/>
      <c r="AJ75" s="1260">
        <f>SUM(AJ68:AK74)</f>
        <v>1</v>
      </c>
      <c r="AK75" s="1260"/>
      <c r="AL75" s="1260">
        <f>SUM(AL68:AM74)</f>
        <v>34</v>
      </c>
      <c r="AM75" s="1260"/>
      <c r="AN75" s="1260">
        <f>SUM(AN68:AO74)</f>
        <v>78.25</v>
      </c>
      <c r="AO75" s="1260"/>
      <c r="AP75" s="1260">
        <f>SUM(AP68:AQ74)</f>
        <v>0.5</v>
      </c>
      <c r="AQ75" s="1260"/>
      <c r="AR75" s="1260">
        <f>SUM(AR68:AS74)</f>
        <v>125.5</v>
      </c>
      <c r="AS75" s="1260"/>
      <c r="AT75" s="1260">
        <f>SUM(AT68:AU74)</f>
        <v>131.75</v>
      </c>
      <c r="AU75" s="1260"/>
      <c r="AV75" s="1260">
        <f>SUM(AV68:AW74)</f>
        <v>131.75</v>
      </c>
      <c r="AW75" s="1260"/>
      <c r="AX75" s="1260">
        <f>SUM(AX68:AY74)</f>
        <v>75.25</v>
      </c>
      <c r="AY75" s="1260"/>
      <c r="AZ75" s="1260">
        <f>SUM(AZ68:BA74)</f>
        <v>0</v>
      </c>
      <c r="BA75" s="1260"/>
      <c r="BB75" s="1260">
        <f>SUM(BB68:BC74)</f>
        <v>0</v>
      </c>
      <c r="BC75" s="1260"/>
      <c r="BD75" s="1260">
        <f>SUM(BD68:BE74)</f>
        <v>0</v>
      </c>
      <c r="BE75" s="1260"/>
      <c r="BF75" s="1260">
        <f>SUM(BF68:BG74)</f>
        <v>0</v>
      </c>
      <c r="BG75" s="1260"/>
      <c r="BH75" s="1260">
        <f>SUM(BH68:BI74)</f>
        <v>0</v>
      </c>
      <c r="BI75" s="1260"/>
      <c r="BJ75" s="1260">
        <f>SUM(BJ68:BK74)</f>
        <v>0</v>
      </c>
      <c r="BK75" s="1260"/>
      <c r="BL75" s="1260">
        <f>SUM(BL68:BM74)</f>
        <v>0</v>
      </c>
      <c r="BM75" s="1260"/>
      <c r="BN75" s="1260">
        <f>SUM(BN68:BO74)</f>
        <v>0</v>
      </c>
      <c r="BO75" s="1260"/>
      <c r="BP75" s="1260">
        <f>SUM(BP68:BQ74)</f>
        <v>0</v>
      </c>
      <c r="BQ75" s="1260"/>
      <c r="BR75" s="1260">
        <f>SUM(BR68:BS74)</f>
        <v>0</v>
      </c>
      <c r="BS75" s="1260"/>
      <c r="BT75" s="1260">
        <f>SUM(BT68:BU74)</f>
        <v>0</v>
      </c>
      <c r="BU75" s="1260"/>
      <c r="BV75" s="1260">
        <f>SUM(BV68:BW74)</f>
        <v>0</v>
      </c>
      <c r="BW75" s="1260"/>
      <c r="BX75" s="1260">
        <f>SUM(BX68:BY74)</f>
        <v>0</v>
      </c>
      <c r="BY75" s="1260"/>
      <c r="BZ75" s="1260">
        <f>SUM(BZ68:CA74)</f>
        <v>0</v>
      </c>
      <c r="CA75" s="1260"/>
      <c r="CB75" s="1260">
        <f>SUM(CB68:CC74)</f>
        <v>0</v>
      </c>
      <c r="CC75" s="1260"/>
      <c r="CD75" s="1260">
        <f>SUM(CD68:CE74)</f>
        <v>0</v>
      </c>
      <c r="CE75" s="1260"/>
      <c r="CF75" s="759">
        <f>SUM(CF68:CF74)</f>
        <v>1314</v>
      </c>
      <c r="CG75" s="760"/>
      <c r="CH75" s="761">
        <f>ROUND(SUM(CH68:CH74),0)</f>
        <v>122618</v>
      </c>
      <c r="CI75" s="124"/>
      <c r="CJ75" s="124"/>
      <c r="CK75" s="124"/>
      <c r="CL75" s="124"/>
      <c r="CM75" s="124"/>
    </row>
    <row r="76" spans="1:92" ht="12.75" customHeight="1" x14ac:dyDescent="0.2">
      <c r="A76" s="753" t="s">
        <v>348</v>
      </c>
      <c r="B76" s="758"/>
      <c r="C76" s="758"/>
      <c r="D76" s="1258">
        <f>D68*$CG68+D69*$CG69+D72*$CG72+D73*$CG73+D74*$CG74+D70*$CG70+D71*$CG71</f>
        <v>999</v>
      </c>
      <c r="E76" s="1259"/>
      <c r="F76" s="1258">
        <f t="shared" ref="F76" si="92">F68*$CG68+F69*$CG69+F72*$CG72+F73*$CG73+F74*$CG74+F70*$CG70+F71*$CG71</f>
        <v>5013</v>
      </c>
      <c r="G76" s="1259"/>
      <c r="H76" s="1258">
        <f t="shared" ref="H76" si="93">H68*$CG68+H69*$CG69+H72*$CG72+H73*$CG73+H74*$CG74+H70*$CG70+H71*$CG71</f>
        <v>11548</v>
      </c>
      <c r="I76" s="1259"/>
      <c r="J76" s="1258">
        <f t="shared" ref="J76" si="94">J68*$CG68+J69*$CG69+J72*$CG72+J73*$CG73+J74*$CG74+J70*$CG70+J71*$CG71</f>
        <v>4288</v>
      </c>
      <c r="K76" s="1259"/>
      <c r="L76" s="1258">
        <f t="shared" ref="L76" si="95">L68*$CG68+L69*$CG69+L72*$CG72+L73*$CG73+L74*$CG74+L70*$CG70+L71*$CG71</f>
        <v>0</v>
      </c>
      <c r="M76" s="1259"/>
      <c r="N76" s="1258">
        <f t="shared" ref="N76" si="96">N68*$CG68+N69*$CG69+N72*$CG72+N73*$CG73+N74*$CG74+N70*$CG70+N71*$CG71</f>
        <v>0</v>
      </c>
      <c r="O76" s="1259"/>
      <c r="P76" s="1258">
        <f t="shared" ref="P76" si="97">P68*$CG68+P69*$CG69+P72*$CG72+P73*$CG73+P74*$CG74+P70*$CG70+P71*$CG71</f>
        <v>0</v>
      </c>
      <c r="Q76" s="1259"/>
      <c r="R76" s="1258">
        <f t="shared" ref="R76" si="98">R68*$CG68+R69*$CG69+R72*$CG72+R73*$CG73+R74*$CG74+R70*$CG70+R71*$CG71</f>
        <v>0</v>
      </c>
      <c r="S76" s="1259"/>
      <c r="T76" s="1258">
        <f t="shared" ref="T76" si="99">T68*$CG68+T69*$CG69+T72*$CG72+T73*$CG73+T74*$CG74+T70*$CG70+T71*$CG71</f>
        <v>4706</v>
      </c>
      <c r="U76" s="1259"/>
      <c r="V76" s="1258">
        <f t="shared" ref="V76" si="100">V68*$CG68+V69*$CG69+V72*$CG72+V73*$CG73+V74*$CG74+V70*$CG70+V71*$CG71</f>
        <v>3658</v>
      </c>
      <c r="W76" s="1259"/>
      <c r="X76" s="1258">
        <f t="shared" ref="X76" si="101">X68*$CG68+X69*$CG69+X72*$CG72+X73*$CG73+X74*$CG74+X70*$CG70+X71*$CG71</f>
        <v>15586</v>
      </c>
      <c r="Y76" s="1259"/>
      <c r="Z76" s="1258">
        <f t="shared" ref="Z76" si="102">Z68*$CG68+Z69*$CG69+Z72*$CG72+Z73*$CG73+Z74*$CG74+Z70*$CG70+Z71*$CG71</f>
        <v>10862.75</v>
      </c>
      <c r="AA76" s="1259"/>
      <c r="AB76" s="1258">
        <f t="shared" ref="AB76" si="103">AB68*$CG68+AB69*$CG69+AB72*$CG72+AB73*$CG73+AB74*$CG74+AB70*$CG70+AB71*$CG71</f>
        <v>10191.75</v>
      </c>
      <c r="AC76" s="1259"/>
      <c r="AD76" s="1258">
        <f t="shared" ref="AD76" si="104">AD68*$CG68+AD69*$CG69+AD72*$CG72+AD73*$CG73+AD74*$CG74+AD70*$CG70+AD71*$CG71</f>
        <v>5345.5</v>
      </c>
      <c r="AE76" s="1259"/>
      <c r="AF76" s="1258">
        <f t="shared" ref="AF76" si="105">AF68*$CG68+AF69*$CG69+AF72*$CG72+AF73*$CG73+AF74*$CG74+AF70*$CG70+AF71*$CG71</f>
        <v>3690.25</v>
      </c>
      <c r="AG76" s="1259"/>
      <c r="AH76" s="1258">
        <f t="shared" ref="AH76" si="106">AH68*$CG68+AH69*$CG69+AH72*$CG72+AH73*$CG73+AH74*$CG74+AH70*$CG70+AH71*$CG71</f>
        <v>0</v>
      </c>
      <c r="AI76" s="1259"/>
      <c r="AJ76" s="1258">
        <f t="shared" ref="AJ76" si="107">AJ68*$CG68+AJ69*$CG69+AJ72*$CG72+AJ73*$CG73+AJ74*$CG74+AJ70*$CG70+AJ71*$CG71</f>
        <v>140</v>
      </c>
      <c r="AK76" s="1259"/>
      <c r="AL76" s="1258">
        <f t="shared" ref="AL76" si="108">AL68*$CG68+AL69*$CG69+AL72*$CG72+AL73*$CG73+AL74*$CG74+AL70*$CG70+AL71*$CG71</f>
        <v>3087.5</v>
      </c>
      <c r="AM76" s="1259"/>
      <c r="AN76" s="1258">
        <f t="shared" ref="AN76" si="109">AN68*$CG68+AN69*$CG69+AN72*$CG72+AN73*$CG73+AN74*$CG74+AN70*$CG70+AN71*$CG71</f>
        <v>6427.75</v>
      </c>
      <c r="AO76" s="1259"/>
      <c r="AP76" s="1258">
        <f t="shared" ref="AP76" si="110">AP68*$CG68+AP69*$CG69+AP72*$CG72+AP73*$CG73+AP74*$CG74+AP70*$CG70+AP71*$CG71</f>
        <v>59</v>
      </c>
      <c r="AQ76" s="1259"/>
      <c r="AR76" s="1258">
        <f t="shared" ref="AR76" si="111">AR68*$CG68+AR69*$CG69+AR72*$CG72+AR73*$CG73+AR74*$CG74+AR70*$CG70+AR71*$CG71</f>
        <v>8875.75</v>
      </c>
      <c r="AS76" s="1259"/>
      <c r="AT76" s="1258">
        <f t="shared" ref="AT76" si="112">AT68*$CG68+AT69*$CG69+AT72*$CG72+AT73*$CG73+AT74*$CG74+AT70*$CG70+AT71*$CG71</f>
        <v>10784.25</v>
      </c>
      <c r="AU76" s="1259"/>
      <c r="AV76" s="1258">
        <f t="shared" ref="AV76" si="113">AV68*$CG68+AV69*$CG69+AV72*$CG72+AV73*$CG73+AV74*$CG74+AV70*$CG70+AV71*$CG71</f>
        <v>10988</v>
      </c>
      <c r="AW76" s="1259"/>
      <c r="AX76" s="1258">
        <f t="shared" ref="AX76" si="114">AX68*$CG68+AX69*$CG69+AX72*$CG72+AX73*$CG73+AX74*$CG74+AX70*$CG70+AX71*$CG71</f>
        <v>6367</v>
      </c>
      <c r="AY76" s="1259"/>
      <c r="AZ76" s="1258">
        <f t="shared" ref="AZ76" si="115">AZ68*$CG68+AZ69*$CG69+AZ72*$CG72+AZ73*$CG73+AZ74*$CG74+AZ70*$CG70+AZ71*$CG71</f>
        <v>0</v>
      </c>
      <c r="BA76" s="1259"/>
      <c r="BB76" s="1258">
        <f t="shared" ref="BB76" si="116">BB68*$CG68+BB69*$CG69+BB72*$CG72+BB73*$CG73+BB74*$CG74+BB70*$CG70+BB71*$CG71</f>
        <v>0</v>
      </c>
      <c r="BC76" s="1259"/>
      <c r="BD76" s="1258">
        <f t="shared" ref="BD76" si="117">BD68*$CG68+BD69*$CG69+BD72*$CG72+BD73*$CG73+BD74*$CG74+BD70*$CG70+BD71*$CG71</f>
        <v>0</v>
      </c>
      <c r="BE76" s="1259"/>
      <c r="BF76" s="1258">
        <f t="shared" ref="BF76" si="118">BF68*$CG68+BF69*$CG69+BF72*$CG72+BF73*$CG73+BF74*$CG74+BF70*$CG70+BF71*$CG71</f>
        <v>0</v>
      </c>
      <c r="BG76" s="1259"/>
      <c r="BH76" s="1258">
        <f t="shared" ref="BH76" si="119">BH68*$CG68+BH69*$CG69+BH72*$CG72+BH73*$CG73+BH74*$CG74+BH70*$CG70+BH71*$CG71</f>
        <v>0</v>
      </c>
      <c r="BI76" s="1259"/>
      <c r="BJ76" s="1258">
        <f t="shared" ref="BJ76" si="120">BJ68*$CG68+BJ69*$CG69+BJ72*$CG72+BJ73*$CG73+BJ74*$CG74+BJ70*$CG70+BJ71*$CG71</f>
        <v>0</v>
      </c>
      <c r="BK76" s="1259"/>
      <c r="BL76" s="1258">
        <f t="shared" ref="BL76" si="121">BL68*$CG68+BL69*$CG69+BL72*$CG72+BL73*$CG73+BL74*$CG74+BL70*$CG70+BL71*$CG71</f>
        <v>0</v>
      </c>
      <c r="BM76" s="1259"/>
      <c r="BN76" s="1258">
        <f t="shared" ref="BN76" si="122">BN68*$CG68+BN69*$CG69+BN72*$CG72+BN73*$CG73+BN74*$CG74+BN70*$CG70+BN71*$CG71</f>
        <v>0</v>
      </c>
      <c r="BO76" s="1259"/>
      <c r="BP76" s="1258">
        <f t="shared" ref="BP76" si="123">BP68*$CG68+BP69*$CG69+BP72*$CG72+BP73*$CG73+BP74*$CG74+BP70*$CG70+BP71*$CG71</f>
        <v>0</v>
      </c>
      <c r="BQ76" s="1259"/>
      <c r="BR76" s="1258">
        <f t="shared" ref="BR76" si="124">BR68*$CG68+BR69*$CG69+BR72*$CG72+BR73*$CG73+BR74*$CG74+BR70*$CG70+BR71*$CG71</f>
        <v>0</v>
      </c>
      <c r="BS76" s="1259"/>
      <c r="BT76" s="1258">
        <f t="shared" ref="BT76" si="125">BT68*$CG68+BT69*$CG69+BT72*$CG72+BT73*$CG73+BT74*$CG74+BT70*$CG70+BT71*$CG71</f>
        <v>0</v>
      </c>
      <c r="BU76" s="1259"/>
      <c r="BV76" s="1258">
        <f t="shared" ref="BV76" si="126">BV68*$CG68+BV69*$CG69+BV72*$CG72+BV73*$CG73+BV74*$CG74+BV70*$CG70+BV71*$CG71</f>
        <v>0</v>
      </c>
      <c r="BW76" s="1259"/>
      <c r="BX76" s="1258">
        <f t="shared" ref="BX76" si="127">BX68*$CG68+BX69*$CG69+BX72*$CG72+BX73*$CG73+BX74*$CG74+BX70*$CG70+BX71*$CG71</f>
        <v>0</v>
      </c>
      <c r="BY76" s="1259"/>
      <c r="BZ76" s="1258">
        <f t="shared" ref="BZ76" si="128">BZ68*$CG68+BZ69*$CG69+BZ72*$CG72+BZ73*$CG73+BZ74*$CG74+BZ70*$CG70+BZ71*$CG71</f>
        <v>0</v>
      </c>
      <c r="CA76" s="1259"/>
      <c r="CB76" s="1258">
        <f t="shared" ref="CB76" si="129">CB68*$CG68+CB69*$CG69+CB72*$CG72+CB73*$CG73+CB74*$CG74+CB70*$CG70+CB71*$CG71</f>
        <v>0</v>
      </c>
      <c r="CC76" s="1259"/>
      <c r="CD76" s="1258">
        <f t="shared" ref="CD76" si="130">CD68*$CG68+CD69*$CG69+CD72*$CG72+CD73*$CG73+CD74*$CG74+CD70*$CG70+CD71*$CG71</f>
        <v>0</v>
      </c>
      <c r="CE76" s="1259"/>
      <c r="CF76" s="762"/>
      <c r="CG76" s="760" t="s">
        <v>354</v>
      </c>
      <c r="CH76" s="760">
        <f>CH75/CF75</f>
        <v>93.316590563165903</v>
      </c>
      <c r="CI76" s="124"/>
      <c r="CJ76" s="124"/>
      <c r="CK76" s="124"/>
      <c r="CL76" s="124"/>
      <c r="CM76" s="124"/>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I77" s="124"/>
      <c r="CJ77" s="124"/>
      <c r="CK77" s="124"/>
      <c r="CL77" s="124"/>
      <c r="CM77" s="124"/>
    </row>
    <row r="78" spans="1:92" x14ac:dyDescent="0.2">
      <c r="CI78" s="124"/>
      <c r="CJ78" s="124"/>
      <c r="CK78" s="124"/>
      <c r="CL78" s="124"/>
      <c r="CM78" s="124"/>
    </row>
    <row r="79" spans="1:92" ht="23.25" x14ac:dyDescent="0.2">
      <c r="A79" s="338"/>
      <c r="CI79" s="124"/>
      <c r="CJ79" s="124"/>
      <c r="CK79" s="124"/>
      <c r="CL79" s="124"/>
      <c r="CM79" s="124"/>
    </row>
    <row r="80" spans="1:92" x14ac:dyDescent="0.2">
      <c r="CI80" s="124"/>
      <c r="CJ80" s="124"/>
      <c r="CK80" s="124"/>
      <c r="CL80" s="124"/>
      <c r="CM80" s="124"/>
    </row>
    <row r="81" spans="1:95" x14ac:dyDescent="0.2">
      <c r="CI81" s="124"/>
      <c r="CJ81" s="124"/>
      <c r="CK81" s="124"/>
      <c r="CL81" s="124"/>
      <c r="CM81" s="124"/>
    </row>
    <row r="82" spans="1:95" x14ac:dyDescent="0.2">
      <c r="CI82" s="124"/>
      <c r="CJ82" s="124"/>
      <c r="CK82" s="124"/>
      <c r="CL82" s="124"/>
      <c r="CM82" s="124"/>
    </row>
    <row r="83" spans="1:95" x14ac:dyDescent="0.2">
      <c r="CI83" s="124"/>
      <c r="CJ83" s="124"/>
      <c r="CK83" s="124"/>
      <c r="CL83" s="124"/>
      <c r="CM83" s="124"/>
    </row>
    <row r="84" spans="1:95" x14ac:dyDescent="0.2">
      <c r="CI84" s="124"/>
      <c r="CJ84" s="124"/>
      <c r="CK84" s="124"/>
      <c r="CL84" s="124"/>
      <c r="CM84" s="124"/>
    </row>
    <row r="85" spans="1:95" x14ac:dyDescent="0.2">
      <c r="CI85" s="124"/>
      <c r="CJ85" s="124"/>
      <c r="CK85" s="124"/>
      <c r="CL85" s="124"/>
      <c r="CM85" s="124"/>
    </row>
    <row r="86" spans="1:95" x14ac:dyDescent="0.2">
      <c r="CI86" s="124"/>
      <c r="CJ86" s="124"/>
      <c r="CK86" s="124"/>
      <c r="CL86" s="124"/>
      <c r="CM86" s="124"/>
    </row>
    <row r="87" spans="1:95" x14ac:dyDescent="0.2">
      <c r="B87"/>
      <c r="CI87" s="124"/>
      <c r="CJ87" s="124"/>
      <c r="CK87" s="124"/>
      <c r="CL87" s="124"/>
      <c r="CM87" s="124"/>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c r="AH96" s="902">
        <v>0.1</v>
      </c>
    </row>
    <row r="97" spans="1:91" ht="13.5" thickBot="1" x14ac:dyDescent="0.25">
      <c r="A97" s="339" t="s">
        <v>380</v>
      </c>
      <c r="B97" s="340"/>
      <c r="C97" s="341"/>
      <c r="D97" s="342">
        <f>D76</f>
        <v>999</v>
      </c>
      <c r="E97" s="342">
        <f t="shared" ref="E97" si="131">D97</f>
        <v>999</v>
      </c>
      <c r="F97" s="342">
        <f>F76</f>
        <v>5013</v>
      </c>
      <c r="G97" s="342">
        <f t="shared" ref="E97:G98" si="132">F97</f>
        <v>5013</v>
      </c>
      <c r="H97" s="342">
        <f t="shared" ref="H97" si="133">H76</f>
        <v>11548</v>
      </c>
      <c r="I97" s="342">
        <f t="shared" ref="I97:I98" si="134">H97</f>
        <v>11548</v>
      </c>
      <c r="J97" s="342">
        <f>J76</f>
        <v>4288</v>
      </c>
      <c r="K97" s="342">
        <f t="shared" ref="K97:M98" si="135">J97</f>
        <v>4288</v>
      </c>
      <c r="L97" s="342">
        <f t="shared" si="135"/>
        <v>4288</v>
      </c>
      <c r="M97" s="342">
        <f t="shared" si="135"/>
        <v>4288</v>
      </c>
      <c r="N97" s="342">
        <v>0.01</v>
      </c>
      <c r="O97" s="342">
        <v>0.1</v>
      </c>
      <c r="P97" s="342">
        <v>0.1</v>
      </c>
      <c r="Q97" s="342">
        <v>0.1</v>
      </c>
      <c r="R97" s="342">
        <v>0.1</v>
      </c>
      <c r="S97" s="342">
        <v>0.1</v>
      </c>
      <c r="T97" s="342">
        <f t="shared" ref="T97" si="136">T76</f>
        <v>4706</v>
      </c>
      <c r="U97" s="342">
        <f t="shared" ref="U97:U98" si="137">T97</f>
        <v>4706</v>
      </c>
      <c r="V97" s="342">
        <f t="shared" ref="V97" si="138">V76</f>
        <v>3658</v>
      </c>
      <c r="W97" s="342">
        <f t="shared" ref="W97:W98" si="139">V97</f>
        <v>3658</v>
      </c>
      <c r="X97" s="342">
        <f t="shared" ref="X97" si="140">X76</f>
        <v>15586</v>
      </c>
      <c r="Y97" s="342">
        <f t="shared" ref="Y97:Y98" si="141">X97</f>
        <v>15586</v>
      </c>
      <c r="Z97" s="342">
        <f t="shared" ref="Z97" si="142">Z76</f>
        <v>10862.75</v>
      </c>
      <c r="AA97" s="342">
        <f t="shared" ref="AA97:AA98" si="143">Z97</f>
        <v>10862.75</v>
      </c>
      <c r="AB97" s="342">
        <f t="shared" ref="AB97" si="144">AB76</f>
        <v>10191.75</v>
      </c>
      <c r="AC97" s="342">
        <f t="shared" ref="AC97:AC98" si="145">AB97</f>
        <v>10191.75</v>
      </c>
      <c r="AD97" s="342">
        <f t="shared" ref="AD97" si="146">AD76</f>
        <v>5345.5</v>
      </c>
      <c r="AE97" s="342">
        <f t="shared" ref="AE97:AE98" si="147">AD97</f>
        <v>5345.5</v>
      </c>
      <c r="AF97" s="342">
        <f t="shared" ref="AF97" si="148">AF76</f>
        <v>3690.25</v>
      </c>
      <c r="AG97" s="342">
        <f t="shared" ref="AG97:AG98" si="149">AF97</f>
        <v>3690.25</v>
      </c>
      <c r="AH97" s="342">
        <v>0.1</v>
      </c>
      <c r="AI97" s="342">
        <v>0.1</v>
      </c>
      <c r="AJ97" s="342">
        <f t="shared" ref="AJ97" si="150">AJ76</f>
        <v>140</v>
      </c>
      <c r="AK97" s="342">
        <f t="shared" ref="AK97:AK98" si="151">AJ97</f>
        <v>140</v>
      </c>
      <c r="AL97" s="342">
        <f t="shared" ref="AL97" si="152">AL76</f>
        <v>3087.5</v>
      </c>
      <c r="AM97" s="342">
        <f t="shared" ref="AM97:AM98" si="153">AL97</f>
        <v>3087.5</v>
      </c>
      <c r="AN97" s="342">
        <f t="shared" ref="AN97" si="154">AN76</f>
        <v>6427.75</v>
      </c>
      <c r="AO97" s="342">
        <f t="shared" ref="AO97:AO98" si="155">AN97</f>
        <v>6427.75</v>
      </c>
      <c r="AP97" s="342">
        <f t="shared" ref="AP97" si="156">AP76</f>
        <v>59</v>
      </c>
      <c r="AQ97" s="342">
        <f t="shared" ref="AQ97:AQ98" si="157">AP97</f>
        <v>59</v>
      </c>
      <c r="AR97" s="342">
        <f t="shared" ref="AR97" si="158">AR76</f>
        <v>8875.75</v>
      </c>
      <c r="AS97" s="342">
        <f t="shared" ref="AS97:AS98" si="159">AR97</f>
        <v>8875.75</v>
      </c>
      <c r="AT97" s="342">
        <f t="shared" ref="AT97" si="160">AT76</f>
        <v>10784.25</v>
      </c>
      <c r="AU97" s="342">
        <f t="shared" ref="AU97:AU98" si="161">AT97</f>
        <v>10784.25</v>
      </c>
      <c r="AV97" s="342">
        <f t="shared" ref="AV97" si="162">AV76</f>
        <v>10988</v>
      </c>
      <c r="AW97" s="342">
        <f t="shared" ref="AW97:AW98" si="163">AV97</f>
        <v>10988</v>
      </c>
      <c r="AX97" s="342">
        <f t="shared" ref="AX97" si="164">AX76</f>
        <v>6367</v>
      </c>
      <c r="AY97" s="342">
        <f t="shared" ref="AY97:AY98" si="165">AX97</f>
        <v>6367</v>
      </c>
      <c r="AZ97" s="342">
        <f t="shared" ref="AZ97:BJ97" si="166">AZ76</f>
        <v>0</v>
      </c>
      <c r="BA97" s="342">
        <f t="shared" ref="BA97:BA98" si="167">AZ97</f>
        <v>0</v>
      </c>
      <c r="BB97" s="342">
        <f t="shared" si="166"/>
        <v>0</v>
      </c>
      <c r="BC97" s="342">
        <f t="shared" ref="BC97:BC98" si="168">BB97</f>
        <v>0</v>
      </c>
      <c r="BD97" s="342">
        <f t="shared" si="166"/>
        <v>0</v>
      </c>
      <c r="BE97" s="342">
        <f t="shared" ref="BE97:BE98" si="169">BD97</f>
        <v>0</v>
      </c>
      <c r="BF97" s="342">
        <f t="shared" si="166"/>
        <v>0</v>
      </c>
      <c r="BG97" s="342">
        <f t="shared" ref="BG97:BG98" si="170">BF97</f>
        <v>0</v>
      </c>
      <c r="BH97" s="342">
        <f t="shared" si="166"/>
        <v>0</v>
      </c>
      <c r="BI97" s="342">
        <f t="shared" ref="BI97:BI98" si="171">BH97</f>
        <v>0</v>
      </c>
      <c r="BJ97" s="342">
        <f t="shared" si="166"/>
        <v>0</v>
      </c>
      <c r="BK97" s="342">
        <f t="shared" ref="BK97:BK98" si="172">BJ97</f>
        <v>0</v>
      </c>
      <c r="BL97" s="342">
        <f t="shared" ref="BL97" si="173">BL76</f>
        <v>0</v>
      </c>
      <c r="BM97" s="342">
        <f t="shared" ref="BM97:BM98" si="174">BL97</f>
        <v>0</v>
      </c>
      <c r="BN97" s="342">
        <f t="shared" ref="BN97" si="175">BN76</f>
        <v>0</v>
      </c>
      <c r="BO97" s="342">
        <f t="shared" ref="BO97:BO98" si="176">BN97</f>
        <v>0</v>
      </c>
      <c r="BP97" s="342">
        <f t="shared" ref="BP97" si="177">BP76</f>
        <v>0</v>
      </c>
      <c r="BQ97" s="342">
        <f t="shared" ref="BQ97:BQ98" si="178">BP97</f>
        <v>0</v>
      </c>
      <c r="BR97" s="342">
        <f t="shared" ref="BR97" si="179">BR76</f>
        <v>0</v>
      </c>
      <c r="BS97" s="342">
        <f t="shared" ref="BS97:BS98" si="180">BR97</f>
        <v>0</v>
      </c>
      <c r="BT97" s="342">
        <f t="shared" ref="BT97" si="181">BT76</f>
        <v>0</v>
      </c>
      <c r="BU97" s="342">
        <f t="shared" ref="BU97:BU98" si="182">BT97</f>
        <v>0</v>
      </c>
      <c r="BV97" s="342">
        <f t="shared" ref="BV97" si="183">BV76</f>
        <v>0</v>
      </c>
      <c r="BW97" s="342">
        <f t="shared" ref="BW97:BW98" si="184">BV97</f>
        <v>0</v>
      </c>
      <c r="BX97" s="342">
        <f t="shared" ref="BX97" si="185">BX76</f>
        <v>0</v>
      </c>
      <c r="BY97" s="342">
        <f t="shared" ref="BY97:BY98" si="186">BX97</f>
        <v>0</v>
      </c>
      <c r="BZ97" s="342">
        <f t="shared" ref="BZ97" si="187">BZ76</f>
        <v>0</v>
      </c>
      <c r="CA97" s="342">
        <f t="shared" ref="CA97:CA98" si="188">BZ97</f>
        <v>0</v>
      </c>
      <c r="CB97" s="342">
        <f t="shared" ref="CB97" si="189">CB76</f>
        <v>0</v>
      </c>
      <c r="CC97" s="342">
        <f t="shared" ref="CC97:CC98" si="190">CB97</f>
        <v>0</v>
      </c>
      <c r="CD97" s="342">
        <f t="shared" ref="CD97" si="191">CD76</f>
        <v>0</v>
      </c>
      <c r="CE97" s="342">
        <f t="shared" ref="CE97:CE98" si="192">CD97</f>
        <v>0</v>
      </c>
      <c r="CF97" s="343"/>
      <c r="CG97" s="250"/>
      <c r="CH97" s="250"/>
      <c r="CI97" s="344"/>
      <c r="CL97" s="298"/>
      <c r="CM97" s="298"/>
    </row>
    <row r="98" spans="1:91" ht="13.5" thickBot="1" x14ac:dyDescent="0.25">
      <c r="A98" s="339" t="s">
        <v>381</v>
      </c>
      <c r="B98" s="340"/>
      <c r="C98" s="341"/>
      <c r="D98" s="342">
        <f>D97</f>
        <v>999</v>
      </c>
      <c r="E98" s="342">
        <f t="shared" si="132"/>
        <v>999</v>
      </c>
      <c r="F98" s="342">
        <f t="shared" ref="F98" si="193">IF(F97=0,NA(),F97+E98)</f>
        <v>6012</v>
      </c>
      <c r="G98" s="342">
        <f t="shared" si="132"/>
        <v>6012</v>
      </c>
      <c r="H98" s="342">
        <f t="shared" ref="H98" si="194">IF(H97=0,NA(),H97+G98)</f>
        <v>17560</v>
      </c>
      <c r="I98" s="342">
        <f t="shared" si="134"/>
        <v>17560</v>
      </c>
      <c r="J98" s="342">
        <f t="shared" ref="J98" si="195">IF(J97=0,NA(),J97+I98)</f>
        <v>21848</v>
      </c>
      <c r="K98" s="342">
        <f t="shared" si="135"/>
        <v>21848</v>
      </c>
      <c r="L98" s="342">
        <f t="shared" ref="L98" si="196">IF(L97=0,NA(),L97+K98)</f>
        <v>26136</v>
      </c>
      <c r="M98" s="342">
        <f t="shared" si="135"/>
        <v>26136</v>
      </c>
      <c r="N98" s="342">
        <f t="shared" ref="N98" si="197">IF(N97=0,NA(),N97+M98)</f>
        <v>26136.01</v>
      </c>
      <c r="O98" s="342">
        <f t="shared" ref="O98" si="198">N98</f>
        <v>26136.01</v>
      </c>
      <c r="P98" s="342">
        <f t="shared" ref="P98" si="199">IF(P97=0,NA(),P97+O98)</f>
        <v>26136.109999999997</v>
      </c>
      <c r="Q98" s="342">
        <f t="shared" ref="Q98" si="200">P98</f>
        <v>26136.109999999997</v>
      </c>
      <c r="R98" s="342">
        <f t="shared" ref="R98" si="201">IF(R97=0,NA(),R97+Q98)</f>
        <v>26136.209999999995</v>
      </c>
      <c r="S98" s="342">
        <f t="shared" ref="S98" si="202">R98</f>
        <v>26136.209999999995</v>
      </c>
      <c r="T98" s="342">
        <f t="shared" ref="T98" si="203">IF(T97=0,NA(),T97+S98)</f>
        <v>30842.209999999995</v>
      </c>
      <c r="U98" s="342">
        <f t="shared" si="137"/>
        <v>30842.209999999995</v>
      </c>
      <c r="V98" s="342">
        <f t="shared" ref="V98" si="204">IF(V97=0,NA(),V97+U98)</f>
        <v>34500.209999999992</v>
      </c>
      <c r="W98" s="342">
        <f t="shared" si="139"/>
        <v>34500.209999999992</v>
      </c>
      <c r="X98" s="342">
        <f t="shared" ref="X98" si="205">IF(X97=0,NA(),X97+W98)</f>
        <v>50086.209999999992</v>
      </c>
      <c r="Y98" s="342">
        <f t="shared" si="141"/>
        <v>50086.209999999992</v>
      </c>
      <c r="Z98" s="342">
        <f t="shared" ref="Z98" si="206">IF(Z97=0,NA(),Z97+Y98)</f>
        <v>60948.959999999992</v>
      </c>
      <c r="AA98" s="342">
        <f t="shared" si="143"/>
        <v>60948.959999999992</v>
      </c>
      <c r="AB98" s="342">
        <f t="shared" ref="AB98" si="207">IF(AB97=0,NA(),AB97+AA98)</f>
        <v>71140.709999999992</v>
      </c>
      <c r="AC98" s="342">
        <f t="shared" si="145"/>
        <v>71140.709999999992</v>
      </c>
      <c r="AD98" s="342">
        <f t="shared" ref="AD98" si="208">IF(AD97=0,NA(),AD97+AC98)</f>
        <v>76486.209999999992</v>
      </c>
      <c r="AE98" s="342">
        <f t="shared" si="147"/>
        <v>76486.209999999992</v>
      </c>
      <c r="AF98" s="342">
        <f t="shared" ref="AF98" si="209">IF(AF97=0,NA(),AF97+AE98)</f>
        <v>80176.459999999992</v>
      </c>
      <c r="AG98" s="342">
        <f t="shared" si="149"/>
        <v>80176.459999999992</v>
      </c>
      <c r="AH98" s="342">
        <f t="shared" ref="AH98" si="210">IF(AH97=0,NA(),AH97+AG98)</f>
        <v>80176.56</v>
      </c>
      <c r="AI98" s="342">
        <f t="shared" ref="AI98" si="211">AH98</f>
        <v>80176.56</v>
      </c>
      <c r="AJ98" s="342">
        <f t="shared" ref="AJ98" si="212">IF(AJ97=0,NA(),AJ97+AI98)</f>
        <v>80316.56</v>
      </c>
      <c r="AK98" s="342">
        <f t="shared" si="151"/>
        <v>80316.56</v>
      </c>
      <c r="AL98" s="342">
        <f>IF(AL97=0,NA(),AL97+AK98)</f>
        <v>83404.06</v>
      </c>
      <c r="AM98" s="342">
        <f t="shared" si="153"/>
        <v>83404.06</v>
      </c>
      <c r="AN98" s="342">
        <f t="shared" ref="AN98" si="213">IF(AN97=0,NA(),AN97+AM98)</f>
        <v>89831.81</v>
      </c>
      <c r="AO98" s="342">
        <f t="shared" si="155"/>
        <v>89831.81</v>
      </c>
      <c r="AP98" s="342">
        <f t="shared" ref="AP98" si="214">IF(AP97=0,NA(),AP97+AO98)</f>
        <v>89890.81</v>
      </c>
      <c r="AQ98" s="342">
        <f t="shared" si="157"/>
        <v>89890.81</v>
      </c>
      <c r="AR98" s="342">
        <f t="shared" ref="AR98" si="215">IF(AR97=0,NA(),AR97+AQ98)</f>
        <v>98766.56</v>
      </c>
      <c r="AS98" s="342">
        <f t="shared" si="159"/>
        <v>98766.56</v>
      </c>
      <c r="AT98" s="342">
        <f t="shared" ref="AT98" si="216">IF(AT97=0,NA(),AT97+AS98)</f>
        <v>109550.81</v>
      </c>
      <c r="AU98" s="342">
        <f t="shared" si="161"/>
        <v>109550.81</v>
      </c>
      <c r="AV98" s="342">
        <f t="shared" ref="AV98" si="217">IF(AV97=0,NA(),AV97+AU98)</f>
        <v>120538.81</v>
      </c>
      <c r="AW98" s="342">
        <f t="shared" si="163"/>
        <v>120538.81</v>
      </c>
      <c r="AX98" s="342">
        <f t="shared" ref="AX98" si="218">IF(AX97=0,NA(),AX97+AW98)</f>
        <v>126905.81</v>
      </c>
      <c r="AY98" s="342">
        <f t="shared" si="165"/>
        <v>126905.81</v>
      </c>
      <c r="AZ98" s="342" t="e">
        <f>IF(AZ97=0,NA(),AZ97+AY98)</f>
        <v>#N/A</v>
      </c>
      <c r="BA98" s="342" t="e">
        <f t="shared" si="167"/>
        <v>#N/A</v>
      </c>
      <c r="BB98" s="342" t="e">
        <f t="shared" ref="BB98" si="219">IF(BB97=0,NA(),BB97+BA98)</f>
        <v>#N/A</v>
      </c>
      <c r="BC98" s="342" t="e">
        <f t="shared" si="168"/>
        <v>#N/A</v>
      </c>
      <c r="BD98" s="342" t="e">
        <f t="shared" ref="BD98" si="220">IF(BD97=0,NA(),BD97+BC98)</f>
        <v>#N/A</v>
      </c>
      <c r="BE98" s="342" t="e">
        <f t="shared" si="169"/>
        <v>#N/A</v>
      </c>
      <c r="BF98" s="342" t="e">
        <f t="shared" ref="BF98" si="221">IF(BF97=0,NA(),BF97+BE98)</f>
        <v>#N/A</v>
      </c>
      <c r="BG98" s="342" t="e">
        <f t="shared" si="170"/>
        <v>#N/A</v>
      </c>
      <c r="BH98" s="342" t="e">
        <f t="shared" ref="BH98" si="222">IF(BH97=0,NA(),BH97+BG98)</f>
        <v>#N/A</v>
      </c>
      <c r="BI98" s="342" t="e">
        <f t="shared" si="171"/>
        <v>#N/A</v>
      </c>
      <c r="BJ98" s="342" t="e">
        <f t="shared" ref="BJ98" si="223">IF(BJ97=0,NA(),BJ97+BI98)</f>
        <v>#N/A</v>
      </c>
      <c r="BK98" s="342" t="e">
        <f t="shared" si="172"/>
        <v>#N/A</v>
      </c>
      <c r="BL98" s="342" t="e">
        <f t="shared" ref="BL98" si="224">IF(BL97=0,NA(),BL97+BK98)</f>
        <v>#N/A</v>
      </c>
      <c r="BM98" s="342" t="e">
        <f t="shared" si="174"/>
        <v>#N/A</v>
      </c>
      <c r="BN98" s="342" t="e">
        <f t="shared" ref="BN98" si="225">IF(BN97=0,NA(),BN97+BM98)</f>
        <v>#N/A</v>
      </c>
      <c r="BO98" s="342" t="e">
        <f t="shared" si="176"/>
        <v>#N/A</v>
      </c>
      <c r="BP98" s="342" t="e">
        <f t="shared" ref="BP98" si="226">IF(BP97=0,NA(),BP97+BO98)</f>
        <v>#N/A</v>
      </c>
      <c r="BQ98" s="342" t="e">
        <f t="shared" si="178"/>
        <v>#N/A</v>
      </c>
      <c r="BR98" s="342" t="e">
        <f t="shared" ref="BR98" si="227">IF(BR97=0,NA(),BR97+BQ98)</f>
        <v>#N/A</v>
      </c>
      <c r="BS98" s="342" t="e">
        <f t="shared" si="180"/>
        <v>#N/A</v>
      </c>
      <c r="BT98" s="342" t="e">
        <f t="shared" ref="BT98" si="228">IF(BT97=0,NA(),BT97+BS98)</f>
        <v>#N/A</v>
      </c>
      <c r="BU98" s="342" t="e">
        <f t="shared" si="182"/>
        <v>#N/A</v>
      </c>
      <c r="BV98" s="342" t="e">
        <f t="shared" ref="BV98" si="229">IF(BV97=0,NA(),BV97+BU98)</f>
        <v>#N/A</v>
      </c>
      <c r="BW98" s="342" t="e">
        <f t="shared" si="184"/>
        <v>#N/A</v>
      </c>
      <c r="BX98" s="342" t="e">
        <f>IF(BX97=0,NA(),BX97+BW98)</f>
        <v>#N/A</v>
      </c>
      <c r="BY98" s="342" t="e">
        <f t="shared" si="186"/>
        <v>#N/A</v>
      </c>
      <c r="BZ98" s="342" t="e">
        <f t="shared" ref="BZ98" si="230">IF(BZ97=0,NA(),BZ97+BY98)</f>
        <v>#N/A</v>
      </c>
      <c r="CA98" s="342" t="e">
        <f t="shared" si="188"/>
        <v>#N/A</v>
      </c>
      <c r="CB98" s="342" t="e">
        <f t="shared" ref="CB98" si="231">IF(CB97=0,NA(),CB97+CA98)</f>
        <v>#N/A</v>
      </c>
      <c r="CC98" s="342" t="e">
        <f t="shared" si="190"/>
        <v>#N/A</v>
      </c>
      <c r="CD98" s="342" t="e">
        <f t="shared" ref="CD98" si="232">IF(CD97=0,NA(),CD97+CC98)</f>
        <v>#N/A</v>
      </c>
      <c r="CE98" s="342" t="e">
        <f t="shared" si="192"/>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13827.906834410065</v>
      </c>
      <c r="E100" s="351">
        <f t="shared" ref="E100" si="233">D100</f>
        <v>13827.906834410065</v>
      </c>
      <c r="F100" s="351">
        <f>F52</f>
        <v>6913.9534172050326</v>
      </c>
      <c r="G100" s="351">
        <f t="shared" ref="G100" si="234">F100</f>
        <v>6913.9534172050326</v>
      </c>
      <c r="H100" s="351">
        <f>H52</f>
        <v>3456.9767086025163</v>
      </c>
      <c r="I100" s="351">
        <f t="shared" ref="I100:I101" si="235">H100</f>
        <v>3456.9767086025163</v>
      </c>
      <c r="J100" s="351">
        <f>J52</f>
        <v>1382.7906834410066</v>
      </c>
      <c r="K100" s="351">
        <f t="shared" ref="K100:K101" si="236">J100</f>
        <v>1382.7906834410066</v>
      </c>
      <c r="L100" s="351">
        <f>L52</f>
        <v>1382.7906834410066</v>
      </c>
      <c r="M100" s="351">
        <f t="shared" ref="M100:M101" si="237">L100</f>
        <v>1382.7906834410066</v>
      </c>
      <c r="N100" s="351">
        <f>N52</f>
        <v>691.39534172050332</v>
      </c>
      <c r="O100" s="351">
        <f t="shared" ref="O100:O101" si="238">N100</f>
        <v>691.39534172050332</v>
      </c>
      <c r="P100" s="351">
        <f>P52</f>
        <v>0</v>
      </c>
      <c r="Q100" s="351">
        <f t="shared" ref="Q100:Q101" si="239">P100</f>
        <v>0</v>
      </c>
      <c r="R100" s="351">
        <f>R52</f>
        <v>0</v>
      </c>
      <c r="S100" s="351">
        <f t="shared" ref="S100:S101" si="240">R100</f>
        <v>0</v>
      </c>
      <c r="T100" s="351">
        <f>T52</f>
        <v>0</v>
      </c>
      <c r="U100" s="351">
        <f t="shared" ref="U100:U101" si="241">T100</f>
        <v>0</v>
      </c>
      <c r="V100" s="351">
        <f>V52</f>
        <v>0</v>
      </c>
      <c r="W100" s="351">
        <f t="shared" ref="W100:W101" si="242">V100</f>
        <v>0</v>
      </c>
      <c r="X100" s="351">
        <f>X52</f>
        <v>0</v>
      </c>
      <c r="Y100" s="351">
        <f t="shared" ref="Y100:Y101" si="243">X100</f>
        <v>0</v>
      </c>
      <c r="Z100" s="351">
        <f>Z52</f>
        <v>0</v>
      </c>
      <c r="AA100" s="351">
        <f t="shared" ref="AA100:AA101" si="244">Z100</f>
        <v>0</v>
      </c>
      <c r="AB100" s="351">
        <f>AB52</f>
        <v>691.39534172050332</v>
      </c>
      <c r="AC100" s="351">
        <f t="shared" ref="AC100:AC101" si="245">AB100</f>
        <v>691.39534172050332</v>
      </c>
      <c r="AD100" s="351">
        <f>AD52</f>
        <v>691.39534172050332</v>
      </c>
      <c r="AE100" s="351">
        <f t="shared" ref="AE100:AE101" si="246">AD100</f>
        <v>691.39534172050332</v>
      </c>
      <c r="AF100" s="351">
        <f>AF52</f>
        <v>691.39534172050332</v>
      </c>
      <c r="AG100" s="351">
        <f t="shared" ref="AG100:AG101" si="247">AF100</f>
        <v>691.39534172050332</v>
      </c>
      <c r="AH100" s="351">
        <f>AH52</f>
        <v>0</v>
      </c>
      <c r="AI100" s="351">
        <f t="shared" ref="AI100:AI101" si="248">AH100</f>
        <v>0</v>
      </c>
      <c r="AJ100" s="351">
        <f>AJ52</f>
        <v>0</v>
      </c>
      <c r="AK100" s="351">
        <f t="shared" ref="AK100:AK101" si="249">AJ100</f>
        <v>0</v>
      </c>
      <c r="AL100" s="351">
        <f>AL52</f>
        <v>0</v>
      </c>
      <c r="AM100" s="351">
        <f t="shared" ref="AM100:AM101" si="250">AL100</f>
        <v>0</v>
      </c>
      <c r="AN100" s="351">
        <f>AN52</f>
        <v>0</v>
      </c>
      <c r="AO100" s="351">
        <f t="shared" ref="AO100:AO101" si="251">AN100</f>
        <v>0</v>
      </c>
      <c r="AP100" s="351">
        <f>AP52</f>
        <v>1382.7906834410066</v>
      </c>
      <c r="AQ100" s="351">
        <f t="shared" ref="AQ100:AQ101" si="252">AP100</f>
        <v>1382.7906834410066</v>
      </c>
      <c r="AR100" s="351">
        <f>AR52</f>
        <v>1382.7906834410066</v>
      </c>
      <c r="AS100" s="351">
        <f t="shared" ref="AS100:AS101" si="253">AR100</f>
        <v>1382.7906834410066</v>
      </c>
      <c r="AT100" s="351">
        <f>AT52</f>
        <v>691.39534172050332</v>
      </c>
      <c r="AU100" s="351">
        <f t="shared" ref="AU100:AU101" si="254">AT100</f>
        <v>691.39534172050332</v>
      </c>
      <c r="AV100" s="351">
        <f>AV52</f>
        <v>691.39534172050332</v>
      </c>
      <c r="AW100" s="351">
        <f t="shared" ref="AW100:AW101" si="255">AV100</f>
        <v>691.39534172050332</v>
      </c>
      <c r="AX100" s="351">
        <f>AX52</f>
        <v>691.39534172050332</v>
      </c>
      <c r="AY100" s="351">
        <f t="shared" ref="AY100:AY101" si="256">AX100</f>
        <v>691.39534172050332</v>
      </c>
      <c r="AZ100" s="351">
        <f>AZ52</f>
        <v>691.39534172050332</v>
      </c>
      <c r="BA100" s="351">
        <f t="shared" ref="BA100:BA101" si="257">AZ100</f>
        <v>691.39534172050332</v>
      </c>
      <c r="BB100" s="351">
        <f>BB52</f>
        <v>691.39534172050332</v>
      </c>
      <c r="BC100" s="351">
        <f t="shared" ref="BC100:BC101" si="258">BB100</f>
        <v>691.39534172050332</v>
      </c>
      <c r="BD100" s="351">
        <f>BD52</f>
        <v>691.39534172050332</v>
      </c>
      <c r="BE100" s="351">
        <f t="shared" ref="BE100:BE101" si="259">BD100</f>
        <v>691.39534172050332</v>
      </c>
      <c r="BF100" s="351">
        <f>BF52</f>
        <v>691.39534172050332</v>
      </c>
      <c r="BG100" s="351">
        <f t="shared" ref="BG100:BG101" si="260">BF100</f>
        <v>691.39534172050332</v>
      </c>
      <c r="BH100" s="351">
        <f>BH52</f>
        <v>691.39534172050332</v>
      </c>
      <c r="BI100" s="351">
        <f t="shared" ref="BI100:BI101" si="261">BH100</f>
        <v>691.39534172050332</v>
      </c>
      <c r="BJ100" s="351">
        <f>BJ52</f>
        <v>3456.9767086025163</v>
      </c>
      <c r="BK100" s="351">
        <f t="shared" ref="BK100:BK101" si="262">BJ100</f>
        <v>3456.9767086025163</v>
      </c>
      <c r="BL100" s="351">
        <f>BL52</f>
        <v>1382.7906834410066</v>
      </c>
      <c r="BM100" s="351">
        <f t="shared" ref="BM100:BM101" si="263">BL100</f>
        <v>1382.7906834410066</v>
      </c>
      <c r="BN100" s="351">
        <f>BN52</f>
        <v>3456.9767086025163</v>
      </c>
      <c r="BO100" s="351">
        <f t="shared" ref="BO100:BO101" si="264">BN100</f>
        <v>3456.9767086025163</v>
      </c>
      <c r="BP100" s="351">
        <f>BP52</f>
        <v>3456.9767086025163</v>
      </c>
      <c r="BQ100" s="351">
        <f t="shared" ref="BQ100:BQ101" si="265">BP100</f>
        <v>3456.9767086025163</v>
      </c>
      <c r="BR100" s="351">
        <f>BR52</f>
        <v>3456.9767086025163</v>
      </c>
      <c r="BS100" s="351">
        <f t="shared" ref="BS100:BS101" si="266">BR100</f>
        <v>3456.9767086025163</v>
      </c>
      <c r="BT100" s="351">
        <f>BT52</f>
        <v>3456.9767086025163</v>
      </c>
      <c r="BU100" s="351">
        <f t="shared" ref="BU100:BU101" si="267">BT100</f>
        <v>3456.9767086025163</v>
      </c>
      <c r="BV100" s="351">
        <f>BV52</f>
        <v>2765.5813668820133</v>
      </c>
      <c r="BW100" s="351">
        <f t="shared" ref="BW100:BW101" si="268">BV100</f>
        <v>2765.5813668820133</v>
      </c>
      <c r="BX100" s="351">
        <f>BX52</f>
        <v>2074.1860251615094</v>
      </c>
      <c r="BY100" s="351">
        <f t="shared" ref="BY100:BY101" si="269">BX100</f>
        <v>2074.1860251615094</v>
      </c>
      <c r="BZ100" s="351">
        <f>BZ52</f>
        <v>2765.5813668820133</v>
      </c>
      <c r="CA100" s="351">
        <f t="shared" ref="CA100:CA101" si="270">BZ100</f>
        <v>2765.5813668820133</v>
      </c>
      <c r="CB100" s="351">
        <f>CB52</f>
        <v>2074.1860251615094</v>
      </c>
      <c r="CC100" s="351">
        <f t="shared" ref="CC100:CC101" si="271">CB100</f>
        <v>2074.1860251615094</v>
      </c>
      <c r="CD100" s="351">
        <f>CD52</f>
        <v>2765.5813668820133</v>
      </c>
      <c r="CE100" s="351">
        <f t="shared" ref="CE100:CE101" si="272">CD100</f>
        <v>2765.5813668820133</v>
      </c>
      <c r="CF100" s="352"/>
      <c r="CG100" s="352"/>
      <c r="CH100" s="352"/>
      <c r="CI100" s="353"/>
      <c r="CJ100" s="354"/>
      <c r="CK100" s="354"/>
    </row>
    <row r="101" spans="1:91" ht="13.5" thickBot="1" x14ac:dyDescent="0.25">
      <c r="A101" s="339" t="s">
        <v>383</v>
      </c>
      <c r="B101" s="340"/>
      <c r="C101" s="341"/>
      <c r="D101" s="355">
        <f>C101+D100</f>
        <v>13827.906834410065</v>
      </c>
      <c r="E101" s="356">
        <f>D101</f>
        <v>13827.906834410065</v>
      </c>
      <c r="F101" s="355">
        <f>E101+F100</f>
        <v>20741.860251615097</v>
      </c>
      <c r="G101" s="351">
        <f>F101</f>
        <v>20741.860251615097</v>
      </c>
      <c r="H101" s="355">
        <f t="shared" ref="H101" si="273">G101+H100</f>
        <v>24198.836960217614</v>
      </c>
      <c r="I101" s="356">
        <f t="shared" si="235"/>
        <v>24198.836960217614</v>
      </c>
      <c r="J101" s="355">
        <f t="shared" ref="J101" si="274">I101+J100</f>
        <v>25581.627643658619</v>
      </c>
      <c r="K101" s="351">
        <f t="shared" si="236"/>
        <v>25581.627643658619</v>
      </c>
      <c r="L101" s="355">
        <f t="shared" ref="L101" si="275">K101+L100</f>
        <v>26964.418327099625</v>
      </c>
      <c r="M101" s="356">
        <f t="shared" si="237"/>
        <v>26964.418327099625</v>
      </c>
      <c r="N101" s="355">
        <f t="shared" ref="N101" si="276">M101+N100</f>
        <v>27655.81366882013</v>
      </c>
      <c r="O101" s="351">
        <f t="shared" si="238"/>
        <v>27655.81366882013</v>
      </c>
      <c r="P101" s="355">
        <f t="shared" ref="P101" si="277">O101+P100</f>
        <v>27655.81366882013</v>
      </c>
      <c r="Q101" s="356">
        <f t="shared" si="239"/>
        <v>27655.81366882013</v>
      </c>
      <c r="R101" s="355">
        <f t="shared" ref="R101" si="278">Q101+R100</f>
        <v>27655.81366882013</v>
      </c>
      <c r="S101" s="351">
        <f t="shared" si="240"/>
        <v>27655.81366882013</v>
      </c>
      <c r="T101" s="355">
        <f t="shared" ref="T101" si="279">S101+T100</f>
        <v>27655.81366882013</v>
      </c>
      <c r="U101" s="356">
        <f t="shared" si="241"/>
        <v>27655.81366882013</v>
      </c>
      <c r="V101" s="355">
        <f t="shared" ref="V101" si="280">U101+V100</f>
        <v>27655.81366882013</v>
      </c>
      <c r="W101" s="351">
        <f t="shared" si="242"/>
        <v>27655.81366882013</v>
      </c>
      <c r="X101" s="355">
        <f t="shared" ref="X101" si="281">W101+X100</f>
        <v>27655.81366882013</v>
      </c>
      <c r="Y101" s="356">
        <f t="shared" si="243"/>
        <v>27655.81366882013</v>
      </c>
      <c r="Z101" s="355">
        <f t="shared" ref="Z101" si="282">Y101+Z100</f>
        <v>27655.81366882013</v>
      </c>
      <c r="AA101" s="351">
        <f t="shared" si="244"/>
        <v>27655.81366882013</v>
      </c>
      <c r="AB101" s="355">
        <f t="shared" ref="AB101" si="283">AA101+AB100</f>
        <v>28347.209010540635</v>
      </c>
      <c r="AC101" s="356">
        <f t="shared" si="245"/>
        <v>28347.209010540635</v>
      </c>
      <c r="AD101" s="355">
        <f t="shared" ref="AD101" si="284">AC101+AD100</f>
        <v>29038.60435226114</v>
      </c>
      <c r="AE101" s="351">
        <f t="shared" si="246"/>
        <v>29038.60435226114</v>
      </c>
      <c r="AF101" s="355">
        <f t="shared" ref="AF101" si="285">AE101+AF100</f>
        <v>29729.999693981645</v>
      </c>
      <c r="AG101" s="356">
        <f t="shared" si="247"/>
        <v>29729.999693981645</v>
      </c>
      <c r="AH101" s="355">
        <f t="shared" ref="AH101" si="286">AG101+AH100</f>
        <v>29729.999693981645</v>
      </c>
      <c r="AI101" s="351">
        <f t="shared" si="248"/>
        <v>29729.999693981645</v>
      </c>
      <c r="AJ101" s="355">
        <f t="shared" ref="AJ101" si="287">AI101+AJ100</f>
        <v>29729.999693981645</v>
      </c>
      <c r="AK101" s="356">
        <f t="shared" si="249"/>
        <v>29729.999693981645</v>
      </c>
      <c r="AL101" s="355">
        <f t="shared" ref="AL101" si="288">AK101+AL100</f>
        <v>29729.999693981645</v>
      </c>
      <c r="AM101" s="351">
        <f t="shared" si="250"/>
        <v>29729.999693981645</v>
      </c>
      <c r="AN101" s="355">
        <f t="shared" ref="AN101" si="289">AM101+AN100</f>
        <v>29729.999693981645</v>
      </c>
      <c r="AO101" s="356">
        <f t="shared" si="251"/>
        <v>29729.999693981645</v>
      </c>
      <c r="AP101" s="355">
        <f t="shared" ref="AP101" si="290">AO101+AP100</f>
        <v>31112.790377422651</v>
      </c>
      <c r="AQ101" s="351">
        <f t="shared" si="252"/>
        <v>31112.790377422651</v>
      </c>
      <c r="AR101" s="355">
        <f t="shared" ref="AR101" si="291">AQ101+AR100</f>
        <v>32495.581060863657</v>
      </c>
      <c r="AS101" s="356">
        <f t="shared" si="253"/>
        <v>32495.581060863657</v>
      </c>
      <c r="AT101" s="355">
        <f t="shared" ref="AT101" si="292">AS101+AT100</f>
        <v>33186.976402584158</v>
      </c>
      <c r="AU101" s="351">
        <f t="shared" si="254"/>
        <v>33186.976402584158</v>
      </c>
      <c r="AV101" s="355">
        <f t="shared" ref="AV101" si="293">AU101+AV100</f>
        <v>33878.371744304663</v>
      </c>
      <c r="AW101" s="356">
        <f t="shared" si="255"/>
        <v>33878.371744304663</v>
      </c>
      <c r="AX101" s="355">
        <f t="shared" ref="AX101" si="294">AW101+AX100</f>
        <v>34569.767086025167</v>
      </c>
      <c r="AY101" s="351">
        <f t="shared" si="256"/>
        <v>34569.767086025167</v>
      </c>
      <c r="AZ101" s="355">
        <f>AY101+AZ100</f>
        <v>35261.162427745672</v>
      </c>
      <c r="BA101" s="356">
        <f t="shared" si="257"/>
        <v>35261.162427745672</v>
      </c>
      <c r="BB101" s="355">
        <f t="shared" ref="BB101" si="295">BA101+BB100</f>
        <v>35952.557769466177</v>
      </c>
      <c r="BC101" s="356">
        <f t="shared" si="258"/>
        <v>35952.557769466177</v>
      </c>
      <c r="BD101" s="355">
        <f t="shared" ref="BD101" si="296">BC101+BD100</f>
        <v>36643.953111186682</v>
      </c>
      <c r="BE101" s="356">
        <f t="shared" si="259"/>
        <v>36643.953111186682</v>
      </c>
      <c r="BF101" s="355">
        <f t="shared" ref="BF101" si="297">BE101+BF100</f>
        <v>37335.348452907187</v>
      </c>
      <c r="BG101" s="356">
        <f t="shared" si="260"/>
        <v>37335.348452907187</v>
      </c>
      <c r="BH101" s="355">
        <f t="shared" ref="BH101" si="298">BG101+BH100</f>
        <v>38026.743794627691</v>
      </c>
      <c r="BI101" s="356">
        <f t="shared" si="261"/>
        <v>38026.743794627691</v>
      </c>
      <c r="BJ101" s="355">
        <f t="shared" ref="BJ101" si="299">BI101+BJ100</f>
        <v>41483.720503230208</v>
      </c>
      <c r="BK101" s="356">
        <f t="shared" si="262"/>
        <v>41483.720503230208</v>
      </c>
      <c r="BL101" s="355">
        <f t="shared" ref="BL101" si="300">BK101+BL100</f>
        <v>42866.511186671218</v>
      </c>
      <c r="BM101" s="356">
        <f t="shared" si="263"/>
        <v>42866.511186671218</v>
      </c>
      <c r="BN101" s="355">
        <f t="shared" ref="BN101" si="301">BM101+BN100</f>
        <v>46323.487895273734</v>
      </c>
      <c r="BO101" s="356">
        <f t="shared" si="264"/>
        <v>46323.487895273734</v>
      </c>
      <c r="BP101" s="355">
        <f t="shared" ref="BP101" si="302">BO101+BP100</f>
        <v>49780.464603876251</v>
      </c>
      <c r="BQ101" s="356">
        <f t="shared" si="265"/>
        <v>49780.464603876251</v>
      </c>
      <c r="BR101" s="355">
        <f t="shared" ref="BR101" si="303">BQ101+BR100</f>
        <v>53237.441312478768</v>
      </c>
      <c r="BS101" s="356">
        <f t="shared" si="266"/>
        <v>53237.441312478768</v>
      </c>
      <c r="BT101" s="355">
        <f t="shared" ref="BT101" si="304">BS101+BT100</f>
        <v>56694.418021081285</v>
      </c>
      <c r="BU101" s="356">
        <f t="shared" si="267"/>
        <v>56694.418021081285</v>
      </c>
      <c r="BV101" s="355">
        <f t="shared" ref="BV101" si="305">BU101+BV100</f>
        <v>59459.999387963297</v>
      </c>
      <c r="BW101" s="356">
        <f t="shared" si="268"/>
        <v>59459.999387963297</v>
      </c>
      <c r="BX101" s="355">
        <f t="shared" ref="BX101" si="306">BW101+BX100</f>
        <v>61534.185413124804</v>
      </c>
      <c r="BY101" s="356">
        <f t="shared" si="269"/>
        <v>61534.185413124804</v>
      </c>
      <c r="BZ101" s="355">
        <f t="shared" ref="BZ101" si="307">BY101+BZ100</f>
        <v>64299.766780006816</v>
      </c>
      <c r="CA101" s="356">
        <f t="shared" si="270"/>
        <v>64299.766780006816</v>
      </c>
      <c r="CB101" s="355">
        <f t="shared" ref="CB101" si="308">CA101+CB100</f>
        <v>66373.95280516833</v>
      </c>
      <c r="CC101" s="356">
        <f t="shared" si="271"/>
        <v>66373.95280516833</v>
      </c>
      <c r="CD101" s="355">
        <f t="shared" ref="CD101" si="309">CC101+CD100</f>
        <v>69139.534172050349</v>
      </c>
      <c r="CE101" s="356">
        <f t="shared" si="272"/>
        <v>69139.534172050349</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0">D103</f>
        <v>0</v>
      </c>
      <c r="F103" s="351">
        <f>F55</f>
        <v>0</v>
      </c>
      <c r="G103" s="351">
        <f t="shared" ref="G103" si="311">F103</f>
        <v>0</v>
      </c>
      <c r="H103" s="351">
        <f>H55</f>
        <v>0</v>
      </c>
      <c r="I103" s="351">
        <f t="shared" ref="I103:I106" si="312">H103</f>
        <v>0</v>
      </c>
      <c r="J103" s="351">
        <f>J55</f>
        <v>0</v>
      </c>
      <c r="K103" s="351">
        <f t="shared" ref="K103:K106" si="313">J103</f>
        <v>0</v>
      </c>
      <c r="L103" s="351">
        <f>L55</f>
        <v>0</v>
      </c>
      <c r="M103" s="351">
        <f t="shared" ref="M103:M106" si="314">L103</f>
        <v>0</v>
      </c>
      <c r="N103" s="351">
        <f>N55</f>
        <v>0</v>
      </c>
      <c r="O103" s="351">
        <f t="shared" ref="O103:O106" si="315">N103</f>
        <v>0</v>
      </c>
      <c r="P103" s="351">
        <f>P55</f>
        <v>0</v>
      </c>
      <c r="Q103" s="351">
        <f t="shared" ref="Q103:Q106" si="316">P103</f>
        <v>0</v>
      </c>
      <c r="R103" s="351">
        <f>R55</f>
        <v>0</v>
      </c>
      <c r="S103" s="351">
        <f t="shared" ref="S103:S106" si="317">R103</f>
        <v>0</v>
      </c>
      <c r="T103" s="351">
        <f>T55</f>
        <v>0</v>
      </c>
      <c r="U103" s="351">
        <f t="shared" ref="U103:U106" si="318">T103</f>
        <v>0</v>
      </c>
      <c r="V103" s="351">
        <f>V55</f>
        <v>0</v>
      </c>
      <c r="W103" s="351">
        <f t="shared" ref="W103:W106" si="319">V103</f>
        <v>0</v>
      </c>
      <c r="X103" s="351">
        <f>X55</f>
        <v>0</v>
      </c>
      <c r="Y103" s="351">
        <f t="shared" ref="Y103:Y106" si="320">X103</f>
        <v>0</v>
      </c>
      <c r="Z103" s="351">
        <f>Z55</f>
        <v>0</v>
      </c>
      <c r="AA103" s="351">
        <f t="shared" ref="AA103:AA106" si="321">Z103</f>
        <v>0</v>
      </c>
      <c r="AB103" s="351">
        <f>AB55</f>
        <v>0</v>
      </c>
      <c r="AC103" s="351">
        <f t="shared" ref="AC103:AC106" si="322">AB103</f>
        <v>0</v>
      </c>
      <c r="AD103" s="351">
        <f>AD55</f>
        <v>0</v>
      </c>
      <c r="AE103" s="351">
        <f t="shared" ref="AE103:AE106" si="323">AD103</f>
        <v>0</v>
      </c>
      <c r="AF103" s="351">
        <f>AF55</f>
        <v>0</v>
      </c>
      <c r="AG103" s="351">
        <f t="shared" ref="AG103:AG106" si="324">AF103</f>
        <v>0</v>
      </c>
      <c r="AH103" s="351">
        <f>AH55</f>
        <v>0</v>
      </c>
      <c r="AI103" s="351">
        <f t="shared" ref="AI103:AI106" si="325">AH103</f>
        <v>0</v>
      </c>
      <c r="AJ103" s="351">
        <f>AJ55</f>
        <v>0</v>
      </c>
      <c r="AK103" s="351">
        <f t="shared" ref="AK103:AK106" si="326">AJ103</f>
        <v>0</v>
      </c>
      <c r="AL103" s="351">
        <f>AL55</f>
        <v>0</v>
      </c>
      <c r="AM103" s="351">
        <f t="shared" ref="AM103:AM106" si="327">AL103</f>
        <v>0</v>
      </c>
      <c r="AN103" s="351">
        <f>AN55</f>
        <v>0</v>
      </c>
      <c r="AO103" s="351">
        <f t="shared" ref="AO103:AO106" si="328">AN103</f>
        <v>0</v>
      </c>
      <c r="AP103" s="351">
        <f>AP55</f>
        <v>0</v>
      </c>
      <c r="AQ103" s="351">
        <f t="shared" ref="AQ103:AQ106" si="329">AP103</f>
        <v>0</v>
      </c>
      <c r="AR103" s="351">
        <f>AR55</f>
        <v>0</v>
      </c>
      <c r="AS103" s="351">
        <f t="shared" ref="AS103:AS106" si="330">AR103</f>
        <v>0</v>
      </c>
      <c r="AT103" s="351">
        <f>AT55</f>
        <v>0</v>
      </c>
      <c r="AU103" s="351">
        <f t="shared" ref="AU103:AU106" si="331">AT103</f>
        <v>0</v>
      </c>
      <c r="AV103" s="351">
        <f>AV55</f>
        <v>0</v>
      </c>
      <c r="AW103" s="351">
        <f t="shared" ref="AW103:AW106" si="332">AV103</f>
        <v>0</v>
      </c>
      <c r="AX103" s="351">
        <f>AX55</f>
        <v>0</v>
      </c>
      <c r="AY103" s="351">
        <f t="shared" ref="AY103:AY106" si="333">AX103</f>
        <v>0</v>
      </c>
      <c r="AZ103" s="351">
        <f>AZ55</f>
        <v>0</v>
      </c>
      <c r="BA103" s="351">
        <f t="shared" ref="BA103:BA106" si="334">AZ103</f>
        <v>0</v>
      </c>
      <c r="BB103" s="351">
        <f>BB55</f>
        <v>0</v>
      </c>
      <c r="BC103" s="351">
        <f t="shared" ref="BC103:BC106" si="335">BB103</f>
        <v>0</v>
      </c>
      <c r="BD103" s="351">
        <f>BD55</f>
        <v>0</v>
      </c>
      <c r="BE103" s="351">
        <f t="shared" ref="BE103:BE106" si="336">BD103</f>
        <v>0</v>
      </c>
      <c r="BF103" s="351">
        <f>BF55</f>
        <v>0</v>
      </c>
      <c r="BG103" s="351">
        <f t="shared" ref="BG103:BG106" si="337">BF103</f>
        <v>0</v>
      </c>
      <c r="BH103" s="351">
        <f>BH55</f>
        <v>0</v>
      </c>
      <c r="BI103" s="351">
        <f t="shared" ref="BI103:BI106" si="338">BH103</f>
        <v>0</v>
      </c>
      <c r="BJ103" s="351">
        <f>BJ55</f>
        <v>0</v>
      </c>
      <c r="BK103" s="351">
        <f t="shared" ref="BK103:BK106" si="339">BJ103</f>
        <v>0</v>
      </c>
      <c r="BL103" s="351">
        <f>BL55</f>
        <v>0</v>
      </c>
      <c r="BM103" s="351">
        <f t="shared" ref="BM103:BM106" si="340">BL103</f>
        <v>0</v>
      </c>
      <c r="BN103" s="351">
        <f>BN55</f>
        <v>0</v>
      </c>
      <c r="BO103" s="351">
        <f t="shared" ref="BO103:BO106" si="341">BN103</f>
        <v>0</v>
      </c>
      <c r="BP103" s="351">
        <f>BP55</f>
        <v>0</v>
      </c>
      <c r="BQ103" s="351">
        <f t="shared" ref="BQ103:BQ106" si="342">BP103</f>
        <v>0</v>
      </c>
      <c r="BR103" s="351">
        <f>BR55</f>
        <v>0</v>
      </c>
      <c r="BS103" s="351">
        <f t="shared" ref="BS103:BS106" si="343">BR103</f>
        <v>0</v>
      </c>
      <c r="BT103" s="351">
        <f>BT55</f>
        <v>0</v>
      </c>
      <c r="BU103" s="351">
        <f t="shared" ref="BU103:BU106" si="344">BT103</f>
        <v>0</v>
      </c>
      <c r="BV103" s="351">
        <f>BV55</f>
        <v>0</v>
      </c>
      <c r="BW103" s="351">
        <f t="shared" ref="BW103:BW106" si="345">BV103</f>
        <v>0</v>
      </c>
      <c r="BX103" s="351">
        <f>BX55</f>
        <v>0</v>
      </c>
      <c r="BY103" s="351">
        <f t="shared" ref="BY103:CA106" si="346">BX103</f>
        <v>0</v>
      </c>
      <c r="BZ103" s="351">
        <f>BZ55</f>
        <v>0</v>
      </c>
      <c r="CA103" s="351">
        <f t="shared" ref="CA103" si="347">BZ103</f>
        <v>0</v>
      </c>
      <c r="CB103" s="351">
        <f>CB55</f>
        <v>0</v>
      </c>
      <c r="CC103" s="351">
        <f t="shared" ref="CC103:CC106" si="348">CB103</f>
        <v>0</v>
      </c>
      <c r="CD103" s="351">
        <f>CD55</f>
        <v>0</v>
      </c>
      <c r="CE103" s="351">
        <f t="shared" ref="CE103:CE106" si="349">CD103</f>
        <v>0</v>
      </c>
      <c r="CF103" s="352"/>
      <c r="CG103" s="352"/>
      <c r="CH103" s="352"/>
      <c r="CI103" s="353"/>
      <c r="CJ103" s="354"/>
      <c r="CK103" s="354"/>
    </row>
    <row r="104" spans="1:91" ht="13.5" thickBot="1" x14ac:dyDescent="0.25">
      <c r="A104" s="339" t="s">
        <v>386</v>
      </c>
      <c r="B104" s="340"/>
      <c r="C104" s="341"/>
      <c r="D104" s="481">
        <f>D52</f>
        <v>13827.906834410065</v>
      </c>
      <c r="E104" s="481">
        <f t="shared" ref="E104:BP104" si="350">E52</f>
        <v>0</v>
      </c>
      <c r="F104" s="481">
        <f t="shared" si="350"/>
        <v>6913.9534172050326</v>
      </c>
      <c r="G104" s="481">
        <f t="shared" si="350"/>
        <v>0</v>
      </c>
      <c r="H104" s="481">
        <f t="shared" si="350"/>
        <v>3456.9767086025163</v>
      </c>
      <c r="I104" s="481">
        <f t="shared" si="350"/>
        <v>0</v>
      </c>
      <c r="J104" s="481">
        <f t="shared" si="350"/>
        <v>1382.7906834410066</v>
      </c>
      <c r="K104" s="481">
        <f t="shared" si="350"/>
        <v>0</v>
      </c>
      <c r="L104" s="481">
        <f t="shared" si="350"/>
        <v>1382.7906834410066</v>
      </c>
      <c r="M104" s="481">
        <f t="shared" si="350"/>
        <v>0</v>
      </c>
      <c r="N104" s="481">
        <f t="shared" si="350"/>
        <v>691.39534172050332</v>
      </c>
      <c r="O104" s="481">
        <f t="shared" si="350"/>
        <v>0</v>
      </c>
      <c r="P104" s="481">
        <f t="shared" si="350"/>
        <v>0</v>
      </c>
      <c r="Q104" s="481">
        <f t="shared" si="350"/>
        <v>0</v>
      </c>
      <c r="R104" s="481">
        <f t="shared" si="350"/>
        <v>0</v>
      </c>
      <c r="S104" s="481">
        <f t="shared" si="350"/>
        <v>0</v>
      </c>
      <c r="T104" s="481">
        <f t="shared" si="350"/>
        <v>0</v>
      </c>
      <c r="U104" s="481">
        <f t="shared" si="350"/>
        <v>0</v>
      </c>
      <c r="V104" s="481">
        <f t="shared" si="350"/>
        <v>0</v>
      </c>
      <c r="W104" s="481">
        <f t="shared" si="350"/>
        <v>0</v>
      </c>
      <c r="X104" s="481">
        <f t="shared" si="350"/>
        <v>0</v>
      </c>
      <c r="Y104" s="481">
        <f t="shared" si="350"/>
        <v>0</v>
      </c>
      <c r="Z104" s="481">
        <f t="shared" si="350"/>
        <v>0</v>
      </c>
      <c r="AA104" s="481">
        <f t="shared" si="350"/>
        <v>0</v>
      </c>
      <c r="AB104" s="481">
        <f t="shared" si="350"/>
        <v>691.39534172050332</v>
      </c>
      <c r="AC104" s="481">
        <f t="shared" si="350"/>
        <v>0</v>
      </c>
      <c r="AD104" s="481">
        <f t="shared" si="350"/>
        <v>691.39534172050332</v>
      </c>
      <c r="AE104" s="481">
        <f t="shared" si="350"/>
        <v>0</v>
      </c>
      <c r="AF104" s="481">
        <f t="shared" si="350"/>
        <v>691.39534172050332</v>
      </c>
      <c r="AG104" s="481">
        <f t="shared" si="350"/>
        <v>0</v>
      </c>
      <c r="AH104" s="481">
        <f t="shared" si="350"/>
        <v>0</v>
      </c>
      <c r="AI104" s="481">
        <f t="shared" si="350"/>
        <v>0</v>
      </c>
      <c r="AJ104" s="481">
        <f t="shared" si="350"/>
        <v>0</v>
      </c>
      <c r="AK104" s="481">
        <f t="shared" si="350"/>
        <v>0</v>
      </c>
      <c r="AL104" s="481">
        <f t="shared" si="350"/>
        <v>0</v>
      </c>
      <c r="AM104" s="481">
        <f t="shared" si="350"/>
        <v>0</v>
      </c>
      <c r="AN104" s="481">
        <f t="shared" si="350"/>
        <v>0</v>
      </c>
      <c r="AO104" s="481">
        <f t="shared" si="350"/>
        <v>0</v>
      </c>
      <c r="AP104" s="481">
        <f t="shared" si="350"/>
        <v>1382.7906834410066</v>
      </c>
      <c r="AQ104" s="481">
        <f t="shared" si="350"/>
        <v>0</v>
      </c>
      <c r="AR104" s="481">
        <f t="shared" si="350"/>
        <v>1382.7906834410066</v>
      </c>
      <c r="AS104" s="481">
        <f t="shared" si="350"/>
        <v>0</v>
      </c>
      <c r="AT104" s="481">
        <f t="shared" si="350"/>
        <v>691.39534172050332</v>
      </c>
      <c r="AU104" s="481">
        <f t="shared" si="350"/>
        <v>0</v>
      </c>
      <c r="AV104" s="481">
        <f t="shared" si="350"/>
        <v>691.39534172050332</v>
      </c>
      <c r="AW104" s="481">
        <f t="shared" si="350"/>
        <v>0</v>
      </c>
      <c r="AX104" s="481">
        <f t="shared" si="350"/>
        <v>691.39534172050332</v>
      </c>
      <c r="AY104" s="481">
        <f t="shared" si="350"/>
        <v>0</v>
      </c>
      <c r="AZ104" s="481">
        <f t="shared" si="350"/>
        <v>691.39534172050332</v>
      </c>
      <c r="BA104" s="481">
        <f t="shared" si="350"/>
        <v>0</v>
      </c>
      <c r="BB104" s="481">
        <f t="shared" si="350"/>
        <v>691.39534172050332</v>
      </c>
      <c r="BC104" s="481">
        <f t="shared" si="350"/>
        <v>0</v>
      </c>
      <c r="BD104" s="481">
        <f t="shared" si="350"/>
        <v>691.39534172050332</v>
      </c>
      <c r="BE104" s="481">
        <f t="shared" si="350"/>
        <v>0</v>
      </c>
      <c r="BF104" s="481">
        <f t="shared" si="350"/>
        <v>691.39534172050332</v>
      </c>
      <c r="BG104" s="481">
        <f t="shared" si="350"/>
        <v>0</v>
      </c>
      <c r="BH104" s="481">
        <f t="shared" si="350"/>
        <v>691.39534172050332</v>
      </c>
      <c r="BI104" s="481">
        <f t="shared" si="350"/>
        <v>0</v>
      </c>
      <c r="BJ104" s="481">
        <f t="shared" si="350"/>
        <v>3456.9767086025163</v>
      </c>
      <c r="BK104" s="481">
        <f t="shared" si="350"/>
        <v>0</v>
      </c>
      <c r="BL104" s="481">
        <f t="shared" si="350"/>
        <v>1382.7906834410066</v>
      </c>
      <c r="BM104" s="481">
        <f t="shared" si="350"/>
        <v>0</v>
      </c>
      <c r="BN104" s="481">
        <f t="shared" si="350"/>
        <v>3456.9767086025163</v>
      </c>
      <c r="BO104" s="481">
        <f t="shared" si="350"/>
        <v>0</v>
      </c>
      <c r="BP104" s="481">
        <f t="shared" si="350"/>
        <v>3456.9767086025163</v>
      </c>
      <c r="BQ104" s="481">
        <f t="shared" ref="BQ104:CE104" si="351">BQ52</f>
        <v>0</v>
      </c>
      <c r="BR104" s="481">
        <f t="shared" si="351"/>
        <v>3456.9767086025163</v>
      </c>
      <c r="BS104" s="481">
        <f t="shared" si="351"/>
        <v>0</v>
      </c>
      <c r="BT104" s="481">
        <f t="shared" si="351"/>
        <v>3456.9767086025163</v>
      </c>
      <c r="BU104" s="481">
        <f t="shared" si="351"/>
        <v>0</v>
      </c>
      <c r="BV104" s="481">
        <f t="shared" si="351"/>
        <v>2765.5813668820133</v>
      </c>
      <c r="BW104" s="481">
        <f t="shared" si="351"/>
        <v>0</v>
      </c>
      <c r="BX104" s="481">
        <f t="shared" si="351"/>
        <v>2074.1860251615094</v>
      </c>
      <c r="BY104" s="481">
        <f t="shared" si="351"/>
        <v>0</v>
      </c>
      <c r="BZ104" s="481">
        <f t="shared" si="351"/>
        <v>2765.5813668820133</v>
      </c>
      <c r="CA104" s="481">
        <f t="shared" si="351"/>
        <v>0</v>
      </c>
      <c r="CB104" s="481">
        <f t="shared" si="351"/>
        <v>2074.1860251615094</v>
      </c>
      <c r="CC104" s="481">
        <f t="shared" si="351"/>
        <v>0</v>
      </c>
      <c r="CD104" s="481">
        <f t="shared" si="351"/>
        <v>2765.5813668820133</v>
      </c>
      <c r="CE104" s="481">
        <f t="shared" si="351"/>
        <v>0</v>
      </c>
      <c r="CF104" s="352"/>
      <c r="CG104" s="352"/>
      <c r="CH104" s="352"/>
      <c r="CI104" s="353"/>
      <c r="CJ104" s="354"/>
      <c r="CK104" s="354"/>
    </row>
    <row r="105" spans="1:91" ht="13.5" thickBot="1" x14ac:dyDescent="0.25">
      <c r="A105" s="339" t="s">
        <v>387</v>
      </c>
      <c r="B105" s="340"/>
      <c r="C105" s="341"/>
      <c r="D105" s="481">
        <f>D63</f>
        <v>0</v>
      </c>
      <c r="E105" s="481">
        <f t="shared" ref="E105:BP105" si="352">E63</f>
        <v>0</v>
      </c>
      <c r="F105" s="481">
        <f t="shared" si="352"/>
        <v>0</v>
      </c>
      <c r="G105" s="481">
        <f t="shared" si="352"/>
        <v>0</v>
      </c>
      <c r="H105" s="481">
        <f t="shared" si="352"/>
        <v>0</v>
      </c>
      <c r="I105" s="481">
        <f t="shared" si="352"/>
        <v>0</v>
      </c>
      <c r="J105" s="481">
        <f t="shared" si="352"/>
        <v>0</v>
      </c>
      <c r="K105" s="481">
        <f t="shared" si="352"/>
        <v>0</v>
      </c>
      <c r="L105" s="481">
        <f t="shared" si="352"/>
        <v>0</v>
      </c>
      <c r="M105" s="481">
        <f t="shared" si="352"/>
        <v>0</v>
      </c>
      <c r="N105" s="481">
        <f t="shared" si="352"/>
        <v>0</v>
      </c>
      <c r="O105" s="481">
        <f t="shared" si="352"/>
        <v>0</v>
      </c>
      <c r="P105" s="481">
        <f t="shared" si="352"/>
        <v>0</v>
      </c>
      <c r="Q105" s="481">
        <f t="shared" si="352"/>
        <v>0</v>
      </c>
      <c r="R105" s="481">
        <f t="shared" si="352"/>
        <v>0</v>
      </c>
      <c r="S105" s="481">
        <f t="shared" si="352"/>
        <v>0</v>
      </c>
      <c r="T105" s="481">
        <f t="shared" si="352"/>
        <v>0</v>
      </c>
      <c r="U105" s="481">
        <f t="shared" si="352"/>
        <v>0</v>
      </c>
      <c r="V105" s="481">
        <f t="shared" si="352"/>
        <v>0</v>
      </c>
      <c r="W105" s="481">
        <f t="shared" si="352"/>
        <v>0</v>
      </c>
      <c r="X105" s="481">
        <f t="shared" si="352"/>
        <v>0</v>
      </c>
      <c r="Y105" s="481">
        <f t="shared" si="352"/>
        <v>0</v>
      </c>
      <c r="Z105" s="481">
        <f t="shared" si="352"/>
        <v>0</v>
      </c>
      <c r="AA105" s="481">
        <f t="shared" si="352"/>
        <v>0</v>
      </c>
      <c r="AB105" s="481">
        <f t="shared" si="352"/>
        <v>0</v>
      </c>
      <c r="AC105" s="481">
        <f t="shared" si="352"/>
        <v>0</v>
      </c>
      <c r="AD105" s="481">
        <f t="shared" si="352"/>
        <v>92500</v>
      </c>
      <c r="AE105" s="481">
        <f t="shared" si="352"/>
        <v>0</v>
      </c>
      <c r="AF105" s="481">
        <f t="shared" si="352"/>
        <v>0</v>
      </c>
      <c r="AG105" s="481">
        <f t="shared" si="352"/>
        <v>0</v>
      </c>
      <c r="AH105" s="481">
        <f t="shared" si="352"/>
        <v>0</v>
      </c>
      <c r="AI105" s="481">
        <f t="shared" si="352"/>
        <v>0</v>
      </c>
      <c r="AJ105" s="481">
        <f t="shared" si="352"/>
        <v>0</v>
      </c>
      <c r="AK105" s="481">
        <f t="shared" si="352"/>
        <v>0</v>
      </c>
      <c r="AL105" s="481">
        <f t="shared" si="352"/>
        <v>0</v>
      </c>
      <c r="AM105" s="481">
        <f t="shared" si="352"/>
        <v>0</v>
      </c>
      <c r="AN105" s="481">
        <f t="shared" si="352"/>
        <v>0</v>
      </c>
      <c r="AO105" s="481">
        <f t="shared" si="352"/>
        <v>0</v>
      </c>
      <c r="AP105" s="481">
        <f t="shared" si="352"/>
        <v>0</v>
      </c>
      <c r="AQ105" s="481">
        <f t="shared" si="352"/>
        <v>0</v>
      </c>
      <c r="AR105" s="481">
        <f t="shared" si="352"/>
        <v>0</v>
      </c>
      <c r="AS105" s="481">
        <f t="shared" si="352"/>
        <v>0</v>
      </c>
      <c r="AT105" s="481">
        <f t="shared" si="352"/>
        <v>0</v>
      </c>
      <c r="AU105" s="481">
        <f t="shared" si="352"/>
        <v>0</v>
      </c>
      <c r="AV105" s="481">
        <f t="shared" si="352"/>
        <v>0</v>
      </c>
      <c r="AW105" s="481">
        <f t="shared" si="352"/>
        <v>0</v>
      </c>
      <c r="AX105" s="481">
        <f t="shared" si="352"/>
        <v>0</v>
      </c>
      <c r="AY105" s="481">
        <f t="shared" si="352"/>
        <v>0</v>
      </c>
      <c r="AZ105" s="481">
        <f t="shared" si="352"/>
        <v>0</v>
      </c>
      <c r="BA105" s="481">
        <f t="shared" si="352"/>
        <v>0</v>
      </c>
      <c r="BB105" s="481">
        <f t="shared" si="352"/>
        <v>0</v>
      </c>
      <c r="BC105" s="481">
        <f t="shared" si="352"/>
        <v>0</v>
      </c>
      <c r="BD105" s="481">
        <f t="shared" si="352"/>
        <v>0</v>
      </c>
      <c r="BE105" s="481">
        <f t="shared" si="352"/>
        <v>0</v>
      </c>
      <c r="BF105" s="481">
        <f t="shared" si="352"/>
        <v>0</v>
      </c>
      <c r="BG105" s="481">
        <f t="shared" si="352"/>
        <v>0</v>
      </c>
      <c r="BH105" s="481">
        <f t="shared" si="352"/>
        <v>0</v>
      </c>
      <c r="BI105" s="481">
        <f t="shared" si="352"/>
        <v>0</v>
      </c>
      <c r="BJ105" s="481">
        <f t="shared" si="352"/>
        <v>0</v>
      </c>
      <c r="BK105" s="481">
        <f t="shared" si="352"/>
        <v>0</v>
      </c>
      <c r="BL105" s="481">
        <f t="shared" si="352"/>
        <v>0</v>
      </c>
      <c r="BM105" s="481">
        <f t="shared" si="352"/>
        <v>0</v>
      </c>
      <c r="BN105" s="481">
        <f t="shared" si="352"/>
        <v>0</v>
      </c>
      <c r="BO105" s="481">
        <f t="shared" si="352"/>
        <v>0</v>
      </c>
      <c r="BP105" s="481">
        <f t="shared" si="352"/>
        <v>0</v>
      </c>
      <c r="BQ105" s="481">
        <f t="shared" ref="BQ105:CE105" si="353">BQ63</f>
        <v>0</v>
      </c>
      <c r="BR105" s="481">
        <f t="shared" si="353"/>
        <v>0</v>
      </c>
      <c r="BS105" s="481">
        <f t="shared" si="353"/>
        <v>0</v>
      </c>
      <c r="BT105" s="481">
        <f t="shared" si="353"/>
        <v>0</v>
      </c>
      <c r="BU105" s="481">
        <f t="shared" si="353"/>
        <v>0</v>
      </c>
      <c r="BV105" s="481">
        <f t="shared" si="353"/>
        <v>0</v>
      </c>
      <c r="BW105" s="481">
        <f t="shared" si="353"/>
        <v>0</v>
      </c>
      <c r="BX105" s="481">
        <f t="shared" si="353"/>
        <v>0</v>
      </c>
      <c r="BY105" s="481">
        <f t="shared" si="353"/>
        <v>0</v>
      </c>
      <c r="BZ105" s="481">
        <f t="shared" si="353"/>
        <v>0</v>
      </c>
      <c r="CA105" s="481">
        <f t="shared" si="353"/>
        <v>0</v>
      </c>
      <c r="CB105" s="481">
        <f t="shared" si="353"/>
        <v>0</v>
      </c>
      <c r="CC105" s="481">
        <f t="shared" si="353"/>
        <v>0</v>
      </c>
      <c r="CD105" s="481">
        <f t="shared" si="353"/>
        <v>0</v>
      </c>
      <c r="CE105" s="481">
        <f t="shared" si="353"/>
        <v>0</v>
      </c>
      <c r="CF105" s="352"/>
      <c r="CG105" s="352"/>
      <c r="CH105" s="352"/>
      <c r="CI105" s="353"/>
      <c r="CJ105" s="354"/>
      <c r="CK105" s="354"/>
    </row>
    <row r="106" spans="1:91" ht="13.5" thickBot="1" x14ac:dyDescent="0.25">
      <c r="A106" s="339" t="s">
        <v>385</v>
      </c>
      <c r="B106" s="340"/>
      <c r="C106" s="341"/>
      <c r="D106" s="355">
        <f>SUM(D104:D105)</f>
        <v>13827.906834410065</v>
      </c>
      <c r="E106" s="356">
        <f>D106</f>
        <v>13827.906834410065</v>
      </c>
      <c r="F106" s="355">
        <f>E106+F105+F104</f>
        <v>20741.860251615097</v>
      </c>
      <c r="G106" s="351">
        <f>F106</f>
        <v>20741.860251615097</v>
      </c>
      <c r="H106" s="355">
        <f>G106+H105+H104</f>
        <v>24198.836960217614</v>
      </c>
      <c r="I106" s="356">
        <f t="shared" si="312"/>
        <v>24198.836960217614</v>
      </c>
      <c r="J106" s="355">
        <f>I106+J105+J104</f>
        <v>25581.627643658619</v>
      </c>
      <c r="K106" s="351">
        <f t="shared" si="313"/>
        <v>25581.627643658619</v>
      </c>
      <c r="L106" s="355">
        <f>K106+L105+L104</f>
        <v>26964.418327099625</v>
      </c>
      <c r="M106" s="356">
        <f t="shared" si="314"/>
        <v>26964.418327099625</v>
      </c>
      <c r="N106" s="355">
        <f>M106+N105+N104</f>
        <v>27655.81366882013</v>
      </c>
      <c r="O106" s="351">
        <f t="shared" si="315"/>
        <v>27655.81366882013</v>
      </c>
      <c r="P106" s="355">
        <f>O106+P105+P104</f>
        <v>27655.81366882013</v>
      </c>
      <c r="Q106" s="356">
        <f t="shared" si="316"/>
        <v>27655.81366882013</v>
      </c>
      <c r="R106" s="355">
        <f>Q106+R105+R104</f>
        <v>27655.81366882013</v>
      </c>
      <c r="S106" s="351">
        <f t="shared" si="317"/>
        <v>27655.81366882013</v>
      </c>
      <c r="T106" s="355">
        <f>S106+T105+T104</f>
        <v>27655.81366882013</v>
      </c>
      <c r="U106" s="356">
        <f t="shared" si="318"/>
        <v>27655.81366882013</v>
      </c>
      <c r="V106" s="355">
        <f>U106+V105+V104</f>
        <v>27655.81366882013</v>
      </c>
      <c r="W106" s="351">
        <f t="shared" si="319"/>
        <v>27655.81366882013</v>
      </c>
      <c r="X106" s="355">
        <f>W106+X105+X104</f>
        <v>27655.81366882013</v>
      </c>
      <c r="Y106" s="356">
        <f t="shared" si="320"/>
        <v>27655.81366882013</v>
      </c>
      <c r="Z106" s="355">
        <f>Y106+Z105+Z104</f>
        <v>27655.81366882013</v>
      </c>
      <c r="AA106" s="351">
        <f t="shared" si="321"/>
        <v>27655.81366882013</v>
      </c>
      <c r="AB106" s="355">
        <f>AA106+AB105+AB104</f>
        <v>28347.209010540635</v>
      </c>
      <c r="AC106" s="356">
        <f t="shared" si="322"/>
        <v>28347.209010540635</v>
      </c>
      <c r="AD106" s="355">
        <f>AC106+AD105+AD104</f>
        <v>121538.60435226114</v>
      </c>
      <c r="AE106" s="351">
        <f t="shared" si="323"/>
        <v>121538.60435226114</v>
      </c>
      <c r="AF106" s="355">
        <f>AE106+AF105+AF104</f>
        <v>122229.99969398165</v>
      </c>
      <c r="AG106" s="356">
        <f t="shared" si="324"/>
        <v>122229.99969398165</v>
      </c>
      <c r="AH106" s="355">
        <f>AG106+AH105+AH104</f>
        <v>122229.99969398165</v>
      </c>
      <c r="AI106" s="351">
        <f t="shared" si="325"/>
        <v>122229.99969398165</v>
      </c>
      <c r="AJ106" s="355">
        <f>AI106+AJ105+AJ104</f>
        <v>122229.99969398165</v>
      </c>
      <c r="AK106" s="356">
        <f t="shared" si="326"/>
        <v>122229.99969398165</v>
      </c>
      <c r="AL106" s="355">
        <f>AK106+AL105+AL104</f>
        <v>122229.99969398165</v>
      </c>
      <c r="AM106" s="351">
        <f t="shared" si="327"/>
        <v>122229.99969398165</v>
      </c>
      <c r="AN106" s="355">
        <f>AM106+AN105+AN104</f>
        <v>122229.99969398165</v>
      </c>
      <c r="AO106" s="356">
        <f t="shared" si="328"/>
        <v>122229.99969398165</v>
      </c>
      <c r="AP106" s="355">
        <f>AO106+AP105+AP104</f>
        <v>123612.79037742266</v>
      </c>
      <c r="AQ106" s="351">
        <f t="shared" si="329"/>
        <v>123612.79037742266</v>
      </c>
      <c r="AR106" s="355">
        <f>AQ106+AR105+AR104</f>
        <v>124995.58106086367</v>
      </c>
      <c r="AS106" s="356">
        <f t="shared" si="330"/>
        <v>124995.58106086367</v>
      </c>
      <c r="AT106" s="355">
        <f>AS106+AT105+AT104</f>
        <v>125686.97640258417</v>
      </c>
      <c r="AU106" s="351">
        <f t="shared" si="331"/>
        <v>125686.97640258417</v>
      </c>
      <c r="AV106" s="355">
        <f>AU106+AV105+AV104</f>
        <v>126378.37174430468</v>
      </c>
      <c r="AW106" s="356">
        <f t="shared" si="332"/>
        <v>126378.37174430468</v>
      </c>
      <c r="AX106" s="355">
        <f>AW106+AX105+AX104</f>
        <v>127069.76708602518</v>
      </c>
      <c r="AY106" s="351">
        <f t="shared" si="333"/>
        <v>127069.76708602518</v>
      </c>
      <c r="AZ106" s="355">
        <f>AY106+AZ105+AZ104</f>
        <v>127761.16242774569</v>
      </c>
      <c r="BA106" s="356">
        <f t="shared" si="334"/>
        <v>127761.16242774569</v>
      </c>
      <c r="BB106" s="355">
        <f>BA106+BB105+BB104</f>
        <v>128452.55776946619</v>
      </c>
      <c r="BC106" s="356">
        <f t="shared" si="335"/>
        <v>128452.55776946619</v>
      </c>
      <c r="BD106" s="355">
        <f>BC106+BD105+BD104</f>
        <v>129143.9531111867</v>
      </c>
      <c r="BE106" s="356">
        <f t="shared" si="336"/>
        <v>129143.9531111867</v>
      </c>
      <c r="BF106" s="355">
        <f>BE106+BF105+BF104</f>
        <v>129835.3484529072</v>
      </c>
      <c r="BG106" s="351">
        <f t="shared" si="337"/>
        <v>129835.3484529072</v>
      </c>
      <c r="BH106" s="355">
        <f>BG106+BH105+BH104</f>
        <v>130526.74379462771</v>
      </c>
      <c r="BI106" s="356">
        <f t="shared" si="338"/>
        <v>130526.74379462771</v>
      </c>
      <c r="BJ106" s="355">
        <f>BI106+BJ105+BJ104</f>
        <v>133983.72050323023</v>
      </c>
      <c r="BK106" s="356">
        <f t="shared" si="339"/>
        <v>133983.72050323023</v>
      </c>
      <c r="BL106" s="355">
        <f>BK106+BL105+BL104</f>
        <v>135366.51118667124</v>
      </c>
      <c r="BM106" s="356">
        <f t="shared" si="340"/>
        <v>135366.51118667124</v>
      </c>
      <c r="BN106" s="355">
        <f>BM106+BN105+BN104</f>
        <v>138823.48789527375</v>
      </c>
      <c r="BO106" s="356">
        <f t="shared" si="341"/>
        <v>138823.48789527375</v>
      </c>
      <c r="BP106" s="355">
        <f>BO106+BP105+BP104</f>
        <v>142280.46460387626</v>
      </c>
      <c r="BQ106" s="356">
        <f t="shared" si="342"/>
        <v>142280.46460387626</v>
      </c>
      <c r="BR106" s="355">
        <f>BQ106+BR105+BR104</f>
        <v>145737.44131247877</v>
      </c>
      <c r="BS106" s="356">
        <f t="shared" si="343"/>
        <v>145737.44131247877</v>
      </c>
      <c r="BT106" s="355">
        <f>BS106+BT105+BT104</f>
        <v>149194.41802108128</v>
      </c>
      <c r="BU106" s="356">
        <f t="shared" si="344"/>
        <v>149194.41802108128</v>
      </c>
      <c r="BV106" s="355">
        <f>BU106+BV105+BV104</f>
        <v>151959.9993879633</v>
      </c>
      <c r="BW106" s="356">
        <f t="shared" si="345"/>
        <v>151959.9993879633</v>
      </c>
      <c r="BX106" s="355">
        <f>BW106+BX105+BX104</f>
        <v>154034.1854131248</v>
      </c>
      <c r="BY106" s="356">
        <f t="shared" si="346"/>
        <v>154034.1854131248</v>
      </c>
      <c r="BZ106" s="355">
        <f>BY106+BZ105+BZ104</f>
        <v>156799.76678000682</v>
      </c>
      <c r="CA106" s="356">
        <f t="shared" si="346"/>
        <v>156799.76678000682</v>
      </c>
      <c r="CB106" s="355">
        <f>CA106+CB105+CB104</f>
        <v>158873.95280516832</v>
      </c>
      <c r="CC106" s="356">
        <f t="shared" si="348"/>
        <v>158873.95280516832</v>
      </c>
      <c r="CD106" s="355">
        <f>CC106+CD105+CD104</f>
        <v>161639.53417205033</v>
      </c>
      <c r="CE106" s="356">
        <f t="shared" si="349"/>
        <v>161639.53417205033</v>
      </c>
      <c r="CF106" s="348"/>
      <c r="CG106" s="348"/>
      <c r="CH106" s="348"/>
      <c r="CI106" s="349"/>
      <c r="CJ106" s="350"/>
      <c r="CK106" s="350"/>
    </row>
    <row r="110" spans="1:91" x14ac:dyDescent="0.2">
      <c r="C110" s="249" t="s">
        <v>388</v>
      </c>
      <c r="D110" s="951">
        <f>IF(D75=0,0,D52)</f>
        <v>13827.906834410065</v>
      </c>
      <c r="E110" s="952"/>
      <c r="F110" s="951">
        <f>IF(F75=0,0,F52)</f>
        <v>6913.9534172050326</v>
      </c>
      <c r="G110" s="952"/>
      <c r="H110" s="951">
        <f>IF(H75=0,0,H52)</f>
        <v>3456.9767086025163</v>
      </c>
      <c r="I110" s="952"/>
      <c r="J110" s="951">
        <f>IF(J75=0,0,J52)</f>
        <v>1382.7906834410066</v>
      </c>
      <c r="K110" s="952"/>
      <c r="L110" s="951">
        <f>IF(L75=0,0,L52)</f>
        <v>0</v>
      </c>
      <c r="M110" s="952"/>
      <c r="N110" s="951">
        <f>IF(N75=0,0,N52)</f>
        <v>0</v>
      </c>
      <c r="O110" s="952"/>
      <c r="P110" s="951">
        <f>IF(P75=0,0,P52)</f>
        <v>0</v>
      </c>
      <c r="Q110" s="952"/>
      <c r="R110" s="951">
        <f>IF(R75=0,0,R52)</f>
        <v>0</v>
      </c>
      <c r="S110" s="952"/>
      <c r="T110" s="951">
        <f>IF(T75=0,0,T52)</f>
        <v>0</v>
      </c>
      <c r="U110" s="952"/>
      <c r="V110" s="951">
        <f>IF(V75=0,0,V52)</f>
        <v>0</v>
      </c>
      <c r="W110" s="952"/>
      <c r="X110" s="951">
        <f>IF(X75=0,0,X52)</f>
        <v>0</v>
      </c>
      <c r="Y110" s="952"/>
      <c r="Z110" s="951">
        <f>IF(Z75=0,0,Z52)</f>
        <v>0</v>
      </c>
      <c r="AA110" s="952"/>
      <c r="AB110" s="951">
        <f>IF(AB75=0,0,AB52)</f>
        <v>691.39534172050332</v>
      </c>
      <c r="AC110" s="952"/>
      <c r="AD110" s="951">
        <f>IF(AD75=0,0,AD52)</f>
        <v>691.39534172050332</v>
      </c>
      <c r="AE110" s="952"/>
      <c r="AF110" s="951">
        <f>IF(AF75=0,0,AF52)</f>
        <v>691.39534172050332</v>
      </c>
      <c r="AG110" s="952"/>
      <c r="AH110" s="951">
        <f>IF(AH75=0,0,AH52)</f>
        <v>0</v>
      </c>
      <c r="AI110" s="952"/>
      <c r="AJ110" s="951">
        <f>IF(AJ75=0,0,AJ52)</f>
        <v>0</v>
      </c>
      <c r="AK110" s="952"/>
      <c r="AL110" s="951">
        <f>IF(AL75=0,0,AL52)</f>
        <v>0</v>
      </c>
      <c r="AM110" s="952"/>
      <c r="AN110" s="951">
        <f>IF(AN75=0,0,AN52)</f>
        <v>0</v>
      </c>
      <c r="AO110" s="952"/>
      <c r="AP110" s="951">
        <f>IF(AP75=0,0,AP52)</f>
        <v>1382.7906834410066</v>
      </c>
      <c r="AQ110" s="952"/>
      <c r="AR110" s="951">
        <f>IF(AR75=0,0,AR52)</f>
        <v>1382.7906834410066</v>
      </c>
      <c r="AS110" s="952"/>
      <c r="AT110" s="951">
        <f>IF(AT75=0,0,AT52)</f>
        <v>691.39534172050332</v>
      </c>
      <c r="AU110" s="952"/>
      <c r="AV110" s="951">
        <f>IF(AV75=0,0,AV52)</f>
        <v>691.39534172050332</v>
      </c>
      <c r="AW110" s="952"/>
      <c r="AX110" s="951">
        <f>IF(AX75=0,0,AX52)</f>
        <v>691.39534172050332</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32495.58106086366</v>
      </c>
    </row>
    <row r="111" spans="1:91" x14ac:dyDescent="0.2">
      <c r="C111" s="249" t="s">
        <v>389</v>
      </c>
      <c r="D111" s="951">
        <f>D76</f>
        <v>999</v>
      </c>
      <c r="E111" s="952"/>
      <c r="F111" s="951">
        <f t="shared" ref="F111" si="354">F76</f>
        <v>5013</v>
      </c>
      <c r="G111" s="952"/>
      <c r="H111" s="951">
        <f t="shared" ref="H111" si="355">H76</f>
        <v>11548</v>
      </c>
      <c r="I111" s="952"/>
      <c r="J111" s="951">
        <f t="shared" ref="J111" si="356">J76</f>
        <v>4288</v>
      </c>
      <c r="K111" s="952"/>
      <c r="L111" s="951">
        <f t="shared" ref="L111" si="357">L76</f>
        <v>0</v>
      </c>
      <c r="M111" s="952"/>
      <c r="N111" s="951">
        <f t="shared" ref="N111" si="358">N76</f>
        <v>0</v>
      </c>
      <c r="O111" s="952"/>
      <c r="P111" s="951">
        <f t="shared" ref="P111" si="359">P76</f>
        <v>0</v>
      </c>
      <c r="Q111" s="952"/>
      <c r="R111" s="951">
        <f t="shared" ref="R111" si="360">R76</f>
        <v>0</v>
      </c>
      <c r="S111" s="952"/>
      <c r="T111" s="951">
        <f t="shared" ref="T111" si="361">T76</f>
        <v>4706</v>
      </c>
      <c r="U111" s="952"/>
      <c r="V111" s="951">
        <f t="shared" ref="V111" si="362">V76</f>
        <v>3658</v>
      </c>
      <c r="W111" s="952"/>
      <c r="X111" s="951">
        <f t="shared" ref="X111" si="363">X76</f>
        <v>15586</v>
      </c>
      <c r="Y111" s="952"/>
      <c r="Z111" s="951">
        <f t="shared" ref="Z111" si="364">Z76</f>
        <v>10862.75</v>
      </c>
      <c r="AA111" s="952"/>
      <c r="AB111" s="951">
        <f t="shared" ref="AB111" si="365">AB76</f>
        <v>10191.75</v>
      </c>
      <c r="AC111" s="952"/>
      <c r="AD111" s="951">
        <f t="shared" ref="AD111" si="366">AD76</f>
        <v>5345.5</v>
      </c>
      <c r="AE111" s="952"/>
      <c r="AF111" s="951">
        <f t="shared" ref="AF111" si="367">AF76</f>
        <v>3690.25</v>
      </c>
      <c r="AG111" s="952"/>
      <c r="AH111" s="951">
        <f t="shared" ref="AH111" si="368">AH76</f>
        <v>0</v>
      </c>
      <c r="AI111" s="952"/>
      <c r="AJ111" s="951">
        <f t="shared" ref="AJ111" si="369">AJ76</f>
        <v>140</v>
      </c>
      <c r="AK111" s="952"/>
      <c r="AL111" s="951">
        <f t="shared" ref="AL111" si="370">AL76</f>
        <v>3087.5</v>
      </c>
      <c r="AM111" s="952"/>
      <c r="AN111" s="951">
        <f t="shared" ref="AN111" si="371">AN76</f>
        <v>6427.75</v>
      </c>
      <c r="AO111" s="952"/>
      <c r="AP111" s="951">
        <f t="shared" ref="AP111" si="372">AP76</f>
        <v>59</v>
      </c>
      <c r="AQ111" s="952"/>
      <c r="AR111" s="951">
        <f t="shared" ref="AR111" si="373">AR76</f>
        <v>8875.75</v>
      </c>
      <c r="AS111" s="952"/>
      <c r="AT111" s="951">
        <f>AT76</f>
        <v>10784.25</v>
      </c>
      <c r="AU111" s="952"/>
      <c r="AV111" s="951">
        <f t="shared" ref="AV111" si="374">AV76</f>
        <v>10988</v>
      </c>
      <c r="AW111" s="952"/>
      <c r="AX111" s="951">
        <f t="shared" ref="AX111" si="375">AX76</f>
        <v>6367</v>
      </c>
      <c r="AY111" s="952"/>
      <c r="AZ111" s="951">
        <f t="shared" ref="AZ111:CD111" si="376">AZ76</f>
        <v>0</v>
      </c>
      <c r="BA111" s="952"/>
      <c r="BB111" s="951">
        <f t="shared" si="376"/>
        <v>0</v>
      </c>
      <c r="BC111" s="952"/>
      <c r="BD111" s="951">
        <f t="shared" si="376"/>
        <v>0</v>
      </c>
      <c r="BE111" s="952"/>
      <c r="BF111" s="951">
        <f t="shared" si="376"/>
        <v>0</v>
      </c>
      <c r="BG111" s="952"/>
      <c r="BH111" s="951">
        <f t="shared" si="376"/>
        <v>0</v>
      </c>
      <c r="BI111" s="952"/>
      <c r="BJ111" s="951">
        <f t="shared" si="376"/>
        <v>0</v>
      </c>
      <c r="BK111" s="952"/>
      <c r="BL111" s="951">
        <f t="shared" si="376"/>
        <v>0</v>
      </c>
      <c r="BM111" s="952"/>
      <c r="BN111" s="951">
        <f t="shared" si="376"/>
        <v>0</v>
      </c>
      <c r="BO111" s="952"/>
      <c r="BP111" s="951">
        <f t="shared" si="376"/>
        <v>0</v>
      </c>
      <c r="BQ111" s="952"/>
      <c r="BR111" s="951">
        <f t="shared" si="376"/>
        <v>0</v>
      </c>
      <c r="BS111" s="952"/>
      <c r="BT111" s="951">
        <f t="shared" si="376"/>
        <v>0</v>
      </c>
      <c r="BU111" s="952"/>
      <c r="BV111" s="951">
        <f t="shared" si="376"/>
        <v>0</v>
      </c>
      <c r="BW111" s="952"/>
      <c r="BX111" s="951">
        <f t="shared" si="376"/>
        <v>0</v>
      </c>
      <c r="BY111" s="952"/>
      <c r="BZ111" s="951">
        <f t="shared" si="376"/>
        <v>0</v>
      </c>
      <c r="CA111" s="952"/>
      <c r="CB111" s="951">
        <f t="shared" si="376"/>
        <v>0</v>
      </c>
      <c r="CC111" s="952"/>
      <c r="CD111" s="951">
        <f t="shared" si="376"/>
        <v>0</v>
      </c>
      <c r="CE111" s="952"/>
      <c r="CF111" s="482">
        <f>SUM(D111:CE111)</f>
        <v>122617.5</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AR41:AS41"/>
    <mergeCell ref="AX43:AY43"/>
    <mergeCell ref="AZ43:BA43"/>
    <mergeCell ref="BB43:BC43"/>
    <mergeCell ref="BD43:BE43"/>
    <mergeCell ref="AH43:AI43"/>
    <mergeCell ref="AJ43:AK43"/>
    <mergeCell ref="AL43:AM43"/>
    <mergeCell ref="AN43:AO43"/>
    <mergeCell ref="AP43:AQ43"/>
    <mergeCell ref="AR43:AS43"/>
    <mergeCell ref="V43:W43"/>
    <mergeCell ref="X43:Y43"/>
    <mergeCell ref="Z43:AA43"/>
    <mergeCell ref="AB43:AC43"/>
    <mergeCell ref="AD43:AE43"/>
    <mergeCell ref="AF43:AG43"/>
    <mergeCell ref="CF42:CH42"/>
    <mergeCell ref="AP44:AQ44"/>
    <mergeCell ref="AR44:AS44"/>
    <mergeCell ref="V44:W44"/>
    <mergeCell ref="X44:Y44"/>
    <mergeCell ref="Z44:AA44"/>
    <mergeCell ref="AB44:AC44"/>
    <mergeCell ref="AD44:AE44"/>
    <mergeCell ref="AF44:AG44"/>
    <mergeCell ref="CD43:CE43"/>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AX44:AY44"/>
    <mergeCell ref="AZ44:BA44"/>
    <mergeCell ref="BB44:BC44"/>
    <mergeCell ref="BD44:BE44"/>
    <mergeCell ref="AH44:AI44"/>
    <mergeCell ref="AJ44:AK44"/>
    <mergeCell ref="AL44:AM44"/>
    <mergeCell ref="AN44:AO44"/>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AP45:AQ45"/>
    <mergeCell ref="AX46:AY46"/>
    <mergeCell ref="AZ46:BA46"/>
    <mergeCell ref="BB46:BC46"/>
    <mergeCell ref="BD46:BE46"/>
    <mergeCell ref="AH46:AI46"/>
    <mergeCell ref="AJ46:AK46"/>
    <mergeCell ref="AL46:AM46"/>
    <mergeCell ref="AN46:AO46"/>
    <mergeCell ref="AP46:AQ46"/>
    <mergeCell ref="AR46:AS46"/>
    <mergeCell ref="V46:W46"/>
    <mergeCell ref="X46:Y46"/>
    <mergeCell ref="Z46:AA46"/>
    <mergeCell ref="AB46:AC46"/>
    <mergeCell ref="AD46:AE46"/>
    <mergeCell ref="AF46:AG46"/>
    <mergeCell ref="CD45:CE45"/>
    <mergeCell ref="AR45:AS45"/>
    <mergeCell ref="V45:W45"/>
    <mergeCell ref="X45:Y45"/>
    <mergeCell ref="Z45:AA45"/>
    <mergeCell ref="AB45:AC45"/>
    <mergeCell ref="AD45:AE45"/>
    <mergeCell ref="AF45:AG45"/>
    <mergeCell ref="AP47:AQ47"/>
    <mergeCell ref="AR47:AS47"/>
    <mergeCell ref="V47:W47"/>
    <mergeCell ref="X47:Y47"/>
    <mergeCell ref="Z47:AA47"/>
    <mergeCell ref="AB47:AC47"/>
    <mergeCell ref="AD47:AE47"/>
    <mergeCell ref="AF47:AG47"/>
    <mergeCell ref="CD46:CE46"/>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AX47:AY47"/>
    <mergeCell ref="AZ47:BA47"/>
    <mergeCell ref="BB47:BC47"/>
    <mergeCell ref="BD47:BE47"/>
    <mergeCell ref="AH47:AI47"/>
    <mergeCell ref="AJ47:AK47"/>
    <mergeCell ref="AL47:AM47"/>
    <mergeCell ref="AN47:AO47"/>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AP48:AQ48"/>
    <mergeCell ref="AX49:AY49"/>
    <mergeCell ref="AZ49:BA49"/>
    <mergeCell ref="BB49:BC49"/>
    <mergeCell ref="BD49:BE49"/>
    <mergeCell ref="AH49:AI49"/>
    <mergeCell ref="AJ49:AK49"/>
    <mergeCell ref="AL49:AM49"/>
    <mergeCell ref="AN49:AO49"/>
    <mergeCell ref="AP49:AQ49"/>
    <mergeCell ref="AR49:AS49"/>
    <mergeCell ref="V49:W49"/>
    <mergeCell ref="X49:Y49"/>
    <mergeCell ref="Z49:AA49"/>
    <mergeCell ref="AB49:AC49"/>
    <mergeCell ref="AD49:AE49"/>
    <mergeCell ref="AF49:AG49"/>
    <mergeCell ref="CD48:CE48"/>
    <mergeCell ref="AR48:AS48"/>
    <mergeCell ref="V48:W48"/>
    <mergeCell ref="X48:Y48"/>
    <mergeCell ref="Z48:AA48"/>
    <mergeCell ref="AB48:AC48"/>
    <mergeCell ref="AD48:AE48"/>
    <mergeCell ref="AF48:AG48"/>
    <mergeCell ref="AP50:AQ50"/>
    <mergeCell ref="AR50:AS50"/>
    <mergeCell ref="V50:W50"/>
    <mergeCell ref="X50:Y50"/>
    <mergeCell ref="Z50:AA50"/>
    <mergeCell ref="AB50:AC50"/>
    <mergeCell ref="AD50:AE50"/>
    <mergeCell ref="AF50:AG50"/>
    <mergeCell ref="CD49:CE49"/>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AX50:AY50"/>
    <mergeCell ref="AZ50:BA50"/>
    <mergeCell ref="BB50:BC50"/>
    <mergeCell ref="BD50:BE50"/>
    <mergeCell ref="AH50:AI50"/>
    <mergeCell ref="AJ50:AK50"/>
    <mergeCell ref="AL50:AM50"/>
    <mergeCell ref="AN50:AO50"/>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AP51:AQ51"/>
    <mergeCell ref="AX52:AY52"/>
    <mergeCell ref="AZ52:BA52"/>
    <mergeCell ref="BB52:BC52"/>
    <mergeCell ref="BD52:BE52"/>
    <mergeCell ref="AH52:AI52"/>
    <mergeCell ref="AJ52:AK52"/>
    <mergeCell ref="AL52:AM52"/>
    <mergeCell ref="AN52:AO52"/>
    <mergeCell ref="AP52:AQ52"/>
    <mergeCell ref="AR52:AS52"/>
    <mergeCell ref="V52:W52"/>
    <mergeCell ref="X52:Y52"/>
    <mergeCell ref="Z52:AA52"/>
    <mergeCell ref="AB52:AC52"/>
    <mergeCell ref="AD52:AE52"/>
    <mergeCell ref="AF52:AG52"/>
    <mergeCell ref="CD51:CE51"/>
    <mergeCell ref="AR51:AS51"/>
    <mergeCell ref="V51:W51"/>
    <mergeCell ref="X51:Y51"/>
    <mergeCell ref="Z51:AA51"/>
    <mergeCell ref="AB51:AC51"/>
    <mergeCell ref="AD51:AE51"/>
    <mergeCell ref="AF51:AG51"/>
    <mergeCell ref="AN54:AO54"/>
    <mergeCell ref="AP54:AQ54"/>
    <mergeCell ref="T54:U54"/>
    <mergeCell ref="V54:W54"/>
    <mergeCell ref="X54:Y54"/>
    <mergeCell ref="Z54:AA54"/>
    <mergeCell ref="AB54:AC54"/>
    <mergeCell ref="AD54:AE54"/>
    <mergeCell ref="CD52:CE52"/>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AV54:AW54"/>
    <mergeCell ref="AX54:AY54"/>
    <mergeCell ref="AZ54:BA54"/>
    <mergeCell ref="BB54:BC54"/>
    <mergeCell ref="AF54:AG54"/>
    <mergeCell ref="AH54:AI54"/>
    <mergeCell ref="AJ54:AK54"/>
    <mergeCell ref="AL54:AM54"/>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AN55:AO55"/>
    <mergeCell ref="AV56:AW56"/>
    <mergeCell ref="AX56:AY56"/>
    <mergeCell ref="AZ56:BA56"/>
    <mergeCell ref="BB56:BC56"/>
    <mergeCell ref="AF56:AG56"/>
    <mergeCell ref="AH56:AI56"/>
    <mergeCell ref="AJ56:AK56"/>
    <mergeCell ref="AL56:AM56"/>
    <mergeCell ref="AN56:AO56"/>
    <mergeCell ref="AP56:AQ56"/>
    <mergeCell ref="T56:U56"/>
    <mergeCell ref="V56:W56"/>
    <mergeCell ref="X56:Y56"/>
    <mergeCell ref="Z56:AA56"/>
    <mergeCell ref="AB56:AC56"/>
    <mergeCell ref="AD56:AE56"/>
    <mergeCell ref="CB55:CC55"/>
    <mergeCell ref="AP55:AQ55"/>
    <mergeCell ref="T55:U55"/>
    <mergeCell ref="V55:W55"/>
    <mergeCell ref="X55:Y55"/>
    <mergeCell ref="Z55:AA55"/>
    <mergeCell ref="AB55:AC55"/>
    <mergeCell ref="AD55:AE55"/>
    <mergeCell ref="AN57:AO57"/>
    <mergeCell ref="AP57:AQ57"/>
    <mergeCell ref="T57:U57"/>
    <mergeCell ref="V57:W57"/>
    <mergeCell ref="X57:Y57"/>
    <mergeCell ref="Z57:AA57"/>
    <mergeCell ref="AB57:AC57"/>
    <mergeCell ref="AD57:AE57"/>
    <mergeCell ref="CB56:CC56"/>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AV57:AW57"/>
    <mergeCell ref="AX57:AY57"/>
    <mergeCell ref="AZ57:BA57"/>
    <mergeCell ref="BB57:BC57"/>
    <mergeCell ref="AF57:AG57"/>
    <mergeCell ref="AH57:AI57"/>
    <mergeCell ref="AJ57:AK57"/>
    <mergeCell ref="AL57:AM57"/>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AN58:AO58"/>
    <mergeCell ref="AV59:AW59"/>
    <mergeCell ref="AX59:AY59"/>
    <mergeCell ref="AZ59:BA59"/>
    <mergeCell ref="BB59:BC59"/>
    <mergeCell ref="AF59:AG59"/>
    <mergeCell ref="AH59:AI59"/>
    <mergeCell ref="AJ59:AK59"/>
    <mergeCell ref="AL59:AM59"/>
    <mergeCell ref="AN59:AO59"/>
    <mergeCell ref="AP59:AQ59"/>
    <mergeCell ref="T59:U59"/>
    <mergeCell ref="V59:W59"/>
    <mergeCell ref="X59:Y59"/>
    <mergeCell ref="Z59:AA59"/>
    <mergeCell ref="AB59:AC59"/>
    <mergeCell ref="AD59:AE59"/>
    <mergeCell ref="CB58:CC58"/>
    <mergeCell ref="AP58:AQ58"/>
    <mergeCell ref="T58:U58"/>
    <mergeCell ref="V58:W58"/>
    <mergeCell ref="X58:Y58"/>
    <mergeCell ref="Z58:AA58"/>
    <mergeCell ref="AB58:AC58"/>
    <mergeCell ref="AD58:AE58"/>
    <mergeCell ref="AN60:AO60"/>
    <mergeCell ref="AP60:AQ60"/>
    <mergeCell ref="T60:U60"/>
    <mergeCell ref="V60:W60"/>
    <mergeCell ref="X60:Y60"/>
    <mergeCell ref="Z60:AA60"/>
    <mergeCell ref="AB60:AC60"/>
    <mergeCell ref="AD60:AE60"/>
    <mergeCell ref="CB59:CC59"/>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AV60:AW60"/>
    <mergeCell ref="AX60:AY60"/>
    <mergeCell ref="AZ60:BA60"/>
    <mergeCell ref="BB60:BC60"/>
    <mergeCell ref="AF60:AG60"/>
    <mergeCell ref="AH60:AI60"/>
    <mergeCell ref="AJ60:AK60"/>
    <mergeCell ref="AL60:AM60"/>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AN61:AO61"/>
    <mergeCell ref="AV62:AW62"/>
    <mergeCell ref="AX62:AY62"/>
    <mergeCell ref="AZ62:BA62"/>
    <mergeCell ref="BB62:BC62"/>
    <mergeCell ref="AF62:AG62"/>
    <mergeCell ref="AH62:AI62"/>
    <mergeCell ref="AJ62:AK62"/>
    <mergeCell ref="AL62:AM62"/>
    <mergeCell ref="AN62:AO62"/>
    <mergeCell ref="AP62:AQ62"/>
    <mergeCell ref="T62:U62"/>
    <mergeCell ref="V62:W62"/>
    <mergeCell ref="X62:Y62"/>
    <mergeCell ref="Z62:AA62"/>
    <mergeCell ref="AB62:AC62"/>
    <mergeCell ref="AD62:AE62"/>
    <mergeCell ref="CB61:CC61"/>
    <mergeCell ref="AP61:AQ61"/>
    <mergeCell ref="T61:U61"/>
    <mergeCell ref="V61:W61"/>
    <mergeCell ref="X61:Y61"/>
    <mergeCell ref="Z61:AA61"/>
    <mergeCell ref="AB61:AC61"/>
    <mergeCell ref="AD61:AE61"/>
    <mergeCell ref="AN63:AO63"/>
    <mergeCell ref="AP63:AQ63"/>
    <mergeCell ref="T63:U63"/>
    <mergeCell ref="V63:W63"/>
    <mergeCell ref="X63:Y63"/>
    <mergeCell ref="Z63:AA63"/>
    <mergeCell ref="AB63:AC63"/>
    <mergeCell ref="AD63:AE63"/>
    <mergeCell ref="CB62:CC62"/>
    <mergeCell ref="CD62:CE62"/>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AX63:AY63"/>
    <mergeCell ref="AZ63:BA63"/>
    <mergeCell ref="BB63:BC63"/>
    <mergeCell ref="AF63:AG63"/>
    <mergeCell ref="AH63:AI63"/>
    <mergeCell ref="AJ63:AK63"/>
    <mergeCell ref="AL63:AM63"/>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P64:AQ64"/>
    <mergeCell ref="T64:U64"/>
    <mergeCell ref="V64:W64"/>
    <mergeCell ref="X64:Y64"/>
    <mergeCell ref="Z64:AA64"/>
    <mergeCell ref="AB64:AC64"/>
    <mergeCell ref="AD64:AE64"/>
    <mergeCell ref="AN66:AO66"/>
    <mergeCell ref="AP66:AQ66"/>
    <mergeCell ref="T66:U66"/>
    <mergeCell ref="V66:W66"/>
    <mergeCell ref="X66:Y66"/>
    <mergeCell ref="Z66:AA66"/>
    <mergeCell ref="AB66:AC66"/>
    <mergeCell ref="AD66:AE66"/>
    <mergeCell ref="H66:I66"/>
    <mergeCell ref="J66:K66"/>
    <mergeCell ref="L66:M66"/>
    <mergeCell ref="N66:O66"/>
    <mergeCell ref="P66:Q66"/>
    <mergeCell ref="R66:S66"/>
    <mergeCell ref="CB64:CC64"/>
    <mergeCell ref="CD64:CE64"/>
    <mergeCell ref="A65:B66"/>
    <mergeCell ref="D65:AA65"/>
    <mergeCell ref="AB65:AY65"/>
    <mergeCell ref="AZ65:BW65"/>
    <mergeCell ref="BX65:CA65"/>
    <mergeCell ref="CB65:CE65"/>
    <mergeCell ref="D66:E66"/>
    <mergeCell ref="F66:G66"/>
    <mergeCell ref="BP64:BQ64"/>
    <mergeCell ref="BR64:BS64"/>
    <mergeCell ref="BT64:BU64"/>
    <mergeCell ref="BV64:BW64"/>
    <mergeCell ref="BX64:BY64"/>
    <mergeCell ref="BZ64:CA64"/>
    <mergeCell ref="BD64:BE64"/>
    <mergeCell ref="BF64:BG64"/>
    <mergeCell ref="CB66:CC66"/>
    <mergeCell ref="CD66:CE66"/>
    <mergeCell ref="CF66:CH66"/>
    <mergeCell ref="D67:E67"/>
    <mergeCell ref="F67:G67"/>
    <mergeCell ref="H67:I67"/>
    <mergeCell ref="J67:K67"/>
    <mergeCell ref="L67:M67"/>
    <mergeCell ref="N67:O67"/>
    <mergeCell ref="P67:Q67"/>
    <mergeCell ref="BP66:BQ66"/>
    <mergeCell ref="BR66:BS66"/>
    <mergeCell ref="BT66:BU66"/>
    <mergeCell ref="BV66:BW66"/>
    <mergeCell ref="BX66:BY66"/>
    <mergeCell ref="BZ66:CA66"/>
    <mergeCell ref="BD66:BE66"/>
    <mergeCell ref="BF66:BG66"/>
    <mergeCell ref="BH66:BI66"/>
    <mergeCell ref="BJ66:BK66"/>
    <mergeCell ref="BL66:BM66"/>
    <mergeCell ref="BN66:BO66"/>
    <mergeCell ref="AR66:AS66"/>
    <mergeCell ref="AT66:AU66"/>
    <mergeCell ref="AV66:AW66"/>
    <mergeCell ref="AX66:AY66"/>
    <mergeCell ref="AZ66:BA66"/>
    <mergeCell ref="BB66:BC66"/>
    <mergeCell ref="AF66:AG66"/>
    <mergeCell ref="AH66:AI66"/>
    <mergeCell ref="AJ66:AK66"/>
    <mergeCell ref="AL66:AM66"/>
    <mergeCell ref="CB67:CC67"/>
    <mergeCell ref="CD67:CE67"/>
    <mergeCell ref="D68:E68"/>
    <mergeCell ref="F68:G68"/>
    <mergeCell ref="H68:I68"/>
    <mergeCell ref="J68:K68"/>
    <mergeCell ref="L68:M68"/>
    <mergeCell ref="N68:O68"/>
    <mergeCell ref="P68:Q68"/>
    <mergeCell ref="BN67:BO67"/>
    <mergeCell ref="BP67:BQ67"/>
    <mergeCell ref="BR67:BS67"/>
    <mergeCell ref="BT67:BU67"/>
    <mergeCell ref="BV67:BW67"/>
    <mergeCell ref="BX67:BY67"/>
    <mergeCell ref="BB67:BC67"/>
    <mergeCell ref="BD67:BE67"/>
    <mergeCell ref="BF67:BG67"/>
    <mergeCell ref="BH67:BI67"/>
    <mergeCell ref="BJ67:BK67"/>
    <mergeCell ref="BL67:BM67"/>
    <mergeCell ref="AP67:AQ67"/>
    <mergeCell ref="AR67:AS67"/>
    <mergeCell ref="AT67:AU67"/>
    <mergeCell ref="AV67:AW67"/>
    <mergeCell ref="AX67:AY67"/>
    <mergeCell ref="AZ67:BA67"/>
    <mergeCell ref="AD67:AE67"/>
    <mergeCell ref="AF67:AG67"/>
    <mergeCell ref="AH67:AI67"/>
    <mergeCell ref="AJ67:AK67"/>
    <mergeCell ref="AL67:AM67"/>
    <mergeCell ref="AT68:AU68"/>
    <mergeCell ref="AV68:AW68"/>
    <mergeCell ref="AX68:AY68"/>
    <mergeCell ref="AZ68:BA68"/>
    <mergeCell ref="AD68:AE68"/>
    <mergeCell ref="AF68:AG68"/>
    <mergeCell ref="AH68:AI68"/>
    <mergeCell ref="AJ68:AK68"/>
    <mergeCell ref="AL68:AM68"/>
    <mergeCell ref="AN68:AO68"/>
    <mergeCell ref="R68:S68"/>
    <mergeCell ref="T68:U68"/>
    <mergeCell ref="V68:W68"/>
    <mergeCell ref="X68:Y68"/>
    <mergeCell ref="Z68:AA68"/>
    <mergeCell ref="AB68:AC68"/>
    <mergeCell ref="BZ67:CA67"/>
    <mergeCell ref="AN67:AO67"/>
    <mergeCell ref="R67:S67"/>
    <mergeCell ref="T67:U67"/>
    <mergeCell ref="V67:W67"/>
    <mergeCell ref="X67:Y67"/>
    <mergeCell ref="Z67:AA67"/>
    <mergeCell ref="AB67:AC67"/>
    <mergeCell ref="AL69:AM69"/>
    <mergeCell ref="AN69:AO69"/>
    <mergeCell ref="R69:S69"/>
    <mergeCell ref="T69:U69"/>
    <mergeCell ref="V69:W69"/>
    <mergeCell ref="X69:Y69"/>
    <mergeCell ref="Z69:AA69"/>
    <mergeCell ref="AB69:AC69"/>
    <mergeCell ref="BZ68:CA68"/>
    <mergeCell ref="CB68:CC68"/>
    <mergeCell ref="CD68:CE68"/>
    <mergeCell ref="D69:E69"/>
    <mergeCell ref="F69:G69"/>
    <mergeCell ref="H69:I69"/>
    <mergeCell ref="J69:K69"/>
    <mergeCell ref="L69:M69"/>
    <mergeCell ref="N69:O69"/>
    <mergeCell ref="P69:Q69"/>
    <mergeCell ref="BN68:BO68"/>
    <mergeCell ref="BP68:BQ68"/>
    <mergeCell ref="BR68:BS68"/>
    <mergeCell ref="BT68:BU68"/>
    <mergeCell ref="BV68:BW68"/>
    <mergeCell ref="BX68:BY68"/>
    <mergeCell ref="BB68:BC68"/>
    <mergeCell ref="BD68:BE68"/>
    <mergeCell ref="BF68:BG68"/>
    <mergeCell ref="BH68:BI68"/>
    <mergeCell ref="BJ68:BK68"/>
    <mergeCell ref="BL68:BM68"/>
    <mergeCell ref="AP68:AQ68"/>
    <mergeCell ref="AR68:AS68"/>
    <mergeCell ref="BZ69:CA69"/>
    <mergeCell ref="CB69:CC69"/>
    <mergeCell ref="CD69:CE69"/>
    <mergeCell ref="D70:E70"/>
    <mergeCell ref="F70:G70"/>
    <mergeCell ref="H70:I70"/>
    <mergeCell ref="J70:K70"/>
    <mergeCell ref="L70:M70"/>
    <mergeCell ref="N70:O70"/>
    <mergeCell ref="P70:Q70"/>
    <mergeCell ref="BN69:BO69"/>
    <mergeCell ref="BP69:BQ69"/>
    <mergeCell ref="BR69:BS69"/>
    <mergeCell ref="BT69:BU69"/>
    <mergeCell ref="BV69:BW69"/>
    <mergeCell ref="BX69:BY69"/>
    <mergeCell ref="BB69:BC69"/>
    <mergeCell ref="BD69:BE69"/>
    <mergeCell ref="BF69:BG69"/>
    <mergeCell ref="BH69:BI69"/>
    <mergeCell ref="BJ69:BK69"/>
    <mergeCell ref="BL69:BM69"/>
    <mergeCell ref="AP69:AQ69"/>
    <mergeCell ref="AR69:AS69"/>
    <mergeCell ref="AT69:AU69"/>
    <mergeCell ref="AV69:AW69"/>
    <mergeCell ref="AX69:AY69"/>
    <mergeCell ref="AZ69:BA69"/>
    <mergeCell ref="AD69:AE69"/>
    <mergeCell ref="AF69:AG69"/>
    <mergeCell ref="AH69:AI69"/>
    <mergeCell ref="AJ69:AK69"/>
    <mergeCell ref="CB70:CC70"/>
    <mergeCell ref="CD70:CE70"/>
    <mergeCell ref="D71:E71"/>
    <mergeCell ref="F71:G71"/>
    <mergeCell ref="H71:I71"/>
    <mergeCell ref="J71:K71"/>
    <mergeCell ref="L71:M71"/>
    <mergeCell ref="N71:O71"/>
    <mergeCell ref="P71:Q71"/>
    <mergeCell ref="BN70:BO70"/>
    <mergeCell ref="BP70:BQ70"/>
    <mergeCell ref="BR70:BS70"/>
    <mergeCell ref="BT70:BU70"/>
    <mergeCell ref="BV70:BW70"/>
    <mergeCell ref="BX70:BY70"/>
    <mergeCell ref="BB70:BC70"/>
    <mergeCell ref="BD70:BE70"/>
    <mergeCell ref="BF70:BG70"/>
    <mergeCell ref="BH70:BI70"/>
    <mergeCell ref="BJ70:BK70"/>
    <mergeCell ref="BL70:BM70"/>
    <mergeCell ref="AP70:AQ70"/>
    <mergeCell ref="AR70:AS70"/>
    <mergeCell ref="AT70:AU70"/>
    <mergeCell ref="AV70:AW70"/>
    <mergeCell ref="AX70:AY70"/>
    <mergeCell ref="AZ70:BA70"/>
    <mergeCell ref="AD70:AE70"/>
    <mergeCell ref="AF70:AG70"/>
    <mergeCell ref="AH70:AI70"/>
    <mergeCell ref="AJ70:AK70"/>
    <mergeCell ref="AL70:AM70"/>
    <mergeCell ref="AT71:AU71"/>
    <mergeCell ref="AV71:AW71"/>
    <mergeCell ref="AX71:AY71"/>
    <mergeCell ref="AZ71:BA71"/>
    <mergeCell ref="AD71:AE71"/>
    <mergeCell ref="AF71:AG71"/>
    <mergeCell ref="AH71:AI71"/>
    <mergeCell ref="AJ71:AK71"/>
    <mergeCell ref="AL71:AM71"/>
    <mergeCell ref="AN71:AO71"/>
    <mergeCell ref="R71:S71"/>
    <mergeCell ref="T71:U71"/>
    <mergeCell ref="V71:W71"/>
    <mergeCell ref="X71:Y71"/>
    <mergeCell ref="Z71:AA71"/>
    <mergeCell ref="AB71:AC71"/>
    <mergeCell ref="BZ70:CA70"/>
    <mergeCell ref="AN70:AO70"/>
    <mergeCell ref="R70:S70"/>
    <mergeCell ref="T70:U70"/>
    <mergeCell ref="V70:W70"/>
    <mergeCell ref="X70:Y70"/>
    <mergeCell ref="Z70:AA70"/>
    <mergeCell ref="AB70:AC70"/>
    <mergeCell ref="AL72:AM72"/>
    <mergeCell ref="AN72:AO72"/>
    <mergeCell ref="R72:S72"/>
    <mergeCell ref="T72:U72"/>
    <mergeCell ref="V72:W72"/>
    <mergeCell ref="X72:Y72"/>
    <mergeCell ref="Z72:AA72"/>
    <mergeCell ref="AB72:AC72"/>
    <mergeCell ref="BZ71:CA71"/>
    <mergeCell ref="CB71:CC71"/>
    <mergeCell ref="CD71:CE71"/>
    <mergeCell ref="D72:E72"/>
    <mergeCell ref="F72:G72"/>
    <mergeCell ref="H72:I72"/>
    <mergeCell ref="J72:K72"/>
    <mergeCell ref="L72:M72"/>
    <mergeCell ref="N72:O72"/>
    <mergeCell ref="P72:Q72"/>
    <mergeCell ref="BN71:BO71"/>
    <mergeCell ref="BP71:BQ71"/>
    <mergeCell ref="BR71:BS71"/>
    <mergeCell ref="BT71:BU71"/>
    <mergeCell ref="BV71:BW71"/>
    <mergeCell ref="BX71:BY71"/>
    <mergeCell ref="BB71:BC71"/>
    <mergeCell ref="BD71:BE71"/>
    <mergeCell ref="BF71:BG71"/>
    <mergeCell ref="BH71:BI71"/>
    <mergeCell ref="BJ71:BK71"/>
    <mergeCell ref="BL71:BM71"/>
    <mergeCell ref="AP71:AQ71"/>
    <mergeCell ref="AR71:AS71"/>
    <mergeCell ref="BZ72:CA72"/>
    <mergeCell ref="CB72:CC72"/>
    <mergeCell ref="CD72:CE72"/>
    <mergeCell ref="D73:E73"/>
    <mergeCell ref="F73:G73"/>
    <mergeCell ref="H73:I73"/>
    <mergeCell ref="J73:K73"/>
    <mergeCell ref="L73:M73"/>
    <mergeCell ref="N73:O73"/>
    <mergeCell ref="P73:Q73"/>
    <mergeCell ref="BN72:BO72"/>
    <mergeCell ref="BP72:BQ72"/>
    <mergeCell ref="BR72:BS72"/>
    <mergeCell ref="BT72:BU72"/>
    <mergeCell ref="BV72:BW72"/>
    <mergeCell ref="BX72:BY72"/>
    <mergeCell ref="BB72:BC72"/>
    <mergeCell ref="BD72:BE72"/>
    <mergeCell ref="BF72:BG72"/>
    <mergeCell ref="BH72:BI72"/>
    <mergeCell ref="BJ72:BK72"/>
    <mergeCell ref="BL72:BM72"/>
    <mergeCell ref="AP72:AQ72"/>
    <mergeCell ref="AR72:AS72"/>
    <mergeCell ref="AT72:AU72"/>
    <mergeCell ref="AV72:AW72"/>
    <mergeCell ref="AX72:AY72"/>
    <mergeCell ref="AZ72:BA72"/>
    <mergeCell ref="AD72:AE72"/>
    <mergeCell ref="AF72:AG72"/>
    <mergeCell ref="AH72:AI72"/>
    <mergeCell ref="AJ72:AK72"/>
    <mergeCell ref="CB73:CC73"/>
    <mergeCell ref="CD73:CE73"/>
    <mergeCell ref="D74:E74"/>
    <mergeCell ref="F74:G74"/>
    <mergeCell ref="H74:I74"/>
    <mergeCell ref="J74:K74"/>
    <mergeCell ref="L74:M74"/>
    <mergeCell ref="N74:O74"/>
    <mergeCell ref="P74:Q74"/>
    <mergeCell ref="BN73:BO73"/>
    <mergeCell ref="BP73:BQ73"/>
    <mergeCell ref="BR73:BS73"/>
    <mergeCell ref="BT73:BU73"/>
    <mergeCell ref="BV73:BW73"/>
    <mergeCell ref="BX73:BY73"/>
    <mergeCell ref="BB73:BC73"/>
    <mergeCell ref="BD73:BE73"/>
    <mergeCell ref="BF73:BG73"/>
    <mergeCell ref="BH73:BI73"/>
    <mergeCell ref="BJ73:BK73"/>
    <mergeCell ref="BL73:BM73"/>
    <mergeCell ref="AP73:AQ73"/>
    <mergeCell ref="AR73:AS73"/>
    <mergeCell ref="AT73:AU73"/>
    <mergeCell ref="AV73:AW73"/>
    <mergeCell ref="AX73:AY73"/>
    <mergeCell ref="AZ73:BA73"/>
    <mergeCell ref="AD73:AE73"/>
    <mergeCell ref="AF73:AG73"/>
    <mergeCell ref="AH73:AI73"/>
    <mergeCell ref="AJ73:AK73"/>
    <mergeCell ref="AL73:AM73"/>
    <mergeCell ref="AT74:AU74"/>
    <mergeCell ref="AV74:AW74"/>
    <mergeCell ref="AX74:AY74"/>
    <mergeCell ref="AZ74:BA74"/>
    <mergeCell ref="AD74:AE74"/>
    <mergeCell ref="AF74:AG74"/>
    <mergeCell ref="AH74:AI74"/>
    <mergeCell ref="AJ74:AK74"/>
    <mergeCell ref="AL74:AM74"/>
    <mergeCell ref="AN74:AO74"/>
    <mergeCell ref="R74:S74"/>
    <mergeCell ref="T74:U74"/>
    <mergeCell ref="V74:W74"/>
    <mergeCell ref="X74:Y74"/>
    <mergeCell ref="Z74:AA74"/>
    <mergeCell ref="AB74:AC74"/>
    <mergeCell ref="BZ73:CA73"/>
    <mergeCell ref="AN73:AO73"/>
    <mergeCell ref="R73:S73"/>
    <mergeCell ref="T73:U73"/>
    <mergeCell ref="V73:W73"/>
    <mergeCell ref="X73:Y73"/>
    <mergeCell ref="Z73:AA73"/>
    <mergeCell ref="AB73:AC73"/>
    <mergeCell ref="AL75:AM75"/>
    <mergeCell ref="AN75:AO75"/>
    <mergeCell ref="R75:S75"/>
    <mergeCell ref="T75:U75"/>
    <mergeCell ref="V75:W75"/>
    <mergeCell ref="X75:Y75"/>
    <mergeCell ref="Z75:AA75"/>
    <mergeCell ref="AB75:AC75"/>
    <mergeCell ref="BZ74:CA74"/>
    <mergeCell ref="CB74:CC74"/>
    <mergeCell ref="CD74:CE74"/>
    <mergeCell ref="D75:E75"/>
    <mergeCell ref="F75:G75"/>
    <mergeCell ref="H75:I75"/>
    <mergeCell ref="J75:K75"/>
    <mergeCell ref="L75:M75"/>
    <mergeCell ref="N75:O75"/>
    <mergeCell ref="P75:Q75"/>
    <mergeCell ref="BN74:BO74"/>
    <mergeCell ref="BP74:BQ74"/>
    <mergeCell ref="BR74:BS74"/>
    <mergeCell ref="BT74:BU74"/>
    <mergeCell ref="BV74:BW74"/>
    <mergeCell ref="BX74:BY74"/>
    <mergeCell ref="BB74:BC74"/>
    <mergeCell ref="BD74:BE74"/>
    <mergeCell ref="BF74:BG74"/>
    <mergeCell ref="BH74:BI74"/>
    <mergeCell ref="BJ74:BK74"/>
    <mergeCell ref="BL74:BM74"/>
    <mergeCell ref="AP74:AQ74"/>
    <mergeCell ref="AR74:AS74"/>
    <mergeCell ref="BZ75:CA75"/>
    <mergeCell ref="CB75:CC75"/>
    <mergeCell ref="CD75:CE75"/>
    <mergeCell ref="D76:E76"/>
    <mergeCell ref="F76:G76"/>
    <mergeCell ref="H76:I76"/>
    <mergeCell ref="J76:K76"/>
    <mergeCell ref="L76:M76"/>
    <mergeCell ref="N76:O76"/>
    <mergeCell ref="P76:Q76"/>
    <mergeCell ref="BN75:BO75"/>
    <mergeCell ref="BP75:BQ75"/>
    <mergeCell ref="BR75:BS75"/>
    <mergeCell ref="BT75:BU75"/>
    <mergeCell ref="BV75:BW75"/>
    <mergeCell ref="BX75:BY75"/>
    <mergeCell ref="BB75:BC75"/>
    <mergeCell ref="BD75:BE75"/>
    <mergeCell ref="BF75:BG75"/>
    <mergeCell ref="BH75:BI75"/>
    <mergeCell ref="BJ75:BK75"/>
    <mergeCell ref="BL75:BM75"/>
    <mergeCell ref="AP75:AQ75"/>
    <mergeCell ref="AR75:AS75"/>
    <mergeCell ref="AT75:AU75"/>
    <mergeCell ref="AV75:AW75"/>
    <mergeCell ref="AX75:AY75"/>
    <mergeCell ref="AZ75:BA75"/>
    <mergeCell ref="AD75:AE75"/>
    <mergeCell ref="AF75:AG75"/>
    <mergeCell ref="AH75:AI75"/>
    <mergeCell ref="AJ75:AK75"/>
    <mergeCell ref="CD76:CE76"/>
    <mergeCell ref="A77:B77"/>
    <mergeCell ref="D77:E77"/>
    <mergeCell ref="F77:G77"/>
    <mergeCell ref="H77:I77"/>
    <mergeCell ref="J77:K77"/>
    <mergeCell ref="L77:M77"/>
    <mergeCell ref="N77:O77"/>
    <mergeCell ref="BN76:BO76"/>
    <mergeCell ref="BP76:BQ76"/>
    <mergeCell ref="BR76:BS76"/>
    <mergeCell ref="BT76:BU76"/>
    <mergeCell ref="BV76:BW76"/>
    <mergeCell ref="BX76:BY76"/>
    <mergeCell ref="BB76:BC76"/>
    <mergeCell ref="BD76:BE76"/>
    <mergeCell ref="BF76:BG76"/>
    <mergeCell ref="BH76:BI76"/>
    <mergeCell ref="BJ76:BK76"/>
    <mergeCell ref="BL76:BM76"/>
    <mergeCell ref="AP76:AQ76"/>
    <mergeCell ref="AR76:AS76"/>
    <mergeCell ref="AT76:AU76"/>
    <mergeCell ref="AV76:AW76"/>
    <mergeCell ref="AX76:AY76"/>
    <mergeCell ref="AZ76:BA76"/>
    <mergeCell ref="AD76:AE76"/>
    <mergeCell ref="AF76:AG76"/>
    <mergeCell ref="AH76:AI76"/>
    <mergeCell ref="AJ76:AK76"/>
    <mergeCell ref="AL76:AM76"/>
    <mergeCell ref="AN76:AO76"/>
    <mergeCell ref="AT77:AU77"/>
    <mergeCell ref="AV77:AW77"/>
    <mergeCell ref="AX77:AY77"/>
    <mergeCell ref="AB77:AC77"/>
    <mergeCell ref="AD77:AE77"/>
    <mergeCell ref="AF77:AG77"/>
    <mergeCell ref="AH77:AI77"/>
    <mergeCell ref="AJ77:AK77"/>
    <mergeCell ref="AL77:AM77"/>
    <mergeCell ref="P77:Q77"/>
    <mergeCell ref="R77:S77"/>
    <mergeCell ref="T77:U77"/>
    <mergeCell ref="V77:W77"/>
    <mergeCell ref="X77:Y77"/>
    <mergeCell ref="Z77:AA77"/>
    <mergeCell ref="BZ76:CA76"/>
    <mergeCell ref="CB76:CC76"/>
    <mergeCell ref="R76:S76"/>
    <mergeCell ref="T76:U76"/>
    <mergeCell ref="V76:W76"/>
    <mergeCell ref="X76:Y76"/>
    <mergeCell ref="Z76:AA76"/>
    <mergeCell ref="AB76:AC76"/>
    <mergeCell ref="AJ89:AK89"/>
    <mergeCell ref="AL89:AM89"/>
    <mergeCell ref="P89:Q89"/>
    <mergeCell ref="R89:S89"/>
    <mergeCell ref="T89:U89"/>
    <mergeCell ref="V89:W89"/>
    <mergeCell ref="X89:Y89"/>
    <mergeCell ref="Z89:AA89"/>
    <mergeCell ref="D89:E89"/>
    <mergeCell ref="F89:G89"/>
    <mergeCell ref="H89:I89"/>
    <mergeCell ref="J89:K89"/>
    <mergeCell ref="L89:M89"/>
    <mergeCell ref="N89:O89"/>
    <mergeCell ref="AN77:AO77"/>
    <mergeCell ref="AP77:AQ77"/>
    <mergeCell ref="AR77:AS77"/>
    <mergeCell ref="BX89:BY89"/>
    <mergeCell ref="BZ89:CA89"/>
    <mergeCell ref="CB89:CC89"/>
    <mergeCell ref="CD89:CE89"/>
    <mergeCell ref="A90:B91"/>
    <mergeCell ref="D90:AA90"/>
    <mergeCell ref="AB90:AY90"/>
    <mergeCell ref="AZ90:BW90"/>
    <mergeCell ref="BX90:CA90"/>
    <mergeCell ref="CB90:CE90"/>
    <mergeCell ref="BL89:BM89"/>
    <mergeCell ref="BN89:BO89"/>
    <mergeCell ref="BP89:BQ89"/>
    <mergeCell ref="BR89:BS89"/>
    <mergeCell ref="BT89:BU89"/>
    <mergeCell ref="BV89:BW89"/>
    <mergeCell ref="AZ89:BA89"/>
    <mergeCell ref="BB89:BC89"/>
    <mergeCell ref="BD89:BE89"/>
    <mergeCell ref="BF89:BG89"/>
    <mergeCell ref="BH89:BI89"/>
    <mergeCell ref="BJ89:BK89"/>
    <mergeCell ref="AN89:AO89"/>
    <mergeCell ref="AP89:AQ89"/>
    <mergeCell ref="AR89:AS89"/>
    <mergeCell ref="AT89:AU89"/>
    <mergeCell ref="AV89:AW89"/>
    <mergeCell ref="AX89:AY89"/>
    <mergeCell ref="AB89:AC89"/>
    <mergeCell ref="AD89:AE89"/>
    <mergeCell ref="AF89:AG89"/>
    <mergeCell ref="AH89:AI89"/>
    <mergeCell ref="AP91:AQ91"/>
    <mergeCell ref="AR91:AS91"/>
    <mergeCell ref="V91:W91"/>
    <mergeCell ref="X91:Y91"/>
    <mergeCell ref="Z91:AA91"/>
    <mergeCell ref="AB91:AC91"/>
    <mergeCell ref="AD91:AE91"/>
    <mergeCell ref="AF91:AG91"/>
    <mergeCell ref="CN90:CP91"/>
    <mergeCell ref="D91:E91"/>
    <mergeCell ref="F91:G91"/>
    <mergeCell ref="H91:I91"/>
    <mergeCell ref="J91:K91"/>
    <mergeCell ref="L91:M91"/>
    <mergeCell ref="N91:O91"/>
    <mergeCell ref="P91:Q91"/>
    <mergeCell ref="R91:S91"/>
    <mergeCell ref="T91:U91"/>
    <mergeCell ref="CD91:CE91"/>
    <mergeCell ref="D110:E110"/>
    <mergeCell ref="F110:G110"/>
    <mergeCell ref="H110:I110"/>
    <mergeCell ref="J110:K110"/>
    <mergeCell ref="L110:M110"/>
    <mergeCell ref="N110:O110"/>
    <mergeCell ref="P110:Q110"/>
    <mergeCell ref="R110:S110"/>
    <mergeCell ref="T110:U110"/>
    <mergeCell ref="BR91:BS91"/>
    <mergeCell ref="BT91:BU91"/>
    <mergeCell ref="BV91:BW91"/>
    <mergeCell ref="BX91:BY91"/>
    <mergeCell ref="BZ91:CA91"/>
    <mergeCell ref="CB91:CC91"/>
    <mergeCell ref="BF91:BG91"/>
    <mergeCell ref="BH91:BI91"/>
    <mergeCell ref="BJ91:BK91"/>
    <mergeCell ref="BL91:BM91"/>
    <mergeCell ref="BN91:BO91"/>
    <mergeCell ref="BP91:BQ91"/>
    <mergeCell ref="AT91:AU91"/>
    <mergeCell ref="AV91:AW91"/>
    <mergeCell ref="AX91:AY91"/>
    <mergeCell ref="AZ91:BA91"/>
    <mergeCell ref="BB91:BC91"/>
    <mergeCell ref="BD91:BE91"/>
    <mergeCell ref="AH91:AI91"/>
    <mergeCell ref="AJ91:AK91"/>
    <mergeCell ref="AL91:AM91"/>
    <mergeCell ref="AN91:AO91"/>
    <mergeCell ref="BN110:BO110"/>
    <mergeCell ref="BP110:BQ110"/>
    <mergeCell ref="AT110:AU110"/>
    <mergeCell ref="AV110:AW110"/>
    <mergeCell ref="AX110:AY110"/>
    <mergeCell ref="AZ110:BA110"/>
    <mergeCell ref="BB110:BC110"/>
    <mergeCell ref="BD110:BE110"/>
    <mergeCell ref="AH110:AI110"/>
    <mergeCell ref="AJ110:AK110"/>
    <mergeCell ref="AL110:AM110"/>
    <mergeCell ref="AN110:AO110"/>
    <mergeCell ref="AP110:AQ110"/>
    <mergeCell ref="AR110:AS110"/>
    <mergeCell ref="V110:W110"/>
    <mergeCell ref="X110:Y110"/>
    <mergeCell ref="Z110:AA110"/>
    <mergeCell ref="AB110:AC110"/>
    <mergeCell ref="AD110:AE110"/>
    <mergeCell ref="AF110:AG110"/>
    <mergeCell ref="AH111:AI111"/>
    <mergeCell ref="AJ111:AK111"/>
    <mergeCell ref="AL111:AM111"/>
    <mergeCell ref="AN111:AO111"/>
    <mergeCell ref="AP111:AQ111"/>
    <mergeCell ref="AR111:AS111"/>
    <mergeCell ref="V111:W111"/>
    <mergeCell ref="X111:Y111"/>
    <mergeCell ref="Z111:AA111"/>
    <mergeCell ref="AB111:AC111"/>
    <mergeCell ref="AD111:AE111"/>
    <mergeCell ref="AF111:AG111"/>
    <mergeCell ref="CD110:CE110"/>
    <mergeCell ref="D111:E111"/>
    <mergeCell ref="F111:G111"/>
    <mergeCell ref="H111:I111"/>
    <mergeCell ref="J111:K111"/>
    <mergeCell ref="L111:M111"/>
    <mergeCell ref="N111:O111"/>
    <mergeCell ref="P111:Q111"/>
    <mergeCell ref="R111:S111"/>
    <mergeCell ref="T111:U111"/>
    <mergeCell ref="BR110:BS110"/>
    <mergeCell ref="BT110:BU110"/>
    <mergeCell ref="BV110:BW110"/>
    <mergeCell ref="BX110:BY110"/>
    <mergeCell ref="BZ110:CA110"/>
    <mergeCell ref="CB110:CC110"/>
    <mergeCell ref="BF110:BG110"/>
    <mergeCell ref="BH110:BI110"/>
    <mergeCell ref="BJ110:BK110"/>
    <mergeCell ref="BL110:BM110"/>
    <mergeCell ref="CD111:CE111"/>
    <mergeCell ref="BR111:BS111"/>
    <mergeCell ref="BT111:BU111"/>
    <mergeCell ref="BV111:BW111"/>
    <mergeCell ref="BX111:BY111"/>
    <mergeCell ref="BZ111:CA111"/>
    <mergeCell ref="CB111:CC111"/>
    <mergeCell ref="BF111:BG111"/>
    <mergeCell ref="BH111:BI111"/>
    <mergeCell ref="BJ111:BK111"/>
    <mergeCell ref="BL111:BM111"/>
    <mergeCell ref="BN111:BO111"/>
    <mergeCell ref="BP111:BQ111"/>
    <mergeCell ref="AT111:AU111"/>
    <mergeCell ref="AV111:AW111"/>
    <mergeCell ref="AX111:AY111"/>
    <mergeCell ref="AZ111:BA111"/>
    <mergeCell ref="BB111:BC111"/>
    <mergeCell ref="BD111:BE111"/>
  </mergeCells>
  <conditionalFormatting sqref="J55:K56 N55:O56 R55:S56 V55:W56 Z55:AA56">
    <cfRule type="cellIs" dxfId="272" priority="93" stopIfTrue="1" operator="notEqual">
      <formula>0</formula>
    </cfRule>
  </conditionalFormatting>
  <conditionalFormatting sqref="J55:K56 N55:O56 R55:S56 V55:W56 Z55:AA56">
    <cfRule type="cellIs" dxfId="271" priority="91" operator="greaterThan">
      <formula>0</formula>
    </cfRule>
    <cfRule type="cellIs" dxfId="270" priority="92" operator="greaterThan">
      <formula>0</formula>
    </cfRule>
  </conditionalFormatting>
  <conditionalFormatting sqref="D55:AA61">
    <cfRule type="cellIs" dxfId="269" priority="88" operator="greaterThan">
      <formula>0</formula>
    </cfRule>
    <cfRule type="cellIs" dxfId="268" priority="89" operator="greaterThan">
      <formula>0</formula>
    </cfRule>
    <cfRule type="cellIs" dxfId="267" priority="90" operator="greaterThan">
      <formula>0</formula>
    </cfRule>
  </conditionalFormatting>
  <conditionalFormatting sqref="AB55:AC61">
    <cfRule type="cellIs" dxfId="266" priority="85" operator="greaterThan">
      <formula>0</formula>
    </cfRule>
    <cfRule type="cellIs" dxfId="265" priority="86" operator="greaterThan">
      <formula>0</formula>
    </cfRule>
    <cfRule type="cellIs" dxfId="264" priority="87" operator="greaterThan">
      <formula>0</formula>
    </cfRule>
  </conditionalFormatting>
  <conditionalFormatting sqref="AD55:AE57 AD59:AE61">
    <cfRule type="cellIs" dxfId="263" priority="82" operator="greaterThan">
      <formula>0</formula>
    </cfRule>
    <cfRule type="cellIs" dxfId="262" priority="83" operator="greaterThan">
      <formula>0</formula>
    </cfRule>
    <cfRule type="cellIs" dxfId="261" priority="84" operator="greaterThan">
      <formula>0</formula>
    </cfRule>
  </conditionalFormatting>
  <conditionalFormatting sqref="AF55:AG61">
    <cfRule type="cellIs" dxfId="260" priority="79" operator="greaterThan">
      <formula>0</formula>
    </cfRule>
    <cfRule type="cellIs" dxfId="259" priority="80" operator="greaterThan">
      <formula>0</formula>
    </cfRule>
    <cfRule type="cellIs" dxfId="258" priority="81" operator="greaterThan">
      <formula>0</formula>
    </cfRule>
  </conditionalFormatting>
  <conditionalFormatting sqref="AH55:AI61">
    <cfRule type="cellIs" dxfId="257" priority="76" operator="greaterThan">
      <formula>0</formula>
    </cfRule>
    <cfRule type="cellIs" dxfId="256" priority="77" operator="greaterThan">
      <formula>0</formula>
    </cfRule>
    <cfRule type="cellIs" dxfId="255" priority="78" operator="greaterThan">
      <formula>0</formula>
    </cfRule>
  </conditionalFormatting>
  <conditionalFormatting sqref="AJ55:AK61">
    <cfRule type="cellIs" dxfId="254" priority="73" operator="greaterThan">
      <formula>0</formula>
    </cfRule>
    <cfRule type="cellIs" dxfId="253" priority="74" operator="greaterThan">
      <formula>0</formula>
    </cfRule>
    <cfRule type="cellIs" dxfId="252" priority="75" operator="greaterThan">
      <formula>0</formula>
    </cfRule>
  </conditionalFormatting>
  <conditionalFormatting sqref="AL55:AM61">
    <cfRule type="cellIs" dxfId="251" priority="70" operator="greaterThan">
      <formula>0</formula>
    </cfRule>
    <cfRule type="cellIs" dxfId="250" priority="71" operator="greaterThan">
      <formula>0</formula>
    </cfRule>
    <cfRule type="cellIs" dxfId="249" priority="72" operator="greaterThan">
      <formula>0</formula>
    </cfRule>
  </conditionalFormatting>
  <conditionalFormatting sqref="AN55:AO61">
    <cfRule type="cellIs" dxfId="248" priority="67" operator="greaterThan">
      <formula>0</formula>
    </cfRule>
    <cfRule type="cellIs" dxfId="247" priority="68" operator="greaterThan">
      <formula>0</formula>
    </cfRule>
    <cfRule type="cellIs" dxfId="246" priority="69" operator="greaterThan">
      <formula>0</formula>
    </cfRule>
  </conditionalFormatting>
  <conditionalFormatting sqref="AP55:AQ61">
    <cfRule type="cellIs" dxfId="245" priority="64" operator="greaterThan">
      <formula>0</formula>
    </cfRule>
    <cfRule type="cellIs" dxfId="244" priority="65" operator="greaterThan">
      <formula>0</formula>
    </cfRule>
    <cfRule type="cellIs" dxfId="243" priority="66" operator="greaterThan">
      <formula>0</formula>
    </cfRule>
  </conditionalFormatting>
  <conditionalFormatting sqref="AR55:AS61">
    <cfRule type="cellIs" dxfId="242" priority="61" operator="greaterThan">
      <formula>0</formula>
    </cfRule>
    <cfRule type="cellIs" dxfId="241" priority="62" operator="greaterThan">
      <formula>0</formula>
    </cfRule>
    <cfRule type="cellIs" dxfId="240" priority="63" operator="greaterThan">
      <formula>0</formula>
    </cfRule>
  </conditionalFormatting>
  <conditionalFormatting sqref="AT55:AU61">
    <cfRule type="cellIs" dxfId="239" priority="58" operator="greaterThan">
      <formula>0</formula>
    </cfRule>
    <cfRule type="cellIs" dxfId="238" priority="59" operator="greaterThan">
      <formula>0</formula>
    </cfRule>
    <cfRule type="cellIs" dxfId="237" priority="60" operator="greaterThan">
      <formula>0</formula>
    </cfRule>
  </conditionalFormatting>
  <conditionalFormatting sqref="AV55:AW61">
    <cfRule type="cellIs" dxfId="236" priority="55" operator="greaterThan">
      <formula>0</formula>
    </cfRule>
    <cfRule type="cellIs" dxfId="235" priority="56" operator="greaterThan">
      <formula>0</formula>
    </cfRule>
    <cfRule type="cellIs" dxfId="234" priority="57" operator="greaterThan">
      <formula>0</formula>
    </cfRule>
  </conditionalFormatting>
  <conditionalFormatting sqref="AX55:AY61">
    <cfRule type="cellIs" dxfId="233" priority="52" operator="greaterThan">
      <formula>0</formula>
    </cfRule>
    <cfRule type="cellIs" dxfId="232" priority="53" operator="greaterThan">
      <formula>0</formula>
    </cfRule>
    <cfRule type="cellIs" dxfId="231" priority="54" operator="greaterThan">
      <formula>0</formula>
    </cfRule>
  </conditionalFormatting>
  <conditionalFormatting sqref="AZ55:BA61">
    <cfRule type="cellIs" dxfId="230" priority="49" operator="greaterThan">
      <formula>0</formula>
    </cfRule>
    <cfRule type="cellIs" dxfId="229" priority="50" operator="greaterThan">
      <formula>0</formula>
    </cfRule>
    <cfRule type="cellIs" dxfId="228" priority="51" operator="greaterThan">
      <formula>0</formula>
    </cfRule>
  </conditionalFormatting>
  <conditionalFormatting sqref="BB55:BC61">
    <cfRule type="cellIs" dxfId="227" priority="46" operator="greaterThan">
      <formula>0</formula>
    </cfRule>
    <cfRule type="cellIs" dxfId="226" priority="47" operator="greaterThan">
      <formula>0</formula>
    </cfRule>
    <cfRule type="cellIs" dxfId="225" priority="48" operator="greaterThan">
      <formula>0</formula>
    </cfRule>
  </conditionalFormatting>
  <conditionalFormatting sqref="BD55:BE61">
    <cfRule type="cellIs" dxfId="224" priority="43" operator="greaterThan">
      <formula>0</formula>
    </cfRule>
    <cfRule type="cellIs" dxfId="223" priority="44" operator="greaterThan">
      <formula>0</formula>
    </cfRule>
    <cfRule type="cellIs" dxfId="222" priority="45" operator="greaterThan">
      <formula>0</formula>
    </cfRule>
  </conditionalFormatting>
  <conditionalFormatting sqref="BF55:BG61">
    <cfRule type="cellIs" dxfId="221" priority="40" operator="greaterThan">
      <formula>0</formula>
    </cfRule>
    <cfRule type="cellIs" dxfId="220" priority="41" operator="greaterThan">
      <formula>0</formula>
    </cfRule>
    <cfRule type="cellIs" dxfId="219" priority="42" operator="greaterThan">
      <formula>0</formula>
    </cfRule>
  </conditionalFormatting>
  <conditionalFormatting sqref="BH55:BI61">
    <cfRule type="cellIs" dxfId="218" priority="37" operator="greaterThan">
      <formula>0</formula>
    </cfRule>
    <cfRule type="cellIs" dxfId="217" priority="38" operator="greaterThan">
      <formula>0</formula>
    </cfRule>
    <cfRule type="cellIs" dxfId="216" priority="39" operator="greaterThan">
      <formula>0</formula>
    </cfRule>
  </conditionalFormatting>
  <conditionalFormatting sqref="BJ55:BK61">
    <cfRule type="cellIs" dxfId="215" priority="34" operator="greaterThan">
      <formula>0</formula>
    </cfRule>
    <cfRule type="cellIs" dxfId="214" priority="35" operator="greaterThan">
      <formula>0</formula>
    </cfRule>
    <cfRule type="cellIs" dxfId="213" priority="36" operator="greaterThan">
      <formula>0</formula>
    </cfRule>
  </conditionalFormatting>
  <conditionalFormatting sqref="BL55:BM61">
    <cfRule type="cellIs" dxfId="212" priority="31" operator="greaterThan">
      <formula>0</formula>
    </cfRule>
    <cfRule type="cellIs" dxfId="211" priority="32" operator="greaterThan">
      <formula>0</formula>
    </cfRule>
    <cfRule type="cellIs" dxfId="210" priority="33" operator="greaterThan">
      <formula>0</formula>
    </cfRule>
  </conditionalFormatting>
  <conditionalFormatting sqref="BN55:BO61">
    <cfRule type="cellIs" dxfId="209" priority="28" operator="greaterThan">
      <formula>0</formula>
    </cfRule>
    <cfRule type="cellIs" dxfId="208" priority="29" operator="greaterThan">
      <formula>0</formula>
    </cfRule>
    <cfRule type="cellIs" dxfId="207" priority="30" operator="greaterThan">
      <formula>0</formula>
    </cfRule>
  </conditionalFormatting>
  <conditionalFormatting sqref="BP55:BQ61">
    <cfRule type="cellIs" dxfId="206" priority="25" operator="greaterThan">
      <formula>0</formula>
    </cfRule>
    <cfRule type="cellIs" dxfId="205" priority="26" operator="greaterThan">
      <formula>0</formula>
    </cfRule>
    <cfRule type="cellIs" dxfId="204" priority="27" operator="greaterThan">
      <formula>0</formula>
    </cfRule>
  </conditionalFormatting>
  <conditionalFormatting sqref="BR55:BS61">
    <cfRule type="cellIs" dxfId="203" priority="22" operator="greaterThan">
      <formula>0</formula>
    </cfRule>
    <cfRule type="cellIs" dxfId="202" priority="23" operator="greaterThan">
      <formula>0</formula>
    </cfRule>
    <cfRule type="cellIs" dxfId="201" priority="24" operator="greaterThan">
      <formula>0</formula>
    </cfRule>
  </conditionalFormatting>
  <conditionalFormatting sqref="BT55:BU61">
    <cfRule type="cellIs" dxfId="200" priority="19" operator="greaterThan">
      <formula>0</formula>
    </cfRule>
    <cfRule type="cellIs" dxfId="199" priority="20" operator="greaterThan">
      <formula>0</formula>
    </cfRule>
    <cfRule type="cellIs" dxfId="198" priority="21" operator="greaterThan">
      <formula>0</formula>
    </cfRule>
  </conditionalFormatting>
  <conditionalFormatting sqref="BV55:BW61">
    <cfRule type="cellIs" dxfId="197" priority="16" operator="greaterThan">
      <formula>0</formula>
    </cfRule>
    <cfRule type="cellIs" dxfId="196" priority="17" operator="greaterThan">
      <formula>0</formula>
    </cfRule>
    <cfRule type="cellIs" dxfId="195" priority="18" operator="greaterThan">
      <formula>0</formula>
    </cfRule>
  </conditionalFormatting>
  <conditionalFormatting sqref="BX55:BY61">
    <cfRule type="cellIs" dxfId="194" priority="13" operator="greaterThan">
      <formula>0</formula>
    </cfRule>
    <cfRule type="cellIs" dxfId="193" priority="14" operator="greaterThan">
      <formula>0</formula>
    </cfRule>
    <cfRule type="cellIs" dxfId="192" priority="15" operator="greaterThan">
      <formula>0</formula>
    </cfRule>
  </conditionalFormatting>
  <conditionalFormatting sqref="BZ55:CA61">
    <cfRule type="cellIs" dxfId="191" priority="10" operator="greaterThan">
      <formula>0</formula>
    </cfRule>
    <cfRule type="cellIs" dxfId="190" priority="11" operator="greaterThan">
      <formula>0</formula>
    </cfRule>
    <cfRule type="cellIs" dxfId="189" priority="12" operator="greaterThan">
      <formula>0</formula>
    </cfRule>
  </conditionalFormatting>
  <conditionalFormatting sqref="CB55:CC61">
    <cfRule type="cellIs" dxfId="188" priority="7" operator="greaterThan">
      <formula>0</formula>
    </cfRule>
    <cfRule type="cellIs" dxfId="187" priority="8" operator="greaterThan">
      <formula>0</formula>
    </cfRule>
    <cfRule type="cellIs" dxfId="186" priority="9" operator="greaterThan">
      <formula>0</formula>
    </cfRule>
  </conditionalFormatting>
  <conditionalFormatting sqref="CD55:CE61">
    <cfRule type="cellIs" dxfId="185" priority="4" operator="greaterThan">
      <formula>0</formula>
    </cfRule>
    <cfRule type="cellIs" dxfId="184" priority="5" operator="greaterThan">
      <formula>0</formula>
    </cfRule>
    <cfRule type="cellIs" dxfId="183" priority="6" operator="greaterThan">
      <formula>0</formula>
    </cfRule>
  </conditionalFormatting>
  <conditionalFormatting sqref="AD58:AE58">
    <cfRule type="cellIs" dxfId="182" priority="1" operator="greaterThan">
      <formula>0</formula>
    </cfRule>
    <cfRule type="cellIs" dxfId="181" priority="2" operator="greaterThan">
      <formula>0</formula>
    </cfRule>
    <cfRule type="cellIs" dxfId="18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DK111"/>
  <sheetViews>
    <sheetView zoomScale="120" zoomScaleNormal="120" zoomScaleSheetLayoutView="100" zoomScalePageLayoutView="40" workbookViewId="0">
      <pane xSplit="3" ySplit="44" topLeftCell="D96" activePane="bottomRight" state="frozen"/>
      <selection activeCell="N54" sqref="N54:O54"/>
      <selection pane="topRight" activeCell="N54" sqref="N54:O54"/>
      <selection pane="bottomLeft" activeCell="N54" sqref="N54:O54"/>
      <selection pane="bottomRight" activeCell="AB97" sqref="AB97"/>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17" style="251" customWidth="1"/>
    <col min="88" max="88" width="11.42578125" style="249" hidden="1"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86" ht="49.5" customHeight="1" thickBot="1" x14ac:dyDescent="0.25">
      <c r="A1" s="248" t="s">
        <v>319</v>
      </c>
      <c r="C1" s="248"/>
      <c r="D1" s="248" t="s">
        <v>372</v>
      </c>
      <c r="AE1"/>
      <c r="CF1" s="1314" t="s">
        <v>320</v>
      </c>
      <c r="CG1" s="1315"/>
      <c r="CH1" s="581">
        <f>CF111/CF110</f>
        <v>1.2614321464455938</v>
      </c>
    </row>
    <row r="2" spans="1:86"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86"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row>
    <row r="4" spans="1:86"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row>
    <row r="5" spans="1:86"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row>
    <row r="6" spans="1:86"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row>
    <row r="7" spans="1:86"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row>
    <row r="8" spans="1:86"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row>
    <row r="9" spans="1:86" customFormat="1" ht="12.75" customHeight="1" x14ac:dyDescent="0.2">
      <c r="A9" s="424"/>
      <c r="B9" s="425"/>
      <c r="C9" s="426"/>
      <c r="D9" s="427"/>
      <c r="E9" s="428"/>
      <c r="F9" s="427"/>
      <c r="G9" s="428"/>
      <c r="H9" s="427"/>
      <c r="I9" s="428"/>
      <c r="J9" s="478"/>
      <c r="K9" s="602"/>
      <c r="L9" s="478"/>
      <c r="M9" s="602"/>
      <c r="N9" s="478"/>
      <c r="O9" s="602"/>
      <c r="P9" s="478"/>
      <c r="Q9" s="602"/>
      <c r="R9" s="478"/>
      <c r="S9" s="602"/>
      <c r="T9" s="478"/>
      <c r="U9" s="602"/>
      <c r="V9" s="478"/>
      <c r="W9" s="602"/>
      <c r="X9" s="478"/>
      <c r="Y9" s="602"/>
      <c r="Z9" s="478"/>
      <c r="AA9" s="602"/>
      <c r="AB9" s="617"/>
      <c r="AC9" s="608"/>
      <c r="AD9" s="607"/>
      <c r="AE9" s="608"/>
      <c r="AF9" s="607"/>
      <c r="AG9" s="608"/>
      <c r="AH9" s="607"/>
      <c r="AI9" s="608"/>
      <c r="AJ9" s="607"/>
      <c r="AK9" s="608"/>
      <c r="AL9" s="607"/>
      <c r="AM9" s="608"/>
      <c r="AN9" s="607"/>
      <c r="AO9" s="608"/>
      <c r="AP9" s="607"/>
      <c r="AQ9" s="608"/>
      <c r="AR9" s="478"/>
      <c r="AS9" s="602"/>
      <c r="AT9" s="478"/>
      <c r="AU9" s="602"/>
      <c r="AV9" s="478"/>
      <c r="AW9" s="602"/>
      <c r="AX9" s="478"/>
      <c r="AY9" s="611"/>
      <c r="AZ9" s="478"/>
      <c r="BA9" s="602"/>
      <c r="BB9" s="612"/>
      <c r="BC9" s="613"/>
      <c r="BD9" s="612"/>
      <c r="BE9" s="613"/>
      <c r="BF9" s="612"/>
      <c r="BG9" s="613"/>
      <c r="BH9" s="612"/>
      <c r="BI9" s="613"/>
      <c r="BJ9" s="612"/>
      <c r="BK9" s="613"/>
      <c r="BL9" s="612"/>
      <c r="BM9" s="613"/>
      <c r="BN9" s="612"/>
      <c r="BO9" s="613"/>
      <c r="BP9" s="612"/>
      <c r="BQ9" s="613"/>
      <c r="BR9" s="612"/>
      <c r="BS9" s="613"/>
      <c r="BT9" s="612"/>
      <c r="BU9" s="613"/>
      <c r="BV9" s="612"/>
      <c r="BW9" s="613"/>
      <c r="BX9" s="478"/>
      <c r="BY9" s="602"/>
      <c r="BZ9" s="478"/>
      <c r="CA9" s="602"/>
      <c r="CB9" s="478"/>
      <c r="CC9" s="602"/>
      <c r="CD9" s="478"/>
      <c r="CE9" s="602"/>
      <c r="CF9" s="432"/>
      <c r="CG9" s="432"/>
    </row>
    <row r="10" spans="1:86"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row>
    <row r="11" spans="1:86"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row>
    <row r="12" spans="1:86"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row>
    <row r="13" spans="1:86"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row>
    <row r="14" spans="1:86"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row>
    <row r="15" spans="1:86"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row>
    <row r="16" spans="1:86"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row>
    <row r="17" spans="1:85"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row>
    <row r="18" spans="1:85"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row>
    <row r="19" spans="1:85"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row>
    <row r="20" spans="1:85"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row>
    <row r="21" spans="1:85"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row>
    <row r="22" spans="1:85"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row>
    <row r="23" spans="1:85"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row>
    <row r="24" spans="1:85"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row>
    <row r="25" spans="1:85"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row>
    <row r="26" spans="1:85"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row>
    <row r="27" spans="1:85"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row>
    <row r="28" spans="1:85"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row>
    <row r="29" spans="1:85"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row>
    <row r="30" spans="1:85"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row>
    <row r="31" spans="1:85"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row>
    <row r="32" spans="1:85"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254"/>
      <c r="CJ40" s="254"/>
      <c r="CK40" s="254"/>
      <c r="CL40" s="254"/>
      <c r="CM40" s="25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254"/>
      <c r="CJ41" s="254"/>
      <c r="CK41" s="254"/>
      <c r="CL41" s="254"/>
      <c r="CM41" s="25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254"/>
      <c r="CJ42" s="254"/>
      <c r="CK42" s="254"/>
      <c r="CL42" s="254"/>
      <c r="CM42" s="262"/>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254"/>
      <c r="CJ43" s="254"/>
      <c r="CK43" s="254"/>
      <c r="CL43" s="254"/>
      <c r="CM43" s="269"/>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ht="15.7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254"/>
      <c r="CJ44" s="254"/>
      <c r="CK44" s="254"/>
      <c r="CL44" s="254"/>
      <c r="CM44" s="278"/>
      <c r="CN44" s="279"/>
      <c r="CO44" s="280"/>
      <c r="CP44" s="281"/>
      <c r="CQ44" s="282"/>
    </row>
    <row r="45" spans="1:115" ht="15.75" x14ac:dyDescent="0.2">
      <c r="A45" s="283" t="s">
        <v>358</v>
      </c>
      <c r="B45" s="284"/>
      <c r="C45" s="285" t="s">
        <v>2</v>
      </c>
      <c r="D45" s="1030">
        <f>'H-Aufteilung'!$V$13*D64</f>
        <v>19.420848346081982</v>
      </c>
      <c r="E45" s="1031"/>
      <c r="F45" s="1030">
        <f>'H-Aufteilung'!$V$13*F64</f>
        <v>15.536678676865584</v>
      </c>
      <c r="G45" s="1031"/>
      <c r="H45" s="1030">
        <f>'H-Aufteilung'!$V$13*H64</f>
        <v>9.710424173040991</v>
      </c>
      <c r="I45" s="1031"/>
      <c r="J45" s="1030">
        <f>'H-Aufteilung'!$V$13*J64</f>
        <v>1.942084834608198</v>
      </c>
      <c r="K45" s="1031"/>
      <c r="L45" s="1030">
        <f>'H-Aufteilung'!$V$13*L64</f>
        <v>1.942084834608198</v>
      </c>
      <c r="M45" s="1031"/>
      <c r="N45" s="1030">
        <f>'H-Aufteilung'!$V$13*N64</f>
        <v>1.942084834608198</v>
      </c>
      <c r="O45" s="1031"/>
      <c r="P45" s="1030">
        <f>'H-Aufteilung'!$V$13*P64</f>
        <v>1.942084834608198</v>
      </c>
      <c r="Q45" s="1031"/>
      <c r="R45" s="1030">
        <f>'H-Aufteilung'!$V$13*R64</f>
        <v>1.942084834608198</v>
      </c>
      <c r="S45" s="1031"/>
      <c r="T45" s="1030">
        <f>'H-Aufteilung'!$V$13*T64</f>
        <v>1.942084834608198</v>
      </c>
      <c r="U45" s="1031"/>
      <c r="V45" s="1030">
        <f>'H-Aufteilung'!$V$13*V64</f>
        <v>1.942084834608198</v>
      </c>
      <c r="W45" s="1031"/>
      <c r="X45" s="1030">
        <f>'H-Aufteilung'!$V$13*X64</f>
        <v>1.942084834608198</v>
      </c>
      <c r="Y45" s="1031"/>
      <c r="Z45" s="1030">
        <f>'H-Aufteilung'!$V$13*Z64</f>
        <v>1.942084834608198</v>
      </c>
      <c r="AA45" s="1031"/>
      <c r="AB45" s="1030">
        <f>'H-Aufteilung'!$V$13*AB64</f>
        <v>0</v>
      </c>
      <c r="AC45" s="1031"/>
      <c r="AD45" s="1030">
        <f>'H-Aufteilung'!$V$13*AD64</f>
        <v>3.8841696692163961</v>
      </c>
      <c r="AE45" s="1031"/>
      <c r="AF45" s="1030">
        <f>'H-Aufteilung'!$V$13*AF64</f>
        <v>3.8841696692163961</v>
      </c>
      <c r="AG45" s="1031"/>
      <c r="AH45" s="1030">
        <f>'H-Aufteilung'!$V$13*AH64</f>
        <v>3.8841696692163961</v>
      </c>
      <c r="AI45" s="1031"/>
      <c r="AJ45" s="1030">
        <f>'H-Aufteilung'!$V$13*AJ64</f>
        <v>3.8841696692163961</v>
      </c>
      <c r="AK45" s="1031"/>
      <c r="AL45" s="1030">
        <f>'H-Aufteilung'!$V$13*AL64</f>
        <v>3.8841696692163961</v>
      </c>
      <c r="AM45" s="1031"/>
      <c r="AN45" s="1030">
        <f>'H-Aufteilung'!$V$13*AN64</f>
        <v>5.8262545038245932</v>
      </c>
      <c r="AO45" s="1031"/>
      <c r="AP45" s="1030">
        <f>'H-Aufteilung'!$V$13*AP64</f>
        <v>7.7683393384327921</v>
      </c>
      <c r="AQ45" s="1031"/>
      <c r="AR45" s="1030">
        <f>'H-Aufteilung'!$V$13*AR64</f>
        <v>7.7683393384327921</v>
      </c>
      <c r="AS45" s="1031"/>
      <c r="AT45" s="1030">
        <f>'H-Aufteilung'!$V$13*AT64</f>
        <v>7.7683393384327921</v>
      </c>
      <c r="AU45" s="1031"/>
      <c r="AV45" s="1030">
        <f>'H-Aufteilung'!$V$13*AV64</f>
        <v>7.7683393384327921</v>
      </c>
      <c r="AW45" s="1031"/>
      <c r="AX45" s="1030">
        <f>'H-Aufteilung'!$V$13*AX64</f>
        <v>0</v>
      </c>
      <c r="AY45" s="1031"/>
      <c r="AZ45" s="1030">
        <f>'H-Aufteilung'!$V$13*AZ64</f>
        <v>0</v>
      </c>
      <c r="BA45" s="1031"/>
      <c r="BB45" s="1030">
        <f>'H-Aufteilung'!$V$13*BB64</f>
        <v>0</v>
      </c>
      <c r="BC45" s="1031"/>
      <c r="BD45" s="1030">
        <f>'H-Aufteilung'!$V$13*BD64</f>
        <v>1.942084834608198</v>
      </c>
      <c r="BE45" s="1031"/>
      <c r="BF45" s="1030">
        <f>'H-Aufteilung'!$V$13*BF64</f>
        <v>1.942084834608198</v>
      </c>
      <c r="BG45" s="1031"/>
      <c r="BH45" s="1030">
        <f>'H-Aufteilung'!$V$13*BH64</f>
        <v>1.942084834608198</v>
      </c>
      <c r="BI45" s="1031"/>
      <c r="BJ45" s="1030">
        <f>'H-Aufteilung'!$V$13*BJ64</f>
        <v>1.942084834608198</v>
      </c>
      <c r="BK45" s="1031"/>
      <c r="BL45" s="1030">
        <f>'H-Aufteilung'!$V$13*BL64</f>
        <v>9.710424173040991</v>
      </c>
      <c r="BM45" s="1031"/>
      <c r="BN45" s="1030">
        <f>'H-Aufteilung'!$V$13*BN64</f>
        <v>7.7683393384327921</v>
      </c>
      <c r="BO45" s="1031"/>
      <c r="BP45" s="1030">
        <f>'H-Aufteilung'!$V$13*BP64</f>
        <v>11.652509007649186</v>
      </c>
      <c r="BQ45" s="1031"/>
      <c r="BR45" s="1030">
        <f>'H-Aufteilung'!$V$13*BR64</f>
        <v>7.7683393384327921</v>
      </c>
      <c r="BS45" s="1031"/>
      <c r="BT45" s="1030">
        <f>'H-Aufteilung'!$V$13*BT64</f>
        <v>3.8841696692163961</v>
      </c>
      <c r="BU45" s="1031"/>
      <c r="BV45" s="1030">
        <f>'H-Aufteilung'!$V$13*BV64</f>
        <v>0</v>
      </c>
      <c r="BW45" s="1031"/>
      <c r="BX45" s="1030">
        <f>'H-Aufteilung'!$V$13*BX64</f>
        <v>7.7683393384327921</v>
      </c>
      <c r="BY45" s="1031"/>
      <c r="BZ45" s="1030">
        <f>'H-Aufteilung'!$V$13*BZ64</f>
        <v>7.7683393384327921</v>
      </c>
      <c r="CA45" s="1031"/>
      <c r="CB45" s="1030">
        <f>'H-Aufteilung'!$V$13*CB64</f>
        <v>7.7683393384327921</v>
      </c>
      <c r="CC45" s="1031"/>
      <c r="CD45" s="1030">
        <f>'H-Aufteilung'!$V$13*CD64</f>
        <v>3.8841696692163961</v>
      </c>
      <c r="CE45" s="1031"/>
      <c r="CF45" s="275">
        <f t="shared" si="0"/>
        <v>194.20848346081971</v>
      </c>
      <c r="CG45" s="276">
        <v>140</v>
      </c>
      <c r="CH45" s="277">
        <f t="shared" si="1"/>
        <v>27189.18768451476</v>
      </c>
      <c r="CI45" s="254"/>
      <c r="CJ45" s="254"/>
      <c r="CK45" s="254"/>
      <c r="CL45" s="254"/>
      <c r="CM45" s="278"/>
      <c r="CN45" s="279">
        <f>(CF45+CK45)*0.1</f>
        <v>19.420848346081971</v>
      </c>
      <c r="CO45" s="286">
        <v>110</v>
      </c>
      <c r="CP45" s="281">
        <f t="shared" ref="CP45:CP49" si="2">CN45*CO45</f>
        <v>2136.293318069017</v>
      </c>
      <c r="CQ45" s="282"/>
    </row>
    <row r="46" spans="1:115" ht="15.75" x14ac:dyDescent="0.2">
      <c r="A46" s="283" t="s">
        <v>361</v>
      </c>
      <c r="B46" s="284"/>
      <c r="C46" s="285" t="s">
        <v>7</v>
      </c>
      <c r="D46" s="1030">
        <f>'H-Aufteilung'!$V$14*D64</f>
        <v>12.252789774709905</v>
      </c>
      <c r="E46" s="1031"/>
      <c r="F46" s="1030">
        <f>'H-Aufteilung'!$V$14*F64</f>
        <v>9.8022318197679237</v>
      </c>
      <c r="G46" s="1031"/>
      <c r="H46" s="1030">
        <f>'H-Aufteilung'!$V$14*H64</f>
        <v>6.1263948873549525</v>
      </c>
      <c r="I46" s="1031"/>
      <c r="J46" s="1030">
        <f>'H-Aufteilung'!$V$14*J64</f>
        <v>1.2252789774709905</v>
      </c>
      <c r="K46" s="1031"/>
      <c r="L46" s="1030">
        <f>'H-Aufteilung'!$V$14*L64</f>
        <v>1.2252789774709905</v>
      </c>
      <c r="M46" s="1031"/>
      <c r="N46" s="1030">
        <f>'H-Aufteilung'!$V$14*N64</f>
        <v>1.2252789774709905</v>
      </c>
      <c r="O46" s="1031"/>
      <c r="P46" s="1030">
        <f>'H-Aufteilung'!$V$14*P64</f>
        <v>1.2252789774709905</v>
      </c>
      <c r="Q46" s="1031"/>
      <c r="R46" s="1030">
        <f>'H-Aufteilung'!$V$14*R64</f>
        <v>1.2252789774709905</v>
      </c>
      <c r="S46" s="1031"/>
      <c r="T46" s="1030">
        <f>'H-Aufteilung'!$V$14*T64</f>
        <v>1.2252789774709905</v>
      </c>
      <c r="U46" s="1031"/>
      <c r="V46" s="1030">
        <f>'H-Aufteilung'!$V$14*V64</f>
        <v>1.2252789774709905</v>
      </c>
      <c r="W46" s="1031"/>
      <c r="X46" s="1030">
        <f>'H-Aufteilung'!$V$14*X64</f>
        <v>1.2252789774709905</v>
      </c>
      <c r="Y46" s="1031"/>
      <c r="Z46" s="1030">
        <f>'H-Aufteilung'!$V$14*Z64</f>
        <v>1.2252789774709905</v>
      </c>
      <c r="AA46" s="1031"/>
      <c r="AB46" s="1030">
        <f>'H-Aufteilung'!$V$14*AB64</f>
        <v>0</v>
      </c>
      <c r="AC46" s="1031"/>
      <c r="AD46" s="1030">
        <f>'H-Aufteilung'!$V$14*AD64</f>
        <v>2.4505579549419809</v>
      </c>
      <c r="AE46" s="1031"/>
      <c r="AF46" s="1030">
        <f>'H-Aufteilung'!$V$14*AF64</f>
        <v>2.4505579549419809</v>
      </c>
      <c r="AG46" s="1031"/>
      <c r="AH46" s="1030">
        <f>'H-Aufteilung'!$V$14*AH64</f>
        <v>2.4505579549419809</v>
      </c>
      <c r="AI46" s="1031"/>
      <c r="AJ46" s="1030">
        <f>'H-Aufteilung'!$V$14*AJ64</f>
        <v>2.4505579549419809</v>
      </c>
      <c r="AK46" s="1031"/>
      <c r="AL46" s="1030">
        <f>'H-Aufteilung'!$V$14*AL64</f>
        <v>2.4505579549419809</v>
      </c>
      <c r="AM46" s="1031"/>
      <c r="AN46" s="1030">
        <f>'H-Aufteilung'!$V$14*AN64</f>
        <v>3.6758369324129712</v>
      </c>
      <c r="AO46" s="1031"/>
      <c r="AP46" s="1030">
        <f>'H-Aufteilung'!$V$14*AP64</f>
        <v>4.9011159098839618</v>
      </c>
      <c r="AQ46" s="1031"/>
      <c r="AR46" s="1030">
        <f>'H-Aufteilung'!$V$14*AR64</f>
        <v>4.9011159098839618</v>
      </c>
      <c r="AS46" s="1031"/>
      <c r="AT46" s="1030">
        <f>'H-Aufteilung'!$V$14*AT64</f>
        <v>4.9011159098839618</v>
      </c>
      <c r="AU46" s="1031"/>
      <c r="AV46" s="1030">
        <f>'H-Aufteilung'!$V$14*AV64</f>
        <v>4.9011159098839618</v>
      </c>
      <c r="AW46" s="1031"/>
      <c r="AX46" s="1030">
        <f>'H-Aufteilung'!$V$14*AX64</f>
        <v>0</v>
      </c>
      <c r="AY46" s="1031"/>
      <c r="AZ46" s="1030">
        <f>'H-Aufteilung'!$V$14*AZ64</f>
        <v>0</v>
      </c>
      <c r="BA46" s="1031"/>
      <c r="BB46" s="1030">
        <f>'H-Aufteilung'!$V$14*BB64</f>
        <v>0</v>
      </c>
      <c r="BC46" s="1031"/>
      <c r="BD46" s="1030">
        <f>'H-Aufteilung'!$V$14*BD64</f>
        <v>1.2252789774709905</v>
      </c>
      <c r="BE46" s="1031"/>
      <c r="BF46" s="1030">
        <f>'H-Aufteilung'!$V$14*BF64</f>
        <v>1.2252789774709905</v>
      </c>
      <c r="BG46" s="1031"/>
      <c r="BH46" s="1030">
        <f>'H-Aufteilung'!$V$14*BH64</f>
        <v>1.2252789774709905</v>
      </c>
      <c r="BI46" s="1031"/>
      <c r="BJ46" s="1030">
        <f>'H-Aufteilung'!$V$14*BJ64</f>
        <v>1.2252789774709905</v>
      </c>
      <c r="BK46" s="1031"/>
      <c r="BL46" s="1030">
        <f>'H-Aufteilung'!$V$14*BL64</f>
        <v>6.1263948873549525</v>
      </c>
      <c r="BM46" s="1031"/>
      <c r="BN46" s="1030">
        <f>'H-Aufteilung'!$V$14*BN64</f>
        <v>4.9011159098839618</v>
      </c>
      <c r="BO46" s="1031"/>
      <c r="BP46" s="1030">
        <f>'H-Aufteilung'!$V$14*BP64</f>
        <v>7.3516738648259423</v>
      </c>
      <c r="BQ46" s="1031"/>
      <c r="BR46" s="1030">
        <f>'H-Aufteilung'!$V$14*BR64</f>
        <v>4.9011159098839618</v>
      </c>
      <c r="BS46" s="1031"/>
      <c r="BT46" s="1030">
        <f>'H-Aufteilung'!$V$14*BT64</f>
        <v>2.4505579549419809</v>
      </c>
      <c r="BU46" s="1031"/>
      <c r="BV46" s="1030">
        <f>'H-Aufteilung'!$V$14*BV64</f>
        <v>0</v>
      </c>
      <c r="BW46" s="1031"/>
      <c r="BX46" s="1030">
        <f>'H-Aufteilung'!$V$14*BX64</f>
        <v>4.9011159098839618</v>
      </c>
      <c r="BY46" s="1031"/>
      <c r="BZ46" s="1030">
        <f>'H-Aufteilung'!$V$14*BZ64</f>
        <v>4.9011159098839618</v>
      </c>
      <c r="CA46" s="1031"/>
      <c r="CB46" s="1030">
        <f>'H-Aufteilung'!$V$14*CB64</f>
        <v>4.9011159098839618</v>
      </c>
      <c r="CC46" s="1031"/>
      <c r="CD46" s="1030">
        <f>'H-Aufteilung'!$V$14*CD64</f>
        <v>2.4505579549419809</v>
      </c>
      <c r="CE46" s="1031"/>
      <c r="CF46" s="275">
        <f t="shared" si="0"/>
        <v>122.527897747099</v>
      </c>
      <c r="CG46" s="276">
        <v>118</v>
      </c>
      <c r="CH46" s="277">
        <f t="shared" si="1"/>
        <v>14458.291934157682</v>
      </c>
      <c r="CI46" s="254"/>
      <c r="CJ46" s="254"/>
      <c r="CK46" s="254"/>
      <c r="CL46" s="254"/>
      <c r="CM46" s="278"/>
      <c r="CN46" s="279"/>
      <c r="CO46" s="286"/>
      <c r="CP46" s="281"/>
      <c r="CQ46" s="282"/>
    </row>
    <row r="47" spans="1:115" ht="15.75" x14ac:dyDescent="0.2">
      <c r="A47" s="283" t="s">
        <v>359</v>
      </c>
      <c r="B47" s="284"/>
      <c r="C47" s="285" t="s">
        <v>3</v>
      </c>
      <c r="D47" s="1030">
        <f>'H-Aufteilung'!$V$15*D64</f>
        <v>21.186380013907613</v>
      </c>
      <c r="E47" s="1031"/>
      <c r="F47" s="1030">
        <f>'H-Aufteilung'!$V$15*F64</f>
        <v>16.949104011126089</v>
      </c>
      <c r="G47" s="1031"/>
      <c r="H47" s="1030">
        <f>'H-Aufteilung'!$V$15*H64</f>
        <v>10.593190006953806</v>
      </c>
      <c r="I47" s="1031"/>
      <c r="J47" s="1030">
        <f>'H-Aufteilung'!$V$15*J64</f>
        <v>2.1186380013907611</v>
      </c>
      <c r="K47" s="1031"/>
      <c r="L47" s="1030">
        <f>'H-Aufteilung'!$V$15*L64</f>
        <v>2.1186380013907611</v>
      </c>
      <c r="M47" s="1031"/>
      <c r="N47" s="1030">
        <f>'H-Aufteilung'!$V$15*N64</f>
        <v>2.1186380013907611</v>
      </c>
      <c r="O47" s="1031"/>
      <c r="P47" s="1030">
        <f>'H-Aufteilung'!$V$15*P64</f>
        <v>2.1186380013907611</v>
      </c>
      <c r="Q47" s="1031"/>
      <c r="R47" s="1030">
        <f>'H-Aufteilung'!$V$15*R64</f>
        <v>2.1186380013907611</v>
      </c>
      <c r="S47" s="1031"/>
      <c r="T47" s="1030">
        <f>'H-Aufteilung'!$V$15*T64</f>
        <v>2.1186380013907611</v>
      </c>
      <c r="U47" s="1031"/>
      <c r="V47" s="1030">
        <f>'H-Aufteilung'!$V$15*V64</f>
        <v>2.1186380013907611</v>
      </c>
      <c r="W47" s="1031"/>
      <c r="X47" s="1030">
        <f>'H-Aufteilung'!$V$15*X64</f>
        <v>2.1186380013907611</v>
      </c>
      <c r="Y47" s="1031"/>
      <c r="Z47" s="1030">
        <f>'H-Aufteilung'!$V$15*Z64</f>
        <v>2.1186380013907611</v>
      </c>
      <c r="AA47" s="1031"/>
      <c r="AB47" s="1030">
        <f>'H-Aufteilung'!$V$15*AB64</f>
        <v>0</v>
      </c>
      <c r="AC47" s="1031"/>
      <c r="AD47" s="1030">
        <f>'H-Aufteilung'!$V$15*AD64</f>
        <v>4.2372760027815222</v>
      </c>
      <c r="AE47" s="1031"/>
      <c r="AF47" s="1030">
        <f>'H-Aufteilung'!$V$15*AF64</f>
        <v>4.2372760027815222</v>
      </c>
      <c r="AG47" s="1031"/>
      <c r="AH47" s="1030">
        <f>'H-Aufteilung'!$V$15*AH64</f>
        <v>4.2372760027815222</v>
      </c>
      <c r="AI47" s="1031"/>
      <c r="AJ47" s="1030">
        <f>'H-Aufteilung'!$V$15*AJ64</f>
        <v>4.2372760027815222</v>
      </c>
      <c r="AK47" s="1031"/>
      <c r="AL47" s="1030">
        <f>'H-Aufteilung'!$V$15*AL64</f>
        <v>4.2372760027815222</v>
      </c>
      <c r="AM47" s="1031"/>
      <c r="AN47" s="1030">
        <f>'H-Aufteilung'!$V$15*AN64</f>
        <v>6.3559140041722832</v>
      </c>
      <c r="AO47" s="1031"/>
      <c r="AP47" s="1030">
        <f>'H-Aufteilung'!$V$15*AP64</f>
        <v>8.4745520055630443</v>
      </c>
      <c r="AQ47" s="1031"/>
      <c r="AR47" s="1030">
        <f>'H-Aufteilung'!$V$15*AR64</f>
        <v>8.4745520055630443</v>
      </c>
      <c r="AS47" s="1031"/>
      <c r="AT47" s="1030">
        <f>'H-Aufteilung'!$V$15*AT64</f>
        <v>8.4745520055630443</v>
      </c>
      <c r="AU47" s="1031"/>
      <c r="AV47" s="1030">
        <f>'H-Aufteilung'!$V$15*AV64</f>
        <v>8.4745520055630443</v>
      </c>
      <c r="AW47" s="1031"/>
      <c r="AX47" s="1030">
        <f>'H-Aufteilung'!$V$15*AX64</f>
        <v>0</v>
      </c>
      <c r="AY47" s="1031"/>
      <c r="AZ47" s="1030">
        <f>'H-Aufteilung'!$V$15*AZ64</f>
        <v>0</v>
      </c>
      <c r="BA47" s="1031"/>
      <c r="BB47" s="1030">
        <f>'H-Aufteilung'!$V$15*BB64</f>
        <v>0</v>
      </c>
      <c r="BC47" s="1031"/>
      <c r="BD47" s="1030">
        <f>'H-Aufteilung'!$V$15*BD64</f>
        <v>2.1186380013907611</v>
      </c>
      <c r="BE47" s="1031"/>
      <c r="BF47" s="1030">
        <f>'H-Aufteilung'!$V$15*BF64</f>
        <v>2.1186380013907611</v>
      </c>
      <c r="BG47" s="1031"/>
      <c r="BH47" s="1030">
        <f>'H-Aufteilung'!$V$15*BH64</f>
        <v>2.1186380013907611</v>
      </c>
      <c r="BI47" s="1031"/>
      <c r="BJ47" s="1030">
        <f>'H-Aufteilung'!$V$15*BJ64</f>
        <v>2.1186380013907611</v>
      </c>
      <c r="BK47" s="1031"/>
      <c r="BL47" s="1030">
        <f>'H-Aufteilung'!$V$15*BL64</f>
        <v>10.593190006953806</v>
      </c>
      <c r="BM47" s="1031"/>
      <c r="BN47" s="1030">
        <f>'H-Aufteilung'!$V$15*BN64</f>
        <v>8.4745520055630443</v>
      </c>
      <c r="BO47" s="1031"/>
      <c r="BP47" s="1030">
        <f>'H-Aufteilung'!$V$15*BP64</f>
        <v>12.711828008344566</v>
      </c>
      <c r="BQ47" s="1031"/>
      <c r="BR47" s="1030">
        <f>'H-Aufteilung'!$V$15*BR64</f>
        <v>8.4745520055630443</v>
      </c>
      <c r="BS47" s="1031"/>
      <c r="BT47" s="1030">
        <f>'H-Aufteilung'!$V$15*BT64</f>
        <v>4.2372760027815222</v>
      </c>
      <c r="BU47" s="1031"/>
      <c r="BV47" s="1030">
        <f>'H-Aufteilung'!$V$15*BV64</f>
        <v>0</v>
      </c>
      <c r="BW47" s="1031"/>
      <c r="BX47" s="1030">
        <f>'H-Aufteilung'!$V$15*BX64</f>
        <v>8.4745520055630443</v>
      </c>
      <c r="BY47" s="1031"/>
      <c r="BZ47" s="1030">
        <f>'H-Aufteilung'!$V$15*BZ64</f>
        <v>8.4745520055630443</v>
      </c>
      <c r="CA47" s="1031"/>
      <c r="CB47" s="1030">
        <f>'H-Aufteilung'!$V$15*CB64</f>
        <v>8.4745520055630443</v>
      </c>
      <c r="CC47" s="1031"/>
      <c r="CD47" s="1030">
        <f>'H-Aufteilung'!$V$15*CD64</f>
        <v>4.2372760027815222</v>
      </c>
      <c r="CE47" s="1031"/>
      <c r="CF47" s="275">
        <f t="shared" si="0"/>
        <v>211.86380013907623</v>
      </c>
      <c r="CG47" s="276">
        <v>100</v>
      </c>
      <c r="CH47" s="277">
        <f t="shared" si="1"/>
        <v>21186.380013907623</v>
      </c>
      <c r="CI47" s="254"/>
      <c r="CJ47" s="254"/>
      <c r="CK47" s="254"/>
      <c r="CL47" s="254"/>
      <c r="CM47" s="278"/>
      <c r="CN47" s="279">
        <f>(CF47+CK47)*0.1</f>
        <v>21.186380013907623</v>
      </c>
      <c r="CO47" s="286">
        <v>100</v>
      </c>
      <c r="CP47" s="281">
        <f t="shared" si="2"/>
        <v>2118.6380013907624</v>
      </c>
      <c r="CQ47" s="282"/>
    </row>
    <row r="48" spans="1:115" ht="15.75" x14ac:dyDescent="0.2">
      <c r="A48" s="283" t="s">
        <v>362</v>
      </c>
      <c r="B48" s="284"/>
      <c r="C48" s="285" t="s">
        <v>8</v>
      </c>
      <c r="D48" s="1030">
        <f>'H-Aufteilung'!$V$16*D64</f>
        <v>2.8954719352340406</v>
      </c>
      <c r="E48" s="1031"/>
      <c r="F48" s="1030">
        <f>'H-Aufteilung'!$V$16*F64</f>
        <v>2.3163775481872326</v>
      </c>
      <c r="G48" s="1031"/>
      <c r="H48" s="1030">
        <f>'H-Aufteilung'!$V$16*H64</f>
        <v>1.4477359676170203</v>
      </c>
      <c r="I48" s="1031"/>
      <c r="J48" s="1030">
        <f>'H-Aufteilung'!$V$16*J64</f>
        <v>0.28954719352340408</v>
      </c>
      <c r="K48" s="1031"/>
      <c r="L48" s="1030">
        <f>'H-Aufteilung'!$V$16*L64</f>
        <v>0.28954719352340408</v>
      </c>
      <c r="M48" s="1031"/>
      <c r="N48" s="1030">
        <f>'H-Aufteilung'!$V$16*N64</f>
        <v>0.28954719352340408</v>
      </c>
      <c r="O48" s="1031"/>
      <c r="P48" s="1030">
        <f>'H-Aufteilung'!$V$16*P64</f>
        <v>0.28954719352340408</v>
      </c>
      <c r="Q48" s="1031"/>
      <c r="R48" s="1030">
        <f>'H-Aufteilung'!$V$16*R64</f>
        <v>0.28954719352340408</v>
      </c>
      <c r="S48" s="1031"/>
      <c r="T48" s="1030">
        <f>'H-Aufteilung'!$V$16*T64</f>
        <v>0.28954719352340408</v>
      </c>
      <c r="U48" s="1031"/>
      <c r="V48" s="1030">
        <f>'H-Aufteilung'!$V$16*V64</f>
        <v>0.28954719352340408</v>
      </c>
      <c r="W48" s="1031"/>
      <c r="X48" s="1030">
        <f>'H-Aufteilung'!$V$16*X64</f>
        <v>0.28954719352340408</v>
      </c>
      <c r="Y48" s="1031"/>
      <c r="Z48" s="1030">
        <f>'H-Aufteilung'!$V$16*Z64</f>
        <v>0.28954719352340408</v>
      </c>
      <c r="AA48" s="1031"/>
      <c r="AB48" s="1030">
        <f>'H-Aufteilung'!$V$16*AB64</f>
        <v>0</v>
      </c>
      <c r="AC48" s="1031"/>
      <c r="AD48" s="1030">
        <f>'H-Aufteilung'!$V$16*AD64</f>
        <v>0.57909438704680816</v>
      </c>
      <c r="AE48" s="1031"/>
      <c r="AF48" s="1030">
        <f>'H-Aufteilung'!$V$16*AF64</f>
        <v>0.57909438704680816</v>
      </c>
      <c r="AG48" s="1031"/>
      <c r="AH48" s="1030">
        <f>'H-Aufteilung'!$V$16*AH64</f>
        <v>0.57909438704680816</v>
      </c>
      <c r="AI48" s="1031"/>
      <c r="AJ48" s="1030">
        <f>'H-Aufteilung'!$V$16*AJ64</f>
        <v>0.57909438704680816</v>
      </c>
      <c r="AK48" s="1031"/>
      <c r="AL48" s="1030">
        <f>'H-Aufteilung'!$V$16*AL64</f>
        <v>0.57909438704680816</v>
      </c>
      <c r="AM48" s="1031"/>
      <c r="AN48" s="1030">
        <f>'H-Aufteilung'!$V$16*AN64</f>
        <v>0.86864158057021212</v>
      </c>
      <c r="AO48" s="1031"/>
      <c r="AP48" s="1030">
        <f>'H-Aufteilung'!$V$16*AP64</f>
        <v>1.1581887740936163</v>
      </c>
      <c r="AQ48" s="1031"/>
      <c r="AR48" s="1030">
        <f>'H-Aufteilung'!$V$16*AR64</f>
        <v>1.1581887740936163</v>
      </c>
      <c r="AS48" s="1031"/>
      <c r="AT48" s="1030">
        <f>'H-Aufteilung'!$V$16*AT64</f>
        <v>1.1581887740936163</v>
      </c>
      <c r="AU48" s="1031"/>
      <c r="AV48" s="1030">
        <f>'H-Aufteilung'!$V$16*AV64</f>
        <v>1.1581887740936163</v>
      </c>
      <c r="AW48" s="1031"/>
      <c r="AX48" s="1030">
        <f>'H-Aufteilung'!$V$16*AX64</f>
        <v>0</v>
      </c>
      <c r="AY48" s="1031"/>
      <c r="AZ48" s="1030">
        <f>'H-Aufteilung'!$V$16*AZ64</f>
        <v>0</v>
      </c>
      <c r="BA48" s="1031"/>
      <c r="BB48" s="1030">
        <f>'H-Aufteilung'!$V$16*BB64</f>
        <v>0</v>
      </c>
      <c r="BC48" s="1031"/>
      <c r="BD48" s="1030">
        <f>'H-Aufteilung'!$V$16*BD64</f>
        <v>0.28954719352340408</v>
      </c>
      <c r="BE48" s="1031"/>
      <c r="BF48" s="1030">
        <f>'H-Aufteilung'!$V$16*BF64</f>
        <v>0.28954719352340408</v>
      </c>
      <c r="BG48" s="1031"/>
      <c r="BH48" s="1030">
        <f>'H-Aufteilung'!$V$16*BH64</f>
        <v>0.28954719352340408</v>
      </c>
      <c r="BI48" s="1031"/>
      <c r="BJ48" s="1030">
        <f>'H-Aufteilung'!$V$16*BJ64</f>
        <v>0.28954719352340408</v>
      </c>
      <c r="BK48" s="1031"/>
      <c r="BL48" s="1030">
        <f>'H-Aufteilung'!$V$16*BL64</f>
        <v>1.4477359676170203</v>
      </c>
      <c r="BM48" s="1031"/>
      <c r="BN48" s="1030">
        <f>'H-Aufteilung'!$V$16*BN64</f>
        <v>1.1581887740936163</v>
      </c>
      <c r="BO48" s="1031"/>
      <c r="BP48" s="1030">
        <f>'H-Aufteilung'!$V$16*BP64</f>
        <v>1.7372831611404242</v>
      </c>
      <c r="BQ48" s="1031"/>
      <c r="BR48" s="1030">
        <f>'H-Aufteilung'!$V$16*BR64</f>
        <v>1.1581887740936163</v>
      </c>
      <c r="BS48" s="1031"/>
      <c r="BT48" s="1030">
        <f>'H-Aufteilung'!$V$16*BT64</f>
        <v>0.57909438704680816</v>
      </c>
      <c r="BU48" s="1031"/>
      <c r="BV48" s="1030">
        <f>'H-Aufteilung'!$V$16*BV64</f>
        <v>0</v>
      </c>
      <c r="BW48" s="1031"/>
      <c r="BX48" s="1030">
        <f>'H-Aufteilung'!$V$16*BX64</f>
        <v>1.1581887740936163</v>
      </c>
      <c r="BY48" s="1031"/>
      <c r="BZ48" s="1030">
        <f>'H-Aufteilung'!$V$16*BZ64</f>
        <v>1.1581887740936163</v>
      </c>
      <c r="CA48" s="1031"/>
      <c r="CB48" s="1030">
        <f>'H-Aufteilung'!$V$16*CB64</f>
        <v>1.1581887740936163</v>
      </c>
      <c r="CC48" s="1031"/>
      <c r="CD48" s="1030">
        <f>'H-Aufteilung'!$V$16*CD64</f>
        <v>0.57909438704680816</v>
      </c>
      <c r="CE48" s="1031"/>
      <c r="CF48" s="275">
        <f t="shared" ref="CF48" si="3">SUM(D48:CE48)</f>
        <v>28.954719352340415</v>
      </c>
      <c r="CG48" s="276">
        <v>75</v>
      </c>
      <c r="CH48" s="277">
        <f t="shared" si="1"/>
        <v>2171.6039514255312</v>
      </c>
      <c r="CI48" s="254"/>
      <c r="CJ48" s="254"/>
      <c r="CK48" s="254"/>
      <c r="CL48" s="254"/>
      <c r="CM48" s="278"/>
      <c r="CN48" s="279"/>
      <c r="CO48" s="286"/>
      <c r="CP48" s="281"/>
      <c r="CQ48" s="282"/>
    </row>
    <row r="49" spans="1:95" ht="15.75" x14ac:dyDescent="0.2">
      <c r="A49" s="283" t="s">
        <v>360</v>
      </c>
      <c r="B49" s="284"/>
      <c r="C49" s="285" t="s">
        <v>9</v>
      </c>
      <c r="D49" s="1030">
        <f>'H-Aufteilung'!$V$17*D64</f>
        <v>38.55921162531186</v>
      </c>
      <c r="E49" s="1031"/>
      <c r="F49" s="1030">
        <f>'H-Aufteilung'!$V$17*F64</f>
        <v>30.847369300249486</v>
      </c>
      <c r="G49" s="1031"/>
      <c r="H49" s="1030">
        <f>'H-Aufteilung'!$V$17*H64</f>
        <v>19.27960581265593</v>
      </c>
      <c r="I49" s="1031"/>
      <c r="J49" s="1030">
        <f>'H-Aufteilung'!$V$17*J64</f>
        <v>3.8559211625311858</v>
      </c>
      <c r="K49" s="1031"/>
      <c r="L49" s="1030">
        <f>'H-Aufteilung'!$V$17*L64</f>
        <v>3.8559211625311858</v>
      </c>
      <c r="M49" s="1031"/>
      <c r="N49" s="1030">
        <f>'H-Aufteilung'!$V$17*N64</f>
        <v>3.8559211625311858</v>
      </c>
      <c r="O49" s="1031"/>
      <c r="P49" s="1030">
        <f>'H-Aufteilung'!$V$17*P64</f>
        <v>3.8559211625311858</v>
      </c>
      <c r="Q49" s="1031"/>
      <c r="R49" s="1030">
        <f>'H-Aufteilung'!$V$17*R64</f>
        <v>3.8559211625311858</v>
      </c>
      <c r="S49" s="1031"/>
      <c r="T49" s="1030">
        <f>'H-Aufteilung'!$V$17*T64</f>
        <v>3.8559211625311858</v>
      </c>
      <c r="U49" s="1031"/>
      <c r="V49" s="1030">
        <f>'H-Aufteilung'!$V$17*V64</f>
        <v>3.8559211625311858</v>
      </c>
      <c r="W49" s="1031"/>
      <c r="X49" s="1030">
        <f>'H-Aufteilung'!$V$17*X64</f>
        <v>3.8559211625311858</v>
      </c>
      <c r="Y49" s="1031"/>
      <c r="Z49" s="1030">
        <f>'H-Aufteilung'!$V$17*Z64</f>
        <v>3.8559211625311858</v>
      </c>
      <c r="AA49" s="1031"/>
      <c r="AB49" s="1030">
        <f>'H-Aufteilung'!$V$17*AB64</f>
        <v>0</v>
      </c>
      <c r="AC49" s="1031"/>
      <c r="AD49" s="1030">
        <f>'H-Aufteilung'!$V$17*AD64</f>
        <v>7.7118423250623716</v>
      </c>
      <c r="AE49" s="1031"/>
      <c r="AF49" s="1030">
        <f>'H-Aufteilung'!$V$17*AF64</f>
        <v>7.7118423250623716</v>
      </c>
      <c r="AG49" s="1031"/>
      <c r="AH49" s="1030">
        <f>'H-Aufteilung'!$V$17*AH64</f>
        <v>7.7118423250623716</v>
      </c>
      <c r="AI49" s="1031"/>
      <c r="AJ49" s="1030">
        <f>'H-Aufteilung'!$V$17*AJ64</f>
        <v>7.7118423250623716</v>
      </c>
      <c r="AK49" s="1031"/>
      <c r="AL49" s="1030">
        <f>'H-Aufteilung'!$V$17*AL64</f>
        <v>7.7118423250623716</v>
      </c>
      <c r="AM49" s="1031"/>
      <c r="AN49" s="1030">
        <f>'H-Aufteilung'!$V$17*AN64</f>
        <v>11.567763487593556</v>
      </c>
      <c r="AO49" s="1031"/>
      <c r="AP49" s="1030">
        <f>'H-Aufteilung'!$V$17*AP64</f>
        <v>15.423684650124743</v>
      </c>
      <c r="AQ49" s="1031"/>
      <c r="AR49" s="1030">
        <f>'H-Aufteilung'!$V$17*AR64</f>
        <v>15.423684650124743</v>
      </c>
      <c r="AS49" s="1031"/>
      <c r="AT49" s="1030">
        <f>'H-Aufteilung'!$V$17*AT64</f>
        <v>15.423684650124743</v>
      </c>
      <c r="AU49" s="1031"/>
      <c r="AV49" s="1030">
        <f>'H-Aufteilung'!$V$17*AV64</f>
        <v>15.423684650124743</v>
      </c>
      <c r="AW49" s="1031"/>
      <c r="AX49" s="1030">
        <f>'H-Aufteilung'!$V$17*AX64</f>
        <v>0</v>
      </c>
      <c r="AY49" s="1031"/>
      <c r="AZ49" s="1030">
        <f>'H-Aufteilung'!$V$17*AZ64</f>
        <v>0</v>
      </c>
      <c r="BA49" s="1031"/>
      <c r="BB49" s="1030">
        <f>'H-Aufteilung'!$V$17*BB64</f>
        <v>0</v>
      </c>
      <c r="BC49" s="1031"/>
      <c r="BD49" s="1030">
        <f>'H-Aufteilung'!$V$17*BD64</f>
        <v>3.8559211625311858</v>
      </c>
      <c r="BE49" s="1031"/>
      <c r="BF49" s="1030">
        <f>'H-Aufteilung'!$V$17*BF64</f>
        <v>3.8559211625311858</v>
      </c>
      <c r="BG49" s="1031"/>
      <c r="BH49" s="1030">
        <f>'H-Aufteilung'!$V$17*BH64</f>
        <v>3.8559211625311858</v>
      </c>
      <c r="BI49" s="1031"/>
      <c r="BJ49" s="1030">
        <f>'H-Aufteilung'!$V$17*BJ64</f>
        <v>3.8559211625311858</v>
      </c>
      <c r="BK49" s="1031"/>
      <c r="BL49" s="1030">
        <f>'H-Aufteilung'!$V$17*BL64</f>
        <v>19.27960581265593</v>
      </c>
      <c r="BM49" s="1031"/>
      <c r="BN49" s="1030">
        <f>'H-Aufteilung'!$V$17*BN64</f>
        <v>15.423684650124743</v>
      </c>
      <c r="BO49" s="1031"/>
      <c r="BP49" s="1030">
        <f>'H-Aufteilung'!$V$17*BP64</f>
        <v>23.135526975187112</v>
      </c>
      <c r="BQ49" s="1031"/>
      <c r="BR49" s="1030">
        <f>'H-Aufteilung'!$V$17*BR64</f>
        <v>15.423684650124743</v>
      </c>
      <c r="BS49" s="1031"/>
      <c r="BT49" s="1030">
        <f>'H-Aufteilung'!$V$17*BT64</f>
        <v>7.7118423250623716</v>
      </c>
      <c r="BU49" s="1031"/>
      <c r="BV49" s="1030">
        <f>'H-Aufteilung'!$V$17*BV64</f>
        <v>0</v>
      </c>
      <c r="BW49" s="1031"/>
      <c r="BX49" s="1030">
        <f>'H-Aufteilung'!$V$17*BX64</f>
        <v>15.423684650124743</v>
      </c>
      <c r="BY49" s="1031"/>
      <c r="BZ49" s="1030">
        <f>'H-Aufteilung'!$V$17*BZ64</f>
        <v>15.423684650124743</v>
      </c>
      <c r="CA49" s="1031"/>
      <c r="CB49" s="1030">
        <f>'H-Aufteilung'!$V$17*CB64</f>
        <v>15.423684650124743</v>
      </c>
      <c r="CC49" s="1031"/>
      <c r="CD49" s="1030">
        <f>'H-Aufteilung'!$V$17*CD64</f>
        <v>7.7118423250623716</v>
      </c>
      <c r="CE49" s="1031"/>
      <c r="CF49" s="275">
        <f t="shared" si="0"/>
        <v>385.59211625311877</v>
      </c>
      <c r="CG49" s="276">
        <v>60</v>
      </c>
      <c r="CH49" s="277">
        <f t="shared" si="1"/>
        <v>23135.526975187127</v>
      </c>
      <c r="CI49" s="254"/>
      <c r="CJ49" s="254"/>
      <c r="CK49" s="254"/>
      <c r="CL49" s="254"/>
      <c r="CM49" s="278"/>
      <c r="CN49" s="279">
        <f>(CF49+CK49)*0.1</f>
        <v>38.559211625311882</v>
      </c>
      <c r="CO49" s="286">
        <v>90</v>
      </c>
      <c r="CP49" s="281">
        <f t="shared" si="2"/>
        <v>3470.3290462780692</v>
      </c>
      <c r="CQ49" s="282"/>
    </row>
    <row r="50" spans="1:95" ht="15.75" x14ac:dyDescent="0.2">
      <c r="A50" s="283" t="s">
        <v>363</v>
      </c>
      <c r="B50" s="284"/>
      <c r="C50" s="285" t="s">
        <v>10</v>
      </c>
      <c r="D50" s="1030">
        <f>'H-Aufteilung'!$V$18*D64</f>
        <v>60.663668106488799</v>
      </c>
      <c r="E50" s="1031"/>
      <c r="F50" s="1030">
        <f>'H-Aufteilung'!$V$18*F64</f>
        <v>48.53093448519104</v>
      </c>
      <c r="G50" s="1031"/>
      <c r="H50" s="1030">
        <f>'H-Aufteilung'!$V$18*H64</f>
        <v>30.3318340532444</v>
      </c>
      <c r="I50" s="1031"/>
      <c r="J50" s="1030">
        <f>'H-Aufteilung'!$V$18*J64</f>
        <v>6.0663668106488799</v>
      </c>
      <c r="K50" s="1031"/>
      <c r="L50" s="1030">
        <f>'H-Aufteilung'!$V$18*L64</f>
        <v>6.0663668106488799</v>
      </c>
      <c r="M50" s="1031"/>
      <c r="N50" s="1030">
        <f>'H-Aufteilung'!$V$18*N64</f>
        <v>6.0663668106488799</v>
      </c>
      <c r="O50" s="1031"/>
      <c r="P50" s="1030">
        <f>'H-Aufteilung'!$V$18*P64</f>
        <v>6.0663668106488799</v>
      </c>
      <c r="Q50" s="1031"/>
      <c r="R50" s="1030">
        <f>'H-Aufteilung'!$V$18*R64</f>
        <v>6.0663668106488799</v>
      </c>
      <c r="S50" s="1031"/>
      <c r="T50" s="1030">
        <f>'H-Aufteilung'!$V$18*T64</f>
        <v>6.0663668106488799</v>
      </c>
      <c r="U50" s="1031"/>
      <c r="V50" s="1030">
        <f>'H-Aufteilung'!$V$18*V64</f>
        <v>6.0663668106488799</v>
      </c>
      <c r="W50" s="1031"/>
      <c r="X50" s="1030">
        <f>'H-Aufteilung'!$V$18*X64</f>
        <v>6.0663668106488799</v>
      </c>
      <c r="Y50" s="1031"/>
      <c r="Z50" s="1030">
        <f>'H-Aufteilung'!$V$18*Z64</f>
        <v>6.0663668106488799</v>
      </c>
      <c r="AA50" s="1031"/>
      <c r="AB50" s="1030">
        <f>'H-Aufteilung'!$V$18*AB64</f>
        <v>0</v>
      </c>
      <c r="AC50" s="1031"/>
      <c r="AD50" s="1030">
        <f>'H-Aufteilung'!$V$18*AD64</f>
        <v>12.13273362129776</v>
      </c>
      <c r="AE50" s="1031"/>
      <c r="AF50" s="1030">
        <f>'H-Aufteilung'!$V$18*AF64</f>
        <v>12.13273362129776</v>
      </c>
      <c r="AG50" s="1031"/>
      <c r="AH50" s="1030">
        <f>'H-Aufteilung'!$V$18*AH64</f>
        <v>12.13273362129776</v>
      </c>
      <c r="AI50" s="1031"/>
      <c r="AJ50" s="1030">
        <f>'H-Aufteilung'!$V$18*AJ64</f>
        <v>12.13273362129776</v>
      </c>
      <c r="AK50" s="1031"/>
      <c r="AL50" s="1030">
        <f>'H-Aufteilung'!$V$18*AL64</f>
        <v>12.13273362129776</v>
      </c>
      <c r="AM50" s="1031"/>
      <c r="AN50" s="1030">
        <f>'H-Aufteilung'!$V$18*AN64</f>
        <v>18.19910043194664</v>
      </c>
      <c r="AO50" s="1031"/>
      <c r="AP50" s="1030">
        <f>'H-Aufteilung'!$V$18*AP64</f>
        <v>24.26546724259552</v>
      </c>
      <c r="AQ50" s="1031"/>
      <c r="AR50" s="1030">
        <f>'H-Aufteilung'!$V$18*AR64</f>
        <v>24.26546724259552</v>
      </c>
      <c r="AS50" s="1031"/>
      <c r="AT50" s="1030">
        <f>'H-Aufteilung'!$V$18*AT64</f>
        <v>24.26546724259552</v>
      </c>
      <c r="AU50" s="1031"/>
      <c r="AV50" s="1030">
        <f>'H-Aufteilung'!$V$18*AV64</f>
        <v>24.26546724259552</v>
      </c>
      <c r="AW50" s="1031"/>
      <c r="AX50" s="1030">
        <f>'H-Aufteilung'!$V$18*AX64</f>
        <v>0</v>
      </c>
      <c r="AY50" s="1031"/>
      <c r="AZ50" s="1030">
        <f>'H-Aufteilung'!$V$18*AZ64</f>
        <v>0</v>
      </c>
      <c r="BA50" s="1031"/>
      <c r="BB50" s="1030">
        <f>'H-Aufteilung'!$V$18*BB64</f>
        <v>0</v>
      </c>
      <c r="BC50" s="1031"/>
      <c r="BD50" s="1030">
        <f>'H-Aufteilung'!$V$18*BD64</f>
        <v>6.0663668106488799</v>
      </c>
      <c r="BE50" s="1031"/>
      <c r="BF50" s="1030">
        <f>'H-Aufteilung'!$V$18*BF64</f>
        <v>6.0663668106488799</v>
      </c>
      <c r="BG50" s="1031"/>
      <c r="BH50" s="1030">
        <f>'H-Aufteilung'!$V$18*BH64</f>
        <v>6.0663668106488799</v>
      </c>
      <c r="BI50" s="1031"/>
      <c r="BJ50" s="1030">
        <f>'H-Aufteilung'!$V$18*BJ64</f>
        <v>6.0663668106488799</v>
      </c>
      <c r="BK50" s="1031"/>
      <c r="BL50" s="1030">
        <f>'H-Aufteilung'!$V$18*BL64</f>
        <v>30.3318340532444</v>
      </c>
      <c r="BM50" s="1031"/>
      <c r="BN50" s="1030">
        <f>'H-Aufteilung'!$V$18*BN64</f>
        <v>24.26546724259552</v>
      </c>
      <c r="BO50" s="1031"/>
      <c r="BP50" s="1030">
        <f>'H-Aufteilung'!$V$18*BP64</f>
        <v>36.39820086389328</v>
      </c>
      <c r="BQ50" s="1031"/>
      <c r="BR50" s="1030">
        <f>'H-Aufteilung'!$V$18*BR64</f>
        <v>24.26546724259552</v>
      </c>
      <c r="BS50" s="1031"/>
      <c r="BT50" s="1030">
        <f>'H-Aufteilung'!$V$18*BT64</f>
        <v>12.13273362129776</v>
      </c>
      <c r="BU50" s="1031"/>
      <c r="BV50" s="1030">
        <f>'H-Aufteilung'!$V$18*BV64</f>
        <v>0</v>
      </c>
      <c r="BW50" s="1031"/>
      <c r="BX50" s="1030">
        <f>'H-Aufteilung'!$V$18*BX64</f>
        <v>24.26546724259552</v>
      </c>
      <c r="BY50" s="1031"/>
      <c r="BZ50" s="1030">
        <f>'H-Aufteilung'!$V$18*BZ64</f>
        <v>24.26546724259552</v>
      </c>
      <c r="CA50" s="1031"/>
      <c r="CB50" s="1030">
        <f>'H-Aufteilung'!$V$18*CB64</f>
        <v>24.26546724259552</v>
      </c>
      <c r="CC50" s="1031"/>
      <c r="CD50" s="1030">
        <f>'H-Aufteilung'!$V$18*CD64</f>
        <v>12.13273362129776</v>
      </c>
      <c r="CE50" s="1031"/>
      <c r="CF50" s="275">
        <f t="shared" si="0"/>
        <v>606.63668106488785</v>
      </c>
      <c r="CG50" s="276">
        <v>35</v>
      </c>
      <c r="CH50" s="277">
        <f t="shared" si="1"/>
        <v>21232.283837271076</v>
      </c>
      <c r="CI50" s="254"/>
      <c r="CJ50" s="254"/>
      <c r="CK50" s="254"/>
      <c r="CL50" s="254"/>
      <c r="CM50" s="278"/>
      <c r="CN50" s="279"/>
      <c r="CO50" s="286"/>
      <c r="CP50" s="281"/>
      <c r="CQ50" s="282"/>
    </row>
    <row r="51" spans="1:95" ht="14.25" customHeight="1" x14ac:dyDescent="0.2">
      <c r="A51" s="263" t="s">
        <v>347</v>
      </c>
      <c r="B51" s="287"/>
      <c r="C51" s="287"/>
      <c r="D51" s="1028">
        <f>SUM(D44:E50)</f>
        <v>154.9783698017342</v>
      </c>
      <c r="E51" s="1029"/>
      <c r="F51" s="1028">
        <f>SUM(F44:G50)</f>
        <v>123.98269584138735</v>
      </c>
      <c r="G51" s="1029"/>
      <c r="H51" s="1028">
        <f>SUM(H44:I50)</f>
        <v>77.489184900867102</v>
      </c>
      <c r="I51" s="1029"/>
      <c r="J51" s="1028">
        <f>SUM(J44:K50)</f>
        <v>15.497836980173419</v>
      </c>
      <c r="K51" s="1029"/>
      <c r="L51" s="1028">
        <f>SUM(L44:M50)</f>
        <v>15.497836980173419</v>
      </c>
      <c r="M51" s="1029"/>
      <c r="N51" s="1028">
        <f>SUM(N44:O50)</f>
        <v>15.497836980173419</v>
      </c>
      <c r="O51" s="1029"/>
      <c r="P51" s="1028">
        <f>SUM(P44:Q50)</f>
        <v>15.497836980173419</v>
      </c>
      <c r="Q51" s="1029"/>
      <c r="R51" s="1028">
        <f>SUM(R44:S50)</f>
        <v>15.497836980173419</v>
      </c>
      <c r="S51" s="1029"/>
      <c r="T51" s="1028">
        <f>SUM(T44:U50)</f>
        <v>15.497836980173419</v>
      </c>
      <c r="U51" s="1029"/>
      <c r="V51" s="1028">
        <f>SUM(V44:W50)</f>
        <v>15.497836980173419</v>
      </c>
      <c r="W51" s="1029"/>
      <c r="X51" s="1028">
        <f>SUM(X44:Y50)</f>
        <v>15.497836980173419</v>
      </c>
      <c r="Y51" s="1029"/>
      <c r="Z51" s="1028">
        <f>SUM(Z44:AA50)</f>
        <v>15.497836980173419</v>
      </c>
      <c r="AA51" s="1029"/>
      <c r="AB51" s="1027">
        <f>SUM(AB44:AC50)</f>
        <v>0</v>
      </c>
      <c r="AC51" s="1027"/>
      <c r="AD51" s="1027">
        <f>SUM(AD44:AE50)</f>
        <v>30.995673960346839</v>
      </c>
      <c r="AE51" s="1027"/>
      <c r="AF51" s="1027">
        <f>SUM(AF44:AG50)</f>
        <v>30.995673960346839</v>
      </c>
      <c r="AG51" s="1027"/>
      <c r="AH51" s="1027">
        <f>SUM(AH44:AI50)</f>
        <v>30.995673960346839</v>
      </c>
      <c r="AI51" s="1027"/>
      <c r="AJ51" s="1027">
        <f>SUM(AJ44:AK50)</f>
        <v>30.995673960346839</v>
      </c>
      <c r="AK51" s="1027"/>
      <c r="AL51" s="1027">
        <f>SUM(AL44:AM50)</f>
        <v>30.995673960346839</v>
      </c>
      <c r="AM51" s="1027"/>
      <c r="AN51" s="1027">
        <f>SUM(AN44:AO50)</f>
        <v>46.493510940520252</v>
      </c>
      <c r="AO51" s="1027"/>
      <c r="AP51" s="1027">
        <f>SUM(AP44:AQ50)</f>
        <v>61.991347920693677</v>
      </c>
      <c r="AQ51" s="1027"/>
      <c r="AR51" s="1027">
        <f>SUM(AR44:AS50)</f>
        <v>61.991347920693677</v>
      </c>
      <c r="AS51" s="1027"/>
      <c r="AT51" s="1027">
        <f>SUM(AT44:AU50)</f>
        <v>61.991347920693677</v>
      </c>
      <c r="AU51" s="1027"/>
      <c r="AV51" s="1027">
        <f>SUM(AV44:AW50)</f>
        <v>61.991347920693677</v>
      </c>
      <c r="AW51" s="1027"/>
      <c r="AX51" s="1027">
        <f>SUM(AX44:AY50)</f>
        <v>0</v>
      </c>
      <c r="AY51" s="1027"/>
      <c r="AZ51" s="1029">
        <f>SUM(AZ44:BA50)</f>
        <v>0</v>
      </c>
      <c r="BA51" s="1027"/>
      <c r="BB51" s="1029">
        <f>SUM(BB44:BC50)</f>
        <v>0</v>
      </c>
      <c r="BC51" s="1027"/>
      <c r="BD51" s="1029">
        <f>SUM(BD44:BE50)</f>
        <v>15.497836980173419</v>
      </c>
      <c r="BE51" s="1027"/>
      <c r="BF51" s="1027">
        <f>SUM(BF44:BG50)</f>
        <v>15.497836980173419</v>
      </c>
      <c r="BG51" s="1027"/>
      <c r="BH51" s="1027">
        <f>SUM(BH44:BI50)</f>
        <v>15.497836980173419</v>
      </c>
      <c r="BI51" s="1027"/>
      <c r="BJ51" s="1027">
        <f>SUM(BJ44:BK50)</f>
        <v>15.497836980173419</v>
      </c>
      <c r="BK51" s="1027"/>
      <c r="BL51" s="1027">
        <f>SUM(BL44:BM50)</f>
        <v>77.489184900867102</v>
      </c>
      <c r="BM51" s="1027"/>
      <c r="BN51" s="1027">
        <f>SUM(BN44:BO50)</f>
        <v>61.991347920693677</v>
      </c>
      <c r="BO51" s="1027"/>
      <c r="BP51" s="1027">
        <f>SUM(BP44:BQ50)</f>
        <v>92.987021881040505</v>
      </c>
      <c r="BQ51" s="1027"/>
      <c r="BR51" s="1027">
        <f>SUM(BR44:BS50)</f>
        <v>61.991347920693677</v>
      </c>
      <c r="BS51" s="1027"/>
      <c r="BT51" s="1027">
        <f>SUM(BT44:BU50)</f>
        <v>30.995673960346839</v>
      </c>
      <c r="BU51" s="1027"/>
      <c r="BV51" s="1027">
        <f>SUM(BV44:BW50)</f>
        <v>0</v>
      </c>
      <c r="BW51" s="1027"/>
      <c r="BX51" s="1027">
        <f>SUM(BX44:BY50)</f>
        <v>61.991347920693677</v>
      </c>
      <c r="BY51" s="1027"/>
      <c r="BZ51" s="1027">
        <f>SUM(BZ44:CA50)</f>
        <v>61.991347920693677</v>
      </c>
      <c r="CA51" s="1027"/>
      <c r="CB51" s="1027">
        <f>SUM(CB44:CC50)</f>
        <v>61.991347920693677</v>
      </c>
      <c r="CC51" s="1027"/>
      <c r="CD51" s="1027">
        <f>SUM(CD44:CE50)</f>
        <v>30.995673960346839</v>
      </c>
      <c r="CE51" s="1027"/>
      <c r="CF51" s="288">
        <f>SUM(CF44:CF50)</f>
        <v>1549.783698017342</v>
      </c>
      <c r="CG51" s="289"/>
      <c r="CH51" s="290">
        <f>SUM(CH44:CH50)</f>
        <v>109373.27439646379</v>
      </c>
      <c r="CI51" s="254"/>
      <c r="CJ51" s="254"/>
      <c r="CK51" s="254"/>
      <c r="CL51" s="254"/>
      <c r="CM51" s="291"/>
      <c r="CN51" s="292">
        <f>SUM(CN44:CN50)</f>
        <v>79.16643998530148</v>
      </c>
      <c r="CO51" s="293"/>
      <c r="CP51" s="294">
        <f>SUM(CP44:CP50)</f>
        <v>7725.2603657378495</v>
      </c>
    </row>
    <row r="52" spans="1:95" ht="14.25" customHeight="1" x14ac:dyDescent="0.2">
      <c r="A52" s="263" t="s">
        <v>348</v>
      </c>
      <c r="B52" s="287"/>
      <c r="C52" s="287"/>
      <c r="D52" s="1023">
        <f>SUMPRODUCT(D44:D50,$CG$44:$CG$50)</f>
        <v>10937.32743964638</v>
      </c>
      <c r="E52" s="1024"/>
      <c r="F52" s="1023">
        <f>SUMPRODUCT(F44:F50,$CG$44:$CG$50)</f>
        <v>8749.8619517171028</v>
      </c>
      <c r="G52" s="1024"/>
      <c r="H52" s="1023">
        <f t="shared" ref="H52" si="4">SUMPRODUCT(H44:H50,$CG$44:$CG$50)</f>
        <v>5468.6637198231901</v>
      </c>
      <c r="I52" s="1024"/>
      <c r="J52" s="1023">
        <f t="shared" ref="J52" si="5">SUMPRODUCT(J44:J50,$CG$44:$CG$50)</f>
        <v>1093.7327439646378</v>
      </c>
      <c r="K52" s="1024"/>
      <c r="L52" s="1023">
        <f t="shared" ref="L52" si="6">SUMPRODUCT(L44:L50,$CG$44:$CG$50)</f>
        <v>1093.7327439646378</v>
      </c>
      <c r="M52" s="1024"/>
      <c r="N52" s="1023">
        <f t="shared" ref="N52" si="7">SUMPRODUCT(N44:N50,$CG$44:$CG$50)</f>
        <v>1093.7327439646378</v>
      </c>
      <c r="O52" s="1024"/>
      <c r="P52" s="1023">
        <f t="shared" ref="P52" si="8">SUMPRODUCT(P44:P50,$CG$44:$CG$50)</f>
        <v>1093.7327439646378</v>
      </c>
      <c r="Q52" s="1024"/>
      <c r="R52" s="1023">
        <f t="shared" ref="R52" si="9">SUMPRODUCT(R44:R50,$CG$44:$CG$50)</f>
        <v>1093.7327439646378</v>
      </c>
      <c r="S52" s="1024"/>
      <c r="T52" s="1023">
        <f t="shared" ref="T52" si="10">SUMPRODUCT(T44:T50,$CG$44:$CG$50)</f>
        <v>1093.7327439646378</v>
      </c>
      <c r="U52" s="1024"/>
      <c r="V52" s="1023">
        <f t="shared" ref="V52" si="11">SUMPRODUCT(V44:V50,$CG$44:$CG$50)</f>
        <v>1093.7327439646378</v>
      </c>
      <c r="W52" s="1024"/>
      <c r="X52" s="1023">
        <f t="shared" ref="X52" si="12">SUMPRODUCT(X44:X50,$CG$44:$CG$50)</f>
        <v>1093.7327439646378</v>
      </c>
      <c r="Y52" s="1024"/>
      <c r="Z52" s="1023">
        <f t="shared" ref="Z52:CB52" si="13">SUMPRODUCT(Z44:Z50,$CG$44:$CG$50)</f>
        <v>1093.7327439646378</v>
      </c>
      <c r="AA52" s="1024"/>
      <c r="AB52" s="1023">
        <f t="shared" ref="AB52:CD52" si="14">SUMPRODUCT(AB44:AB50,$CG$44:$CG$50)</f>
        <v>0</v>
      </c>
      <c r="AC52" s="1024"/>
      <c r="AD52" s="1023">
        <f t="shared" ref="AD52:BN52" si="15">SUMPRODUCT(AD44:AD50,$CG$44:$CG$50)</f>
        <v>2187.4654879292757</v>
      </c>
      <c r="AE52" s="1024"/>
      <c r="AF52" s="1023">
        <f t="shared" ref="AF52:BP52" si="16">SUMPRODUCT(AF44:AF50,$CG$44:$CG$50)</f>
        <v>2187.4654879292757</v>
      </c>
      <c r="AG52" s="1024"/>
      <c r="AH52" s="1023">
        <f t="shared" ref="AH52:BR52" si="17">SUMPRODUCT(AH44:AH50,$CG$44:$CG$50)</f>
        <v>2187.4654879292757</v>
      </c>
      <c r="AI52" s="1024"/>
      <c r="AJ52" s="1023">
        <f t="shared" ref="AJ52:BT52" si="18">SUMPRODUCT(AJ44:AJ50,$CG$44:$CG$50)</f>
        <v>2187.4654879292757</v>
      </c>
      <c r="AK52" s="1024"/>
      <c r="AL52" s="1023">
        <f t="shared" ref="AL52:BV52" si="19">SUMPRODUCT(AL44:AL50,$CG$44:$CG$50)</f>
        <v>2187.4654879292757</v>
      </c>
      <c r="AM52" s="1024"/>
      <c r="AN52" s="1023">
        <f t="shared" ref="AN52:BX52" si="20">SUMPRODUCT(AN44:AN50,$CG$44:$CG$50)</f>
        <v>3281.1982318939135</v>
      </c>
      <c r="AO52" s="1024"/>
      <c r="AP52" s="1023">
        <f t="shared" ref="AP52" si="21">SUMPRODUCT(AP44:AP50,$CG$44:$CG$50)</f>
        <v>4374.9309758585514</v>
      </c>
      <c r="AQ52" s="1024"/>
      <c r="AR52" s="1023">
        <f t="shared" si="13"/>
        <v>4374.9309758585514</v>
      </c>
      <c r="AS52" s="1024"/>
      <c r="AT52" s="1023">
        <f t="shared" si="14"/>
        <v>4374.9309758585514</v>
      </c>
      <c r="AU52" s="1024"/>
      <c r="AV52" s="1023">
        <f t="shared" si="15"/>
        <v>4374.9309758585514</v>
      </c>
      <c r="AW52" s="1024"/>
      <c r="AX52" s="1023">
        <f t="shared" si="16"/>
        <v>0</v>
      </c>
      <c r="AY52" s="1024"/>
      <c r="AZ52" s="1023">
        <f t="shared" si="17"/>
        <v>0</v>
      </c>
      <c r="BA52" s="1024"/>
      <c r="BB52" s="1023">
        <f t="shared" si="18"/>
        <v>0</v>
      </c>
      <c r="BC52" s="1024"/>
      <c r="BD52" s="1023">
        <f t="shared" si="19"/>
        <v>1093.7327439646378</v>
      </c>
      <c r="BE52" s="1024"/>
      <c r="BF52" s="1023">
        <f t="shared" si="20"/>
        <v>1093.7327439646378</v>
      </c>
      <c r="BG52" s="1024"/>
      <c r="BH52" s="1023">
        <f t="shared" ref="BH52" si="22">SUMPRODUCT(BH44:BH50,$CG$44:$CG$50)</f>
        <v>1093.7327439646378</v>
      </c>
      <c r="BI52" s="1024"/>
      <c r="BJ52" s="1023">
        <f t="shared" si="13"/>
        <v>1093.7327439646378</v>
      </c>
      <c r="BK52" s="1024"/>
      <c r="BL52" s="1023">
        <f t="shared" si="14"/>
        <v>5468.6637198231901</v>
      </c>
      <c r="BM52" s="1024"/>
      <c r="BN52" s="1023">
        <f t="shared" si="15"/>
        <v>4374.9309758585514</v>
      </c>
      <c r="BO52" s="1024"/>
      <c r="BP52" s="1023">
        <f t="shared" si="16"/>
        <v>6562.3964637878271</v>
      </c>
      <c r="BQ52" s="1024"/>
      <c r="BR52" s="1023">
        <f t="shared" si="17"/>
        <v>4374.9309758585514</v>
      </c>
      <c r="BS52" s="1024"/>
      <c r="BT52" s="1023">
        <f t="shared" si="18"/>
        <v>2187.4654879292757</v>
      </c>
      <c r="BU52" s="1024"/>
      <c r="BV52" s="1023">
        <f t="shared" si="19"/>
        <v>0</v>
      </c>
      <c r="BW52" s="1024"/>
      <c r="BX52" s="1023">
        <f t="shared" si="20"/>
        <v>4374.9309758585514</v>
      </c>
      <c r="BY52" s="1024"/>
      <c r="BZ52" s="1023">
        <f t="shared" ref="BZ52" si="23">SUMPRODUCT(BZ44:BZ50,$CG$44:$CG$50)</f>
        <v>4374.9309758585514</v>
      </c>
      <c r="CA52" s="1024"/>
      <c r="CB52" s="1023">
        <f t="shared" si="13"/>
        <v>4374.9309758585514</v>
      </c>
      <c r="CC52" s="1024"/>
      <c r="CD52" s="1023">
        <f t="shared" si="14"/>
        <v>2187.4654879292757</v>
      </c>
      <c r="CE52" s="1024"/>
      <c r="CF52" s="295"/>
      <c r="CG52" s="296"/>
      <c r="CH52" s="297"/>
      <c r="CI52" s="254"/>
      <c r="CJ52" s="254"/>
      <c r="CK52" s="254"/>
      <c r="CL52" s="254"/>
      <c r="CM52" s="291"/>
      <c r="CN52" s="299"/>
      <c r="CO52" s="293"/>
      <c r="CP52" s="299"/>
    </row>
    <row r="53" spans="1:95" ht="15.75" outlineLevel="1" x14ac:dyDescent="0.2">
      <c r="A53" s="300"/>
      <c r="C53" s="301"/>
      <c r="AB53" s="302"/>
      <c r="AY53" s="303"/>
      <c r="CF53" s="1025" t="s">
        <v>349</v>
      </c>
      <c r="CG53" s="1026"/>
      <c r="CH53" s="1026"/>
      <c r="CI53" s="254"/>
      <c r="CJ53" s="254"/>
      <c r="CK53" s="254"/>
      <c r="CL53" s="25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298"/>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278"/>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309"/>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f>60000/95</f>
        <v>631.57894736842104</v>
      </c>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631.57894736842104</v>
      </c>
      <c r="CG57" s="574">
        <v>95</v>
      </c>
      <c r="CH57" s="573">
        <f t="shared" si="25"/>
        <v>60000</v>
      </c>
      <c r="CI57" s="278"/>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f>15000/95</f>
        <v>157.89473684210526</v>
      </c>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157.89473684210526</v>
      </c>
      <c r="CG58" s="574">
        <v>95</v>
      </c>
      <c r="CH58" s="573">
        <f t="shared" si="25"/>
        <v>15000</v>
      </c>
      <c r="CI58" s="278"/>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f>10000/95</f>
        <v>105.26315789473684</v>
      </c>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105.26315789473684</v>
      </c>
      <c r="CG59" s="574">
        <v>95</v>
      </c>
      <c r="CH59" s="573">
        <f t="shared" si="25"/>
        <v>10000</v>
      </c>
      <c r="CI59" s="309"/>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309"/>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309"/>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894.73684210526312</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894.73684210526312</v>
      </c>
      <c r="CG62" s="569"/>
      <c r="CH62" s="570">
        <f>SUM(CH55:CH61)</f>
        <v>85000</v>
      </c>
      <c r="CI62" s="298"/>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85000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298"/>
    </row>
    <row r="64" spans="1:95" x14ac:dyDescent="0.2">
      <c r="A64" s="300"/>
      <c r="D64" s="1004">
        <v>0.1</v>
      </c>
      <c r="E64" s="1004"/>
      <c r="F64" s="1004">
        <v>0.08</v>
      </c>
      <c r="G64" s="1004"/>
      <c r="H64" s="1004">
        <v>0.05</v>
      </c>
      <c r="I64" s="1004"/>
      <c r="J64" s="1004">
        <v>0.01</v>
      </c>
      <c r="K64" s="1004"/>
      <c r="L64" s="1004">
        <v>0.01</v>
      </c>
      <c r="M64" s="1004"/>
      <c r="N64" s="1004">
        <v>0.01</v>
      </c>
      <c r="O64" s="1004"/>
      <c r="P64" s="1004">
        <v>0.01</v>
      </c>
      <c r="Q64" s="1004"/>
      <c r="R64" s="1004">
        <v>0.01</v>
      </c>
      <c r="S64" s="1004"/>
      <c r="T64" s="1004">
        <v>0.01</v>
      </c>
      <c r="U64" s="1004"/>
      <c r="V64" s="1004">
        <v>0.01</v>
      </c>
      <c r="W64" s="1004"/>
      <c r="X64" s="1004">
        <v>0.01</v>
      </c>
      <c r="Y64" s="1004"/>
      <c r="Z64" s="1004">
        <v>0.01</v>
      </c>
      <c r="AA64" s="1004"/>
      <c r="AB64" s="1004">
        <v>0</v>
      </c>
      <c r="AC64" s="1004"/>
      <c r="AD64" s="1004">
        <v>0.02</v>
      </c>
      <c r="AE64" s="1004"/>
      <c r="AF64" s="1004">
        <v>0.02</v>
      </c>
      <c r="AG64" s="1004"/>
      <c r="AH64" s="1004">
        <v>0.02</v>
      </c>
      <c r="AI64" s="1004"/>
      <c r="AJ64" s="1004">
        <v>0.02</v>
      </c>
      <c r="AK64" s="1004"/>
      <c r="AL64" s="1004">
        <v>0.02</v>
      </c>
      <c r="AM64" s="1004"/>
      <c r="AN64" s="1004">
        <v>0.03</v>
      </c>
      <c r="AO64" s="1004"/>
      <c r="AP64" s="1004">
        <v>0.04</v>
      </c>
      <c r="AQ64" s="1004"/>
      <c r="AR64" s="1004">
        <v>0.04</v>
      </c>
      <c r="AS64" s="1004"/>
      <c r="AT64" s="1004">
        <v>0.04</v>
      </c>
      <c r="AU64" s="1004"/>
      <c r="AV64" s="1004">
        <v>0.04</v>
      </c>
      <c r="AW64" s="1004"/>
      <c r="AX64" s="1004">
        <v>0</v>
      </c>
      <c r="AY64" s="1004"/>
      <c r="AZ64" s="1004">
        <v>0</v>
      </c>
      <c r="BA64" s="1004"/>
      <c r="BB64" s="1004">
        <v>0</v>
      </c>
      <c r="BC64" s="1004"/>
      <c r="BD64" s="1004">
        <v>0.01</v>
      </c>
      <c r="BE64" s="1004"/>
      <c r="BF64" s="1004">
        <v>0.01</v>
      </c>
      <c r="BG64" s="1004"/>
      <c r="BH64" s="1004">
        <v>0.01</v>
      </c>
      <c r="BI64" s="1004"/>
      <c r="BJ64" s="1004">
        <v>0.01</v>
      </c>
      <c r="BK64" s="1004"/>
      <c r="BL64" s="1004">
        <v>0.05</v>
      </c>
      <c r="BM64" s="1004"/>
      <c r="BN64" s="1004">
        <v>0.04</v>
      </c>
      <c r="BO64" s="1004"/>
      <c r="BP64" s="1004">
        <v>0.06</v>
      </c>
      <c r="BQ64" s="1004"/>
      <c r="BR64" s="1004">
        <v>0.04</v>
      </c>
      <c r="BS64" s="1004"/>
      <c r="BT64" s="1004">
        <v>0.02</v>
      </c>
      <c r="BU64" s="1004"/>
      <c r="BV64" s="1004">
        <v>0</v>
      </c>
      <c r="BW64" s="1004"/>
      <c r="BX64" s="1004">
        <v>0.04</v>
      </c>
      <c r="BY64" s="1004"/>
      <c r="BZ64" s="1004">
        <v>0.04</v>
      </c>
      <c r="CA64" s="1004"/>
      <c r="CB64" s="1004">
        <v>0.04</v>
      </c>
      <c r="CC64" s="1004"/>
      <c r="CD64" s="1004">
        <v>0.02</v>
      </c>
      <c r="CE64" s="1004"/>
      <c r="CF64" s="420">
        <f>SUM(D64:CE64)</f>
        <v>1.0000000000000004</v>
      </c>
      <c r="CG64" s="420"/>
    </row>
    <row r="65" spans="1:92" ht="18" customHeight="1" x14ac:dyDescent="0.2">
      <c r="A65" s="1307" t="s">
        <v>351</v>
      </c>
      <c r="B65" s="1308"/>
      <c r="C65" s="586" t="s">
        <v>322</v>
      </c>
      <c r="D65" s="1311" t="s">
        <v>323</v>
      </c>
      <c r="E65" s="1312"/>
      <c r="F65" s="1312"/>
      <c r="G65" s="1312"/>
      <c r="H65" s="1312"/>
      <c r="I65" s="1312"/>
      <c r="J65" s="1312"/>
      <c r="K65" s="1312"/>
      <c r="L65" s="1312"/>
      <c r="M65" s="1312"/>
      <c r="N65" s="1312"/>
      <c r="O65" s="1312"/>
      <c r="P65" s="1312"/>
      <c r="Q65" s="1312"/>
      <c r="R65" s="1312"/>
      <c r="S65" s="1312"/>
      <c r="T65" s="1312"/>
      <c r="U65" s="1312"/>
      <c r="V65" s="1312"/>
      <c r="W65" s="1312"/>
      <c r="X65" s="1312"/>
      <c r="Y65" s="1312"/>
      <c r="Z65" s="1312"/>
      <c r="AA65" s="1312"/>
      <c r="AB65" s="1311" t="s">
        <v>324</v>
      </c>
      <c r="AC65" s="1312"/>
      <c r="AD65" s="1312"/>
      <c r="AE65" s="1312"/>
      <c r="AF65" s="1312"/>
      <c r="AG65" s="1312"/>
      <c r="AH65" s="1312"/>
      <c r="AI65" s="1312"/>
      <c r="AJ65" s="1312"/>
      <c r="AK65" s="1312"/>
      <c r="AL65" s="1312"/>
      <c r="AM65" s="1312"/>
      <c r="AN65" s="1312"/>
      <c r="AO65" s="1312"/>
      <c r="AP65" s="1312"/>
      <c r="AQ65" s="1312"/>
      <c r="AR65" s="1312"/>
      <c r="AS65" s="1312"/>
      <c r="AT65" s="1312"/>
      <c r="AU65" s="1312"/>
      <c r="AV65" s="1312"/>
      <c r="AW65" s="1312"/>
      <c r="AX65" s="1312"/>
      <c r="AY65" s="1313"/>
      <c r="AZ65" s="1311" t="s">
        <v>325</v>
      </c>
      <c r="BA65" s="1312"/>
      <c r="BB65" s="1312"/>
      <c r="BC65" s="1312"/>
      <c r="BD65" s="1312"/>
      <c r="BE65" s="1312"/>
      <c r="BF65" s="1312"/>
      <c r="BG65" s="1312"/>
      <c r="BH65" s="1312"/>
      <c r="BI65" s="1312"/>
      <c r="BJ65" s="1312"/>
      <c r="BK65" s="1312"/>
      <c r="BL65" s="1312"/>
      <c r="BM65" s="1312"/>
      <c r="BN65" s="1312"/>
      <c r="BO65" s="1312"/>
      <c r="BP65" s="1312"/>
      <c r="BQ65" s="1312"/>
      <c r="BR65" s="1312"/>
      <c r="BS65" s="1312"/>
      <c r="BT65" s="1312"/>
      <c r="BU65" s="1312"/>
      <c r="BV65" s="1312"/>
      <c r="BW65" s="1312"/>
      <c r="BX65" s="1288" t="s">
        <v>326</v>
      </c>
      <c r="BY65" s="1289"/>
      <c r="BZ65" s="1289"/>
      <c r="CA65" s="1289"/>
      <c r="CB65" s="1288" t="s">
        <v>399</v>
      </c>
      <c r="CC65" s="1289"/>
      <c r="CD65" s="1289"/>
      <c r="CE65" s="1290"/>
      <c r="CF65" s="253"/>
      <c r="CG65" s="253"/>
      <c r="CH65" s="253"/>
      <c r="CI65" s="254"/>
      <c r="CK65" s="315"/>
      <c r="CL65" s="315"/>
      <c r="CM65" s="315"/>
      <c r="CN65" s="315"/>
    </row>
    <row r="66" spans="1:92" ht="15.75" customHeight="1" x14ac:dyDescent="0.2">
      <c r="A66" s="1309"/>
      <c r="B66" s="1310"/>
      <c r="C66" s="587" t="s">
        <v>328</v>
      </c>
      <c r="D66" s="1303" t="s">
        <v>390</v>
      </c>
      <c r="E66" s="1304"/>
      <c r="F66" s="1303" t="s">
        <v>329</v>
      </c>
      <c r="G66" s="1304"/>
      <c r="H66" s="1303" t="s">
        <v>330</v>
      </c>
      <c r="I66" s="1304"/>
      <c r="J66" s="1303" t="s">
        <v>331</v>
      </c>
      <c r="K66" s="1304"/>
      <c r="L66" s="1303" t="s">
        <v>332</v>
      </c>
      <c r="M66" s="1304"/>
      <c r="N66" s="1303" t="s">
        <v>333</v>
      </c>
      <c r="O66" s="1304"/>
      <c r="P66" s="1303" t="s">
        <v>334</v>
      </c>
      <c r="Q66" s="1304"/>
      <c r="R66" s="1303" t="s">
        <v>335</v>
      </c>
      <c r="S66" s="1304"/>
      <c r="T66" s="1303" t="s">
        <v>336</v>
      </c>
      <c r="U66" s="1304"/>
      <c r="V66" s="1303" t="s">
        <v>337</v>
      </c>
      <c r="W66" s="1304"/>
      <c r="X66" s="1303" t="s">
        <v>338</v>
      </c>
      <c r="Y66" s="1304"/>
      <c r="Z66" s="1303" t="s">
        <v>339</v>
      </c>
      <c r="AA66" s="1305"/>
      <c r="AB66" s="1306" t="s">
        <v>179</v>
      </c>
      <c r="AC66" s="1306"/>
      <c r="AD66" s="1306" t="s">
        <v>329</v>
      </c>
      <c r="AE66" s="1306"/>
      <c r="AF66" s="1306" t="s">
        <v>330</v>
      </c>
      <c r="AG66" s="1306"/>
      <c r="AH66" s="1306" t="s">
        <v>331</v>
      </c>
      <c r="AI66" s="1306"/>
      <c r="AJ66" s="1306" t="s">
        <v>332</v>
      </c>
      <c r="AK66" s="1306"/>
      <c r="AL66" s="1306" t="s">
        <v>333</v>
      </c>
      <c r="AM66" s="1306"/>
      <c r="AN66" s="1306" t="s">
        <v>334</v>
      </c>
      <c r="AO66" s="1306"/>
      <c r="AP66" s="1306" t="s">
        <v>335</v>
      </c>
      <c r="AQ66" s="1306"/>
      <c r="AR66" s="1306" t="s">
        <v>336</v>
      </c>
      <c r="AS66" s="1306"/>
      <c r="AT66" s="1306" t="s">
        <v>337</v>
      </c>
      <c r="AU66" s="1306"/>
      <c r="AV66" s="1306" t="s">
        <v>338</v>
      </c>
      <c r="AW66" s="1306"/>
      <c r="AX66" s="1306" t="s">
        <v>339</v>
      </c>
      <c r="AY66" s="1306"/>
      <c r="AZ66" s="1306" t="s">
        <v>179</v>
      </c>
      <c r="BA66" s="1306"/>
      <c r="BB66" s="1306" t="s">
        <v>329</v>
      </c>
      <c r="BC66" s="1306"/>
      <c r="BD66" s="1306" t="s">
        <v>330</v>
      </c>
      <c r="BE66" s="1306"/>
      <c r="BF66" s="1306" t="s">
        <v>331</v>
      </c>
      <c r="BG66" s="1306"/>
      <c r="BH66" s="1306" t="s">
        <v>332</v>
      </c>
      <c r="BI66" s="1306"/>
      <c r="BJ66" s="1306" t="s">
        <v>333</v>
      </c>
      <c r="BK66" s="1306"/>
      <c r="BL66" s="1306" t="s">
        <v>334</v>
      </c>
      <c r="BM66" s="1306"/>
      <c r="BN66" s="1306" t="s">
        <v>335</v>
      </c>
      <c r="BO66" s="1306"/>
      <c r="BP66" s="1306" t="s">
        <v>336</v>
      </c>
      <c r="BQ66" s="1306"/>
      <c r="BR66" s="1306" t="s">
        <v>337</v>
      </c>
      <c r="BS66" s="1306"/>
      <c r="BT66" s="1306" t="s">
        <v>338</v>
      </c>
      <c r="BU66" s="1306"/>
      <c r="BV66" s="1306" t="s">
        <v>339</v>
      </c>
      <c r="BW66" s="1306"/>
      <c r="BX66" s="1298" t="s">
        <v>397</v>
      </c>
      <c r="BY66" s="1300"/>
      <c r="BZ66" s="1298" t="s">
        <v>398</v>
      </c>
      <c r="CA66" s="1299"/>
      <c r="CB66" s="1298" t="s">
        <v>397</v>
      </c>
      <c r="CC66" s="1299"/>
      <c r="CD66" s="1300" t="s">
        <v>398</v>
      </c>
      <c r="CE66" s="1299"/>
      <c r="CF66" s="1301" t="s">
        <v>352</v>
      </c>
      <c r="CG66" s="1302"/>
      <c r="CH66" s="1302"/>
      <c r="CI66" s="254"/>
      <c r="CK66" s="317"/>
      <c r="CL66" s="317"/>
      <c r="CM66" s="318"/>
      <c r="CN66" s="315"/>
    </row>
    <row r="67" spans="1:92" x14ac:dyDescent="0.2">
      <c r="A67" s="305" t="s">
        <v>353</v>
      </c>
      <c r="B67" s="306"/>
      <c r="C67" s="593" t="s">
        <v>391</v>
      </c>
      <c r="D67" s="1296"/>
      <c r="E67" s="1297"/>
      <c r="F67" s="1296"/>
      <c r="G67" s="1297"/>
      <c r="H67" s="1296"/>
      <c r="I67" s="1297"/>
      <c r="J67" s="1296"/>
      <c r="K67" s="1297"/>
      <c r="L67" s="1296"/>
      <c r="M67" s="1297"/>
      <c r="N67" s="1296"/>
      <c r="O67" s="1297"/>
      <c r="P67" s="1296"/>
      <c r="Q67" s="1297"/>
      <c r="R67" s="1296"/>
      <c r="S67" s="1297"/>
      <c r="T67" s="1296"/>
      <c r="U67" s="1297"/>
      <c r="V67" s="1296"/>
      <c r="W67" s="1297"/>
      <c r="X67" s="1296"/>
      <c r="Y67" s="1297"/>
      <c r="Z67" s="1296"/>
      <c r="AA67" s="1297"/>
      <c r="AB67" s="1287"/>
      <c r="AC67" s="1287"/>
      <c r="AD67" s="1287"/>
      <c r="AE67" s="1287"/>
      <c r="AF67" s="1287"/>
      <c r="AG67" s="1287"/>
      <c r="AH67" s="1287"/>
      <c r="AI67" s="1287"/>
      <c r="AJ67" s="1287"/>
      <c r="AK67" s="1287"/>
      <c r="AL67" s="1287"/>
      <c r="AM67" s="1287"/>
      <c r="AN67" s="1287"/>
      <c r="AO67" s="1287"/>
      <c r="AP67" s="1287"/>
      <c r="AQ67" s="1287"/>
      <c r="AR67" s="1287"/>
      <c r="AS67" s="1287"/>
      <c r="AT67" s="1287"/>
      <c r="AU67" s="1287"/>
      <c r="AV67" s="1287"/>
      <c r="AW67" s="1287"/>
      <c r="AX67" s="1287"/>
      <c r="AY67" s="1287"/>
      <c r="AZ67" s="1287"/>
      <c r="BA67" s="1287"/>
      <c r="BB67" s="1287"/>
      <c r="BC67" s="1287"/>
      <c r="BD67" s="1287"/>
      <c r="BE67" s="1287"/>
      <c r="BF67" s="1287"/>
      <c r="BG67" s="1287"/>
      <c r="BH67" s="1287"/>
      <c r="BI67" s="1287"/>
      <c r="BJ67" s="1287"/>
      <c r="BK67" s="1287"/>
      <c r="BL67" s="1287"/>
      <c r="BM67" s="1287"/>
      <c r="BN67" s="1287"/>
      <c r="BO67" s="1287"/>
      <c r="BP67" s="1287"/>
      <c r="BQ67" s="1287"/>
      <c r="BR67" s="1287"/>
      <c r="BS67" s="1287"/>
      <c r="BT67" s="1287"/>
      <c r="BU67" s="1287"/>
      <c r="BV67" s="1287"/>
      <c r="BW67" s="1287"/>
      <c r="BX67" s="1287"/>
      <c r="BY67" s="1287"/>
      <c r="BZ67" s="1287"/>
      <c r="CA67" s="1287"/>
      <c r="CB67" s="1287"/>
      <c r="CC67" s="1287"/>
      <c r="CD67" s="1287"/>
      <c r="CE67" s="1287"/>
      <c r="CF67" s="307" t="s">
        <v>344</v>
      </c>
      <c r="CG67" s="307" t="s">
        <v>345</v>
      </c>
      <c r="CH67" s="308" t="s">
        <v>346</v>
      </c>
      <c r="CI67" s="298"/>
      <c r="CK67" s="323"/>
      <c r="CL67" s="323"/>
      <c r="CM67" s="323"/>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298"/>
      <c r="CK68" s="326"/>
      <c r="CL68" s="327"/>
      <c r="CM68" s="326"/>
    </row>
    <row r="69" spans="1:92" x14ac:dyDescent="0.2">
      <c r="A69" s="283" t="s">
        <v>358</v>
      </c>
      <c r="B69" s="284"/>
      <c r="C69" s="285" t="s">
        <v>2</v>
      </c>
      <c r="D69" s="979">
        <f>SUMIF(Rapportierung!$C$297:$C$337,"B",Rapportierung!AC297:AC337)</f>
        <v>23</v>
      </c>
      <c r="E69" s="979"/>
      <c r="F69" s="979">
        <f>SUMIF(Rapportierung!$C$297:$C$337,"B",Rapportierung!AE297:AE337)</f>
        <v>25</v>
      </c>
      <c r="G69" s="979"/>
      <c r="H69" s="979">
        <f>SUMIF(Rapportierung!$C$297:$C$337,"B",Rapportierung!AG297:AG337)</f>
        <v>4</v>
      </c>
      <c r="I69" s="979"/>
      <c r="J69" s="979">
        <f>SUMIF(Rapportierung!$C$297:$C$337,"B",Rapportierung!AI297:AI337)</f>
        <v>4</v>
      </c>
      <c r="K69" s="979"/>
      <c r="L69" s="979">
        <f>SUMIF(Rapportierung!$C$297:$C$337,"B",Rapportierung!AK297:AK337)</f>
        <v>0</v>
      </c>
      <c r="M69" s="979"/>
      <c r="N69" s="979">
        <f>SUMIF(Rapportierung!$C$297:$C$337,"B",Rapportierung!AM297:AM337)</f>
        <v>0</v>
      </c>
      <c r="O69" s="979"/>
      <c r="P69" s="979">
        <f>SUMIF(Rapportierung!$C$297:$C$337,"B",Rapportierung!AO297:AO337)</f>
        <v>0</v>
      </c>
      <c r="Q69" s="979"/>
      <c r="R69" s="979">
        <f>SUMIF(Rapportierung!$C$297:$C$337,"B",Rapportierung!AQ297:AQ337)</f>
        <v>0</v>
      </c>
      <c r="S69" s="979"/>
      <c r="T69" s="979">
        <f>SUMIF(Rapportierung!$C$297:$C$337,"B",Rapportierung!AS297:AS337)</f>
        <v>5</v>
      </c>
      <c r="U69" s="979"/>
      <c r="V69" s="979">
        <f>SUMIF(Rapportierung!$C$297:$C$337,"B",Rapportierung!AU297:AU337)</f>
        <v>0</v>
      </c>
      <c r="W69" s="979"/>
      <c r="X69" s="979">
        <f>SUMIF(Rapportierung!$C$297:$C$337,"B",Rapportierung!AW297:AW337)</f>
        <v>0</v>
      </c>
      <c r="Y69" s="979"/>
      <c r="Z69" s="979">
        <f>SUMIF(Rapportierung!$C$297:$C$337,"B",Rapportierung!AY297:AY337)</f>
        <v>0</v>
      </c>
      <c r="AA69" s="979"/>
      <c r="AB69" s="979">
        <f>SUMIF(Rapportierung!$C$297:$C$337,"B",Rapportierung!BA297:BA337)</f>
        <v>0</v>
      </c>
      <c r="AC69" s="979"/>
      <c r="AD69" s="979">
        <f>SUMIF(Rapportierung!$C$297:$C$337,"B",Rapportierung!BC297:BC337)</f>
        <v>1.5</v>
      </c>
      <c r="AE69" s="979"/>
      <c r="AF69" s="979">
        <f>SUMIF(Rapportierung!$C$297:$C$337,"B",Rapportierung!BE297:BE337)</f>
        <v>10.5</v>
      </c>
      <c r="AG69" s="979"/>
      <c r="AH69" s="979">
        <f>SUMIF(Rapportierung!$C$297:$C$337,"B",Rapportierung!BG297:BG337)</f>
        <v>0</v>
      </c>
      <c r="AI69" s="979"/>
      <c r="AJ69" s="979">
        <f>SUMIF(Rapportierung!$C$297:$C$337,"B",Rapportierung!BI297:BI337)</f>
        <v>0</v>
      </c>
      <c r="AK69" s="979"/>
      <c r="AL69" s="979">
        <f>SUMIF(Rapportierung!$C$297:$C$337,"B",Rapportierung!BK297:BK337)</f>
        <v>0</v>
      </c>
      <c r="AM69" s="979"/>
      <c r="AN69" s="979">
        <f>SUMIF(Rapportierung!$C$297:$C$337,"B",Rapportierung!BM297:BM337)</f>
        <v>0</v>
      </c>
      <c r="AO69" s="979"/>
      <c r="AP69" s="979">
        <f>SUMIF(Rapportierung!$C$297:$C$337,"B",Rapportierung!BO297:BO337)</f>
        <v>12</v>
      </c>
      <c r="AQ69" s="979"/>
      <c r="AR69" s="979">
        <f>SUMIF(Rapportierung!$C$297:$C$337,"B",Rapportierung!BQ297:BQ337)</f>
        <v>22.5</v>
      </c>
      <c r="AS69" s="979"/>
      <c r="AT69" s="979">
        <f>SUMIF(Rapportierung!$C$297:$C$337,"B",Rapportierung!BS297:BS337)</f>
        <v>16.25</v>
      </c>
      <c r="AU69" s="979"/>
      <c r="AV69" s="979">
        <f>SUMIF(Rapportierung!$C$297:$C$337,"B",Rapportierung!BU297:BU337)</f>
        <v>8</v>
      </c>
      <c r="AW69" s="979"/>
      <c r="AX69" s="979">
        <f>SUMIF(Rapportierung!$C$297:$C$337,"B",Rapportierung!BW297:BW337)</f>
        <v>4.5</v>
      </c>
      <c r="AY69" s="979"/>
      <c r="AZ69" s="976"/>
      <c r="BA69" s="976"/>
      <c r="BB69" s="976"/>
      <c r="BC69" s="976"/>
      <c r="BD69" s="976"/>
      <c r="BE69" s="976"/>
      <c r="BF69" s="976"/>
      <c r="BG69" s="976"/>
      <c r="BH69" s="976"/>
      <c r="BI69" s="976"/>
      <c r="BJ69" s="976"/>
      <c r="BK69" s="976"/>
      <c r="BL69" s="976"/>
      <c r="BM69" s="976"/>
      <c r="BN69" s="976"/>
      <c r="BO69" s="976"/>
      <c r="BP69" s="976"/>
      <c r="BQ69" s="976"/>
      <c r="BR69" s="976"/>
      <c r="BS69" s="976"/>
      <c r="BT69" s="976"/>
      <c r="BU69" s="976"/>
      <c r="BV69" s="976"/>
      <c r="BW69" s="976"/>
      <c r="BX69" s="979"/>
      <c r="BY69" s="979"/>
      <c r="BZ69" s="976"/>
      <c r="CA69" s="976"/>
      <c r="CB69" s="976"/>
      <c r="CC69" s="982"/>
      <c r="CD69" s="983"/>
      <c r="CE69" s="976"/>
      <c r="CF69" s="324">
        <f t="shared" si="89"/>
        <v>136.25</v>
      </c>
      <c r="CG69" s="325">
        <f>CG45</f>
        <v>140</v>
      </c>
      <c r="CH69" s="277">
        <f t="shared" si="90"/>
        <v>19075</v>
      </c>
      <c r="CI69" s="328"/>
      <c r="CK69" s="326"/>
      <c r="CL69" s="327"/>
      <c r="CM69" s="326"/>
    </row>
    <row r="70" spans="1:92" x14ac:dyDescent="0.2">
      <c r="A70" s="283" t="s">
        <v>361</v>
      </c>
      <c r="B70" s="284"/>
      <c r="C70" s="285" t="s">
        <v>7</v>
      </c>
      <c r="D70" s="980">
        <f>SUMIF(Rapportierung!$C$297:$C$337,"C",Rapportierung!AC297:AC337)</f>
        <v>0</v>
      </c>
      <c r="E70" s="981"/>
      <c r="F70" s="980">
        <f>SUMIF(Rapportierung!$C$297:$C$337,"C",Rapportierung!AE297:AE337)</f>
        <v>0</v>
      </c>
      <c r="G70" s="981"/>
      <c r="H70" s="980">
        <f>SUMIF(Rapportierung!$C$297:$C$337,"C",Rapportierung!AG297:AG337)</f>
        <v>0</v>
      </c>
      <c r="I70" s="981"/>
      <c r="J70" s="980">
        <f>SUMIF(Rapportierung!$C$297:$C$337,"C",Rapportierung!AI297:AI337)</f>
        <v>0</v>
      </c>
      <c r="K70" s="981"/>
      <c r="L70" s="980">
        <f>SUMIF(Rapportierung!$C$297:$C$337,"C",Rapportierung!AK297:AK337)</f>
        <v>0</v>
      </c>
      <c r="M70" s="981"/>
      <c r="N70" s="980">
        <f>SUMIF(Rapportierung!$C$297:$C$337,"C",Rapportierung!AM297:AM337)</f>
        <v>0</v>
      </c>
      <c r="O70" s="981"/>
      <c r="P70" s="980">
        <f>SUMIF(Rapportierung!$C$297:$C$337,"C",Rapportierung!AO297:AO337)</f>
        <v>0</v>
      </c>
      <c r="Q70" s="981"/>
      <c r="R70" s="980">
        <f>SUMIF(Rapportierung!$C$297:$C$337,"C",Rapportierung!AQ297:AQ337)</f>
        <v>0</v>
      </c>
      <c r="S70" s="981"/>
      <c r="T70" s="980">
        <f>SUMIF(Rapportierung!$C$297:$C$337,"C",Rapportierung!AS297:AS337)</f>
        <v>5</v>
      </c>
      <c r="U70" s="981"/>
      <c r="V70" s="980">
        <f>SUMIF(Rapportierung!$C$297:$C$337,"C",Rapportierung!AU297:AU337)</f>
        <v>0</v>
      </c>
      <c r="W70" s="981"/>
      <c r="X70" s="980">
        <f>SUMIF(Rapportierung!$C$297:$C$337,"C",Rapportierung!AW297:AW337)</f>
        <v>0</v>
      </c>
      <c r="Y70" s="981"/>
      <c r="Z70" s="980">
        <f>SUMIF(Rapportierung!$C$297:$C$337,"C",Rapportierung!AY297:AY337)</f>
        <v>0</v>
      </c>
      <c r="AA70" s="981"/>
      <c r="AB70" s="980">
        <f>SUMIF(Rapportierung!$C$297:$C$337,"C",Rapportierung!BA297:BA337)</f>
        <v>0</v>
      </c>
      <c r="AC70" s="981"/>
      <c r="AD70" s="980">
        <f>SUMIF(Rapportierung!$C$297:$C$337,"C",Rapportierung!BC297:BC337)</f>
        <v>0</v>
      </c>
      <c r="AE70" s="981"/>
      <c r="AF70" s="980">
        <f>SUMIF(Rapportierung!$C$297:$C$337,"C",Rapportierung!BE297:BE337)</f>
        <v>0</v>
      </c>
      <c r="AG70" s="981"/>
      <c r="AH70" s="980">
        <f>SUMIF(Rapportierung!$C$297:$C$337,"C",Rapportierung!BG297:BG337)</f>
        <v>0</v>
      </c>
      <c r="AI70" s="981"/>
      <c r="AJ70" s="980">
        <f>SUMIF(Rapportierung!$C$297:$C$337,"C",Rapportierung!BI297:BI337)</f>
        <v>0</v>
      </c>
      <c r="AK70" s="981"/>
      <c r="AL70" s="980">
        <f>SUMIF(Rapportierung!$C$297:$C$337,"C",Rapportierung!BK297:BK337)</f>
        <v>3.5</v>
      </c>
      <c r="AM70" s="981"/>
      <c r="AN70" s="980">
        <f>SUMIF(Rapportierung!$C$297:$C$337,"C",Rapportierung!BM297:BM337)</f>
        <v>0</v>
      </c>
      <c r="AO70" s="981"/>
      <c r="AP70" s="980">
        <f>SUMIF(Rapportierung!$C$297:$C$337,"C",Rapportierung!BO297:BO337)</f>
        <v>23</v>
      </c>
      <c r="AQ70" s="981"/>
      <c r="AR70" s="980">
        <f>SUMIF(Rapportierung!$C$297:$C$337,"C",Rapportierung!BQ297:BQ337)</f>
        <v>20</v>
      </c>
      <c r="AS70" s="981"/>
      <c r="AT70" s="980">
        <f>SUMIF(Rapportierung!$C$297:$C$337,"C",Rapportierung!BS297:BS337)</f>
        <v>12.5</v>
      </c>
      <c r="AU70" s="981"/>
      <c r="AV70" s="980">
        <f>SUMIF(Rapportierung!$C$297:$C$337,"C",Rapportierung!BU297:BU337)</f>
        <v>17</v>
      </c>
      <c r="AW70" s="981"/>
      <c r="AX70" s="980">
        <f>SUMIF(Rapportierung!$C$297:$C$337,"C",Rapportierung!BW297:BW337)</f>
        <v>5.75</v>
      </c>
      <c r="AY70" s="981"/>
      <c r="AZ70" s="976"/>
      <c r="BA70" s="976"/>
      <c r="BB70" s="976"/>
      <c r="BC70" s="976"/>
      <c r="BD70" s="976"/>
      <c r="BE70" s="976"/>
      <c r="BF70" s="976"/>
      <c r="BG70" s="976"/>
      <c r="BH70" s="976"/>
      <c r="BI70" s="976"/>
      <c r="BJ70" s="976"/>
      <c r="BK70" s="976"/>
      <c r="BL70" s="976"/>
      <c r="BM70" s="976"/>
      <c r="BN70" s="976"/>
      <c r="BO70" s="976"/>
      <c r="BP70" s="976"/>
      <c r="BQ70" s="976"/>
      <c r="BR70" s="976"/>
      <c r="BS70" s="976"/>
      <c r="BT70" s="976"/>
      <c r="BU70" s="976"/>
      <c r="BV70" s="976"/>
      <c r="BW70" s="976"/>
      <c r="BX70" s="979"/>
      <c r="BY70" s="979"/>
      <c r="BZ70" s="976"/>
      <c r="CA70" s="976"/>
      <c r="CB70" s="976"/>
      <c r="CC70" s="976"/>
      <c r="CD70" s="976"/>
      <c r="CE70" s="976"/>
      <c r="CF70" s="324">
        <f t="shared" si="89"/>
        <v>86.75</v>
      </c>
      <c r="CG70" s="325">
        <f t="shared" ref="CG70:CG74" si="91">CG46</f>
        <v>118</v>
      </c>
      <c r="CH70" s="277">
        <f t="shared" si="90"/>
        <v>10236.5</v>
      </c>
      <c r="CI70" s="328"/>
      <c r="CK70" s="326"/>
      <c r="CL70" s="327"/>
      <c r="CM70" s="326"/>
    </row>
    <row r="71" spans="1:92" x14ac:dyDescent="0.2">
      <c r="A71" s="283" t="s">
        <v>359</v>
      </c>
      <c r="B71" s="284"/>
      <c r="C71" s="285" t="s">
        <v>3</v>
      </c>
      <c r="D71" s="980">
        <f>SUMIF(Rapportierung!$C$297:$C$337,"D",Rapportierung!AC297:AC337)</f>
        <v>0</v>
      </c>
      <c r="E71" s="981"/>
      <c r="F71" s="980">
        <f>SUMIF(Rapportierung!$C$297:$C$337,"D",Rapportierung!AE297:AE337)</f>
        <v>0</v>
      </c>
      <c r="G71" s="981"/>
      <c r="H71" s="980">
        <f>SUMIF(Rapportierung!$C$297:$C$337,"D",Rapportierung!AG297:AG337)</f>
        <v>0</v>
      </c>
      <c r="I71" s="981"/>
      <c r="J71" s="980">
        <f>SUMIF(Rapportierung!$C$297:$C$337,"D",Rapportierung!AI297:AI337)</f>
        <v>0</v>
      </c>
      <c r="K71" s="981"/>
      <c r="L71" s="980">
        <f>SUMIF(Rapportierung!$C$297:$C$337,"D",Rapportierung!AK297:AK337)</f>
        <v>2.5</v>
      </c>
      <c r="M71" s="981"/>
      <c r="N71" s="980">
        <f>SUMIF(Rapportierung!$C$297:$C$337,"D",Rapportierung!AM297:AM337)</f>
        <v>4.5</v>
      </c>
      <c r="O71" s="981"/>
      <c r="P71" s="980">
        <f>SUMIF(Rapportierung!$C$297:$C$337,"D",Rapportierung!AO297:AO337)</f>
        <v>0</v>
      </c>
      <c r="Q71" s="981"/>
      <c r="R71" s="980">
        <f>SUMIF(Rapportierung!$C$297:$C$337,"D",Rapportierung!AQ297:AQ337)</f>
        <v>0</v>
      </c>
      <c r="S71" s="981"/>
      <c r="T71" s="980">
        <f>SUMIF(Rapportierung!$C$297:$C$337,"D",Rapportierung!AS297:AS337)</f>
        <v>13.5</v>
      </c>
      <c r="U71" s="981"/>
      <c r="V71" s="980">
        <f>SUMIF(Rapportierung!$C$297:$C$337,"D",Rapportierung!AU297:AU337)</f>
        <v>11</v>
      </c>
      <c r="W71" s="981"/>
      <c r="X71" s="980">
        <f>SUMIF(Rapportierung!$C$297:$C$337,"D",Rapportierung!AW297:AW337)</f>
        <v>3.25</v>
      </c>
      <c r="Y71" s="981"/>
      <c r="Z71" s="980">
        <f>SUMIF(Rapportierung!$C$297:$C$337,"D",Rapportierung!AY297:AY337)</f>
        <v>0</v>
      </c>
      <c r="AA71" s="981"/>
      <c r="AB71" s="980">
        <f>SUMIF(Rapportierung!$C$297:$C$337,"D",Rapportierung!BA297:BA337)</f>
        <v>0</v>
      </c>
      <c r="AC71" s="981"/>
      <c r="AD71" s="980">
        <f>SUMIF(Rapportierung!$C$297:$C$337,"D",Rapportierung!BC297:BC337)</f>
        <v>1</v>
      </c>
      <c r="AE71" s="981"/>
      <c r="AF71" s="980">
        <f>SUMIF(Rapportierung!$C$297:$C$337,"D",Rapportierung!BE297:BE337)</f>
        <v>6.5</v>
      </c>
      <c r="AG71" s="981"/>
      <c r="AH71" s="980">
        <f>SUMIF(Rapportierung!$C$297:$C$337,"D",Rapportierung!BG297:BG337)</f>
        <v>3.5</v>
      </c>
      <c r="AI71" s="981"/>
      <c r="AJ71" s="980">
        <f>SUMIF(Rapportierung!$C$297:$C$337,"D",Rapportierung!BI297:BI337)</f>
        <v>0</v>
      </c>
      <c r="AK71" s="981"/>
      <c r="AL71" s="980">
        <f>SUMIF(Rapportierung!$C$297:$C$337,"D",Rapportierung!BK297:BK337)</f>
        <v>28</v>
      </c>
      <c r="AM71" s="981"/>
      <c r="AN71" s="980">
        <f>SUMIF(Rapportierung!$C$297:$C$337,"D",Rapportierung!BM297:BM337)</f>
        <v>11.75</v>
      </c>
      <c r="AO71" s="981"/>
      <c r="AP71" s="980">
        <f>SUMIF(Rapportierung!$C$297:$C$337,"D",Rapportierung!BO297:BO337)</f>
        <v>2</v>
      </c>
      <c r="AQ71" s="981"/>
      <c r="AR71" s="980">
        <f>SUMIF(Rapportierung!$C$297:$C$337,"D",Rapportierung!BQ297:BQ337)</f>
        <v>2</v>
      </c>
      <c r="AS71" s="981"/>
      <c r="AT71" s="980">
        <f>SUMIF(Rapportierung!$C$297:$C$337,"D",Rapportierung!BS297:BS337)</f>
        <v>27</v>
      </c>
      <c r="AU71" s="981"/>
      <c r="AV71" s="980">
        <f>SUMIF(Rapportierung!$C$297:$C$337,"D",Rapportierung!BU297:BU337)</f>
        <v>19.75</v>
      </c>
      <c r="AW71" s="981"/>
      <c r="AX71" s="980">
        <f>SUMIF(Rapportierung!$C$297:$C$337,"D",Rapportierung!BW297:BW337)</f>
        <v>13.75</v>
      </c>
      <c r="AY71" s="981"/>
      <c r="AZ71" s="976"/>
      <c r="BA71" s="976"/>
      <c r="BB71" s="976"/>
      <c r="BC71" s="976"/>
      <c r="BD71" s="976"/>
      <c r="BE71" s="976"/>
      <c r="BF71" s="976"/>
      <c r="BG71" s="976"/>
      <c r="BH71" s="976"/>
      <c r="BI71" s="976"/>
      <c r="BJ71" s="976"/>
      <c r="BK71" s="976"/>
      <c r="BL71" s="976"/>
      <c r="BM71" s="976"/>
      <c r="BN71" s="976"/>
      <c r="BO71" s="976"/>
      <c r="BP71" s="976"/>
      <c r="BQ71" s="976"/>
      <c r="BR71" s="976"/>
      <c r="BS71" s="976"/>
      <c r="BT71" s="976"/>
      <c r="BU71" s="976"/>
      <c r="BV71" s="976"/>
      <c r="BW71" s="976"/>
      <c r="BX71" s="979"/>
      <c r="BY71" s="979"/>
      <c r="BZ71" s="976"/>
      <c r="CA71" s="976"/>
      <c r="CB71" s="976"/>
      <c r="CC71" s="976"/>
      <c r="CD71" s="976"/>
      <c r="CE71" s="976"/>
      <c r="CF71" s="324">
        <f t="shared" si="89"/>
        <v>150</v>
      </c>
      <c r="CG71" s="325">
        <f t="shared" si="91"/>
        <v>100</v>
      </c>
      <c r="CH71" s="277">
        <f t="shared" si="90"/>
        <v>15000</v>
      </c>
      <c r="CI71" s="328"/>
      <c r="CK71" s="326"/>
      <c r="CL71" s="327"/>
      <c r="CM71" s="326"/>
    </row>
    <row r="72" spans="1:92" x14ac:dyDescent="0.2">
      <c r="A72" s="283" t="s">
        <v>362</v>
      </c>
      <c r="B72" s="284"/>
      <c r="C72" s="285" t="s">
        <v>8</v>
      </c>
      <c r="D72" s="980">
        <f>SUMIF(Rapportierung!$C$297:$C$337,"E",Rapportierung!AC297:AC337)</f>
        <v>15.5</v>
      </c>
      <c r="E72" s="981"/>
      <c r="F72" s="980">
        <f>SUMIF(Rapportierung!$C$297:$C$337,"E",Rapportierung!AE297:AE337)</f>
        <v>0</v>
      </c>
      <c r="G72" s="981"/>
      <c r="H72" s="980">
        <f>SUMIF(Rapportierung!$C$297:$C$337,"E",Rapportierung!AG297:AG337)</f>
        <v>2</v>
      </c>
      <c r="I72" s="981"/>
      <c r="J72" s="980">
        <f>SUMIF(Rapportierung!$C$297:$C$337,"E",Rapportierung!AI297:AI337)</f>
        <v>0</v>
      </c>
      <c r="K72" s="981"/>
      <c r="L72" s="980">
        <f>SUMIF(Rapportierung!$C$297:$C$337,"E",Rapportierung!AK297:AK337)</f>
        <v>0</v>
      </c>
      <c r="M72" s="981"/>
      <c r="N72" s="980">
        <f>SUMIF(Rapportierung!$C$297:$C$337,"E",Rapportierung!AM297:AM337)</f>
        <v>0</v>
      </c>
      <c r="O72" s="981"/>
      <c r="P72" s="980">
        <f>SUMIF(Rapportierung!$C$297:$C$337,"E",Rapportierung!AO297:AO337)</f>
        <v>0</v>
      </c>
      <c r="Q72" s="981"/>
      <c r="R72" s="980">
        <f>SUMIF(Rapportierung!$C$297:$C$337,"E",Rapportierung!AQ297:AQ337)</f>
        <v>0</v>
      </c>
      <c r="S72" s="981"/>
      <c r="T72" s="980">
        <f>SUMIF(Rapportierung!$C$297:$C$337,"E",Rapportierung!AS297:AS337)</f>
        <v>0</v>
      </c>
      <c r="U72" s="981"/>
      <c r="V72" s="980">
        <f>SUMIF(Rapportierung!$C$297:$C$337,"E",Rapportierung!AU297:AU337)</f>
        <v>0</v>
      </c>
      <c r="W72" s="981"/>
      <c r="X72" s="980">
        <f>SUMIF(Rapportierung!$C$297:$C$337,"E",Rapportierung!AW297:AW337)</f>
        <v>0</v>
      </c>
      <c r="Y72" s="981"/>
      <c r="Z72" s="980">
        <f>SUMIF(Rapportierung!$C$297:$C$337,"E",Rapportierung!AY297:AY337)</f>
        <v>0</v>
      </c>
      <c r="AA72" s="981"/>
      <c r="AB72" s="980">
        <f>SUMIF(Rapportierung!$C$297:$C$337,"E",Rapportierung!BA297:BA337)</f>
        <v>0</v>
      </c>
      <c r="AC72" s="981"/>
      <c r="AD72" s="980">
        <f>SUMIF(Rapportierung!$C$297:$C$337,"E",Rapportierung!BC297:BC337)</f>
        <v>0</v>
      </c>
      <c r="AE72" s="981"/>
      <c r="AF72" s="980">
        <f>SUMIF(Rapportierung!$C$297:$C$337,"E",Rapportierung!BE297:BE337)</f>
        <v>0</v>
      </c>
      <c r="AG72" s="981"/>
      <c r="AH72" s="980">
        <f>SUMIF(Rapportierung!$C$297:$C$337,"E",Rapportierung!BG297:BG337)</f>
        <v>0</v>
      </c>
      <c r="AI72" s="981"/>
      <c r="AJ72" s="980">
        <f>SUMIF(Rapportierung!$C$297:$C$337,"E",Rapportierung!BI297:BI337)</f>
        <v>0</v>
      </c>
      <c r="AK72" s="981"/>
      <c r="AL72" s="980">
        <f>SUMIF(Rapportierung!$C$297:$C$337,"E",Rapportierung!BK297:BK337)</f>
        <v>0</v>
      </c>
      <c r="AM72" s="981"/>
      <c r="AN72" s="980">
        <f>SUMIF(Rapportierung!$C$297:$C$337,"E",Rapportierung!BM297:BM337)</f>
        <v>0</v>
      </c>
      <c r="AO72" s="981"/>
      <c r="AP72" s="980">
        <f>SUMIF(Rapportierung!$C$297:$C$337,"E",Rapportierung!BO297:BO337)</f>
        <v>0</v>
      </c>
      <c r="AQ72" s="981"/>
      <c r="AR72" s="980">
        <f>SUMIF(Rapportierung!$C$297:$C$337,"E",Rapportierung!BQ297:BQ337)</f>
        <v>0</v>
      </c>
      <c r="AS72" s="981"/>
      <c r="AT72" s="980">
        <f>SUMIF(Rapportierung!$C$297:$C$337,"E",Rapportierung!BS297:BS337)</f>
        <v>0</v>
      </c>
      <c r="AU72" s="981"/>
      <c r="AV72" s="980">
        <f>SUMIF(Rapportierung!$C$297:$C$337,"E",Rapportierung!BU297:BU337)</f>
        <v>0</v>
      </c>
      <c r="AW72" s="981"/>
      <c r="AX72" s="980">
        <f>SUMIF(Rapportierung!$C$297:$C$337,"E",Rapportierung!BW297:BW337)</f>
        <v>3</v>
      </c>
      <c r="AY72" s="981"/>
      <c r="AZ72" s="976"/>
      <c r="BA72" s="976"/>
      <c r="BB72" s="976"/>
      <c r="BC72" s="976"/>
      <c r="BD72" s="976"/>
      <c r="BE72" s="976"/>
      <c r="BF72" s="976"/>
      <c r="BG72" s="976"/>
      <c r="BH72" s="976"/>
      <c r="BI72" s="976"/>
      <c r="BJ72" s="976"/>
      <c r="BK72" s="976"/>
      <c r="BL72" s="976"/>
      <c r="BM72" s="976"/>
      <c r="BN72" s="976"/>
      <c r="BO72" s="976"/>
      <c r="BP72" s="976"/>
      <c r="BQ72" s="976"/>
      <c r="BR72" s="976"/>
      <c r="BS72" s="976"/>
      <c r="BT72" s="976"/>
      <c r="BU72" s="976"/>
      <c r="BV72" s="976"/>
      <c r="BW72" s="976"/>
      <c r="BX72" s="979"/>
      <c r="BY72" s="979"/>
      <c r="BZ72" s="976"/>
      <c r="CA72" s="976"/>
      <c r="CB72" s="976"/>
      <c r="CC72" s="976"/>
      <c r="CD72" s="976"/>
      <c r="CE72" s="976"/>
      <c r="CF72" s="324">
        <f t="shared" si="89"/>
        <v>20.5</v>
      </c>
      <c r="CG72" s="325">
        <f t="shared" si="91"/>
        <v>75</v>
      </c>
      <c r="CH72" s="277">
        <f t="shared" si="90"/>
        <v>1537.5</v>
      </c>
      <c r="CI72" s="328"/>
      <c r="CK72" s="326"/>
      <c r="CL72" s="327"/>
      <c r="CM72" s="326"/>
    </row>
    <row r="73" spans="1:92" x14ac:dyDescent="0.2">
      <c r="A73" s="283" t="s">
        <v>360</v>
      </c>
      <c r="B73" s="284"/>
      <c r="C73" s="285" t="s">
        <v>9</v>
      </c>
      <c r="D73" s="980">
        <f>SUMIF(Rapportierung!$C$297:$C$337,"F",Rapportierung!AC297:AC337)</f>
        <v>0</v>
      </c>
      <c r="E73" s="981"/>
      <c r="F73" s="980">
        <f>SUMIF(Rapportierung!$C$297:$C$337,"F",Rapportierung!AE297:AE337)</f>
        <v>0</v>
      </c>
      <c r="G73" s="981"/>
      <c r="H73" s="980">
        <f>SUMIF(Rapportierung!$C$297:$C$337,"F",Rapportierung!AG297:AG337)</f>
        <v>0</v>
      </c>
      <c r="I73" s="981"/>
      <c r="J73" s="980">
        <f>SUMIF(Rapportierung!$C$297:$C$337,"F",Rapportierung!AI297:AI337)</f>
        <v>0</v>
      </c>
      <c r="K73" s="981"/>
      <c r="L73" s="980">
        <f>SUMIF(Rapportierung!$C$297:$C$337,"F",Rapportierung!AK297:AK337)</f>
        <v>0</v>
      </c>
      <c r="M73" s="981"/>
      <c r="N73" s="980">
        <f>SUMIF(Rapportierung!$C$297:$C$337,"F",Rapportierung!AM297:AM337)</f>
        <v>0</v>
      </c>
      <c r="O73" s="981"/>
      <c r="P73" s="980">
        <f>SUMIF(Rapportierung!$C$297:$C$337,"F",Rapportierung!AO297:AO337)</f>
        <v>0</v>
      </c>
      <c r="Q73" s="981"/>
      <c r="R73" s="980">
        <f>SUMIF(Rapportierung!$C$297:$C$337,"F",Rapportierung!AQ297:AQ337)</f>
        <v>0</v>
      </c>
      <c r="S73" s="981"/>
      <c r="T73" s="980">
        <f>SUMIF(Rapportierung!$C$297:$C$337,"F",Rapportierung!AS297:AS337)</f>
        <v>0</v>
      </c>
      <c r="U73" s="981"/>
      <c r="V73" s="980">
        <f>SUMIF(Rapportierung!$C$297:$C$337,"F",Rapportierung!AU297:AU337)</f>
        <v>20.25</v>
      </c>
      <c r="W73" s="981"/>
      <c r="X73" s="980">
        <f>SUMIF(Rapportierung!$C$297:$C$337,"F",Rapportierung!AW297:AW337)</f>
        <v>10.75</v>
      </c>
      <c r="Y73" s="981"/>
      <c r="Z73" s="980">
        <f>SUMIF(Rapportierung!$C$297:$C$337,"F",Rapportierung!AY297:AY337)</f>
        <v>0</v>
      </c>
      <c r="AA73" s="981"/>
      <c r="AB73" s="980">
        <f>SUMIF(Rapportierung!$C$297:$C$337,"F",Rapportierung!BA297:BA337)</f>
        <v>0</v>
      </c>
      <c r="AC73" s="981"/>
      <c r="AD73" s="980">
        <f>SUMIF(Rapportierung!$C$297:$C$337,"F",Rapportierung!BC297:BC337)</f>
        <v>0</v>
      </c>
      <c r="AE73" s="981"/>
      <c r="AF73" s="980">
        <f>SUMIF(Rapportierung!$C$297:$C$337,"F",Rapportierung!BE297:BE337)</f>
        <v>15</v>
      </c>
      <c r="AG73" s="981"/>
      <c r="AH73" s="980">
        <f>SUMIF(Rapportierung!$C$297:$C$337,"F",Rapportierung!BG297:BG337)</f>
        <v>0</v>
      </c>
      <c r="AI73" s="981"/>
      <c r="AJ73" s="980">
        <f>SUMIF(Rapportierung!$C$297:$C$337,"F",Rapportierung!BI297:BI337)</f>
        <v>0</v>
      </c>
      <c r="AK73" s="981"/>
      <c r="AL73" s="980">
        <f>SUMIF(Rapportierung!$C$297:$C$337,"F",Rapportierung!BK297:BK337)</f>
        <v>0</v>
      </c>
      <c r="AM73" s="981"/>
      <c r="AN73" s="980">
        <f>SUMIF(Rapportierung!$C$297:$C$337,"F",Rapportierung!BM297:BM337)</f>
        <v>80</v>
      </c>
      <c r="AO73" s="981"/>
      <c r="AP73" s="980">
        <f>SUMIF(Rapportierung!$C$297:$C$337,"F",Rapportierung!BO297:BO337)</f>
        <v>107.5</v>
      </c>
      <c r="AQ73" s="981"/>
      <c r="AR73" s="980">
        <f>SUMIF(Rapportierung!$C$297:$C$337,"F",Rapportierung!BQ297:BQ337)</f>
        <v>8.5</v>
      </c>
      <c r="AS73" s="981"/>
      <c r="AT73" s="980">
        <f>SUMIF(Rapportierung!$C$297:$C$337,"F",Rapportierung!BS297:BS337)</f>
        <v>15</v>
      </c>
      <c r="AU73" s="981"/>
      <c r="AV73" s="980">
        <f>SUMIF(Rapportierung!$C$297:$C$337,"F",Rapportierung!BU297:BU337)</f>
        <v>1</v>
      </c>
      <c r="AW73" s="981"/>
      <c r="AX73" s="980">
        <f>SUMIF(Rapportierung!$C$297:$C$337,"F",Rapportierung!BW297:BW337)</f>
        <v>15</v>
      </c>
      <c r="AY73" s="981"/>
      <c r="AZ73" s="976"/>
      <c r="BA73" s="976"/>
      <c r="BB73" s="976"/>
      <c r="BC73" s="976"/>
      <c r="BD73" s="976"/>
      <c r="BE73" s="976"/>
      <c r="BF73" s="976"/>
      <c r="BG73" s="976"/>
      <c r="BH73" s="976"/>
      <c r="BI73" s="976"/>
      <c r="BJ73" s="976"/>
      <c r="BK73" s="976"/>
      <c r="BL73" s="976"/>
      <c r="BM73" s="976"/>
      <c r="BN73" s="976"/>
      <c r="BO73" s="976"/>
      <c r="BP73" s="976"/>
      <c r="BQ73" s="976"/>
      <c r="BR73" s="976"/>
      <c r="BS73" s="976"/>
      <c r="BT73" s="976"/>
      <c r="BU73" s="976"/>
      <c r="BV73" s="976"/>
      <c r="BW73" s="976"/>
      <c r="BX73" s="979"/>
      <c r="BY73" s="979"/>
      <c r="BZ73" s="976"/>
      <c r="CA73" s="976"/>
      <c r="CB73" s="976"/>
      <c r="CC73" s="976"/>
      <c r="CD73" s="976"/>
      <c r="CE73" s="976"/>
      <c r="CF73" s="324">
        <f t="shared" si="89"/>
        <v>273</v>
      </c>
      <c r="CG73" s="325">
        <f t="shared" si="91"/>
        <v>60</v>
      </c>
      <c r="CH73" s="277">
        <f t="shared" si="90"/>
        <v>16380</v>
      </c>
      <c r="CI73" s="328"/>
      <c r="CK73" s="326"/>
      <c r="CL73" s="327"/>
      <c r="CM73" s="326"/>
    </row>
    <row r="74" spans="1:92" x14ac:dyDescent="0.2">
      <c r="A74" s="283" t="s">
        <v>363</v>
      </c>
      <c r="B74" s="284"/>
      <c r="C74" s="285" t="s">
        <v>10</v>
      </c>
      <c r="D74" s="977">
        <f>SUMIF(Rapportierung!$C$297:$C$337,"G",Rapportierung!AC297:AC337)</f>
        <v>210</v>
      </c>
      <c r="E74" s="978"/>
      <c r="F74" s="977">
        <f>SUMIF(Rapportierung!$C$297:$C$337,"G",Rapportierung!AE297:AE337)</f>
        <v>85</v>
      </c>
      <c r="G74" s="978"/>
      <c r="H74" s="977">
        <f>SUMIF(Rapportierung!$C$297:$C$337,"G",Rapportierung!AG297:AG337)</f>
        <v>52.75</v>
      </c>
      <c r="I74" s="978"/>
      <c r="J74" s="977">
        <f>SUMIF(Rapportierung!$C$297:$C$337,"G",Rapportierung!AI297:AI337)</f>
        <v>32.5</v>
      </c>
      <c r="K74" s="978"/>
      <c r="L74" s="977">
        <f>SUMIF(Rapportierung!$C$297:$C$337,"G",Rapportierung!AK297:AK337)</f>
        <v>18.5</v>
      </c>
      <c r="M74" s="978"/>
      <c r="N74" s="977">
        <f>SUMIF(Rapportierung!$C$297:$C$337,"G",Rapportierung!AM297:AM337)</f>
        <v>0</v>
      </c>
      <c r="O74" s="978"/>
      <c r="P74" s="977">
        <f>SUMIF(Rapportierung!$C$297:$C$337,"G",Rapportierung!AO297:AO337)</f>
        <v>0</v>
      </c>
      <c r="Q74" s="978"/>
      <c r="R74" s="977">
        <f>SUMIF(Rapportierung!$C$297:$C$337,"G",Rapportierung!AQ297:AQ337)</f>
        <v>0</v>
      </c>
      <c r="S74" s="978"/>
      <c r="T74" s="977">
        <f>SUMIF(Rapportierung!$C$297:$C$337,"G",Rapportierung!AS297:AS337)</f>
        <v>0.75</v>
      </c>
      <c r="U74" s="978"/>
      <c r="V74" s="977">
        <f>SUMIF(Rapportierung!$C$297:$C$337,"G",Rapportierung!AU297:AU337)</f>
        <v>0</v>
      </c>
      <c r="W74" s="978"/>
      <c r="X74" s="977">
        <f>SUMIF(Rapportierung!$C$297:$C$337,"G",Rapportierung!AW297:AW337)</f>
        <v>0</v>
      </c>
      <c r="Y74" s="978"/>
      <c r="Z74" s="977">
        <f>SUMIF(Rapportierung!$C$297:$C$337,"G",Rapportierung!AY297:AY337)</f>
        <v>0</v>
      </c>
      <c r="AA74" s="978"/>
      <c r="AB74" s="977">
        <f>SUMIF(Rapportierung!$C$297:$C$337,"G",Rapportierung!BA297:BA337)</f>
        <v>0</v>
      </c>
      <c r="AC74" s="978"/>
      <c r="AD74" s="977">
        <f>SUMIF(Rapportierung!$C$297:$C$337,"G",Rapportierung!BC297:BC337)</f>
        <v>0</v>
      </c>
      <c r="AE74" s="978"/>
      <c r="AF74" s="977">
        <f>SUMIF(Rapportierung!$C$297:$C$337,"G",Rapportierung!BE297:BE337)</f>
        <v>0</v>
      </c>
      <c r="AG74" s="978"/>
      <c r="AH74" s="977">
        <f>SUMIF(Rapportierung!$C$297:$C$337,"G",Rapportierung!BG297:BG337)</f>
        <v>0</v>
      </c>
      <c r="AI74" s="978"/>
      <c r="AJ74" s="977">
        <f>SUMIF(Rapportierung!$C$297:$C$337,"G",Rapportierung!BI297:BI337)</f>
        <v>0</v>
      </c>
      <c r="AK74" s="978"/>
      <c r="AL74" s="977">
        <f>SUMIF(Rapportierung!$C$297:$C$337,"G",Rapportierung!BK297:BK337)</f>
        <v>0</v>
      </c>
      <c r="AM74" s="978"/>
      <c r="AN74" s="977">
        <f>SUMIF(Rapportierung!$C$297:$C$337,"G",Rapportierung!BM297:BM337)</f>
        <v>0</v>
      </c>
      <c r="AO74" s="978"/>
      <c r="AP74" s="977">
        <f>SUMIF(Rapportierung!$C$297:$C$337,"G",Rapportierung!BO297:BO337)</f>
        <v>0</v>
      </c>
      <c r="AQ74" s="978"/>
      <c r="AR74" s="977">
        <f>SUMIF(Rapportierung!$C$297:$C$337,"G",Rapportierung!BQ297:BQ337)</f>
        <v>0</v>
      </c>
      <c r="AS74" s="978"/>
      <c r="AT74" s="977">
        <f>SUMIF(Rapportierung!$C$297:$C$337,"G",Rapportierung!BS297:BS337)</f>
        <v>0</v>
      </c>
      <c r="AU74" s="978"/>
      <c r="AV74" s="977">
        <f>SUMIF(Rapportierung!$C$297:$C$337,"G",Rapportierung!BU297:BU337)</f>
        <v>30</v>
      </c>
      <c r="AW74" s="978"/>
      <c r="AX74" s="977">
        <f>SUMIF(Rapportierung!$C$297:$C$337,"G",Rapportierung!BW297:BW337)</f>
        <v>0</v>
      </c>
      <c r="AY74" s="978"/>
      <c r="AZ74" s="976"/>
      <c r="BA74" s="976"/>
      <c r="BB74" s="976"/>
      <c r="BC74" s="976"/>
      <c r="BD74" s="976"/>
      <c r="BE74" s="976"/>
      <c r="BF74" s="976"/>
      <c r="BG74" s="976"/>
      <c r="BH74" s="976"/>
      <c r="BI74" s="976"/>
      <c r="BJ74" s="976"/>
      <c r="BK74" s="976"/>
      <c r="BL74" s="976"/>
      <c r="BM74" s="976"/>
      <c r="BN74" s="976"/>
      <c r="BO74" s="976"/>
      <c r="BP74" s="976"/>
      <c r="BQ74" s="976"/>
      <c r="BR74" s="976"/>
      <c r="BS74" s="976"/>
      <c r="BT74" s="976"/>
      <c r="BU74" s="976"/>
      <c r="BV74" s="976"/>
      <c r="BW74" s="976"/>
      <c r="BX74" s="979"/>
      <c r="BY74" s="979"/>
      <c r="BZ74" s="976"/>
      <c r="CA74" s="976"/>
      <c r="CB74" s="976"/>
      <c r="CC74" s="976"/>
      <c r="CD74" s="976"/>
      <c r="CE74" s="976"/>
      <c r="CF74" s="324">
        <f t="shared" si="89"/>
        <v>429.5</v>
      </c>
      <c r="CG74" s="325">
        <f t="shared" si="91"/>
        <v>35</v>
      </c>
      <c r="CH74" s="277">
        <f t="shared" si="90"/>
        <v>15032.5</v>
      </c>
      <c r="CI74" s="328"/>
      <c r="CK74" s="326"/>
      <c r="CL74" s="327"/>
      <c r="CM74" s="326"/>
    </row>
    <row r="75" spans="1:92" x14ac:dyDescent="0.2">
      <c r="A75" s="305" t="s">
        <v>350</v>
      </c>
      <c r="B75" s="588"/>
      <c r="C75" s="588"/>
      <c r="D75" s="1294">
        <f>SUM(D68:E74)</f>
        <v>248.5</v>
      </c>
      <c r="E75" s="1295"/>
      <c r="F75" s="1294">
        <f>SUM(F68:G74)</f>
        <v>110</v>
      </c>
      <c r="G75" s="1295"/>
      <c r="H75" s="1294">
        <f>SUM(H68:I74)</f>
        <v>58.75</v>
      </c>
      <c r="I75" s="1295"/>
      <c r="J75" s="1294">
        <f>SUM(J68:K74)</f>
        <v>36.5</v>
      </c>
      <c r="K75" s="1295"/>
      <c r="L75" s="1294">
        <f>SUM(L68:M74)</f>
        <v>21</v>
      </c>
      <c r="M75" s="1295"/>
      <c r="N75" s="1294">
        <f>SUM(N68:O74)</f>
        <v>4.5</v>
      </c>
      <c r="O75" s="1295"/>
      <c r="P75" s="1294">
        <f>SUM(P68:Q74)</f>
        <v>0</v>
      </c>
      <c r="Q75" s="1295"/>
      <c r="R75" s="1294">
        <f>SUM(R68:S74)</f>
        <v>0</v>
      </c>
      <c r="S75" s="1295"/>
      <c r="T75" s="1294">
        <f>SUM(T68:U74)</f>
        <v>24.25</v>
      </c>
      <c r="U75" s="1295"/>
      <c r="V75" s="1294">
        <f>SUM(V68:W74)</f>
        <v>31.25</v>
      </c>
      <c r="W75" s="1295"/>
      <c r="X75" s="1294">
        <f>SUM(X68:Y74)</f>
        <v>14</v>
      </c>
      <c r="Y75" s="1295"/>
      <c r="Z75" s="1294">
        <f>SUM(Z68:AA74)</f>
        <v>0</v>
      </c>
      <c r="AA75" s="1295"/>
      <c r="AB75" s="1293">
        <f>SUM(AB68:AC74)</f>
        <v>0</v>
      </c>
      <c r="AC75" s="1293"/>
      <c r="AD75" s="1293">
        <f>SUM(AD68:AE74)</f>
        <v>2.5</v>
      </c>
      <c r="AE75" s="1293"/>
      <c r="AF75" s="1293">
        <f>SUM(AF68:AG74)</f>
        <v>32</v>
      </c>
      <c r="AG75" s="1293"/>
      <c r="AH75" s="1293">
        <f>SUM(AH68:AI74)</f>
        <v>3.5</v>
      </c>
      <c r="AI75" s="1293"/>
      <c r="AJ75" s="1293">
        <f>SUM(AJ68:AK74)</f>
        <v>0</v>
      </c>
      <c r="AK75" s="1293"/>
      <c r="AL75" s="1293">
        <f>SUM(AL68:AM74)</f>
        <v>31.5</v>
      </c>
      <c r="AM75" s="1293"/>
      <c r="AN75" s="1293">
        <f>SUM(AN68:AO74)</f>
        <v>91.75</v>
      </c>
      <c r="AO75" s="1293"/>
      <c r="AP75" s="1293">
        <f>SUM(AP68:AQ74)</f>
        <v>144.5</v>
      </c>
      <c r="AQ75" s="1293"/>
      <c r="AR75" s="1293">
        <f>SUM(AR68:AS74)</f>
        <v>53</v>
      </c>
      <c r="AS75" s="1293"/>
      <c r="AT75" s="1293">
        <f>SUM(AT68:AU74)</f>
        <v>70.75</v>
      </c>
      <c r="AU75" s="1293"/>
      <c r="AV75" s="1293">
        <f>SUM(AV68:AW74)</f>
        <v>75.75</v>
      </c>
      <c r="AW75" s="1293"/>
      <c r="AX75" s="1293">
        <f>SUM(AX68:AY74)</f>
        <v>42</v>
      </c>
      <c r="AY75" s="1293"/>
      <c r="AZ75" s="1293">
        <f>SUM(AZ68:BA74)</f>
        <v>0</v>
      </c>
      <c r="BA75" s="1293"/>
      <c r="BB75" s="1293">
        <f>SUM(BB68:BC74)</f>
        <v>0</v>
      </c>
      <c r="BC75" s="1293"/>
      <c r="BD75" s="1293">
        <f>SUM(BD68:BE74)</f>
        <v>0</v>
      </c>
      <c r="BE75" s="1293"/>
      <c r="BF75" s="1293">
        <f>SUM(BF68:BG74)</f>
        <v>0</v>
      </c>
      <c r="BG75" s="1293"/>
      <c r="BH75" s="1293">
        <f>SUM(BH68:BI74)</f>
        <v>0</v>
      </c>
      <c r="BI75" s="1293"/>
      <c r="BJ75" s="1293">
        <f>SUM(BJ68:BK74)</f>
        <v>0</v>
      </c>
      <c r="BK75" s="1293"/>
      <c r="BL75" s="1293">
        <f>SUM(BL68:BM74)</f>
        <v>0</v>
      </c>
      <c r="BM75" s="1293"/>
      <c r="BN75" s="1293">
        <f>SUM(BN68:BO74)</f>
        <v>0</v>
      </c>
      <c r="BO75" s="1293"/>
      <c r="BP75" s="1293">
        <f>SUM(BP68:BQ74)</f>
        <v>0</v>
      </c>
      <c r="BQ75" s="1293"/>
      <c r="BR75" s="1293">
        <f>SUM(BR68:BS74)</f>
        <v>0</v>
      </c>
      <c r="BS75" s="1293"/>
      <c r="BT75" s="1293">
        <f>SUM(BT68:BU74)</f>
        <v>0</v>
      </c>
      <c r="BU75" s="1293"/>
      <c r="BV75" s="1293">
        <f>SUM(BV68:BW74)</f>
        <v>0</v>
      </c>
      <c r="BW75" s="1293"/>
      <c r="BX75" s="1293">
        <f>SUM(BX68:BY74)</f>
        <v>0</v>
      </c>
      <c r="BY75" s="1293"/>
      <c r="BZ75" s="1293">
        <f>SUM(BZ68:CA74)</f>
        <v>0</v>
      </c>
      <c r="CA75" s="1293"/>
      <c r="CB75" s="1293">
        <f>SUM(CB68:CC74)</f>
        <v>0</v>
      </c>
      <c r="CC75" s="1293"/>
      <c r="CD75" s="1293">
        <f>SUM(CD68:CE74)</f>
        <v>0</v>
      </c>
      <c r="CE75" s="1293"/>
      <c r="CF75" s="589">
        <f>SUM(CF68:CF74)</f>
        <v>1096</v>
      </c>
      <c r="CG75" s="590"/>
      <c r="CH75" s="591">
        <f>ROUND(SUM(CH68:CH74),0)</f>
        <v>77262</v>
      </c>
      <c r="CI75" s="328"/>
      <c r="CK75" s="333"/>
      <c r="CL75" s="333"/>
      <c r="CM75" s="333"/>
    </row>
    <row r="76" spans="1:92" ht="12.75" customHeight="1" x14ac:dyDescent="0.2">
      <c r="A76" s="305" t="s">
        <v>348</v>
      </c>
      <c r="B76" s="588"/>
      <c r="C76" s="588"/>
      <c r="D76" s="1291">
        <f>D68*$CG68+D69*$CG69+D72*$CG72+D73*$CG73+D74*$CG74+D70*$CG70+D71*$CG71</f>
        <v>11732.5</v>
      </c>
      <c r="E76" s="1292"/>
      <c r="F76" s="1291">
        <f t="shared" ref="F76" si="92">F68*$CG68+F69*$CG69+F72*$CG72+F73*$CG73+F74*$CG74+F70*$CG70+F71*$CG71</f>
        <v>6475</v>
      </c>
      <c r="G76" s="1292"/>
      <c r="H76" s="1291">
        <f t="shared" ref="H76" si="93">H68*$CG68+H69*$CG69+H72*$CG72+H73*$CG73+H74*$CG74+H70*$CG70+H71*$CG71</f>
        <v>2556.25</v>
      </c>
      <c r="I76" s="1292"/>
      <c r="J76" s="1291">
        <f t="shared" ref="J76" si="94">J68*$CG68+J69*$CG69+J72*$CG72+J73*$CG73+J74*$CG74+J70*$CG70+J71*$CG71</f>
        <v>1697.5</v>
      </c>
      <c r="K76" s="1292"/>
      <c r="L76" s="1291">
        <f t="shared" ref="L76" si="95">L68*$CG68+L69*$CG69+L72*$CG72+L73*$CG73+L74*$CG74+L70*$CG70+L71*$CG71</f>
        <v>897.5</v>
      </c>
      <c r="M76" s="1292"/>
      <c r="N76" s="1291">
        <f t="shared" ref="N76" si="96">N68*$CG68+N69*$CG69+N72*$CG72+N73*$CG73+N74*$CG74+N70*$CG70+N71*$CG71</f>
        <v>450</v>
      </c>
      <c r="O76" s="1292"/>
      <c r="P76" s="1291">
        <f t="shared" ref="P76" si="97">P68*$CG68+P69*$CG69+P72*$CG72+P73*$CG73+P74*$CG74+P70*$CG70+P71*$CG71</f>
        <v>0</v>
      </c>
      <c r="Q76" s="1292"/>
      <c r="R76" s="1291">
        <f t="shared" ref="R76" si="98">R68*$CG68+R69*$CG69+R72*$CG72+R73*$CG73+R74*$CG74+R70*$CG70+R71*$CG71</f>
        <v>0</v>
      </c>
      <c r="S76" s="1292"/>
      <c r="T76" s="1291">
        <f t="shared" ref="T76" si="99">T68*$CG68+T69*$CG69+T72*$CG72+T73*$CG73+T74*$CG74+T70*$CG70+T71*$CG71</f>
        <v>2666.25</v>
      </c>
      <c r="U76" s="1292"/>
      <c r="V76" s="1291">
        <f t="shared" ref="V76" si="100">V68*$CG68+V69*$CG69+V72*$CG72+V73*$CG73+V74*$CG74+V70*$CG70+V71*$CG71</f>
        <v>2315</v>
      </c>
      <c r="W76" s="1292"/>
      <c r="X76" s="1291">
        <f t="shared" ref="X76" si="101">X68*$CG68+X69*$CG69+X72*$CG72+X73*$CG73+X74*$CG74+X70*$CG70+X71*$CG71</f>
        <v>970</v>
      </c>
      <c r="Y76" s="1292"/>
      <c r="Z76" s="1291">
        <f t="shared" ref="Z76" si="102">Z68*$CG68+Z69*$CG69+Z72*$CG72+Z73*$CG73+Z74*$CG74+Z70*$CG70+Z71*$CG71</f>
        <v>0</v>
      </c>
      <c r="AA76" s="1292"/>
      <c r="AB76" s="1291">
        <f t="shared" ref="AB76" si="103">AB68*$CG68+AB69*$CG69+AB72*$CG72+AB73*$CG73+AB74*$CG74+AB70*$CG70+AB71*$CG71</f>
        <v>0</v>
      </c>
      <c r="AC76" s="1292"/>
      <c r="AD76" s="1291">
        <f t="shared" ref="AD76" si="104">AD68*$CG68+AD69*$CG69+AD72*$CG72+AD73*$CG73+AD74*$CG74+AD70*$CG70+AD71*$CG71</f>
        <v>310</v>
      </c>
      <c r="AE76" s="1292"/>
      <c r="AF76" s="1291">
        <f t="shared" ref="AF76" si="105">AF68*$CG68+AF69*$CG69+AF72*$CG72+AF73*$CG73+AF74*$CG74+AF70*$CG70+AF71*$CG71</f>
        <v>3020</v>
      </c>
      <c r="AG76" s="1292"/>
      <c r="AH76" s="1291">
        <f t="shared" ref="AH76" si="106">AH68*$CG68+AH69*$CG69+AH72*$CG72+AH73*$CG73+AH74*$CG74+AH70*$CG70+AH71*$CG71</f>
        <v>350</v>
      </c>
      <c r="AI76" s="1292"/>
      <c r="AJ76" s="1291">
        <f t="shared" ref="AJ76" si="107">AJ68*$CG68+AJ69*$CG69+AJ72*$CG72+AJ73*$CG73+AJ74*$CG74+AJ70*$CG70+AJ71*$CG71</f>
        <v>0</v>
      </c>
      <c r="AK76" s="1292"/>
      <c r="AL76" s="1291">
        <f t="shared" ref="AL76" si="108">AL68*$CG68+AL69*$CG69+AL72*$CG72+AL73*$CG73+AL74*$CG74+AL70*$CG70+AL71*$CG71</f>
        <v>3213</v>
      </c>
      <c r="AM76" s="1292"/>
      <c r="AN76" s="1291">
        <f t="shared" ref="AN76" si="109">AN68*$CG68+AN69*$CG69+AN72*$CG72+AN73*$CG73+AN74*$CG74+AN70*$CG70+AN71*$CG71</f>
        <v>5975</v>
      </c>
      <c r="AO76" s="1292"/>
      <c r="AP76" s="1291">
        <f t="shared" ref="AP76" si="110">AP68*$CG68+AP69*$CG69+AP72*$CG72+AP73*$CG73+AP74*$CG74+AP70*$CG70+AP71*$CG71</f>
        <v>11044</v>
      </c>
      <c r="AQ76" s="1292"/>
      <c r="AR76" s="1291">
        <f t="shared" ref="AR76" si="111">AR68*$CG68+AR69*$CG69+AR72*$CG72+AR73*$CG73+AR74*$CG74+AR70*$CG70+AR71*$CG71</f>
        <v>6220</v>
      </c>
      <c r="AS76" s="1292"/>
      <c r="AT76" s="1291">
        <f t="shared" ref="AT76" si="112">AT68*$CG68+AT69*$CG69+AT72*$CG72+AT73*$CG73+AT74*$CG74+AT70*$CG70+AT71*$CG71</f>
        <v>7350</v>
      </c>
      <c r="AU76" s="1292"/>
      <c r="AV76" s="1291">
        <f t="shared" ref="AV76" si="113">AV68*$CG68+AV69*$CG69+AV72*$CG72+AV73*$CG73+AV74*$CG74+AV70*$CG70+AV71*$CG71</f>
        <v>6211</v>
      </c>
      <c r="AW76" s="1292"/>
      <c r="AX76" s="1291">
        <f t="shared" ref="AX76" si="114">AX68*$CG68+AX69*$CG69+AX72*$CG72+AX73*$CG73+AX74*$CG74+AX70*$CG70+AX71*$CG71</f>
        <v>3808.5</v>
      </c>
      <c r="AY76" s="1292"/>
      <c r="AZ76" s="1291">
        <f t="shared" ref="AZ76" si="115">AZ68*$CG68+AZ69*$CG69+AZ72*$CG72+AZ73*$CG73+AZ74*$CG74+AZ70*$CG70+AZ71*$CG71</f>
        <v>0</v>
      </c>
      <c r="BA76" s="1292"/>
      <c r="BB76" s="1291">
        <f t="shared" ref="BB76" si="116">BB68*$CG68+BB69*$CG69+BB72*$CG72+BB73*$CG73+BB74*$CG74+BB70*$CG70+BB71*$CG71</f>
        <v>0</v>
      </c>
      <c r="BC76" s="1292"/>
      <c r="BD76" s="1291">
        <f t="shared" ref="BD76" si="117">BD68*$CG68+BD69*$CG69+BD72*$CG72+BD73*$CG73+BD74*$CG74+BD70*$CG70+BD71*$CG71</f>
        <v>0</v>
      </c>
      <c r="BE76" s="1292"/>
      <c r="BF76" s="1291">
        <f t="shared" ref="BF76" si="118">BF68*$CG68+BF69*$CG69+BF72*$CG72+BF73*$CG73+BF74*$CG74+BF70*$CG70+BF71*$CG71</f>
        <v>0</v>
      </c>
      <c r="BG76" s="1292"/>
      <c r="BH76" s="1291">
        <f t="shared" ref="BH76" si="119">BH68*$CG68+BH69*$CG69+BH72*$CG72+BH73*$CG73+BH74*$CG74+BH70*$CG70+BH71*$CG71</f>
        <v>0</v>
      </c>
      <c r="BI76" s="1292"/>
      <c r="BJ76" s="1291">
        <f t="shared" ref="BJ76" si="120">BJ68*$CG68+BJ69*$CG69+BJ72*$CG72+BJ73*$CG73+BJ74*$CG74+BJ70*$CG70+BJ71*$CG71</f>
        <v>0</v>
      </c>
      <c r="BK76" s="1292"/>
      <c r="BL76" s="1291">
        <f t="shared" ref="BL76" si="121">BL68*$CG68+BL69*$CG69+BL72*$CG72+BL73*$CG73+BL74*$CG74+BL70*$CG70+BL71*$CG71</f>
        <v>0</v>
      </c>
      <c r="BM76" s="1292"/>
      <c r="BN76" s="1291">
        <f t="shared" ref="BN76" si="122">BN68*$CG68+BN69*$CG69+BN72*$CG72+BN73*$CG73+BN74*$CG74+BN70*$CG70+BN71*$CG71</f>
        <v>0</v>
      </c>
      <c r="BO76" s="1292"/>
      <c r="BP76" s="1291">
        <f t="shared" ref="BP76" si="123">BP68*$CG68+BP69*$CG69+BP72*$CG72+BP73*$CG73+BP74*$CG74+BP70*$CG70+BP71*$CG71</f>
        <v>0</v>
      </c>
      <c r="BQ76" s="1292"/>
      <c r="BR76" s="1291">
        <f t="shared" ref="BR76" si="124">BR68*$CG68+BR69*$CG69+BR72*$CG72+BR73*$CG73+BR74*$CG74+BR70*$CG70+BR71*$CG71</f>
        <v>0</v>
      </c>
      <c r="BS76" s="1292"/>
      <c r="BT76" s="1291">
        <f t="shared" ref="BT76" si="125">BT68*$CG68+BT69*$CG69+BT72*$CG72+BT73*$CG73+BT74*$CG74+BT70*$CG70+BT71*$CG71</f>
        <v>0</v>
      </c>
      <c r="BU76" s="1292"/>
      <c r="BV76" s="1291">
        <f t="shared" ref="BV76" si="126">BV68*$CG68+BV69*$CG69+BV72*$CG72+BV73*$CG73+BV74*$CG74+BV70*$CG70+BV71*$CG71</f>
        <v>0</v>
      </c>
      <c r="BW76" s="1292"/>
      <c r="BX76" s="1291">
        <f t="shared" ref="BX76" si="127">BX68*$CG68+BX69*$CG69+BX72*$CG72+BX73*$CG73+BX74*$CG74+BX70*$CG70+BX71*$CG71</f>
        <v>0</v>
      </c>
      <c r="BY76" s="1292"/>
      <c r="BZ76" s="1291">
        <f t="shared" ref="BZ76" si="128">BZ68*$CG68+BZ69*$CG69+BZ72*$CG72+BZ73*$CG73+BZ74*$CG74+BZ70*$CG70+BZ71*$CG71</f>
        <v>0</v>
      </c>
      <c r="CA76" s="1292"/>
      <c r="CB76" s="1291">
        <f t="shared" ref="CB76" si="129">CB68*$CG68+CB69*$CG69+CB72*$CG72+CB73*$CG73+CB74*$CG74+CB70*$CG70+CB71*$CG71</f>
        <v>0</v>
      </c>
      <c r="CC76" s="1292"/>
      <c r="CD76" s="1291">
        <f t="shared" ref="CD76" si="130">CD68*$CG68+CD69*$CG69+CD72*$CG72+CD73*$CG73+CD74*$CG74+CD70*$CG70+CD71*$CG71</f>
        <v>0</v>
      </c>
      <c r="CE76" s="1292"/>
      <c r="CF76" s="592"/>
      <c r="CG76" s="590" t="s">
        <v>354</v>
      </c>
      <c r="CH76" s="590">
        <f>CH75/CF75</f>
        <v>70.494525547445249</v>
      </c>
      <c r="CI76" s="298"/>
      <c r="CK76" s="255"/>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K77" s="337"/>
    </row>
    <row r="78" spans="1:92" x14ac:dyDescent="0.2">
      <c r="CK78" s="337"/>
    </row>
    <row r="79" spans="1:92" ht="23.25" x14ac:dyDescent="0.2">
      <c r="A79" s="338"/>
      <c r="CK79" s="315"/>
    </row>
    <row r="80" spans="1:92" x14ac:dyDescent="0.2">
      <c r="CK80" s="337"/>
    </row>
    <row r="81" spans="1:95" x14ac:dyDescent="0.2">
      <c r="CK81" s="337"/>
    </row>
    <row r="82" spans="1:95" x14ac:dyDescent="0.2">
      <c r="CK82" s="337"/>
    </row>
    <row r="83" spans="1:95" x14ac:dyDescent="0.2">
      <c r="CK83" s="337"/>
    </row>
    <row r="84" spans="1:95" x14ac:dyDescent="0.2">
      <c r="CK84" s="337"/>
    </row>
    <row r="85" spans="1:95" x14ac:dyDescent="0.2">
      <c r="CK85" s="337"/>
    </row>
    <row r="86" spans="1:95" x14ac:dyDescent="0.2">
      <c r="CK86" s="337"/>
    </row>
    <row r="87" spans="1:95" x14ac:dyDescent="0.2">
      <c r="B87"/>
      <c r="CK87" s="337"/>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11732.5</v>
      </c>
      <c r="E97" s="342">
        <f t="shared" ref="E97" si="131">D97</f>
        <v>11732.5</v>
      </c>
      <c r="F97" s="342">
        <f>F76</f>
        <v>6475</v>
      </c>
      <c r="G97" s="342">
        <f t="shared" ref="E97:G98" si="132">F97</f>
        <v>6475</v>
      </c>
      <c r="H97" s="342">
        <f t="shared" ref="H97" si="133">H76</f>
        <v>2556.25</v>
      </c>
      <c r="I97" s="342">
        <f t="shared" ref="I97:I98" si="134">H97</f>
        <v>2556.25</v>
      </c>
      <c r="J97" s="342">
        <f>J76</f>
        <v>1697.5</v>
      </c>
      <c r="K97" s="342">
        <f t="shared" ref="K97:M98" si="135">J97</f>
        <v>1697.5</v>
      </c>
      <c r="L97" s="342">
        <f t="shared" si="135"/>
        <v>1697.5</v>
      </c>
      <c r="M97" s="342">
        <f t="shared" si="135"/>
        <v>1697.5</v>
      </c>
      <c r="N97" s="342">
        <f t="shared" ref="N97" si="136">N76</f>
        <v>450</v>
      </c>
      <c r="O97" s="342">
        <f t="shared" ref="O97:O98" si="137">N97</f>
        <v>450</v>
      </c>
      <c r="P97" s="342">
        <v>0.1</v>
      </c>
      <c r="Q97" s="342">
        <f t="shared" ref="Q97:Q98" si="138">P97</f>
        <v>0.1</v>
      </c>
      <c r="R97" s="342">
        <v>0.1</v>
      </c>
      <c r="S97" s="342">
        <f t="shared" ref="S97:S98" si="139">R97</f>
        <v>0.1</v>
      </c>
      <c r="T97" s="342">
        <f t="shared" ref="T97" si="140">T76</f>
        <v>2666.25</v>
      </c>
      <c r="U97" s="342">
        <f t="shared" ref="U97:U98" si="141">T97</f>
        <v>2666.25</v>
      </c>
      <c r="V97" s="342">
        <f t="shared" ref="V97" si="142">V76</f>
        <v>2315</v>
      </c>
      <c r="W97" s="342">
        <f t="shared" ref="W97:W98" si="143">V97</f>
        <v>2315</v>
      </c>
      <c r="X97" s="342">
        <f t="shared" ref="X97" si="144">X76</f>
        <v>970</v>
      </c>
      <c r="Y97" s="342">
        <f t="shared" ref="Y97:Y98" si="145">X97</f>
        <v>970</v>
      </c>
      <c r="Z97" s="342">
        <v>0.1</v>
      </c>
      <c r="AA97" s="342">
        <v>0.1</v>
      </c>
      <c r="AB97" s="342">
        <v>0.1</v>
      </c>
      <c r="AC97" s="342">
        <v>0.1</v>
      </c>
      <c r="AD97" s="342">
        <f t="shared" ref="AD97" si="146">AD76</f>
        <v>310</v>
      </c>
      <c r="AE97" s="342">
        <f t="shared" ref="AE97:AE98" si="147">AD97</f>
        <v>310</v>
      </c>
      <c r="AF97" s="342">
        <f t="shared" ref="AF97" si="148">AF76</f>
        <v>3020</v>
      </c>
      <c r="AG97" s="342">
        <f t="shared" ref="AG97:AG98" si="149">AF97</f>
        <v>3020</v>
      </c>
      <c r="AH97" s="342">
        <f t="shared" ref="AH97" si="150">AH76</f>
        <v>350</v>
      </c>
      <c r="AI97" s="342">
        <f t="shared" ref="AI97:AI98" si="151">AH97</f>
        <v>350</v>
      </c>
      <c r="AJ97" s="342">
        <v>0.1</v>
      </c>
      <c r="AK97" s="342">
        <v>0.1</v>
      </c>
      <c r="AL97" s="342">
        <f t="shared" ref="AL97" si="152">AL76</f>
        <v>3213</v>
      </c>
      <c r="AM97" s="342">
        <f t="shared" ref="AM97:AM98" si="153">AL97</f>
        <v>3213</v>
      </c>
      <c r="AN97" s="342">
        <f t="shared" ref="AN97" si="154">AN76</f>
        <v>5975</v>
      </c>
      <c r="AO97" s="342">
        <f t="shared" ref="AO97:AO98" si="155">AN97</f>
        <v>5975</v>
      </c>
      <c r="AP97" s="342">
        <f t="shared" ref="AP97" si="156">AP76</f>
        <v>11044</v>
      </c>
      <c r="AQ97" s="342">
        <f t="shared" ref="AQ97:AQ98" si="157">AP97</f>
        <v>11044</v>
      </c>
      <c r="AR97" s="342">
        <f t="shared" ref="AR97" si="158">AR76</f>
        <v>6220</v>
      </c>
      <c r="AS97" s="342">
        <f t="shared" ref="AS97:AS98" si="159">AR97</f>
        <v>6220</v>
      </c>
      <c r="AT97" s="342">
        <f t="shared" ref="AT97" si="160">AT76</f>
        <v>7350</v>
      </c>
      <c r="AU97" s="342">
        <f t="shared" ref="AU97:AU98" si="161">AT97</f>
        <v>7350</v>
      </c>
      <c r="AV97" s="342">
        <f t="shared" ref="AV97" si="162">AV76</f>
        <v>6211</v>
      </c>
      <c r="AW97" s="342">
        <f t="shared" ref="AW97:AW98" si="163">AV97</f>
        <v>6211</v>
      </c>
      <c r="AX97" s="342">
        <f t="shared" ref="AX97" si="164">AX76</f>
        <v>3808.5</v>
      </c>
      <c r="AY97" s="342">
        <f t="shared" ref="AY97:AY98" si="165">AX97</f>
        <v>3808.5</v>
      </c>
      <c r="AZ97" s="342">
        <f t="shared" ref="AZ97:BJ97" si="166">AZ76</f>
        <v>0</v>
      </c>
      <c r="BA97" s="342">
        <f t="shared" ref="BA97:BA98" si="167">AZ97</f>
        <v>0</v>
      </c>
      <c r="BB97" s="342">
        <f t="shared" si="166"/>
        <v>0</v>
      </c>
      <c r="BC97" s="342">
        <f t="shared" ref="BC97:BC98" si="168">BB97</f>
        <v>0</v>
      </c>
      <c r="BD97" s="342">
        <f t="shared" si="166"/>
        <v>0</v>
      </c>
      <c r="BE97" s="342">
        <f t="shared" ref="BE97:BE98" si="169">BD97</f>
        <v>0</v>
      </c>
      <c r="BF97" s="342">
        <f t="shared" si="166"/>
        <v>0</v>
      </c>
      <c r="BG97" s="342">
        <f t="shared" ref="BG97:BG98" si="170">BF97</f>
        <v>0</v>
      </c>
      <c r="BH97" s="342">
        <f t="shared" si="166"/>
        <v>0</v>
      </c>
      <c r="BI97" s="342">
        <f t="shared" ref="BI97:BI98" si="171">BH97</f>
        <v>0</v>
      </c>
      <c r="BJ97" s="342">
        <f t="shared" si="166"/>
        <v>0</v>
      </c>
      <c r="BK97" s="342">
        <f t="shared" ref="BK97:BK98" si="172">BJ97</f>
        <v>0</v>
      </c>
      <c r="BL97" s="342">
        <f t="shared" ref="BL97" si="173">BL76</f>
        <v>0</v>
      </c>
      <c r="BM97" s="342">
        <f t="shared" ref="BM97:BM98" si="174">BL97</f>
        <v>0</v>
      </c>
      <c r="BN97" s="342">
        <f t="shared" ref="BN97" si="175">BN76</f>
        <v>0</v>
      </c>
      <c r="BO97" s="342">
        <f t="shared" ref="BO97:BO98" si="176">BN97</f>
        <v>0</v>
      </c>
      <c r="BP97" s="342">
        <f t="shared" ref="BP97" si="177">BP76</f>
        <v>0</v>
      </c>
      <c r="BQ97" s="342">
        <f t="shared" ref="BQ97:BQ98" si="178">BP97</f>
        <v>0</v>
      </c>
      <c r="BR97" s="342">
        <f t="shared" ref="BR97" si="179">BR76</f>
        <v>0</v>
      </c>
      <c r="BS97" s="342">
        <f t="shared" ref="BS97:BS98" si="180">BR97</f>
        <v>0</v>
      </c>
      <c r="BT97" s="342">
        <f t="shared" ref="BT97" si="181">BT76</f>
        <v>0</v>
      </c>
      <c r="BU97" s="342">
        <f t="shared" ref="BU97:BU98" si="182">BT97</f>
        <v>0</v>
      </c>
      <c r="BV97" s="342">
        <f t="shared" ref="BV97" si="183">BV76</f>
        <v>0</v>
      </c>
      <c r="BW97" s="342">
        <f t="shared" ref="BW97:BW98" si="184">BV97</f>
        <v>0</v>
      </c>
      <c r="BX97" s="342">
        <f t="shared" ref="BX97" si="185">BX76</f>
        <v>0</v>
      </c>
      <c r="BY97" s="342">
        <f t="shared" ref="BY97:BY98" si="186">BX97</f>
        <v>0</v>
      </c>
      <c r="BZ97" s="342">
        <f t="shared" ref="BZ97" si="187">BZ76</f>
        <v>0</v>
      </c>
      <c r="CA97" s="342">
        <f t="shared" ref="CA97:CA98" si="188">BZ97</f>
        <v>0</v>
      </c>
      <c r="CB97" s="342">
        <f t="shared" ref="CB97" si="189">CB76</f>
        <v>0</v>
      </c>
      <c r="CC97" s="342">
        <f t="shared" ref="CC97:CC98" si="190">CB97</f>
        <v>0</v>
      </c>
      <c r="CD97" s="342">
        <f t="shared" ref="CD97" si="191">CD76</f>
        <v>0</v>
      </c>
      <c r="CE97" s="342">
        <f t="shared" ref="CE97:CE98" si="192">CD97</f>
        <v>0</v>
      </c>
      <c r="CF97" s="343"/>
      <c r="CG97" s="250"/>
      <c r="CH97" s="250"/>
      <c r="CI97" s="344"/>
      <c r="CL97" s="298"/>
      <c r="CM97" s="298"/>
    </row>
    <row r="98" spans="1:91" ht="13.5" thickBot="1" x14ac:dyDescent="0.25">
      <c r="A98" s="339" t="s">
        <v>381</v>
      </c>
      <c r="B98" s="340"/>
      <c r="C98" s="341"/>
      <c r="D98" s="342">
        <f>D97</f>
        <v>11732.5</v>
      </c>
      <c r="E98" s="342">
        <f t="shared" si="132"/>
        <v>11732.5</v>
      </c>
      <c r="F98" s="342">
        <f t="shared" ref="F98" si="193">IF(F97=0,NA(),F97+E98)</f>
        <v>18207.5</v>
      </c>
      <c r="G98" s="342">
        <f t="shared" si="132"/>
        <v>18207.5</v>
      </c>
      <c r="H98" s="342">
        <f t="shared" ref="H98" si="194">IF(H97=0,NA(),H97+G98)</f>
        <v>20763.75</v>
      </c>
      <c r="I98" s="342">
        <f t="shared" si="134"/>
        <v>20763.75</v>
      </c>
      <c r="J98" s="342">
        <f t="shared" ref="J98" si="195">IF(J97=0,NA(),J97+I98)</f>
        <v>22461.25</v>
      </c>
      <c r="K98" s="342">
        <f t="shared" si="135"/>
        <v>22461.25</v>
      </c>
      <c r="L98" s="342">
        <f t="shared" ref="L98" si="196">IF(L97=0,NA(),L97+K98)</f>
        <v>24158.75</v>
      </c>
      <c r="M98" s="342">
        <f t="shared" si="135"/>
        <v>24158.75</v>
      </c>
      <c r="N98" s="342">
        <f t="shared" ref="N98" si="197">IF(N97=0,NA(),N97+M98)</f>
        <v>24608.75</v>
      </c>
      <c r="O98" s="342">
        <f t="shared" si="137"/>
        <v>24608.75</v>
      </c>
      <c r="P98" s="342">
        <f t="shared" ref="P98" si="198">IF(P97=0,NA(),P97+O98)</f>
        <v>24608.85</v>
      </c>
      <c r="Q98" s="342">
        <f t="shared" si="138"/>
        <v>24608.85</v>
      </c>
      <c r="R98" s="342">
        <f t="shared" ref="R98" si="199">IF(R97=0,NA(),R97+Q98)</f>
        <v>24608.949999999997</v>
      </c>
      <c r="S98" s="342">
        <f t="shared" si="139"/>
        <v>24608.949999999997</v>
      </c>
      <c r="T98" s="342">
        <f t="shared" ref="T98" si="200">IF(T97=0,NA(),T97+S98)</f>
        <v>27275.199999999997</v>
      </c>
      <c r="U98" s="342">
        <f t="shared" si="141"/>
        <v>27275.199999999997</v>
      </c>
      <c r="V98" s="342">
        <f t="shared" ref="V98" si="201">IF(V97=0,NA(),V97+U98)</f>
        <v>29590.199999999997</v>
      </c>
      <c r="W98" s="342">
        <f t="shared" si="143"/>
        <v>29590.199999999997</v>
      </c>
      <c r="X98" s="342">
        <f t="shared" ref="X98" si="202">IF(X97=0,NA(),X97+W98)</f>
        <v>30560.199999999997</v>
      </c>
      <c r="Y98" s="342">
        <f t="shared" si="145"/>
        <v>30560.199999999997</v>
      </c>
      <c r="Z98" s="342">
        <f t="shared" ref="Z98" si="203">IF(Z97=0,NA(),Z97+Y98)</f>
        <v>30560.299999999996</v>
      </c>
      <c r="AA98" s="342">
        <f t="shared" ref="AA98" si="204">Z98</f>
        <v>30560.299999999996</v>
      </c>
      <c r="AB98" s="342">
        <f t="shared" ref="AB98" si="205">IF(AB97=0,NA(),AB97+AA98)</f>
        <v>30560.399999999994</v>
      </c>
      <c r="AC98" s="342">
        <f t="shared" ref="AC98" si="206">AB98</f>
        <v>30560.399999999994</v>
      </c>
      <c r="AD98" s="342">
        <f t="shared" ref="AD98" si="207">IF(AD97=0,NA(),AD97+AC98)</f>
        <v>30870.399999999994</v>
      </c>
      <c r="AE98" s="342">
        <f t="shared" si="147"/>
        <v>30870.399999999994</v>
      </c>
      <c r="AF98" s="342">
        <f t="shared" ref="AF98" si="208">IF(AF97=0,NA(),AF97+AE98)</f>
        <v>33890.399999999994</v>
      </c>
      <c r="AG98" s="342">
        <f t="shared" si="149"/>
        <v>33890.399999999994</v>
      </c>
      <c r="AH98" s="342">
        <f t="shared" ref="AH98" si="209">IF(AH97=0,NA(),AH97+AG98)</f>
        <v>34240.399999999994</v>
      </c>
      <c r="AI98" s="342">
        <f t="shared" si="151"/>
        <v>34240.399999999994</v>
      </c>
      <c r="AJ98" s="342">
        <f t="shared" ref="AJ98" si="210">IF(AJ97=0,NA(),AJ97+AI98)</f>
        <v>34240.499999999993</v>
      </c>
      <c r="AK98" s="342">
        <f t="shared" ref="AK98" si="211">AJ98</f>
        <v>34240.499999999993</v>
      </c>
      <c r="AL98" s="342">
        <f t="shared" ref="AL98" si="212">IF(AL97=0,NA(),AL97+AK98)</f>
        <v>37453.499999999993</v>
      </c>
      <c r="AM98" s="342">
        <f t="shared" si="153"/>
        <v>37453.499999999993</v>
      </c>
      <c r="AN98" s="342">
        <f t="shared" ref="AN98" si="213">IF(AN97=0,NA(),AN97+AM98)</f>
        <v>43428.499999999993</v>
      </c>
      <c r="AO98" s="342">
        <f t="shared" si="155"/>
        <v>43428.499999999993</v>
      </c>
      <c r="AP98" s="342">
        <f t="shared" ref="AP98" si="214">IF(AP97=0,NA(),AP97+AO98)</f>
        <v>54472.499999999993</v>
      </c>
      <c r="AQ98" s="342">
        <f t="shared" si="157"/>
        <v>54472.499999999993</v>
      </c>
      <c r="AR98" s="342">
        <f t="shared" ref="AR98" si="215">IF(AR97=0,NA(),AR97+AQ98)</f>
        <v>60692.499999999993</v>
      </c>
      <c r="AS98" s="342">
        <f t="shared" si="159"/>
        <v>60692.499999999993</v>
      </c>
      <c r="AT98" s="342">
        <f t="shared" ref="AT98" si="216">IF(AT97=0,NA(),AT97+AS98)</f>
        <v>68042.5</v>
      </c>
      <c r="AU98" s="342">
        <f t="shared" si="161"/>
        <v>68042.5</v>
      </c>
      <c r="AV98" s="342">
        <f t="shared" ref="AV98" si="217">IF(AV97=0,NA(),AV97+AU98)</f>
        <v>74253.5</v>
      </c>
      <c r="AW98" s="342">
        <f t="shared" si="163"/>
        <v>74253.5</v>
      </c>
      <c r="AX98" s="342">
        <f t="shared" ref="AX98" si="218">IF(AX97=0,NA(),AX97+AW98)</f>
        <v>78062</v>
      </c>
      <c r="AY98" s="342">
        <f t="shared" si="165"/>
        <v>78062</v>
      </c>
      <c r="AZ98" s="342" t="e">
        <f>IF(AZ97=0,NA(),AZ97+AY98)</f>
        <v>#N/A</v>
      </c>
      <c r="BA98" s="342" t="e">
        <f t="shared" si="167"/>
        <v>#N/A</v>
      </c>
      <c r="BB98" s="342" t="e">
        <f t="shared" ref="BB98" si="219">IF(BB97=0,NA(),BB97+BA98)</f>
        <v>#N/A</v>
      </c>
      <c r="BC98" s="342" t="e">
        <f t="shared" si="168"/>
        <v>#N/A</v>
      </c>
      <c r="BD98" s="342" t="e">
        <f t="shared" ref="BD98" si="220">IF(BD97=0,NA(),BD97+BC98)</f>
        <v>#N/A</v>
      </c>
      <c r="BE98" s="342" t="e">
        <f t="shared" si="169"/>
        <v>#N/A</v>
      </c>
      <c r="BF98" s="342" t="e">
        <f t="shared" ref="BF98" si="221">IF(BF97=0,NA(),BF97+BE98)</f>
        <v>#N/A</v>
      </c>
      <c r="BG98" s="342" t="e">
        <f t="shared" si="170"/>
        <v>#N/A</v>
      </c>
      <c r="BH98" s="342" t="e">
        <f t="shared" ref="BH98" si="222">IF(BH97=0,NA(),BH97+BG98)</f>
        <v>#N/A</v>
      </c>
      <c r="BI98" s="342" t="e">
        <f t="shared" si="171"/>
        <v>#N/A</v>
      </c>
      <c r="BJ98" s="342" t="e">
        <f t="shared" ref="BJ98" si="223">IF(BJ97=0,NA(),BJ97+BI98)</f>
        <v>#N/A</v>
      </c>
      <c r="BK98" s="342" t="e">
        <f t="shared" si="172"/>
        <v>#N/A</v>
      </c>
      <c r="BL98" s="342" t="e">
        <f t="shared" ref="BL98" si="224">IF(BL97=0,NA(),BL97+BK98)</f>
        <v>#N/A</v>
      </c>
      <c r="BM98" s="342" t="e">
        <f t="shared" si="174"/>
        <v>#N/A</v>
      </c>
      <c r="BN98" s="342" t="e">
        <f t="shared" ref="BN98" si="225">IF(BN97=0,NA(),BN97+BM98)</f>
        <v>#N/A</v>
      </c>
      <c r="BO98" s="342" t="e">
        <f t="shared" si="176"/>
        <v>#N/A</v>
      </c>
      <c r="BP98" s="342" t="e">
        <f t="shared" ref="BP98" si="226">IF(BP97=0,NA(),BP97+BO98)</f>
        <v>#N/A</v>
      </c>
      <c r="BQ98" s="342" t="e">
        <f t="shared" si="178"/>
        <v>#N/A</v>
      </c>
      <c r="BR98" s="342" t="e">
        <f t="shared" ref="BR98" si="227">IF(BR97=0,NA(),BR97+BQ98)</f>
        <v>#N/A</v>
      </c>
      <c r="BS98" s="342" t="e">
        <f t="shared" si="180"/>
        <v>#N/A</v>
      </c>
      <c r="BT98" s="342" t="e">
        <f t="shared" ref="BT98" si="228">IF(BT97=0,NA(),BT97+BS98)</f>
        <v>#N/A</v>
      </c>
      <c r="BU98" s="342" t="e">
        <f t="shared" si="182"/>
        <v>#N/A</v>
      </c>
      <c r="BV98" s="342" t="e">
        <f t="shared" ref="BV98" si="229">IF(BV97=0,NA(),BV97+BU98)</f>
        <v>#N/A</v>
      </c>
      <c r="BW98" s="342" t="e">
        <f t="shared" si="184"/>
        <v>#N/A</v>
      </c>
      <c r="BX98" s="342" t="e">
        <f>IF(BX97=0,NA(),BX97+BW98)</f>
        <v>#N/A</v>
      </c>
      <c r="BY98" s="342" t="e">
        <f t="shared" si="186"/>
        <v>#N/A</v>
      </c>
      <c r="BZ98" s="342" t="e">
        <f t="shared" ref="BZ98" si="230">IF(BZ97=0,NA(),BZ97+BY98)</f>
        <v>#N/A</v>
      </c>
      <c r="CA98" s="342" t="e">
        <f t="shared" si="188"/>
        <v>#N/A</v>
      </c>
      <c r="CB98" s="342" t="e">
        <f t="shared" ref="CB98" si="231">IF(CB97=0,NA(),CB97+CA98)</f>
        <v>#N/A</v>
      </c>
      <c r="CC98" s="342" t="e">
        <f t="shared" si="190"/>
        <v>#N/A</v>
      </c>
      <c r="CD98" s="342" t="e">
        <f t="shared" ref="CD98" si="232">IF(CD97=0,NA(),CD97+CC98)</f>
        <v>#N/A</v>
      </c>
      <c r="CE98" s="342" t="e">
        <f t="shared" si="192"/>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10937.32743964638</v>
      </c>
      <c r="E100" s="351">
        <f t="shared" ref="E100" si="233">D100</f>
        <v>10937.32743964638</v>
      </c>
      <c r="F100" s="351">
        <f>F52</f>
        <v>8749.8619517171028</v>
      </c>
      <c r="G100" s="351">
        <f t="shared" ref="G100" si="234">F100</f>
        <v>8749.8619517171028</v>
      </c>
      <c r="H100" s="351">
        <f>H52</f>
        <v>5468.6637198231901</v>
      </c>
      <c r="I100" s="351">
        <f t="shared" ref="I100:I101" si="235">H100</f>
        <v>5468.6637198231901</v>
      </c>
      <c r="J100" s="351">
        <f>J52</f>
        <v>1093.7327439646378</v>
      </c>
      <c r="K100" s="351">
        <f t="shared" ref="K100:K101" si="236">J100</f>
        <v>1093.7327439646378</v>
      </c>
      <c r="L100" s="351">
        <f>L52</f>
        <v>1093.7327439646378</v>
      </c>
      <c r="M100" s="351">
        <f t="shared" ref="M100:M101" si="237">L100</f>
        <v>1093.7327439646378</v>
      </c>
      <c r="N100" s="351">
        <f>N52</f>
        <v>1093.7327439646378</v>
      </c>
      <c r="O100" s="351">
        <f t="shared" ref="O100:O101" si="238">N100</f>
        <v>1093.7327439646378</v>
      </c>
      <c r="P100" s="351">
        <f>P52</f>
        <v>1093.7327439646378</v>
      </c>
      <c r="Q100" s="351">
        <f t="shared" ref="Q100:Q101" si="239">P100</f>
        <v>1093.7327439646378</v>
      </c>
      <c r="R100" s="351">
        <f>R52</f>
        <v>1093.7327439646378</v>
      </c>
      <c r="S100" s="351">
        <f t="shared" ref="S100:S101" si="240">R100</f>
        <v>1093.7327439646378</v>
      </c>
      <c r="T100" s="351">
        <f>T52</f>
        <v>1093.7327439646378</v>
      </c>
      <c r="U100" s="351">
        <f t="shared" ref="U100:U101" si="241">T100</f>
        <v>1093.7327439646378</v>
      </c>
      <c r="V100" s="351">
        <f>V52</f>
        <v>1093.7327439646378</v>
      </c>
      <c r="W100" s="351">
        <f t="shared" ref="W100:W101" si="242">V100</f>
        <v>1093.7327439646378</v>
      </c>
      <c r="X100" s="351">
        <f>X52</f>
        <v>1093.7327439646378</v>
      </c>
      <c r="Y100" s="351">
        <f t="shared" ref="Y100:Y101" si="243">X100</f>
        <v>1093.7327439646378</v>
      </c>
      <c r="Z100" s="351">
        <f>Z52</f>
        <v>1093.7327439646378</v>
      </c>
      <c r="AA100" s="351">
        <f t="shared" ref="AA100:AA101" si="244">Z100</f>
        <v>1093.7327439646378</v>
      </c>
      <c r="AB100" s="351">
        <f>AB52</f>
        <v>0</v>
      </c>
      <c r="AC100" s="351">
        <f t="shared" ref="AC100:AC101" si="245">AB100</f>
        <v>0</v>
      </c>
      <c r="AD100" s="351">
        <f>AD52</f>
        <v>2187.4654879292757</v>
      </c>
      <c r="AE100" s="351">
        <f t="shared" ref="AE100:AE101" si="246">AD100</f>
        <v>2187.4654879292757</v>
      </c>
      <c r="AF100" s="351">
        <f>AF52</f>
        <v>2187.4654879292757</v>
      </c>
      <c r="AG100" s="351">
        <f t="shared" ref="AG100:AG101" si="247">AF100</f>
        <v>2187.4654879292757</v>
      </c>
      <c r="AH100" s="351">
        <f>AH52</f>
        <v>2187.4654879292757</v>
      </c>
      <c r="AI100" s="351">
        <f t="shared" ref="AI100:AI101" si="248">AH100</f>
        <v>2187.4654879292757</v>
      </c>
      <c r="AJ100" s="351">
        <f>AJ52</f>
        <v>2187.4654879292757</v>
      </c>
      <c r="AK100" s="351">
        <f t="shared" ref="AK100:AK101" si="249">AJ100</f>
        <v>2187.4654879292757</v>
      </c>
      <c r="AL100" s="351">
        <f>AL52</f>
        <v>2187.4654879292757</v>
      </c>
      <c r="AM100" s="351">
        <f t="shared" ref="AM100:AM101" si="250">AL100</f>
        <v>2187.4654879292757</v>
      </c>
      <c r="AN100" s="351">
        <f>AN52</f>
        <v>3281.1982318939135</v>
      </c>
      <c r="AO100" s="351">
        <f t="shared" ref="AO100:AO101" si="251">AN100</f>
        <v>3281.1982318939135</v>
      </c>
      <c r="AP100" s="351">
        <f>AP52</f>
        <v>4374.9309758585514</v>
      </c>
      <c r="AQ100" s="351">
        <f t="shared" ref="AQ100:AQ101" si="252">AP100</f>
        <v>4374.9309758585514</v>
      </c>
      <c r="AR100" s="351">
        <f>AR52</f>
        <v>4374.9309758585514</v>
      </c>
      <c r="AS100" s="351">
        <f t="shared" ref="AS100:AS101" si="253">AR100</f>
        <v>4374.9309758585514</v>
      </c>
      <c r="AT100" s="351">
        <f>AT52</f>
        <v>4374.9309758585514</v>
      </c>
      <c r="AU100" s="351">
        <f t="shared" ref="AU100:AU101" si="254">AT100</f>
        <v>4374.9309758585514</v>
      </c>
      <c r="AV100" s="351">
        <f>AV52</f>
        <v>4374.9309758585514</v>
      </c>
      <c r="AW100" s="351">
        <f t="shared" ref="AW100:AW101" si="255">AV100</f>
        <v>4374.9309758585514</v>
      </c>
      <c r="AX100" s="351">
        <f>AX52</f>
        <v>0</v>
      </c>
      <c r="AY100" s="351">
        <f t="shared" ref="AY100:AY101" si="256">AX100</f>
        <v>0</v>
      </c>
      <c r="AZ100" s="351">
        <f>AZ52</f>
        <v>0</v>
      </c>
      <c r="BA100" s="351">
        <f t="shared" ref="BA100:BA101" si="257">AZ100</f>
        <v>0</v>
      </c>
      <c r="BB100" s="351">
        <f>BB52</f>
        <v>0</v>
      </c>
      <c r="BC100" s="351">
        <f t="shared" ref="BC100:BC101" si="258">BB100</f>
        <v>0</v>
      </c>
      <c r="BD100" s="351">
        <f>BD52</f>
        <v>1093.7327439646378</v>
      </c>
      <c r="BE100" s="351">
        <f t="shared" ref="BE100:BE101" si="259">BD100</f>
        <v>1093.7327439646378</v>
      </c>
      <c r="BF100" s="351">
        <f>BF52</f>
        <v>1093.7327439646378</v>
      </c>
      <c r="BG100" s="351">
        <f t="shared" ref="BG100:BG101" si="260">BF100</f>
        <v>1093.7327439646378</v>
      </c>
      <c r="BH100" s="351">
        <f>BH52</f>
        <v>1093.7327439646378</v>
      </c>
      <c r="BI100" s="351">
        <f t="shared" ref="BI100:BI101" si="261">BH100</f>
        <v>1093.7327439646378</v>
      </c>
      <c r="BJ100" s="351">
        <f>BJ52</f>
        <v>1093.7327439646378</v>
      </c>
      <c r="BK100" s="351">
        <f t="shared" ref="BK100:BK101" si="262">BJ100</f>
        <v>1093.7327439646378</v>
      </c>
      <c r="BL100" s="351">
        <f>BL52</f>
        <v>5468.6637198231901</v>
      </c>
      <c r="BM100" s="351">
        <f t="shared" ref="BM100:BM101" si="263">BL100</f>
        <v>5468.6637198231901</v>
      </c>
      <c r="BN100" s="351">
        <f>BN52</f>
        <v>4374.9309758585514</v>
      </c>
      <c r="BO100" s="351">
        <f t="shared" ref="BO100:BO101" si="264">BN100</f>
        <v>4374.9309758585514</v>
      </c>
      <c r="BP100" s="351">
        <f>BP52</f>
        <v>6562.3964637878271</v>
      </c>
      <c r="BQ100" s="351">
        <f t="shared" ref="BQ100:BQ101" si="265">BP100</f>
        <v>6562.3964637878271</v>
      </c>
      <c r="BR100" s="351">
        <f>BR52</f>
        <v>4374.9309758585514</v>
      </c>
      <c r="BS100" s="351">
        <f t="shared" ref="BS100:BS101" si="266">BR100</f>
        <v>4374.9309758585514</v>
      </c>
      <c r="BT100" s="351">
        <f>BT52</f>
        <v>2187.4654879292757</v>
      </c>
      <c r="BU100" s="351">
        <f t="shared" ref="BU100:BU101" si="267">BT100</f>
        <v>2187.4654879292757</v>
      </c>
      <c r="BV100" s="351">
        <f>BV52</f>
        <v>0</v>
      </c>
      <c r="BW100" s="351">
        <f t="shared" ref="BW100:BW101" si="268">BV100</f>
        <v>0</v>
      </c>
      <c r="BX100" s="351">
        <f>BX52</f>
        <v>4374.9309758585514</v>
      </c>
      <c r="BY100" s="351">
        <f t="shared" ref="BY100:BY101" si="269">BX100</f>
        <v>4374.9309758585514</v>
      </c>
      <c r="BZ100" s="351">
        <f>BZ52</f>
        <v>4374.9309758585514</v>
      </c>
      <c r="CA100" s="351">
        <f t="shared" ref="CA100:CA101" si="270">BZ100</f>
        <v>4374.9309758585514</v>
      </c>
      <c r="CB100" s="351">
        <f>CB52</f>
        <v>4374.9309758585514</v>
      </c>
      <c r="CC100" s="351">
        <f t="shared" ref="CC100:CC101" si="271">CB100</f>
        <v>4374.9309758585514</v>
      </c>
      <c r="CD100" s="351">
        <f>CD52</f>
        <v>2187.4654879292757</v>
      </c>
      <c r="CE100" s="351">
        <f t="shared" ref="CE100:CE101" si="272">CD100</f>
        <v>2187.4654879292757</v>
      </c>
      <c r="CF100" s="352"/>
      <c r="CG100" s="352"/>
      <c r="CH100" s="352"/>
      <c r="CI100" s="353"/>
      <c r="CJ100" s="354"/>
      <c r="CK100" s="354"/>
    </row>
    <row r="101" spans="1:91" ht="13.5" thickBot="1" x14ac:dyDescent="0.25">
      <c r="A101" s="339" t="s">
        <v>383</v>
      </c>
      <c r="B101" s="340"/>
      <c r="C101" s="341"/>
      <c r="D101" s="355">
        <f>C101+D100</f>
        <v>10937.32743964638</v>
      </c>
      <c r="E101" s="356">
        <f>D101</f>
        <v>10937.32743964638</v>
      </c>
      <c r="F101" s="355">
        <f>E101+F100</f>
        <v>19687.189391363485</v>
      </c>
      <c r="G101" s="351">
        <f>F101</f>
        <v>19687.189391363485</v>
      </c>
      <c r="H101" s="355">
        <f t="shared" ref="H101" si="273">G101+H100</f>
        <v>25155.853111186676</v>
      </c>
      <c r="I101" s="356">
        <f t="shared" si="235"/>
        <v>25155.853111186676</v>
      </c>
      <c r="J101" s="355">
        <f t="shared" ref="J101" si="274">I101+J100</f>
        <v>26249.585855151316</v>
      </c>
      <c r="K101" s="351">
        <f t="shared" si="236"/>
        <v>26249.585855151316</v>
      </c>
      <c r="L101" s="355">
        <f t="shared" ref="L101" si="275">K101+L100</f>
        <v>27343.318599115955</v>
      </c>
      <c r="M101" s="356">
        <f t="shared" si="237"/>
        <v>27343.318599115955</v>
      </c>
      <c r="N101" s="355">
        <f t="shared" ref="N101" si="276">M101+N100</f>
        <v>28437.051343080595</v>
      </c>
      <c r="O101" s="351">
        <f t="shared" si="238"/>
        <v>28437.051343080595</v>
      </c>
      <c r="P101" s="355">
        <f t="shared" ref="P101" si="277">O101+P100</f>
        <v>29530.784087045235</v>
      </c>
      <c r="Q101" s="356">
        <f t="shared" si="239"/>
        <v>29530.784087045235</v>
      </c>
      <c r="R101" s="355">
        <f t="shared" ref="R101" si="278">Q101+R100</f>
        <v>30624.516831009874</v>
      </c>
      <c r="S101" s="351">
        <f t="shared" si="240"/>
        <v>30624.516831009874</v>
      </c>
      <c r="T101" s="355">
        <f t="shared" ref="T101" si="279">S101+T100</f>
        <v>31718.249574974514</v>
      </c>
      <c r="U101" s="356">
        <f t="shared" si="241"/>
        <v>31718.249574974514</v>
      </c>
      <c r="V101" s="355">
        <f t="shared" ref="V101" si="280">U101+V100</f>
        <v>32811.982318939154</v>
      </c>
      <c r="W101" s="351">
        <f t="shared" si="242"/>
        <v>32811.982318939154</v>
      </c>
      <c r="X101" s="355">
        <f t="shared" ref="X101" si="281">W101+X100</f>
        <v>33905.715062903793</v>
      </c>
      <c r="Y101" s="356">
        <f t="shared" si="243"/>
        <v>33905.715062903793</v>
      </c>
      <c r="Z101" s="355">
        <f t="shared" ref="Z101" si="282">Y101+Z100</f>
        <v>34999.447806868433</v>
      </c>
      <c r="AA101" s="351">
        <f t="shared" si="244"/>
        <v>34999.447806868433</v>
      </c>
      <c r="AB101" s="355">
        <f t="shared" ref="AB101" si="283">AA101+AB100</f>
        <v>34999.447806868433</v>
      </c>
      <c r="AC101" s="356">
        <f t="shared" si="245"/>
        <v>34999.447806868433</v>
      </c>
      <c r="AD101" s="355">
        <f t="shared" ref="AD101" si="284">AC101+AD100</f>
        <v>37186.913294797705</v>
      </c>
      <c r="AE101" s="351">
        <f t="shared" si="246"/>
        <v>37186.913294797705</v>
      </c>
      <c r="AF101" s="355">
        <f t="shared" ref="AF101" si="285">AE101+AF100</f>
        <v>39374.378782726984</v>
      </c>
      <c r="AG101" s="356">
        <f t="shared" si="247"/>
        <v>39374.378782726984</v>
      </c>
      <c r="AH101" s="355">
        <f t="shared" ref="AH101" si="286">AG101+AH100</f>
        <v>41561.844270656264</v>
      </c>
      <c r="AI101" s="351">
        <f t="shared" si="248"/>
        <v>41561.844270656264</v>
      </c>
      <c r="AJ101" s="355">
        <f t="shared" ref="AJ101" si="287">AI101+AJ100</f>
        <v>43749.309758585543</v>
      </c>
      <c r="AK101" s="356">
        <f t="shared" si="249"/>
        <v>43749.309758585543</v>
      </c>
      <c r="AL101" s="355">
        <f t="shared" ref="AL101" si="288">AK101+AL100</f>
        <v>45936.775246514822</v>
      </c>
      <c r="AM101" s="351">
        <f t="shared" si="250"/>
        <v>45936.775246514822</v>
      </c>
      <c r="AN101" s="355">
        <f t="shared" ref="AN101" si="289">AM101+AN100</f>
        <v>49217.973478408734</v>
      </c>
      <c r="AO101" s="356">
        <f t="shared" si="251"/>
        <v>49217.973478408734</v>
      </c>
      <c r="AP101" s="355">
        <f t="shared" ref="AP101" si="290">AO101+AP100</f>
        <v>53592.904454267285</v>
      </c>
      <c r="AQ101" s="351">
        <f t="shared" si="252"/>
        <v>53592.904454267285</v>
      </c>
      <c r="AR101" s="355">
        <f t="shared" ref="AR101" si="291">AQ101+AR100</f>
        <v>57967.835430125837</v>
      </c>
      <c r="AS101" s="356">
        <f t="shared" si="253"/>
        <v>57967.835430125837</v>
      </c>
      <c r="AT101" s="355">
        <f t="shared" ref="AT101" si="292">AS101+AT100</f>
        <v>62342.766405984388</v>
      </c>
      <c r="AU101" s="351">
        <f t="shared" si="254"/>
        <v>62342.766405984388</v>
      </c>
      <c r="AV101" s="355">
        <f t="shared" ref="AV101" si="293">AU101+AV100</f>
        <v>66717.69738184294</v>
      </c>
      <c r="AW101" s="356">
        <f t="shared" si="255"/>
        <v>66717.69738184294</v>
      </c>
      <c r="AX101" s="355">
        <f t="shared" ref="AX101" si="294">AW101+AX100</f>
        <v>66717.69738184294</v>
      </c>
      <c r="AY101" s="351">
        <f t="shared" si="256"/>
        <v>66717.69738184294</v>
      </c>
      <c r="AZ101" s="355">
        <f>AY101+AZ100</f>
        <v>66717.69738184294</v>
      </c>
      <c r="BA101" s="356">
        <f t="shared" si="257"/>
        <v>66717.69738184294</v>
      </c>
      <c r="BB101" s="355">
        <f t="shared" ref="BB101" si="295">BA101+BB100</f>
        <v>66717.69738184294</v>
      </c>
      <c r="BC101" s="356">
        <f t="shared" si="258"/>
        <v>66717.69738184294</v>
      </c>
      <c r="BD101" s="355">
        <f t="shared" ref="BD101" si="296">BC101+BD100</f>
        <v>67811.430125807572</v>
      </c>
      <c r="BE101" s="356">
        <f t="shared" si="259"/>
        <v>67811.430125807572</v>
      </c>
      <c r="BF101" s="355">
        <f t="shared" ref="BF101" si="297">BE101+BF100</f>
        <v>68905.162869772204</v>
      </c>
      <c r="BG101" s="356">
        <f t="shared" si="260"/>
        <v>68905.162869772204</v>
      </c>
      <c r="BH101" s="355">
        <f t="shared" ref="BH101" si="298">BG101+BH100</f>
        <v>69998.895613736837</v>
      </c>
      <c r="BI101" s="356">
        <f t="shared" si="261"/>
        <v>69998.895613736837</v>
      </c>
      <c r="BJ101" s="355">
        <f t="shared" ref="BJ101" si="299">BI101+BJ100</f>
        <v>71092.628357701469</v>
      </c>
      <c r="BK101" s="356">
        <f t="shared" si="262"/>
        <v>71092.628357701469</v>
      </c>
      <c r="BL101" s="355">
        <f t="shared" ref="BL101" si="300">BK101+BL100</f>
        <v>76561.29207752466</v>
      </c>
      <c r="BM101" s="356">
        <f t="shared" si="263"/>
        <v>76561.29207752466</v>
      </c>
      <c r="BN101" s="355">
        <f t="shared" ref="BN101" si="301">BM101+BN100</f>
        <v>80936.223053383204</v>
      </c>
      <c r="BO101" s="356">
        <f t="shared" si="264"/>
        <v>80936.223053383204</v>
      </c>
      <c r="BP101" s="355">
        <f t="shared" ref="BP101" si="302">BO101+BP100</f>
        <v>87498.619517171028</v>
      </c>
      <c r="BQ101" s="356">
        <f t="shared" si="265"/>
        <v>87498.619517171028</v>
      </c>
      <c r="BR101" s="355">
        <f t="shared" ref="BR101" si="303">BQ101+BR100</f>
        <v>91873.550493029587</v>
      </c>
      <c r="BS101" s="356">
        <f t="shared" si="266"/>
        <v>91873.550493029587</v>
      </c>
      <c r="BT101" s="355">
        <f t="shared" ref="BT101" si="304">BS101+BT100</f>
        <v>94061.015980958866</v>
      </c>
      <c r="BU101" s="356">
        <f t="shared" si="267"/>
        <v>94061.015980958866</v>
      </c>
      <c r="BV101" s="355">
        <f t="shared" ref="BV101" si="305">BU101+BV100</f>
        <v>94061.015980958866</v>
      </c>
      <c r="BW101" s="356">
        <f t="shared" si="268"/>
        <v>94061.015980958866</v>
      </c>
      <c r="BX101" s="355">
        <f t="shared" ref="BX101" si="306">BW101+BX100</f>
        <v>98435.94695681741</v>
      </c>
      <c r="BY101" s="356">
        <f t="shared" si="269"/>
        <v>98435.94695681741</v>
      </c>
      <c r="BZ101" s="355">
        <f t="shared" ref="BZ101" si="307">BY101+BZ100</f>
        <v>102810.87793267597</v>
      </c>
      <c r="CA101" s="356">
        <f t="shared" si="270"/>
        <v>102810.87793267597</v>
      </c>
      <c r="CB101" s="355">
        <f t="shared" ref="CB101" si="308">CA101+CB100</f>
        <v>107185.80890853453</v>
      </c>
      <c r="CC101" s="356">
        <f t="shared" si="271"/>
        <v>107185.80890853453</v>
      </c>
      <c r="CD101" s="355">
        <f t="shared" ref="CD101" si="309">CC101+CD100</f>
        <v>109373.27439646381</v>
      </c>
      <c r="CE101" s="356">
        <f t="shared" si="272"/>
        <v>109373.27439646381</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0">D103</f>
        <v>0</v>
      </c>
      <c r="F103" s="351">
        <f>F55</f>
        <v>0</v>
      </c>
      <c r="G103" s="351">
        <f t="shared" ref="G103" si="311">F103</f>
        <v>0</v>
      </c>
      <c r="H103" s="351">
        <f>H55</f>
        <v>0</v>
      </c>
      <c r="I103" s="351">
        <f t="shared" ref="I103:I106" si="312">H103</f>
        <v>0</v>
      </c>
      <c r="J103" s="351">
        <f>J55</f>
        <v>0</v>
      </c>
      <c r="K103" s="351">
        <f t="shared" ref="K103:K106" si="313">J103</f>
        <v>0</v>
      </c>
      <c r="L103" s="351">
        <f>L55</f>
        <v>0</v>
      </c>
      <c r="M103" s="351">
        <f t="shared" ref="M103:M106" si="314">L103</f>
        <v>0</v>
      </c>
      <c r="N103" s="351">
        <f>N55</f>
        <v>0</v>
      </c>
      <c r="O103" s="351">
        <f t="shared" ref="O103:O106" si="315">N103</f>
        <v>0</v>
      </c>
      <c r="P103" s="351">
        <f>P55</f>
        <v>0</v>
      </c>
      <c r="Q103" s="351">
        <f t="shared" ref="Q103:Q106" si="316">P103</f>
        <v>0</v>
      </c>
      <c r="R103" s="351">
        <f>R55</f>
        <v>0</v>
      </c>
      <c r="S103" s="351">
        <f t="shared" ref="S103:S106" si="317">R103</f>
        <v>0</v>
      </c>
      <c r="T103" s="351">
        <f>T55</f>
        <v>0</v>
      </c>
      <c r="U103" s="351">
        <f t="shared" ref="U103:U106" si="318">T103</f>
        <v>0</v>
      </c>
      <c r="V103" s="351">
        <f>V55</f>
        <v>0</v>
      </c>
      <c r="W103" s="351">
        <f t="shared" ref="W103:W106" si="319">V103</f>
        <v>0</v>
      </c>
      <c r="X103" s="351">
        <f>X55</f>
        <v>0</v>
      </c>
      <c r="Y103" s="351">
        <f t="shared" ref="Y103:Y106" si="320">X103</f>
        <v>0</v>
      </c>
      <c r="Z103" s="351">
        <f>Z55</f>
        <v>0</v>
      </c>
      <c r="AA103" s="351">
        <f t="shared" ref="AA103:AA106" si="321">Z103</f>
        <v>0</v>
      </c>
      <c r="AB103" s="351">
        <f>AB55</f>
        <v>0</v>
      </c>
      <c r="AC103" s="351">
        <f t="shared" ref="AC103:AC106" si="322">AB103</f>
        <v>0</v>
      </c>
      <c r="AD103" s="351">
        <f>AD55</f>
        <v>0</v>
      </c>
      <c r="AE103" s="351">
        <f t="shared" ref="AE103:AE106" si="323">AD103</f>
        <v>0</v>
      </c>
      <c r="AF103" s="351">
        <f>AF55</f>
        <v>0</v>
      </c>
      <c r="AG103" s="351">
        <f t="shared" ref="AG103:AG106" si="324">AF103</f>
        <v>0</v>
      </c>
      <c r="AH103" s="351">
        <f>AH55</f>
        <v>0</v>
      </c>
      <c r="AI103" s="351">
        <f t="shared" ref="AI103:AI106" si="325">AH103</f>
        <v>0</v>
      </c>
      <c r="AJ103" s="351">
        <f>AJ55</f>
        <v>0</v>
      </c>
      <c r="AK103" s="351">
        <f t="shared" ref="AK103:AK106" si="326">AJ103</f>
        <v>0</v>
      </c>
      <c r="AL103" s="351">
        <f>AL55</f>
        <v>0</v>
      </c>
      <c r="AM103" s="351">
        <f t="shared" ref="AM103:AM106" si="327">AL103</f>
        <v>0</v>
      </c>
      <c r="AN103" s="351">
        <f>AN55</f>
        <v>0</v>
      </c>
      <c r="AO103" s="351">
        <f t="shared" ref="AO103:AO106" si="328">AN103</f>
        <v>0</v>
      </c>
      <c r="AP103" s="351">
        <f>AP55</f>
        <v>0</v>
      </c>
      <c r="AQ103" s="351">
        <f t="shared" ref="AQ103:AQ106" si="329">AP103</f>
        <v>0</v>
      </c>
      <c r="AR103" s="351">
        <f>AR55</f>
        <v>0</v>
      </c>
      <c r="AS103" s="351">
        <f t="shared" ref="AS103:AS106" si="330">AR103</f>
        <v>0</v>
      </c>
      <c r="AT103" s="351">
        <f>AT55</f>
        <v>0</v>
      </c>
      <c r="AU103" s="351">
        <f t="shared" ref="AU103:AU106" si="331">AT103</f>
        <v>0</v>
      </c>
      <c r="AV103" s="351">
        <f>AV55</f>
        <v>0</v>
      </c>
      <c r="AW103" s="351">
        <f t="shared" ref="AW103:AW106" si="332">AV103</f>
        <v>0</v>
      </c>
      <c r="AX103" s="351">
        <f>AX55</f>
        <v>0</v>
      </c>
      <c r="AY103" s="351">
        <f t="shared" ref="AY103:AY106" si="333">AX103</f>
        <v>0</v>
      </c>
      <c r="AZ103" s="351">
        <f>AZ55</f>
        <v>0</v>
      </c>
      <c r="BA103" s="351">
        <f t="shared" ref="BA103:BA106" si="334">AZ103</f>
        <v>0</v>
      </c>
      <c r="BB103" s="351">
        <f>BB55</f>
        <v>0</v>
      </c>
      <c r="BC103" s="351">
        <f t="shared" ref="BC103:BC106" si="335">BB103</f>
        <v>0</v>
      </c>
      <c r="BD103" s="351">
        <f>BD55</f>
        <v>0</v>
      </c>
      <c r="BE103" s="351">
        <f t="shared" ref="BE103:BE106" si="336">BD103</f>
        <v>0</v>
      </c>
      <c r="BF103" s="351">
        <f>BF55</f>
        <v>0</v>
      </c>
      <c r="BG103" s="351">
        <f t="shared" ref="BG103:BG106" si="337">BF103</f>
        <v>0</v>
      </c>
      <c r="BH103" s="351">
        <f>BH55</f>
        <v>0</v>
      </c>
      <c r="BI103" s="351">
        <f t="shared" ref="BI103:BI106" si="338">BH103</f>
        <v>0</v>
      </c>
      <c r="BJ103" s="351">
        <f>BJ55</f>
        <v>0</v>
      </c>
      <c r="BK103" s="351">
        <f t="shared" ref="BK103:BK106" si="339">BJ103</f>
        <v>0</v>
      </c>
      <c r="BL103" s="351">
        <f>BL55</f>
        <v>0</v>
      </c>
      <c r="BM103" s="351">
        <f t="shared" ref="BM103:BM106" si="340">BL103</f>
        <v>0</v>
      </c>
      <c r="BN103" s="351">
        <f>BN55</f>
        <v>0</v>
      </c>
      <c r="BO103" s="351">
        <f t="shared" ref="BO103:BO106" si="341">BN103</f>
        <v>0</v>
      </c>
      <c r="BP103" s="351">
        <f>BP55</f>
        <v>0</v>
      </c>
      <c r="BQ103" s="351">
        <f t="shared" ref="BQ103:BQ106" si="342">BP103</f>
        <v>0</v>
      </c>
      <c r="BR103" s="351">
        <f>BR55</f>
        <v>0</v>
      </c>
      <c r="BS103" s="351">
        <f t="shared" ref="BS103:BS106" si="343">BR103</f>
        <v>0</v>
      </c>
      <c r="BT103" s="351">
        <f>BT55</f>
        <v>0</v>
      </c>
      <c r="BU103" s="351">
        <f t="shared" ref="BU103:BU106" si="344">BT103</f>
        <v>0</v>
      </c>
      <c r="BV103" s="351">
        <f>BV55</f>
        <v>0</v>
      </c>
      <c r="BW103" s="351">
        <f t="shared" ref="BW103:BW106" si="345">BV103</f>
        <v>0</v>
      </c>
      <c r="BX103" s="351">
        <f>BX55</f>
        <v>0</v>
      </c>
      <c r="BY103" s="351">
        <f t="shared" ref="BY103:CA106" si="346">BX103</f>
        <v>0</v>
      </c>
      <c r="BZ103" s="351">
        <f>BZ55</f>
        <v>0</v>
      </c>
      <c r="CA103" s="351">
        <f t="shared" ref="CA103" si="347">BZ103</f>
        <v>0</v>
      </c>
      <c r="CB103" s="351">
        <f>CB55</f>
        <v>0</v>
      </c>
      <c r="CC103" s="351">
        <f t="shared" ref="CC103:CC106" si="348">CB103</f>
        <v>0</v>
      </c>
      <c r="CD103" s="351">
        <f>CD55</f>
        <v>0</v>
      </c>
      <c r="CE103" s="351">
        <f t="shared" ref="CE103:CE106" si="349">CD103</f>
        <v>0</v>
      </c>
      <c r="CF103" s="352"/>
      <c r="CG103" s="352"/>
      <c r="CH103" s="352"/>
      <c r="CI103" s="353"/>
      <c r="CJ103" s="354"/>
      <c r="CK103" s="354"/>
    </row>
    <row r="104" spans="1:91" ht="13.5" thickBot="1" x14ac:dyDescent="0.25">
      <c r="A104" s="339" t="s">
        <v>386</v>
      </c>
      <c r="B104" s="340"/>
      <c r="C104" s="341"/>
      <c r="D104" s="481">
        <f>D52</f>
        <v>10937.32743964638</v>
      </c>
      <c r="E104" s="481">
        <f t="shared" ref="E104:BP104" si="350">E52</f>
        <v>0</v>
      </c>
      <c r="F104" s="481">
        <f t="shared" si="350"/>
        <v>8749.8619517171028</v>
      </c>
      <c r="G104" s="481">
        <f t="shared" si="350"/>
        <v>0</v>
      </c>
      <c r="H104" s="481">
        <f t="shared" si="350"/>
        <v>5468.6637198231901</v>
      </c>
      <c r="I104" s="481">
        <f t="shared" si="350"/>
        <v>0</v>
      </c>
      <c r="J104" s="481">
        <f t="shared" si="350"/>
        <v>1093.7327439646378</v>
      </c>
      <c r="K104" s="481">
        <f t="shared" si="350"/>
        <v>0</v>
      </c>
      <c r="L104" s="481">
        <f t="shared" si="350"/>
        <v>1093.7327439646378</v>
      </c>
      <c r="M104" s="481">
        <f t="shared" si="350"/>
        <v>0</v>
      </c>
      <c r="N104" s="481">
        <f t="shared" si="350"/>
        <v>1093.7327439646378</v>
      </c>
      <c r="O104" s="481">
        <f t="shared" si="350"/>
        <v>0</v>
      </c>
      <c r="P104" s="481">
        <f t="shared" si="350"/>
        <v>1093.7327439646378</v>
      </c>
      <c r="Q104" s="481">
        <f t="shared" si="350"/>
        <v>0</v>
      </c>
      <c r="R104" s="481">
        <f t="shared" si="350"/>
        <v>1093.7327439646378</v>
      </c>
      <c r="S104" s="481">
        <f t="shared" si="350"/>
        <v>0</v>
      </c>
      <c r="T104" s="481">
        <f t="shared" si="350"/>
        <v>1093.7327439646378</v>
      </c>
      <c r="U104" s="481">
        <f t="shared" si="350"/>
        <v>0</v>
      </c>
      <c r="V104" s="481">
        <f t="shared" si="350"/>
        <v>1093.7327439646378</v>
      </c>
      <c r="W104" s="481">
        <f t="shared" si="350"/>
        <v>0</v>
      </c>
      <c r="X104" s="481">
        <f t="shared" si="350"/>
        <v>1093.7327439646378</v>
      </c>
      <c r="Y104" s="481">
        <f t="shared" si="350"/>
        <v>0</v>
      </c>
      <c r="Z104" s="481">
        <f t="shared" si="350"/>
        <v>1093.7327439646378</v>
      </c>
      <c r="AA104" s="481">
        <f t="shared" si="350"/>
        <v>0</v>
      </c>
      <c r="AB104" s="481">
        <f t="shared" si="350"/>
        <v>0</v>
      </c>
      <c r="AC104" s="481">
        <f t="shared" si="350"/>
        <v>0</v>
      </c>
      <c r="AD104" s="481">
        <f t="shared" si="350"/>
        <v>2187.4654879292757</v>
      </c>
      <c r="AE104" s="481">
        <f t="shared" si="350"/>
        <v>0</v>
      </c>
      <c r="AF104" s="481">
        <f t="shared" si="350"/>
        <v>2187.4654879292757</v>
      </c>
      <c r="AG104" s="481">
        <f t="shared" si="350"/>
        <v>0</v>
      </c>
      <c r="AH104" s="481">
        <f t="shared" si="350"/>
        <v>2187.4654879292757</v>
      </c>
      <c r="AI104" s="481">
        <f t="shared" si="350"/>
        <v>0</v>
      </c>
      <c r="AJ104" s="481">
        <f t="shared" si="350"/>
        <v>2187.4654879292757</v>
      </c>
      <c r="AK104" s="481">
        <f t="shared" si="350"/>
        <v>0</v>
      </c>
      <c r="AL104" s="481">
        <f t="shared" si="350"/>
        <v>2187.4654879292757</v>
      </c>
      <c r="AM104" s="481">
        <f t="shared" si="350"/>
        <v>0</v>
      </c>
      <c r="AN104" s="481">
        <f t="shared" si="350"/>
        <v>3281.1982318939135</v>
      </c>
      <c r="AO104" s="481">
        <f t="shared" si="350"/>
        <v>0</v>
      </c>
      <c r="AP104" s="481">
        <f t="shared" si="350"/>
        <v>4374.9309758585514</v>
      </c>
      <c r="AQ104" s="481">
        <f t="shared" si="350"/>
        <v>0</v>
      </c>
      <c r="AR104" s="481">
        <f t="shared" si="350"/>
        <v>4374.9309758585514</v>
      </c>
      <c r="AS104" s="481">
        <f t="shared" si="350"/>
        <v>0</v>
      </c>
      <c r="AT104" s="481">
        <f t="shared" si="350"/>
        <v>4374.9309758585514</v>
      </c>
      <c r="AU104" s="481">
        <f t="shared" si="350"/>
        <v>0</v>
      </c>
      <c r="AV104" s="481">
        <f t="shared" si="350"/>
        <v>4374.9309758585514</v>
      </c>
      <c r="AW104" s="481">
        <f t="shared" si="350"/>
        <v>0</v>
      </c>
      <c r="AX104" s="481">
        <f t="shared" si="350"/>
        <v>0</v>
      </c>
      <c r="AY104" s="481">
        <f t="shared" si="350"/>
        <v>0</v>
      </c>
      <c r="AZ104" s="481">
        <f t="shared" si="350"/>
        <v>0</v>
      </c>
      <c r="BA104" s="481">
        <f t="shared" si="350"/>
        <v>0</v>
      </c>
      <c r="BB104" s="481">
        <f t="shared" si="350"/>
        <v>0</v>
      </c>
      <c r="BC104" s="481">
        <f t="shared" si="350"/>
        <v>0</v>
      </c>
      <c r="BD104" s="481">
        <f t="shared" si="350"/>
        <v>1093.7327439646378</v>
      </c>
      <c r="BE104" s="481">
        <f t="shared" si="350"/>
        <v>0</v>
      </c>
      <c r="BF104" s="481">
        <f t="shared" si="350"/>
        <v>1093.7327439646378</v>
      </c>
      <c r="BG104" s="481">
        <f t="shared" si="350"/>
        <v>0</v>
      </c>
      <c r="BH104" s="481">
        <f t="shared" si="350"/>
        <v>1093.7327439646378</v>
      </c>
      <c r="BI104" s="481">
        <f t="shared" si="350"/>
        <v>0</v>
      </c>
      <c r="BJ104" s="481">
        <f t="shared" si="350"/>
        <v>1093.7327439646378</v>
      </c>
      <c r="BK104" s="481">
        <f t="shared" si="350"/>
        <v>0</v>
      </c>
      <c r="BL104" s="481">
        <f t="shared" si="350"/>
        <v>5468.6637198231901</v>
      </c>
      <c r="BM104" s="481">
        <f t="shared" si="350"/>
        <v>0</v>
      </c>
      <c r="BN104" s="481">
        <f t="shared" si="350"/>
        <v>4374.9309758585514</v>
      </c>
      <c r="BO104" s="481">
        <f t="shared" si="350"/>
        <v>0</v>
      </c>
      <c r="BP104" s="481">
        <f t="shared" si="350"/>
        <v>6562.3964637878271</v>
      </c>
      <c r="BQ104" s="481">
        <f t="shared" ref="BQ104:CE104" si="351">BQ52</f>
        <v>0</v>
      </c>
      <c r="BR104" s="481">
        <f t="shared" si="351"/>
        <v>4374.9309758585514</v>
      </c>
      <c r="BS104" s="481">
        <f t="shared" si="351"/>
        <v>0</v>
      </c>
      <c r="BT104" s="481">
        <f t="shared" si="351"/>
        <v>2187.4654879292757</v>
      </c>
      <c r="BU104" s="481">
        <f t="shared" si="351"/>
        <v>0</v>
      </c>
      <c r="BV104" s="481">
        <f t="shared" si="351"/>
        <v>0</v>
      </c>
      <c r="BW104" s="481">
        <f t="shared" si="351"/>
        <v>0</v>
      </c>
      <c r="BX104" s="481">
        <f t="shared" si="351"/>
        <v>4374.9309758585514</v>
      </c>
      <c r="BY104" s="481">
        <f t="shared" si="351"/>
        <v>0</v>
      </c>
      <c r="BZ104" s="481">
        <f t="shared" si="351"/>
        <v>4374.9309758585514</v>
      </c>
      <c r="CA104" s="481">
        <f t="shared" si="351"/>
        <v>0</v>
      </c>
      <c r="CB104" s="481">
        <f t="shared" si="351"/>
        <v>4374.9309758585514</v>
      </c>
      <c r="CC104" s="481">
        <f t="shared" si="351"/>
        <v>0</v>
      </c>
      <c r="CD104" s="481">
        <f t="shared" si="351"/>
        <v>2187.4654879292757</v>
      </c>
      <c r="CE104" s="481">
        <f t="shared" si="351"/>
        <v>0</v>
      </c>
      <c r="CF104" s="352"/>
      <c r="CG104" s="352"/>
      <c r="CH104" s="352"/>
      <c r="CI104" s="353"/>
      <c r="CJ104" s="354"/>
      <c r="CK104" s="354"/>
    </row>
    <row r="105" spans="1:91" ht="13.5" thickBot="1" x14ac:dyDescent="0.25">
      <c r="A105" s="339" t="s">
        <v>387</v>
      </c>
      <c r="B105" s="340"/>
      <c r="C105" s="341"/>
      <c r="D105" s="481">
        <f>D63</f>
        <v>0</v>
      </c>
      <c r="E105" s="481">
        <f t="shared" ref="E105:BP105" si="352">E63</f>
        <v>0</v>
      </c>
      <c r="F105" s="481">
        <f t="shared" si="352"/>
        <v>0</v>
      </c>
      <c r="G105" s="481">
        <f t="shared" si="352"/>
        <v>0</v>
      </c>
      <c r="H105" s="481">
        <f t="shared" si="352"/>
        <v>0</v>
      </c>
      <c r="I105" s="481">
        <f t="shared" si="352"/>
        <v>0</v>
      </c>
      <c r="J105" s="481">
        <f t="shared" si="352"/>
        <v>0</v>
      </c>
      <c r="K105" s="481">
        <f t="shared" si="352"/>
        <v>0</v>
      </c>
      <c r="L105" s="481">
        <f t="shared" si="352"/>
        <v>0</v>
      </c>
      <c r="M105" s="481">
        <f t="shared" si="352"/>
        <v>0</v>
      </c>
      <c r="N105" s="481">
        <f t="shared" si="352"/>
        <v>0</v>
      </c>
      <c r="O105" s="481">
        <f t="shared" si="352"/>
        <v>0</v>
      </c>
      <c r="P105" s="481">
        <f t="shared" si="352"/>
        <v>0</v>
      </c>
      <c r="Q105" s="481">
        <f t="shared" si="352"/>
        <v>0</v>
      </c>
      <c r="R105" s="481">
        <f t="shared" si="352"/>
        <v>0</v>
      </c>
      <c r="S105" s="481">
        <f t="shared" si="352"/>
        <v>0</v>
      </c>
      <c r="T105" s="481">
        <f t="shared" si="352"/>
        <v>0</v>
      </c>
      <c r="U105" s="481">
        <f t="shared" si="352"/>
        <v>0</v>
      </c>
      <c r="V105" s="481">
        <f t="shared" si="352"/>
        <v>0</v>
      </c>
      <c r="W105" s="481">
        <f t="shared" si="352"/>
        <v>0</v>
      </c>
      <c r="X105" s="481">
        <f t="shared" si="352"/>
        <v>0</v>
      </c>
      <c r="Y105" s="481">
        <f t="shared" si="352"/>
        <v>0</v>
      </c>
      <c r="Z105" s="481">
        <f t="shared" si="352"/>
        <v>0</v>
      </c>
      <c r="AA105" s="481">
        <f t="shared" si="352"/>
        <v>0</v>
      </c>
      <c r="AB105" s="481">
        <f t="shared" si="352"/>
        <v>0</v>
      </c>
      <c r="AC105" s="481">
        <f t="shared" si="352"/>
        <v>0</v>
      </c>
      <c r="AD105" s="481">
        <f t="shared" si="352"/>
        <v>85000</v>
      </c>
      <c r="AE105" s="481">
        <f t="shared" si="352"/>
        <v>0</v>
      </c>
      <c r="AF105" s="481">
        <f t="shared" si="352"/>
        <v>0</v>
      </c>
      <c r="AG105" s="481">
        <f t="shared" si="352"/>
        <v>0</v>
      </c>
      <c r="AH105" s="481">
        <f t="shared" si="352"/>
        <v>0</v>
      </c>
      <c r="AI105" s="481">
        <f t="shared" si="352"/>
        <v>0</v>
      </c>
      <c r="AJ105" s="481">
        <f t="shared" si="352"/>
        <v>0</v>
      </c>
      <c r="AK105" s="481">
        <f t="shared" si="352"/>
        <v>0</v>
      </c>
      <c r="AL105" s="481">
        <f t="shared" si="352"/>
        <v>0</v>
      </c>
      <c r="AM105" s="481">
        <f t="shared" si="352"/>
        <v>0</v>
      </c>
      <c r="AN105" s="481">
        <f t="shared" si="352"/>
        <v>0</v>
      </c>
      <c r="AO105" s="481">
        <f t="shared" si="352"/>
        <v>0</v>
      </c>
      <c r="AP105" s="481">
        <f t="shared" si="352"/>
        <v>0</v>
      </c>
      <c r="AQ105" s="481">
        <f t="shared" si="352"/>
        <v>0</v>
      </c>
      <c r="AR105" s="481">
        <f t="shared" si="352"/>
        <v>0</v>
      </c>
      <c r="AS105" s="481">
        <f t="shared" si="352"/>
        <v>0</v>
      </c>
      <c r="AT105" s="481">
        <f t="shared" si="352"/>
        <v>0</v>
      </c>
      <c r="AU105" s="481">
        <f t="shared" si="352"/>
        <v>0</v>
      </c>
      <c r="AV105" s="481">
        <f t="shared" si="352"/>
        <v>0</v>
      </c>
      <c r="AW105" s="481">
        <f t="shared" si="352"/>
        <v>0</v>
      </c>
      <c r="AX105" s="481">
        <f t="shared" si="352"/>
        <v>0</v>
      </c>
      <c r="AY105" s="481">
        <f t="shared" si="352"/>
        <v>0</v>
      </c>
      <c r="AZ105" s="481">
        <f t="shared" si="352"/>
        <v>0</v>
      </c>
      <c r="BA105" s="481">
        <f t="shared" si="352"/>
        <v>0</v>
      </c>
      <c r="BB105" s="481">
        <f t="shared" si="352"/>
        <v>0</v>
      </c>
      <c r="BC105" s="481">
        <f t="shared" si="352"/>
        <v>0</v>
      </c>
      <c r="BD105" s="481">
        <f t="shared" si="352"/>
        <v>0</v>
      </c>
      <c r="BE105" s="481">
        <f t="shared" si="352"/>
        <v>0</v>
      </c>
      <c r="BF105" s="481">
        <f t="shared" si="352"/>
        <v>0</v>
      </c>
      <c r="BG105" s="481">
        <f t="shared" si="352"/>
        <v>0</v>
      </c>
      <c r="BH105" s="481">
        <f t="shared" si="352"/>
        <v>0</v>
      </c>
      <c r="BI105" s="481">
        <f t="shared" si="352"/>
        <v>0</v>
      </c>
      <c r="BJ105" s="481">
        <f t="shared" si="352"/>
        <v>0</v>
      </c>
      <c r="BK105" s="481">
        <f t="shared" si="352"/>
        <v>0</v>
      </c>
      <c r="BL105" s="481">
        <f t="shared" si="352"/>
        <v>0</v>
      </c>
      <c r="BM105" s="481">
        <f t="shared" si="352"/>
        <v>0</v>
      </c>
      <c r="BN105" s="481">
        <f t="shared" si="352"/>
        <v>0</v>
      </c>
      <c r="BO105" s="481">
        <f t="shared" si="352"/>
        <v>0</v>
      </c>
      <c r="BP105" s="481">
        <f t="shared" si="352"/>
        <v>0</v>
      </c>
      <c r="BQ105" s="481">
        <f t="shared" ref="BQ105:CE105" si="353">BQ63</f>
        <v>0</v>
      </c>
      <c r="BR105" s="481">
        <f t="shared" si="353"/>
        <v>0</v>
      </c>
      <c r="BS105" s="481">
        <f t="shared" si="353"/>
        <v>0</v>
      </c>
      <c r="BT105" s="481">
        <f t="shared" si="353"/>
        <v>0</v>
      </c>
      <c r="BU105" s="481">
        <f t="shared" si="353"/>
        <v>0</v>
      </c>
      <c r="BV105" s="481">
        <f t="shared" si="353"/>
        <v>0</v>
      </c>
      <c r="BW105" s="481">
        <f t="shared" si="353"/>
        <v>0</v>
      </c>
      <c r="BX105" s="481">
        <f t="shared" si="353"/>
        <v>0</v>
      </c>
      <c r="BY105" s="481">
        <f t="shared" si="353"/>
        <v>0</v>
      </c>
      <c r="BZ105" s="481">
        <f t="shared" si="353"/>
        <v>0</v>
      </c>
      <c r="CA105" s="481">
        <f t="shared" si="353"/>
        <v>0</v>
      </c>
      <c r="CB105" s="481">
        <f t="shared" si="353"/>
        <v>0</v>
      </c>
      <c r="CC105" s="481">
        <f t="shared" si="353"/>
        <v>0</v>
      </c>
      <c r="CD105" s="481">
        <f t="shared" si="353"/>
        <v>0</v>
      </c>
      <c r="CE105" s="481">
        <f t="shared" si="353"/>
        <v>0</v>
      </c>
      <c r="CF105" s="352"/>
      <c r="CG105" s="352"/>
      <c r="CH105" s="352"/>
      <c r="CI105" s="353"/>
      <c r="CJ105" s="354"/>
      <c r="CK105" s="354"/>
    </row>
    <row r="106" spans="1:91" ht="13.5" thickBot="1" x14ac:dyDescent="0.25">
      <c r="A106" s="339" t="s">
        <v>385</v>
      </c>
      <c r="B106" s="340"/>
      <c r="C106" s="341"/>
      <c r="D106" s="355">
        <f>SUM(D104:D105)</f>
        <v>10937.32743964638</v>
      </c>
      <c r="E106" s="356">
        <f>D106</f>
        <v>10937.32743964638</v>
      </c>
      <c r="F106" s="355">
        <f>E106+F105+F104</f>
        <v>19687.189391363485</v>
      </c>
      <c r="G106" s="351">
        <f>F106</f>
        <v>19687.189391363485</v>
      </c>
      <c r="H106" s="355">
        <f>G106+H105+H104</f>
        <v>25155.853111186676</v>
      </c>
      <c r="I106" s="356">
        <f t="shared" si="312"/>
        <v>25155.853111186676</v>
      </c>
      <c r="J106" s="355">
        <f>I106+J105+J104</f>
        <v>26249.585855151316</v>
      </c>
      <c r="K106" s="351">
        <f t="shared" si="313"/>
        <v>26249.585855151316</v>
      </c>
      <c r="L106" s="355">
        <f>K106+L105+L104</f>
        <v>27343.318599115955</v>
      </c>
      <c r="M106" s="356">
        <f t="shared" si="314"/>
        <v>27343.318599115955</v>
      </c>
      <c r="N106" s="355">
        <f>M106+N105+N104</f>
        <v>28437.051343080595</v>
      </c>
      <c r="O106" s="351">
        <f t="shared" si="315"/>
        <v>28437.051343080595</v>
      </c>
      <c r="P106" s="355">
        <f>O106+P105+P104</f>
        <v>29530.784087045235</v>
      </c>
      <c r="Q106" s="356">
        <f t="shared" si="316"/>
        <v>29530.784087045235</v>
      </c>
      <c r="R106" s="355">
        <f>Q106+R105+R104</f>
        <v>30624.516831009874</v>
      </c>
      <c r="S106" s="351">
        <f t="shared" si="317"/>
        <v>30624.516831009874</v>
      </c>
      <c r="T106" s="355">
        <f>S106+T105+T104</f>
        <v>31718.249574974514</v>
      </c>
      <c r="U106" s="356">
        <f t="shared" si="318"/>
        <v>31718.249574974514</v>
      </c>
      <c r="V106" s="355">
        <f>U106+V105+V104</f>
        <v>32811.982318939154</v>
      </c>
      <c r="W106" s="351">
        <f t="shared" si="319"/>
        <v>32811.982318939154</v>
      </c>
      <c r="X106" s="355">
        <f>W106+X105+X104</f>
        <v>33905.715062903793</v>
      </c>
      <c r="Y106" s="356">
        <f t="shared" si="320"/>
        <v>33905.715062903793</v>
      </c>
      <c r="Z106" s="355">
        <f>Y106+Z105+Z104</f>
        <v>34999.447806868433</v>
      </c>
      <c r="AA106" s="351">
        <f t="shared" si="321"/>
        <v>34999.447806868433</v>
      </c>
      <c r="AB106" s="355">
        <f>AA106+AB105+AB104</f>
        <v>34999.447806868433</v>
      </c>
      <c r="AC106" s="356">
        <f t="shared" si="322"/>
        <v>34999.447806868433</v>
      </c>
      <c r="AD106" s="355">
        <f>AC106+AD105+AD104</f>
        <v>122186.91329479772</v>
      </c>
      <c r="AE106" s="351">
        <f t="shared" si="323"/>
        <v>122186.91329479772</v>
      </c>
      <c r="AF106" s="355">
        <f>AE106+AF105+AF104</f>
        <v>124374.378782727</v>
      </c>
      <c r="AG106" s="356">
        <f t="shared" si="324"/>
        <v>124374.378782727</v>
      </c>
      <c r="AH106" s="355">
        <f>AG106+AH105+AH104</f>
        <v>126561.84427065628</v>
      </c>
      <c r="AI106" s="351">
        <f t="shared" si="325"/>
        <v>126561.84427065628</v>
      </c>
      <c r="AJ106" s="355">
        <f>AI106+AJ105+AJ104</f>
        <v>128749.30975858556</v>
      </c>
      <c r="AK106" s="356">
        <f t="shared" si="326"/>
        <v>128749.30975858556</v>
      </c>
      <c r="AL106" s="355">
        <f>AK106+AL105+AL104</f>
        <v>130936.77524651484</v>
      </c>
      <c r="AM106" s="351">
        <f t="shared" si="327"/>
        <v>130936.77524651484</v>
      </c>
      <c r="AN106" s="355">
        <f>AM106+AN105+AN104</f>
        <v>134217.97347840876</v>
      </c>
      <c r="AO106" s="356">
        <f t="shared" si="328"/>
        <v>134217.97347840876</v>
      </c>
      <c r="AP106" s="355">
        <f>AO106+AP105+AP104</f>
        <v>138592.90445426732</v>
      </c>
      <c r="AQ106" s="351">
        <f t="shared" si="329"/>
        <v>138592.90445426732</v>
      </c>
      <c r="AR106" s="355">
        <f>AQ106+AR105+AR104</f>
        <v>142967.83543012588</v>
      </c>
      <c r="AS106" s="356">
        <f t="shared" si="330"/>
        <v>142967.83543012588</v>
      </c>
      <c r="AT106" s="355">
        <f>AS106+AT105+AT104</f>
        <v>147342.76640598444</v>
      </c>
      <c r="AU106" s="351">
        <f t="shared" si="331"/>
        <v>147342.76640598444</v>
      </c>
      <c r="AV106" s="355">
        <f>AU106+AV105+AV104</f>
        <v>151717.697381843</v>
      </c>
      <c r="AW106" s="356">
        <f t="shared" si="332"/>
        <v>151717.697381843</v>
      </c>
      <c r="AX106" s="355">
        <f>AW106+AX105+AX104</f>
        <v>151717.697381843</v>
      </c>
      <c r="AY106" s="351">
        <f t="shared" si="333"/>
        <v>151717.697381843</v>
      </c>
      <c r="AZ106" s="355">
        <f>AY106+AZ105+AZ104</f>
        <v>151717.697381843</v>
      </c>
      <c r="BA106" s="356">
        <f t="shared" si="334"/>
        <v>151717.697381843</v>
      </c>
      <c r="BB106" s="355">
        <f>BA106+BB105+BB104</f>
        <v>151717.697381843</v>
      </c>
      <c r="BC106" s="356">
        <f t="shared" si="335"/>
        <v>151717.697381843</v>
      </c>
      <c r="BD106" s="355">
        <f>BC106+BD105+BD104</f>
        <v>152811.43012580764</v>
      </c>
      <c r="BE106" s="356">
        <f t="shared" si="336"/>
        <v>152811.43012580764</v>
      </c>
      <c r="BF106" s="355">
        <f>BE106+BF105+BF104</f>
        <v>153905.16286977229</v>
      </c>
      <c r="BG106" s="351">
        <f t="shared" si="337"/>
        <v>153905.16286977229</v>
      </c>
      <c r="BH106" s="355">
        <f>BG106+BH105+BH104</f>
        <v>154998.89561373694</v>
      </c>
      <c r="BI106" s="356">
        <f t="shared" si="338"/>
        <v>154998.89561373694</v>
      </c>
      <c r="BJ106" s="355">
        <f>BI106+BJ105+BJ104</f>
        <v>156092.62835770159</v>
      </c>
      <c r="BK106" s="356">
        <f t="shared" si="339"/>
        <v>156092.62835770159</v>
      </c>
      <c r="BL106" s="355">
        <f>BK106+BL105+BL104</f>
        <v>161561.29207752476</v>
      </c>
      <c r="BM106" s="356">
        <f t="shared" si="340"/>
        <v>161561.29207752476</v>
      </c>
      <c r="BN106" s="355">
        <f>BM106+BN105+BN104</f>
        <v>165936.22305338332</v>
      </c>
      <c r="BO106" s="356">
        <f t="shared" si="341"/>
        <v>165936.22305338332</v>
      </c>
      <c r="BP106" s="355">
        <f>BO106+BP105+BP104</f>
        <v>172498.61951717114</v>
      </c>
      <c r="BQ106" s="356">
        <f t="shared" si="342"/>
        <v>172498.61951717114</v>
      </c>
      <c r="BR106" s="355">
        <f>BQ106+BR105+BR104</f>
        <v>176873.5504930297</v>
      </c>
      <c r="BS106" s="356">
        <f t="shared" si="343"/>
        <v>176873.5504930297</v>
      </c>
      <c r="BT106" s="355">
        <f>BS106+BT105+BT104</f>
        <v>179061.01598095897</v>
      </c>
      <c r="BU106" s="356">
        <f t="shared" si="344"/>
        <v>179061.01598095897</v>
      </c>
      <c r="BV106" s="355">
        <f>BU106+BV105+BV104</f>
        <v>179061.01598095897</v>
      </c>
      <c r="BW106" s="356">
        <f t="shared" si="345"/>
        <v>179061.01598095897</v>
      </c>
      <c r="BX106" s="355">
        <f>BW106+BX105+BX104</f>
        <v>183435.94695681753</v>
      </c>
      <c r="BY106" s="356">
        <f t="shared" si="346"/>
        <v>183435.94695681753</v>
      </c>
      <c r="BZ106" s="355">
        <f>BY106+BZ105+BZ104</f>
        <v>187810.87793267609</v>
      </c>
      <c r="CA106" s="356">
        <f t="shared" si="346"/>
        <v>187810.87793267609</v>
      </c>
      <c r="CB106" s="355">
        <f>CA106+CB105+CB104</f>
        <v>192185.80890853464</v>
      </c>
      <c r="CC106" s="356">
        <f t="shared" si="348"/>
        <v>192185.80890853464</v>
      </c>
      <c r="CD106" s="355">
        <f>CC106+CD105+CD104</f>
        <v>194373.27439646391</v>
      </c>
      <c r="CE106" s="356">
        <f t="shared" si="349"/>
        <v>194373.27439646391</v>
      </c>
      <c r="CF106" s="348"/>
      <c r="CG106" s="348"/>
      <c r="CH106" s="348"/>
      <c r="CI106" s="349"/>
      <c r="CJ106" s="350"/>
      <c r="CK106" s="350"/>
    </row>
    <row r="110" spans="1:91" x14ac:dyDescent="0.2">
      <c r="C110" s="249" t="s">
        <v>388</v>
      </c>
      <c r="D110" s="951">
        <f>IF(D75=0,0,D52)</f>
        <v>10937.32743964638</v>
      </c>
      <c r="E110" s="952"/>
      <c r="F110" s="951">
        <f>IF(F75=0,0,F52)</f>
        <v>8749.8619517171028</v>
      </c>
      <c r="G110" s="952"/>
      <c r="H110" s="951">
        <f>IF(H75=0,0,H52)</f>
        <v>5468.6637198231901</v>
      </c>
      <c r="I110" s="952"/>
      <c r="J110" s="951">
        <f>IF(J75=0,0,J52)</f>
        <v>1093.7327439646378</v>
      </c>
      <c r="K110" s="952"/>
      <c r="L110" s="951">
        <f>IF(L75=0,0,L52)</f>
        <v>1093.7327439646378</v>
      </c>
      <c r="M110" s="952"/>
      <c r="N110" s="951">
        <f>IF(N75=0,0,N52)</f>
        <v>1093.7327439646378</v>
      </c>
      <c r="O110" s="952"/>
      <c r="P110" s="951">
        <f>IF(P75=0,0,P52)</f>
        <v>0</v>
      </c>
      <c r="Q110" s="952"/>
      <c r="R110" s="951">
        <f>IF(R75=0,0,R52)</f>
        <v>0</v>
      </c>
      <c r="S110" s="952"/>
      <c r="T110" s="951">
        <f>IF(T75=0,0,T52)</f>
        <v>1093.7327439646378</v>
      </c>
      <c r="U110" s="952"/>
      <c r="V110" s="951">
        <f>IF(V75=0,0,V52)</f>
        <v>1093.7327439646378</v>
      </c>
      <c r="W110" s="952"/>
      <c r="X110" s="951">
        <f>IF(X75=0,0,X52)</f>
        <v>1093.7327439646378</v>
      </c>
      <c r="Y110" s="952"/>
      <c r="Z110" s="951">
        <f>IF(Z75=0,0,Z52)</f>
        <v>0</v>
      </c>
      <c r="AA110" s="952"/>
      <c r="AB110" s="951">
        <f>IF(AB75=0,0,AB52)</f>
        <v>0</v>
      </c>
      <c r="AC110" s="952"/>
      <c r="AD110" s="951">
        <f>IF(AD75=0,0,AD52)</f>
        <v>2187.4654879292757</v>
      </c>
      <c r="AE110" s="952"/>
      <c r="AF110" s="951">
        <f>IF(AF75=0,0,AF52)</f>
        <v>2187.4654879292757</v>
      </c>
      <c r="AG110" s="952"/>
      <c r="AH110" s="951">
        <f>IF(AH75=0,0,AH52)</f>
        <v>2187.4654879292757</v>
      </c>
      <c r="AI110" s="952"/>
      <c r="AJ110" s="951">
        <f>IF(AJ75=0,0,AJ52)</f>
        <v>0</v>
      </c>
      <c r="AK110" s="952"/>
      <c r="AL110" s="951">
        <f>IF(AL75=0,0,AL52)</f>
        <v>2187.4654879292757</v>
      </c>
      <c r="AM110" s="952"/>
      <c r="AN110" s="951">
        <f>IF(AN75=0,0,AN52)</f>
        <v>3281.1982318939135</v>
      </c>
      <c r="AO110" s="952"/>
      <c r="AP110" s="951">
        <f>IF(AP75=0,0,AP52)</f>
        <v>4374.9309758585514</v>
      </c>
      <c r="AQ110" s="952"/>
      <c r="AR110" s="951">
        <f>IF(AR75=0,0,AR52)</f>
        <v>4374.9309758585514</v>
      </c>
      <c r="AS110" s="952"/>
      <c r="AT110" s="951">
        <f>IF(AT75=0,0,AT52)</f>
        <v>4374.9309758585514</v>
      </c>
      <c r="AU110" s="952"/>
      <c r="AV110" s="951">
        <f>IF(AV75=0,0,AV52)</f>
        <v>4374.9309758585514</v>
      </c>
      <c r="AW110" s="952"/>
      <c r="AX110" s="951">
        <f>IF(AX75=0,0,AX52)</f>
        <v>0</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61249.033662019749</v>
      </c>
    </row>
    <row r="111" spans="1:91" x14ac:dyDescent="0.2">
      <c r="C111" s="249" t="s">
        <v>389</v>
      </c>
      <c r="D111" s="951">
        <f>D76</f>
        <v>11732.5</v>
      </c>
      <c r="E111" s="952"/>
      <c r="F111" s="951">
        <f t="shared" ref="F111" si="354">F76</f>
        <v>6475</v>
      </c>
      <c r="G111" s="952"/>
      <c r="H111" s="951">
        <f t="shared" ref="H111" si="355">H76</f>
        <v>2556.25</v>
      </c>
      <c r="I111" s="952"/>
      <c r="J111" s="951">
        <f t="shared" ref="J111" si="356">J76</f>
        <v>1697.5</v>
      </c>
      <c r="K111" s="952"/>
      <c r="L111" s="951">
        <f t="shared" ref="L111" si="357">L76</f>
        <v>897.5</v>
      </c>
      <c r="M111" s="952"/>
      <c r="N111" s="951">
        <f t="shared" ref="N111" si="358">N76</f>
        <v>450</v>
      </c>
      <c r="O111" s="952"/>
      <c r="P111" s="951">
        <f t="shared" ref="P111" si="359">P76</f>
        <v>0</v>
      </c>
      <c r="Q111" s="952"/>
      <c r="R111" s="951">
        <f t="shared" ref="R111" si="360">R76</f>
        <v>0</v>
      </c>
      <c r="S111" s="952"/>
      <c r="T111" s="951">
        <f t="shared" ref="T111" si="361">T76</f>
        <v>2666.25</v>
      </c>
      <c r="U111" s="952"/>
      <c r="V111" s="951">
        <f t="shared" ref="V111" si="362">V76</f>
        <v>2315</v>
      </c>
      <c r="W111" s="952"/>
      <c r="X111" s="951">
        <f t="shared" ref="X111" si="363">X76</f>
        <v>970</v>
      </c>
      <c r="Y111" s="952"/>
      <c r="Z111" s="951">
        <f t="shared" ref="Z111" si="364">Z76</f>
        <v>0</v>
      </c>
      <c r="AA111" s="952"/>
      <c r="AB111" s="951">
        <f t="shared" ref="AB111" si="365">AB76</f>
        <v>0</v>
      </c>
      <c r="AC111" s="952"/>
      <c r="AD111" s="951">
        <f t="shared" ref="AD111" si="366">AD76</f>
        <v>310</v>
      </c>
      <c r="AE111" s="952"/>
      <c r="AF111" s="951">
        <f t="shared" ref="AF111" si="367">AF76</f>
        <v>3020</v>
      </c>
      <c r="AG111" s="952"/>
      <c r="AH111" s="951">
        <f t="shared" ref="AH111" si="368">AH76</f>
        <v>350</v>
      </c>
      <c r="AI111" s="952"/>
      <c r="AJ111" s="951">
        <f t="shared" ref="AJ111" si="369">AJ76</f>
        <v>0</v>
      </c>
      <c r="AK111" s="952"/>
      <c r="AL111" s="951">
        <f t="shared" ref="AL111" si="370">AL76</f>
        <v>3213</v>
      </c>
      <c r="AM111" s="952"/>
      <c r="AN111" s="951">
        <f t="shared" ref="AN111" si="371">AN76</f>
        <v>5975</v>
      </c>
      <c r="AO111" s="952"/>
      <c r="AP111" s="951">
        <f t="shared" ref="AP111" si="372">AP76</f>
        <v>11044</v>
      </c>
      <c r="AQ111" s="952"/>
      <c r="AR111" s="951">
        <f t="shared" ref="AR111" si="373">AR76</f>
        <v>6220</v>
      </c>
      <c r="AS111" s="952"/>
      <c r="AT111" s="951">
        <f>AT76</f>
        <v>7350</v>
      </c>
      <c r="AU111" s="952"/>
      <c r="AV111" s="951">
        <f t="shared" ref="AV111" si="374">AV76</f>
        <v>6211</v>
      </c>
      <c r="AW111" s="952"/>
      <c r="AX111" s="951">
        <f t="shared" ref="AX111" si="375">AX76</f>
        <v>3808.5</v>
      </c>
      <c r="AY111" s="952"/>
      <c r="AZ111" s="951">
        <f t="shared" ref="AZ111:CD111" si="376">AZ76</f>
        <v>0</v>
      </c>
      <c r="BA111" s="952"/>
      <c r="BB111" s="951">
        <f t="shared" si="376"/>
        <v>0</v>
      </c>
      <c r="BC111" s="952"/>
      <c r="BD111" s="951">
        <f t="shared" si="376"/>
        <v>0</v>
      </c>
      <c r="BE111" s="952"/>
      <c r="BF111" s="951">
        <f t="shared" si="376"/>
        <v>0</v>
      </c>
      <c r="BG111" s="952"/>
      <c r="BH111" s="951">
        <f t="shared" si="376"/>
        <v>0</v>
      </c>
      <c r="BI111" s="952"/>
      <c r="BJ111" s="951">
        <f t="shared" si="376"/>
        <v>0</v>
      </c>
      <c r="BK111" s="952"/>
      <c r="BL111" s="951">
        <f t="shared" si="376"/>
        <v>0</v>
      </c>
      <c r="BM111" s="952"/>
      <c r="BN111" s="951">
        <f t="shared" si="376"/>
        <v>0</v>
      </c>
      <c r="BO111" s="952"/>
      <c r="BP111" s="951">
        <f t="shared" si="376"/>
        <v>0</v>
      </c>
      <c r="BQ111" s="952"/>
      <c r="BR111" s="951">
        <f t="shared" si="376"/>
        <v>0</v>
      </c>
      <c r="BS111" s="952"/>
      <c r="BT111" s="951">
        <f t="shared" si="376"/>
        <v>0</v>
      </c>
      <c r="BU111" s="952"/>
      <c r="BV111" s="951">
        <f t="shared" si="376"/>
        <v>0</v>
      </c>
      <c r="BW111" s="952"/>
      <c r="BX111" s="951">
        <f t="shared" si="376"/>
        <v>0</v>
      </c>
      <c r="BY111" s="952"/>
      <c r="BZ111" s="951">
        <f t="shared" si="376"/>
        <v>0</v>
      </c>
      <c r="CA111" s="952"/>
      <c r="CB111" s="951">
        <f t="shared" si="376"/>
        <v>0</v>
      </c>
      <c r="CC111" s="952"/>
      <c r="CD111" s="951">
        <f t="shared" si="376"/>
        <v>0</v>
      </c>
      <c r="CE111" s="952"/>
      <c r="CF111" s="482">
        <f>SUM(D111:CE111)</f>
        <v>77261.5</v>
      </c>
    </row>
  </sheetData>
  <mergeCells count="1585">
    <mergeCell ref="A2:C3"/>
    <mergeCell ref="D2:AA2"/>
    <mergeCell ref="AB2:AY2"/>
    <mergeCell ref="AZ2:BW2"/>
    <mergeCell ref="D3:E3"/>
    <mergeCell ref="F3:G3"/>
    <mergeCell ref="H3:I3"/>
    <mergeCell ref="J3:K3"/>
    <mergeCell ref="AN3:AO3"/>
    <mergeCell ref="AP3:AQ3"/>
    <mergeCell ref="AR3:AS3"/>
    <mergeCell ref="AT3:AU3"/>
    <mergeCell ref="X3:Y3"/>
    <mergeCell ref="Z3:AA3"/>
    <mergeCell ref="AB3:AC3"/>
    <mergeCell ref="AD3:AE3"/>
    <mergeCell ref="AF3:AG3"/>
    <mergeCell ref="AH3:AI3"/>
    <mergeCell ref="L3:M3"/>
    <mergeCell ref="N3:O3"/>
    <mergeCell ref="P3:Q3"/>
    <mergeCell ref="R3:S3"/>
    <mergeCell ref="T3:U3"/>
    <mergeCell ref="V3:W3"/>
    <mergeCell ref="AL3:AM3"/>
    <mergeCell ref="CF1:CG1"/>
    <mergeCell ref="AZ40:BW40"/>
    <mergeCell ref="CN40:CP41"/>
    <mergeCell ref="D41:E41"/>
    <mergeCell ref="F41:G41"/>
    <mergeCell ref="H41:I41"/>
    <mergeCell ref="J41:K41"/>
    <mergeCell ref="A11:C11"/>
    <mergeCell ref="A13:C13"/>
    <mergeCell ref="A15:C15"/>
    <mergeCell ref="A17:C17"/>
    <mergeCell ref="A19:C19"/>
    <mergeCell ref="A21:C21"/>
    <mergeCell ref="BT3:BU3"/>
    <mergeCell ref="BV3:BW3"/>
    <mergeCell ref="BX3:BY3"/>
    <mergeCell ref="BZ3:CA3"/>
    <mergeCell ref="CB3:CC3"/>
    <mergeCell ref="CD3:CE3"/>
    <mergeCell ref="BH3:BI3"/>
    <mergeCell ref="BJ3:BK3"/>
    <mergeCell ref="BL3:BM3"/>
    <mergeCell ref="BN3:BO3"/>
    <mergeCell ref="BP3:BQ3"/>
    <mergeCell ref="BR3:BS3"/>
    <mergeCell ref="AV3:AW3"/>
    <mergeCell ref="AX3:AY3"/>
    <mergeCell ref="AZ3:BA3"/>
    <mergeCell ref="BB3:BC3"/>
    <mergeCell ref="BD3:BE3"/>
    <mergeCell ref="BF3:BG3"/>
    <mergeCell ref="AJ3:AK3"/>
    <mergeCell ref="AR41:AS41"/>
    <mergeCell ref="AT41:AU41"/>
    <mergeCell ref="X41:Y41"/>
    <mergeCell ref="Z41:AA41"/>
    <mergeCell ref="AB41:AC41"/>
    <mergeCell ref="AD41:AE41"/>
    <mergeCell ref="AF41:AG41"/>
    <mergeCell ref="AH41:AI41"/>
    <mergeCell ref="L41:M41"/>
    <mergeCell ref="N41:O41"/>
    <mergeCell ref="P41:Q41"/>
    <mergeCell ref="R41:S41"/>
    <mergeCell ref="T41:U41"/>
    <mergeCell ref="V41:W41"/>
    <mergeCell ref="A40:B41"/>
    <mergeCell ref="D40:AA40"/>
    <mergeCell ref="AB40:AY40"/>
    <mergeCell ref="D42:AA42"/>
    <mergeCell ref="AB42:AY42"/>
    <mergeCell ref="AZ42:BW42"/>
    <mergeCell ref="BX42:CE42"/>
    <mergeCell ref="CF42:CH42"/>
    <mergeCell ref="D43:E43"/>
    <mergeCell ref="F43:G43"/>
    <mergeCell ref="H43:I43"/>
    <mergeCell ref="J43:K43"/>
    <mergeCell ref="L43:M43"/>
    <mergeCell ref="BT41:BU41"/>
    <mergeCell ref="BV41:BW41"/>
    <mergeCell ref="BX41:BY41"/>
    <mergeCell ref="BZ41:CA41"/>
    <mergeCell ref="CB41:CC41"/>
    <mergeCell ref="CD41:CE41"/>
    <mergeCell ref="BH41:BI41"/>
    <mergeCell ref="BJ41:BK41"/>
    <mergeCell ref="BL41:BM41"/>
    <mergeCell ref="BN41:BO41"/>
    <mergeCell ref="BP41:BQ41"/>
    <mergeCell ref="BR41:BS41"/>
    <mergeCell ref="AV41:AW41"/>
    <mergeCell ref="AX41:AY41"/>
    <mergeCell ref="AZ41:BA41"/>
    <mergeCell ref="BB41:BC41"/>
    <mergeCell ref="BD41:BE41"/>
    <mergeCell ref="BF41:BG41"/>
    <mergeCell ref="AJ41:AK41"/>
    <mergeCell ref="AL41:AM41"/>
    <mergeCell ref="AN41:AO41"/>
    <mergeCell ref="AP41:AQ41"/>
    <mergeCell ref="BX43:BY43"/>
    <mergeCell ref="BZ43:CA43"/>
    <mergeCell ref="CB43:CC43"/>
    <mergeCell ref="CD43:CE43"/>
    <mergeCell ref="D44:E44"/>
    <mergeCell ref="F44:G44"/>
    <mergeCell ref="H44:I44"/>
    <mergeCell ref="J44:K44"/>
    <mergeCell ref="L44:M44"/>
    <mergeCell ref="BJ43:BK43"/>
    <mergeCell ref="BL43:BM43"/>
    <mergeCell ref="BN43:BO43"/>
    <mergeCell ref="BP43:BQ43"/>
    <mergeCell ref="BR43:BS43"/>
    <mergeCell ref="BT43:BU43"/>
    <mergeCell ref="AX43:AY43"/>
    <mergeCell ref="AZ43:BA43"/>
    <mergeCell ref="BB43:BC43"/>
    <mergeCell ref="BD43:BE43"/>
    <mergeCell ref="BF43:BG43"/>
    <mergeCell ref="BH43:BI43"/>
    <mergeCell ref="AL43:AM43"/>
    <mergeCell ref="AN43:AO43"/>
    <mergeCell ref="AP43:AQ43"/>
    <mergeCell ref="AR43:AS43"/>
    <mergeCell ref="AT43:AU43"/>
    <mergeCell ref="AV43:AW43"/>
    <mergeCell ref="Z43:AA43"/>
    <mergeCell ref="AB43:AC43"/>
    <mergeCell ref="AD43:AE43"/>
    <mergeCell ref="AF43:AG43"/>
    <mergeCell ref="AH43:AI43"/>
    <mergeCell ref="AP44:AQ44"/>
    <mergeCell ref="AR44:AS44"/>
    <mergeCell ref="AT44:AU44"/>
    <mergeCell ref="AV44:AW44"/>
    <mergeCell ref="Z44:AA44"/>
    <mergeCell ref="AB44:AC44"/>
    <mergeCell ref="AD44:AE44"/>
    <mergeCell ref="AF44:AG44"/>
    <mergeCell ref="AH44:AI44"/>
    <mergeCell ref="AJ44:AK44"/>
    <mergeCell ref="N44:O44"/>
    <mergeCell ref="P44:Q44"/>
    <mergeCell ref="R44:S44"/>
    <mergeCell ref="T44:U44"/>
    <mergeCell ref="V44:W44"/>
    <mergeCell ref="X44:Y44"/>
    <mergeCell ref="BV43:BW43"/>
    <mergeCell ref="AJ43:AK43"/>
    <mergeCell ref="N43:O43"/>
    <mergeCell ref="P43:Q43"/>
    <mergeCell ref="R43:S43"/>
    <mergeCell ref="T43:U43"/>
    <mergeCell ref="V43:W43"/>
    <mergeCell ref="X43:Y43"/>
    <mergeCell ref="AH45:AI45"/>
    <mergeCell ref="AJ45:AK45"/>
    <mergeCell ref="N45:O45"/>
    <mergeCell ref="P45:Q45"/>
    <mergeCell ref="R45:S45"/>
    <mergeCell ref="T45:U45"/>
    <mergeCell ref="V45:W45"/>
    <mergeCell ref="X45:Y45"/>
    <mergeCell ref="BV44:BW44"/>
    <mergeCell ref="BX44:BY44"/>
    <mergeCell ref="BZ44:CA44"/>
    <mergeCell ref="CB44:CC44"/>
    <mergeCell ref="CD44:CE44"/>
    <mergeCell ref="D45:E45"/>
    <mergeCell ref="F45:G45"/>
    <mergeCell ref="H45:I45"/>
    <mergeCell ref="J45:K45"/>
    <mergeCell ref="L45:M45"/>
    <mergeCell ref="BJ44:BK44"/>
    <mergeCell ref="BL44:BM44"/>
    <mergeCell ref="BN44:BO44"/>
    <mergeCell ref="BP44:BQ44"/>
    <mergeCell ref="BR44:BS44"/>
    <mergeCell ref="BT44:BU44"/>
    <mergeCell ref="AX44:AY44"/>
    <mergeCell ref="AZ44:BA44"/>
    <mergeCell ref="BB44:BC44"/>
    <mergeCell ref="BD44:BE44"/>
    <mergeCell ref="BF44:BG44"/>
    <mergeCell ref="BH44:BI44"/>
    <mergeCell ref="AL44:AM44"/>
    <mergeCell ref="AN44:AO44"/>
    <mergeCell ref="BV45:BW45"/>
    <mergeCell ref="BX45:BY45"/>
    <mergeCell ref="BZ45:CA45"/>
    <mergeCell ref="CB45:CC45"/>
    <mergeCell ref="CD45:CE45"/>
    <mergeCell ref="D46:E46"/>
    <mergeCell ref="F46:G46"/>
    <mergeCell ref="H46:I46"/>
    <mergeCell ref="J46:K46"/>
    <mergeCell ref="L46:M46"/>
    <mergeCell ref="BJ45:BK45"/>
    <mergeCell ref="BL45:BM45"/>
    <mergeCell ref="BN45:BO45"/>
    <mergeCell ref="BP45:BQ45"/>
    <mergeCell ref="BR45:BS45"/>
    <mergeCell ref="BT45:BU45"/>
    <mergeCell ref="AX45:AY45"/>
    <mergeCell ref="AZ45:BA45"/>
    <mergeCell ref="BB45:BC45"/>
    <mergeCell ref="BD45:BE45"/>
    <mergeCell ref="BF45:BG45"/>
    <mergeCell ref="BH45:BI45"/>
    <mergeCell ref="AL45:AM45"/>
    <mergeCell ref="AN45:AO45"/>
    <mergeCell ref="AP45:AQ45"/>
    <mergeCell ref="AR45:AS45"/>
    <mergeCell ref="AT45:AU45"/>
    <mergeCell ref="AV45:AW45"/>
    <mergeCell ref="Z45:AA45"/>
    <mergeCell ref="AB45:AC45"/>
    <mergeCell ref="AD45:AE45"/>
    <mergeCell ref="AF45:AG45"/>
    <mergeCell ref="BZ46:CA46"/>
    <mergeCell ref="CB46:CC46"/>
    <mergeCell ref="CD46:CE46"/>
    <mergeCell ref="D47:E47"/>
    <mergeCell ref="F47:G47"/>
    <mergeCell ref="H47:I47"/>
    <mergeCell ref="J47:K47"/>
    <mergeCell ref="L47:M47"/>
    <mergeCell ref="BJ46:BK46"/>
    <mergeCell ref="BL46:BM46"/>
    <mergeCell ref="BN46:BO46"/>
    <mergeCell ref="BP46:BQ46"/>
    <mergeCell ref="BR46:BS46"/>
    <mergeCell ref="BT46:BU46"/>
    <mergeCell ref="AX46:AY46"/>
    <mergeCell ref="AZ46:BA46"/>
    <mergeCell ref="BB46:BC46"/>
    <mergeCell ref="BD46:BE46"/>
    <mergeCell ref="BF46:BG46"/>
    <mergeCell ref="BH46:BI46"/>
    <mergeCell ref="AL46:AM46"/>
    <mergeCell ref="AN46:AO46"/>
    <mergeCell ref="AP46:AQ46"/>
    <mergeCell ref="AR46:AS46"/>
    <mergeCell ref="AT46:AU46"/>
    <mergeCell ref="AV46:AW46"/>
    <mergeCell ref="Z46:AA46"/>
    <mergeCell ref="AB46:AC46"/>
    <mergeCell ref="AD46:AE46"/>
    <mergeCell ref="AF46:AG46"/>
    <mergeCell ref="AH46:AI46"/>
    <mergeCell ref="AH47:AI47"/>
    <mergeCell ref="AJ47:AK47"/>
    <mergeCell ref="N47:O47"/>
    <mergeCell ref="P47:Q47"/>
    <mergeCell ref="R47:S47"/>
    <mergeCell ref="T47:U47"/>
    <mergeCell ref="V47:W47"/>
    <mergeCell ref="X47:Y47"/>
    <mergeCell ref="BV46:BW46"/>
    <mergeCell ref="AJ46:AK46"/>
    <mergeCell ref="N46:O46"/>
    <mergeCell ref="P46:Q46"/>
    <mergeCell ref="R46:S46"/>
    <mergeCell ref="T46:U46"/>
    <mergeCell ref="V46:W46"/>
    <mergeCell ref="X46:Y46"/>
    <mergeCell ref="BX46:BY46"/>
    <mergeCell ref="BV47:BW47"/>
    <mergeCell ref="BX47:BY47"/>
    <mergeCell ref="BZ47:CA47"/>
    <mergeCell ref="CB47:CC47"/>
    <mergeCell ref="CD47:CE47"/>
    <mergeCell ref="D48:E48"/>
    <mergeCell ref="F48:G48"/>
    <mergeCell ref="H48:I48"/>
    <mergeCell ref="J48:K48"/>
    <mergeCell ref="L48:M48"/>
    <mergeCell ref="BJ47:BK47"/>
    <mergeCell ref="BL47:BM47"/>
    <mergeCell ref="BN47:BO47"/>
    <mergeCell ref="BP47:BQ47"/>
    <mergeCell ref="BR47:BS47"/>
    <mergeCell ref="BT47:BU47"/>
    <mergeCell ref="AX47:AY47"/>
    <mergeCell ref="AZ47:BA47"/>
    <mergeCell ref="BB47:BC47"/>
    <mergeCell ref="BD47:BE47"/>
    <mergeCell ref="BF47:BG47"/>
    <mergeCell ref="BH47:BI47"/>
    <mergeCell ref="AL47:AM47"/>
    <mergeCell ref="AN47:AO47"/>
    <mergeCell ref="AP47:AQ47"/>
    <mergeCell ref="AR47:AS47"/>
    <mergeCell ref="AT47:AU47"/>
    <mergeCell ref="AV47:AW47"/>
    <mergeCell ref="Z47:AA47"/>
    <mergeCell ref="AB47:AC47"/>
    <mergeCell ref="AD47:AE47"/>
    <mergeCell ref="AF47:AG47"/>
    <mergeCell ref="BH48:BI48"/>
    <mergeCell ref="AL48:AM48"/>
    <mergeCell ref="AN48:AO48"/>
    <mergeCell ref="AP48:AQ48"/>
    <mergeCell ref="AR48:AS48"/>
    <mergeCell ref="AT48:AU48"/>
    <mergeCell ref="AV48:AW48"/>
    <mergeCell ref="Z48:AA48"/>
    <mergeCell ref="AB48:AC48"/>
    <mergeCell ref="AD48:AE48"/>
    <mergeCell ref="AF48:AG48"/>
    <mergeCell ref="AH48:AI48"/>
    <mergeCell ref="AJ48:AK48"/>
    <mergeCell ref="N48:O48"/>
    <mergeCell ref="P48:Q48"/>
    <mergeCell ref="R48:S48"/>
    <mergeCell ref="T48:U48"/>
    <mergeCell ref="V48:W48"/>
    <mergeCell ref="X48:Y48"/>
    <mergeCell ref="AN49:AO49"/>
    <mergeCell ref="AP49:AQ49"/>
    <mergeCell ref="AR49:AS49"/>
    <mergeCell ref="AT49:AU49"/>
    <mergeCell ref="AV49:AW49"/>
    <mergeCell ref="Z49:AA49"/>
    <mergeCell ref="AB49:AC49"/>
    <mergeCell ref="AD49:AE49"/>
    <mergeCell ref="AF49:AG49"/>
    <mergeCell ref="AH49:AI49"/>
    <mergeCell ref="AH50:AI50"/>
    <mergeCell ref="BV48:BW48"/>
    <mergeCell ref="BX48:BY48"/>
    <mergeCell ref="BZ48:CA48"/>
    <mergeCell ref="CB48:CC48"/>
    <mergeCell ref="CD48:CE48"/>
    <mergeCell ref="D49:E49"/>
    <mergeCell ref="F49:G49"/>
    <mergeCell ref="H49:I49"/>
    <mergeCell ref="J49:K49"/>
    <mergeCell ref="L49:M49"/>
    <mergeCell ref="BJ48:BK48"/>
    <mergeCell ref="BL48:BM48"/>
    <mergeCell ref="BN48:BO48"/>
    <mergeCell ref="BP48:BQ48"/>
    <mergeCell ref="BR48:BS48"/>
    <mergeCell ref="BT48:BU48"/>
    <mergeCell ref="AX48:AY48"/>
    <mergeCell ref="AZ48:BA48"/>
    <mergeCell ref="BB48:BC48"/>
    <mergeCell ref="BD48:BE48"/>
    <mergeCell ref="BF48:BG48"/>
    <mergeCell ref="BV49:BW49"/>
    <mergeCell ref="AJ49:AK49"/>
    <mergeCell ref="N49:O49"/>
    <mergeCell ref="P49:Q49"/>
    <mergeCell ref="R49:S49"/>
    <mergeCell ref="T49:U49"/>
    <mergeCell ref="V49:W49"/>
    <mergeCell ref="X49:Y49"/>
    <mergeCell ref="BX49:BY49"/>
    <mergeCell ref="BV50:BW50"/>
    <mergeCell ref="BX50:BY50"/>
    <mergeCell ref="BZ49:CA49"/>
    <mergeCell ref="CB49:CC49"/>
    <mergeCell ref="CD49:CE49"/>
    <mergeCell ref="D50:E50"/>
    <mergeCell ref="F50:G50"/>
    <mergeCell ref="H50:I50"/>
    <mergeCell ref="J50:K50"/>
    <mergeCell ref="L50:M50"/>
    <mergeCell ref="BJ49:BK49"/>
    <mergeCell ref="BL49:BM49"/>
    <mergeCell ref="BN49:BO49"/>
    <mergeCell ref="BP49:BQ49"/>
    <mergeCell ref="BR49:BS49"/>
    <mergeCell ref="BT49:BU49"/>
    <mergeCell ref="AX49:AY49"/>
    <mergeCell ref="AZ49:BA49"/>
    <mergeCell ref="BB49:BC49"/>
    <mergeCell ref="BD49:BE49"/>
    <mergeCell ref="BF49:BG49"/>
    <mergeCell ref="BH49:BI49"/>
    <mergeCell ref="AL49:AM49"/>
    <mergeCell ref="CB50:CC50"/>
    <mergeCell ref="CD50:CE50"/>
    <mergeCell ref="D51:E51"/>
    <mergeCell ref="F51:G51"/>
    <mergeCell ref="H51:I51"/>
    <mergeCell ref="J51:K51"/>
    <mergeCell ref="L51:M51"/>
    <mergeCell ref="BJ50:BK50"/>
    <mergeCell ref="BL50:BM50"/>
    <mergeCell ref="BN50:BO50"/>
    <mergeCell ref="BP50:BQ50"/>
    <mergeCell ref="BR50:BS50"/>
    <mergeCell ref="BT50:BU50"/>
    <mergeCell ref="AX50:AY50"/>
    <mergeCell ref="AZ50:BA50"/>
    <mergeCell ref="BB50:BC50"/>
    <mergeCell ref="BD50:BE50"/>
    <mergeCell ref="BF50:BG50"/>
    <mergeCell ref="BH50:BI50"/>
    <mergeCell ref="AL50:AM50"/>
    <mergeCell ref="AN50:AO50"/>
    <mergeCell ref="AP50:AQ50"/>
    <mergeCell ref="AR50:AS50"/>
    <mergeCell ref="AT50:AU50"/>
    <mergeCell ref="AV50:AW50"/>
    <mergeCell ref="Z50:AA50"/>
    <mergeCell ref="AB50:AC50"/>
    <mergeCell ref="AD50:AE50"/>
    <mergeCell ref="AF50:AG50"/>
    <mergeCell ref="AL51:AM51"/>
    <mergeCell ref="AN51:AO51"/>
    <mergeCell ref="AJ50:AK50"/>
    <mergeCell ref="T51:U51"/>
    <mergeCell ref="V51:W51"/>
    <mergeCell ref="X51:Y51"/>
    <mergeCell ref="AD52:AE52"/>
    <mergeCell ref="AF52:AG52"/>
    <mergeCell ref="AH52:AI52"/>
    <mergeCell ref="AJ52:AK52"/>
    <mergeCell ref="N52:O52"/>
    <mergeCell ref="P52:Q52"/>
    <mergeCell ref="R52:S52"/>
    <mergeCell ref="T52:U52"/>
    <mergeCell ref="V52:W52"/>
    <mergeCell ref="X52:Y52"/>
    <mergeCell ref="BZ50:CA50"/>
    <mergeCell ref="N50:O50"/>
    <mergeCell ref="P50:Q50"/>
    <mergeCell ref="R50:S50"/>
    <mergeCell ref="T50:U50"/>
    <mergeCell ref="V50:W50"/>
    <mergeCell ref="X50:Y50"/>
    <mergeCell ref="BV51:BW51"/>
    <mergeCell ref="BX51:BY51"/>
    <mergeCell ref="BZ51:CA51"/>
    <mergeCell ref="CB51:CC51"/>
    <mergeCell ref="CD51:CE51"/>
    <mergeCell ref="D52:E52"/>
    <mergeCell ref="F52:G52"/>
    <mergeCell ref="H52:I52"/>
    <mergeCell ref="J52:K52"/>
    <mergeCell ref="L52:M52"/>
    <mergeCell ref="BJ51:BK51"/>
    <mergeCell ref="BL51:BM51"/>
    <mergeCell ref="BN51:BO51"/>
    <mergeCell ref="BP51:BQ51"/>
    <mergeCell ref="BR51:BS51"/>
    <mergeCell ref="BT51:BU51"/>
    <mergeCell ref="AX51:AY51"/>
    <mergeCell ref="AZ51:BA51"/>
    <mergeCell ref="BB51:BC51"/>
    <mergeCell ref="BD51:BE51"/>
    <mergeCell ref="BF51:BG51"/>
    <mergeCell ref="BH51:BI51"/>
    <mergeCell ref="AP51:AQ51"/>
    <mergeCell ref="AR51:AS51"/>
    <mergeCell ref="AT51:AU51"/>
    <mergeCell ref="AV51:AW51"/>
    <mergeCell ref="Z51:AA51"/>
    <mergeCell ref="AB51:AC51"/>
    <mergeCell ref="AD51:AE51"/>
    <mergeCell ref="AF51:AG51"/>
    <mergeCell ref="AH51:AI51"/>
    <mergeCell ref="AJ51:AK51"/>
    <mergeCell ref="N51:O51"/>
    <mergeCell ref="P51:Q51"/>
    <mergeCell ref="R51:S51"/>
    <mergeCell ref="D54:E54"/>
    <mergeCell ref="F54:G54"/>
    <mergeCell ref="H54:I54"/>
    <mergeCell ref="J54:K54"/>
    <mergeCell ref="L54:M54"/>
    <mergeCell ref="N54:O54"/>
    <mergeCell ref="BV52:BW52"/>
    <mergeCell ref="BX52:BY52"/>
    <mergeCell ref="BZ52:CA52"/>
    <mergeCell ref="CB52:CC52"/>
    <mergeCell ref="CD52:CE52"/>
    <mergeCell ref="CF53:CH53"/>
    <mergeCell ref="BJ52:BK52"/>
    <mergeCell ref="BL52:BM52"/>
    <mergeCell ref="BN52:BO52"/>
    <mergeCell ref="BP52:BQ52"/>
    <mergeCell ref="BR52:BS52"/>
    <mergeCell ref="BT52:BU52"/>
    <mergeCell ref="AX52:AY52"/>
    <mergeCell ref="AZ52:BA52"/>
    <mergeCell ref="BB52:BC52"/>
    <mergeCell ref="BD52:BE52"/>
    <mergeCell ref="BF52:BG52"/>
    <mergeCell ref="BH52:BI52"/>
    <mergeCell ref="AL52:AM52"/>
    <mergeCell ref="AN52:AO52"/>
    <mergeCell ref="AP52:AQ52"/>
    <mergeCell ref="AR52:AS52"/>
    <mergeCell ref="AT52:AU52"/>
    <mergeCell ref="AV52:AW52"/>
    <mergeCell ref="Z52:AA52"/>
    <mergeCell ref="AB52:AC52"/>
    <mergeCell ref="BZ54:CA54"/>
    <mergeCell ref="CB54:CC54"/>
    <mergeCell ref="CD54:CE54"/>
    <mergeCell ref="D55:E55"/>
    <mergeCell ref="F55:G55"/>
    <mergeCell ref="H55:I55"/>
    <mergeCell ref="J55:K55"/>
    <mergeCell ref="L55:M55"/>
    <mergeCell ref="N55:O55"/>
    <mergeCell ref="BL54:BM54"/>
    <mergeCell ref="BN54:BO54"/>
    <mergeCell ref="BP54:BQ54"/>
    <mergeCell ref="BR54:BS54"/>
    <mergeCell ref="BT54:BU54"/>
    <mergeCell ref="BV54:BW54"/>
    <mergeCell ref="AZ54:BA54"/>
    <mergeCell ref="BB54:BC54"/>
    <mergeCell ref="BD54:BE54"/>
    <mergeCell ref="BF54:BG54"/>
    <mergeCell ref="BH54:BI54"/>
    <mergeCell ref="BJ54:BK54"/>
    <mergeCell ref="AN54:AO54"/>
    <mergeCell ref="AP54:AQ54"/>
    <mergeCell ref="AR54:AS54"/>
    <mergeCell ref="AT54:AU54"/>
    <mergeCell ref="AV54:AW54"/>
    <mergeCell ref="AX54:AY54"/>
    <mergeCell ref="AB54:AC54"/>
    <mergeCell ref="AD54:AE54"/>
    <mergeCell ref="AF54:AG54"/>
    <mergeCell ref="AH54:AI54"/>
    <mergeCell ref="AJ54:AK54"/>
    <mergeCell ref="AR55:AS55"/>
    <mergeCell ref="AT55:AU55"/>
    <mergeCell ref="AV55:AW55"/>
    <mergeCell ref="AX55:AY55"/>
    <mergeCell ref="AB55:AC55"/>
    <mergeCell ref="AD55:AE55"/>
    <mergeCell ref="AF55:AG55"/>
    <mergeCell ref="AH55:AI55"/>
    <mergeCell ref="AJ55:AK55"/>
    <mergeCell ref="AL55:AM55"/>
    <mergeCell ref="P55:Q55"/>
    <mergeCell ref="R55:S55"/>
    <mergeCell ref="T55:U55"/>
    <mergeCell ref="V55:W55"/>
    <mergeCell ref="X55:Y55"/>
    <mergeCell ref="Z55:AA55"/>
    <mergeCell ref="BX54:BY54"/>
    <mergeCell ref="AL54:AM54"/>
    <mergeCell ref="P54:Q54"/>
    <mergeCell ref="R54:S54"/>
    <mergeCell ref="T54:U54"/>
    <mergeCell ref="V54:W54"/>
    <mergeCell ref="X54:Y54"/>
    <mergeCell ref="Z54:AA54"/>
    <mergeCell ref="AT56:AU56"/>
    <mergeCell ref="AV56:AW56"/>
    <mergeCell ref="AX56:AY56"/>
    <mergeCell ref="AB56:AC56"/>
    <mergeCell ref="AD56:AE56"/>
    <mergeCell ref="AF56:AG56"/>
    <mergeCell ref="AH56:AI56"/>
    <mergeCell ref="AJ56:AK56"/>
    <mergeCell ref="BX55:BY55"/>
    <mergeCell ref="BZ55:CA55"/>
    <mergeCell ref="CB55:CC55"/>
    <mergeCell ref="CD55:CE55"/>
    <mergeCell ref="D56:E56"/>
    <mergeCell ref="F56:G56"/>
    <mergeCell ref="H56:I56"/>
    <mergeCell ref="J56:K56"/>
    <mergeCell ref="L56:M56"/>
    <mergeCell ref="N56:O56"/>
    <mergeCell ref="BL55:BM55"/>
    <mergeCell ref="BN55:BO55"/>
    <mergeCell ref="BP55:BQ55"/>
    <mergeCell ref="BR55:BS55"/>
    <mergeCell ref="BT55:BU55"/>
    <mergeCell ref="BV55:BW55"/>
    <mergeCell ref="AZ55:BA55"/>
    <mergeCell ref="BB55:BC55"/>
    <mergeCell ref="BD55:BE55"/>
    <mergeCell ref="BF55:BG55"/>
    <mergeCell ref="BH55:BI55"/>
    <mergeCell ref="BJ55:BK55"/>
    <mergeCell ref="AN55:AO55"/>
    <mergeCell ref="AP55:AQ55"/>
    <mergeCell ref="BX56:BY56"/>
    <mergeCell ref="AL56:AM56"/>
    <mergeCell ref="P56:Q56"/>
    <mergeCell ref="R56:S56"/>
    <mergeCell ref="T56:U56"/>
    <mergeCell ref="V56:W56"/>
    <mergeCell ref="X56:Y56"/>
    <mergeCell ref="Z56:AA56"/>
    <mergeCell ref="BZ56:CA56"/>
    <mergeCell ref="CB56:CC56"/>
    <mergeCell ref="CD56:CE56"/>
    <mergeCell ref="D57:E57"/>
    <mergeCell ref="F57:G57"/>
    <mergeCell ref="H57:I57"/>
    <mergeCell ref="J57:K57"/>
    <mergeCell ref="L57:M57"/>
    <mergeCell ref="N57:O57"/>
    <mergeCell ref="BL56:BM56"/>
    <mergeCell ref="BN56:BO56"/>
    <mergeCell ref="BP56:BQ56"/>
    <mergeCell ref="BR56:BS56"/>
    <mergeCell ref="BT56:BU56"/>
    <mergeCell ref="BV56:BW56"/>
    <mergeCell ref="AZ56:BA56"/>
    <mergeCell ref="BB56:BC56"/>
    <mergeCell ref="BD56:BE56"/>
    <mergeCell ref="BF56:BG56"/>
    <mergeCell ref="BH56:BI56"/>
    <mergeCell ref="BJ56:BK56"/>
    <mergeCell ref="AN56:AO56"/>
    <mergeCell ref="AP56:AQ56"/>
    <mergeCell ref="AR56:AS56"/>
    <mergeCell ref="BZ57:CA57"/>
    <mergeCell ref="CB57:CC57"/>
    <mergeCell ref="CD57:CE57"/>
    <mergeCell ref="D58:E58"/>
    <mergeCell ref="F58:G58"/>
    <mergeCell ref="H58:I58"/>
    <mergeCell ref="J58:K58"/>
    <mergeCell ref="L58:M58"/>
    <mergeCell ref="N58:O58"/>
    <mergeCell ref="BL57:BM57"/>
    <mergeCell ref="BN57:BO57"/>
    <mergeCell ref="BP57:BQ57"/>
    <mergeCell ref="BR57:BS57"/>
    <mergeCell ref="BT57:BU57"/>
    <mergeCell ref="BV57:BW57"/>
    <mergeCell ref="AZ57:BA57"/>
    <mergeCell ref="BB57:BC57"/>
    <mergeCell ref="BD57:BE57"/>
    <mergeCell ref="BF57:BG57"/>
    <mergeCell ref="BH57:BI57"/>
    <mergeCell ref="BJ57:BK57"/>
    <mergeCell ref="AN57:AO57"/>
    <mergeCell ref="AP57:AQ57"/>
    <mergeCell ref="AR57:AS57"/>
    <mergeCell ref="AT57:AU57"/>
    <mergeCell ref="AV57:AW57"/>
    <mergeCell ref="AX57:AY57"/>
    <mergeCell ref="AB57:AC57"/>
    <mergeCell ref="AD57:AE57"/>
    <mergeCell ref="AF57:AG57"/>
    <mergeCell ref="AH57:AI57"/>
    <mergeCell ref="AJ57:AK57"/>
    <mergeCell ref="AR58:AS58"/>
    <mergeCell ref="AT58:AU58"/>
    <mergeCell ref="AV58:AW58"/>
    <mergeCell ref="AX58:AY58"/>
    <mergeCell ref="AB58:AC58"/>
    <mergeCell ref="AD58:AE58"/>
    <mergeCell ref="AF58:AG58"/>
    <mergeCell ref="AH58:AI58"/>
    <mergeCell ref="AJ58:AK58"/>
    <mergeCell ref="AL58:AM58"/>
    <mergeCell ref="P58:Q58"/>
    <mergeCell ref="R58:S58"/>
    <mergeCell ref="T58:U58"/>
    <mergeCell ref="V58:W58"/>
    <mergeCell ref="X58:Y58"/>
    <mergeCell ref="Z58:AA58"/>
    <mergeCell ref="BX57:BY57"/>
    <mergeCell ref="AL57:AM57"/>
    <mergeCell ref="P57:Q57"/>
    <mergeCell ref="R57:S57"/>
    <mergeCell ref="T57:U57"/>
    <mergeCell ref="V57:W57"/>
    <mergeCell ref="X57:Y57"/>
    <mergeCell ref="Z57:AA57"/>
    <mergeCell ref="AT59:AU59"/>
    <mergeCell ref="AV59:AW59"/>
    <mergeCell ref="AX59:AY59"/>
    <mergeCell ref="AB59:AC59"/>
    <mergeCell ref="AD59:AE59"/>
    <mergeCell ref="AF59:AG59"/>
    <mergeCell ref="AH59:AI59"/>
    <mergeCell ref="AJ59:AK59"/>
    <mergeCell ref="BX58:BY58"/>
    <mergeCell ref="BZ58:CA58"/>
    <mergeCell ref="CB58:CC58"/>
    <mergeCell ref="CD58:CE58"/>
    <mergeCell ref="D59:E59"/>
    <mergeCell ref="F59:G59"/>
    <mergeCell ref="H59:I59"/>
    <mergeCell ref="J59:K59"/>
    <mergeCell ref="L59:M59"/>
    <mergeCell ref="N59:O59"/>
    <mergeCell ref="BL58:BM58"/>
    <mergeCell ref="BN58:BO58"/>
    <mergeCell ref="BP58:BQ58"/>
    <mergeCell ref="BR58:BS58"/>
    <mergeCell ref="BT58:BU58"/>
    <mergeCell ref="BV58:BW58"/>
    <mergeCell ref="AZ58:BA58"/>
    <mergeCell ref="BB58:BC58"/>
    <mergeCell ref="BD58:BE58"/>
    <mergeCell ref="BF58:BG58"/>
    <mergeCell ref="BH58:BI58"/>
    <mergeCell ref="BJ58:BK58"/>
    <mergeCell ref="AN58:AO58"/>
    <mergeCell ref="AP58:AQ58"/>
    <mergeCell ref="BX59:BY59"/>
    <mergeCell ref="AL59:AM59"/>
    <mergeCell ref="P59:Q59"/>
    <mergeCell ref="R59:S59"/>
    <mergeCell ref="T59:U59"/>
    <mergeCell ref="V59:W59"/>
    <mergeCell ref="X59:Y59"/>
    <mergeCell ref="Z59:AA59"/>
    <mergeCell ref="BZ59:CA59"/>
    <mergeCell ref="CB59:CC59"/>
    <mergeCell ref="CD59:CE59"/>
    <mergeCell ref="D60:E60"/>
    <mergeCell ref="F60:G60"/>
    <mergeCell ref="H60:I60"/>
    <mergeCell ref="J60:K60"/>
    <mergeCell ref="L60:M60"/>
    <mergeCell ref="N60:O60"/>
    <mergeCell ref="BL59:BM59"/>
    <mergeCell ref="BN59:BO59"/>
    <mergeCell ref="BP59:BQ59"/>
    <mergeCell ref="BR59:BS59"/>
    <mergeCell ref="BT59:BU59"/>
    <mergeCell ref="BV59:BW59"/>
    <mergeCell ref="AZ59:BA59"/>
    <mergeCell ref="BB59:BC59"/>
    <mergeCell ref="BD59:BE59"/>
    <mergeCell ref="BF59:BG59"/>
    <mergeCell ref="BH59:BI59"/>
    <mergeCell ref="BJ59:BK59"/>
    <mergeCell ref="AN59:AO59"/>
    <mergeCell ref="AP59:AQ59"/>
    <mergeCell ref="AR59:AS59"/>
    <mergeCell ref="BZ60:CA60"/>
    <mergeCell ref="CB60:CC60"/>
    <mergeCell ref="CD60:CE60"/>
    <mergeCell ref="D61:E61"/>
    <mergeCell ref="F61:G61"/>
    <mergeCell ref="H61:I61"/>
    <mergeCell ref="J61:K61"/>
    <mergeCell ref="L61:M61"/>
    <mergeCell ref="N61:O61"/>
    <mergeCell ref="BL60:BM60"/>
    <mergeCell ref="BN60:BO60"/>
    <mergeCell ref="BP60:BQ60"/>
    <mergeCell ref="BR60:BS60"/>
    <mergeCell ref="BT60:BU60"/>
    <mergeCell ref="BV60:BW60"/>
    <mergeCell ref="AZ60:BA60"/>
    <mergeCell ref="BB60:BC60"/>
    <mergeCell ref="BD60:BE60"/>
    <mergeCell ref="BF60:BG60"/>
    <mergeCell ref="BH60:BI60"/>
    <mergeCell ref="BJ60:BK60"/>
    <mergeCell ref="AN60:AO60"/>
    <mergeCell ref="AP60:AQ60"/>
    <mergeCell ref="AR60:AS60"/>
    <mergeCell ref="AT60:AU60"/>
    <mergeCell ref="AV60:AW60"/>
    <mergeCell ref="AX60:AY60"/>
    <mergeCell ref="AB60:AC60"/>
    <mergeCell ref="AD60:AE60"/>
    <mergeCell ref="AF60:AG60"/>
    <mergeCell ref="AH60:AI60"/>
    <mergeCell ref="AJ60:AK60"/>
    <mergeCell ref="AR61:AS61"/>
    <mergeCell ref="AT61:AU61"/>
    <mergeCell ref="AV61:AW61"/>
    <mergeCell ref="AX61:AY61"/>
    <mergeCell ref="AB61:AC61"/>
    <mergeCell ref="AD61:AE61"/>
    <mergeCell ref="AF61:AG61"/>
    <mergeCell ref="AH61:AI61"/>
    <mergeCell ref="AJ61:AK61"/>
    <mergeCell ref="AL61:AM61"/>
    <mergeCell ref="P61:Q61"/>
    <mergeCell ref="R61:S61"/>
    <mergeCell ref="T61:U61"/>
    <mergeCell ref="V61:W61"/>
    <mergeCell ref="X61:Y61"/>
    <mergeCell ref="Z61:AA61"/>
    <mergeCell ref="BX60:BY60"/>
    <mergeCell ref="AL60:AM60"/>
    <mergeCell ref="P60:Q60"/>
    <mergeCell ref="R60:S60"/>
    <mergeCell ref="T60:U60"/>
    <mergeCell ref="V60:W60"/>
    <mergeCell ref="X60:Y60"/>
    <mergeCell ref="Z60:AA60"/>
    <mergeCell ref="AV62:AW62"/>
    <mergeCell ref="AX62:AY62"/>
    <mergeCell ref="AB62:AC62"/>
    <mergeCell ref="AD62:AE62"/>
    <mergeCell ref="AF62:AG62"/>
    <mergeCell ref="AH62:AI62"/>
    <mergeCell ref="AJ62:AK62"/>
    <mergeCell ref="AL62:AM62"/>
    <mergeCell ref="BX61:BY61"/>
    <mergeCell ref="BZ61:CA61"/>
    <mergeCell ref="CB61:CC61"/>
    <mergeCell ref="CD61:CE61"/>
    <mergeCell ref="D62:E62"/>
    <mergeCell ref="F62:G62"/>
    <mergeCell ref="H62:I62"/>
    <mergeCell ref="J62:K62"/>
    <mergeCell ref="L62:M62"/>
    <mergeCell ref="N62:O62"/>
    <mergeCell ref="BL61:BM61"/>
    <mergeCell ref="BN61:BO61"/>
    <mergeCell ref="BP61:BQ61"/>
    <mergeCell ref="BR61:BS61"/>
    <mergeCell ref="BT61:BU61"/>
    <mergeCell ref="BV61:BW61"/>
    <mergeCell ref="AZ61:BA61"/>
    <mergeCell ref="BB61:BC61"/>
    <mergeCell ref="BD61:BE61"/>
    <mergeCell ref="BF61:BG61"/>
    <mergeCell ref="BH61:BI61"/>
    <mergeCell ref="BJ61:BK61"/>
    <mergeCell ref="AN61:AO61"/>
    <mergeCell ref="AP61:AQ61"/>
    <mergeCell ref="BX62:BY62"/>
    <mergeCell ref="BZ62:CA62"/>
    <mergeCell ref="P62:Q62"/>
    <mergeCell ref="R62:S62"/>
    <mergeCell ref="T62:U62"/>
    <mergeCell ref="V62:W62"/>
    <mergeCell ref="X62:Y62"/>
    <mergeCell ref="Z62:AA62"/>
    <mergeCell ref="CB62:CC62"/>
    <mergeCell ref="CD62:CE62"/>
    <mergeCell ref="D63:E63"/>
    <mergeCell ref="F63:G63"/>
    <mergeCell ref="H63:I63"/>
    <mergeCell ref="J63:K63"/>
    <mergeCell ref="L63:M63"/>
    <mergeCell ref="N63:O63"/>
    <mergeCell ref="BL62:BM62"/>
    <mergeCell ref="BN62:BO62"/>
    <mergeCell ref="BP62:BQ62"/>
    <mergeCell ref="BR62:BS62"/>
    <mergeCell ref="BT62:BU62"/>
    <mergeCell ref="BV62:BW62"/>
    <mergeCell ref="AZ62:BA62"/>
    <mergeCell ref="BB62:BC62"/>
    <mergeCell ref="BD62:BE62"/>
    <mergeCell ref="BF62:BG62"/>
    <mergeCell ref="BH62:BI62"/>
    <mergeCell ref="BJ62:BK62"/>
    <mergeCell ref="AN62:AO62"/>
    <mergeCell ref="AP62:AQ62"/>
    <mergeCell ref="AR62:AS62"/>
    <mergeCell ref="AT62:AU62"/>
    <mergeCell ref="D64:E64"/>
    <mergeCell ref="F64:G64"/>
    <mergeCell ref="H64:I64"/>
    <mergeCell ref="J64:K64"/>
    <mergeCell ref="L64:M64"/>
    <mergeCell ref="N64:O64"/>
    <mergeCell ref="BL63:BM63"/>
    <mergeCell ref="BN63:BO63"/>
    <mergeCell ref="BP63:BQ63"/>
    <mergeCell ref="BR63:BS63"/>
    <mergeCell ref="BT63:BU63"/>
    <mergeCell ref="BV63:BW63"/>
    <mergeCell ref="AZ63:BA63"/>
    <mergeCell ref="BB63:BC63"/>
    <mergeCell ref="BD63:BE63"/>
    <mergeCell ref="BF63:BG63"/>
    <mergeCell ref="BH63:BI63"/>
    <mergeCell ref="BJ63:BK63"/>
    <mergeCell ref="AN63:AO63"/>
    <mergeCell ref="AP63:AQ63"/>
    <mergeCell ref="AR63:AS63"/>
    <mergeCell ref="AT63:AU63"/>
    <mergeCell ref="AV63:AW63"/>
    <mergeCell ref="AX63:AY63"/>
    <mergeCell ref="AB63:AC63"/>
    <mergeCell ref="AD63:AE63"/>
    <mergeCell ref="AF63:AG63"/>
    <mergeCell ref="AH63:AI63"/>
    <mergeCell ref="AJ63:AK63"/>
    <mergeCell ref="AL63:AM63"/>
    <mergeCell ref="P63:Q63"/>
    <mergeCell ref="R63:S63"/>
    <mergeCell ref="AX64:AY64"/>
    <mergeCell ref="AB64:AC64"/>
    <mergeCell ref="AD64:AE64"/>
    <mergeCell ref="AF64:AG64"/>
    <mergeCell ref="AH64:AI64"/>
    <mergeCell ref="AJ64:AK64"/>
    <mergeCell ref="AL64:AM64"/>
    <mergeCell ref="P64:Q64"/>
    <mergeCell ref="R64:S64"/>
    <mergeCell ref="T64:U64"/>
    <mergeCell ref="V64:W64"/>
    <mergeCell ref="X64:Y64"/>
    <mergeCell ref="Z64:AA64"/>
    <mergeCell ref="BX63:BY63"/>
    <mergeCell ref="BZ63:CA63"/>
    <mergeCell ref="CB63:CC63"/>
    <mergeCell ref="CD63:CE63"/>
    <mergeCell ref="T63:U63"/>
    <mergeCell ref="V63:W63"/>
    <mergeCell ref="X63:Y63"/>
    <mergeCell ref="Z63:AA63"/>
    <mergeCell ref="F66:G66"/>
    <mergeCell ref="H66:I66"/>
    <mergeCell ref="J66:K66"/>
    <mergeCell ref="L66:M66"/>
    <mergeCell ref="N66:O66"/>
    <mergeCell ref="P66:Q66"/>
    <mergeCell ref="BX64:BY64"/>
    <mergeCell ref="BZ64:CA64"/>
    <mergeCell ref="CB64:CC64"/>
    <mergeCell ref="CD64:CE64"/>
    <mergeCell ref="A65:B66"/>
    <mergeCell ref="D65:AA65"/>
    <mergeCell ref="AB65:AY65"/>
    <mergeCell ref="AZ65:BW65"/>
    <mergeCell ref="D66:E66"/>
    <mergeCell ref="BL64:BM64"/>
    <mergeCell ref="BN64:BO64"/>
    <mergeCell ref="BP64:BQ64"/>
    <mergeCell ref="BR64:BS64"/>
    <mergeCell ref="BT64:BU64"/>
    <mergeCell ref="BV64:BW64"/>
    <mergeCell ref="AZ64:BA64"/>
    <mergeCell ref="BB64:BC64"/>
    <mergeCell ref="BD64:BE64"/>
    <mergeCell ref="BF64:BG64"/>
    <mergeCell ref="BH64:BI64"/>
    <mergeCell ref="BJ64:BK64"/>
    <mergeCell ref="AN64:AO64"/>
    <mergeCell ref="AP64:AQ64"/>
    <mergeCell ref="AR64:AS64"/>
    <mergeCell ref="AT64:AU64"/>
    <mergeCell ref="AV64:AW64"/>
    <mergeCell ref="D67:E67"/>
    <mergeCell ref="F67:G67"/>
    <mergeCell ref="H67:I67"/>
    <mergeCell ref="J67:K67"/>
    <mergeCell ref="L67:M67"/>
    <mergeCell ref="N67:O67"/>
    <mergeCell ref="BN66:BO66"/>
    <mergeCell ref="BP66:BQ66"/>
    <mergeCell ref="BR66:BS66"/>
    <mergeCell ref="BT66:BU66"/>
    <mergeCell ref="BV66:BW66"/>
    <mergeCell ref="BX66:BY66"/>
    <mergeCell ref="BB66:BC66"/>
    <mergeCell ref="BD66:BE66"/>
    <mergeCell ref="BF66:BG66"/>
    <mergeCell ref="BH66:BI66"/>
    <mergeCell ref="BJ66:BK66"/>
    <mergeCell ref="BL66:BM66"/>
    <mergeCell ref="AP66:AQ66"/>
    <mergeCell ref="AR66:AS66"/>
    <mergeCell ref="AT66:AU66"/>
    <mergeCell ref="AV66:AW66"/>
    <mergeCell ref="AX66:AY66"/>
    <mergeCell ref="AZ66:BA66"/>
    <mergeCell ref="AD66:AE66"/>
    <mergeCell ref="AF66:AG66"/>
    <mergeCell ref="AH66:AI66"/>
    <mergeCell ref="AJ66:AK66"/>
    <mergeCell ref="AL66:AM66"/>
    <mergeCell ref="AN66:AO66"/>
    <mergeCell ref="R66:S66"/>
    <mergeCell ref="T66:U66"/>
    <mergeCell ref="AX67:AY67"/>
    <mergeCell ref="AB67:AC67"/>
    <mergeCell ref="AD67:AE67"/>
    <mergeCell ref="AF67:AG67"/>
    <mergeCell ref="AH67:AI67"/>
    <mergeCell ref="AJ67:AK67"/>
    <mergeCell ref="AL67:AM67"/>
    <mergeCell ref="P67:Q67"/>
    <mergeCell ref="R67:S67"/>
    <mergeCell ref="T67:U67"/>
    <mergeCell ref="V67:W67"/>
    <mergeCell ref="X67:Y67"/>
    <mergeCell ref="Z67:AA67"/>
    <mergeCell ref="BZ66:CA66"/>
    <mergeCell ref="CB66:CC66"/>
    <mergeCell ref="CD66:CE66"/>
    <mergeCell ref="CF66:CH66"/>
    <mergeCell ref="V66:W66"/>
    <mergeCell ref="X66:Y66"/>
    <mergeCell ref="Z66:AA66"/>
    <mergeCell ref="AB66:AC66"/>
    <mergeCell ref="BZ67:CA67"/>
    <mergeCell ref="CB67:CC67"/>
    <mergeCell ref="AJ68:AK68"/>
    <mergeCell ref="AL68:AM68"/>
    <mergeCell ref="P68:Q68"/>
    <mergeCell ref="R68:S68"/>
    <mergeCell ref="T68:U68"/>
    <mergeCell ref="V68:W68"/>
    <mergeCell ref="X68:Y68"/>
    <mergeCell ref="Z68:AA68"/>
    <mergeCell ref="CD67:CE67"/>
    <mergeCell ref="D68:E68"/>
    <mergeCell ref="F68:G68"/>
    <mergeCell ref="H68:I68"/>
    <mergeCell ref="J68:K68"/>
    <mergeCell ref="L68:M68"/>
    <mergeCell ref="N68:O68"/>
    <mergeCell ref="BL67:BM67"/>
    <mergeCell ref="BN67:BO67"/>
    <mergeCell ref="BP67:BQ67"/>
    <mergeCell ref="BR67:BS67"/>
    <mergeCell ref="BT67:BU67"/>
    <mergeCell ref="BV67:BW67"/>
    <mergeCell ref="AZ67:BA67"/>
    <mergeCell ref="BB67:BC67"/>
    <mergeCell ref="BD67:BE67"/>
    <mergeCell ref="BF67:BG67"/>
    <mergeCell ref="BH67:BI67"/>
    <mergeCell ref="BJ67:BK67"/>
    <mergeCell ref="AN67:AO67"/>
    <mergeCell ref="AP67:AQ67"/>
    <mergeCell ref="AR67:AS67"/>
    <mergeCell ref="AT67:AU67"/>
    <mergeCell ref="AV67:AW67"/>
    <mergeCell ref="BX68:BY68"/>
    <mergeCell ref="BZ68:CA68"/>
    <mergeCell ref="CB68:CC68"/>
    <mergeCell ref="CD68:CE68"/>
    <mergeCell ref="D69:E69"/>
    <mergeCell ref="F69:G69"/>
    <mergeCell ref="H69:I69"/>
    <mergeCell ref="J69:K69"/>
    <mergeCell ref="L69:M69"/>
    <mergeCell ref="N69:O69"/>
    <mergeCell ref="BL68:BM68"/>
    <mergeCell ref="BN68:BO68"/>
    <mergeCell ref="BP68:BQ68"/>
    <mergeCell ref="BR68:BS68"/>
    <mergeCell ref="BT68:BU68"/>
    <mergeCell ref="BV68:BW68"/>
    <mergeCell ref="AZ68:BA68"/>
    <mergeCell ref="BB68:BC68"/>
    <mergeCell ref="BD68:BE68"/>
    <mergeCell ref="BF68:BG68"/>
    <mergeCell ref="BH68:BI68"/>
    <mergeCell ref="BJ68:BK68"/>
    <mergeCell ref="AN68:AO68"/>
    <mergeCell ref="AP68:AQ68"/>
    <mergeCell ref="AR68:AS68"/>
    <mergeCell ref="AT68:AU68"/>
    <mergeCell ref="AV68:AW68"/>
    <mergeCell ref="AX68:AY68"/>
    <mergeCell ref="AB68:AC68"/>
    <mergeCell ref="AD68:AE68"/>
    <mergeCell ref="AF68:AG68"/>
    <mergeCell ref="AH68:AI68"/>
    <mergeCell ref="BH69:BI69"/>
    <mergeCell ref="BJ69:BK69"/>
    <mergeCell ref="AN69:AO69"/>
    <mergeCell ref="AP69:AQ69"/>
    <mergeCell ref="AR69:AS69"/>
    <mergeCell ref="AT69:AU69"/>
    <mergeCell ref="AV69:AW69"/>
    <mergeCell ref="AX69:AY69"/>
    <mergeCell ref="AB69:AC69"/>
    <mergeCell ref="AD69:AE69"/>
    <mergeCell ref="AF69:AG69"/>
    <mergeCell ref="AH69:AI69"/>
    <mergeCell ref="AJ69:AK69"/>
    <mergeCell ref="AL69:AM69"/>
    <mergeCell ref="P69:Q69"/>
    <mergeCell ref="R69:S69"/>
    <mergeCell ref="T69:U69"/>
    <mergeCell ref="V69:W69"/>
    <mergeCell ref="X69:Y69"/>
    <mergeCell ref="Z69:AA69"/>
    <mergeCell ref="AB70:AC70"/>
    <mergeCell ref="AD70:AE70"/>
    <mergeCell ref="AF70:AG70"/>
    <mergeCell ref="AH70:AI70"/>
    <mergeCell ref="AJ70:AK70"/>
    <mergeCell ref="AL70:AM70"/>
    <mergeCell ref="P70:Q70"/>
    <mergeCell ref="R70:S70"/>
    <mergeCell ref="T70:U70"/>
    <mergeCell ref="V70:W70"/>
    <mergeCell ref="X70:Y70"/>
    <mergeCell ref="Z70:AA70"/>
    <mergeCell ref="BX69:BY69"/>
    <mergeCell ref="BZ69:CA69"/>
    <mergeCell ref="CB69:CC69"/>
    <mergeCell ref="CD69:CE69"/>
    <mergeCell ref="D70:E70"/>
    <mergeCell ref="F70:G70"/>
    <mergeCell ref="H70:I70"/>
    <mergeCell ref="J70:K70"/>
    <mergeCell ref="L70:M70"/>
    <mergeCell ref="N70:O70"/>
    <mergeCell ref="BL69:BM69"/>
    <mergeCell ref="BN69:BO69"/>
    <mergeCell ref="BP69:BQ69"/>
    <mergeCell ref="BR69:BS69"/>
    <mergeCell ref="BT69:BU69"/>
    <mergeCell ref="BV69:BW69"/>
    <mergeCell ref="AZ69:BA69"/>
    <mergeCell ref="BB69:BC69"/>
    <mergeCell ref="BD69:BE69"/>
    <mergeCell ref="BF69:BG69"/>
    <mergeCell ref="BL70:BM70"/>
    <mergeCell ref="BN70:BO70"/>
    <mergeCell ref="BP70:BQ70"/>
    <mergeCell ref="BR70:BS70"/>
    <mergeCell ref="BT70:BU70"/>
    <mergeCell ref="BV70:BW70"/>
    <mergeCell ref="AZ70:BA70"/>
    <mergeCell ref="BB70:BC70"/>
    <mergeCell ref="BD70:BE70"/>
    <mergeCell ref="BF70:BG70"/>
    <mergeCell ref="BH70:BI70"/>
    <mergeCell ref="BJ70:BK70"/>
    <mergeCell ref="AN70:AO70"/>
    <mergeCell ref="AP70:AQ70"/>
    <mergeCell ref="AR70:AS70"/>
    <mergeCell ref="AT70:AU70"/>
    <mergeCell ref="AV70:AW70"/>
    <mergeCell ref="AX70:AY70"/>
    <mergeCell ref="AR71:AS71"/>
    <mergeCell ref="AT71:AU71"/>
    <mergeCell ref="AV71:AW71"/>
    <mergeCell ref="AX71:AY71"/>
    <mergeCell ref="AB71:AC71"/>
    <mergeCell ref="AD71:AE71"/>
    <mergeCell ref="AF71:AG71"/>
    <mergeCell ref="AH71:AI71"/>
    <mergeCell ref="AJ71:AK71"/>
    <mergeCell ref="AL71:AM71"/>
    <mergeCell ref="P71:Q71"/>
    <mergeCell ref="R71:S71"/>
    <mergeCell ref="T71:U71"/>
    <mergeCell ref="V71:W71"/>
    <mergeCell ref="X71:Y71"/>
    <mergeCell ref="Z71:AA71"/>
    <mergeCell ref="D71:E71"/>
    <mergeCell ref="F71:G71"/>
    <mergeCell ref="H71:I71"/>
    <mergeCell ref="J71:K71"/>
    <mergeCell ref="L71:M71"/>
    <mergeCell ref="N71:O71"/>
    <mergeCell ref="AJ72:AK72"/>
    <mergeCell ref="AL72:AM72"/>
    <mergeCell ref="P72:Q72"/>
    <mergeCell ref="R72:S72"/>
    <mergeCell ref="T72:U72"/>
    <mergeCell ref="V72:W72"/>
    <mergeCell ref="X72:Y72"/>
    <mergeCell ref="Z72:AA72"/>
    <mergeCell ref="BX71:BY71"/>
    <mergeCell ref="BZ71:CA71"/>
    <mergeCell ref="CB71:CC71"/>
    <mergeCell ref="CD71:CE71"/>
    <mergeCell ref="D72:E72"/>
    <mergeCell ref="F72:G72"/>
    <mergeCell ref="H72:I72"/>
    <mergeCell ref="J72:K72"/>
    <mergeCell ref="L72:M72"/>
    <mergeCell ref="N72:O72"/>
    <mergeCell ref="BL71:BM71"/>
    <mergeCell ref="BN71:BO71"/>
    <mergeCell ref="BP71:BQ71"/>
    <mergeCell ref="BR71:BS71"/>
    <mergeCell ref="BT71:BU71"/>
    <mergeCell ref="BV71:BW71"/>
    <mergeCell ref="AZ71:BA71"/>
    <mergeCell ref="BB71:BC71"/>
    <mergeCell ref="BD71:BE71"/>
    <mergeCell ref="BF71:BG71"/>
    <mergeCell ref="BH71:BI71"/>
    <mergeCell ref="BJ71:BK71"/>
    <mergeCell ref="AN71:AO71"/>
    <mergeCell ref="AP71:AQ71"/>
    <mergeCell ref="BX72:BY72"/>
    <mergeCell ref="BZ72:CA72"/>
    <mergeCell ref="CB72:CC72"/>
    <mergeCell ref="CD72:CE72"/>
    <mergeCell ref="D73:E73"/>
    <mergeCell ref="F73:G73"/>
    <mergeCell ref="H73:I73"/>
    <mergeCell ref="J73:K73"/>
    <mergeCell ref="L73:M73"/>
    <mergeCell ref="N73:O73"/>
    <mergeCell ref="BL72:BM72"/>
    <mergeCell ref="BN72:BO72"/>
    <mergeCell ref="BP72:BQ72"/>
    <mergeCell ref="BR72:BS72"/>
    <mergeCell ref="BT72:BU72"/>
    <mergeCell ref="BV72:BW72"/>
    <mergeCell ref="AZ72:BA72"/>
    <mergeCell ref="BB72:BC72"/>
    <mergeCell ref="BD72:BE72"/>
    <mergeCell ref="BF72:BG72"/>
    <mergeCell ref="BH72:BI72"/>
    <mergeCell ref="BJ72:BK72"/>
    <mergeCell ref="AN72:AO72"/>
    <mergeCell ref="AP72:AQ72"/>
    <mergeCell ref="AR72:AS72"/>
    <mergeCell ref="AT72:AU72"/>
    <mergeCell ref="AV72:AW72"/>
    <mergeCell ref="AX72:AY72"/>
    <mergeCell ref="AB72:AC72"/>
    <mergeCell ref="AD72:AE72"/>
    <mergeCell ref="AF72:AG72"/>
    <mergeCell ref="AH72:AI72"/>
    <mergeCell ref="BR73:BS73"/>
    <mergeCell ref="BT73:BU73"/>
    <mergeCell ref="BV73:BW73"/>
    <mergeCell ref="AZ73:BA73"/>
    <mergeCell ref="BB73:BC73"/>
    <mergeCell ref="BD73:BE73"/>
    <mergeCell ref="BF73:BG73"/>
    <mergeCell ref="BH73:BI73"/>
    <mergeCell ref="BJ73:BK73"/>
    <mergeCell ref="AN73:AO73"/>
    <mergeCell ref="AP73:AQ73"/>
    <mergeCell ref="AR73:AS73"/>
    <mergeCell ref="AT73:AU73"/>
    <mergeCell ref="AV73:AW73"/>
    <mergeCell ref="AX73:AY73"/>
    <mergeCell ref="AB73:AC73"/>
    <mergeCell ref="AD73:AE73"/>
    <mergeCell ref="AF73:AG73"/>
    <mergeCell ref="AH73:AI73"/>
    <mergeCell ref="AJ73:AK73"/>
    <mergeCell ref="AL73:AM73"/>
    <mergeCell ref="AJ74:AK74"/>
    <mergeCell ref="AL74:AM74"/>
    <mergeCell ref="P74:Q74"/>
    <mergeCell ref="R74:S74"/>
    <mergeCell ref="T74:U74"/>
    <mergeCell ref="V74:W74"/>
    <mergeCell ref="X74:Y74"/>
    <mergeCell ref="Z74:AA74"/>
    <mergeCell ref="D74:E74"/>
    <mergeCell ref="F74:G74"/>
    <mergeCell ref="H74:I74"/>
    <mergeCell ref="J74:K74"/>
    <mergeCell ref="L74:M74"/>
    <mergeCell ref="N74:O74"/>
    <mergeCell ref="BL73:BM73"/>
    <mergeCell ref="BN73:BO73"/>
    <mergeCell ref="BP73:BQ73"/>
    <mergeCell ref="P73:Q73"/>
    <mergeCell ref="R73:S73"/>
    <mergeCell ref="T73:U73"/>
    <mergeCell ref="V73:W73"/>
    <mergeCell ref="X73:Y73"/>
    <mergeCell ref="Z73:AA73"/>
    <mergeCell ref="BX74:BY74"/>
    <mergeCell ref="BZ74:CA74"/>
    <mergeCell ref="CB74:CC74"/>
    <mergeCell ref="CD74:CE74"/>
    <mergeCell ref="D75:E75"/>
    <mergeCell ref="F75:G75"/>
    <mergeCell ref="H75:I75"/>
    <mergeCell ref="J75:K75"/>
    <mergeCell ref="L75:M75"/>
    <mergeCell ref="N75:O75"/>
    <mergeCell ref="BL74:BM74"/>
    <mergeCell ref="BN74:BO74"/>
    <mergeCell ref="BP74:BQ74"/>
    <mergeCell ref="BR74:BS74"/>
    <mergeCell ref="BT74:BU74"/>
    <mergeCell ref="BV74:BW74"/>
    <mergeCell ref="AZ74:BA74"/>
    <mergeCell ref="BB74:BC74"/>
    <mergeCell ref="BD74:BE74"/>
    <mergeCell ref="BF74:BG74"/>
    <mergeCell ref="BH74:BI74"/>
    <mergeCell ref="BJ74:BK74"/>
    <mergeCell ref="AN74:AO74"/>
    <mergeCell ref="AP74:AQ74"/>
    <mergeCell ref="AR74:AS74"/>
    <mergeCell ref="AT74:AU74"/>
    <mergeCell ref="AV74:AW74"/>
    <mergeCell ref="AX74:AY74"/>
    <mergeCell ref="AB74:AC74"/>
    <mergeCell ref="AD74:AE74"/>
    <mergeCell ref="AF74:AG74"/>
    <mergeCell ref="AH74:AI74"/>
    <mergeCell ref="BH75:BI75"/>
    <mergeCell ref="BJ75:BK75"/>
    <mergeCell ref="AN75:AO75"/>
    <mergeCell ref="AP75:AQ75"/>
    <mergeCell ref="AR75:AS75"/>
    <mergeCell ref="AT75:AU75"/>
    <mergeCell ref="AV75:AW75"/>
    <mergeCell ref="AX75:AY75"/>
    <mergeCell ref="AB75:AC75"/>
    <mergeCell ref="AD75:AE75"/>
    <mergeCell ref="AF75:AG75"/>
    <mergeCell ref="AH75:AI75"/>
    <mergeCell ref="AJ75:AK75"/>
    <mergeCell ref="AL75:AM75"/>
    <mergeCell ref="P75:Q75"/>
    <mergeCell ref="R75:S75"/>
    <mergeCell ref="T75:U75"/>
    <mergeCell ref="V75:W75"/>
    <mergeCell ref="X75:Y75"/>
    <mergeCell ref="Z75:AA75"/>
    <mergeCell ref="AB76:AC76"/>
    <mergeCell ref="AD76:AE76"/>
    <mergeCell ref="AF76:AG76"/>
    <mergeCell ref="AH76:AI76"/>
    <mergeCell ref="AJ76:AK76"/>
    <mergeCell ref="AL76:AM76"/>
    <mergeCell ref="P76:Q76"/>
    <mergeCell ref="R76:S76"/>
    <mergeCell ref="T76:U76"/>
    <mergeCell ref="V76:W76"/>
    <mergeCell ref="X76:Y76"/>
    <mergeCell ref="Z76:AA76"/>
    <mergeCell ref="BX75:BY75"/>
    <mergeCell ref="BZ75:CA75"/>
    <mergeCell ref="CB75:CC75"/>
    <mergeCell ref="CD75:CE75"/>
    <mergeCell ref="D76:E76"/>
    <mergeCell ref="F76:G76"/>
    <mergeCell ref="H76:I76"/>
    <mergeCell ref="J76:K76"/>
    <mergeCell ref="L76:M76"/>
    <mergeCell ref="N76:O76"/>
    <mergeCell ref="BL75:BM75"/>
    <mergeCell ref="BN75:BO75"/>
    <mergeCell ref="BP75:BQ75"/>
    <mergeCell ref="BR75:BS75"/>
    <mergeCell ref="BT75:BU75"/>
    <mergeCell ref="BV75:BW75"/>
    <mergeCell ref="AZ75:BA75"/>
    <mergeCell ref="BB75:BC75"/>
    <mergeCell ref="BD75:BE75"/>
    <mergeCell ref="BF75:BG75"/>
    <mergeCell ref="BL76:BM76"/>
    <mergeCell ref="BN76:BO76"/>
    <mergeCell ref="BP76:BQ76"/>
    <mergeCell ref="BR76:BS76"/>
    <mergeCell ref="BT76:BU76"/>
    <mergeCell ref="BV76:BW76"/>
    <mergeCell ref="AZ76:BA76"/>
    <mergeCell ref="BB76:BC76"/>
    <mergeCell ref="BD76:BE76"/>
    <mergeCell ref="BF76:BG76"/>
    <mergeCell ref="BH76:BI76"/>
    <mergeCell ref="BJ76:BK76"/>
    <mergeCell ref="AN76:AO76"/>
    <mergeCell ref="AP76:AQ76"/>
    <mergeCell ref="AR76:AS76"/>
    <mergeCell ref="AT76:AU76"/>
    <mergeCell ref="AV76:AW76"/>
    <mergeCell ref="AX76:AY76"/>
    <mergeCell ref="CB91:CC91"/>
    <mergeCell ref="AB77:AC77"/>
    <mergeCell ref="AD77:AE77"/>
    <mergeCell ref="AF77:AG77"/>
    <mergeCell ref="AH77:AI77"/>
    <mergeCell ref="AJ77:AK77"/>
    <mergeCell ref="N77:O77"/>
    <mergeCell ref="P77:Q77"/>
    <mergeCell ref="R77:S77"/>
    <mergeCell ref="T77:U77"/>
    <mergeCell ref="V77:W77"/>
    <mergeCell ref="X77:Y77"/>
    <mergeCell ref="AV89:AW89"/>
    <mergeCell ref="AX89:AY89"/>
    <mergeCell ref="A77:B77"/>
    <mergeCell ref="D77:E77"/>
    <mergeCell ref="F77:G77"/>
    <mergeCell ref="H77:I77"/>
    <mergeCell ref="J77:K77"/>
    <mergeCell ref="L77:M77"/>
    <mergeCell ref="Z89:AA89"/>
    <mergeCell ref="AB89:AC89"/>
    <mergeCell ref="AD89:AE89"/>
    <mergeCell ref="AF89:AG89"/>
    <mergeCell ref="V89:W89"/>
    <mergeCell ref="X89:Y89"/>
    <mergeCell ref="BH89:BI89"/>
    <mergeCell ref="BJ89:BK89"/>
    <mergeCell ref="BL89:BM89"/>
    <mergeCell ref="BN89:BO89"/>
    <mergeCell ref="BP89:BQ89"/>
    <mergeCell ref="AT89:AU89"/>
    <mergeCell ref="CN90:CP91"/>
    <mergeCell ref="D91:E91"/>
    <mergeCell ref="F91:G91"/>
    <mergeCell ref="H91:I91"/>
    <mergeCell ref="J91:K91"/>
    <mergeCell ref="L91:M91"/>
    <mergeCell ref="N91:O91"/>
    <mergeCell ref="P91:Q91"/>
    <mergeCell ref="R91:S91"/>
    <mergeCell ref="T91:U91"/>
    <mergeCell ref="CD89:CE89"/>
    <mergeCell ref="AX77:AY77"/>
    <mergeCell ref="D89:E89"/>
    <mergeCell ref="F89:G89"/>
    <mergeCell ref="H89:I89"/>
    <mergeCell ref="J89:K89"/>
    <mergeCell ref="L89:M89"/>
    <mergeCell ref="N89:O89"/>
    <mergeCell ref="P89:Q89"/>
    <mergeCell ref="R89:S89"/>
    <mergeCell ref="T89:U89"/>
    <mergeCell ref="AL77:AM77"/>
    <mergeCell ref="AN77:AO77"/>
    <mergeCell ref="AP77:AQ77"/>
    <mergeCell ref="AR77:AS77"/>
    <mergeCell ref="AT77:AU77"/>
    <mergeCell ref="AV77:AW77"/>
    <mergeCell ref="Z77:AA77"/>
    <mergeCell ref="CD91:CE91"/>
    <mergeCell ref="BZ91:CA91"/>
    <mergeCell ref="CB89:CC89"/>
    <mergeCell ref="BF89:BG89"/>
    <mergeCell ref="AZ89:BA89"/>
    <mergeCell ref="BB89:BC89"/>
    <mergeCell ref="BD89:BE89"/>
    <mergeCell ref="AH89:AI89"/>
    <mergeCell ref="AJ89:AK89"/>
    <mergeCell ref="AL89:AM89"/>
    <mergeCell ref="AN89:AO89"/>
    <mergeCell ref="AP89:AQ89"/>
    <mergeCell ref="AR89:AS89"/>
    <mergeCell ref="AP91:AQ91"/>
    <mergeCell ref="AR91:AS91"/>
    <mergeCell ref="AT91:AU91"/>
    <mergeCell ref="AV91:AW91"/>
    <mergeCell ref="AX91:AY91"/>
    <mergeCell ref="AZ91:BA91"/>
    <mergeCell ref="AD91:AE91"/>
    <mergeCell ref="AF91:AG91"/>
    <mergeCell ref="AH91:AI91"/>
    <mergeCell ref="AJ91:AK91"/>
    <mergeCell ref="AL91:AM91"/>
    <mergeCell ref="AN91:AO91"/>
    <mergeCell ref="BX91:BY91"/>
    <mergeCell ref="A90:B91"/>
    <mergeCell ref="D90:AA90"/>
    <mergeCell ref="AB90:AY90"/>
    <mergeCell ref="AZ90:BW90"/>
    <mergeCell ref="V91:W91"/>
    <mergeCell ref="X91:Y91"/>
    <mergeCell ref="Z91:AA91"/>
    <mergeCell ref="AB91:AC91"/>
    <mergeCell ref="AL111:AM111"/>
    <mergeCell ref="D110:E110"/>
    <mergeCell ref="F110:G110"/>
    <mergeCell ref="H110:I110"/>
    <mergeCell ref="J110:K110"/>
    <mergeCell ref="L110:M110"/>
    <mergeCell ref="N110:O110"/>
    <mergeCell ref="P110:Q110"/>
    <mergeCell ref="BN91:BO91"/>
    <mergeCell ref="BP91:BQ91"/>
    <mergeCell ref="BR91:BS91"/>
    <mergeCell ref="AX110:AY110"/>
    <mergeCell ref="V111:W111"/>
    <mergeCell ref="X111:Y111"/>
    <mergeCell ref="Z111:AA111"/>
    <mergeCell ref="AB111:AC111"/>
    <mergeCell ref="D111:E111"/>
    <mergeCell ref="F111:G111"/>
    <mergeCell ref="H111:I111"/>
    <mergeCell ref="J111:K111"/>
    <mergeCell ref="L111:M111"/>
    <mergeCell ref="N111:O111"/>
    <mergeCell ref="P111:Q111"/>
    <mergeCell ref="CB65:CE65"/>
    <mergeCell ref="BZ111:CA111"/>
    <mergeCell ref="CB111:CC111"/>
    <mergeCell ref="CD111:CE111"/>
    <mergeCell ref="BX2:CA2"/>
    <mergeCell ref="CB2:CE2"/>
    <mergeCell ref="BX40:CA40"/>
    <mergeCell ref="CB40:CE40"/>
    <mergeCell ref="BX90:CA90"/>
    <mergeCell ref="CB90:CE90"/>
    <mergeCell ref="BX65:CA65"/>
    <mergeCell ref="BN111:BO111"/>
    <mergeCell ref="BP111:BQ111"/>
    <mergeCell ref="BR111:BS111"/>
    <mergeCell ref="BT111:BU111"/>
    <mergeCell ref="BV111:BW111"/>
    <mergeCell ref="BX111:BY111"/>
    <mergeCell ref="BX76:BY76"/>
    <mergeCell ref="BZ76:CA76"/>
    <mergeCell ref="CB76:CC76"/>
    <mergeCell ref="CD76:CE76"/>
    <mergeCell ref="BX73:BY73"/>
    <mergeCell ref="BZ110:CA110"/>
    <mergeCell ref="CB110:CC110"/>
    <mergeCell ref="CD110:CE110"/>
    <mergeCell ref="BV91:BW91"/>
    <mergeCell ref="BN110:BO110"/>
    <mergeCell ref="BP110:BQ110"/>
    <mergeCell ref="BR110:BS110"/>
    <mergeCell ref="BT110:BU110"/>
    <mergeCell ref="BV110:BW110"/>
    <mergeCell ref="BX110:BY110"/>
    <mergeCell ref="BR89:BS89"/>
    <mergeCell ref="BT89:BU89"/>
    <mergeCell ref="BV89:BW89"/>
    <mergeCell ref="BX89:BY89"/>
    <mergeCell ref="BZ89:CA89"/>
    <mergeCell ref="BZ73:CA73"/>
    <mergeCell ref="CB73:CC73"/>
    <mergeCell ref="CD73:CE73"/>
    <mergeCell ref="BX70:BY70"/>
    <mergeCell ref="BZ70:CA70"/>
    <mergeCell ref="CB70:CC70"/>
    <mergeCell ref="CD70:CE70"/>
    <mergeCell ref="BX67:BY67"/>
    <mergeCell ref="BT91:BU91"/>
    <mergeCell ref="BB111:BC111"/>
    <mergeCell ref="BD111:BE111"/>
    <mergeCell ref="BF111:BG111"/>
    <mergeCell ref="BH111:BI111"/>
    <mergeCell ref="BJ111:BK111"/>
    <mergeCell ref="BL111:BM111"/>
    <mergeCell ref="BB91:BC91"/>
    <mergeCell ref="BD91:BE91"/>
    <mergeCell ref="BF91:BG91"/>
    <mergeCell ref="BH91:BI91"/>
    <mergeCell ref="BJ91:BK91"/>
    <mergeCell ref="BL91:BM91"/>
    <mergeCell ref="BB110:BC110"/>
    <mergeCell ref="BD110:BE110"/>
    <mergeCell ref="BF110:BG110"/>
    <mergeCell ref="BH110:BI110"/>
    <mergeCell ref="BJ110:BK110"/>
    <mergeCell ref="BL110:BM110"/>
    <mergeCell ref="AP111:AQ111"/>
    <mergeCell ref="R111:S111"/>
    <mergeCell ref="T111:U111"/>
    <mergeCell ref="AN111:AO111"/>
    <mergeCell ref="AV111:AW111"/>
    <mergeCell ref="AX111:AY111"/>
    <mergeCell ref="AZ111:BA111"/>
    <mergeCell ref="AD111:AE111"/>
    <mergeCell ref="AF111:AG111"/>
    <mergeCell ref="AH111:AI111"/>
    <mergeCell ref="AJ111:AK111"/>
    <mergeCell ref="AR111:AS111"/>
    <mergeCell ref="AT111:AU111"/>
    <mergeCell ref="AZ110:BA110"/>
    <mergeCell ref="AD110:AE110"/>
    <mergeCell ref="AF110:AG110"/>
    <mergeCell ref="AH110:AI110"/>
    <mergeCell ref="R110:S110"/>
    <mergeCell ref="T110:U110"/>
    <mergeCell ref="V110:W110"/>
    <mergeCell ref="X110:Y110"/>
    <mergeCell ref="Z110:AA110"/>
    <mergeCell ref="AB110:AC110"/>
    <mergeCell ref="AT110:AU110"/>
    <mergeCell ref="AV110:AW110"/>
    <mergeCell ref="AJ110:AK110"/>
    <mergeCell ref="AL110:AM110"/>
    <mergeCell ref="AN110:AO110"/>
    <mergeCell ref="AP110:AQ110"/>
    <mergeCell ref="AR110:AS110"/>
  </mergeCells>
  <conditionalFormatting sqref="J55:K56 N55:O56 R55:S56 V55:W56 Z55:AA56">
    <cfRule type="cellIs" dxfId="179" priority="90" stopIfTrue="1" operator="notEqual">
      <formula>0</formula>
    </cfRule>
  </conditionalFormatting>
  <conditionalFormatting sqref="J55:K56 N55:O56 R55:S56 V55:W56 Z55:AA56">
    <cfRule type="cellIs" dxfId="178" priority="88" operator="greaterThan">
      <formula>0</formula>
    </cfRule>
    <cfRule type="cellIs" dxfId="177" priority="89" operator="greaterThan">
      <formula>0</formula>
    </cfRule>
  </conditionalFormatting>
  <conditionalFormatting sqref="D55:AA61">
    <cfRule type="cellIs" dxfId="176" priority="85" operator="greaterThan">
      <formula>0</formula>
    </cfRule>
    <cfRule type="cellIs" dxfId="175" priority="86" operator="greaterThan">
      <formula>0</formula>
    </cfRule>
    <cfRule type="cellIs" dxfId="174" priority="87" operator="greaterThan">
      <formula>0</formula>
    </cfRule>
  </conditionalFormatting>
  <conditionalFormatting sqref="AB55:AC61">
    <cfRule type="cellIs" dxfId="173" priority="82" operator="greaterThan">
      <formula>0</formula>
    </cfRule>
    <cfRule type="cellIs" dxfId="172" priority="83" operator="greaterThan">
      <formula>0</formula>
    </cfRule>
    <cfRule type="cellIs" dxfId="171" priority="84" operator="greaterThan">
      <formula>0</formula>
    </cfRule>
  </conditionalFormatting>
  <conditionalFormatting sqref="AD55:AE61">
    <cfRule type="cellIs" dxfId="170" priority="79" operator="greaterThan">
      <formula>0</formula>
    </cfRule>
    <cfRule type="cellIs" dxfId="169" priority="80" operator="greaterThan">
      <formula>0</formula>
    </cfRule>
    <cfRule type="cellIs" dxfId="168" priority="81" operator="greaterThan">
      <formula>0</formula>
    </cfRule>
  </conditionalFormatting>
  <conditionalFormatting sqref="AF55:AG61">
    <cfRule type="cellIs" dxfId="167" priority="76" operator="greaterThan">
      <formula>0</formula>
    </cfRule>
    <cfRule type="cellIs" dxfId="166" priority="77" operator="greaterThan">
      <formula>0</formula>
    </cfRule>
    <cfRule type="cellIs" dxfId="165" priority="78" operator="greaterThan">
      <formula>0</formula>
    </cfRule>
  </conditionalFormatting>
  <conditionalFormatting sqref="AH55:AI61">
    <cfRule type="cellIs" dxfId="164" priority="73" operator="greaterThan">
      <formula>0</formula>
    </cfRule>
    <cfRule type="cellIs" dxfId="163" priority="74" operator="greaterThan">
      <formula>0</formula>
    </cfRule>
    <cfRule type="cellIs" dxfId="162" priority="75" operator="greaterThan">
      <formula>0</formula>
    </cfRule>
  </conditionalFormatting>
  <conditionalFormatting sqref="AJ55:AK61">
    <cfRule type="cellIs" dxfId="161" priority="70" operator="greaterThan">
      <formula>0</formula>
    </cfRule>
    <cfRule type="cellIs" dxfId="160" priority="71" operator="greaterThan">
      <formula>0</formula>
    </cfRule>
    <cfRule type="cellIs" dxfId="159" priority="72" operator="greaterThan">
      <formula>0</formula>
    </cfRule>
  </conditionalFormatting>
  <conditionalFormatting sqref="AL55:AM61">
    <cfRule type="cellIs" dxfId="158" priority="67" operator="greaterThan">
      <formula>0</formula>
    </cfRule>
    <cfRule type="cellIs" dxfId="157" priority="68" operator="greaterThan">
      <formula>0</formula>
    </cfRule>
    <cfRule type="cellIs" dxfId="156" priority="69" operator="greaterThan">
      <formula>0</formula>
    </cfRule>
  </conditionalFormatting>
  <conditionalFormatting sqref="AN55:AO61">
    <cfRule type="cellIs" dxfId="155" priority="64" operator="greaterThan">
      <formula>0</formula>
    </cfRule>
    <cfRule type="cellIs" dxfId="154" priority="65" operator="greaterThan">
      <formula>0</formula>
    </cfRule>
    <cfRule type="cellIs" dxfId="153" priority="66" operator="greaterThan">
      <formula>0</formula>
    </cfRule>
  </conditionalFormatting>
  <conditionalFormatting sqref="AP55:AQ61">
    <cfRule type="cellIs" dxfId="152" priority="61" operator="greaterThan">
      <formula>0</formula>
    </cfRule>
    <cfRule type="cellIs" dxfId="151" priority="62" operator="greaterThan">
      <formula>0</formula>
    </cfRule>
    <cfRule type="cellIs" dxfId="150" priority="63" operator="greaterThan">
      <formula>0</formula>
    </cfRule>
  </conditionalFormatting>
  <conditionalFormatting sqref="AR55:AS61">
    <cfRule type="cellIs" dxfId="149" priority="58" operator="greaterThan">
      <formula>0</formula>
    </cfRule>
    <cfRule type="cellIs" dxfId="148" priority="59" operator="greaterThan">
      <formula>0</formula>
    </cfRule>
    <cfRule type="cellIs" dxfId="147" priority="60" operator="greaterThan">
      <formula>0</formula>
    </cfRule>
  </conditionalFormatting>
  <conditionalFormatting sqref="AT55:AU61">
    <cfRule type="cellIs" dxfId="146" priority="55" operator="greaterThan">
      <formula>0</formula>
    </cfRule>
    <cfRule type="cellIs" dxfId="145" priority="56" operator="greaterThan">
      <formula>0</formula>
    </cfRule>
    <cfRule type="cellIs" dxfId="144" priority="57" operator="greaterThan">
      <formula>0</formula>
    </cfRule>
  </conditionalFormatting>
  <conditionalFormatting sqref="AV55:AW61">
    <cfRule type="cellIs" dxfId="143" priority="52" operator="greaterThan">
      <formula>0</formula>
    </cfRule>
    <cfRule type="cellIs" dxfId="142" priority="53" operator="greaterThan">
      <formula>0</formula>
    </cfRule>
    <cfRule type="cellIs" dxfId="141" priority="54" operator="greaterThan">
      <formula>0</formula>
    </cfRule>
  </conditionalFormatting>
  <conditionalFormatting sqref="AX55:AY61">
    <cfRule type="cellIs" dxfId="140" priority="49" operator="greaterThan">
      <formula>0</formula>
    </cfRule>
    <cfRule type="cellIs" dxfId="139" priority="50" operator="greaterThan">
      <formula>0</formula>
    </cfRule>
    <cfRule type="cellIs" dxfId="138" priority="51" operator="greaterThan">
      <formula>0</formula>
    </cfRule>
  </conditionalFormatting>
  <conditionalFormatting sqref="AZ55:BA61">
    <cfRule type="cellIs" dxfId="137" priority="46" operator="greaterThan">
      <formula>0</formula>
    </cfRule>
    <cfRule type="cellIs" dxfId="136" priority="47" operator="greaterThan">
      <formula>0</formula>
    </cfRule>
    <cfRule type="cellIs" dxfId="135" priority="48" operator="greaterThan">
      <formula>0</formula>
    </cfRule>
  </conditionalFormatting>
  <conditionalFormatting sqref="BB55:BC61">
    <cfRule type="cellIs" dxfId="134" priority="43" operator="greaterThan">
      <formula>0</formula>
    </cfRule>
    <cfRule type="cellIs" dxfId="133" priority="44" operator="greaterThan">
      <formula>0</formula>
    </cfRule>
    <cfRule type="cellIs" dxfId="132" priority="45" operator="greaterThan">
      <formula>0</formula>
    </cfRule>
  </conditionalFormatting>
  <conditionalFormatting sqref="BD55:BE61">
    <cfRule type="cellIs" dxfId="131" priority="40" operator="greaterThan">
      <formula>0</formula>
    </cfRule>
    <cfRule type="cellIs" dxfId="130" priority="41" operator="greaterThan">
      <formula>0</formula>
    </cfRule>
    <cfRule type="cellIs" dxfId="129" priority="42" operator="greaterThan">
      <formula>0</formula>
    </cfRule>
  </conditionalFormatting>
  <conditionalFormatting sqref="BF55:BG61">
    <cfRule type="cellIs" dxfId="128" priority="37" operator="greaterThan">
      <formula>0</formula>
    </cfRule>
    <cfRule type="cellIs" dxfId="127" priority="38" operator="greaterThan">
      <formula>0</formula>
    </cfRule>
    <cfRule type="cellIs" dxfId="126" priority="39" operator="greaterThan">
      <formula>0</formula>
    </cfRule>
  </conditionalFormatting>
  <conditionalFormatting sqref="BH55:BI61">
    <cfRule type="cellIs" dxfId="125" priority="34" operator="greaterThan">
      <formula>0</formula>
    </cfRule>
    <cfRule type="cellIs" dxfId="124" priority="35" operator="greaterThan">
      <formula>0</formula>
    </cfRule>
    <cfRule type="cellIs" dxfId="123" priority="36" operator="greaterThan">
      <formula>0</formula>
    </cfRule>
  </conditionalFormatting>
  <conditionalFormatting sqref="BJ55:BK61">
    <cfRule type="cellIs" dxfId="122" priority="31" operator="greaterThan">
      <formula>0</formula>
    </cfRule>
    <cfRule type="cellIs" dxfId="121" priority="32" operator="greaterThan">
      <formula>0</formula>
    </cfRule>
    <cfRule type="cellIs" dxfId="120" priority="33" operator="greaterThan">
      <formula>0</formula>
    </cfRule>
  </conditionalFormatting>
  <conditionalFormatting sqref="BL55:BM61">
    <cfRule type="cellIs" dxfId="119" priority="28" operator="greaterThan">
      <formula>0</formula>
    </cfRule>
    <cfRule type="cellIs" dxfId="118" priority="29" operator="greaterThan">
      <formula>0</formula>
    </cfRule>
    <cfRule type="cellIs" dxfId="117" priority="30" operator="greaterThan">
      <formula>0</formula>
    </cfRule>
  </conditionalFormatting>
  <conditionalFormatting sqref="BN55:BO61">
    <cfRule type="cellIs" dxfId="116" priority="25" operator="greaterThan">
      <formula>0</formula>
    </cfRule>
    <cfRule type="cellIs" dxfId="115" priority="26" operator="greaterThan">
      <formula>0</formula>
    </cfRule>
    <cfRule type="cellIs" dxfId="114" priority="27" operator="greaterThan">
      <formula>0</formula>
    </cfRule>
  </conditionalFormatting>
  <conditionalFormatting sqref="BP55:BQ61">
    <cfRule type="cellIs" dxfId="113" priority="22" operator="greaterThan">
      <formula>0</formula>
    </cfRule>
    <cfRule type="cellIs" dxfId="112" priority="23" operator="greaterThan">
      <formula>0</formula>
    </cfRule>
    <cfRule type="cellIs" dxfId="111" priority="24" operator="greaterThan">
      <formula>0</formula>
    </cfRule>
  </conditionalFormatting>
  <conditionalFormatting sqref="BR55:BS61">
    <cfRule type="cellIs" dxfId="110" priority="19" operator="greaterThan">
      <formula>0</formula>
    </cfRule>
    <cfRule type="cellIs" dxfId="109" priority="20" operator="greaterThan">
      <formula>0</formula>
    </cfRule>
    <cfRule type="cellIs" dxfId="108" priority="21" operator="greaterThan">
      <formula>0</formula>
    </cfRule>
  </conditionalFormatting>
  <conditionalFormatting sqref="BT55:BU61">
    <cfRule type="cellIs" dxfId="107" priority="16" operator="greaterThan">
      <formula>0</formula>
    </cfRule>
    <cfRule type="cellIs" dxfId="106" priority="17" operator="greaterThan">
      <formula>0</formula>
    </cfRule>
    <cfRule type="cellIs" dxfId="105" priority="18" operator="greaterThan">
      <formula>0</formula>
    </cfRule>
  </conditionalFormatting>
  <conditionalFormatting sqref="BV55:BW61">
    <cfRule type="cellIs" dxfId="104" priority="13" operator="greaterThan">
      <formula>0</formula>
    </cfRule>
    <cfRule type="cellIs" dxfId="103" priority="14" operator="greaterThan">
      <formula>0</formula>
    </cfRule>
    <cfRule type="cellIs" dxfId="102" priority="15" operator="greaterThan">
      <formula>0</formula>
    </cfRule>
  </conditionalFormatting>
  <conditionalFormatting sqref="BX55:BY61">
    <cfRule type="cellIs" dxfId="101" priority="10" operator="greaterThan">
      <formula>0</formula>
    </cfRule>
    <cfRule type="cellIs" dxfId="100" priority="11" operator="greaterThan">
      <formula>0</formula>
    </cfRule>
    <cfRule type="cellIs" dxfId="99" priority="12" operator="greaterThan">
      <formula>0</formula>
    </cfRule>
  </conditionalFormatting>
  <conditionalFormatting sqref="BZ55:CA61">
    <cfRule type="cellIs" dxfId="98" priority="7" operator="greaterThan">
      <formula>0</formula>
    </cfRule>
    <cfRule type="cellIs" dxfId="97" priority="8" operator="greaterThan">
      <formula>0</formula>
    </cfRule>
    <cfRule type="cellIs" dxfId="96" priority="9" operator="greaterThan">
      <formula>0</formula>
    </cfRule>
  </conditionalFormatting>
  <conditionalFormatting sqref="CB55:CC61">
    <cfRule type="cellIs" dxfId="95" priority="4" operator="greaterThan">
      <formula>0</formula>
    </cfRule>
    <cfRule type="cellIs" dxfId="94" priority="5" operator="greaterThan">
      <formula>0</formula>
    </cfRule>
    <cfRule type="cellIs" dxfId="93" priority="6" operator="greaterThan">
      <formula>0</formula>
    </cfRule>
  </conditionalFormatting>
  <conditionalFormatting sqref="CD55:CE61">
    <cfRule type="cellIs" dxfId="92" priority="1" operator="greaterThan">
      <formula>0</formula>
    </cfRule>
    <cfRule type="cellIs" dxfId="91" priority="2" operator="greaterThan">
      <formula>0</formula>
    </cfRule>
    <cfRule type="cellIs" dxfId="9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DK111"/>
  <sheetViews>
    <sheetView zoomScale="90" zoomScaleNormal="90" zoomScaleSheetLayoutView="100" zoomScalePageLayoutView="40" workbookViewId="0">
      <pane xSplit="3" ySplit="44" topLeftCell="D90" activePane="bottomRight" state="frozen"/>
      <selection activeCell="N54" sqref="N54:O54"/>
      <selection pane="topRight" activeCell="N54" sqref="N54:O54"/>
      <selection pane="bottomLeft" activeCell="N54" sqref="N54:O54"/>
      <selection pane="bottomRight" activeCell="BA115" sqref="BA115"/>
    </sheetView>
  </sheetViews>
  <sheetFormatPr baseColWidth="10" defaultRowHeight="12.75" outlineLevelRow="1" outlineLevelCol="1" x14ac:dyDescent="0.2"/>
  <cols>
    <col min="1" max="1" width="38" style="249" customWidth="1"/>
    <col min="2" max="2" width="21.7109375" style="249" customWidth="1"/>
    <col min="3" max="3" width="11.28515625" style="249" customWidth="1"/>
    <col min="4" max="83" width="3.42578125" style="250" customWidth="1"/>
    <col min="84" max="86" width="13.7109375" style="313" customWidth="1"/>
    <col min="87" max="87" width="34.5703125" style="251" customWidth="1"/>
    <col min="88" max="88" width="39.7109375" style="249" customWidth="1"/>
    <col min="89" max="89" width="6.42578125" style="249" customWidth="1"/>
    <col min="90" max="90" width="15.42578125" style="249" customWidth="1"/>
    <col min="91" max="91" width="20.28515625" style="249" customWidth="1"/>
    <col min="92" max="92" width="18.5703125" style="249" hidden="1" customWidth="1" outlineLevel="1"/>
    <col min="93" max="93" width="17.28515625" style="249" hidden="1" customWidth="1" outlineLevel="1"/>
    <col min="94" max="94" width="20" style="249" hidden="1" customWidth="1" outlineLevel="1"/>
    <col min="95" max="95" width="11.42578125" style="249" collapsed="1"/>
    <col min="96" max="96" width="20.140625" style="249" customWidth="1"/>
    <col min="97" max="16384" width="11.42578125" style="249"/>
  </cols>
  <sheetData>
    <row r="1" spans="1:91" ht="49.5" customHeight="1" thickBot="1" x14ac:dyDescent="0.25">
      <c r="A1" s="248" t="s">
        <v>319</v>
      </c>
      <c r="C1" s="248"/>
      <c r="D1" s="248" t="s">
        <v>410</v>
      </c>
      <c r="AE1"/>
      <c r="CF1" s="1343" t="s">
        <v>320</v>
      </c>
      <c r="CG1" s="1344"/>
      <c r="CH1" s="735">
        <f>CF111/CF110</f>
        <v>1.635532240125565</v>
      </c>
    </row>
    <row r="2" spans="1:91" s="124" customFormat="1" ht="22.5" customHeight="1" x14ac:dyDescent="0.2">
      <c r="A2" s="1075" t="s">
        <v>374</v>
      </c>
      <c r="B2" s="1076"/>
      <c r="C2" s="1077"/>
      <c r="D2" s="1047" t="s">
        <v>323</v>
      </c>
      <c r="E2" s="1048"/>
      <c r="F2" s="1048"/>
      <c r="G2" s="1048"/>
      <c r="H2" s="1048"/>
      <c r="I2" s="1048"/>
      <c r="J2" s="1048"/>
      <c r="K2" s="1048"/>
      <c r="L2" s="1048"/>
      <c r="M2" s="1048"/>
      <c r="N2" s="1048"/>
      <c r="O2" s="1048"/>
      <c r="P2" s="1048"/>
      <c r="Q2" s="1048"/>
      <c r="R2" s="1048"/>
      <c r="S2" s="1048"/>
      <c r="T2" s="1048"/>
      <c r="U2" s="1048"/>
      <c r="V2" s="1048"/>
      <c r="W2" s="1048"/>
      <c r="X2" s="1048"/>
      <c r="Y2" s="1048"/>
      <c r="Z2" s="1048"/>
      <c r="AA2" s="1049"/>
      <c r="AB2" s="1049" t="s">
        <v>324</v>
      </c>
      <c r="AC2" s="1081"/>
      <c r="AD2" s="1081"/>
      <c r="AE2" s="1081"/>
      <c r="AF2" s="1081"/>
      <c r="AG2" s="1081"/>
      <c r="AH2" s="1081"/>
      <c r="AI2" s="1081"/>
      <c r="AJ2" s="1081"/>
      <c r="AK2" s="1081"/>
      <c r="AL2" s="1081"/>
      <c r="AM2" s="1081"/>
      <c r="AN2" s="1081"/>
      <c r="AO2" s="1081"/>
      <c r="AP2" s="1081"/>
      <c r="AQ2" s="1081"/>
      <c r="AR2" s="1081"/>
      <c r="AS2" s="1081"/>
      <c r="AT2" s="1081"/>
      <c r="AU2" s="1081"/>
      <c r="AV2" s="1081"/>
      <c r="AW2" s="1081"/>
      <c r="AX2" s="1081"/>
      <c r="AY2" s="1047"/>
      <c r="AZ2" s="1047" t="s">
        <v>325</v>
      </c>
      <c r="BA2" s="1048"/>
      <c r="BB2" s="1048"/>
      <c r="BC2" s="1048"/>
      <c r="BD2" s="1048"/>
      <c r="BE2" s="1048"/>
      <c r="BF2" s="1048"/>
      <c r="BG2" s="1048"/>
      <c r="BH2" s="1048"/>
      <c r="BI2" s="1048"/>
      <c r="BJ2" s="1048"/>
      <c r="BK2" s="1048"/>
      <c r="BL2" s="1048"/>
      <c r="BM2" s="1048"/>
      <c r="BN2" s="1048"/>
      <c r="BO2" s="1048"/>
      <c r="BP2" s="1048"/>
      <c r="BQ2" s="1048"/>
      <c r="BR2" s="1048"/>
      <c r="BS2" s="1048"/>
      <c r="BT2" s="1048"/>
      <c r="BU2" s="1048"/>
      <c r="BV2" s="1048"/>
      <c r="BW2" s="1048"/>
      <c r="BX2" s="1047" t="s">
        <v>326</v>
      </c>
      <c r="BY2" s="1048"/>
      <c r="BZ2" s="1048"/>
      <c r="CA2" s="1048"/>
      <c r="CB2" s="1047" t="s">
        <v>399</v>
      </c>
      <c r="CC2" s="1048"/>
      <c r="CD2" s="1048"/>
      <c r="CE2" s="1049"/>
      <c r="CF2" s="421"/>
      <c r="CG2" s="421"/>
    </row>
    <row r="3" spans="1:91" s="423" customFormat="1" ht="18" customHeight="1" x14ac:dyDescent="0.2">
      <c r="A3" s="1078"/>
      <c r="B3" s="1079"/>
      <c r="C3" s="1080"/>
      <c r="D3" s="1037" t="s">
        <v>179</v>
      </c>
      <c r="E3" s="1039"/>
      <c r="F3" s="1037" t="s">
        <v>329</v>
      </c>
      <c r="G3" s="1039"/>
      <c r="H3" s="1037" t="s">
        <v>330</v>
      </c>
      <c r="I3" s="1039"/>
      <c r="J3" s="1037" t="s">
        <v>331</v>
      </c>
      <c r="K3" s="1039"/>
      <c r="L3" s="1037" t="s">
        <v>332</v>
      </c>
      <c r="M3" s="1039"/>
      <c r="N3" s="1037" t="s">
        <v>333</v>
      </c>
      <c r="O3" s="1039"/>
      <c r="P3" s="1037" t="s">
        <v>334</v>
      </c>
      <c r="Q3" s="1039"/>
      <c r="R3" s="1037" t="s">
        <v>335</v>
      </c>
      <c r="S3" s="1039"/>
      <c r="T3" s="1037" t="s">
        <v>336</v>
      </c>
      <c r="U3" s="1039"/>
      <c r="V3" s="1037" t="s">
        <v>337</v>
      </c>
      <c r="W3" s="1039"/>
      <c r="X3" s="1037" t="s">
        <v>338</v>
      </c>
      <c r="Y3" s="1039"/>
      <c r="Z3" s="1037" t="s">
        <v>339</v>
      </c>
      <c r="AA3" s="1039"/>
      <c r="AB3" s="1039" t="s">
        <v>179</v>
      </c>
      <c r="AC3" s="1072"/>
      <c r="AD3" s="1072" t="s">
        <v>329</v>
      </c>
      <c r="AE3" s="1072"/>
      <c r="AF3" s="1072" t="s">
        <v>330</v>
      </c>
      <c r="AG3" s="1072"/>
      <c r="AH3" s="1072" t="s">
        <v>331</v>
      </c>
      <c r="AI3" s="1072"/>
      <c r="AJ3" s="1072" t="s">
        <v>332</v>
      </c>
      <c r="AK3" s="1072"/>
      <c r="AL3" s="1072" t="s">
        <v>333</v>
      </c>
      <c r="AM3" s="1072"/>
      <c r="AN3" s="1072" t="s">
        <v>334</v>
      </c>
      <c r="AO3" s="1072"/>
      <c r="AP3" s="1072" t="s">
        <v>335</v>
      </c>
      <c r="AQ3" s="1072"/>
      <c r="AR3" s="1072" t="s">
        <v>336</v>
      </c>
      <c r="AS3" s="1072"/>
      <c r="AT3" s="1072" t="s">
        <v>337</v>
      </c>
      <c r="AU3" s="1072"/>
      <c r="AV3" s="1072" t="s">
        <v>338</v>
      </c>
      <c r="AW3" s="1072"/>
      <c r="AX3" s="1072" t="s">
        <v>339</v>
      </c>
      <c r="AY3" s="1072"/>
      <c r="AZ3" s="1039" t="s">
        <v>179</v>
      </c>
      <c r="BA3" s="1072"/>
      <c r="BB3" s="1039" t="s">
        <v>329</v>
      </c>
      <c r="BC3" s="1072"/>
      <c r="BD3" s="1039" t="s">
        <v>330</v>
      </c>
      <c r="BE3" s="1072"/>
      <c r="BF3" s="1039" t="s">
        <v>331</v>
      </c>
      <c r="BG3" s="1072"/>
      <c r="BH3" s="1039" t="s">
        <v>332</v>
      </c>
      <c r="BI3" s="1072"/>
      <c r="BJ3" s="1039" t="s">
        <v>333</v>
      </c>
      <c r="BK3" s="1072"/>
      <c r="BL3" s="1039" t="s">
        <v>334</v>
      </c>
      <c r="BM3" s="1072"/>
      <c r="BN3" s="1039" t="s">
        <v>335</v>
      </c>
      <c r="BO3" s="1072"/>
      <c r="BP3" s="1039" t="s">
        <v>336</v>
      </c>
      <c r="BQ3" s="1072"/>
      <c r="BR3" s="1039" t="s">
        <v>337</v>
      </c>
      <c r="BS3" s="1072"/>
      <c r="BT3" s="1039" t="s">
        <v>338</v>
      </c>
      <c r="BU3" s="1072"/>
      <c r="BV3" s="1039" t="s">
        <v>339</v>
      </c>
      <c r="BW3" s="1072"/>
      <c r="BX3" s="1037" t="s">
        <v>397</v>
      </c>
      <c r="BY3" s="1038"/>
      <c r="BZ3" s="1037" t="s">
        <v>398</v>
      </c>
      <c r="CA3" s="1039"/>
      <c r="CB3" s="1037" t="s">
        <v>397</v>
      </c>
      <c r="CC3" s="1039"/>
      <c r="CD3" s="1038" t="s">
        <v>398</v>
      </c>
      <c r="CE3" s="1039"/>
      <c r="CF3" s="422"/>
      <c r="CG3" s="422"/>
      <c r="CI3" s="124"/>
      <c r="CJ3" s="124"/>
      <c r="CK3" s="124"/>
      <c r="CL3" s="124"/>
      <c r="CM3" s="124"/>
    </row>
    <row r="4" spans="1:91" customFormat="1" ht="12.75" customHeight="1" x14ac:dyDescent="0.2">
      <c r="A4" s="626" t="s">
        <v>375</v>
      </c>
      <c r="B4" s="425"/>
      <c r="C4" s="426"/>
      <c r="D4" s="433"/>
      <c r="E4" s="434"/>
      <c r="F4" s="433"/>
      <c r="G4" s="434"/>
      <c r="H4" s="433"/>
      <c r="I4" s="434"/>
      <c r="J4" s="607"/>
      <c r="K4" s="608"/>
      <c r="L4" s="607"/>
      <c r="M4" s="608"/>
      <c r="N4" s="607"/>
      <c r="O4" s="608"/>
      <c r="P4" s="607"/>
      <c r="Q4" s="608"/>
      <c r="R4" s="478"/>
      <c r="S4" s="602"/>
      <c r="T4" s="478"/>
      <c r="U4" s="602"/>
      <c r="V4" s="478"/>
      <c r="W4" s="602"/>
      <c r="X4" s="478"/>
      <c r="Y4" s="602"/>
      <c r="Z4" s="478"/>
      <c r="AA4" s="602"/>
      <c r="AB4" s="609"/>
      <c r="AC4" s="602"/>
      <c r="AD4" s="479"/>
      <c r="AE4" s="599" t="s">
        <v>394</v>
      </c>
      <c r="AF4" s="610"/>
      <c r="AG4" s="598"/>
      <c r="AH4" s="610"/>
      <c r="AI4" s="598"/>
      <c r="AJ4" s="610"/>
      <c r="AK4" s="598"/>
      <c r="AL4" s="610"/>
      <c r="AM4" s="598"/>
      <c r="AN4" s="610"/>
      <c r="AO4" s="598"/>
      <c r="AP4" s="610"/>
      <c r="AQ4" s="598"/>
      <c r="AR4" s="610"/>
      <c r="AS4" s="598"/>
      <c r="AT4" s="610"/>
      <c r="AU4" s="598"/>
      <c r="AV4" s="610"/>
      <c r="AW4" s="598"/>
      <c r="AX4" s="478"/>
      <c r="AY4" s="611"/>
      <c r="AZ4" s="478"/>
      <c r="BA4" s="602"/>
      <c r="BB4" s="480"/>
      <c r="BC4" s="599" t="s">
        <v>395</v>
      </c>
      <c r="BD4" s="610"/>
      <c r="BE4" s="598"/>
      <c r="BF4" s="610"/>
      <c r="BG4" s="598"/>
      <c r="BH4" s="610"/>
      <c r="BI4" s="598"/>
      <c r="BJ4" s="610"/>
      <c r="BK4" s="598"/>
      <c r="BL4" s="610"/>
      <c r="BM4" s="598"/>
      <c r="BN4" s="610"/>
      <c r="BO4" s="598"/>
      <c r="BP4" s="610"/>
      <c r="BQ4" s="598"/>
      <c r="BR4" s="610"/>
      <c r="BS4" s="598"/>
      <c r="BT4" s="610"/>
      <c r="BU4" s="598"/>
      <c r="BV4" s="612"/>
      <c r="BW4" s="613"/>
      <c r="BX4" s="478"/>
      <c r="BY4" s="599" t="s">
        <v>400</v>
      </c>
      <c r="BZ4" s="610"/>
      <c r="CA4" s="602"/>
      <c r="CB4" s="478"/>
      <c r="CC4" s="602"/>
      <c r="CD4" s="478"/>
      <c r="CE4" s="602"/>
      <c r="CF4" s="432"/>
      <c r="CG4" s="432"/>
      <c r="CI4" s="124"/>
      <c r="CJ4" s="124"/>
      <c r="CK4" s="124"/>
      <c r="CL4" s="124"/>
      <c r="CM4" s="124"/>
    </row>
    <row r="5" spans="1:91" customFormat="1" ht="12.75" customHeight="1" x14ac:dyDescent="0.2">
      <c r="A5" s="627" t="s">
        <v>376</v>
      </c>
      <c r="B5" s="425"/>
      <c r="C5" s="426"/>
      <c r="D5" s="427"/>
      <c r="E5" s="428"/>
      <c r="F5" s="427"/>
      <c r="G5" s="428"/>
      <c r="H5" s="427"/>
      <c r="I5" s="428"/>
      <c r="J5" s="478"/>
      <c r="K5" s="602"/>
      <c r="L5" s="478"/>
      <c r="M5" s="602"/>
      <c r="N5" s="478"/>
      <c r="O5" s="602"/>
      <c r="P5" s="478"/>
      <c r="Q5" s="602"/>
      <c r="R5" s="478"/>
      <c r="S5" s="602"/>
      <c r="T5" s="478"/>
      <c r="U5" s="602"/>
      <c r="V5" s="478"/>
      <c r="W5" s="602"/>
      <c r="X5" s="478"/>
      <c r="Y5" s="602"/>
      <c r="Z5" s="478"/>
      <c r="AA5" s="602"/>
      <c r="AB5" s="609"/>
      <c r="AC5" s="602"/>
      <c r="AD5" s="478"/>
      <c r="AE5" s="602"/>
      <c r="AF5" s="478"/>
      <c r="AG5" s="602"/>
      <c r="AH5" s="630" t="s">
        <v>403</v>
      </c>
      <c r="AI5" s="629"/>
      <c r="AJ5" s="628"/>
      <c r="AK5" s="629"/>
      <c r="AL5" s="628"/>
      <c r="AM5" s="629"/>
      <c r="AN5" s="628"/>
      <c r="AO5" s="629"/>
      <c r="AP5" s="628"/>
      <c r="AQ5" s="629"/>
      <c r="AR5" s="628"/>
      <c r="AS5" s="629"/>
      <c r="AT5" s="628"/>
      <c r="AU5" s="629"/>
      <c r="AV5" s="478"/>
      <c r="AW5" s="602"/>
      <c r="AX5" s="478"/>
      <c r="AY5" s="611"/>
      <c r="AZ5" s="478"/>
      <c r="BA5" s="602"/>
      <c r="BB5" s="612"/>
      <c r="BC5" s="613"/>
      <c r="BD5" s="633" t="s">
        <v>404</v>
      </c>
      <c r="BE5" s="632"/>
      <c r="BF5" s="631"/>
      <c r="BG5" s="632"/>
      <c r="BH5" s="631"/>
      <c r="BI5" s="632"/>
      <c r="BJ5" s="631"/>
      <c r="BK5" s="632"/>
      <c r="BL5" s="631"/>
      <c r="BM5" s="632"/>
      <c r="BN5" s="631"/>
      <c r="BO5" s="632"/>
      <c r="BP5" s="631"/>
      <c r="BQ5" s="632"/>
      <c r="BR5" s="631"/>
      <c r="BS5" s="632"/>
      <c r="BT5" s="631"/>
      <c r="BU5" s="632"/>
      <c r="BV5" s="612"/>
      <c r="BW5" s="613"/>
      <c r="BX5" s="478"/>
      <c r="BY5" s="635"/>
      <c r="BZ5" s="636"/>
      <c r="CA5" s="602"/>
      <c r="CB5" s="478"/>
      <c r="CC5" s="634" t="s">
        <v>409</v>
      </c>
      <c r="CD5" s="630"/>
      <c r="CE5" s="602"/>
      <c r="CF5" s="432"/>
      <c r="CG5" s="432"/>
      <c r="CI5" s="124"/>
      <c r="CJ5" s="124"/>
      <c r="CK5" s="124"/>
      <c r="CL5" s="124"/>
      <c r="CM5" s="124"/>
    </row>
    <row r="6" spans="1:91" customFormat="1" ht="12.75" customHeight="1" x14ac:dyDescent="0.2">
      <c r="A6" s="627" t="s">
        <v>377</v>
      </c>
      <c r="B6" s="425"/>
      <c r="C6" s="426"/>
      <c r="D6" s="427"/>
      <c r="E6" s="428"/>
      <c r="F6" s="427"/>
      <c r="G6" s="428"/>
      <c r="H6" s="433"/>
      <c r="I6" s="434"/>
      <c r="J6" s="478"/>
      <c r="K6" s="602"/>
      <c r="L6" s="478"/>
      <c r="M6" s="602"/>
      <c r="N6" s="478"/>
      <c r="O6" s="602"/>
      <c r="P6" s="478"/>
      <c r="Q6" s="602"/>
      <c r="R6" s="614" t="s">
        <v>401</v>
      </c>
      <c r="S6" s="615"/>
      <c r="T6" s="616"/>
      <c r="U6" s="615"/>
      <c r="V6" s="616"/>
      <c r="W6" s="615"/>
      <c r="X6" s="616"/>
      <c r="Y6" s="602"/>
      <c r="Z6" s="478"/>
      <c r="AA6" s="602"/>
      <c r="AB6" s="617"/>
      <c r="AC6" s="608"/>
      <c r="AD6" s="607"/>
      <c r="AE6" s="608"/>
      <c r="AF6" s="607"/>
      <c r="AG6" s="608"/>
      <c r="AH6" s="607"/>
      <c r="AI6" s="608"/>
      <c r="AJ6" s="607"/>
      <c r="AK6" s="608"/>
      <c r="AL6" s="607"/>
      <c r="AM6" s="608"/>
      <c r="AN6" s="607"/>
      <c r="AO6" s="608"/>
      <c r="AP6" s="607"/>
      <c r="AQ6" s="608"/>
      <c r="AR6" s="478"/>
      <c r="AS6" s="602"/>
      <c r="AT6" s="478"/>
      <c r="AU6" s="602"/>
      <c r="AV6" s="478"/>
      <c r="AW6" s="602"/>
      <c r="AX6" s="478"/>
      <c r="AY6" s="611"/>
      <c r="AZ6" s="478"/>
      <c r="BA6" s="602"/>
      <c r="BB6" s="612"/>
      <c r="BC6" s="613"/>
      <c r="BD6" s="614"/>
      <c r="BE6" s="618"/>
      <c r="BF6" s="619"/>
      <c r="BG6" s="618"/>
      <c r="BH6" s="619"/>
      <c r="BI6" s="618"/>
      <c r="BJ6" s="619"/>
      <c r="BK6" s="618"/>
      <c r="BL6" s="619"/>
      <c r="BM6" s="618"/>
      <c r="BN6" s="619"/>
      <c r="BO6" s="618"/>
      <c r="BP6" s="619"/>
      <c r="BQ6" s="618"/>
      <c r="BR6" s="619"/>
      <c r="BS6" s="613"/>
      <c r="BT6" s="612"/>
      <c r="BU6" s="613"/>
      <c r="BV6" s="612"/>
      <c r="BW6" s="613"/>
      <c r="BX6" s="616"/>
      <c r="BY6" s="615"/>
      <c r="BZ6" s="616"/>
      <c r="CA6" s="615"/>
      <c r="CB6" s="616"/>
      <c r="CC6" s="615"/>
      <c r="CD6" s="616"/>
      <c r="CE6" s="615"/>
      <c r="CF6" s="432"/>
      <c r="CG6" s="432"/>
      <c r="CI6" s="124"/>
      <c r="CJ6" s="124"/>
      <c r="CK6" s="124"/>
      <c r="CL6" s="124"/>
      <c r="CM6" s="124"/>
    </row>
    <row r="7" spans="1:91" customFormat="1" ht="12.75" customHeight="1" x14ac:dyDescent="0.2">
      <c r="A7" s="627" t="s">
        <v>378</v>
      </c>
      <c r="B7" s="425"/>
      <c r="C7" s="426"/>
      <c r="D7" s="427"/>
      <c r="E7" s="428"/>
      <c r="F7" s="427"/>
      <c r="G7" s="428"/>
      <c r="H7" s="433"/>
      <c r="I7" s="434"/>
      <c r="J7" s="478"/>
      <c r="K7" s="602"/>
      <c r="L7" s="478"/>
      <c r="M7" s="602"/>
      <c r="N7" s="478"/>
      <c r="O7" s="602"/>
      <c r="P7" s="478"/>
      <c r="Q7" s="602"/>
      <c r="R7" s="478"/>
      <c r="S7" s="602"/>
      <c r="T7" s="478"/>
      <c r="U7" s="602"/>
      <c r="V7" s="478"/>
      <c r="W7" s="602"/>
      <c r="X7" s="478"/>
      <c r="Y7" s="602"/>
      <c r="Z7" s="478"/>
      <c r="AA7" s="602"/>
      <c r="AB7" s="617"/>
      <c r="AC7" s="608"/>
      <c r="AD7" s="607"/>
      <c r="AE7" s="608"/>
      <c r="AF7" s="607"/>
      <c r="AG7" s="608"/>
      <c r="AH7" s="605" t="s">
        <v>402</v>
      </c>
      <c r="AI7" s="620"/>
      <c r="AJ7" s="606"/>
      <c r="AK7" s="620"/>
      <c r="AL7" s="606"/>
      <c r="AM7" s="620"/>
      <c r="AN7" s="606"/>
      <c r="AO7" s="608"/>
      <c r="AP7" s="607"/>
      <c r="AQ7" s="608"/>
      <c r="AR7" s="478"/>
      <c r="AS7" s="602"/>
      <c r="AT7" s="478"/>
      <c r="AU7" s="602"/>
      <c r="AV7" s="478"/>
      <c r="AW7" s="602"/>
      <c r="AX7" s="478"/>
      <c r="AY7" s="611"/>
      <c r="AZ7" s="478"/>
      <c r="BA7" s="602"/>
      <c r="BB7" s="612"/>
      <c r="BC7" s="604" t="s">
        <v>407</v>
      </c>
      <c r="BD7" s="621"/>
      <c r="BE7" s="603"/>
      <c r="BF7" s="621"/>
      <c r="BG7" s="603"/>
      <c r="BH7" s="621"/>
      <c r="BI7" s="603"/>
      <c r="BJ7" s="621"/>
      <c r="BK7" s="603"/>
      <c r="BL7" s="621"/>
      <c r="BM7" s="603"/>
      <c r="BN7" s="621"/>
      <c r="BO7" s="603"/>
      <c r="BP7" s="621"/>
      <c r="BQ7" s="603"/>
      <c r="BR7" s="621"/>
      <c r="BS7" s="603"/>
      <c r="BT7" s="621"/>
      <c r="BU7" s="613"/>
      <c r="BV7" s="612"/>
      <c r="BW7" s="613"/>
      <c r="BX7" s="605" t="s">
        <v>408</v>
      </c>
      <c r="BY7" s="620"/>
      <c r="BZ7" s="606"/>
      <c r="CA7" s="620"/>
      <c r="CB7" s="606"/>
      <c r="CC7" s="620"/>
      <c r="CD7" s="606"/>
      <c r="CE7" s="620"/>
      <c r="CF7" s="432"/>
      <c r="CG7" s="432"/>
      <c r="CI7" s="124"/>
      <c r="CJ7" s="124"/>
      <c r="CK7" s="124"/>
      <c r="CL7" s="124"/>
      <c r="CM7" s="124"/>
    </row>
    <row r="8" spans="1:91" customFormat="1" ht="12.75" customHeight="1" x14ac:dyDescent="0.2">
      <c r="A8" s="627" t="s">
        <v>379</v>
      </c>
      <c r="B8" s="425"/>
      <c r="C8" s="426"/>
      <c r="D8" s="427"/>
      <c r="E8" s="428"/>
      <c r="F8" s="427"/>
      <c r="G8" s="428"/>
      <c r="H8" s="433"/>
      <c r="I8" s="434"/>
      <c r="J8" s="478"/>
      <c r="K8" s="602"/>
      <c r="L8" s="478"/>
      <c r="M8" s="602"/>
      <c r="N8" s="478"/>
      <c r="O8" s="602"/>
      <c r="P8" s="478"/>
      <c r="Q8" s="602"/>
      <c r="R8" s="478"/>
      <c r="S8" s="602"/>
      <c r="T8" s="478"/>
      <c r="U8" s="602"/>
      <c r="V8" s="478"/>
      <c r="W8" s="602"/>
      <c r="X8" s="478"/>
      <c r="Y8" s="602"/>
      <c r="Z8" s="478"/>
      <c r="AA8" s="602"/>
      <c r="AB8" s="617"/>
      <c r="AC8" s="608"/>
      <c r="AD8" s="607"/>
      <c r="AE8" s="608"/>
      <c r="AF8" s="607"/>
      <c r="AG8" s="608"/>
      <c r="AH8" s="601" t="s">
        <v>396</v>
      </c>
      <c r="AI8" s="622"/>
      <c r="AJ8" s="600"/>
      <c r="AK8" s="622"/>
      <c r="AL8" s="607"/>
      <c r="AM8" s="608"/>
      <c r="AN8" s="607"/>
      <c r="AO8" s="608"/>
      <c r="AP8" s="607"/>
      <c r="AQ8" s="608"/>
      <c r="AR8" s="478"/>
      <c r="AS8" s="602"/>
      <c r="AT8" s="478"/>
      <c r="AU8" s="602"/>
      <c r="AV8" s="478"/>
      <c r="AW8" s="602"/>
      <c r="AX8" s="478"/>
      <c r="AY8" s="611"/>
      <c r="AZ8" s="478"/>
      <c r="BA8" s="602"/>
      <c r="BB8" s="612"/>
      <c r="BC8" s="597" t="s">
        <v>405</v>
      </c>
      <c r="BD8" s="623"/>
      <c r="BE8" s="624"/>
      <c r="BF8" s="623"/>
      <c r="BG8" s="624"/>
      <c r="BH8" s="623"/>
      <c r="BI8" s="624"/>
      <c r="BJ8" s="623"/>
      <c r="BK8" s="624"/>
      <c r="BL8" s="623"/>
      <c r="BM8" s="624"/>
      <c r="BN8" s="623"/>
      <c r="BO8" s="624"/>
      <c r="BP8" s="623"/>
      <c r="BQ8" s="624"/>
      <c r="BR8" s="623"/>
      <c r="BS8" s="624"/>
      <c r="BT8" s="623"/>
      <c r="BU8" s="624"/>
      <c r="BV8" s="612"/>
      <c r="BW8" s="613"/>
      <c r="BX8" s="601" t="s">
        <v>406</v>
      </c>
      <c r="BY8" s="625"/>
      <c r="BZ8" s="600"/>
      <c r="CA8" s="622"/>
      <c r="CB8" s="600"/>
      <c r="CC8" s="622"/>
      <c r="CD8" s="600"/>
      <c r="CE8" s="622"/>
      <c r="CF8" s="432"/>
      <c r="CG8" s="432"/>
      <c r="CI8" s="124"/>
      <c r="CJ8" s="124"/>
      <c r="CK8" s="124"/>
      <c r="CL8" s="124"/>
      <c r="CM8" s="124"/>
    </row>
    <row r="9" spans="1:91" customFormat="1" ht="12.75" customHeight="1" x14ac:dyDescent="0.2">
      <c r="A9" s="424"/>
      <c r="B9" s="425"/>
      <c r="C9" s="426"/>
      <c r="D9" s="427"/>
      <c r="E9" s="428"/>
      <c r="F9" s="427"/>
      <c r="G9" s="428"/>
      <c r="H9" s="427"/>
      <c r="I9" s="428"/>
      <c r="J9" s="427"/>
      <c r="K9" s="428"/>
      <c r="L9" s="427"/>
      <c r="M9" s="428"/>
      <c r="N9" s="427"/>
      <c r="O9" s="428"/>
      <c r="P9" s="427"/>
      <c r="Q9" s="428"/>
      <c r="R9" s="427"/>
      <c r="S9" s="428"/>
      <c r="T9" s="427"/>
      <c r="U9" s="428"/>
      <c r="V9" s="427"/>
      <c r="W9" s="428"/>
      <c r="X9" s="427"/>
      <c r="Y9" s="428"/>
      <c r="Z9" s="427"/>
      <c r="AA9" s="428"/>
      <c r="AB9" s="435"/>
      <c r="AC9" s="434"/>
      <c r="AD9" s="433"/>
      <c r="AE9" s="434"/>
      <c r="AF9" s="433"/>
      <c r="AG9" s="434"/>
      <c r="AH9" s="433"/>
      <c r="AI9" s="434"/>
      <c r="AJ9" s="433"/>
      <c r="AK9" s="434"/>
      <c r="AL9" s="433"/>
      <c r="AM9" s="434"/>
      <c r="AN9" s="433"/>
      <c r="AO9" s="434"/>
      <c r="AP9" s="433"/>
      <c r="AQ9" s="434"/>
      <c r="AR9" s="427"/>
      <c r="AS9" s="428"/>
      <c r="AT9" s="427"/>
      <c r="AU9" s="428"/>
      <c r="AV9" s="427"/>
      <c r="AW9" s="428"/>
      <c r="AX9" s="427"/>
      <c r="AY9" s="429"/>
      <c r="AZ9" s="427"/>
      <c r="BA9" s="428"/>
      <c r="BB9" s="430"/>
      <c r="BC9" s="431"/>
      <c r="BD9" s="430"/>
      <c r="BE9" s="431"/>
      <c r="BF9" s="430"/>
      <c r="BG9" s="431"/>
      <c r="BH9" s="430"/>
      <c r="BI9" s="431"/>
      <c r="BJ9" s="430"/>
      <c r="BK9" s="431"/>
      <c r="BL9" s="430"/>
      <c r="BM9" s="431"/>
      <c r="BN9" s="430"/>
      <c r="BO9" s="431"/>
      <c r="BP9" s="430"/>
      <c r="BQ9" s="431"/>
      <c r="BR9" s="430"/>
      <c r="BS9" s="431"/>
      <c r="BT9" s="430"/>
      <c r="BU9" s="431"/>
      <c r="BV9" s="430"/>
      <c r="BW9" s="431"/>
      <c r="BX9" s="427"/>
      <c r="BY9" s="428"/>
      <c r="BZ9" s="427"/>
      <c r="CA9" s="428"/>
      <c r="CB9" s="427"/>
      <c r="CC9" s="428"/>
      <c r="CD9" s="427"/>
      <c r="CE9" s="428"/>
      <c r="CF9" s="432"/>
      <c r="CG9" s="432"/>
      <c r="CI9" s="124"/>
      <c r="CJ9" s="124"/>
      <c r="CK9" s="124"/>
      <c r="CL9" s="124"/>
      <c r="CM9" s="124"/>
    </row>
    <row r="10" spans="1:91" customFormat="1" ht="5.0999999999999996" hidden="1" customHeight="1" outlineLevel="1" x14ac:dyDescent="0.2">
      <c r="A10" s="437"/>
      <c r="B10" s="438"/>
      <c r="C10" s="439"/>
      <c r="D10" s="433"/>
      <c r="E10" s="434"/>
      <c r="F10" s="433"/>
      <c r="G10" s="434"/>
      <c r="H10" s="433"/>
      <c r="I10" s="434"/>
      <c r="J10" s="433"/>
      <c r="K10" s="434"/>
      <c r="L10" s="433"/>
      <c r="M10" s="434"/>
      <c r="N10" s="433"/>
      <c r="O10" s="434"/>
      <c r="P10" s="433"/>
      <c r="Q10" s="434"/>
      <c r="R10" s="433"/>
      <c r="S10" s="434"/>
      <c r="T10" s="433"/>
      <c r="U10" s="434"/>
      <c r="V10" s="433"/>
      <c r="W10" s="434"/>
      <c r="X10" s="433"/>
      <c r="Y10" s="434"/>
      <c r="Z10" s="433"/>
      <c r="AA10" s="434"/>
      <c r="AB10" s="435"/>
      <c r="AC10" s="434"/>
      <c r="AD10" s="433"/>
      <c r="AE10" s="434"/>
      <c r="AF10" s="433"/>
      <c r="AG10" s="434"/>
      <c r="AH10" s="435"/>
      <c r="AI10" s="434"/>
      <c r="AJ10" s="433"/>
      <c r="AK10" s="434"/>
      <c r="AL10" s="433"/>
      <c r="AM10" s="434"/>
      <c r="AN10" s="433"/>
      <c r="AO10" s="434"/>
      <c r="AP10" s="433"/>
      <c r="AQ10" s="434"/>
      <c r="AR10" s="433"/>
      <c r="AS10" s="434"/>
      <c r="AT10" s="433"/>
      <c r="AU10" s="434"/>
      <c r="AV10" s="433"/>
      <c r="AW10" s="434"/>
      <c r="AX10" s="433"/>
      <c r="AY10" s="436"/>
      <c r="AZ10" s="433"/>
      <c r="BA10" s="434"/>
      <c r="BB10" s="433"/>
      <c r="BC10" s="434"/>
      <c r="BD10" s="433"/>
      <c r="BE10" s="434"/>
      <c r="BF10" s="433"/>
      <c r="BG10" s="434"/>
      <c r="BH10" s="433"/>
      <c r="BI10" s="434"/>
      <c r="BJ10" s="433"/>
      <c r="BK10" s="434"/>
      <c r="BL10" s="433"/>
      <c r="BM10" s="434"/>
      <c r="BN10" s="433"/>
      <c r="BO10" s="434"/>
      <c r="BP10" s="433"/>
      <c r="BQ10" s="434"/>
      <c r="BR10" s="433"/>
      <c r="BS10" s="434"/>
      <c r="BT10" s="433"/>
      <c r="BU10" s="434"/>
      <c r="BV10" s="433"/>
      <c r="BW10" s="434"/>
      <c r="BX10" s="433"/>
      <c r="BY10" s="434"/>
      <c r="BZ10" s="433"/>
      <c r="CA10" s="434"/>
      <c r="CB10" s="427"/>
      <c r="CC10" s="428"/>
      <c r="CD10" s="427"/>
      <c r="CE10" s="428"/>
      <c r="CF10" s="432"/>
      <c r="CG10" s="432"/>
      <c r="CI10" s="124"/>
      <c r="CJ10" s="124"/>
      <c r="CK10" s="124"/>
      <c r="CL10" s="124"/>
      <c r="CM10" s="124"/>
    </row>
    <row r="11" spans="1:91" customFormat="1" ht="12.75" hidden="1" customHeight="1" outlineLevel="1" x14ac:dyDescent="0.25">
      <c r="A11" s="1063"/>
      <c r="B11" s="1064"/>
      <c r="C11" s="1065"/>
      <c r="D11" s="433"/>
      <c r="E11" s="434"/>
      <c r="F11" s="433"/>
      <c r="G11" s="434"/>
      <c r="H11" s="433"/>
      <c r="I11" s="434"/>
      <c r="J11" s="433"/>
      <c r="K11" s="434"/>
      <c r="L11" s="433"/>
      <c r="M11" s="434"/>
      <c r="N11" s="433"/>
      <c r="O11" s="434"/>
      <c r="P11" s="433"/>
      <c r="Q11" s="434"/>
      <c r="R11" s="433"/>
      <c r="S11" s="434"/>
      <c r="T11" s="433"/>
      <c r="U11" s="434"/>
      <c r="V11" s="433"/>
      <c r="W11" s="434"/>
      <c r="X11" s="433"/>
      <c r="Y11" s="434"/>
      <c r="Z11" s="433"/>
      <c r="AA11" s="434"/>
      <c r="AB11" s="435"/>
      <c r="AC11" s="434"/>
      <c r="AD11" s="433"/>
      <c r="AE11" s="434"/>
      <c r="AF11" s="433"/>
      <c r="AG11" s="434"/>
      <c r="AH11" s="435"/>
      <c r="AI11" s="434"/>
      <c r="AJ11" s="433"/>
      <c r="AK11" s="434"/>
      <c r="AL11" s="433"/>
      <c r="AM11" s="434"/>
      <c r="AN11" s="433"/>
      <c r="AO11" s="434"/>
      <c r="AP11" s="433"/>
      <c r="AQ11" s="434"/>
      <c r="AR11" s="433"/>
      <c r="AS11" s="434"/>
      <c r="AT11" s="433"/>
      <c r="AU11" s="434"/>
      <c r="AV11" s="433"/>
      <c r="AW11" s="434"/>
      <c r="AX11" s="433"/>
      <c r="AY11" s="436"/>
      <c r="AZ11" s="433"/>
      <c r="BA11" s="434"/>
      <c r="BB11" s="433"/>
      <c r="BC11" s="434"/>
      <c r="BD11" s="433"/>
      <c r="BE11" s="434"/>
      <c r="BF11" s="433"/>
      <c r="BG11" s="434"/>
      <c r="BH11" s="433"/>
      <c r="BI11" s="434"/>
      <c r="BJ11" s="433"/>
      <c r="BK11" s="434"/>
      <c r="BL11" s="433"/>
      <c r="BM11" s="434"/>
      <c r="BN11" s="433"/>
      <c r="BO11" s="434"/>
      <c r="BP11" s="433"/>
      <c r="BQ11" s="434"/>
      <c r="BR11" s="433"/>
      <c r="BS11" s="434"/>
      <c r="BT11" s="433"/>
      <c r="BU11" s="434"/>
      <c r="BV11" s="433"/>
      <c r="BW11" s="434"/>
      <c r="BX11" s="433"/>
      <c r="BY11" s="434"/>
      <c r="BZ11" s="433"/>
      <c r="CA11" s="434"/>
      <c r="CB11" s="427"/>
      <c r="CC11" s="428"/>
      <c r="CD11" s="427"/>
      <c r="CE11" s="428"/>
      <c r="CF11" s="432"/>
      <c r="CG11" s="432"/>
      <c r="CI11" s="124"/>
      <c r="CJ11" s="124"/>
      <c r="CK11" s="124"/>
      <c r="CL11" s="124"/>
      <c r="CM11" s="124"/>
    </row>
    <row r="12" spans="1:91" customFormat="1" ht="5.0999999999999996" hidden="1" customHeight="1" outlineLevel="1" x14ac:dyDescent="0.2">
      <c r="A12" s="437"/>
      <c r="B12" s="438"/>
      <c r="C12" s="439"/>
      <c r="D12" s="433"/>
      <c r="E12" s="434"/>
      <c r="F12" s="433"/>
      <c r="G12" s="434"/>
      <c r="H12" s="433"/>
      <c r="I12" s="434"/>
      <c r="J12" s="433"/>
      <c r="K12" s="434"/>
      <c r="L12" s="433"/>
      <c r="M12" s="434"/>
      <c r="N12" s="433"/>
      <c r="O12" s="434"/>
      <c r="P12" s="433"/>
      <c r="Q12" s="434"/>
      <c r="R12" s="433"/>
      <c r="S12" s="434"/>
      <c r="T12" s="433"/>
      <c r="U12" s="434"/>
      <c r="V12" s="433"/>
      <c r="W12" s="434"/>
      <c r="X12" s="433"/>
      <c r="Y12" s="434"/>
      <c r="Z12" s="433"/>
      <c r="AA12" s="434"/>
      <c r="AB12" s="435"/>
      <c r="AC12" s="434"/>
      <c r="AD12" s="433"/>
      <c r="AE12" s="434"/>
      <c r="AF12" s="433"/>
      <c r="AG12" s="434"/>
      <c r="AH12" s="435"/>
      <c r="AI12" s="434"/>
      <c r="AJ12" s="433"/>
      <c r="AK12" s="434"/>
      <c r="AL12" s="433"/>
      <c r="AM12" s="434"/>
      <c r="AN12" s="433"/>
      <c r="AO12" s="434"/>
      <c r="AP12" s="433"/>
      <c r="AQ12" s="434"/>
      <c r="AR12" s="433"/>
      <c r="AS12" s="434"/>
      <c r="AT12" s="433"/>
      <c r="AU12" s="434"/>
      <c r="AV12" s="433"/>
      <c r="AW12" s="434"/>
      <c r="AX12" s="433"/>
      <c r="AY12" s="436"/>
      <c r="AZ12" s="433"/>
      <c r="BA12" s="434"/>
      <c r="BB12" s="433"/>
      <c r="BC12" s="434"/>
      <c r="BD12" s="433"/>
      <c r="BE12" s="434"/>
      <c r="BF12" s="433"/>
      <c r="BG12" s="434"/>
      <c r="BH12" s="433"/>
      <c r="BI12" s="434"/>
      <c r="BJ12" s="433"/>
      <c r="BK12" s="434"/>
      <c r="BL12" s="433"/>
      <c r="BM12" s="434"/>
      <c r="BN12" s="433"/>
      <c r="BO12" s="434"/>
      <c r="BP12" s="433"/>
      <c r="BQ12" s="434"/>
      <c r="BR12" s="433"/>
      <c r="BS12" s="434"/>
      <c r="BT12" s="433"/>
      <c r="BU12" s="434"/>
      <c r="BV12" s="433"/>
      <c r="BW12" s="434"/>
      <c r="BX12" s="433"/>
      <c r="BY12" s="434"/>
      <c r="BZ12" s="433"/>
      <c r="CA12" s="434"/>
      <c r="CB12" s="427"/>
      <c r="CC12" s="428"/>
      <c r="CD12" s="427"/>
      <c r="CE12" s="428"/>
      <c r="CF12" s="432"/>
      <c r="CG12" s="432"/>
      <c r="CI12" s="124"/>
      <c r="CJ12" s="124"/>
      <c r="CK12" s="124"/>
      <c r="CL12" s="124"/>
      <c r="CM12" s="124"/>
    </row>
    <row r="13" spans="1:91" customFormat="1" ht="12.75" hidden="1" customHeight="1" outlineLevel="1" x14ac:dyDescent="0.25">
      <c r="A13" s="1066"/>
      <c r="B13" s="1067"/>
      <c r="C13" s="1068"/>
      <c r="D13" s="433"/>
      <c r="E13" s="434"/>
      <c r="F13" s="433"/>
      <c r="G13" s="434"/>
      <c r="H13" s="433"/>
      <c r="I13" s="434"/>
      <c r="J13" s="433"/>
      <c r="K13" s="434"/>
      <c r="L13" s="433"/>
      <c r="M13" s="434"/>
      <c r="N13" s="433"/>
      <c r="O13" s="434"/>
      <c r="P13" s="433"/>
      <c r="Q13" s="434"/>
      <c r="R13" s="433"/>
      <c r="S13" s="434"/>
      <c r="T13" s="433"/>
      <c r="U13" s="434"/>
      <c r="V13" s="433"/>
      <c r="W13" s="434"/>
      <c r="X13" s="433"/>
      <c r="Y13" s="434"/>
      <c r="Z13" s="433"/>
      <c r="AA13" s="434"/>
      <c r="AB13" s="435"/>
      <c r="AC13" s="434"/>
      <c r="AD13" s="433"/>
      <c r="AE13" s="434"/>
      <c r="AF13" s="433"/>
      <c r="AG13" s="434"/>
      <c r="AH13" s="435"/>
      <c r="AI13" s="434"/>
      <c r="AJ13" s="433"/>
      <c r="AK13" s="434"/>
      <c r="AL13" s="433"/>
      <c r="AM13" s="434"/>
      <c r="AN13" s="433"/>
      <c r="AO13" s="434"/>
      <c r="AP13" s="433"/>
      <c r="AQ13" s="434"/>
      <c r="AR13" s="433"/>
      <c r="AS13" s="434"/>
      <c r="AT13" s="433"/>
      <c r="AU13" s="434"/>
      <c r="AV13" s="433"/>
      <c r="AW13" s="434"/>
      <c r="AX13" s="433"/>
      <c r="AY13" s="436"/>
      <c r="AZ13" s="433"/>
      <c r="BA13" s="434"/>
      <c r="BB13" s="433"/>
      <c r="BC13" s="434"/>
      <c r="BD13" s="433"/>
      <c r="BE13" s="434"/>
      <c r="BF13" s="433"/>
      <c r="BG13" s="434"/>
      <c r="BH13" s="433"/>
      <c r="BI13" s="434"/>
      <c r="BJ13" s="433"/>
      <c r="BK13" s="434"/>
      <c r="BL13" s="433"/>
      <c r="BM13" s="434"/>
      <c r="BN13" s="433"/>
      <c r="BO13" s="434"/>
      <c r="BP13" s="433"/>
      <c r="BQ13" s="434"/>
      <c r="BR13" s="433"/>
      <c r="BS13" s="434"/>
      <c r="BT13" s="433"/>
      <c r="BU13" s="434"/>
      <c r="BV13" s="433"/>
      <c r="BW13" s="434"/>
      <c r="BX13" s="433"/>
      <c r="BY13" s="434"/>
      <c r="BZ13" s="433"/>
      <c r="CA13" s="434"/>
      <c r="CB13" s="427"/>
      <c r="CC13" s="428"/>
      <c r="CD13" s="427"/>
      <c r="CE13" s="428"/>
      <c r="CF13" s="432"/>
      <c r="CG13" s="432"/>
      <c r="CI13" s="124"/>
      <c r="CJ13" s="124"/>
      <c r="CK13" s="124"/>
      <c r="CL13" s="124"/>
      <c r="CM13" s="124"/>
    </row>
    <row r="14" spans="1:91" customFormat="1" ht="5.0999999999999996" hidden="1" customHeight="1" outlineLevel="1" x14ac:dyDescent="0.2">
      <c r="A14" s="437"/>
      <c r="B14" s="438"/>
      <c r="C14" s="439"/>
      <c r="D14" s="433"/>
      <c r="E14" s="434"/>
      <c r="F14" s="433"/>
      <c r="G14" s="434"/>
      <c r="H14" s="433"/>
      <c r="I14" s="434"/>
      <c r="J14" s="433"/>
      <c r="K14" s="434"/>
      <c r="L14" s="433"/>
      <c r="M14" s="434"/>
      <c r="N14" s="433"/>
      <c r="O14" s="434"/>
      <c r="P14" s="433"/>
      <c r="Q14" s="434"/>
      <c r="R14" s="433"/>
      <c r="S14" s="434"/>
      <c r="T14" s="433"/>
      <c r="U14" s="434"/>
      <c r="V14" s="433"/>
      <c r="W14" s="434"/>
      <c r="X14" s="433"/>
      <c r="Y14" s="434"/>
      <c r="Z14" s="433"/>
      <c r="AA14" s="434"/>
      <c r="AB14" s="435"/>
      <c r="AC14" s="434"/>
      <c r="AD14" s="433"/>
      <c r="AE14" s="434"/>
      <c r="AF14" s="433"/>
      <c r="AG14" s="434"/>
      <c r="AH14" s="435"/>
      <c r="AI14" s="434"/>
      <c r="AJ14" s="433"/>
      <c r="AK14" s="434"/>
      <c r="AL14" s="433"/>
      <c r="AM14" s="434"/>
      <c r="AN14" s="433"/>
      <c r="AO14" s="434"/>
      <c r="AP14" s="433"/>
      <c r="AQ14" s="434"/>
      <c r="AR14" s="433"/>
      <c r="AS14" s="434"/>
      <c r="AT14" s="433"/>
      <c r="AU14" s="434"/>
      <c r="AV14" s="433"/>
      <c r="AW14" s="434"/>
      <c r="AX14" s="433"/>
      <c r="AY14" s="436"/>
      <c r="AZ14" s="433"/>
      <c r="BA14" s="434"/>
      <c r="BB14" s="433"/>
      <c r="BC14" s="434"/>
      <c r="BD14" s="433"/>
      <c r="BE14" s="434"/>
      <c r="BF14" s="433"/>
      <c r="BG14" s="434"/>
      <c r="BH14" s="433"/>
      <c r="BI14" s="434"/>
      <c r="BJ14" s="433"/>
      <c r="BK14" s="434"/>
      <c r="BL14" s="433"/>
      <c r="BM14" s="434"/>
      <c r="BN14" s="433"/>
      <c r="BO14" s="434"/>
      <c r="BP14" s="433"/>
      <c r="BQ14" s="434"/>
      <c r="BR14" s="433"/>
      <c r="BS14" s="434"/>
      <c r="BT14" s="433"/>
      <c r="BU14" s="434"/>
      <c r="BV14" s="433"/>
      <c r="BW14" s="434"/>
      <c r="BX14" s="433"/>
      <c r="BY14" s="434"/>
      <c r="BZ14" s="433"/>
      <c r="CA14" s="434"/>
      <c r="CB14" s="427"/>
      <c r="CC14" s="428"/>
      <c r="CD14" s="427"/>
      <c r="CE14" s="428"/>
      <c r="CF14" s="432"/>
      <c r="CG14" s="432"/>
      <c r="CI14" s="124"/>
      <c r="CJ14" s="124"/>
      <c r="CK14" s="124"/>
      <c r="CL14" s="124"/>
      <c r="CM14" s="124"/>
    </row>
    <row r="15" spans="1:91" customFormat="1" ht="12.75" hidden="1" customHeight="1" outlineLevel="1" x14ac:dyDescent="0.25">
      <c r="A15" s="1069"/>
      <c r="B15" s="1070"/>
      <c r="C15" s="1071"/>
      <c r="D15" s="433"/>
      <c r="E15" s="434"/>
      <c r="F15" s="433"/>
      <c r="G15" s="434"/>
      <c r="H15" s="433"/>
      <c r="I15" s="434"/>
      <c r="J15" s="433"/>
      <c r="K15" s="434"/>
      <c r="L15" s="433"/>
      <c r="M15" s="434"/>
      <c r="N15" s="433"/>
      <c r="O15" s="434"/>
      <c r="P15" s="433"/>
      <c r="Q15" s="434"/>
      <c r="R15" s="433"/>
      <c r="S15" s="434"/>
      <c r="T15" s="433"/>
      <c r="U15" s="434"/>
      <c r="V15" s="433"/>
      <c r="W15" s="434"/>
      <c r="X15" s="433"/>
      <c r="Y15" s="434"/>
      <c r="Z15" s="433"/>
      <c r="AA15" s="434"/>
      <c r="AB15" s="435"/>
      <c r="AC15" s="434"/>
      <c r="AD15" s="433"/>
      <c r="AE15" s="434"/>
      <c r="AF15" s="433"/>
      <c r="AG15" s="434"/>
      <c r="AH15" s="435"/>
      <c r="AI15" s="434"/>
      <c r="AJ15" s="433"/>
      <c r="AK15" s="434"/>
      <c r="AL15" s="433"/>
      <c r="AM15" s="434"/>
      <c r="AN15" s="433"/>
      <c r="AO15" s="434"/>
      <c r="AP15" s="433"/>
      <c r="AQ15" s="434"/>
      <c r="AR15" s="433"/>
      <c r="AS15" s="434"/>
      <c r="AT15" s="433"/>
      <c r="AU15" s="434"/>
      <c r="AV15" s="433"/>
      <c r="AW15" s="434"/>
      <c r="AX15" s="433"/>
      <c r="AY15" s="436"/>
      <c r="AZ15" s="433"/>
      <c r="BA15" s="434"/>
      <c r="BB15" s="433"/>
      <c r="BC15" s="434"/>
      <c r="BD15" s="433"/>
      <c r="BE15" s="434"/>
      <c r="BF15" s="433"/>
      <c r="BG15" s="434"/>
      <c r="BH15" s="433"/>
      <c r="BI15" s="434"/>
      <c r="BJ15" s="433"/>
      <c r="BK15" s="434"/>
      <c r="BL15" s="433"/>
      <c r="BM15" s="434"/>
      <c r="BN15" s="433"/>
      <c r="BO15" s="434"/>
      <c r="BP15" s="433"/>
      <c r="BQ15" s="434"/>
      <c r="BR15" s="433"/>
      <c r="BS15" s="434"/>
      <c r="BT15" s="433"/>
      <c r="BU15" s="434"/>
      <c r="BV15" s="433"/>
      <c r="BW15" s="434"/>
      <c r="BX15" s="433"/>
      <c r="BY15" s="434"/>
      <c r="BZ15" s="433"/>
      <c r="CA15" s="434"/>
      <c r="CB15" s="427"/>
      <c r="CC15" s="428"/>
      <c r="CD15" s="427"/>
      <c r="CE15" s="428"/>
      <c r="CF15" s="432"/>
      <c r="CG15" s="432"/>
      <c r="CI15" s="124"/>
      <c r="CJ15" s="124"/>
      <c r="CK15" s="124"/>
      <c r="CL15" s="124"/>
      <c r="CM15" s="124"/>
    </row>
    <row r="16" spans="1:91" customFormat="1" ht="5.0999999999999996" hidden="1" customHeight="1" outlineLevel="1" x14ac:dyDescent="0.2">
      <c r="A16" s="437"/>
      <c r="B16" s="438"/>
      <c r="C16" s="439"/>
      <c r="D16" s="433"/>
      <c r="E16" s="434"/>
      <c r="F16" s="433"/>
      <c r="G16" s="434"/>
      <c r="H16" s="433"/>
      <c r="I16" s="434"/>
      <c r="J16" s="433"/>
      <c r="K16" s="434"/>
      <c r="L16" s="433"/>
      <c r="M16" s="434"/>
      <c r="N16" s="433"/>
      <c r="O16" s="434"/>
      <c r="P16" s="433"/>
      <c r="Q16" s="434"/>
      <c r="R16" s="433"/>
      <c r="S16" s="434"/>
      <c r="T16" s="433"/>
      <c r="U16" s="434"/>
      <c r="V16" s="433"/>
      <c r="W16" s="434"/>
      <c r="X16" s="433"/>
      <c r="Y16" s="434"/>
      <c r="Z16" s="433"/>
      <c r="AA16" s="434"/>
      <c r="AB16" s="435"/>
      <c r="AC16" s="434"/>
      <c r="AD16" s="433"/>
      <c r="AE16" s="434"/>
      <c r="AF16" s="433"/>
      <c r="AG16" s="434"/>
      <c r="AH16" s="435"/>
      <c r="AI16" s="434"/>
      <c r="AJ16" s="433"/>
      <c r="AK16" s="434"/>
      <c r="AL16" s="433"/>
      <c r="AM16" s="434"/>
      <c r="AN16" s="433"/>
      <c r="AO16" s="434"/>
      <c r="AP16" s="433"/>
      <c r="AQ16" s="434"/>
      <c r="AR16" s="433"/>
      <c r="AS16" s="434"/>
      <c r="AT16" s="433"/>
      <c r="AU16" s="434"/>
      <c r="AV16" s="433"/>
      <c r="AW16" s="434"/>
      <c r="AX16" s="433"/>
      <c r="AY16" s="436"/>
      <c r="AZ16" s="433"/>
      <c r="BA16" s="434"/>
      <c r="BB16" s="433"/>
      <c r="BC16" s="434"/>
      <c r="BD16" s="433"/>
      <c r="BE16" s="434"/>
      <c r="BF16" s="433"/>
      <c r="BG16" s="434"/>
      <c r="BH16" s="433"/>
      <c r="BI16" s="434"/>
      <c r="BJ16" s="433"/>
      <c r="BK16" s="434"/>
      <c r="BL16" s="433"/>
      <c r="BM16" s="434"/>
      <c r="BN16" s="433"/>
      <c r="BO16" s="434"/>
      <c r="BP16" s="433"/>
      <c r="BQ16" s="434"/>
      <c r="BR16" s="433"/>
      <c r="BS16" s="434"/>
      <c r="BT16" s="433"/>
      <c r="BU16" s="434"/>
      <c r="BV16" s="433"/>
      <c r="BW16" s="434"/>
      <c r="BX16" s="433"/>
      <c r="BY16" s="434"/>
      <c r="BZ16" s="433"/>
      <c r="CA16" s="434"/>
      <c r="CB16" s="427"/>
      <c r="CC16" s="428"/>
      <c r="CD16" s="427"/>
      <c r="CE16" s="428"/>
      <c r="CF16" s="432"/>
      <c r="CG16" s="432"/>
      <c r="CI16" s="124"/>
      <c r="CJ16" s="124"/>
      <c r="CK16" s="124"/>
      <c r="CL16" s="124"/>
      <c r="CM16" s="124"/>
    </row>
    <row r="17" spans="1:91" customFormat="1" ht="12.75" hidden="1" customHeight="1" outlineLevel="1" x14ac:dyDescent="0.25">
      <c r="A17" s="1069"/>
      <c r="B17" s="1070"/>
      <c r="C17" s="1071"/>
      <c r="D17" s="433"/>
      <c r="E17" s="434"/>
      <c r="F17" s="433"/>
      <c r="G17" s="434"/>
      <c r="H17" s="433"/>
      <c r="I17" s="434"/>
      <c r="J17" s="433"/>
      <c r="K17" s="434"/>
      <c r="L17" s="433"/>
      <c r="M17" s="434"/>
      <c r="N17" s="433"/>
      <c r="O17" s="434"/>
      <c r="P17" s="433"/>
      <c r="Q17" s="434"/>
      <c r="R17" s="433"/>
      <c r="S17" s="434"/>
      <c r="T17" s="433"/>
      <c r="U17" s="434"/>
      <c r="V17" s="433"/>
      <c r="W17" s="434"/>
      <c r="X17" s="433"/>
      <c r="Y17" s="434"/>
      <c r="Z17" s="433"/>
      <c r="AA17" s="434"/>
      <c r="AB17" s="435"/>
      <c r="AC17" s="434"/>
      <c r="AD17" s="433"/>
      <c r="AE17" s="434"/>
      <c r="AF17" s="433"/>
      <c r="AG17" s="434"/>
      <c r="AH17" s="435"/>
      <c r="AI17" s="434"/>
      <c r="AJ17" s="433"/>
      <c r="AK17" s="434"/>
      <c r="AL17" s="433"/>
      <c r="AM17" s="434"/>
      <c r="AN17" s="433"/>
      <c r="AO17" s="434"/>
      <c r="AP17" s="433"/>
      <c r="AQ17" s="434"/>
      <c r="AR17" s="433"/>
      <c r="AS17" s="434"/>
      <c r="AT17" s="433"/>
      <c r="AU17" s="434"/>
      <c r="AV17" s="433"/>
      <c r="AW17" s="434"/>
      <c r="AX17" s="433"/>
      <c r="AY17" s="436"/>
      <c r="AZ17" s="433"/>
      <c r="BA17" s="434"/>
      <c r="BB17" s="433"/>
      <c r="BC17" s="434"/>
      <c r="BD17" s="433"/>
      <c r="BE17" s="434"/>
      <c r="BF17" s="433"/>
      <c r="BG17" s="434"/>
      <c r="BH17" s="433"/>
      <c r="BI17" s="434"/>
      <c r="BJ17" s="433"/>
      <c r="BK17" s="434"/>
      <c r="BL17" s="433"/>
      <c r="BM17" s="434"/>
      <c r="BN17" s="433"/>
      <c r="BO17" s="434"/>
      <c r="BP17" s="433"/>
      <c r="BQ17" s="434"/>
      <c r="BR17" s="433"/>
      <c r="BS17" s="434"/>
      <c r="BT17" s="433"/>
      <c r="BU17" s="434"/>
      <c r="BV17" s="433"/>
      <c r="BW17" s="434"/>
      <c r="BX17" s="433"/>
      <c r="BY17" s="434"/>
      <c r="BZ17" s="433"/>
      <c r="CA17" s="434"/>
      <c r="CB17" s="427"/>
      <c r="CC17" s="428"/>
      <c r="CD17" s="427"/>
      <c r="CE17" s="428"/>
      <c r="CF17" s="432"/>
      <c r="CG17" s="432"/>
      <c r="CI17" s="124"/>
      <c r="CJ17" s="124"/>
      <c r="CK17" s="124"/>
      <c r="CL17" s="124"/>
      <c r="CM17" s="124"/>
    </row>
    <row r="18" spans="1:91" customFormat="1" ht="5.0999999999999996" hidden="1" customHeight="1" outlineLevel="1" x14ac:dyDescent="0.2">
      <c r="A18" s="440"/>
      <c r="B18" s="441"/>
      <c r="C18" s="442"/>
      <c r="D18" s="433"/>
      <c r="E18" s="434"/>
      <c r="F18" s="433"/>
      <c r="G18" s="434"/>
      <c r="H18" s="433"/>
      <c r="I18" s="434"/>
      <c r="J18" s="433"/>
      <c r="K18" s="434"/>
      <c r="L18" s="433"/>
      <c r="M18" s="434"/>
      <c r="N18" s="433"/>
      <c r="O18" s="434"/>
      <c r="P18" s="433"/>
      <c r="Q18" s="434"/>
      <c r="R18" s="433"/>
      <c r="S18" s="434"/>
      <c r="T18" s="433"/>
      <c r="U18" s="434"/>
      <c r="V18" s="433"/>
      <c r="W18" s="434"/>
      <c r="X18" s="433"/>
      <c r="Y18" s="434"/>
      <c r="Z18" s="433"/>
      <c r="AA18" s="434"/>
      <c r="AB18" s="435"/>
      <c r="AC18" s="434"/>
      <c r="AD18" s="433"/>
      <c r="AE18" s="434"/>
      <c r="AF18" s="433"/>
      <c r="AG18" s="434"/>
      <c r="AH18" s="435"/>
      <c r="AI18" s="434"/>
      <c r="AJ18" s="433"/>
      <c r="AK18" s="434"/>
      <c r="AL18" s="433"/>
      <c r="AM18" s="434"/>
      <c r="AN18" s="433"/>
      <c r="AO18" s="434"/>
      <c r="AP18" s="433"/>
      <c r="AQ18" s="434"/>
      <c r="AR18" s="433"/>
      <c r="AS18" s="434"/>
      <c r="AT18" s="433"/>
      <c r="AU18" s="434"/>
      <c r="AV18" s="433"/>
      <c r="AW18" s="434"/>
      <c r="AX18" s="433"/>
      <c r="AY18" s="436"/>
      <c r="AZ18" s="433"/>
      <c r="BA18" s="434"/>
      <c r="BB18" s="433"/>
      <c r="BC18" s="434"/>
      <c r="BD18" s="433"/>
      <c r="BE18" s="434"/>
      <c r="BF18" s="433"/>
      <c r="BG18" s="434"/>
      <c r="BH18" s="433"/>
      <c r="BI18" s="434"/>
      <c r="BJ18" s="433"/>
      <c r="BK18" s="434"/>
      <c r="BL18" s="433"/>
      <c r="BM18" s="434"/>
      <c r="BN18" s="433"/>
      <c r="BO18" s="434"/>
      <c r="BP18" s="433"/>
      <c r="BQ18" s="434"/>
      <c r="BR18" s="433"/>
      <c r="BS18" s="434"/>
      <c r="BT18" s="433"/>
      <c r="BU18" s="434"/>
      <c r="BV18" s="433"/>
      <c r="BW18" s="434"/>
      <c r="BX18" s="433"/>
      <c r="BY18" s="434"/>
      <c r="BZ18" s="433"/>
      <c r="CA18" s="434"/>
      <c r="CB18" s="427"/>
      <c r="CC18" s="428"/>
      <c r="CD18" s="427"/>
      <c r="CE18" s="428"/>
      <c r="CF18" s="432"/>
      <c r="CG18" s="432"/>
      <c r="CI18" s="124"/>
      <c r="CJ18" s="124"/>
      <c r="CK18" s="124"/>
      <c r="CL18" s="124"/>
      <c r="CM18" s="124"/>
    </row>
    <row r="19" spans="1:91" customFormat="1" ht="12.75" hidden="1" customHeight="1" outlineLevel="1" x14ac:dyDescent="0.25">
      <c r="A19" s="1069"/>
      <c r="B19" s="1070"/>
      <c r="C19" s="1071"/>
      <c r="D19" s="433"/>
      <c r="E19" s="434"/>
      <c r="F19" s="433"/>
      <c r="G19" s="434"/>
      <c r="H19" s="433"/>
      <c r="I19" s="434"/>
      <c r="J19" s="433"/>
      <c r="K19" s="434"/>
      <c r="L19" s="433"/>
      <c r="M19" s="434"/>
      <c r="N19" s="433"/>
      <c r="O19" s="434"/>
      <c r="P19" s="433"/>
      <c r="Q19" s="434"/>
      <c r="R19" s="433"/>
      <c r="S19" s="434"/>
      <c r="T19" s="433"/>
      <c r="U19" s="434"/>
      <c r="V19" s="433"/>
      <c r="W19" s="434"/>
      <c r="X19" s="433"/>
      <c r="Y19" s="434"/>
      <c r="Z19" s="433"/>
      <c r="AA19" s="434"/>
      <c r="AB19" s="435"/>
      <c r="AC19" s="434"/>
      <c r="AD19" s="433"/>
      <c r="AE19" s="434"/>
      <c r="AF19" s="433"/>
      <c r="AG19" s="434"/>
      <c r="AH19" s="435"/>
      <c r="AI19" s="434"/>
      <c r="AJ19" s="433"/>
      <c r="AK19" s="434"/>
      <c r="AL19" s="433"/>
      <c r="AM19" s="434"/>
      <c r="AN19" s="433"/>
      <c r="AO19" s="434"/>
      <c r="AP19" s="433"/>
      <c r="AQ19" s="434"/>
      <c r="AR19" s="433"/>
      <c r="AS19" s="434"/>
      <c r="AT19" s="433"/>
      <c r="AU19" s="434"/>
      <c r="AV19" s="433"/>
      <c r="AW19" s="434"/>
      <c r="AX19" s="433"/>
      <c r="AY19" s="436"/>
      <c r="AZ19" s="433"/>
      <c r="BA19" s="434"/>
      <c r="BB19" s="433"/>
      <c r="BC19" s="434"/>
      <c r="BD19" s="433"/>
      <c r="BE19" s="434"/>
      <c r="BF19" s="433"/>
      <c r="BG19" s="434"/>
      <c r="BH19" s="433"/>
      <c r="BI19" s="434"/>
      <c r="BJ19" s="433"/>
      <c r="BK19" s="434"/>
      <c r="BL19" s="433"/>
      <c r="BM19" s="434"/>
      <c r="BN19" s="433"/>
      <c r="BO19" s="434"/>
      <c r="BP19" s="433"/>
      <c r="BQ19" s="434"/>
      <c r="BR19" s="433"/>
      <c r="BS19" s="434"/>
      <c r="BT19" s="433"/>
      <c r="BU19" s="434"/>
      <c r="BV19" s="433"/>
      <c r="BW19" s="434"/>
      <c r="BX19" s="433"/>
      <c r="BY19" s="434"/>
      <c r="BZ19" s="433"/>
      <c r="CA19" s="434"/>
      <c r="CB19" s="433"/>
      <c r="CC19" s="434"/>
      <c r="CD19" s="433"/>
      <c r="CE19" s="434"/>
      <c r="CF19" s="432"/>
      <c r="CG19" s="432"/>
      <c r="CI19" s="124"/>
      <c r="CJ19" s="124"/>
      <c r="CK19" s="124"/>
      <c r="CL19" s="124"/>
      <c r="CM19" s="124"/>
    </row>
    <row r="20" spans="1:91" customFormat="1" ht="5.0999999999999996" hidden="1" customHeight="1" outlineLevel="1" x14ac:dyDescent="0.2">
      <c r="A20" s="440"/>
      <c r="B20" s="441"/>
      <c r="C20" s="442"/>
      <c r="D20" s="433"/>
      <c r="E20" s="434"/>
      <c r="F20" s="433"/>
      <c r="G20" s="434"/>
      <c r="H20" s="433"/>
      <c r="I20" s="434"/>
      <c r="J20" s="433"/>
      <c r="K20" s="434"/>
      <c r="L20" s="433"/>
      <c r="M20" s="434"/>
      <c r="N20" s="433"/>
      <c r="O20" s="434"/>
      <c r="P20" s="433"/>
      <c r="Q20" s="434"/>
      <c r="R20" s="433"/>
      <c r="S20" s="434"/>
      <c r="T20" s="433"/>
      <c r="U20" s="434"/>
      <c r="V20" s="433"/>
      <c r="W20" s="434"/>
      <c r="X20" s="433"/>
      <c r="Y20" s="434"/>
      <c r="Z20" s="433"/>
      <c r="AA20" s="434"/>
      <c r="AB20" s="435"/>
      <c r="AC20" s="434"/>
      <c r="AD20" s="433"/>
      <c r="AE20" s="434"/>
      <c r="AF20" s="433"/>
      <c r="AG20" s="434"/>
      <c r="AH20" s="435"/>
      <c r="AI20" s="434"/>
      <c r="AJ20" s="433"/>
      <c r="AK20" s="434"/>
      <c r="AL20" s="433"/>
      <c r="AM20" s="434"/>
      <c r="AN20" s="433"/>
      <c r="AO20" s="434"/>
      <c r="AP20" s="433"/>
      <c r="AQ20" s="434"/>
      <c r="AR20" s="433"/>
      <c r="AS20" s="434"/>
      <c r="AT20" s="433"/>
      <c r="AU20" s="434"/>
      <c r="AV20" s="433"/>
      <c r="AW20" s="434"/>
      <c r="AX20" s="433"/>
      <c r="AY20" s="436"/>
      <c r="AZ20" s="433"/>
      <c r="BA20" s="434"/>
      <c r="BB20" s="433"/>
      <c r="BC20" s="434"/>
      <c r="BD20" s="433"/>
      <c r="BE20" s="434"/>
      <c r="BF20" s="433"/>
      <c r="BG20" s="434"/>
      <c r="BH20" s="433"/>
      <c r="BI20" s="434"/>
      <c r="BJ20" s="433"/>
      <c r="BK20" s="434"/>
      <c r="BL20" s="433"/>
      <c r="BM20" s="434"/>
      <c r="BN20" s="433"/>
      <c r="BO20" s="434"/>
      <c r="BP20" s="433"/>
      <c r="BQ20" s="434"/>
      <c r="BR20" s="433"/>
      <c r="BS20" s="434"/>
      <c r="BT20" s="433"/>
      <c r="BU20" s="434"/>
      <c r="BV20" s="433"/>
      <c r="BW20" s="434"/>
      <c r="BX20" s="433"/>
      <c r="BY20" s="434"/>
      <c r="BZ20" s="433"/>
      <c r="CA20" s="434"/>
      <c r="CB20" s="433"/>
      <c r="CC20" s="434"/>
      <c r="CD20" s="433"/>
      <c r="CE20" s="434"/>
      <c r="CF20" s="432"/>
      <c r="CG20" s="432"/>
      <c r="CI20" s="124"/>
      <c r="CJ20" s="124"/>
      <c r="CK20" s="124"/>
      <c r="CL20" s="124"/>
      <c r="CM20" s="124"/>
    </row>
    <row r="21" spans="1:91" customFormat="1" ht="12.75" hidden="1" customHeight="1" outlineLevel="1" x14ac:dyDescent="0.25">
      <c r="A21" s="1052"/>
      <c r="B21" s="1053"/>
      <c r="C21" s="1054"/>
      <c r="D21" s="433"/>
      <c r="E21" s="434"/>
      <c r="F21" s="433"/>
      <c r="G21" s="434"/>
      <c r="H21" s="433"/>
      <c r="I21" s="434"/>
      <c r="J21" s="433"/>
      <c r="K21" s="434"/>
      <c r="L21" s="433"/>
      <c r="M21" s="434"/>
      <c r="N21" s="433"/>
      <c r="O21" s="434"/>
      <c r="P21" s="433"/>
      <c r="Q21" s="434"/>
      <c r="R21" s="433"/>
      <c r="S21" s="434"/>
      <c r="T21" s="433"/>
      <c r="U21" s="434"/>
      <c r="V21" s="433"/>
      <c r="W21" s="434"/>
      <c r="X21" s="433"/>
      <c r="Y21" s="434"/>
      <c r="Z21" s="433"/>
      <c r="AA21" s="434"/>
      <c r="AB21" s="435"/>
      <c r="AC21" s="434"/>
      <c r="AD21" s="433"/>
      <c r="AE21" s="434"/>
      <c r="AF21" s="433"/>
      <c r="AG21" s="434"/>
      <c r="AH21" s="435"/>
      <c r="AI21" s="434"/>
      <c r="AJ21" s="433"/>
      <c r="AK21" s="434"/>
      <c r="AL21" s="433"/>
      <c r="AM21" s="434"/>
      <c r="AN21" s="433"/>
      <c r="AO21" s="434"/>
      <c r="AP21" s="433"/>
      <c r="AQ21" s="434"/>
      <c r="AR21" s="433"/>
      <c r="AS21" s="434"/>
      <c r="AT21" s="433"/>
      <c r="AU21" s="434"/>
      <c r="AV21" s="433"/>
      <c r="AW21" s="434"/>
      <c r="AX21" s="433"/>
      <c r="AY21" s="436"/>
      <c r="AZ21" s="433"/>
      <c r="BA21" s="434"/>
      <c r="BB21" s="433"/>
      <c r="BC21" s="434"/>
      <c r="BD21" s="433"/>
      <c r="BE21" s="434"/>
      <c r="BF21" s="433"/>
      <c r="BG21" s="434"/>
      <c r="BH21" s="433"/>
      <c r="BI21" s="434"/>
      <c r="BJ21" s="433"/>
      <c r="BK21" s="434"/>
      <c r="BL21" s="433"/>
      <c r="BM21" s="434"/>
      <c r="BN21" s="433"/>
      <c r="BO21" s="434"/>
      <c r="BP21" s="433"/>
      <c r="BQ21" s="434"/>
      <c r="BR21" s="433"/>
      <c r="BS21" s="434"/>
      <c r="BT21" s="433"/>
      <c r="BU21" s="434"/>
      <c r="BV21" s="433"/>
      <c r="BW21" s="434"/>
      <c r="BX21" s="433"/>
      <c r="BY21" s="434"/>
      <c r="BZ21" s="433"/>
      <c r="CA21" s="434"/>
      <c r="CB21" s="433"/>
      <c r="CC21" s="434"/>
      <c r="CD21" s="433"/>
      <c r="CE21" s="434"/>
      <c r="CF21" s="432"/>
      <c r="CG21" s="432"/>
      <c r="CI21" s="124"/>
      <c r="CJ21" s="124"/>
      <c r="CK21" s="124"/>
      <c r="CL21" s="124"/>
      <c r="CM21" s="124"/>
    </row>
    <row r="22" spans="1:91" customFormat="1" ht="5.0999999999999996" hidden="1" customHeight="1" outlineLevel="1" x14ac:dyDescent="0.2">
      <c r="A22" s="443"/>
      <c r="B22" s="444"/>
      <c r="C22" s="445"/>
      <c r="D22" s="433"/>
      <c r="E22" s="434"/>
      <c r="F22" s="433"/>
      <c r="G22" s="434"/>
      <c r="H22" s="433"/>
      <c r="I22" s="434"/>
      <c r="J22" s="433"/>
      <c r="K22" s="434"/>
      <c r="L22" s="433"/>
      <c r="M22" s="434"/>
      <c r="N22" s="433"/>
      <c r="O22" s="434"/>
      <c r="P22" s="433"/>
      <c r="Q22" s="434"/>
      <c r="R22" s="433"/>
      <c r="S22" s="434"/>
      <c r="T22" s="433"/>
      <c r="U22" s="434"/>
      <c r="V22" s="433"/>
      <c r="W22" s="434"/>
      <c r="X22" s="433"/>
      <c r="Y22" s="434"/>
      <c r="Z22" s="433"/>
      <c r="AA22" s="434"/>
      <c r="AB22" s="435"/>
      <c r="AC22" s="434"/>
      <c r="AD22" s="433"/>
      <c r="AE22" s="434"/>
      <c r="AF22" s="433"/>
      <c r="AG22" s="434"/>
      <c r="AH22" s="433"/>
      <c r="AI22" s="434"/>
      <c r="AJ22" s="433"/>
      <c r="AK22" s="434"/>
      <c r="AL22" s="433"/>
      <c r="AM22" s="434"/>
      <c r="AN22" s="433"/>
      <c r="AO22" s="434"/>
      <c r="AP22" s="433"/>
      <c r="AQ22" s="434"/>
      <c r="AR22" s="433"/>
      <c r="AS22" s="434"/>
      <c r="AT22" s="433"/>
      <c r="AU22" s="434"/>
      <c r="AV22" s="433"/>
      <c r="AW22" s="434"/>
      <c r="AX22" s="433"/>
      <c r="AY22" s="436"/>
      <c r="AZ22" s="433"/>
      <c r="BA22" s="434"/>
      <c r="BB22" s="433"/>
      <c r="BC22" s="434"/>
      <c r="BD22" s="433"/>
      <c r="BE22" s="434"/>
      <c r="BF22" s="433"/>
      <c r="BG22" s="434"/>
      <c r="BH22" s="433"/>
      <c r="BI22" s="434"/>
      <c r="BJ22" s="433"/>
      <c r="BK22" s="434"/>
      <c r="BL22" s="433"/>
      <c r="BM22" s="434"/>
      <c r="BN22" s="433"/>
      <c r="BO22" s="434"/>
      <c r="BP22" s="433"/>
      <c r="BQ22" s="434"/>
      <c r="BR22" s="433"/>
      <c r="BS22" s="434"/>
      <c r="BT22" s="433"/>
      <c r="BU22" s="434"/>
      <c r="BV22" s="433"/>
      <c r="BW22" s="434"/>
      <c r="BX22" s="433"/>
      <c r="BY22" s="434"/>
      <c r="BZ22" s="433"/>
      <c r="CA22" s="434"/>
      <c r="CB22" s="433"/>
      <c r="CC22" s="434"/>
      <c r="CD22" s="433"/>
      <c r="CE22" s="434"/>
      <c r="CF22" s="432"/>
      <c r="CG22" s="432"/>
      <c r="CI22" s="124"/>
      <c r="CJ22" s="124"/>
      <c r="CK22" s="124"/>
      <c r="CL22" s="124"/>
      <c r="CM22" s="124"/>
    </row>
    <row r="23" spans="1:91" customFormat="1" ht="12.75" hidden="1" customHeight="1" outlineLevel="1" x14ac:dyDescent="0.2">
      <c r="A23" s="440"/>
      <c r="B23" s="441"/>
      <c r="C23" s="442"/>
      <c r="D23" s="433"/>
      <c r="E23" s="434"/>
      <c r="F23" s="433"/>
      <c r="G23" s="434"/>
      <c r="H23" s="433"/>
      <c r="I23" s="434"/>
      <c r="J23" s="433"/>
      <c r="K23" s="434"/>
      <c r="L23" s="433"/>
      <c r="M23" s="434"/>
      <c r="N23" s="433"/>
      <c r="O23" s="434"/>
      <c r="P23" s="433"/>
      <c r="Q23" s="434"/>
      <c r="R23" s="446"/>
      <c r="S23" s="447"/>
      <c r="T23" s="446"/>
      <c r="U23" s="447"/>
      <c r="V23" s="446"/>
      <c r="W23" s="447"/>
      <c r="X23" s="446"/>
      <c r="Y23" s="447"/>
      <c r="Z23" s="446"/>
      <c r="AA23" s="447"/>
      <c r="AB23" s="448"/>
      <c r="AC23" s="434"/>
      <c r="AD23" s="448"/>
      <c r="AE23" s="434"/>
      <c r="AF23" s="433"/>
      <c r="AG23" s="434"/>
      <c r="AH23" s="448"/>
      <c r="AI23" s="434"/>
      <c r="AJ23" s="433"/>
      <c r="AK23" s="434"/>
      <c r="AL23" s="433"/>
      <c r="AM23" s="434"/>
      <c r="AN23" s="433"/>
      <c r="AO23" s="434"/>
      <c r="AP23" s="433"/>
      <c r="AQ23" s="434"/>
      <c r="AR23" s="433"/>
      <c r="AS23" s="434"/>
      <c r="AT23" s="433"/>
      <c r="AU23" s="434"/>
      <c r="AV23" s="433"/>
      <c r="AW23" s="434"/>
      <c r="AX23" s="433"/>
      <c r="AY23" s="436"/>
      <c r="AZ23" s="433"/>
      <c r="BA23" s="434"/>
      <c r="BB23" s="433"/>
      <c r="BC23" s="434"/>
      <c r="BD23" s="433"/>
      <c r="BE23" s="434"/>
      <c r="BF23" s="433"/>
      <c r="BG23" s="434"/>
      <c r="BH23" s="433"/>
      <c r="BI23" s="434"/>
      <c r="BJ23" s="433"/>
      <c r="BK23" s="434"/>
      <c r="BL23" s="433"/>
      <c r="BM23" s="434"/>
      <c r="BN23" s="433"/>
      <c r="BO23" s="434"/>
      <c r="BP23" s="433"/>
      <c r="BQ23" s="434"/>
      <c r="BR23" s="433"/>
      <c r="BS23" s="434"/>
      <c r="BT23" s="433"/>
      <c r="BU23" s="434"/>
      <c r="BV23" s="433"/>
      <c r="BW23" s="434"/>
      <c r="BX23" s="433"/>
      <c r="BY23" s="434"/>
      <c r="BZ23" s="433"/>
      <c r="CA23" s="434"/>
      <c r="CB23" s="433"/>
      <c r="CC23" s="434"/>
      <c r="CD23" s="433"/>
      <c r="CE23" s="434"/>
      <c r="CF23" s="432"/>
      <c r="CG23" s="432"/>
      <c r="CI23" s="124"/>
      <c r="CJ23" s="124"/>
      <c r="CK23" s="124"/>
      <c r="CL23" s="124"/>
      <c r="CM23" s="124"/>
    </row>
    <row r="24" spans="1:91" customFormat="1" ht="5.0999999999999996" hidden="1" customHeight="1" outlineLevel="1" x14ac:dyDescent="0.2">
      <c r="A24" s="440"/>
      <c r="B24" s="441"/>
      <c r="C24" s="449"/>
      <c r="D24" s="433"/>
      <c r="E24" s="434"/>
      <c r="F24" s="433"/>
      <c r="G24" s="434"/>
      <c r="H24" s="433"/>
      <c r="I24" s="434"/>
      <c r="J24" s="433"/>
      <c r="K24" s="434"/>
      <c r="L24" s="433"/>
      <c r="M24" s="434"/>
      <c r="N24" s="433"/>
      <c r="O24" s="434"/>
      <c r="P24" s="433"/>
      <c r="Q24" s="434"/>
      <c r="R24" s="433"/>
      <c r="S24" s="434"/>
      <c r="T24" s="433"/>
      <c r="U24" s="434"/>
      <c r="V24" s="433"/>
      <c r="W24" s="434"/>
      <c r="X24" s="433"/>
      <c r="Y24" s="434"/>
      <c r="Z24" s="433"/>
      <c r="AA24" s="434"/>
      <c r="AB24" s="435"/>
      <c r="AC24" s="434"/>
      <c r="AD24" s="433"/>
      <c r="AE24" s="434"/>
      <c r="AF24" s="433"/>
      <c r="AG24" s="434"/>
      <c r="AH24" s="433"/>
      <c r="AI24" s="434"/>
      <c r="AJ24" s="433"/>
      <c r="AK24" s="434"/>
      <c r="AL24" s="433"/>
      <c r="AM24" s="434"/>
      <c r="AN24" s="433"/>
      <c r="AO24" s="434"/>
      <c r="AP24" s="433"/>
      <c r="AQ24" s="434"/>
      <c r="AR24" s="433"/>
      <c r="AS24" s="434"/>
      <c r="AT24" s="433"/>
      <c r="AU24" s="434"/>
      <c r="AV24" s="433"/>
      <c r="AW24" s="434"/>
      <c r="AX24" s="433"/>
      <c r="AY24" s="436"/>
      <c r="AZ24" s="433"/>
      <c r="BA24" s="434"/>
      <c r="BB24" s="433"/>
      <c r="BC24" s="434"/>
      <c r="BD24" s="433"/>
      <c r="BE24" s="434"/>
      <c r="BF24" s="433"/>
      <c r="BG24" s="434"/>
      <c r="BH24" s="433"/>
      <c r="BI24" s="434"/>
      <c r="BJ24" s="433"/>
      <c r="BK24" s="434"/>
      <c r="BL24" s="433"/>
      <c r="BM24" s="434"/>
      <c r="BN24" s="433"/>
      <c r="BO24" s="434"/>
      <c r="BP24" s="433"/>
      <c r="BQ24" s="434"/>
      <c r="BR24" s="433"/>
      <c r="BS24" s="434"/>
      <c r="BT24" s="433"/>
      <c r="BU24" s="434"/>
      <c r="BV24" s="433"/>
      <c r="BW24" s="434"/>
      <c r="BX24" s="433"/>
      <c r="BY24" s="434"/>
      <c r="BZ24" s="433"/>
      <c r="CA24" s="434"/>
      <c r="CB24" s="433"/>
      <c r="CC24" s="434"/>
      <c r="CD24" s="433"/>
      <c r="CE24" s="434"/>
      <c r="CF24" s="432"/>
      <c r="CG24" s="432"/>
      <c r="CI24" s="124"/>
      <c r="CJ24" s="124"/>
      <c r="CK24" s="124"/>
      <c r="CL24" s="124"/>
      <c r="CM24" s="124"/>
    </row>
    <row r="25" spans="1:91" customFormat="1" ht="12.75" hidden="1" customHeight="1" outlineLevel="1" x14ac:dyDescent="0.2">
      <c r="A25" s="440"/>
      <c r="B25" s="441"/>
      <c r="C25" s="449"/>
      <c r="D25" s="433"/>
      <c r="E25" s="434"/>
      <c r="F25" s="433"/>
      <c r="G25" s="434"/>
      <c r="H25" s="433"/>
      <c r="I25" s="434"/>
      <c r="J25" s="433"/>
      <c r="K25" s="434"/>
      <c r="L25" s="433"/>
      <c r="M25" s="434"/>
      <c r="N25" s="433"/>
      <c r="O25" s="434"/>
      <c r="P25" s="433"/>
      <c r="Q25" s="434"/>
      <c r="R25" s="433"/>
      <c r="S25" s="434"/>
      <c r="T25" s="433"/>
      <c r="U25" s="434"/>
      <c r="V25" s="433"/>
      <c r="W25" s="434"/>
      <c r="X25" s="433"/>
      <c r="Y25" s="434"/>
      <c r="Z25" s="433"/>
      <c r="AA25" s="434"/>
      <c r="AB25" s="435"/>
      <c r="AC25" s="434"/>
      <c r="AD25" s="433"/>
      <c r="AE25" s="434"/>
      <c r="AF25" s="433"/>
      <c r="AG25" s="434"/>
      <c r="AH25" s="433"/>
      <c r="AI25" s="434"/>
      <c r="AJ25" s="433"/>
      <c r="AK25" s="434"/>
      <c r="AL25" s="433"/>
      <c r="AM25" s="434"/>
      <c r="AN25" s="433"/>
      <c r="AO25" s="434"/>
      <c r="AP25" s="433"/>
      <c r="AQ25" s="434"/>
      <c r="AR25" s="433"/>
      <c r="AS25" s="434"/>
      <c r="AT25" s="446"/>
      <c r="AU25" s="450"/>
      <c r="AV25" s="433"/>
      <c r="AW25" s="434"/>
      <c r="AX25" s="433"/>
      <c r="AY25" s="436"/>
      <c r="AZ25" s="433"/>
      <c r="BA25" s="434"/>
      <c r="BB25" s="433"/>
      <c r="BC25" s="434"/>
      <c r="BD25" s="433"/>
      <c r="BE25" s="434"/>
      <c r="BF25" s="433"/>
      <c r="BG25" s="434"/>
      <c r="BH25" s="433"/>
      <c r="BI25" s="434"/>
      <c r="BJ25" s="433"/>
      <c r="BK25" s="434"/>
      <c r="BL25" s="433"/>
      <c r="BM25" s="434"/>
      <c r="BN25" s="433"/>
      <c r="BO25" s="434"/>
      <c r="BP25" s="433"/>
      <c r="BQ25" s="434"/>
      <c r="BR25" s="433"/>
      <c r="BS25" s="434"/>
      <c r="BT25" s="433"/>
      <c r="BU25" s="434"/>
      <c r="BV25" s="433"/>
      <c r="BW25" s="434"/>
      <c r="BX25" s="433"/>
      <c r="BY25" s="434"/>
      <c r="BZ25" s="433"/>
      <c r="CA25" s="434"/>
      <c r="CB25" s="433"/>
      <c r="CC25" s="434"/>
      <c r="CD25" s="433"/>
      <c r="CE25" s="434"/>
      <c r="CF25" s="432"/>
      <c r="CG25" s="432"/>
      <c r="CI25" s="124"/>
      <c r="CJ25" s="124"/>
      <c r="CK25" s="124"/>
      <c r="CL25" s="124"/>
      <c r="CM25" s="124"/>
    </row>
    <row r="26" spans="1:91" customFormat="1" ht="5.0999999999999996" hidden="1" customHeight="1" outlineLevel="1" x14ac:dyDescent="0.2">
      <c r="A26" s="440"/>
      <c r="B26" s="441"/>
      <c r="C26" s="449"/>
      <c r="D26" s="433"/>
      <c r="E26" s="434"/>
      <c r="F26" s="433"/>
      <c r="G26" s="434"/>
      <c r="H26" s="433"/>
      <c r="I26" s="434"/>
      <c r="J26" s="433"/>
      <c r="K26" s="434"/>
      <c r="L26" s="433"/>
      <c r="M26" s="434"/>
      <c r="N26" s="433"/>
      <c r="O26" s="434"/>
      <c r="P26" s="433"/>
      <c r="Q26" s="434"/>
      <c r="R26" s="433"/>
      <c r="S26" s="434"/>
      <c r="T26" s="433"/>
      <c r="U26" s="434"/>
      <c r="V26" s="433"/>
      <c r="W26" s="434"/>
      <c r="X26" s="433"/>
      <c r="Y26" s="434"/>
      <c r="Z26" s="433"/>
      <c r="AA26" s="434"/>
      <c r="AB26" s="435"/>
      <c r="AC26" s="434"/>
      <c r="AD26" s="433"/>
      <c r="AE26" s="434"/>
      <c r="AF26" s="433"/>
      <c r="AG26" s="434"/>
      <c r="AH26" s="433"/>
      <c r="AI26" s="434"/>
      <c r="AJ26" s="433"/>
      <c r="AK26" s="434"/>
      <c r="AL26" s="433"/>
      <c r="AM26" s="434"/>
      <c r="AN26" s="433"/>
      <c r="AO26" s="434"/>
      <c r="AP26" s="433"/>
      <c r="AQ26" s="434"/>
      <c r="AR26" s="433"/>
      <c r="AS26" s="434"/>
      <c r="AT26" s="433"/>
      <c r="AU26" s="450"/>
      <c r="AV26" s="433"/>
      <c r="AW26" s="434"/>
      <c r="AX26" s="433"/>
      <c r="AY26" s="436"/>
      <c r="AZ26" s="433"/>
      <c r="BA26" s="434"/>
      <c r="BB26" s="433"/>
      <c r="BC26" s="434"/>
      <c r="BD26" s="433"/>
      <c r="BE26" s="434"/>
      <c r="BF26" s="433"/>
      <c r="BG26" s="434"/>
      <c r="BH26" s="433"/>
      <c r="BI26" s="434"/>
      <c r="BJ26" s="433"/>
      <c r="BK26" s="434"/>
      <c r="BL26" s="433"/>
      <c r="BM26" s="434"/>
      <c r="BN26" s="433"/>
      <c r="BO26" s="434"/>
      <c r="BP26" s="433"/>
      <c r="BQ26" s="434"/>
      <c r="BR26" s="433"/>
      <c r="BS26" s="434"/>
      <c r="BT26" s="433"/>
      <c r="BU26" s="434"/>
      <c r="BV26" s="433"/>
      <c r="BW26" s="434"/>
      <c r="BX26" s="433"/>
      <c r="BY26" s="434"/>
      <c r="BZ26" s="433"/>
      <c r="CA26" s="434"/>
      <c r="CB26" s="433"/>
      <c r="CC26" s="434"/>
      <c r="CD26" s="433"/>
      <c r="CE26" s="434"/>
      <c r="CF26" s="432"/>
      <c r="CG26" s="432"/>
      <c r="CI26" s="124"/>
      <c r="CJ26" s="124"/>
      <c r="CK26" s="124"/>
      <c r="CL26" s="124"/>
      <c r="CM26" s="124"/>
    </row>
    <row r="27" spans="1:91" customFormat="1" ht="12.75" hidden="1" customHeight="1" outlineLevel="1" x14ac:dyDescent="0.2">
      <c r="A27" s="440"/>
      <c r="B27" s="441"/>
      <c r="C27" s="449"/>
      <c r="D27" s="433"/>
      <c r="E27" s="434"/>
      <c r="F27" s="433"/>
      <c r="G27" s="434"/>
      <c r="H27" s="433"/>
      <c r="I27" s="434"/>
      <c r="J27" s="433"/>
      <c r="K27" s="434"/>
      <c r="L27" s="433"/>
      <c r="M27" s="434"/>
      <c r="N27" s="433"/>
      <c r="O27" s="434"/>
      <c r="P27" s="433"/>
      <c r="Q27" s="434"/>
      <c r="R27" s="433"/>
      <c r="S27" s="434"/>
      <c r="T27" s="433"/>
      <c r="U27" s="434"/>
      <c r="V27" s="433"/>
      <c r="W27" s="434"/>
      <c r="X27" s="433"/>
      <c r="Y27" s="434"/>
      <c r="Z27" s="433"/>
      <c r="AA27" s="434"/>
      <c r="AB27" s="435"/>
      <c r="AC27" s="434"/>
      <c r="AD27" s="433"/>
      <c r="AE27" s="434"/>
      <c r="AF27" s="433"/>
      <c r="AG27" s="434"/>
      <c r="AH27" s="433"/>
      <c r="AI27" s="434"/>
      <c r="AJ27" s="433"/>
      <c r="AK27" s="434"/>
      <c r="AL27" s="433"/>
      <c r="AM27" s="434"/>
      <c r="AN27" s="433"/>
      <c r="AO27" s="434"/>
      <c r="AP27" s="433"/>
      <c r="AQ27" s="434"/>
      <c r="AR27" s="433"/>
      <c r="AS27" s="434"/>
      <c r="AT27" s="433"/>
      <c r="AU27" s="450"/>
      <c r="AV27" s="433"/>
      <c r="AW27" s="434"/>
      <c r="AX27" s="433"/>
      <c r="AY27" s="436"/>
      <c r="AZ27" s="433"/>
      <c r="BA27" s="434"/>
      <c r="BB27" s="433"/>
      <c r="BC27" s="434"/>
      <c r="BD27" s="433"/>
      <c r="BE27" s="434"/>
      <c r="BF27" s="433"/>
      <c r="BG27" s="434"/>
      <c r="BH27" s="433"/>
      <c r="BI27" s="434"/>
      <c r="BJ27" s="433"/>
      <c r="BK27" s="434"/>
      <c r="BL27" s="433"/>
      <c r="BM27" s="434"/>
      <c r="BN27" s="433"/>
      <c r="BO27" s="434"/>
      <c r="BP27" s="433"/>
      <c r="BQ27" s="434"/>
      <c r="BR27" s="433"/>
      <c r="BS27" s="434"/>
      <c r="BT27" s="433"/>
      <c r="BU27" s="434"/>
      <c r="BV27" s="433"/>
      <c r="BW27" s="434"/>
      <c r="BX27" s="433"/>
      <c r="BY27" s="434"/>
      <c r="BZ27" s="433"/>
      <c r="CA27" s="434"/>
      <c r="CB27" s="433"/>
      <c r="CC27" s="434"/>
      <c r="CD27" s="433"/>
      <c r="CE27" s="434"/>
      <c r="CF27" s="432"/>
      <c r="CG27" s="432"/>
      <c r="CI27" s="124"/>
      <c r="CJ27" s="124"/>
      <c r="CK27" s="124"/>
      <c r="CL27" s="124"/>
      <c r="CM27" s="124"/>
    </row>
    <row r="28" spans="1:91" customFormat="1" ht="5.0999999999999996" hidden="1" customHeight="1" outlineLevel="1" x14ac:dyDescent="0.2">
      <c r="A28" s="440"/>
      <c r="B28" s="425"/>
      <c r="C28" s="451"/>
      <c r="D28" s="433"/>
      <c r="E28" s="434"/>
      <c r="F28" s="433"/>
      <c r="G28" s="434"/>
      <c r="H28" s="433"/>
      <c r="I28" s="434"/>
      <c r="J28" s="433"/>
      <c r="K28" s="434"/>
      <c r="L28" s="433"/>
      <c r="M28" s="434"/>
      <c r="N28" s="433"/>
      <c r="O28" s="434"/>
      <c r="P28" s="433"/>
      <c r="Q28" s="434"/>
      <c r="R28" s="433"/>
      <c r="S28" s="434"/>
      <c r="T28" s="433"/>
      <c r="U28" s="434"/>
      <c r="V28" s="433"/>
      <c r="W28" s="434"/>
      <c r="X28" s="433"/>
      <c r="Y28" s="434"/>
      <c r="Z28" s="433"/>
      <c r="AA28" s="434"/>
      <c r="AB28" s="435"/>
      <c r="AC28" s="434"/>
      <c r="AD28" s="433"/>
      <c r="AE28" s="434"/>
      <c r="AF28" s="433"/>
      <c r="AG28" s="434"/>
      <c r="AH28" s="433"/>
      <c r="AI28" s="434"/>
      <c r="AJ28" s="433"/>
      <c r="AK28" s="434"/>
      <c r="AL28" s="433"/>
      <c r="AM28" s="434"/>
      <c r="AN28" s="433"/>
      <c r="AO28" s="434"/>
      <c r="AP28" s="433"/>
      <c r="AQ28" s="434"/>
      <c r="AR28" s="433"/>
      <c r="AS28" s="434"/>
      <c r="AT28" s="433"/>
      <c r="AU28" s="434"/>
      <c r="AV28" s="433"/>
      <c r="AW28" s="434"/>
      <c r="AX28" s="433"/>
      <c r="AY28" s="436"/>
      <c r="AZ28" s="433"/>
      <c r="BA28" s="434"/>
      <c r="BB28" s="433"/>
      <c r="BC28" s="434"/>
      <c r="BD28" s="433"/>
      <c r="BE28" s="434"/>
      <c r="BF28" s="433"/>
      <c r="BG28" s="434"/>
      <c r="BH28" s="433"/>
      <c r="BI28" s="434"/>
      <c r="BJ28" s="433"/>
      <c r="BK28" s="434"/>
      <c r="BL28" s="433"/>
      <c r="BM28" s="434"/>
      <c r="BN28" s="433"/>
      <c r="BO28" s="434"/>
      <c r="BP28" s="433"/>
      <c r="BQ28" s="434"/>
      <c r="BR28" s="433"/>
      <c r="BS28" s="434"/>
      <c r="BT28" s="433"/>
      <c r="BU28" s="434"/>
      <c r="BV28" s="433"/>
      <c r="BW28" s="434"/>
      <c r="BX28" s="433"/>
      <c r="BY28" s="434"/>
      <c r="BZ28" s="433"/>
      <c r="CA28" s="434"/>
      <c r="CB28" s="433"/>
      <c r="CC28" s="434"/>
      <c r="CD28" s="433"/>
      <c r="CE28" s="434"/>
      <c r="CF28" s="432"/>
      <c r="CG28" s="432"/>
      <c r="CI28" s="124"/>
      <c r="CJ28" s="124"/>
      <c r="CK28" s="124"/>
      <c r="CL28" s="124"/>
      <c r="CM28" s="124"/>
    </row>
    <row r="29" spans="1:91" customFormat="1" ht="12.75" hidden="1" customHeight="1" outlineLevel="1" x14ac:dyDescent="0.2">
      <c r="A29" s="440"/>
      <c r="B29" s="425"/>
      <c r="C29" s="451"/>
      <c r="D29" s="433"/>
      <c r="E29" s="434"/>
      <c r="F29" s="433"/>
      <c r="G29" s="434"/>
      <c r="H29" s="433"/>
      <c r="I29" s="434"/>
      <c r="J29" s="433"/>
      <c r="K29" s="434"/>
      <c r="L29" s="433"/>
      <c r="M29" s="434"/>
      <c r="N29" s="433"/>
      <c r="O29" s="434"/>
      <c r="P29" s="433"/>
      <c r="Q29" s="434"/>
      <c r="R29" s="433"/>
      <c r="S29" s="434"/>
      <c r="T29" s="433"/>
      <c r="U29" s="434"/>
      <c r="V29" s="433"/>
      <c r="W29" s="434"/>
      <c r="X29" s="433"/>
      <c r="Y29" s="434"/>
      <c r="Z29" s="433"/>
      <c r="AA29" s="434"/>
      <c r="AB29" s="435"/>
      <c r="AC29" s="434"/>
      <c r="AD29" s="433"/>
      <c r="AE29" s="434"/>
      <c r="AF29" s="433"/>
      <c r="AG29" s="434"/>
      <c r="AH29" s="433"/>
      <c r="AI29" s="434"/>
      <c r="AJ29" s="433"/>
      <c r="AK29" s="434"/>
      <c r="AL29" s="433"/>
      <c r="AM29" s="434"/>
      <c r="AN29" s="433"/>
      <c r="AO29" s="434"/>
      <c r="AP29" s="433"/>
      <c r="AQ29" s="434"/>
      <c r="AR29" s="433"/>
      <c r="AS29" s="434"/>
      <c r="AT29" s="433"/>
      <c r="AU29" s="434"/>
      <c r="AV29" s="433"/>
      <c r="AW29" s="434"/>
      <c r="AX29" s="433"/>
      <c r="AY29" s="436"/>
      <c r="AZ29" s="433"/>
      <c r="BA29" s="434"/>
      <c r="BB29" s="433"/>
      <c r="BC29" s="434"/>
      <c r="BD29" s="433"/>
      <c r="BE29" s="434"/>
      <c r="BF29" s="433"/>
      <c r="BG29" s="434"/>
      <c r="BH29" s="433"/>
      <c r="BI29" s="434"/>
      <c r="BJ29" s="433"/>
      <c r="BK29" s="434"/>
      <c r="BL29" s="433"/>
      <c r="BM29" s="434"/>
      <c r="BN29" s="433"/>
      <c r="BO29" s="434"/>
      <c r="BP29" s="433"/>
      <c r="BQ29" s="434"/>
      <c r="BR29" s="433"/>
      <c r="BS29" s="434"/>
      <c r="BT29" s="433"/>
      <c r="BU29" s="434"/>
      <c r="BV29" s="433"/>
      <c r="BW29" s="434"/>
      <c r="BX29" s="433"/>
      <c r="BY29" s="434"/>
      <c r="BZ29" s="433"/>
      <c r="CA29" s="434"/>
      <c r="CB29" s="433"/>
      <c r="CC29" s="434"/>
      <c r="CD29" s="433"/>
      <c r="CE29" s="434"/>
      <c r="CF29" s="432"/>
      <c r="CG29" s="432"/>
      <c r="CI29" s="124"/>
      <c r="CJ29" s="124"/>
      <c r="CK29" s="124"/>
      <c r="CL29" s="124"/>
      <c r="CM29" s="124"/>
    </row>
    <row r="30" spans="1:91" customFormat="1" ht="5.0999999999999996" hidden="1" customHeight="1" outlineLevel="1" x14ac:dyDescent="0.2">
      <c r="A30" s="452"/>
      <c r="B30" s="425"/>
      <c r="C30" s="451"/>
      <c r="D30" s="433"/>
      <c r="E30" s="434"/>
      <c r="F30" s="433"/>
      <c r="G30" s="434"/>
      <c r="H30" s="433"/>
      <c r="I30" s="434"/>
      <c r="J30" s="433"/>
      <c r="K30" s="434"/>
      <c r="L30" s="433"/>
      <c r="M30" s="434"/>
      <c r="N30" s="433"/>
      <c r="O30" s="434"/>
      <c r="P30" s="433"/>
      <c r="Q30" s="434"/>
      <c r="R30" s="433"/>
      <c r="S30" s="434"/>
      <c r="T30" s="433"/>
      <c r="U30" s="434"/>
      <c r="V30" s="433"/>
      <c r="W30" s="434"/>
      <c r="X30" s="433"/>
      <c r="Y30" s="434"/>
      <c r="Z30" s="433"/>
      <c r="AA30" s="434"/>
      <c r="AB30" s="435"/>
      <c r="AC30" s="434"/>
      <c r="AD30" s="433"/>
      <c r="AE30" s="434"/>
      <c r="AF30" s="433"/>
      <c r="AG30" s="434"/>
      <c r="AH30" s="433"/>
      <c r="AI30" s="434"/>
      <c r="AJ30" s="433"/>
      <c r="AK30" s="434"/>
      <c r="AL30" s="433"/>
      <c r="AM30" s="434"/>
      <c r="AN30" s="433"/>
      <c r="AO30" s="434"/>
      <c r="AP30" s="433"/>
      <c r="AQ30" s="434"/>
      <c r="AR30" s="433"/>
      <c r="AS30" s="434"/>
      <c r="AT30" s="433"/>
      <c r="AU30" s="434"/>
      <c r="AV30" s="433"/>
      <c r="AW30" s="434"/>
      <c r="AX30" s="433"/>
      <c r="AY30" s="436"/>
      <c r="AZ30" s="433"/>
      <c r="BA30" s="436"/>
      <c r="BB30" s="446"/>
      <c r="BC30" s="453"/>
      <c r="BD30" s="446"/>
      <c r="BE30" s="447"/>
      <c r="BF30" s="433"/>
      <c r="BG30" s="434"/>
      <c r="BH30" s="433"/>
      <c r="BI30" s="434"/>
      <c r="BJ30" s="454"/>
      <c r="BK30" s="434"/>
      <c r="BL30" s="433"/>
      <c r="BM30" s="434"/>
      <c r="BN30" s="433"/>
      <c r="BO30" s="434"/>
      <c r="BP30" s="433"/>
      <c r="BQ30" s="434"/>
      <c r="BR30" s="433"/>
      <c r="BS30" s="434"/>
      <c r="BT30" s="433"/>
      <c r="BU30" s="434"/>
      <c r="BV30" s="433"/>
      <c r="BW30" s="434"/>
      <c r="BX30" s="433"/>
      <c r="BY30" s="434"/>
      <c r="BZ30" s="433"/>
      <c r="CA30" s="434"/>
      <c r="CB30" s="433"/>
      <c r="CC30" s="434"/>
      <c r="CD30" s="433"/>
      <c r="CE30" s="434"/>
      <c r="CF30" s="432"/>
      <c r="CG30" s="432"/>
      <c r="CI30" s="124"/>
      <c r="CJ30" s="124"/>
      <c r="CK30" s="124"/>
      <c r="CL30" s="124"/>
      <c r="CM30" s="124"/>
    </row>
    <row r="31" spans="1:91" customFormat="1" ht="12.75" hidden="1" customHeight="1" outlineLevel="1" x14ac:dyDescent="0.2">
      <c r="A31" s="455"/>
      <c r="B31" s="425"/>
      <c r="C31" s="426"/>
      <c r="D31" s="433"/>
      <c r="E31" s="434"/>
      <c r="F31" s="433"/>
      <c r="G31" s="434"/>
      <c r="H31" s="433"/>
      <c r="I31" s="434"/>
      <c r="J31" s="433"/>
      <c r="K31" s="434"/>
      <c r="L31" s="433"/>
      <c r="M31" s="434"/>
      <c r="N31" s="433"/>
      <c r="O31" s="434"/>
      <c r="P31" s="433"/>
      <c r="Q31" s="434"/>
      <c r="R31" s="433"/>
      <c r="S31" s="434"/>
      <c r="T31" s="433"/>
      <c r="U31" s="434"/>
      <c r="V31" s="433"/>
      <c r="W31" s="434"/>
      <c r="X31" s="433"/>
      <c r="Y31" s="434"/>
      <c r="Z31" s="433"/>
      <c r="AA31" s="434"/>
      <c r="AB31" s="435"/>
      <c r="AC31" s="434"/>
      <c r="AD31" s="433"/>
      <c r="AE31" s="434"/>
      <c r="AF31" s="433"/>
      <c r="AG31" s="434"/>
      <c r="AH31" s="433"/>
      <c r="AI31" s="434"/>
      <c r="AJ31" s="433"/>
      <c r="AK31" s="434"/>
      <c r="AL31" s="433"/>
      <c r="AM31" s="434"/>
      <c r="AN31" s="433"/>
      <c r="AO31" s="434"/>
      <c r="AP31" s="433"/>
      <c r="AQ31" s="434"/>
      <c r="AR31" s="433"/>
      <c r="AS31" s="434"/>
      <c r="AT31" s="433"/>
      <c r="AU31" s="434"/>
      <c r="AV31" s="456"/>
      <c r="AW31" s="457"/>
      <c r="AX31" s="456"/>
      <c r="AY31" s="436"/>
      <c r="AZ31" s="433"/>
      <c r="BA31" s="436"/>
      <c r="BB31" s="433"/>
      <c r="BC31" s="436"/>
      <c r="BD31" s="433"/>
      <c r="BE31" s="434"/>
      <c r="BF31" s="433"/>
      <c r="BG31" s="434"/>
      <c r="BH31" s="433"/>
      <c r="BI31" s="434"/>
      <c r="BJ31" s="454"/>
      <c r="BK31" s="434"/>
      <c r="BL31" s="433"/>
      <c r="BM31" s="434"/>
      <c r="BN31" s="433"/>
      <c r="BO31" s="434"/>
      <c r="BP31" s="433"/>
      <c r="BQ31" s="434"/>
      <c r="BR31" s="433"/>
      <c r="BS31" s="434"/>
      <c r="BT31" s="433"/>
      <c r="BU31" s="434"/>
      <c r="BV31" s="433"/>
      <c r="BW31" s="434"/>
      <c r="BX31" s="433"/>
      <c r="BY31" s="434"/>
      <c r="BZ31" s="433"/>
      <c r="CA31" s="434"/>
      <c r="CB31" s="433"/>
      <c r="CC31" s="434"/>
      <c r="CD31" s="433"/>
      <c r="CE31" s="434"/>
      <c r="CF31" s="432"/>
      <c r="CG31" s="432"/>
      <c r="CI31" s="124"/>
      <c r="CJ31" s="124"/>
      <c r="CK31" s="124"/>
      <c r="CL31" s="124"/>
      <c r="CM31" s="124"/>
    </row>
    <row r="32" spans="1:91" customFormat="1" ht="5.0999999999999996" hidden="1" customHeight="1" outlineLevel="1" x14ac:dyDescent="0.2">
      <c r="A32" s="455"/>
      <c r="B32" s="425"/>
      <c r="C32" s="426"/>
      <c r="D32" s="433"/>
      <c r="E32" s="434"/>
      <c r="F32" s="433"/>
      <c r="G32" s="434"/>
      <c r="H32" s="433"/>
      <c r="I32" s="434"/>
      <c r="J32" s="433"/>
      <c r="K32" s="434"/>
      <c r="L32" s="433"/>
      <c r="M32" s="434"/>
      <c r="N32" s="433"/>
      <c r="O32" s="434"/>
      <c r="P32" s="433"/>
      <c r="Q32" s="434"/>
      <c r="R32" s="433"/>
      <c r="S32" s="434"/>
      <c r="T32" s="433"/>
      <c r="U32" s="434"/>
      <c r="V32" s="433"/>
      <c r="W32" s="434"/>
      <c r="X32" s="433"/>
      <c r="Y32" s="434"/>
      <c r="Z32" s="433"/>
      <c r="AA32" s="434"/>
      <c r="AB32" s="435"/>
      <c r="AC32" s="434"/>
      <c r="AD32" s="433"/>
      <c r="AE32" s="434"/>
      <c r="AF32" s="433"/>
      <c r="AG32" s="434"/>
      <c r="AH32" s="433"/>
      <c r="AI32" s="434"/>
      <c r="AJ32" s="433"/>
      <c r="AK32" s="434"/>
      <c r="AL32" s="433"/>
      <c r="AM32" s="434"/>
      <c r="AN32" s="433"/>
      <c r="AO32" s="434"/>
      <c r="AP32" s="433"/>
      <c r="AQ32" s="434"/>
      <c r="AR32" s="433"/>
      <c r="AS32" s="434"/>
      <c r="AT32" s="433"/>
      <c r="AU32" s="434"/>
      <c r="AV32" s="433"/>
      <c r="AW32" s="434"/>
      <c r="AX32" s="433"/>
      <c r="AY32" s="436"/>
      <c r="AZ32" s="433"/>
      <c r="BA32" s="436"/>
      <c r="BB32" s="433"/>
      <c r="BC32" s="436"/>
      <c r="BD32" s="433"/>
      <c r="BE32" s="434"/>
      <c r="BF32" s="433"/>
      <c r="BG32" s="434"/>
      <c r="BH32" s="433"/>
      <c r="BI32" s="434"/>
      <c r="BJ32" s="454"/>
      <c r="BK32" s="434"/>
      <c r="BL32" s="433"/>
      <c r="BM32" s="434"/>
      <c r="BN32" s="433"/>
      <c r="BO32" s="434"/>
      <c r="BP32" s="433"/>
      <c r="BQ32" s="434"/>
      <c r="BR32" s="433"/>
      <c r="BS32" s="434"/>
      <c r="BT32" s="433"/>
      <c r="BU32" s="434"/>
      <c r="BV32" s="433"/>
      <c r="BW32" s="434"/>
      <c r="BX32" s="433"/>
      <c r="BY32" s="434"/>
      <c r="BZ32" s="433"/>
      <c r="CA32" s="434"/>
      <c r="CB32" s="433"/>
      <c r="CC32" s="434"/>
      <c r="CD32" s="433"/>
      <c r="CE32" s="434"/>
      <c r="CF32" s="432"/>
      <c r="CG32" s="432"/>
      <c r="CI32" s="124"/>
      <c r="CJ32" s="124"/>
      <c r="CK32" s="124"/>
      <c r="CL32" s="124"/>
      <c r="CM32" s="124"/>
    </row>
    <row r="33" spans="1:115" customFormat="1" ht="12.75" hidden="1" customHeight="1" outlineLevel="1" x14ac:dyDescent="0.2">
      <c r="A33" s="455"/>
      <c r="B33" s="425"/>
      <c r="C33" s="426"/>
      <c r="D33" s="433"/>
      <c r="E33" s="434"/>
      <c r="F33" s="433"/>
      <c r="G33" s="434"/>
      <c r="H33" s="433"/>
      <c r="I33" s="434"/>
      <c r="J33" s="433"/>
      <c r="K33" s="434"/>
      <c r="L33" s="433"/>
      <c r="M33" s="434"/>
      <c r="N33" s="433"/>
      <c r="O33" s="434"/>
      <c r="P33" s="433"/>
      <c r="Q33" s="434"/>
      <c r="R33" s="433"/>
      <c r="S33" s="434"/>
      <c r="T33" s="433"/>
      <c r="U33" s="434"/>
      <c r="V33" s="433"/>
      <c r="W33" s="434"/>
      <c r="X33" s="433"/>
      <c r="Y33" s="434"/>
      <c r="Z33" s="433"/>
      <c r="AA33" s="434"/>
      <c r="AB33" s="435"/>
      <c r="AC33" s="434"/>
      <c r="AD33" s="433"/>
      <c r="AE33" s="434"/>
      <c r="AF33" s="433"/>
      <c r="AG33" s="434"/>
      <c r="AH33" s="433"/>
      <c r="AI33" s="434"/>
      <c r="AJ33" s="433"/>
      <c r="AK33" s="434"/>
      <c r="AL33" s="433"/>
      <c r="AM33" s="434"/>
      <c r="AN33" s="433"/>
      <c r="AO33" s="434"/>
      <c r="AP33" s="433"/>
      <c r="AQ33" s="434"/>
      <c r="AR33" s="433"/>
      <c r="AS33" s="434"/>
      <c r="AT33" s="433"/>
      <c r="AU33" s="434"/>
      <c r="AV33" s="433"/>
      <c r="AW33" s="434"/>
      <c r="AX33" s="433"/>
      <c r="AY33" s="436"/>
      <c r="AZ33" s="458"/>
      <c r="BA33" s="453"/>
      <c r="BB33" s="433"/>
      <c r="BC33" s="436"/>
      <c r="BD33" s="433"/>
      <c r="BE33" s="434"/>
      <c r="BF33" s="433"/>
      <c r="BG33" s="434"/>
      <c r="BH33" s="433"/>
      <c r="BI33" s="436"/>
      <c r="BJ33" s="458"/>
      <c r="BK33" s="434"/>
      <c r="BL33" s="433"/>
      <c r="BM33" s="434"/>
      <c r="BN33" s="433"/>
      <c r="BO33" s="434"/>
      <c r="BP33" s="433"/>
      <c r="BQ33" s="434"/>
      <c r="BR33" s="433"/>
      <c r="BS33" s="434"/>
      <c r="BT33" s="433"/>
      <c r="BU33" s="434"/>
      <c r="BV33" s="433"/>
      <c r="BW33" s="434"/>
      <c r="BX33" s="433"/>
      <c r="BY33" s="434"/>
      <c r="BZ33" s="433"/>
      <c r="CA33" s="434"/>
      <c r="CB33" s="433"/>
      <c r="CC33" s="434"/>
      <c r="CD33" s="433"/>
      <c r="CE33" s="434"/>
      <c r="CF33" s="432"/>
      <c r="CG33" s="432"/>
      <c r="CI33" s="124"/>
      <c r="CJ33" s="124"/>
      <c r="CK33" s="124"/>
      <c r="CL33" s="124"/>
      <c r="CM33" s="124"/>
    </row>
    <row r="34" spans="1:115" customFormat="1" ht="5.0999999999999996" hidden="1" customHeight="1" outlineLevel="1" x14ac:dyDescent="0.2">
      <c r="A34" s="455"/>
      <c r="B34" s="425"/>
      <c r="C34" s="426"/>
      <c r="D34" s="433"/>
      <c r="E34" s="434"/>
      <c r="F34" s="433"/>
      <c r="G34" s="434"/>
      <c r="H34" s="433"/>
      <c r="I34" s="434"/>
      <c r="J34" s="433"/>
      <c r="K34" s="434"/>
      <c r="L34" s="433"/>
      <c r="M34" s="434"/>
      <c r="N34" s="433"/>
      <c r="O34" s="434"/>
      <c r="P34" s="433"/>
      <c r="Q34" s="434"/>
      <c r="R34" s="433"/>
      <c r="S34" s="434"/>
      <c r="T34" s="433"/>
      <c r="U34" s="434"/>
      <c r="V34" s="433"/>
      <c r="W34" s="434"/>
      <c r="X34" s="433"/>
      <c r="Y34" s="434"/>
      <c r="Z34" s="433"/>
      <c r="AA34" s="434"/>
      <c r="AB34" s="435"/>
      <c r="AC34" s="434"/>
      <c r="AD34" s="433"/>
      <c r="AE34" s="434"/>
      <c r="AF34" s="433"/>
      <c r="AG34" s="434"/>
      <c r="AH34" s="433"/>
      <c r="AI34" s="434"/>
      <c r="AJ34" s="433"/>
      <c r="AK34" s="434"/>
      <c r="AL34" s="433"/>
      <c r="AM34" s="434"/>
      <c r="AN34" s="433"/>
      <c r="AO34" s="434"/>
      <c r="AP34" s="433"/>
      <c r="AQ34" s="434"/>
      <c r="AR34" s="433"/>
      <c r="AS34" s="434"/>
      <c r="AT34" s="433"/>
      <c r="AU34" s="434"/>
      <c r="AV34" s="433"/>
      <c r="AW34" s="434"/>
      <c r="AX34" s="433"/>
      <c r="AY34" s="436"/>
      <c r="AZ34" s="446"/>
      <c r="BA34" s="459"/>
      <c r="BB34" s="433"/>
      <c r="BC34" s="436"/>
      <c r="BD34" s="433"/>
      <c r="BE34" s="434"/>
      <c r="BF34" s="433"/>
      <c r="BG34" s="434"/>
      <c r="BH34" s="459"/>
      <c r="BI34" s="459"/>
      <c r="BJ34" s="454"/>
      <c r="BK34" s="434"/>
      <c r="BL34" s="433"/>
      <c r="BM34" s="434"/>
      <c r="BN34" s="433"/>
      <c r="BO34" s="434"/>
      <c r="BP34" s="433"/>
      <c r="BQ34" s="434"/>
      <c r="BR34" s="433"/>
      <c r="BS34" s="434"/>
      <c r="BT34" s="433"/>
      <c r="BU34" s="434"/>
      <c r="BV34" s="433"/>
      <c r="BW34" s="434"/>
      <c r="BX34" s="433"/>
      <c r="BY34" s="434"/>
      <c r="BZ34" s="433"/>
      <c r="CA34" s="434"/>
      <c r="CB34" s="433"/>
      <c r="CC34" s="434"/>
      <c r="CD34" s="433"/>
      <c r="CE34" s="434"/>
      <c r="CF34" s="432"/>
      <c r="CG34" s="432"/>
      <c r="CI34" s="124"/>
      <c r="CJ34" s="124"/>
      <c r="CK34" s="124"/>
      <c r="CL34" s="124"/>
      <c r="CM34" s="124"/>
    </row>
    <row r="35" spans="1:115" customFormat="1" ht="12.75" hidden="1" customHeight="1" outlineLevel="1" x14ac:dyDescent="0.2">
      <c r="A35" s="455"/>
      <c r="B35" s="460"/>
      <c r="C35" s="461"/>
      <c r="D35" s="446"/>
      <c r="E35" s="447"/>
      <c r="F35" s="446"/>
      <c r="G35" s="447"/>
      <c r="H35" s="446"/>
      <c r="I35" s="447"/>
      <c r="J35" s="446"/>
      <c r="K35" s="447"/>
      <c r="L35" s="446"/>
      <c r="M35" s="447"/>
      <c r="N35" s="446"/>
      <c r="O35" s="447"/>
      <c r="P35" s="446"/>
      <c r="Q35" s="447"/>
      <c r="R35" s="446"/>
      <c r="S35" s="447"/>
      <c r="T35" s="446"/>
      <c r="U35" s="447"/>
      <c r="V35" s="446"/>
      <c r="W35" s="447"/>
      <c r="X35" s="446"/>
      <c r="Y35" s="447"/>
      <c r="Z35" s="446"/>
      <c r="AA35" s="447"/>
      <c r="AB35" s="448"/>
      <c r="AC35" s="447"/>
      <c r="AD35" s="446"/>
      <c r="AE35" s="447"/>
      <c r="AF35" s="446"/>
      <c r="AG35" s="447"/>
      <c r="AH35" s="446"/>
      <c r="AI35" s="447"/>
      <c r="AJ35" s="446"/>
      <c r="AK35" s="447"/>
      <c r="AL35" s="446"/>
      <c r="AM35" s="447"/>
      <c r="AN35" s="446"/>
      <c r="AO35" s="447"/>
      <c r="AP35" s="446"/>
      <c r="AQ35" s="447"/>
      <c r="AR35" s="446"/>
      <c r="AS35" s="447"/>
      <c r="AT35" s="446"/>
      <c r="AU35" s="447"/>
      <c r="AV35" s="446"/>
      <c r="AW35" s="447"/>
      <c r="AX35" s="446"/>
      <c r="AY35" s="453"/>
      <c r="AZ35" s="446"/>
      <c r="BA35" s="462"/>
      <c r="BB35" s="433"/>
      <c r="BC35" s="436"/>
      <c r="BD35" s="433"/>
      <c r="BE35" s="434"/>
      <c r="BF35" s="433"/>
      <c r="BG35" s="434"/>
      <c r="BH35" s="459"/>
      <c r="BI35" s="459"/>
      <c r="BJ35" s="454"/>
      <c r="BK35" s="434"/>
      <c r="BL35" s="446"/>
      <c r="BM35" s="447"/>
      <c r="BN35" s="433"/>
      <c r="BO35" s="434"/>
      <c r="BP35" s="433"/>
      <c r="BQ35" s="434"/>
      <c r="BR35" s="433"/>
      <c r="BS35" s="436"/>
      <c r="BT35" s="446"/>
      <c r="BU35" s="434"/>
      <c r="BV35" s="446"/>
      <c r="BW35" s="434"/>
      <c r="BX35" s="446"/>
      <c r="BY35" s="447"/>
      <c r="BZ35" s="446"/>
      <c r="CA35" s="447"/>
      <c r="CB35" s="446"/>
      <c r="CC35" s="447"/>
      <c r="CD35" s="446"/>
      <c r="CE35" s="447"/>
      <c r="CF35" s="432"/>
      <c r="CG35" s="432"/>
      <c r="CI35" s="124"/>
      <c r="CJ35" s="124"/>
      <c r="CK35" s="124"/>
      <c r="CL35" s="124"/>
      <c r="CM35" s="124"/>
    </row>
    <row r="36" spans="1:115" customFormat="1" ht="5.0999999999999996" hidden="1" customHeight="1" outlineLevel="1" x14ac:dyDescent="0.2">
      <c r="A36" s="455"/>
      <c r="B36" s="460"/>
      <c r="C36" s="461"/>
      <c r="D36" s="446"/>
      <c r="E36" s="447"/>
      <c r="F36" s="446"/>
      <c r="G36" s="447"/>
      <c r="H36" s="446"/>
      <c r="I36" s="447"/>
      <c r="J36" s="446"/>
      <c r="K36" s="447"/>
      <c r="L36" s="446"/>
      <c r="M36" s="447"/>
      <c r="N36" s="446"/>
      <c r="O36" s="447"/>
      <c r="P36" s="446"/>
      <c r="Q36" s="447"/>
      <c r="R36" s="446"/>
      <c r="S36" s="447"/>
      <c r="T36" s="446"/>
      <c r="U36" s="447"/>
      <c r="V36" s="446"/>
      <c r="W36" s="447"/>
      <c r="X36" s="446"/>
      <c r="Y36" s="447"/>
      <c r="Z36" s="446"/>
      <c r="AA36" s="447"/>
      <c r="AB36" s="448"/>
      <c r="AC36" s="447"/>
      <c r="AD36" s="446"/>
      <c r="AE36" s="447"/>
      <c r="AF36" s="446"/>
      <c r="AG36" s="447"/>
      <c r="AH36" s="446"/>
      <c r="AI36" s="447"/>
      <c r="AJ36" s="446"/>
      <c r="AK36" s="447"/>
      <c r="AL36" s="446"/>
      <c r="AM36" s="447"/>
      <c r="AN36" s="446"/>
      <c r="AO36" s="447"/>
      <c r="AP36" s="446"/>
      <c r="AQ36" s="447"/>
      <c r="AR36" s="446"/>
      <c r="AS36" s="447"/>
      <c r="AT36" s="446"/>
      <c r="AU36" s="447"/>
      <c r="AV36" s="446"/>
      <c r="AW36" s="447"/>
      <c r="AX36" s="446"/>
      <c r="AY36" s="453"/>
      <c r="AZ36" s="446"/>
      <c r="BA36" s="462"/>
      <c r="BB36" s="446"/>
      <c r="BC36" s="453"/>
      <c r="BD36" s="446"/>
      <c r="BE36" s="447"/>
      <c r="BF36" s="446"/>
      <c r="BG36" s="447"/>
      <c r="BH36" s="446"/>
      <c r="BI36" s="447"/>
      <c r="BJ36" s="458"/>
      <c r="BK36" s="447"/>
      <c r="BL36" s="446"/>
      <c r="BM36" s="447"/>
      <c r="BN36" s="433"/>
      <c r="BO36" s="434"/>
      <c r="BP36" s="433"/>
      <c r="BQ36" s="434"/>
      <c r="BR36" s="433"/>
      <c r="BS36" s="436"/>
      <c r="BT36" s="433"/>
      <c r="BU36" s="434"/>
      <c r="BV36" s="433"/>
      <c r="BW36" s="434"/>
      <c r="BX36" s="446"/>
      <c r="BY36" s="447"/>
      <c r="BZ36" s="446"/>
      <c r="CA36" s="447"/>
      <c r="CB36" s="446"/>
      <c r="CC36" s="447"/>
      <c r="CD36" s="446"/>
      <c r="CE36" s="447"/>
      <c r="CF36" s="432"/>
      <c r="CG36" s="432"/>
      <c r="CI36" s="124"/>
      <c r="CJ36" s="124"/>
      <c r="CK36" s="124"/>
      <c r="CL36" s="124"/>
      <c r="CM36" s="124"/>
    </row>
    <row r="37" spans="1:115" customFormat="1" ht="12.75" hidden="1" customHeight="1" outlineLevel="1" x14ac:dyDescent="0.2">
      <c r="A37" s="455"/>
      <c r="B37" s="460"/>
      <c r="C37" s="461"/>
      <c r="D37" s="446"/>
      <c r="E37" s="447"/>
      <c r="F37" s="446"/>
      <c r="G37" s="447"/>
      <c r="H37" s="446"/>
      <c r="I37" s="447"/>
      <c r="J37" s="446"/>
      <c r="K37" s="447"/>
      <c r="L37" s="446"/>
      <c r="M37" s="447"/>
      <c r="N37" s="446"/>
      <c r="O37" s="447"/>
      <c r="P37" s="446"/>
      <c r="Q37" s="447"/>
      <c r="R37" s="446"/>
      <c r="S37" s="447"/>
      <c r="T37" s="446"/>
      <c r="U37" s="447"/>
      <c r="V37" s="446"/>
      <c r="W37" s="447"/>
      <c r="X37" s="446"/>
      <c r="Y37" s="447"/>
      <c r="Z37" s="446"/>
      <c r="AA37" s="447"/>
      <c r="AB37" s="448"/>
      <c r="AC37" s="447"/>
      <c r="AD37" s="446"/>
      <c r="AE37" s="447"/>
      <c r="AF37" s="446"/>
      <c r="AG37" s="447"/>
      <c r="AH37" s="446"/>
      <c r="AI37" s="447"/>
      <c r="AJ37" s="446"/>
      <c r="AK37" s="447"/>
      <c r="AL37" s="446"/>
      <c r="AM37" s="447"/>
      <c r="AN37" s="446"/>
      <c r="AO37" s="447"/>
      <c r="AP37" s="446"/>
      <c r="AQ37" s="447"/>
      <c r="AR37" s="446"/>
      <c r="AS37" s="447"/>
      <c r="AT37" s="446"/>
      <c r="AU37" s="447"/>
      <c r="AV37" s="446"/>
      <c r="AW37" s="447"/>
      <c r="AX37" s="446"/>
      <c r="AY37" s="453"/>
      <c r="AZ37" s="446"/>
      <c r="BA37" s="462"/>
      <c r="BB37" s="446"/>
      <c r="BC37" s="453"/>
      <c r="BD37" s="446"/>
      <c r="BE37" s="447"/>
      <c r="BF37" s="446"/>
      <c r="BG37" s="447"/>
      <c r="BH37" s="446"/>
      <c r="BI37" s="447"/>
      <c r="BJ37" s="458"/>
      <c r="BK37" s="447"/>
      <c r="BL37" s="446"/>
      <c r="BM37" s="447"/>
      <c r="BN37" s="446"/>
      <c r="BO37" s="447"/>
      <c r="BP37" s="446"/>
      <c r="BQ37" s="447"/>
      <c r="BR37" s="462"/>
      <c r="BS37" s="453"/>
      <c r="BT37" s="458"/>
      <c r="BU37" s="453"/>
      <c r="BV37" s="458"/>
      <c r="BW37" s="453"/>
      <c r="BX37" s="446"/>
      <c r="BY37" s="453"/>
      <c r="BZ37" s="458"/>
      <c r="CA37" s="453"/>
      <c r="CB37" s="458"/>
      <c r="CC37" s="453"/>
      <c r="CD37" s="458"/>
      <c r="CE37" s="453"/>
      <c r="CF37" s="463"/>
      <c r="CG37" s="432"/>
      <c r="CI37" s="124"/>
      <c r="CJ37" s="124"/>
      <c r="CK37" s="124"/>
      <c r="CL37" s="124"/>
      <c r="CM37" s="124"/>
    </row>
    <row r="38" spans="1:115" customFormat="1" ht="5.0999999999999996" customHeight="1" collapsed="1" x14ac:dyDescent="0.2">
      <c r="A38" s="464"/>
      <c r="B38" s="465"/>
      <c r="C38" s="466"/>
      <c r="D38" s="467"/>
      <c r="E38" s="468"/>
      <c r="F38" s="467"/>
      <c r="G38" s="468"/>
      <c r="H38" s="467"/>
      <c r="I38" s="468"/>
      <c r="J38" s="467"/>
      <c r="K38" s="468"/>
      <c r="L38" s="467"/>
      <c r="M38" s="468"/>
      <c r="N38" s="467"/>
      <c r="O38" s="468"/>
      <c r="P38" s="467"/>
      <c r="Q38" s="468"/>
      <c r="R38" s="467"/>
      <c r="S38" s="468"/>
      <c r="T38" s="467"/>
      <c r="U38" s="468"/>
      <c r="V38" s="467"/>
      <c r="W38" s="468"/>
      <c r="X38" s="467"/>
      <c r="Y38" s="468"/>
      <c r="Z38" s="467"/>
      <c r="AA38" s="468"/>
      <c r="AB38" s="469"/>
      <c r="AC38" s="470"/>
      <c r="AD38" s="471"/>
      <c r="AE38" s="470"/>
      <c r="AF38" s="471"/>
      <c r="AG38" s="470"/>
      <c r="AH38" s="471"/>
      <c r="AI38" s="470"/>
      <c r="AJ38" s="471"/>
      <c r="AK38" s="470"/>
      <c r="AL38" s="471"/>
      <c r="AM38" s="470"/>
      <c r="AN38" s="471"/>
      <c r="AO38" s="470"/>
      <c r="AP38" s="471"/>
      <c r="AQ38" s="470"/>
      <c r="AR38" s="471"/>
      <c r="AS38" s="470"/>
      <c r="AT38" s="471"/>
      <c r="AU38" s="470"/>
      <c r="AV38" s="471"/>
      <c r="AW38" s="470"/>
      <c r="AX38" s="471"/>
      <c r="AY38" s="472"/>
      <c r="AZ38" s="467"/>
      <c r="BA38" s="473"/>
      <c r="BB38" s="467"/>
      <c r="BC38" s="473"/>
      <c r="BD38" s="467"/>
      <c r="BE38" s="468"/>
      <c r="BF38" s="467"/>
      <c r="BG38" s="468"/>
      <c r="BH38" s="467"/>
      <c r="BI38" s="468"/>
      <c r="BJ38" s="467"/>
      <c r="BK38" s="468"/>
      <c r="BL38" s="467"/>
      <c r="BM38" s="468"/>
      <c r="BN38" s="474"/>
      <c r="BO38" s="474"/>
      <c r="BP38" s="474"/>
      <c r="BQ38" s="474"/>
      <c r="BR38" s="474"/>
      <c r="BS38" s="474"/>
      <c r="BT38" s="475"/>
      <c r="BU38" s="474"/>
      <c r="BV38" s="475"/>
      <c r="BW38" s="474"/>
      <c r="BX38" s="467"/>
      <c r="BY38" s="468"/>
      <c r="BZ38" s="467"/>
      <c r="CA38" s="468"/>
      <c r="CB38" s="467"/>
      <c r="CC38" s="468"/>
      <c r="CD38" s="467"/>
      <c r="CE38" s="468"/>
      <c r="CF38" s="432"/>
      <c r="CG38" s="432"/>
      <c r="CI38" s="124"/>
      <c r="CJ38" s="124"/>
      <c r="CK38" s="124"/>
      <c r="CL38" s="124"/>
      <c r="CM38" s="124"/>
    </row>
    <row r="39" spans="1:115" customFormat="1" ht="5.0999999999999996" customHeight="1" x14ac:dyDescent="0.2">
      <c r="A39" s="464"/>
      <c r="B39" s="465"/>
      <c r="C39" s="466"/>
      <c r="D39" s="475"/>
      <c r="E39" s="474"/>
      <c r="F39" s="474"/>
      <c r="G39" s="474"/>
      <c r="H39" s="474"/>
      <c r="I39" s="474"/>
      <c r="J39" s="474"/>
      <c r="K39" s="474"/>
      <c r="L39" s="474"/>
      <c r="M39" s="474"/>
      <c r="N39" s="474"/>
      <c r="O39" s="474"/>
      <c r="P39" s="474"/>
      <c r="Q39" s="474"/>
      <c r="R39" s="474"/>
      <c r="S39" s="474"/>
      <c r="T39" s="474"/>
      <c r="U39" s="474"/>
      <c r="V39" s="474"/>
      <c r="W39" s="474"/>
      <c r="X39" s="474"/>
      <c r="Y39" s="474"/>
      <c r="Z39" s="474"/>
      <c r="AA39" s="474"/>
      <c r="AB39" s="476"/>
      <c r="AC39" s="476"/>
      <c r="AD39" s="476"/>
      <c r="AE39" s="476"/>
      <c r="AF39" s="476"/>
      <c r="AG39" s="476"/>
      <c r="AH39" s="476"/>
      <c r="AI39" s="476"/>
      <c r="AJ39" s="476"/>
      <c r="AK39" s="476"/>
      <c r="AL39" s="476"/>
      <c r="AM39" s="476"/>
      <c r="AN39" s="476"/>
      <c r="AO39" s="476"/>
      <c r="AP39" s="476"/>
      <c r="AQ39" s="476"/>
      <c r="AR39" s="476"/>
      <c r="AS39" s="476"/>
      <c r="AT39" s="476"/>
      <c r="AU39" s="476"/>
      <c r="AV39" s="476"/>
      <c r="AW39" s="476"/>
      <c r="AX39" s="476"/>
      <c r="AY39" s="476"/>
      <c r="AZ39" s="475"/>
      <c r="BA39" s="474"/>
      <c r="BB39" s="474"/>
      <c r="BC39" s="474"/>
      <c r="BD39" s="474"/>
      <c r="BE39" s="474"/>
      <c r="BF39" s="474"/>
      <c r="BG39" s="474"/>
      <c r="BH39" s="474"/>
      <c r="BI39" s="474"/>
      <c r="BJ39" s="474"/>
      <c r="BK39" s="474"/>
      <c r="BL39" s="474"/>
      <c r="BM39" s="474"/>
      <c r="BN39" s="474"/>
      <c r="BO39" s="474"/>
      <c r="BP39" s="474"/>
      <c r="BQ39" s="474"/>
      <c r="BR39" s="474"/>
      <c r="BS39" s="474"/>
      <c r="BT39" s="474"/>
      <c r="BU39" s="474"/>
      <c r="BV39" s="474"/>
      <c r="BW39" s="474"/>
      <c r="BX39" s="475"/>
      <c r="BY39" s="477"/>
      <c r="BZ39" s="475"/>
      <c r="CA39" s="477"/>
      <c r="CB39" s="475"/>
      <c r="CC39" s="477"/>
      <c r="CD39" s="475"/>
      <c r="CE39" s="477"/>
      <c r="CF39" s="432"/>
      <c r="CG39" s="432"/>
      <c r="CI39" s="124"/>
      <c r="CJ39" s="124"/>
      <c r="CK39" s="124"/>
      <c r="CL39" s="124"/>
      <c r="CM39" s="124"/>
    </row>
    <row r="40" spans="1:115" s="255" customFormat="1" ht="18" customHeight="1" x14ac:dyDescent="0.2">
      <c r="A40" s="1055" t="s">
        <v>321</v>
      </c>
      <c r="B40" s="1056"/>
      <c r="C40" s="252" t="s">
        <v>322</v>
      </c>
      <c r="D40" s="1059" t="s">
        <v>323</v>
      </c>
      <c r="E40" s="1060"/>
      <c r="F40" s="1060"/>
      <c r="G40" s="1060"/>
      <c r="H40" s="1060"/>
      <c r="I40" s="1060"/>
      <c r="J40" s="1060"/>
      <c r="K40" s="1060"/>
      <c r="L40" s="1060"/>
      <c r="M40" s="1060"/>
      <c r="N40" s="1060"/>
      <c r="O40" s="1060"/>
      <c r="P40" s="1060"/>
      <c r="Q40" s="1060"/>
      <c r="R40" s="1060"/>
      <c r="S40" s="1060"/>
      <c r="T40" s="1060"/>
      <c r="U40" s="1060"/>
      <c r="V40" s="1060"/>
      <c r="W40" s="1060"/>
      <c r="X40" s="1060"/>
      <c r="Y40" s="1060"/>
      <c r="Z40" s="1060"/>
      <c r="AA40" s="1060"/>
      <c r="AB40" s="1059" t="s">
        <v>324</v>
      </c>
      <c r="AC40" s="1060"/>
      <c r="AD40" s="1060"/>
      <c r="AE40" s="1060"/>
      <c r="AF40" s="1060"/>
      <c r="AG40" s="1060"/>
      <c r="AH40" s="1060"/>
      <c r="AI40" s="1060"/>
      <c r="AJ40" s="1060"/>
      <c r="AK40" s="1060"/>
      <c r="AL40" s="1060"/>
      <c r="AM40" s="1060"/>
      <c r="AN40" s="1060"/>
      <c r="AO40" s="1060"/>
      <c r="AP40" s="1060"/>
      <c r="AQ40" s="1060"/>
      <c r="AR40" s="1060"/>
      <c r="AS40" s="1060"/>
      <c r="AT40" s="1060"/>
      <c r="AU40" s="1060"/>
      <c r="AV40" s="1060"/>
      <c r="AW40" s="1060"/>
      <c r="AX40" s="1060"/>
      <c r="AY40" s="1061"/>
      <c r="AZ40" s="1059" t="s">
        <v>325</v>
      </c>
      <c r="BA40" s="1060"/>
      <c r="BB40" s="1060"/>
      <c r="BC40" s="1060"/>
      <c r="BD40" s="1060"/>
      <c r="BE40" s="1060"/>
      <c r="BF40" s="1060"/>
      <c r="BG40" s="1060"/>
      <c r="BH40" s="1060"/>
      <c r="BI40" s="1060"/>
      <c r="BJ40" s="1060"/>
      <c r="BK40" s="1060"/>
      <c r="BL40" s="1060"/>
      <c r="BM40" s="1060"/>
      <c r="BN40" s="1060"/>
      <c r="BO40" s="1060"/>
      <c r="BP40" s="1060"/>
      <c r="BQ40" s="1060"/>
      <c r="BR40" s="1060"/>
      <c r="BS40" s="1060"/>
      <c r="BT40" s="1060"/>
      <c r="BU40" s="1060"/>
      <c r="BV40" s="1060"/>
      <c r="BW40" s="1060"/>
      <c r="BX40" s="1047" t="s">
        <v>326</v>
      </c>
      <c r="BY40" s="1048"/>
      <c r="BZ40" s="1048"/>
      <c r="CA40" s="1048"/>
      <c r="CB40" s="1047" t="s">
        <v>399</v>
      </c>
      <c r="CC40" s="1048"/>
      <c r="CD40" s="1048"/>
      <c r="CE40" s="1049"/>
      <c r="CF40" s="253"/>
      <c r="CG40" s="253"/>
      <c r="CH40" s="253"/>
      <c r="CI40" s="124"/>
      <c r="CJ40" s="124"/>
      <c r="CK40" s="124"/>
      <c r="CL40" s="124"/>
      <c r="CM40" s="124"/>
      <c r="CN40" s="960" t="s">
        <v>327</v>
      </c>
      <c r="CO40" s="960"/>
      <c r="CP40" s="960"/>
      <c r="CQ40" s="254"/>
    </row>
    <row r="41" spans="1:115" s="258" customFormat="1" ht="18" customHeight="1" x14ac:dyDescent="0.25">
      <c r="A41" s="1057"/>
      <c r="B41" s="1058"/>
      <c r="C41" s="256" t="s">
        <v>328</v>
      </c>
      <c r="D41" s="1050" t="s">
        <v>179</v>
      </c>
      <c r="E41" s="1051"/>
      <c r="F41" s="1050" t="s">
        <v>329</v>
      </c>
      <c r="G41" s="1051"/>
      <c r="H41" s="1050" t="s">
        <v>330</v>
      </c>
      <c r="I41" s="1051"/>
      <c r="J41" s="1050" t="s">
        <v>331</v>
      </c>
      <c r="K41" s="1051"/>
      <c r="L41" s="1050" t="s">
        <v>332</v>
      </c>
      <c r="M41" s="1051"/>
      <c r="N41" s="1050" t="s">
        <v>333</v>
      </c>
      <c r="O41" s="1051"/>
      <c r="P41" s="1050" t="s">
        <v>334</v>
      </c>
      <c r="Q41" s="1051"/>
      <c r="R41" s="1050" t="s">
        <v>335</v>
      </c>
      <c r="S41" s="1051"/>
      <c r="T41" s="1050" t="s">
        <v>336</v>
      </c>
      <c r="U41" s="1051"/>
      <c r="V41" s="1050" t="s">
        <v>337</v>
      </c>
      <c r="W41" s="1051"/>
      <c r="X41" s="1050" t="s">
        <v>338</v>
      </c>
      <c r="Y41" s="1051"/>
      <c r="Z41" s="1050" t="s">
        <v>339</v>
      </c>
      <c r="AA41" s="1062"/>
      <c r="AB41" s="1046" t="s">
        <v>179</v>
      </c>
      <c r="AC41" s="1046"/>
      <c r="AD41" s="1046" t="s">
        <v>329</v>
      </c>
      <c r="AE41" s="1046"/>
      <c r="AF41" s="1046" t="s">
        <v>330</v>
      </c>
      <c r="AG41" s="1046"/>
      <c r="AH41" s="1046" t="s">
        <v>331</v>
      </c>
      <c r="AI41" s="1046"/>
      <c r="AJ41" s="1046" t="s">
        <v>332</v>
      </c>
      <c r="AK41" s="1046"/>
      <c r="AL41" s="1046" t="s">
        <v>333</v>
      </c>
      <c r="AM41" s="1046"/>
      <c r="AN41" s="1046" t="s">
        <v>334</v>
      </c>
      <c r="AO41" s="1046"/>
      <c r="AP41" s="1046" t="s">
        <v>335</v>
      </c>
      <c r="AQ41" s="1046"/>
      <c r="AR41" s="1046" t="s">
        <v>336</v>
      </c>
      <c r="AS41" s="1046"/>
      <c r="AT41" s="1046" t="s">
        <v>337</v>
      </c>
      <c r="AU41" s="1046"/>
      <c r="AV41" s="1046" t="s">
        <v>338</v>
      </c>
      <c r="AW41" s="1046"/>
      <c r="AX41" s="1046" t="s">
        <v>339</v>
      </c>
      <c r="AY41" s="1046"/>
      <c r="AZ41" s="1046" t="s">
        <v>179</v>
      </c>
      <c r="BA41" s="1046"/>
      <c r="BB41" s="1046" t="s">
        <v>329</v>
      </c>
      <c r="BC41" s="1046"/>
      <c r="BD41" s="1046" t="s">
        <v>330</v>
      </c>
      <c r="BE41" s="1046"/>
      <c r="BF41" s="1046" t="s">
        <v>331</v>
      </c>
      <c r="BG41" s="1046"/>
      <c r="BH41" s="1046" t="s">
        <v>332</v>
      </c>
      <c r="BI41" s="1046"/>
      <c r="BJ41" s="1046" t="s">
        <v>333</v>
      </c>
      <c r="BK41" s="1046"/>
      <c r="BL41" s="1046" t="s">
        <v>334</v>
      </c>
      <c r="BM41" s="1046"/>
      <c r="BN41" s="1046" t="s">
        <v>335</v>
      </c>
      <c r="BO41" s="1046"/>
      <c r="BP41" s="1046" t="s">
        <v>336</v>
      </c>
      <c r="BQ41" s="1046"/>
      <c r="BR41" s="1046" t="s">
        <v>337</v>
      </c>
      <c r="BS41" s="1046"/>
      <c r="BT41" s="1046" t="s">
        <v>338</v>
      </c>
      <c r="BU41" s="1046"/>
      <c r="BV41" s="1046" t="s">
        <v>339</v>
      </c>
      <c r="BW41" s="1046"/>
      <c r="BX41" s="1037" t="s">
        <v>397</v>
      </c>
      <c r="BY41" s="1038"/>
      <c r="BZ41" s="1037" t="s">
        <v>398</v>
      </c>
      <c r="CA41" s="1039"/>
      <c r="CB41" s="1037" t="s">
        <v>397</v>
      </c>
      <c r="CC41" s="1039"/>
      <c r="CD41" s="1038" t="s">
        <v>398</v>
      </c>
      <c r="CE41" s="1039"/>
      <c r="CF41" s="257"/>
      <c r="CG41" s="253"/>
      <c r="CH41" s="253"/>
      <c r="CI41" s="124"/>
      <c r="CJ41" s="124"/>
      <c r="CK41" s="124"/>
      <c r="CL41" s="124"/>
      <c r="CM41" s="124"/>
      <c r="CN41" s="960"/>
      <c r="CO41" s="960"/>
      <c r="CP41" s="960"/>
      <c r="CQ41" s="254"/>
    </row>
    <row r="42" spans="1:115" ht="14.25" customHeight="1" x14ac:dyDescent="0.2">
      <c r="A42" s="259"/>
      <c r="B42" s="260"/>
      <c r="C42" s="260"/>
      <c r="D42" s="1040" t="s">
        <v>340</v>
      </c>
      <c r="E42" s="1041"/>
      <c r="F42" s="1041"/>
      <c r="G42" s="1041"/>
      <c r="H42" s="1041"/>
      <c r="I42" s="1041"/>
      <c r="J42" s="1041"/>
      <c r="K42" s="1041"/>
      <c r="L42" s="1041"/>
      <c r="M42" s="1041"/>
      <c r="N42" s="1041"/>
      <c r="O42" s="1041"/>
      <c r="P42" s="1041"/>
      <c r="Q42" s="1041"/>
      <c r="R42" s="1041"/>
      <c r="S42" s="1041"/>
      <c r="T42" s="1041"/>
      <c r="U42" s="1041"/>
      <c r="V42" s="1041"/>
      <c r="W42" s="1041"/>
      <c r="X42" s="1041"/>
      <c r="Y42" s="1041"/>
      <c r="Z42" s="1041"/>
      <c r="AA42" s="1042"/>
      <c r="AB42" s="1043" t="s">
        <v>340</v>
      </c>
      <c r="AC42" s="1044"/>
      <c r="AD42" s="1044"/>
      <c r="AE42" s="1044"/>
      <c r="AF42" s="1044"/>
      <c r="AG42" s="1044"/>
      <c r="AH42" s="1044"/>
      <c r="AI42" s="1044"/>
      <c r="AJ42" s="1044"/>
      <c r="AK42" s="1044"/>
      <c r="AL42" s="1044"/>
      <c r="AM42" s="1044"/>
      <c r="AN42" s="1044"/>
      <c r="AO42" s="1044"/>
      <c r="AP42" s="1044"/>
      <c r="AQ42" s="1044"/>
      <c r="AR42" s="1044"/>
      <c r="AS42" s="1044"/>
      <c r="AT42" s="1044"/>
      <c r="AU42" s="1044"/>
      <c r="AV42" s="1044"/>
      <c r="AW42" s="1044"/>
      <c r="AX42" s="1044"/>
      <c r="AY42" s="1045"/>
      <c r="AZ42" s="1044" t="s">
        <v>341</v>
      </c>
      <c r="BA42" s="1044"/>
      <c r="BB42" s="1044"/>
      <c r="BC42" s="1044"/>
      <c r="BD42" s="1044"/>
      <c r="BE42" s="1044"/>
      <c r="BF42" s="1044"/>
      <c r="BG42" s="1044"/>
      <c r="BH42" s="1044"/>
      <c r="BI42" s="1044"/>
      <c r="BJ42" s="1044"/>
      <c r="BK42" s="1044"/>
      <c r="BL42" s="1044"/>
      <c r="BM42" s="1044"/>
      <c r="BN42" s="1044"/>
      <c r="BO42" s="1044"/>
      <c r="BP42" s="1044"/>
      <c r="BQ42" s="1044"/>
      <c r="BR42" s="1044"/>
      <c r="BS42" s="1044"/>
      <c r="BT42" s="1044"/>
      <c r="BU42" s="1044"/>
      <c r="BV42" s="1044"/>
      <c r="BW42" s="1044"/>
      <c r="BX42" s="1043" t="s">
        <v>341</v>
      </c>
      <c r="BY42" s="1044"/>
      <c r="BZ42" s="1044"/>
      <c r="CA42" s="1044"/>
      <c r="CB42" s="1044"/>
      <c r="CC42" s="1044"/>
      <c r="CD42" s="1044"/>
      <c r="CE42" s="1045"/>
      <c r="CF42" s="1036" t="s">
        <v>393</v>
      </c>
      <c r="CG42" s="1036"/>
      <c r="CH42" s="1036"/>
      <c r="CI42" s="124"/>
      <c r="CJ42" s="124"/>
      <c r="CK42" s="124"/>
      <c r="CL42" s="124"/>
      <c r="CM42" s="124"/>
      <c r="CN42" s="249" t="s">
        <v>342</v>
      </c>
    </row>
    <row r="43" spans="1:115" s="255" customFormat="1" ht="12.75" customHeight="1" x14ac:dyDescent="0.2">
      <c r="A43" s="263" t="s">
        <v>343</v>
      </c>
      <c r="B43" s="264"/>
      <c r="C43" s="265" t="s">
        <v>356</v>
      </c>
      <c r="D43" s="1032"/>
      <c r="E43" s="1033"/>
      <c r="F43" s="1032"/>
      <c r="G43" s="1033"/>
      <c r="H43" s="1032"/>
      <c r="I43" s="1033"/>
      <c r="J43" s="1032"/>
      <c r="K43" s="1033"/>
      <c r="L43" s="1032"/>
      <c r="M43" s="1033"/>
      <c r="N43" s="1032"/>
      <c r="O43" s="1033"/>
      <c r="P43" s="1032"/>
      <c r="Q43" s="1033"/>
      <c r="R43" s="1032"/>
      <c r="S43" s="1033"/>
      <c r="T43" s="1032"/>
      <c r="U43" s="1033"/>
      <c r="V43" s="1032"/>
      <c r="W43" s="1033"/>
      <c r="X43" s="1032"/>
      <c r="Y43" s="1033"/>
      <c r="Z43" s="1032"/>
      <c r="AA43" s="1033"/>
      <c r="AB43" s="1034"/>
      <c r="AC43" s="1034"/>
      <c r="AD43" s="1034"/>
      <c r="AE43" s="1034"/>
      <c r="AF43" s="1034"/>
      <c r="AG43" s="1034"/>
      <c r="AH43" s="1034"/>
      <c r="AI43" s="1034"/>
      <c r="AJ43" s="1034"/>
      <c r="AK43" s="1034"/>
      <c r="AL43" s="1034"/>
      <c r="AM43" s="1034"/>
      <c r="AN43" s="1034"/>
      <c r="AO43" s="1034"/>
      <c r="AP43" s="1034"/>
      <c r="AQ43" s="1034"/>
      <c r="AR43" s="1034"/>
      <c r="AS43" s="1034"/>
      <c r="AT43" s="1034"/>
      <c r="AU43" s="1034"/>
      <c r="AV43" s="1034"/>
      <c r="AW43" s="1034"/>
      <c r="AX43" s="1034"/>
      <c r="AY43" s="1034"/>
      <c r="AZ43" s="1035"/>
      <c r="BA43" s="1033"/>
      <c r="BB43" s="1035"/>
      <c r="BC43" s="1033"/>
      <c r="BD43" s="1035"/>
      <c r="BE43" s="1033"/>
      <c r="BF43" s="1032"/>
      <c r="BG43" s="1033"/>
      <c r="BH43" s="1032"/>
      <c r="BI43" s="1033"/>
      <c r="BJ43" s="1032"/>
      <c r="BK43" s="1033"/>
      <c r="BL43" s="1032"/>
      <c r="BM43" s="1033"/>
      <c r="BN43" s="1032"/>
      <c r="BO43" s="1033"/>
      <c r="BP43" s="1032"/>
      <c r="BQ43" s="1033"/>
      <c r="BR43" s="1032"/>
      <c r="BS43" s="1033"/>
      <c r="BT43" s="1032"/>
      <c r="BU43" s="1033"/>
      <c r="BV43" s="1032"/>
      <c r="BW43" s="1033"/>
      <c r="BX43" s="1032"/>
      <c r="BY43" s="1033"/>
      <c r="BZ43" s="1032"/>
      <c r="CA43" s="1033"/>
      <c r="CB43" s="1032"/>
      <c r="CC43" s="1033"/>
      <c r="CD43" s="1032"/>
      <c r="CE43" s="1033"/>
      <c r="CF43" s="266" t="s">
        <v>344</v>
      </c>
      <c r="CG43" s="267" t="s">
        <v>345</v>
      </c>
      <c r="CH43" s="268" t="s">
        <v>346</v>
      </c>
      <c r="CI43" s="124"/>
      <c r="CJ43" s="124"/>
      <c r="CK43" s="124"/>
      <c r="CL43" s="124"/>
      <c r="CM43" s="124"/>
      <c r="CN43" s="270" t="s">
        <v>344</v>
      </c>
      <c r="CO43" s="271" t="s">
        <v>345</v>
      </c>
      <c r="CP43" s="271" t="s">
        <v>346</v>
      </c>
      <c r="CQ43" s="249"/>
      <c r="CR43" s="249"/>
      <c r="CS43" s="249"/>
      <c r="CT43" s="249"/>
      <c r="CU43" s="249"/>
      <c r="CV43" s="249"/>
      <c r="CW43" s="249"/>
      <c r="CX43" s="249"/>
      <c r="CY43" s="249"/>
      <c r="CZ43" s="249"/>
      <c r="DA43" s="249"/>
      <c r="DB43" s="249"/>
      <c r="DC43" s="249"/>
      <c r="DD43" s="249"/>
      <c r="DE43" s="249"/>
      <c r="DF43" s="249"/>
      <c r="DG43" s="249"/>
      <c r="DH43" s="249"/>
      <c r="DI43" s="249"/>
      <c r="DJ43" s="249"/>
      <c r="DK43" s="249"/>
    </row>
    <row r="44" spans="1:115" x14ac:dyDescent="0.2">
      <c r="A44" s="272" t="s">
        <v>373</v>
      </c>
      <c r="B44" s="273"/>
      <c r="C44" s="274" t="s">
        <v>357</v>
      </c>
      <c r="D44" s="988"/>
      <c r="E44" s="991"/>
      <c r="F44" s="988"/>
      <c r="G44" s="991"/>
      <c r="H44" s="988"/>
      <c r="I44" s="989"/>
      <c r="J44" s="990"/>
      <c r="K44" s="991"/>
      <c r="L44" s="988"/>
      <c r="M44" s="991"/>
      <c r="N44" s="988"/>
      <c r="O44" s="991"/>
      <c r="P44" s="988"/>
      <c r="Q44" s="991"/>
      <c r="R44" s="988"/>
      <c r="S44" s="991"/>
      <c r="T44" s="988"/>
      <c r="U44" s="989"/>
      <c r="V44" s="990"/>
      <c r="W44" s="991"/>
      <c r="X44" s="988"/>
      <c r="Y44" s="991"/>
      <c r="Z44" s="988"/>
      <c r="AA44" s="991"/>
      <c r="AB44" s="988"/>
      <c r="AC44" s="991"/>
      <c r="AD44" s="988"/>
      <c r="AE44" s="991"/>
      <c r="AF44" s="988"/>
      <c r="AG44" s="989"/>
      <c r="AH44" s="990"/>
      <c r="AI44" s="991"/>
      <c r="AJ44" s="988"/>
      <c r="AK44" s="991"/>
      <c r="AL44" s="988"/>
      <c r="AM44" s="991"/>
      <c r="AN44" s="988"/>
      <c r="AO44" s="991"/>
      <c r="AP44" s="988"/>
      <c r="AQ44" s="991"/>
      <c r="AR44" s="988"/>
      <c r="AS44" s="989"/>
      <c r="AT44" s="990"/>
      <c r="AU44" s="991"/>
      <c r="AV44" s="988"/>
      <c r="AW44" s="991"/>
      <c r="AX44" s="988"/>
      <c r="AY44" s="991"/>
      <c r="AZ44" s="988"/>
      <c r="BA44" s="991"/>
      <c r="BB44" s="988"/>
      <c r="BC44" s="991"/>
      <c r="BD44" s="988"/>
      <c r="BE44" s="991"/>
      <c r="BF44" s="988"/>
      <c r="BG44" s="991"/>
      <c r="BH44" s="988"/>
      <c r="BI44" s="991"/>
      <c r="BJ44" s="988"/>
      <c r="BK44" s="991"/>
      <c r="BL44" s="988"/>
      <c r="BM44" s="991"/>
      <c r="BN44" s="988"/>
      <c r="BO44" s="989"/>
      <c r="BP44" s="990"/>
      <c r="BQ44" s="991"/>
      <c r="BR44" s="988"/>
      <c r="BS44" s="991"/>
      <c r="BT44" s="984"/>
      <c r="BU44" s="986"/>
      <c r="BV44" s="984"/>
      <c r="BW44" s="986"/>
      <c r="BX44" s="984"/>
      <c r="BY44" s="985"/>
      <c r="BZ44" s="984"/>
      <c r="CA44" s="985"/>
      <c r="CB44" s="984"/>
      <c r="CC44" s="986"/>
      <c r="CD44" s="987"/>
      <c r="CE44" s="985"/>
      <c r="CF44" s="418">
        <f t="shared" ref="CF44:CF50" si="0">SUM(D44:CE44)</f>
        <v>0</v>
      </c>
      <c r="CG44" s="419">
        <v>140</v>
      </c>
      <c r="CH44" s="750">
        <f t="shared" ref="CH44:CH50" si="1">CF44*CG44</f>
        <v>0</v>
      </c>
      <c r="CI44" s="124"/>
      <c r="CJ44" s="124"/>
      <c r="CK44" s="124"/>
      <c r="CL44" s="124"/>
      <c r="CM44" s="124"/>
      <c r="CN44" s="279"/>
      <c r="CO44" s="280"/>
      <c r="CP44" s="281"/>
      <c r="CQ44" s="282"/>
    </row>
    <row r="45" spans="1:115" x14ac:dyDescent="0.2">
      <c r="A45" s="283" t="s">
        <v>358</v>
      </c>
      <c r="B45" s="284"/>
      <c r="C45" s="285" t="s">
        <v>2</v>
      </c>
      <c r="D45" s="1030">
        <f>'H-Aufteilung'!$M$13*D64</f>
        <v>26.380380320021899</v>
      </c>
      <c r="E45" s="1031"/>
      <c r="F45" s="1030">
        <f>'H-Aufteilung'!$M$13*F64</f>
        <v>13.19019016001095</v>
      </c>
      <c r="G45" s="1031"/>
      <c r="H45" s="1030">
        <f>'H-Aufteilung'!$M$13*H64</f>
        <v>6.5950950800054748</v>
      </c>
      <c r="I45" s="1031"/>
      <c r="J45" s="1030">
        <f>'H-Aufteilung'!$M$13*J64</f>
        <v>2.6380380320021897</v>
      </c>
      <c r="K45" s="1031"/>
      <c r="L45" s="1030">
        <f>'H-Aufteilung'!$M$13*L64</f>
        <v>2.6380380320021897</v>
      </c>
      <c r="M45" s="1031"/>
      <c r="N45" s="1030">
        <f>'H-Aufteilung'!$M$13*N64</f>
        <v>1.3190190160010948</v>
      </c>
      <c r="O45" s="1031"/>
      <c r="P45" s="1030">
        <f>'H-Aufteilung'!$M$13*P64</f>
        <v>0</v>
      </c>
      <c r="Q45" s="1031"/>
      <c r="R45" s="1030">
        <f>'H-Aufteilung'!$M$13*R64</f>
        <v>0</v>
      </c>
      <c r="S45" s="1031"/>
      <c r="T45" s="1030">
        <f>'H-Aufteilung'!$M$13*T64</f>
        <v>0</v>
      </c>
      <c r="U45" s="1031"/>
      <c r="V45" s="1030">
        <f>'H-Aufteilung'!$M$13*V64</f>
        <v>0</v>
      </c>
      <c r="W45" s="1031"/>
      <c r="X45" s="1030">
        <f>'H-Aufteilung'!$M$13*X64</f>
        <v>0</v>
      </c>
      <c r="Y45" s="1031"/>
      <c r="Z45" s="1030">
        <f>'H-Aufteilung'!$M$13*Z64</f>
        <v>0</v>
      </c>
      <c r="AA45" s="1031"/>
      <c r="AB45" s="1030">
        <f>'H-Aufteilung'!$M$13*AB64</f>
        <v>1.3190190160010948</v>
      </c>
      <c r="AC45" s="1031"/>
      <c r="AD45" s="1030">
        <f>'H-Aufteilung'!$M$13*AD64</f>
        <v>1.3190190160010948</v>
      </c>
      <c r="AE45" s="1031"/>
      <c r="AF45" s="1030">
        <f>'H-Aufteilung'!$M$13*AF64</f>
        <v>1.3190190160010948</v>
      </c>
      <c r="AG45" s="1031"/>
      <c r="AH45" s="1030">
        <f>'H-Aufteilung'!$M$13*AH64</f>
        <v>0</v>
      </c>
      <c r="AI45" s="1031"/>
      <c r="AJ45" s="1030">
        <f>'H-Aufteilung'!$M$13*AJ64</f>
        <v>0</v>
      </c>
      <c r="AK45" s="1031"/>
      <c r="AL45" s="1030">
        <f>'H-Aufteilung'!$M$13*AL64</f>
        <v>0</v>
      </c>
      <c r="AM45" s="1031"/>
      <c r="AN45" s="1030">
        <f>'H-Aufteilung'!$M$13*AN64</f>
        <v>0</v>
      </c>
      <c r="AO45" s="1031"/>
      <c r="AP45" s="1030">
        <f>'H-Aufteilung'!$M$13*AP64</f>
        <v>2.6380380320021897</v>
      </c>
      <c r="AQ45" s="1031"/>
      <c r="AR45" s="1030">
        <f>'H-Aufteilung'!$M$13*AR64</f>
        <v>2.6380380320021897</v>
      </c>
      <c r="AS45" s="1031"/>
      <c r="AT45" s="1030">
        <f>'H-Aufteilung'!$M$13*AT64</f>
        <v>1.3190190160010948</v>
      </c>
      <c r="AU45" s="1031"/>
      <c r="AV45" s="1030">
        <f>'H-Aufteilung'!$M$13*AV64</f>
        <v>1.3190190160010948</v>
      </c>
      <c r="AW45" s="1031"/>
      <c r="AX45" s="1030">
        <f>'H-Aufteilung'!$M$13*AX64</f>
        <v>1.3190190160010948</v>
      </c>
      <c r="AY45" s="1031"/>
      <c r="AZ45" s="1030">
        <f>'H-Aufteilung'!$M$13*AZ64</f>
        <v>1.3190190160010948</v>
      </c>
      <c r="BA45" s="1031"/>
      <c r="BB45" s="1030">
        <f>'H-Aufteilung'!$M$13*BB64</f>
        <v>1.3190190160010948</v>
      </c>
      <c r="BC45" s="1031"/>
      <c r="BD45" s="1030">
        <f>'H-Aufteilung'!$M$13*BD64</f>
        <v>1.3190190160010948</v>
      </c>
      <c r="BE45" s="1031"/>
      <c r="BF45" s="1030">
        <f>'H-Aufteilung'!$M$13*BF64</f>
        <v>1.3190190160010948</v>
      </c>
      <c r="BG45" s="1031"/>
      <c r="BH45" s="1030">
        <f>'H-Aufteilung'!$M$13*BH64</f>
        <v>1.3190190160010948</v>
      </c>
      <c r="BI45" s="1031"/>
      <c r="BJ45" s="1030">
        <f>'H-Aufteilung'!$M$13*BJ64</f>
        <v>6.5950950800054748</v>
      </c>
      <c r="BK45" s="1031"/>
      <c r="BL45" s="1030">
        <f>'H-Aufteilung'!$M$13*BL64</f>
        <v>2.6380380320021897</v>
      </c>
      <c r="BM45" s="1031"/>
      <c r="BN45" s="1030">
        <f>'H-Aufteilung'!$M$13*BN64</f>
        <v>6.5950950800054748</v>
      </c>
      <c r="BO45" s="1031"/>
      <c r="BP45" s="1030">
        <f>'H-Aufteilung'!$M$13*BP64</f>
        <v>6.5950950800054748</v>
      </c>
      <c r="BQ45" s="1031"/>
      <c r="BR45" s="1030">
        <f>'H-Aufteilung'!$M$13*BR64</f>
        <v>6.5950950800054748</v>
      </c>
      <c r="BS45" s="1031"/>
      <c r="BT45" s="1030">
        <f>'H-Aufteilung'!$M$13*BT64</f>
        <v>6.5950950800054748</v>
      </c>
      <c r="BU45" s="1031"/>
      <c r="BV45" s="1030">
        <f>'H-Aufteilung'!$M$13*BV64</f>
        <v>5.2760760640043793</v>
      </c>
      <c r="BW45" s="1031"/>
      <c r="BX45" s="1030">
        <f>'H-Aufteilung'!$M$13*BX64</f>
        <v>3.9570570480032843</v>
      </c>
      <c r="BY45" s="1031"/>
      <c r="BZ45" s="1030">
        <f>'H-Aufteilung'!$M$13*BZ64</f>
        <v>5.2760760640043793</v>
      </c>
      <c r="CA45" s="1031"/>
      <c r="CB45" s="1030">
        <f>'H-Aufteilung'!$M$13*CB64</f>
        <v>3.9570570480032843</v>
      </c>
      <c r="CC45" s="1031"/>
      <c r="CD45" s="1030">
        <f>'H-Aufteilung'!$M$13*CD64</f>
        <v>5.2760760640043793</v>
      </c>
      <c r="CE45" s="1031"/>
      <c r="CF45" s="275">
        <f t="shared" si="0"/>
        <v>131.90190160010948</v>
      </c>
      <c r="CG45" s="276">
        <v>140</v>
      </c>
      <c r="CH45" s="277">
        <f t="shared" si="1"/>
        <v>18466.266224015326</v>
      </c>
      <c r="CI45" s="124"/>
      <c r="CJ45" s="124"/>
      <c r="CK45" s="124"/>
      <c r="CL45" s="124"/>
      <c r="CM45" s="124"/>
      <c r="CN45" s="279">
        <f>(CF45+CK45)*0.1</f>
        <v>13.19019016001095</v>
      </c>
      <c r="CO45" s="286">
        <v>110</v>
      </c>
      <c r="CP45" s="281">
        <f t="shared" ref="CP45:CP49" si="2">CN45*CO45</f>
        <v>1450.9209176012046</v>
      </c>
      <c r="CQ45" s="282"/>
    </row>
    <row r="46" spans="1:115" x14ac:dyDescent="0.2">
      <c r="A46" s="283" t="s">
        <v>361</v>
      </c>
      <c r="B46" s="284"/>
      <c r="C46" s="285" t="s">
        <v>7</v>
      </c>
      <c r="D46" s="1030">
        <f>'H-Aufteilung'!$M$14*D64</f>
        <v>86.151311954197396</v>
      </c>
      <c r="E46" s="1031"/>
      <c r="F46" s="1030">
        <f>'H-Aufteilung'!$M$14*F64</f>
        <v>43.075655977098698</v>
      </c>
      <c r="G46" s="1031"/>
      <c r="H46" s="1030">
        <f>'H-Aufteilung'!$M$14*H64</f>
        <v>21.537827988549349</v>
      </c>
      <c r="I46" s="1031"/>
      <c r="J46" s="1030">
        <f>'H-Aufteilung'!$M$14*J64</f>
        <v>8.6151311954197389</v>
      </c>
      <c r="K46" s="1031"/>
      <c r="L46" s="1030">
        <f>'H-Aufteilung'!$M$14*L64</f>
        <v>8.6151311954197389</v>
      </c>
      <c r="M46" s="1031"/>
      <c r="N46" s="1030">
        <f>'H-Aufteilung'!$M$14*N64</f>
        <v>4.3075655977098695</v>
      </c>
      <c r="O46" s="1031"/>
      <c r="P46" s="1030">
        <f>'H-Aufteilung'!$M$14*P64</f>
        <v>0</v>
      </c>
      <c r="Q46" s="1031"/>
      <c r="R46" s="1030">
        <f>'H-Aufteilung'!$M$14*R64</f>
        <v>0</v>
      </c>
      <c r="S46" s="1031"/>
      <c r="T46" s="1030">
        <f>'H-Aufteilung'!$M$14*T64</f>
        <v>0</v>
      </c>
      <c r="U46" s="1031"/>
      <c r="V46" s="1030">
        <f>'H-Aufteilung'!$M$14*V64</f>
        <v>0</v>
      </c>
      <c r="W46" s="1031"/>
      <c r="X46" s="1030">
        <f>'H-Aufteilung'!$M$14*X64</f>
        <v>0</v>
      </c>
      <c r="Y46" s="1031"/>
      <c r="Z46" s="1030">
        <f>'H-Aufteilung'!$M$14*Z64</f>
        <v>0</v>
      </c>
      <c r="AA46" s="1031"/>
      <c r="AB46" s="1030">
        <f>'H-Aufteilung'!$M$14*AB64</f>
        <v>4.3075655977098695</v>
      </c>
      <c r="AC46" s="1031"/>
      <c r="AD46" s="1030">
        <f>'H-Aufteilung'!$M$14*AD64</f>
        <v>4.3075655977098695</v>
      </c>
      <c r="AE46" s="1031"/>
      <c r="AF46" s="1030">
        <f>'H-Aufteilung'!$M$14*AF64</f>
        <v>4.3075655977098695</v>
      </c>
      <c r="AG46" s="1031"/>
      <c r="AH46" s="1030">
        <f>'H-Aufteilung'!$M$14*AH64</f>
        <v>0</v>
      </c>
      <c r="AI46" s="1031"/>
      <c r="AJ46" s="1030">
        <f>'H-Aufteilung'!$M$14*AJ64</f>
        <v>0</v>
      </c>
      <c r="AK46" s="1031"/>
      <c r="AL46" s="1030">
        <f>'H-Aufteilung'!$M$14*AL64</f>
        <v>0</v>
      </c>
      <c r="AM46" s="1031"/>
      <c r="AN46" s="1030">
        <f>'H-Aufteilung'!$M$14*AN64</f>
        <v>0</v>
      </c>
      <c r="AO46" s="1031"/>
      <c r="AP46" s="1030">
        <f>'H-Aufteilung'!$M$14*AP64</f>
        <v>8.6151311954197389</v>
      </c>
      <c r="AQ46" s="1031"/>
      <c r="AR46" s="1030">
        <f>'H-Aufteilung'!$M$14*AR64</f>
        <v>8.6151311954197389</v>
      </c>
      <c r="AS46" s="1031"/>
      <c r="AT46" s="1030">
        <f>'H-Aufteilung'!$M$14*AT64</f>
        <v>4.3075655977098695</v>
      </c>
      <c r="AU46" s="1031"/>
      <c r="AV46" s="1030">
        <f>'H-Aufteilung'!$M$14*AV64</f>
        <v>4.3075655977098695</v>
      </c>
      <c r="AW46" s="1031"/>
      <c r="AX46" s="1030">
        <f>'H-Aufteilung'!$M$14*AX64</f>
        <v>4.3075655977098695</v>
      </c>
      <c r="AY46" s="1031"/>
      <c r="AZ46" s="1030">
        <f>'H-Aufteilung'!$M$14*AZ64</f>
        <v>4.3075655977098695</v>
      </c>
      <c r="BA46" s="1031"/>
      <c r="BB46" s="1030">
        <f>'H-Aufteilung'!$M$14*BB64</f>
        <v>4.3075655977098695</v>
      </c>
      <c r="BC46" s="1031"/>
      <c r="BD46" s="1030">
        <f>'H-Aufteilung'!$M$14*BD64</f>
        <v>4.3075655977098695</v>
      </c>
      <c r="BE46" s="1031"/>
      <c r="BF46" s="1030">
        <f>'H-Aufteilung'!$M$14*BF64</f>
        <v>4.3075655977098695</v>
      </c>
      <c r="BG46" s="1031"/>
      <c r="BH46" s="1030">
        <f>'H-Aufteilung'!$M$14*BH64</f>
        <v>4.3075655977098695</v>
      </c>
      <c r="BI46" s="1031"/>
      <c r="BJ46" s="1030">
        <f>'H-Aufteilung'!$M$14*BJ64</f>
        <v>21.537827988549349</v>
      </c>
      <c r="BK46" s="1031"/>
      <c r="BL46" s="1030">
        <f>'H-Aufteilung'!$M$14*BL64</f>
        <v>8.6151311954197389</v>
      </c>
      <c r="BM46" s="1031"/>
      <c r="BN46" s="1030">
        <f>'H-Aufteilung'!$M$14*BN64</f>
        <v>21.537827988549349</v>
      </c>
      <c r="BO46" s="1031"/>
      <c r="BP46" s="1030">
        <f>'H-Aufteilung'!$M$14*BP64</f>
        <v>21.537827988549349</v>
      </c>
      <c r="BQ46" s="1031"/>
      <c r="BR46" s="1030">
        <f>'H-Aufteilung'!$M$14*BR64</f>
        <v>21.537827988549349</v>
      </c>
      <c r="BS46" s="1031"/>
      <c r="BT46" s="1030">
        <f>'H-Aufteilung'!$M$14*BT64</f>
        <v>21.537827988549349</v>
      </c>
      <c r="BU46" s="1031"/>
      <c r="BV46" s="1030">
        <f>'H-Aufteilung'!$M$14*BV64</f>
        <v>17.230262390839478</v>
      </c>
      <c r="BW46" s="1031"/>
      <c r="BX46" s="1030">
        <f>'H-Aufteilung'!$M$14*BX64</f>
        <v>12.922696793129608</v>
      </c>
      <c r="BY46" s="1031"/>
      <c r="BZ46" s="1030">
        <f>'H-Aufteilung'!$M$14*BZ64</f>
        <v>17.230262390839478</v>
      </c>
      <c r="CA46" s="1031"/>
      <c r="CB46" s="1030">
        <f>'H-Aufteilung'!$M$14*CB64</f>
        <v>12.922696793129608</v>
      </c>
      <c r="CC46" s="1031"/>
      <c r="CD46" s="1030">
        <f>'H-Aufteilung'!$M$14*CD64</f>
        <v>17.230262390839478</v>
      </c>
      <c r="CE46" s="1031"/>
      <c r="CF46" s="275">
        <f t="shared" si="0"/>
        <v>430.75655977098683</v>
      </c>
      <c r="CG46" s="276">
        <v>118</v>
      </c>
      <c r="CH46" s="277">
        <f t="shared" si="1"/>
        <v>50829.274052976449</v>
      </c>
      <c r="CI46" s="124"/>
      <c r="CJ46" s="124"/>
      <c r="CK46" s="124"/>
      <c r="CL46" s="124"/>
      <c r="CM46" s="124"/>
      <c r="CN46" s="279"/>
      <c r="CO46" s="286"/>
      <c r="CP46" s="281"/>
      <c r="CQ46" s="282"/>
    </row>
    <row r="47" spans="1:115" x14ac:dyDescent="0.2">
      <c r="A47" s="283" t="s">
        <v>359</v>
      </c>
      <c r="B47" s="284"/>
      <c r="C47" s="285" t="s">
        <v>3</v>
      </c>
      <c r="D47" s="1030">
        <f>'H-Aufteilung'!$M$15*D64</f>
        <v>4.550461873383731</v>
      </c>
      <c r="E47" s="1031"/>
      <c r="F47" s="1030">
        <f>'H-Aufteilung'!$M$15*F64</f>
        <v>2.2752309366918655</v>
      </c>
      <c r="G47" s="1031"/>
      <c r="H47" s="1030">
        <f>'H-Aufteilung'!$M$15*H64</f>
        <v>1.1376154683459327</v>
      </c>
      <c r="I47" s="1031"/>
      <c r="J47" s="1030">
        <f>'H-Aufteilung'!$M$15*J64</f>
        <v>0.45504618733837304</v>
      </c>
      <c r="K47" s="1031"/>
      <c r="L47" s="1030">
        <f>'H-Aufteilung'!$M$15*L64</f>
        <v>0.45504618733837304</v>
      </c>
      <c r="M47" s="1031"/>
      <c r="N47" s="1030">
        <f>'H-Aufteilung'!$M$15*N64</f>
        <v>0.22752309366918652</v>
      </c>
      <c r="O47" s="1031"/>
      <c r="P47" s="1030">
        <f>'H-Aufteilung'!$M$15*P64</f>
        <v>0</v>
      </c>
      <c r="Q47" s="1031"/>
      <c r="R47" s="1030">
        <f>'H-Aufteilung'!$M$15*R64</f>
        <v>0</v>
      </c>
      <c r="S47" s="1031"/>
      <c r="T47" s="1030">
        <f>'H-Aufteilung'!$M$15*T64</f>
        <v>0</v>
      </c>
      <c r="U47" s="1031"/>
      <c r="V47" s="1030">
        <f>'H-Aufteilung'!$M$15*V64</f>
        <v>0</v>
      </c>
      <c r="W47" s="1031"/>
      <c r="X47" s="1030">
        <f>'H-Aufteilung'!$M$15*X64</f>
        <v>0</v>
      </c>
      <c r="Y47" s="1031"/>
      <c r="Z47" s="1030">
        <f>'H-Aufteilung'!$M$15*Z64</f>
        <v>0</v>
      </c>
      <c r="AA47" s="1031"/>
      <c r="AB47" s="1030">
        <f>'H-Aufteilung'!$M$15*AB64</f>
        <v>0.22752309366918652</v>
      </c>
      <c r="AC47" s="1031"/>
      <c r="AD47" s="1030">
        <f>'H-Aufteilung'!$M$15*AD64</f>
        <v>0.22752309366918652</v>
      </c>
      <c r="AE47" s="1031"/>
      <c r="AF47" s="1030">
        <f>'H-Aufteilung'!$M$15*AF64</f>
        <v>0.22752309366918652</v>
      </c>
      <c r="AG47" s="1031"/>
      <c r="AH47" s="1030">
        <f>'H-Aufteilung'!$M$15*AH64</f>
        <v>0</v>
      </c>
      <c r="AI47" s="1031"/>
      <c r="AJ47" s="1030">
        <f>'H-Aufteilung'!$M$15*AJ64</f>
        <v>0</v>
      </c>
      <c r="AK47" s="1031"/>
      <c r="AL47" s="1030">
        <f>'H-Aufteilung'!$M$15*AL64</f>
        <v>0</v>
      </c>
      <c r="AM47" s="1031"/>
      <c r="AN47" s="1030">
        <f>'H-Aufteilung'!$M$15*AN64</f>
        <v>0</v>
      </c>
      <c r="AO47" s="1031"/>
      <c r="AP47" s="1030">
        <f>'H-Aufteilung'!$M$15*AP64</f>
        <v>0.45504618733837304</v>
      </c>
      <c r="AQ47" s="1031"/>
      <c r="AR47" s="1030">
        <f>'H-Aufteilung'!$M$15*AR64</f>
        <v>0.45504618733837304</v>
      </c>
      <c r="AS47" s="1031"/>
      <c r="AT47" s="1030">
        <f>'H-Aufteilung'!$M$15*AT64</f>
        <v>0.22752309366918652</v>
      </c>
      <c r="AU47" s="1031"/>
      <c r="AV47" s="1030">
        <f>'H-Aufteilung'!$M$15*AV64</f>
        <v>0.22752309366918652</v>
      </c>
      <c r="AW47" s="1031"/>
      <c r="AX47" s="1030">
        <f>'H-Aufteilung'!$M$15*AX64</f>
        <v>0.22752309366918652</v>
      </c>
      <c r="AY47" s="1031"/>
      <c r="AZ47" s="1030">
        <f>'H-Aufteilung'!$M$15*AZ64</f>
        <v>0.22752309366918652</v>
      </c>
      <c r="BA47" s="1031"/>
      <c r="BB47" s="1030">
        <f>'H-Aufteilung'!$M$15*BB64</f>
        <v>0.22752309366918652</v>
      </c>
      <c r="BC47" s="1031"/>
      <c r="BD47" s="1030">
        <f>'H-Aufteilung'!$M$15*BD64</f>
        <v>0.22752309366918652</v>
      </c>
      <c r="BE47" s="1031"/>
      <c r="BF47" s="1030">
        <f>'H-Aufteilung'!$M$15*BF64</f>
        <v>0.22752309366918652</v>
      </c>
      <c r="BG47" s="1031"/>
      <c r="BH47" s="1030">
        <f>'H-Aufteilung'!$M$15*BH64</f>
        <v>0.22752309366918652</v>
      </c>
      <c r="BI47" s="1031"/>
      <c r="BJ47" s="1030">
        <f>'H-Aufteilung'!$M$15*BJ64</f>
        <v>1.1376154683459327</v>
      </c>
      <c r="BK47" s="1031"/>
      <c r="BL47" s="1030">
        <f>'H-Aufteilung'!$M$15*BL64</f>
        <v>0.45504618733837304</v>
      </c>
      <c r="BM47" s="1031"/>
      <c r="BN47" s="1030">
        <f>'H-Aufteilung'!$M$15*BN64</f>
        <v>1.1376154683459327</v>
      </c>
      <c r="BO47" s="1031"/>
      <c r="BP47" s="1030">
        <f>'H-Aufteilung'!$M$15*BP64</f>
        <v>1.1376154683459327</v>
      </c>
      <c r="BQ47" s="1031"/>
      <c r="BR47" s="1030">
        <f>'H-Aufteilung'!$M$15*BR64</f>
        <v>1.1376154683459327</v>
      </c>
      <c r="BS47" s="1031"/>
      <c r="BT47" s="1030">
        <f>'H-Aufteilung'!$M$15*BT64</f>
        <v>1.1376154683459327</v>
      </c>
      <c r="BU47" s="1031"/>
      <c r="BV47" s="1030">
        <f>'H-Aufteilung'!$M$15*BV64</f>
        <v>0.91009237467674609</v>
      </c>
      <c r="BW47" s="1031"/>
      <c r="BX47" s="1030">
        <f>'H-Aufteilung'!$M$15*BX64</f>
        <v>0.68256928100755954</v>
      </c>
      <c r="BY47" s="1031"/>
      <c r="BZ47" s="1030">
        <f>'H-Aufteilung'!$M$15*BZ64</f>
        <v>0.91009237467674609</v>
      </c>
      <c r="CA47" s="1031"/>
      <c r="CB47" s="1030">
        <f>'H-Aufteilung'!$M$15*CB64</f>
        <v>0.68256928100755954</v>
      </c>
      <c r="CC47" s="1031"/>
      <c r="CD47" s="1030">
        <f>'H-Aufteilung'!$M$15*CD64</f>
        <v>0.91009237467674609</v>
      </c>
      <c r="CE47" s="1031"/>
      <c r="CF47" s="275">
        <f t="shared" si="0"/>
        <v>22.752309366918649</v>
      </c>
      <c r="CG47" s="276">
        <v>100</v>
      </c>
      <c r="CH47" s="277">
        <f t="shared" si="1"/>
        <v>2275.2309366918648</v>
      </c>
      <c r="CI47" s="124"/>
      <c r="CJ47" s="124"/>
      <c r="CK47" s="124"/>
      <c r="CL47" s="124"/>
      <c r="CM47" s="124"/>
      <c r="CN47" s="279">
        <f>(CF47+CK47)*0.1</f>
        <v>2.275230936691865</v>
      </c>
      <c r="CO47" s="286">
        <v>100</v>
      </c>
      <c r="CP47" s="281">
        <f t="shared" si="2"/>
        <v>227.52309366918649</v>
      </c>
      <c r="CQ47" s="282"/>
    </row>
    <row r="48" spans="1:115" x14ac:dyDescent="0.2">
      <c r="A48" s="283" t="s">
        <v>362</v>
      </c>
      <c r="B48" s="284"/>
      <c r="C48" s="285" t="s">
        <v>8</v>
      </c>
      <c r="D48" s="1030">
        <f>'H-Aufteilung'!$M$16*D64</f>
        <v>135.28400164113793</v>
      </c>
      <c r="E48" s="1031"/>
      <c r="F48" s="1030">
        <f>'H-Aufteilung'!$M$16*F64</f>
        <v>67.642000820568967</v>
      </c>
      <c r="G48" s="1031"/>
      <c r="H48" s="1030">
        <f>'H-Aufteilung'!$M$16*H64</f>
        <v>33.821000410284483</v>
      </c>
      <c r="I48" s="1031"/>
      <c r="J48" s="1030">
        <f>'H-Aufteilung'!$M$16*J64</f>
        <v>13.528400164113794</v>
      </c>
      <c r="K48" s="1031"/>
      <c r="L48" s="1030">
        <f>'H-Aufteilung'!$M$16*L64</f>
        <v>13.528400164113794</v>
      </c>
      <c r="M48" s="1031"/>
      <c r="N48" s="1030">
        <f>'H-Aufteilung'!$M$16*N64</f>
        <v>6.764200082056897</v>
      </c>
      <c r="O48" s="1031"/>
      <c r="P48" s="1030">
        <f>'H-Aufteilung'!$M$16*P64</f>
        <v>0</v>
      </c>
      <c r="Q48" s="1031"/>
      <c r="R48" s="1030">
        <f>'H-Aufteilung'!$M$16*R64</f>
        <v>0</v>
      </c>
      <c r="S48" s="1031"/>
      <c r="T48" s="1030">
        <f>'H-Aufteilung'!$M$16*T64</f>
        <v>0</v>
      </c>
      <c r="U48" s="1031"/>
      <c r="V48" s="1030">
        <f>'H-Aufteilung'!$M$16*V64</f>
        <v>0</v>
      </c>
      <c r="W48" s="1031"/>
      <c r="X48" s="1030">
        <f>'H-Aufteilung'!$M$16*X64</f>
        <v>0</v>
      </c>
      <c r="Y48" s="1031"/>
      <c r="Z48" s="1030">
        <f>'H-Aufteilung'!$M$16*Z64</f>
        <v>0</v>
      </c>
      <c r="AA48" s="1031"/>
      <c r="AB48" s="1030">
        <f>'H-Aufteilung'!$M$16*AB64</f>
        <v>6.764200082056897</v>
      </c>
      <c r="AC48" s="1031"/>
      <c r="AD48" s="1030">
        <f>'H-Aufteilung'!$M$16*AD64</f>
        <v>6.764200082056897</v>
      </c>
      <c r="AE48" s="1031"/>
      <c r="AF48" s="1030">
        <f>'H-Aufteilung'!$M$16*AF64</f>
        <v>6.764200082056897</v>
      </c>
      <c r="AG48" s="1031"/>
      <c r="AH48" s="1030">
        <f>'H-Aufteilung'!$M$16*AH64</f>
        <v>0</v>
      </c>
      <c r="AI48" s="1031"/>
      <c r="AJ48" s="1030">
        <f>'H-Aufteilung'!$M$16*AJ64</f>
        <v>0</v>
      </c>
      <c r="AK48" s="1031"/>
      <c r="AL48" s="1030">
        <f>'H-Aufteilung'!$M$16*AL64</f>
        <v>0</v>
      </c>
      <c r="AM48" s="1031"/>
      <c r="AN48" s="1030">
        <f>'H-Aufteilung'!$M$16*AN64</f>
        <v>0</v>
      </c>
      <c r="AO48" s="1031"/>
      <c r="AP48" s="1030">
        <f>'H-Aufteilung'!$M$16*AP64</f>
        <v>13.528400164113794</v>
      </c>
      <c r="AQ48" s="1031"/>
      <c r="AR48" s="1030">
        <f>'H-Aufteilung'!$M$16*AR64</f>
        <v>13.528400164113794</v>
      </c>
      <c r="AS48" s="1031"/>
      <c r="AT48" s="1030">
        <f>'H-Aufteilung'!$M$16*AT64</f>
        <v>6.764200082056897</v>
      </c>
      <c r="AU48" s="1031"/>
      <c r="AV48" s="1030">
        <f>'H-Aufteilung'!$M$16*AV64</f>
        <v>6.764200082056897</v>
      </c>
      <c r="AW48" s="1031"/>
      <c r="AX48" s="1030">
        <f>'H-Aufteilung'!$M$16*AX64</f>
        <v>6.764200082056897</v>
      </c>
      <c r="AY48" s="1031"/>
      <c r="AZ48" s="1030">
        <f>'H-Aufteilung'!$M$16*AZ64</f>
        <v>6.764200082056897</v>
      </c>
      <c r="BA48" s="1031"/>
      <c r="BB48" s="1030">
        <f>'H-Aufteilung'!$M$16*BB64</f>
        <v>6.764200082056897</v>
      </c>
      <c r="BC48" s="1031"/>
      <c r="BD48" s="1030">
        <f>'H-Aufteilung'!$M$16*BD64</f>
        <v>6.764200082056897</v>
      </c>
      <c r="BE48" s="1031"/>
      <c r="BF48" s="1030">
        <f>'H-Aufteilung'!$M$16*BF64</f>
        <v>6.764200082056897</v>
      </c>
      <c r="BG48" s="1031"/>
      <c r="BH48" s="1030">
        <f>'H-Aufteilung'!$M$16*BH64</f>
        <v>6.764200082056897</v>
      </c>
      <c r="BI48" s="1031"/>
      <c r="BJ48" s="1030">
        <f>'H-Aufteilung'!$M$16*BJ64</f>
        <v>33.821000410284483</v>
      </c>
      <c r="BK48" s="1031"/>
      <c r="BL48" s="1030">
        <f>'H-Aufteilung'!$M$16*BL64</f>
        <v>13.528400164113794</v>
      </c>
      <c r="BM48" s="1031"/>
      <c r="BN48" s="1030">
        <f>'H-Aufteilung'!$M$16*BN64</f>
        <v>33.821000410284483</v>
      </c>
      <c r="BO48" s="1031"/>
      <c r="BP48" s="1030">
        <f>'H-Aufteilung'!$M$16*BP64</f>
        <v>33.821000410284483</v>
      </c>
      <c r="BQ48" s="1031"/>
      <c r="BR48" s="1030">
        <f>'H-Aufteilung'!$M$16*BR64</f>
        <v>33.821000410284483</v>
      </c>
      <c r="BS48" s="1031"/>
      <c r="BT48" s="1030">
        <f>'H-Aufteilung'!$M$16*BT64</f>
        <v>33.821000410284483</v>
      </c>
      <c r="BU48" s="1031"/>
      <c r="BV48" s="1030">
        <f>'H-Aufteilung'!$M$16*BV64</f>
        <v>27.056800328227588</v>
      </c>
      <c r="BW48" s="1031"/>
      <c r="BX48" s="1030">
        <f>'H-Aufteilung'!$M$16*BX64</f>
        <v>20.292600246170689</v>
      </c>
      <c r="BY48" s="1031"/>
      <c r="BZ48" s="1030">
        <f>'H-Aufteilung'!$M$16*BZ64</f>
        <v>27.056800328227588</v>
      </c>
      <c r="CA48" s="1031"/>
      <c r="CB48" s="1030">
        <f>'H-Aufteilung'!$M$16*CB64</f>
        <v>20.292600246170689</v>
      </c>
      <c r="CC48" s="1031"/>
      <c r="CD48" s="1030">
        <f>'H-Aufteilung'!$M$16*CD64</f>
        <v>27.056800328227588</v>
      </c>
      <c r="CE48" s="1031"/>
      <c r="CF48" s="275">
        <f t="shared" ref="CF48" si="3">SUM(D48:CE48)</f>
        <v>676.42000820568967</v>
      </c>
      <c r="CG48" s="276">
        <v>75</v>
      </c>
      <c r="CH48" s="277">
        <f t="shared" si="1"/>
        <v>50731.500615426725</v>
      </c>
      <c r="CI48" s="124"/>
      <c r="CJ48" s="124"/>
      <c r="CK48" s="124"/>
      <c r="CL48" s="124"/>
      <c r="CM48" s="124"/>
      <c r="CN48" s="279"/>
      <c r="CO48" s="286"/>
      <c r="CP48" s="281"/>
      <c r="CQ48" s="282"/>
    </row>
    <row r="49" spans="1:95" x14ac:dyDescent="0.2">
      <c r="A49" s="283" t="s">
        <v>360</v>
      </c>
      <c r="B49" s="284"/>
      <c r="C49" s="285" t="s">
        <v>9</v>
      </c>
      <c r="D49" s="1030">
        <f>'H-Aufteilung'!$M$17*D64</f>
        <v>0</v>
      </c>
      <c r="E49" s="1031"/>
      <c r="F49" s="1030">
        <f>'H-Aufteilung'!$M$17*F64</f>
        <v>0</v>
      </c>
      <c r="G49" s="1031"/>
      <c r="H49" s="1030">
        <f>'H-Aufteilung'!$M$17*H64</f>
        <v>0</v>
      </c>
      <c r="I49" s="1031"/>
      <c r="J49" s="1030">
        <f>'H-Aufteilung'!$M$17*J64</f>
        <v>0</v>
      </c>
      <c r="K49" s="1031"/>
      <c r="L49" s="1030">
        <f>'H-Aufteilung'!$M$17*L64</f>
        <v>0</v>
      </c>
      <c r="M49" s="1031"/>
      <c r="N49" s="1030">
        <f>'H-Aufteilung'!$M$17*N64</f>
        <v>0</v>
      </c>
      <c r="O49" s="1031"/>
      <c r="P49" s="1030">
        <f>'H-Aufteilung'!$M$17*P64</f>
        <v>0</v>
      </c>
      <c r="Q49" s="1031"/>
      <c r="R49" s="1030">
        <f>'H-Aufteilung'!$M$17*R64</f>
        <v>0</v>
      </c>
      <c r="S49" s="1031"/>
      <c r="T49" s="1030">
        <f>'H-Aufteilung'!$M$17*T64</f>
        <v>0</v>
      </c>
      <c r="U49" s="1031"/>
      <c r="V49" s="1030">
        <f>'H-Aufteilung'!$M$17*V64</f>
        <v>0</v>
      </c>
      <c r="W49" s="1031"/>
      <c r="X49" s="1030">
        <f>'H-Aufteilung'!$M$17*X64</f>
        <v>0</v>
      </c>
      <c r="Y49" s="1031"/>
      <c r="Z49" s="1030">
        <f>'H-Aufteilung'!$M$17*Z64</f>
        <v>0</v>
      </c>
      <c r="AA49" s="1031"/>
      <c r="AB49" s="1030">
        <f>'H-Aufteilung'!$M$17*AB64</f>
        <v>0</v>
      </c>
      <c r="AC49" s="1031"/>
      <c r="AD49" s="1030">
        <f>'H-Aufteilung'!$M$17*AD64</f>
        <v>0</v>
      </c>
      <c r="AE49" s="1031"/>
      <c r="AF49" s="1030">
        <f>'H-Aufteilung'!$M$17*AF64</f>
        <v>0</v>
      </c>
      <c r="AG49" s="1031"/>
      <c r="AH49" s="1030">
        <f>'H-Aufteilung'!$M$17*AH64</f>
        <v>0</v>
      </c>
      <c r="AI49" s="1031"/>
      <c r="AJ49" s="1030">
        <f>'H-Aufteilung'!$M$17*AJ64</f>
        <v>0</v>
      </c>
      <c r="AK49" s="1031"/>
      <c r="AL49" s="1030">
        <f>'H-Aufteilung'!$M$17*AL64</f>
        <v>0</v>
      </c>
      <c r="AM49" s="1031"/>
      <c r="AN49" s="1030">
        <f>'H-Aufteilung'!$M$17*AN64</f>
        <v>0</v>
      </c>
      <c r="AO49" s="1031"/>
      <c r="AP49" s="1030">
        <f>'H-Aufteilung'!$M$17*AP64</f>
        <v>0</v>
      </c>
      <c r="AQ49" s="1031"/>
      <c r="AR49" s="1030">
        <f>'H-Aufteilung'!$M$17*AR64</f>
        <v>0</v>
      </c>
      <c r="AS49" s="1031"/>
      <c r="AT49" s="1030">
        <f>'H-Aufteilung'!$M$17*AT64</f>
        <v>0</v>
      </c>
      <c r="AU49" s="1031"/>
      <c r="AV49" s="1030">
        <f>'H-Aufteilung'!$M$17*AV64</f>
        <v>0</v>
      </c>
      <c r="AW49" s="1031"/>
      <c r="AX49" s="1030">
        <f>'H-Aufteilung'!$M$17*AX64</f>
        <v>0</v>
      </c>
      <c r="AY49" s="1031"/>
      <c r="AZ49" s="1030">
        <f>'H-Aufteilung'!$M$17*AZ64</f>
        <v>0</v>
      </c>
      <c r="BA49" s="1031"/>
      <c r="BB49" s="1030">
        <f>'H-Aufteilung'!$M$17*BB64</f>
        <v>0</v>
      </c>
      <c r="BC49" s="1031"/>
      <c r="BD49" s="1030">
        <f>'H-Aufteilung'!$M$17*BD64</f>
        <v>0</v>
      </c>
      <c r="BE49" s="1031"/>
      <c r="BF49" s="1030">
        <f>'H-Aufteilung'!$M$17*BF64</f>
        <v>0</v>
      </c>
      <c r="BG49" s="1031"/>
      <c r="BH49" s="1030">
        <f>'H-Aufteilung'!$M$17*BH64</f>
        <v>0</v>
      </c>
      <c r="BI49" s="1031"/>
      <c r="BJ49" s="1030">
        <f>'H-Aufteilung'!$M$17*BJ64</f>
        <v>0</v>
      </c>
      <c r="BK49" s="1031"/>
      <c r="BL49" s="1030">
        <f>'H-Aufteilung'!$M$17*BL64</f>
        <v>0</v>
      </c>
      <c r="BM49" s="1031"/>
      <c r="BN49" s="1030">
        <f>'H-Aufteilung'!$M$17*BN64</f>
        <v>0</v>
      </c>
      <c r="BO49" s="1031"/>
      <c r="BP49" s="1030">
        <f>'H-Aufteilung'!$M$17*BP64</f>
        <v>0</v>
      </c>
      <c r="BQ49" s="1031"/>
      <c r="BR49" s="1030">
        <f>'H-Aufteilung'!$M$17*BR64</f>
        <v>0</v>
      </c>
      <c r="BS49" s="1031"/>
      <c r="BT49" s="1030">
        <f>'H-Aufteilung'!$M$17*BT64</f>
        <v>0</v>
      </c>
      <c r="BU49" s="1031"/>
      <c r="BV49" s="1030">
        <f>'H-Aufteilung'!$M$17*BV64</f>
        <v>0</v>
      </c>
      <c r="BW49" s="1031"/>
      <c r="BX49" s="1030">
        <f>'H-Aufteilung'!$M$17*BX64</f>
        <v>0</v>
      </c>
      <c r="BY49" s="1031"/>
      <c r="BZ49" s="1030">
        <f>'H-Aufteilung'!$M$17*BZ64</f>
        <v>0</v>
      </c>
      <c r="CA49" s="1031"/>
      <c r="CB49" s="1030">
        <f>'H-Aufteilung'!$M$17*CB64</f>
        <v>0</v>
      </c>
      <c r="CC49" s="1031"/>
      <c r="CD49" s="1030">
        <f>'H-Aufteilung'!$M$17*CD64</f>
        <v>0</v>
      </c>
      <c r="CE49" s="1031"/>
      <c r="CF49" s="275">
        <f t="shared" si="0"/>
        <v>0</v>
      </c>
      <c r="CG49" s="276">
        <v>60</v>
      </c>
      <c r="CH49" s="277">
        <f t="shared" si="1"/>
        <v>0</v>
      </c>
      <c r="CI49" s="124"/>
      <c r="CJ49" s="124"/>
      <c r="CK49" s="124"/>
      <c r="CL49" s="124"/>
      <c r="CM49" s="124"/>
      <c r="CN49" s="279">
        <f>(CF49+CK49)*0.1</f>
        <v>0</v>
      </c>
      <c r="CO49" s="286">
        <v>90</v>
      </c>
      <c r="CP49" s="281">
        <f t="shared" si="2"/>
        <v>0</v>
      </c>
      <c r="CQ49" s="282"/>
    </row>
    <row r="50" spans="1:95" x14ac:dyDescent="0.2">
      <c r="A50" s="283" t="s">
        <v>363</v>
      </c>
      <c r="B50" s="284"/>
      <c r="C50" s="285" t="s">
        <v>10</v>
      </c>
      <c r="D50" s="1030">
        <f>'H-Aufteilung'!$M$18*D64</f>
        <v>26.564858504077989</v>
      </c>
      <c r="E50" s="1031"/>
      <c r="F50" s="1030">
        <f>'H-Aufteilung'!$M$18*F64</f>
        <v>13.282429252038995</v>
      </c>
      <c r="G50" s="1031"/>
      <c r="H50" s="1030">
        <f>'H-Aufteilung'!$M$18*H64</f>
        <v>6.6412146260194973</v>
      </c>
      <c r="I50" s="1031"/>
      <c r="J50" s="1030">
        <f>'H-Aufteilung'!$M$18*J64</f>
        <v>2.6564858504077988</v>
      </c>
      <c r="K50" s="1031"/>
      <c r="L50" s="1030">
        <f>'H-Aufteilung'!$M$18*L64</f>
        <v>2.6564858504077988</v>
      </c>
      <c r="M50" s="1031"/>
      <c r="N50" s="1030">
        <f>'H-Aufteilung'!$M$18*N64</f>
        <v>1.3282429252038994</v>
      </c>
      <c r="O50" s="1031"/>
      <c r="P50" s="1030">
        <f>'H-Aufteilung'!$M$18*P64</f>
        <v>0</v>
      </c>
      <c r="Q50" s="1031"/>
      <c r="R50" s="1030">
        <f>'H-Aufteilung'!$M$18*R64</f>
        <v>0</v>
      </c>
      <c r="S50" s="1031"/>
      <c r="T50" s="1030">
        <f>'H-Aufteilung'!$M$18*T64</f>
        <v>0</v>
      </c>
      <c r="U50" s="1031"/>
      <c r="V50" s="1030">
        <f>'H-Aufteilung'!$M$18*V64</f>
        <v>0</v>
      </c>
      <c r="W50" s="1031"/>
      <c r="X50" s="1030">
        <f>'H-Aufteilung'!$M$18*X64</f>
        <v>0</v>
      </c>
      <c r="Y50" s="1031"/>
      <c r="Z50" s="1030">
        <f>'H-Aufteilung'!$M$18*Z64</f>
        <v>0</v>
      </c>
      <c r="AA50" s="1031"/>
      <c r="AB50" s="1030">
        <f>'H-Aufteilung'!$M$18*AB64</f>
        <v>1.3282429252038994</v>
      </c>
      <c r="AC50" s="1031"/>
      <c r="AD50" s="1030">
        <f>'H-Aufteilung'!$M$18*AD64</f>
        <v>1.3282429252038994</v>
      </c>
      <c r="AE50" s="1031"/>
      <c r="AF50" s="1030">
        <f>'H-Aufteilung'!$M$18*AF64</f>
        <v>1.3282429252038994</v>
      </c>
      <c r="AG50" s="1031"/>
      <c r="AH50" s="1030">
        <f>'H-Aufteilung'!$M$18*AH64</f>
        <v>0</v>
      </c>
      <c r="AI50" s="1031"/>
      <c r="AJ50" s="1030">
        <f>'H-Aufteilung'!$M$18*AJ64</f>
        <v>0</v>
      </c>
      <c r="AK50" s="1031"/>
      <c r="AL50" s="1030">
        <f>'H-Aufteilung'!$M$18*AL64</f>
        <v>0</v>
      </c>
      <c r="AM50" s="1031"/>
      <c r="AN50" s="1030">
        <f>'H-Aufteilung'!$M$18*AN64</f>
        <v>0</v>
      </c>
      <c r="AO50" s="1031"/>
      <c r="AP50" s="1030">
        <f>'H-Aufteilung'!$M$18*AP64</f>
        <v>2.6564858504077988</v>
      </c>
      <c r="AQ50" s="1031"/>
      <c r="AR50" s="1030">
        <f>'H-Aufteilung'!$M$18*AR64</f>
        <v>2.6564858504077988</v>
      </c>
      <c r="AS50" s="1031"/>
      <c r="AT50" s="1030">
        <f>'H-Aufteilung'!$M$18*AT64</f>
        <v>1.3282429252038994</v>
      </c>
      <c r="AU50" s="1031"/>
      <c r="AV50" s="1030">
        <f>'H-Aufteilung'!$M$18*AV64</f>
        <v>1.3282429252038994</v>
      </c>
      <c r="AW50" s="1031"/>
      <c r="AX50" s="1030">
        <f>'H-Aufteilung'!$M$18*AX64</f>
        <v>1.3282429252038994</v>
      </c>
      <c r="AY50" s="1031"/>
      <c r="AZ50" s="1030">
        <f>'H-Aufteilung'!$M$18*AZ64</f>
        <v>1.3282429252038994</v>
      </c>
      <c r="BA50" s="1031"/>
      <c r="BB50" s="1030">
        <f>'H-Aufteilung'!$M$18*BB64</f>
        <v>1.3282429252038994</v>
      </c>
      <c r="BC50" s="1031"/>
      <c r="BD50" s="1030">
        <f>'H-Aufteilung'!$M$18*BD64</f>
        <v>1.3282429252038994</v>
      </c>
      <c r="BE50" s="1031"/>
      <c r="BF50" s="1030">
        <f>'H-Aufteilung'!$M$18*BF64</f>
        <v>1.3282429252038994</v>
      </c>
      <c r="BG50" s="1031"/>
      <c r="BH50" s="1030">
        <f>'H-Aufteilung'!$M$18*BH64</f>
        <v>1.3282429252038994</v>
      </c>
      <c r="BI50" s="1031"/>
      <c r="BJ50" s="1030">
        <f>'H-Aufteilung'!$M$18*BJ64</f>
        <v>6.6412146260194973</v>
      </c>
      <c r="BK50" s="1031"/>
      <c r="BL50" s="1030">
        <f>'H-Aufteilung'!$M$18*BL64</f>
        <v>2.6564858504077988</v>
      </c>
      <c r="BM50" s="1031"/>
      <c r="BN50" s="1030">
        <f>'H-Aufteilung'!$M$18*BN64</f>
        <v>6.6412146260194973</v>
      </c>
      <c r="BO50" s="1031"/>
      <c r="BP50" s="1030">
        <f>'H-Aufteilung'!$M$18*BP64</f>
        <v>6.6412146260194973</v>
      </c>
      <c r="BQ50" s="1031"/>
      <c r="BR50" s="1030">
        <f>'H-Aufteilung'!$M$18*BR64</f>
        <v>6.6412146260194973</v>
      </c>
      <c r="BS50" s="1031"/>
      <c r="BT50" s="1030">
        <f>'H-Aufteilung'!$M$18*BT64</f>
        <v>6.6412146260194973</v>
      </c>
      <c r="BU50" s="1031"/>
      <c r="BV50" s="1030">
        <f>'H-Aufteilung'!$M$18*BV64</f>
        <v>5.3129717008155977</v>
      </c>
      <c r="BW50" s="1031"/>
      <c r="BX50" s="1030">
        <f>'H-Aufteilung'!$M$18*BX64</f>
        <v>3.984728775611698</v>
      </c>
      <c r="BY50" s="1031"/>
      <c r="BZ50" s="1030">
        <f>'H-Aufteilung'!$M$18*BZ64</f>
        <v>5.3129717008155977</v>
      </c>
      <c r="CA50" s="1031"/>
      <c r="CB50" s="1030">
        <f>'H-Aufteilung'!$M$18*CB64</f>
        <v>3.984728775611698</v>
      </c>
      <c r="CC50" s="1031"/>
      <c r="CD50" s="1030">
        <f>'H-Aufteilung'!$M$18*CD64</f>
        <v>5.3129717008155977</v>
      </c>
      <c r="CE50" s="1031"/>
      <c r="CF50" s="275">
        <f t="shared" si="0"/>
        <v>132.82429252038992</v>
      </c>
      <c r="CG50" s="276">
        <v>35</v>
      </c>
      <c r="CH50" s="277">
        <f t="shared" si="1"/>
        <v>4648.8502382136467</v>
      </c>
      <c r="CI50" s="124"/>
      <c r="CJ50" s="124"/>
      <c r="CK50" s="124"/>
      <c r="CL50" s="124"/>
      <c r="CM50" s="124"/>
      <c r="CN50" s="279"/>
      <c r="CO50" s="286"/>
      <c r="CP50" s="281"/>
      <c r="CQ50" s="282"/>
    </row>
    <row r="51" spans="1:95" ht="14.25" customHeight="1" x14ac:dyDescent="0.2">
      <c r="A51" s="263" t="s">
        <v>347</v>
      </c>
      <c r="B51" s="287"/>
      <c r="C51" s="287"/>
      <c r="D51" s="1028">
        <f>SUM(D44:E50)</f>
        <v>278.93101429281899</v>
      </c>
      <c r="E51" s="1029"/>
      <c r="F51" s="1028">
        <f>SUM(F44:G50)</f>
        <v>139.46550714640949</v>
      </c>
      <c r="G51" s="1029"/>
      <c r="H51" s="1028">
        <f>SUM(H44:I50)</f>
        <v>69.732753573204747</v>
      </c>
      <c r="I51" s="1029"/>
      <c r="J51" s="1028">
        <f>SUM(J44:K50)</f>
        <v>27.893101429281892</v>
      </c>
      <c r="K51" s="1029"/>
      <c r="L51" s="1028">
        <f>SUM(L44:M50)</f>
        <v>27.893101429281892</v>
      </c>
      <c r="M51" s="1029"/>
      <c r="N51" s="1028">
        <f>SUM(N44:O50)</f>
        <v>13.946550714640946</v>
      </c>
      <c r="O51" s="1029"/>
      <c r="P51" s="1028">
        <f>SUM(P44:Q50)</f>
        <v>0</v>
      </c>
      <c r="Q51" s="1029"/>
      <c r="R51" s="1028">
        <f>SUM(R44:S50)</f>
        <v>0</v>
      </c>
      <c r="S51" s="1029"/>
      <c r="T51" s="1028">
        <f>SUM(T44:U50)</f>
        <v>0</v>
      </c>
      <c r="U51" s="1029"/>
      <c r="V51" s="1028">
        <f>SUM(V44:W50)</f>
        <v>0</v>
      </c>
      <c r="W51" s="1029"/>
      <c r="X51" s="1028">
        <f>SUM(X44:Y50)</f>
        <v>0</v>
      </c>
      <c r="Y51" s="1029"/>
      <c r="Z51" s="1028">
        <f>SUM(Z44:AA50)</f>
        <v>0</v>
      </c>
      <c r="AA51" s="1029"/>
      <c r="AB51" s="1027">
        <f>SUM(AB44:AC50)</f>
        <v>13.946550714640946</v>
      </c>
      <c r="AC51" s="1027"/>
      <c r="AD51" s="1027">
        <f>SUM(AD44:AE50)</f>
        <v>13.946550714640946</v>
      </c>
      <c r="AE51" s="1027"/>
      <c r="AF51" s="1027">
        <f>SUM(AF44:AG50)</f>
        <v>13.946550714640946</v>
      </c>
      <c r="AG51" s="1027"/>
      <c r="AH51" s="1027">
        <f>SUM(AH44:AI50)</f>
        <v>0</v>
      </c>
      <c r="AI51" s="1027"/>
      <c r="AJ51" s="1027">
        <f>SUM(AJ44:AK50)</f>
        <v>0</v>
      </c>
      <c r="AK51" s="1027"/>
      <c r="AL51" s="1027">
        <f>SUM(AL44:AM50)</f>
        <v>0</v>
      </c>
      <c r="AM51" s="1027"/>
      <c r="AN51" s="1027">
        <f>SUM(AN44:AO50)</f>
        <v>0</v>
      </c>
      <c r="AO51" s="1027"/>
      <c r="AP51" s="1027">
        <f>SUM(AP44:AQ50)</f>
        <v>27.893101429281892</v>
      </c>
      <c r="AQ51" s="1027"/>
      <c r="AR51" s="1027">
        <f>SUM(AR44:AS50)</f>
        <v>27.893101429281892</v>
      </c>
      <c r="AS51" s="1027"/>
      <c r="AT51" s="1027">
        <f>SUM(AT44:AU50)</f>
        <v>13.946550714640946</v>
      </c>
      <c r="AU51" s="1027"/>
      <c r="AV51" s="1027">
        <f>SUM(AV44:AW50)</f>
        <v>13.946550714640946</v>
      </c>
      <c r="AW51" s="1027"/>
      <c r="AX51" s="1027">
        <f>SUM(AX44:AY50)</f>
        <v>13.946550714640946</v>
      </c>
      <c r="AY51" s="1027"/>
      <c r="AZ51" s="1029">
        <f>SUM(AZ44:BA50)</f>
        <v>13.946550714640946</v>
      </c>
      <c r="BA51" s="1027"/>
      <c r="BB51" s="1029">
        <f>SUM(BB44:BC50)</f>
        <v>13.946550714640946</v>
      </c>
      <c r="BC51" s="1027"/>
      <c r="BD51" s="1029">
        <f>SUM(BD44:BE50)</f>
        <v>13.946550714640946</v>
      </c>
      <c r="BE51" s="1027"/>
      <c r="BF51" s="1027">
        <f>SUM(BF44:BG50)</f>
        <v>13.946550714640946</v>
      </c>
      <c r="BG51" s="1027"/>
      <c r="BH51" s="1027">
        <f>SUM(BH44:BI50)</f>
        <v>13.946550714640946</v>
      </c>
      <c r="BI51" s="1027"/>
      <c r="BJ51" s="1027">
        <f>SUM(BJ44:BK50)</f>
        <v>69.732753573204747</v>
      </c>
      <c r="BK51" s="1027"/>
      <c r="BL51" s="1027">
        <f>SUM(BL44:BM50)</f>
        <v>27.893101429281892</v>
      </c>
      <c r="BM51" s="1027"/>
      <c r="BN51" s="1027">
        <f>SUM(BN44:BO50)</f>
        <v>69.732753573204747</v>
      </c>
      <c r="BO51" s="1027"/>
      <c r="BP51" s="1027">
        <f>SUM(BP44:BQ50)</f>
        <v>69.732753573204747</v>
      </c>
      <c r="BQ51" s="1027"/>
      <c r="BR51" s="1027">
        <f>SUM(BR44:BS50)</f>
        <v>69.732753573204747</v>
      </c>
      <c r="BS51" s="1027"/>
      <c r="BT51" s="1027">
        <f>SUM(BT44:BU50)</f>
        <v>69.732753573204747</v>
      </c>
      <c r="BU51" s="1027"/>
      <c r="BV51" s="1027">
        <f>SUM(BV44:BW50)</f>
        <v>55.786202858563783</v>
      </c>
      <c r="BW51" s="1027"/>
      <c r="BX51" s="1027">
        <f>SUM(BX44:BY50)</f>
        <v>41.839652143922841</v>
      </c>
      <c r="BY51" s="1027"/>
      <c r="BZ51" s="1027">
        <f>SUM(BZ44:CA50)</f>
        <v>55.786202858563783</v>
      </c>
      <c r="CA51" s="1027"/>
      <c r="CB51" s="1027">
        <f>SUM(CB44:CC50)</f>
        <v>41.839652143922841</v>
      </c>
      <c r="CC51" s="1027"/>
      <c r="CD51" s="1027">
        <f>SUM(CD44:CE50)</f>
        <v>55.786202858563783</v>
      </c>
      <c r="CE51" s="1027"/>
      <c r="CF51" s="288">
        <f>SUM(CF44:CF50)</f>
        <v>1394.6550714640946</v>
      </c>
      <c r="CG51" s="289"/>
      <c r="CH51" s="290">
        <f>SUM(CH44:CH50)</f>
        <v>126951.12206732402</v>
      </c>
      <c r="CI51" s="124"/>
      <c r="CJ51" s="124"/>
      <c r="CK51" s="124"/>
      <c r="CL51" s="124"/>
      <c r="CM51" s="124"/>
      <c r="CN51" s="292">
        <f>SUM(CN44:CN50)</f>
        <v>15.465421096702816</v>
      </c>
      <c r="CO51" s="293"/>
      <c r="CP51" s="294">
        <f>SUM(CP44:CP50)</f>
        <v>1678.444011270391</v>
      </c>
    </row>
    <row r="52" spans="1:95" ht="14.25" customHeight="1" x14ac:dyDescent="0.2">
      <c r="A52" s="263" t="s">
        <v>348</v>
      </c>
      <c r="B52" s="287"/>
      <c r="C52" s="287"/>
      <c r="D52" s="1023">
        <f>SUMPRODUCT(D44:D50,$CG$44:$CG$50)</f>
        <v>25390.22441346481</v>
      </c>
      <c r="E52" s="1024"/>
      <c r="F52" s="1023">
        <f>SUMPRODUCT(F44:F50,$CG$44:$CG$50)</f>
        <v>12695.112206732405</v>
      </c>
      <c r="G52" s="1024"/>
      <c r="H52" s="1023">
        <f t="shared" ref="H52" si="4">SUMPRODUCT(H44:H50,$CG$44:$CG$50)</f>
        <v>6347.5561033662025</v>
      </c>
      <c r="I52" s="1024"/>
      <c r="J52" s="1023">
        <f t="shared" ref="J52" si="5">SUMPRODUCT(J44:J50,$CG$44:$CG$50)</f>
        <v>2539.0224413464807</v>
      </c>
      <c r="K52" s="1024"/>
      <c r="L52" s="1023">
        <f t="shared" ref="L52" si="6">SUMPRODUCT(L44:L50,$CG$44:$CG$50)</f>
        <v>2539.0224413464807</v>
      </c>
      <c r="M52" s="1024"/>
      <c r="N52" s="1023">
        <f t="shared" ref="N52" si="7">SUMPRODUCT(N44:N50,$CG$44:$CG$50)</f>
        <v>1269.5112206732404</v>
      </c>
      <c r="O52" s="1024"/>
      <c r="P52" s="1023">
        <f t="shared" ref="P52" si="8">SUMPRODUCT(P44:P50,$CG$44:$CG$50)</f>
        <v>0</v>
      </c>
      <c r="Q52" s="1024"/>
      <c r="R52" s="1023">
        <f t="shared" ref="R52" si="9">SUMPRODUCT(R44:R50,$CG$44:$CG$50)</f>
        <v>0</v>
      </c>
      <c r="S52" s="1024"/>
      <c r="T52" s="1023">
        <f t="shared" ref="T52" si="10">SUMPRODUCT(T44:T50,$CG$44:$CG$50)</f>
        <v>0</v>
      </c>
      <c r="U52" s="1024"/>
      <c r="V52" s="1023">
        <f t="shared" ref="V52" si="11">SUMPRODUCT(V44:V50,$CG$44:$CG$50)</f>
        <v>0</v>
      </c>
      <c r="W52" s="1024"/>
      <c r="X52" s="1023">
        <f t="shared" ref="X52" si="12">SUMPRODUCT(X44:X50,$CG$44:$CG$50)</f>
        <v>0</v>
      </c>
      <c r="Y52" s="1024"/>
      <c r="Z52" s="1023">
        <f t="shared" ref="Z52:CB52" si="13">SUMPRODUCT(Z44:Z50,$CG$44:$CG$50)</f>
        <v>0</v>
      </c>
      <c r="AA52" s="1024"/>
      <c r="AB52" s="1023">
        <f t="shared" ref="AB52:CD52" si="14">SUMPRODUCT(AB44:AB50,$CG$44:$CG$50)</f>
        <v>1269.5112206732404</v>
      </c>
      <c r="AC52" s="1024"/>
      <c r="AD52" s="1023">
        <f t="shared" ref="AD52:BN52" si="15">SUMPRODUCT(AD44:AD50,$CG$44:$CG$50)</f>
        <v>1269.5112206732404</v>
      </c>
      <c r="AE52" s="1024"/>
      <c r="AF52" s="1023">
        <f t="shared" ref="AF52:BP52" si="16">SUMPRODUCT(AF44:AF50,$CG$44:$CG$50)</f>
        <v>1269.5112206732404</v>
      </c>
      <c r="AG52" s="1024"/>
      <c r="AH52" s="1023">
        <f t="shared" ref="AH52:BR52" si="17">SUMPRODUCT(AH44:AH50,$CG$44:$CG$50)</f>
        <v>0</v>
      </c>
      <c r="AI52" s="1024"/>
      <c r="AJ52" s="1023">
        <f t="shared" ref="AJ52:BT52" si="18">SUMPRODUCT(AJ44:AJ50,$CG$44:$CG$50)</f>
        <v>0</v>
      </c>
      <c r="AK52" s="1024"/>
      <c r="AL52" s="1023">
        <f t="shared" ref="AL52:BV52" si="19">SUMPRODUCT(AL44:AL50,$CG$44:$CG$50)</f>
        <v>0</v>
      </c>
      <c r="AM52" s="1024"/>
      <c r="AN52" s="1023">
        <f t="shared" ref="AN52:BX52" si="20">SUMPRODUCT(AN44:AN50,$CG$44:$CG$50)</f>
        <v>0</v>
      </c>
      <c r="AO52" s="1024"/>
      <c r="AP52" s="1023">
        <f t="shared" ref="AP52" si="21">SUMPRODUCT(AP44:AP50,$CG$44:$CG$50)</f>
        <v>2539.0224413464807</v>
      </c>
      <c r="AQ52" s="1024"/>
      <c r="AR52" s="1023">
        <f t="shared" si="13"/>
        <v>2539.0224413464807</v>
      </c>
      <c r="AS52" s="1024"/>
      <c r="AT52" s="1023">
        <f t="shared" si="14"/>
        <v>1269.5112206732404</v>
      </c>
      <c r="AU52" s="1024"/>
      <c r="AV52" s="1023">
        <f t="shared" si="15"/>
        <v>1269.5112206732404</v>
      </c>
      <c r="AW52" s="1024"/>
      <c r="AX52" s="1023">
        <f t="shared" si="16"/>
        <v>1269.5112206732404</v>
      </c>
      <c r="AY52" s="1024"/>
      <c r="AZ52" s="1023">
        <f t="shared" si="17"/>
        <v>1269.5112206732404</v>
      </c>
      <c r="BA52" s="1024"/>
      <c r="BB52" s="1023">
        <f t="shared" si="18"/>
        <v>1269.5112206732404</v>
      </c>
      <c r="BC52" s="1024"/>
      <c r="BD52" s="1023">
        <f t="shared" si="19"/>
        <v>1269.5112206732404</v>
      </c>
      <c r="BE52" s="1024"/>
      <c r="BF52" s="1023">
        <f t="shared" si="20"/>
        <v>1269.5112206732404</v>
      </c>
      <c r="BG52" s="1024"/>
      <c r="BH52" s="1023">
        <f t="shared" ref="BH52" si="22">SUMPRODUCT(BH44:BH50,$CG$44:$CG$50)</f>
        <v>1269.5112206732404</v>
      </c>
      <c r="BI52" s="1024"/>
      <c r="BJ52" s="1023">
        <f t="shared" si="13"/>
        <v>6347.5561033662025</v>
      </c>
      <c r="BK52" s="1024"/>
      <c r="BL52" s="1023">
        <f t="shared" si="14"/>
        <v>2539.0224413464807</v>
      </c>
      <c r="BM52" s="1024"/>
      <c r="BN52" s="1023">
        <f t="shared" si="15"/>
        <v>6347.5561033662025</v>
      </c>
      <c r="BO52" s="1024"/>
      <c r="BP52" s="1023">
        <f t="shared" si="16"/>
        <v>6347.5561033662025</v>
      </c>
      <c r="BQ52" s="1024"/>
      <c r="BR52" s="1023">
        <f t="shared" si="17"/>
        <v>6347.5561033662025</v>
      </c>
      <c r="BS52" s="1024"/>
      <c r="BT52" s="1023">
        <f t="shared" si="18"/>
        <v>6347.5561033662025</v>
      </c>
      <c r="BU52" s="1024"/>
      <c r="BV52" s="1023">
        <f t="shared" si="19"/>
        <v>5078.0448826929614</v>
      </c>
      <c r="BW52" s="1024"/>
      <c r="BX52" s="1023">
        <f t="shared" si="20"/>
        <v>3808.5336620197209</v>
      </c>
      <c r="BY52" s="1024"/>
      <c r="BZ52" s="1023">
        <f t="shared" ref="BZ52" si="23">SUMPRODUCT(BZ44:BZ50,$CG$44:$CG$50)</f>
        <v>5078.0448826929614</v>
      </c>
      <c r="CA52" s="1024"/>
      <c r="CB52" s="1023">
        <f t="shared" si="13"/>
        <v>3808.5336620197209</v>
      </c>
      <c r="CC52" s="1024"/>
      <c r="CD52" s="1023">
        <f t="shared" si="14"/>
        <v>5078.0448826929614</v>
      </c>
      <c r="CE52" s="1024"/>
      <c r="CF52" s="295"/>
      <c r="CG52" s="296"/>
      <c r="CH52" s="297"/>
      <c r="CI52" s="124"/>
      <c r="CJ52" s="124"/>
      <c r="CK52" s="124"/>
      <c r="CL52" s="124"/>
      <c r="CM52" s="124"/>
      <c r="CN52" s="299"/>
      <c r="CO52" s="293"/>
      <c r="CP52" s="299"/>
    </row>
    <row r="53" spans="1:95" outlineLevel="1" x14ac:dyDescent="0.2">
      <c r="A53" s="300"/>
      <c r="C53" s="301"/>
      <c r="AB53" s="302"/>
      <c r="AY53" s="303"/>
      <c r="CF53" s="1025" t="s">
        <v>349</v>
      </c>
      <c r="CG53" s="1026"/>
      <c r="CH53" s="1026"/>
      <c r="CI53" s="124"/>
      <c r="CJ53" s="124"/>
      <c r="CK53" s="124"/>
      <c r="CL53" s="124"/>
      <c r="CM53" s="124"/>
    </row>
    <row r="54" spans="1:95" ht="12.75" customHeight="1" outlineLevel="1" x14ac:dyDescent="0.2">
      <c r="A54" s="562" t="s">
        <v>355</v>
      </c>
      <c r="B54" s="563"/>
      <c r="C54" s="564"/>
      <c r="D54" s="1109"/>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c r="AK54" s="1015"/>
      <c r="AL54" s="1015"/>
      <c r="AM54" s="1015"/>
      <c r="AN54" s="1015"/>
      <c r="AO54" s="1015"/>
      <c r="AP54" s="1015"/>
      <c r="AQ54" s="1015"/>
      <c r="AR54" s="1015"/>
      <c r="AS54" s="1015"/>
      <c r="AT54" s="1015"/>
      <c r="AU54" s="1015"/>
      <c r="AV54" s="1015"/>
      <c r="AW54" s="1015"/>
      <c r="AX54" s="1015"/>
      <c r="AY54" s="1015"/>
      <c r="AZ54" s="1015"/>
      <c r="BA54" s="1015"/>
      <c r="BB54" s="1015"/>
      <c r="BC54" s="1015"/>
      <c r="BD54" s="1015"/>
      <c r="BE54" s="1015"/>
      <c r="BF54" s="1015"/>
      <c r="BG54" s="1015"/>
      <c r="BH54" s="1015"/>
      <c r="BI54" s="1015"/>
      <c r="BJ54" s="1015"/>
      <c r="BK54" s="1015"/>
      <c r="BL54" s="1015"/>
      <c r="BM54" s="1015"/>
      <c r="BN54" s="1015"/>
      <c r="BO54" s="1015"/>
      <c r="BP54" s="1015"/>
      <c r="BQ54" s="1015"/>
      <c r="BR54" s="1015"/>
      <c r="BS54" s="1015"/>
      <c r="BT54" s="1015"/>
      <c r="BU54" s="1015"/>
      <c r="BV54" s="1015"/>
      <c r="BW54" s="1015"/>
      <c r="BX54" s="1015"/>
      <c r="BY54" s="1015"/>
      <c r="BZ54" s="1015"/>
      <c r="CA54" s="1015"/>
      <c r="CB54" s="1015"/>
      <c r="CC54" s="1015"/>
      <c r="CD54" s="1015"/>
      <c r="CE54" s="1015"/>
      <c r="CF54" s="565" t="s">
        <v>344</v>
      </c>
      <c r="CG54" s="565" t="s">
        <v>345</v>
      </c>
      <c r="CH54" s="566" t="s">
        <v>346</v>
      </c>
      <c r="CI54" s="124"/>
      <c r="CJ54" s="124"/>
      <c r="CK54" s="124"/>
      <c r="CL54" s="124"/>
      <c r="CM54" s="124"/>
    </row>
    <row r="55" spans="1:95" ht="12.75" customHeight="1" outlineLevel="1" x14ac:dyDescent="0.2">
      <c r="A55" s="575" t="s">
        <v>373</v>
      </c>
      <c r="B55" s="576"/>
      <c r="C55" s="576" t="s">
        <v>357</v>
      </c>
      <c r="D55" s="1112"/>
      <c r="E55" s="1022"/>
      <c r="F55" s="1022"/>
      <c r="G55" s="1022"/>
      <c r="H55" s="1022"/>
      <c r="I55" s="1022"/>
      <c r="J55" s="1022"/>
      <c r="K55" s="1022"/>
      <c r="L55" s="1022"/>
      <c r="M55" s="1022"/>
      <c r="N55" s="1022"/>
      <c r="O55" s="1022"/>
      <c r="P55" s="1022"/>
      <c r="Q55" s="1022"/>
      <c r="R55" s="1022"/>
      <c r="S55" s="1022"/>
      <c r="T55" s="1022"/>
      <c r="U55" s="1022"/>
      <c r="V55" s="1022"/>
      <c r="W55" s="1022"/>
      <c r="X55" s="1022"/>
      <c r="Y55" s="1022"/>
      <c r="Z55" s="1022"/>
      <c r="AA55" s="1022"/>
      <c r="AB55" s="1022"/>
      <c r="AC55" s="1022"/>
      <c r="AD55" s="1022"/>
      <c r="AE55" s="1022"/>
      <c r="AF55" s="1022"/>
      <c r="AG55" s="1022"/>
      <c r="AH55" s="1022"/>
      <c r="AI55" s="1022"/>
      <c r="AJ55" s="1022"/>
      <c r="AK55" s="1022"/>
      <c r="AL55" s="1022"/>
      <c r="AM55" s="1022"/>
      <c r="AN55" s="1022"/>
      <c r="AO55" s="1022"/>
      <c r="AP55" s="1022"/>
      <c r="AQ55" s="1022"/>
      <c r="AR55" s="1022"/>
      <c r="AS55" s="1022"/>
      <c r="AT55" s="1022"/>
      <c r="AU55" s="1022"/>
      <c r="AV55" s="1022"/>
      <c r="AW55" s="1022"/>
      <c r="AX55" s="1022"/>
      <c r="AY55" s="1022"/>
      <c r="AZ55" s="1022"/>
      <c r="BA55" s="1022"/>
      <c r="BB55" s="1022"/>
      <c r="BC55" s="1022"/>
      <c r="BD55" s="1022"/>
      <c r="BE55" s="1022"/>
      <c r="BF55" s="1022"/>
      <c r="BG55" s="1022"/>
      <c r="BH55" s="1022"/>
      <c r="BI55" s="1022"/>
      <c r="BJ55" s="1022"/>
      <c r="BK55" s="1022"/>
      <c r="BL55" s="1022"/>
      <c r="BM55" s="1022"/>
      <c r="BN55" s="1022"/>
      <c r="BO55" s="1022"/>
      <c r="BP55" s="1022"/>
      <c r="BQ55" s="1022"/>
      <c r="BR55" s="1022"/>
      <c r="BS55" s="1022"/>
      <c r="BT55" s="1022"/>
      <c r="BU55" s="1022"/>
      <c r="BV55" s="1022"/>
      <c r="BW55" s="1022"/>
      <c r="BX55" s="1022"/>
      <c r="BY55" s="1022"/>
      <c r="BZ55" s="1022"/>
      <c r="CA55" s="1022"/>
      <c r="CB55" s="1022"/>
      <c r="CC55" s="1022"/>
      <c r="CD55" s="1022"/>
      <c r="CE55" s="1022"/>
      <c r="CF55" s="571">
        <f t="shared" ref="CF55:CF61" si="24">SUM(D55:CE55)</f>
        <v>0</v>
      </c>
      <c r="CG55" s="572">
        <v>95</v>
      </c>
      <c r="CH55" s="573">
        <f t="shared" ref="CH55:CH61" si="25">CF55*CG55</f>
        <v>0</v>
      </c>
      <c r="CI55" s="124"/>
      <c r="CJ55" s="124"/>
      <c r="CK55" s="124"/>
      <c r="CL55" s="124"/>
      <c r="CM55" s="124"/>
    </row>
    <row r="56" spans="1:95" ht="12.75" customHeight="1" outlineLevel="1" x14ac:dyDescent="0.2">
      <c r="A56" s="575" t="s">
        <v>358</v>
      </c>
      <c r="B56" s="576"/>
      <c r="C56" s="576" t="s">
        <v>2</v>
      </c>
      <c r="D56" s="1111"/>
      <c r="E56" s="1019"/>
      <c r="F56" s="1019"/>
      <c r="G56" s="1019"/>
      <c r="H56" s="1019"/>
      <c r="I56" s="1019"/>
      <c r="J56" s="1019"/>
      <c r="K56" s="1019"/>
      <c r="L56" s="1019"/>
      <c r="M56" s="1019"/>
      <c r="N56" s="1019"/>
      <c r="O56" s="1019"/>
      <c r="P56" s="1019"/>
      <c r="Q56" s="1019"/>
      <c r="R56" s="1019"/>
      <c r="S56" s="1019"/>
      <c r="T56" s="1019"/>
      <c r="U56" s="1019"/>
      <c r="V56" s="1019"/>
      <c r="W56" s="1019"/>
      <c r="X56" s="1019"/>
      <c r="Y56" s="1019"/>
      <c r="Z56" s="1019"/>
      <c r="AA56" s="1019"/>
      <c r="AB56" s="1019"/>
      <c r="AC56" s="1019"/>
      <c r="AD56" s="1019"/>
      <c r="AE56" s="1019"/>
      <c r="AF56" s="1019"/>
      <c r="AG56" s="1019"/>
      <c r="AH56" s="1019"/>
      <c r="AI56" s="1019"/>
      <c r="AJ56" s="1019"/>
      <c r="AK56" s="1019"/>
      <c r="AL56" s="1019"/>
      <c r="AM56" s="1019"/>
      <c r="AN56" s="1019"/>
      <c r="AO56" s="1019"/>
      <c r="AP56" s="1019"/>
      <c r="AQ56" s="1019"/>
      <c r="AR56" s="1019"/>
      <c r="AS56" s="1019"/>
      <c r="AT56" s="1019"/>
      <c r="AU56" s="1019"/>
      <c r="AV56" s="1019"/>
      <c r="AW56" s="1019"/>
      <c r="AX56" s="1019"/>
      <c r="AY56" s="1019"/>
      <c r="AZ56" s="1019"/>
      <c r="BA56" s="1019"/>
      <c r="BB56" s="1019"/>
      <c r="BC56" s="1019"/>
      <c r="BD56" s="1019"/>
      <c r="BE56" s="1019"/>
      <c r="BF56" s="1019"/>
      <c r="BG56" s="1019"/>
      <c r="BH56" s="1019"/>
      <c r="BI56" s="1019"/>
      <c r="BJ56" s="1019"/>
      <c r="BK56" s="1019"/>
      <c r="BL56" s="1019"/>
      <c r="BM56" s="1019"/>
      <c r="BN56" s="1019"/>
      <c r="BO56" s="1019"/>
      <c r="BP56" s="1019"/>
      <c r="BQ56" s="1019"/>
      <c r="BR56" s="1019"/>
      <c r="BS56" s="1019"/>
      <c r="BT56" s="1019"/>
      <c r="BU56" s="1019"/>
      <c r="BV56" s="1019"/>
      <c r="BW56" s="1019"/>
      <c r="BX56" s="1019"/>
      <c r="BY56" s="1019"/>
      <c r="BZ56" s="1019"/>
      <c r="CA56" s="1019"/>
      <c r="CB56" s="1019"/>
      <c r="CC56" s="1019"/>
      <c r="CD56" s="1019"/>
      <c r="CE56" s="1019"/>
      <c r="CF56" s="571">
        <f t="shared" si="24"/>
        <v>0</v>
      </c>
      <c r="CG56" s="572">
        <v>95</v>
      </c>
      <c r="CH56" s="573">
        <f t="shared" si="25"/>
        <v>0</v>
      </c>
      <c r="CI56" s="124"/>
      <c r="CJ56" s="124"/>
      <c r="CK56" s="124"/>
      <c r="CL56" s="124"/>
      <c r="CM56" s="124"/>
    </row>
    <row r="57" spans="1:95" ht="12.75" customHeight="1" outlineLevel="1" x14ac:dyDescent="0.2">
      <c r="A57" s="577" t="s">
        <v>361</v>
      </c>
      <c r="B57" s="578"/>
      <c r="C57" s="578" t="s">
        <v>7</v>
      </c>
      <c r="D57" s="1111"/>
      <c r="E57" s="1019"/>
      <c r="F57" s="1019"/>
      <c r="G57" s="1019"/>
      <c r="H57" s="1019"/>
      <c r="I57" s="1019"/>
      <c r="J57" s="1019"/>
      <c r="K57" s="1019"/>
      <c r="L57" s="1019"/>
      <c r="M57" s="1019"/>
      <c r="N57" s="1019"/>
      <c r="O57" s="1019"/>
      <c r="P57" s="1019"/>
      <c r="Q57" s="1019"/>
      <c r="R57" s="1019"/>
      <c r="S57" s="1019"/>
      <c r="T57" s="1019"/>
      <c r="U57" s="1019"/>
      <c r="V57" s="1019"/>
      <c r="W57" s="1019"/>
      <c r="X57" s="1019"/>
      <c r="Y57" s="1019"/>
      <c r="Z57" s="1019"/>
      <c r="AA57" s="1019"/>
      <c r="AB57" s="1019"/>
      <c r="AC57" s="1019"/>
      <c r="AD57" s="1019"/>
      <c r="AE57" s="1019"/>
      <c r="AF57" s="1019"/>
      <c r="AG57" s="1019"/>
      <c r="AH57" s="1019"/>
      <c r="AI57" s="1019"/>
      <c r="AJ57" s="1019"/>
      <c r="AK57" s="1019"/>
      <c r="AL57" s="1019"/>
      <c r="AM57" s="1019"/>
      <c r="AN57" s="1019"/>
      <c r="AO57" s="1019"/>
      <c r="AP57" s="1019"/>
      <c r="AQ57" s="1019"/>
      <c r="AR57" s="1019"/>
      <c r="AS57" s="1019"/>
      <c r="AT57" s="1019"/>
      <c r="AU57" s="1019"/>
      <c r="AV57" s="1019"/>
      <c r="AW57" s="1019"/>
      <c r="AX57" s="1019"/>
      <c r="AY57" s="1019"/>
      <c r="AZ57" s="1019"/>
      <c r="BA57" s="1019"/>
      <c r="BB57" s="1019"/>
      <c r="BC57" s="1019"/>
      <c r="BD57" s="1019"/>
      <c r="BE57" s="1019"/>
      <c r="BF57" s="1019"/>
      <c r="BG57" s="1019"/>
      <c r="BH57" s="1019"/>
      <c r="BI57" s="1019"/>
      <c r="BJ57" s="1019"/>
      <c r="BK57" s="1019"/>
      <c r="BL57" s="1019"/>
      <c r="BM57" s="1019"/>
      <c r="BN57" s="1019"/>
      <c r="BO57" s="1019"/>
      <c r="BP57" s="1019"/>
      <c r="BQ57" s="1019"/>
      <c r="BR57" s="1019"/>
      <c r="BS57" s="1019"/>
      <c r="BT57" s="1019"/>
      <c r="BU57" s="1019"/>
      <c r="BV57" s="1019"/>
      <c r="BW57" s="1019"/>
      <c r="BX57" s="1019"/>
      <c r="BY57" s="1019"/>
      <c r="BZ57" s="1019"/>
      <c r="CA57" s="1019"/>
      <c r="CB57" s="1019"/>
      <c r="CC57" s="1019"/>
      <c r="CD57" s="1019"/>
      <c r="CE57" s="1019"/>
      <c r="CF57" s="571">
        <f t="shared" si="24"/>
        <v>0</v>
      </c>
      <c r="CG57" s="574">
        <v>95</v>
      </c>
      <c r="CH57" s="573">
        <f t="shared" si="25"/>
        <v>0</v>
      </c>
      <c r="CI57" s="124"/>
      <c r="CJ57" s="124"/>
      <c r="CK57" s="124"/>
      <c r="CL57" s="124"/>
      <c r="CM57" s="124"/>
    </row>
    <row r="58" spans="1:95" ht="12.75" customHeight="1" outlineLevel="1" x14ac:dyDescent="0.2">
      <c r="A58" s="579" t="s">
        <v>359</v>
      </c>
      <c r="B58" s="578"/>
      <c r="C58" s="578" t="s">
        <v>3</v>
      </c>
      <c r="D58" s="1111"/>
      <c r="E58" s="1019"/>
      <c r="F58" s="1019"/>
      <c r="G58" s="1019"/>
      <c r="H58" s="1019"/>
      <c r="I58" s="1019"/>
      <c r="J58" s="1019"/>
      <c r="K58" s="1019"/>
      <c r="L58" s="1019"/>
      <c r="M58" s="1019"/>
      <c r="N58" s="1019"/>
      <c r="O58" s="1019"/>
      <c r="P58" s="1019"/>
      <c r="Q58" s="1019"/>
      <c r="R58" s="1019"/>
      <c r="S58" s="1019"/>
      <c r="T58" s="1019"/>
      <c r="U58" s="1019"/>
      <c r="V58" s="1019"/>
      <c r="W58" s="1019"/>
      <c r="X58" s="1019"/>
      <c r="Y58" s="1019"/>
      <c r="Z58" s="1019"/>
      <c r="AA58" s="1019"/>
      <c r="AB58" s="1019"/>
      <c r="AC58" s="1019"/>
      <c r="AD58" s="1019"/>
      <c r="AE58" s="1019"/>
      <c r="AF58" s="1019"/>
      <c r="AG58" s="1019"/>
      <c r="AH58" s="1019"/>
      <c r="AI58" s="1019"/>
      <c r="AJ58" s="1019"/>
      <c r="AK58" s="1019"/>
      <c r="AL58" s="1019"/>
      <c r="AM58" s="1019"/>
      <c r="AN58" s="1019"/>
      <c r="AO58" s="1019"/>
      <c r="AP58" s="1019"/>
      <c r="AQ58" s="1019"/>
      <c r="AR58" s="1019"/>
      <c r="AS58" s="1019"/>
      <c r="AT58" s="1019"/>
      <c r="AU58" s="1019"/>
      <c r="AV58" s="1019"/>
      <c r="AW58" s="1019"/>
      <c r="AX58" s="1019"/>
      <c r="AY58" s="1019"/>
      <c r="AZ58" s="1019"/>
      <c r="BA58" s="1019"/>
      <c r="BB58" s="1019"/>
      <c r="BC58" s="1019"/>
      <c r="BD58" s="1019"/>
      <c r="BE58" s="1019"/>
      <c r="BF58" s="1019"/>
      <c r="BG58" s="1019"/>
      <c r="BH58" s="1019"/>
      <c r="BI58" s="1019"/>
      <c r="BJ58" s="1019"/>
      <c r="BK58" s="1019"/>
      <c r="BL58" s="1019"/>
      <c r="BM58" s="1019"/>
      <c r="BN58" s="1019"/>
      <c r="BO58" s="1019"/>
      <c r="BP58" s="1019"/>
      <c r="BQ58" s="1019"/>
      <c r="BR58" s="1019"/>
      <c r="BS58" s="1019"/>
      <c r="BT58" s="1019"/>
      <c r="BU58" s="1019"/>
      <c r="BV58" s="1019"/>
      <c r="BW58" s="1019"/>
      <c r="BX58" s="1019"/>
      <c r="BY58" s="1019"/>
      <c r="BZ58" s="1019"/>
      <c r="CA58" s="1019"/>
      <c r="CB58" s="1019"/>
      <c r="CC58" s="1019"/>
      <c r="CD58" s="1019"/>
      <c r="CE58" s="1019"/>
      <c r="CF58" s="571">
        <f t="shared" si="24"/>
        <v>0</v>
      </c>
      <c r="CG58" s="574">
        <v>95</v>
      </c>
      <c r="CH58" s="573">
        <f t="shared" si="25"/>
        <v>0</v>
      </c>
      <c r="CI58" s="124"/>
      <c r="CJ58" s="124"/>
      <c r="CK58" s="124"/>
      <c r="CL58" s="124"/>
      <c r="CM58" s="124"/>
    </row>
    <row r="59" spans="1:95" ht="12.75" customHeight="1" outlineLevel="1" x14ac:dyDescent="0.2">
      <c r="A59" s="579" t="s">
        <v>362</v>
      </c>
      <c r="B59" s="578"/>
      <c r="C59" s="578" t="s">
        <v>8</v>
      </c>
      <c r="D59" s="1111"/>
      <c r="E59" s="1019"/>
      <c r="F59" s="1019"/>
      <c r="G59" s="1019"/>
      <c r="H59" s="1019"/>
      <c r="I59" s="1019"/>
      <c r="J59" s="1019"/>
      <c r="K59" s="1019"/>
      <c r="L59" s="1019"/>
      <c r="M59" s="1019"/>
      <c r="N59" s="1019"/>
      <c r="O59" s="1019"/>
      <c r="P59" s="1019"/>
      <c r="Q59" s="1019"/>
      <c r="R59" s="1019"/>
      <c r="S59" s="1019"/>
      <c r="T59" s="1019"/>
      <c r="U59" s="1019"/>
      <c r="V59" s="1019"/>
      <c r="W59" s="1019"/>
      <c r="X59" s="1019"/>
      <c r="Y59" s="1019"/>
      <c r="Z59" s="1019"/>
      <c r="AA59" s="1019"/>
      <c r="AB59" s="1019"/>
      <c r="AC59" s="1019"/>
      <c r="AD59" s="1019"/>
      <c r="AE59" s="1019"/>
      <c r="AF59" s="1019"/>
      <c r="AG59" s="1019"/>
      <c r="AH59" s="1019"/>
      <c r="AI59" s="1019"/>
      <c r="AJ59" s="1019"/>
      <c r="AK59" s="1019"/>
      <c r="AL59" s="1019"/>
      <c r="AM59" s="1019"/>
      <c r="AN59" s="1019"/>
      <c r="AO59" s="1019"/>
      <c r="AP59" s="1019"/>
      <c r="AQ59" s="1019"/>
      <c r="AR59" s="1019"/>
      <c r="AS59" s="1019"/>
      <c r="AT59" s="1019"/>
      <c r="AU59" s="1019"/>
      <c r="AV59" s="1019"/>
      <c r="AW59" s="1019"/>
      <c r="AX59" s="1019"/>
      <c r="AY59" s="1019"/>
      <c r="AZ59" s="1019"/>
      <c r="BA59" s="1019"/>
      <c r="BB59" s="1019"/>
      <c r="BC59" s="1019"/>
      <c r="BD59" s="1019"/>
      <c r="BE59" s="1019"/>
      <c r="BF59" s="1019"/>
      <c r="BG59" s="1019"/>
      <c r="BH59" s="1019"/>
      <c r="BI59" s="1019"/>
      <c r="BJ59" s="1019"/>
      <c r="BK59" s="1019"/>
      <c r="BL59" s="1019"/>
      <c r="BM59" s="1019"/>
      <c r="BN59" s="1019"/>
      <c r="BO59" s="1019"/>
      <c r="BP59" s="1019"/>
      <c r="BQ59" s="1019"/>
      <c r="BR59" s="1019"/>
      <c r="BS59" s="1019"/>
      <c r="BT59" s="1019"/>
      <c r="BU59" s="1019"/>
      <c r="BV59" s="1019"/>
      <c r="BW59" s="1019"/>
      <c r="BX59" s="1019"/>
      <c r="BY59" s="1019"/>
      <c r="BZ59" s="1019"/>
      <c r="CA59" s="1019"/>
      <c r="CB59" s="1019"/>
      <c r="CC59" s="1019"/>
      <c r="CD59" s="1019"/>
      <c r="CE59" s="1019"/>
      <c r="CF59" s="571">
        <f t="shared" si="24"/>
        <v>0</v>
      </c>
      <c r="CG59" s="574">
        <v>95</v>
      </c>
      <c r="CH59" s="573">
        <f t="shared" si="25"/>
        <v>0</v>
      </c>
      <c r="CI59" s="124"/>
      <c r="CJ59" s="124"/>
      <c r="CK59" s="124"/>
      <c r="CL59" s="124"/>
      <c r="CM59" s="124"/>
    </row>
    <row r="60" spans="1:95" ht="12.75" customHeight="1" outlineLevel="1" x14ac:dyDescent="0.2">
      <c r="A60" s="579" t="s">
        <v>360</v>
      </c>
      <c r="B60" s="578"/>
      <c r="C60" s="578" t="s">
        <v>9</v>
      </c>
      <c r="D60" s="1111"/>
      <c r="E60" s="1019"/>
      <c r="F60" s="1019"/>
      <c r="G60" s="1019"/>
      <c r="H60" s="1019"/>
      <c r="I60" s="1019"/>
      <c r="J60" s="1019"/>
      <c r="K60" s="1019"/>
      <c r="L60" s="1019"/>
      <c r="M60" s="1019"/>
      <c r="N60" s="1019"/>
      <c r="O60" s="1019"/>
      <c r="P60" s="1019"/>
      <c r="Q60" s="1019"/>
      <c r="R60" s="1019"/>
      <c r="S60" s="1019"/>
      <c r="T60" s="1019"/>
      <c r="U60" s="1019"/>
      <c r="V60" s="1019"/>
      <c r="W60" s="1019"/>
      <c r="X60" s="1019"/>
      <c r="Y60" s="1019"/>
      <c r="Z60" s="1019"/>
      <c r="AA60" s="1019"/>
      <c r="AB60" s="1019"/>
      <c r="AC60" s="1019"/>
      <c r="AD60" s="1019"/>
      <c r="AE60" s="1019"/>
      <c r="AF60" s="1019"/>
      <c r="AG60" s="1019"/>
      <c r="AH60" s="1019"/>
      <c r="AI60" s="1019"/>
      <c r="AJ60" s="1019"/>
      <c r="AK60" s="1019"/>
      <c r="AL60" s="1019"/>
      <c r="AM60" s="1019"/>
      <c r="AN60" s="1019"/>
      <c r="AO60" s="1019"/>
      <c r="AP60" s="1019"/>
      <c r="AQ60" s="1019"/>
      <c r="AR60" s="1019"/>
      <c r="AS60" s="1019"/>
      <c r="AT60" s="1019"/>
      <c r="AU60" s="1019"/>
      <c r="AV60" s="1019"/>
      <c r="AW60" s="1019"/>
      <c r="AX60" s="1019"/>
      <c r="AY60" s="1019"/>
      <c r="AZ60" s="1019"/>
      <c r="BA60" s="1019"/>
      <c r="BB60" s="1019"/>
      <c r="BC60" s="1019"/>
      <c r="BD60" s="1019"/>
      <c r="BE60" s="1019"/>
      <c r="BF60" s="1019"/>
      <c r="BG60" s="1019"/>
      <c r="BH60" s="1019"/>
      <c r="BI60" s="1019"/>
      <c r="BJ60" s="1019"/>
      <c r="BK60" s="1019"/>
      <c r="BL60" s="1019"/>
      <c r="BM60" s="1019"/>
      <c r="BN60" s="1019"/>
      <c r="BO60" s="1019"/>
      <c r="BP60" s="1019"/>
      <c r="BQ60" s="1019"/>
      <c r="BR60" s="1019"/>
      <c r="BS60" s="1019"/>
      <c r="BT60" s="1019"/>
      <c r="BU60" s="1019"/>
      <c r="BV60" s="1019"/>
      <c r="BW60" s="1019"/>
      <c r="BX60" s="1019"/>
      <c r="BY60" s="1019"/>
      <c r="BZ60" s="1019"/>
      <c r="CA60" s="1019"/>
      <c r="CB60" s="1019"/>
      <c r="CC60" s="1019"/>
      <c r="CD60" s="1019"/>
      <c r="CE60" s="1019"/>
      <c r="CF60" s="571">
        <f t="shared" si="24"/>
        <v>0</v>
      </c>
      <c r="CG60" s="574">
        <v>95</v>
      </c>
      <c r="CH60" s="573">
        <f t="shared" si="25"/>
        <v>0</v>
      </c>
      <c r="CI60" s="124"/>
      <c r="CJ60" s="124"/>
      <c r="CK60" s="124"/>
      <c r="CL60" s="124"/>
      <c r="CM60" s="124"/>
    </row>
    <row r="61" spans="1:95" ht="12.75" customHeight="1" outlineLevel="1" x14ac:dyDescent="0.2">
      <c r="A61" s="579" t="s">
        <v>363</v>
      </c>
      <c r="B61" s="578"/>
      <c r="C61" s="580" t="s">
        <v>10</v>
      </c>
      <c r="D61" s="1110"/>
      <c r="E61" s="1016"/>
      <c r="F61" s="1016"/>
      <c r="G61" s="1016"/>
      <c r="H61" s="1016"/>
      <c r="I61" s="1016"/>
      <c r="J61" s="1016"/>
      <c r="K61" s="1016"/>
      <c r="L61" s="1016"/>
      <c r="M61" s="1016"/>
      <c r="N61" s="1016"/>
      <c r="O61" s="1016"/>
      <c r="P61" s="1016"/>
      <c r="Q61" s="1016"/>
      <c r="R61" s="1016"/>
      <c r="S61" s="1016"/>
      <c r="T61" s="1016"/>
      <c r="U61" s="1016"/>
      <c r="V61" s="1016"/>
      <c r="W61" s="1016"/>
      <c r="X61" s="1016"/>
      <c r="Y61" s="1016"/>
      <c r="Z61" s="1016"/>
      <c r="AA61" s="1016"/>
      <c r="AB61" s="1016"/>
      <c r="AC61" s="1016"/>
      <c r="AD61" s="1016"/>
      <c r="AE61" s="1016"/>
      <c r="AF61" s="1016"/>
      <c r="AG61" s="1016"/>
      <c r="AH61" s="1016"/>
      <c r="AI61" s="1016"/>
      <c r="AJ61" s="1016"/>
      <c r="AK61" s="1016"/>
      <c r="AL61" s="1016"/>
      <c r="AM61" s="1016"/>
      <c r="AN61" s="1016"/>
      <c r="AO61" s="1016"/>
      <c r="AP61" s="1016"/>
      <c r="AQ61" s="1016"/>
      <c r="AR61" s="1016"/>
      <c r="AS61" s="1016"/>
      <c r="AT61" s="1016"/>
      <c r="AU61" s="1016"/>
      <c r="AV61" s="1016"/>
      <c r="AW61" s="1016"/>
      <c r="AX61" s="1016"/>
      <c r="AY61" s="1016"/>
      <c r="AZ61" s="1016"/>
      <c r="BA61" s="1016"/>
      <c r="BB61" s="1016"/>
      <c r="BC61" s="1016"/>
      <c r="BD61" s="1016"/>
      <c r="BE61" s="1016"/>
      <c r="BF61" s="1016"/>
      <c r="BG61" s="1016"/>
      <c r="BH61" s="1016"/>
      <c r="BI61" s="1016"/>
      <c r="BJ61" s="1016"/>
      <c r="BK61" s="1016"/>
      <c r="BL61" s="1016"/>
      <c r="BM61" s="1016"/>
      <c r="BN61" s="1016"/>
      <c r="BO61" s="1016"/>
      <c r="BP61" s="1016"/>
      <c r="BQ61" s="1016"/>
      <c r="BR61" s="1016"/>
      <c r="BS61" s="1016"/>
      <c r="BT61" s="1016"/>
      <c r="BU61" s="1016"/>
      <c r="BV61" s="1016"/>
      <c r="BW61" s="1016"/>
      <c r="BX61" s="1016"/>
      <c r="BY61" s="1016"/>
      <c r="BZ61" s="1016"/>
      <c r="CA61" s="1016"/>
      <c r="CB61" s="1016"/>
      <c r="CC61" s="1016"/>
      <c r="CD61" s="1016"/>
      <c r="CE61" s="1016"/>
      <c r="CF61" s="571">
        <f t="shared" si="24"/>
        <v>0</v>
      </c>
      <c r="CG61" s="574">
        <v>95</v>
      </c>
      <c r="CH61" s="573">
        <f t="shared" si="25"/>
        <v>0</v>
      </c>
      <c r="CI61" s="124"/>
      <c r="CJ61" s="124"/>
      <c r="CK61" s="124"/>
      <c r="CL61" s="124"/>
      <c r="CM61" s="124"/>
    </row>
    <row r="62" spans="1:95" ht="12.75" customHeight="1" outlineLevel="1" x14ac:dyDescent="0.2">
      <c r="A62" s="562" t="s">
        <v>350</v>
      </c>
      <c r="B62" s="563"/>
      <c r="C62" s="567"/>
      <c r="D62" s="1109">
        <f t="shared" ref="D62" si="26">SUM(D55:E61)</f>
        <v>0</v>
      </c>
      <c r="E62" s="1015"/>
      <c r="F62" s="1015">
        <f t="shared" ref="F62" si="27">SUM(F55:G61)</f>
        <v>0</v>
      </c>
      <c r="G62" s="1015"/>
      <c r="H62" s="1015">
        <f t="shared" ref="H62" si="28">SUM(H55:I61)</f>
        <v>0</v>
      </c>
      <c r="I62" s="1015"/>
      <c r="J62" s="1015">
        <f t="shared" ref="J62" si="29">SUM(J55:K61)</f>
        <v>0</v>
      </c>
      <c r="K62" s="1015"/>
      <c r="L62" s="1015">
        <f t="shared" ref="L62" si="30">SUM(L55:M61)</f>
        <v>0</v>
      </c>
      <c r="M62" s="1015"/>
      <c r="N62" s="1015">
        <f t="shared" ref="N62" si="31">SUM(N55:O61)</f>
        <v>0</v>
      </c>
      <c r="O62" s="1015"/>
      <c r="P62" s="1015">
        <f t="shared" ref="P62" si="32">SUM(P55:Q61)</f>
        <v>0</v>
      </c>
      <c r="Q62" s="1015"/>
      <c r="R62" s="1015">
        <f t="shared" ref="R62" si="33">SUM(R55:S61)</f>
        <v>0</v>
      </c>
      <c r="S62" s="1015"/>
      <c r="T62" s="1015">
        <f t="shared" ref="T62" si="34">SUM(T55:U61)</f>
        <v>0</v>
      </c>
      <c r="U62" s="1015"/>
      <c r="V62" s="1015">
        <f t="shared" ref="V62" si="35">SUM(V55:W61)</f>
        <v>0</v>
      </c>
      <c r="W62" s="1015"/>
      <c r="X62" s="1015">
        <f t="shared" ref="X62" si="36">SUM(X55:Y61)</f>
        <v>0</v>
      </c>
      <c r="Y62" s="1015"/>
      <c r="Z62" s="1015">
        <f>SUM(Z55:AA61)</f>
        <v>0</v>
      </c>
      <c r="AA62" s="1015"/>
      <c r="AB62" s="1015">
        <f t="shared" ref="AB62:BX62" si="37">SUM(AB55:AC61)</f>
        <v>0</v>
      </c>
      <c r="AC62" s="1015"/>
      <c r="AD62" s="1015">
        <f t="shared" ref="AD62:BZ62" si="38">SUM(AD55:AE61)</f>
        <v>0</v>
      </c>
      <c r="AE62" s="1015"/>
      <c r="AF62" s="1015">
        <f t="shared" ref="AF62:CB62" si="39">SUM(AF55:AG61)</f>
        <v>0</v>
      </c>
      <c r="AG62" s="1015"/>
      <c r="AH62" s="1015">
        <f t="shared" ref="AH62:CD62" si="40">SUM(AH55:AI61)</f>
        <v>0</v>
      </c>
      <c r="AI62" s="1015"/>
      <c r="AJ62" s="1015">
        <f t="shared" ref="AJ62:BH62" si="41">SUM(AJ55:AK61)</f>
        <v>0</v>
      </c>
      <c r="AK62" s="1015"/>
      <c r="AL62" s="1015">
        <f t="shared" ref="AL62:BJ62" si="42">SUM(AL55:AM61)</f>
        <v>0</v>
      </c>
      <c r="AM62" s="1015"/>
      <c r="AN62" s="1015">
        <f t="shared" ref="AN62:BL62" si="43">SUM(AN55:AO61)</f>
        <v>0</v>
      </c>
      <c r="AO62" s="1015"/>
      <c r="AP62" s="1015">
        <f t="shared" ref="AP62:BN62" si="44">SUM(AP55:AQ61)</f>
        <v>0</v>
      </c>
      <c r="AQ62" s="1015"/>
      <c r="AR62" s="1015">
        <f t="shared" ref="AR62:BP62" si="45">SUM(AR55:AS61)</f>
        <v>0</v>
      </c>
      <c r="AS62" s="1015"/>
      <c r="AT62" s="1015">
        <f t="shared" ref="AT62:BR62" si="46">SUM(AT55:AU61)</f>
        <v>0</v>
      </c>
      <c r="AU62" s="1015"/>
      <c r="AV62" s="1015">
        <f t="shared" ref="AV62:BT62" si="47">SUM(AV55:AW61)</f>
        <v>0</v>
      </c>
      <c r="AW62" s="1015"/>
      <c r="AX62" s="1015">
        <f t="shared" ref="AX62" si="48">SUM(AX55:AY61)</f>
        <v>0</v>
      </c>
      <c r="AY62" s="1015"/>
      <c r="AZ62" s="1015">
        <f t="shared" si="37"/>
        <v>0</v>
      </c>
      <c r="BA62" s="1015"/>
      <c r="BB62" s="1015">
        <f t="shared" si="38"/>
        <v>0</v>
      </c>
      <c r="BC62" s="1015"/>
      <c r="BD62" s="1015">
        <f t="shared" si="39"/>
        <v>0</v>
      </c>
      <c r="BE62" s="1015"/>
      <c r="BF62" s="1015">
        <f t="shared" si="40"/>
        <v>0</v>
      </c>
      <c r="BG62" s="1015"/>
      <c r="BH62" s="1015">
        <f t="shared" si="41"/>
        <v>0</v>
      </c>
      <c r="BI62" s="1015"/>
      <c r="BJ62" s="1015">
        <f t="shared" si="42"/>
        <v>0</v>
      </c>
      <c r="BK62" s="1015"/>
      <c r="BL62" s="1015">
        <f t="shared" si="43"/>
        <v>0</v>
      </c>
      <c r="BM62" s="1015"/>
      <c r="BN62" s="1015">
        <f t="shared" si="44"/>
        <v>0</v>
      </c>
      <c r="BO62" s="1015"/>
      <c r="BP62" s="1015">
        <f t="shared" si="45"/>
        <v>0</v>
      </c>
      <c r="BQ62" s="1015"/>
      <c r="BR62" s="1015">
        <f t="shared" si="46"/>
        <v>0</v>
      </c>
      <c r="BS62" s="1015"/>
      <c r="BT62" s="1015">
        <f t="shared" si="47"/>
        <v>0</v>
      </c>
      <c r="BU62" s="1015"/>
      <c r="BV62" s="1015">
        <f t="shared" ref="BV62" si="49">SUM(BV55:BW61)</f>
        <v>0</v>
      </c>
      <c r="BW62" s="1015"/>
      <c r="BX62" s="1015">
        <f t="shared" si="37"/>
        <v>0</v>
      </c>
      <c r="BY62" s="1015"/>
      <c r="BZ62" s="1015">
        <f t="shared" si="38"/>
        <v>0</v>
      </c>
      <c r="CA62" s="1015"/>
      <c r="CB62" s="1015">
        <f t="shared" si="39"/>
        <v>0</v>
      </c>
      <c r="CC62" s="1015"/>
      <c r="CD62" s="1015">
        <f t="shared" si="40"/>
        <v>0</v>
      </c>
      <c r="CE62" s="1015"/>
      <c r="CF62" s="568">
        <f>SUM(CF55:CF61)</f>
        <v>0</v>
      </c>
      <c r="CG62" s="569"/>
      <c r="CH62" s="570">
        <f>SUM(CH55:CH61)</f>
        <v>0</v>
      </c>
      <c r="CI62" s="124"/>
      <c r="CJ62" s="124"/>
      <c r="CK62" s="124"/>
      <c r="CL62" s="124"/>
      <c r="CM62" s="124"/>
    </row>
    <row r="63" spans="1:95" ht="12.75" customHeight="1" outlineLevel="1" x14ac:dyDescent="0.2">
      <c r="A63" s="562" t="s">
        <v>348</v>
      </c>
      <c r="B63" s="563"/>
      <c r="C63" s="567"/>
      <c r="D63" s="1109">
        <f>SUMPRODUCT(D55:D61,$CG$55:$CG$61)</f>
        <v>0</v>
      </c>
      <c r="E63" s="1015"/>
      <c r="F63" s="1015">
        <f t="shared" ref="F63" si="50">SUMPRODUCT(F55:F61,$CG$55:$CG$61)</f>
        <v>0</v>
      </c>
      <c r="G63" s="1015"/>
      <c r="H63" s="1015">
        <f t="shared" ref="H63" si="51">SUMPRODUCT(H55:H61,$CG$55:$CG$61)</f>
        <v>0</v>
      </c>
      <c r="I63" s="1015"/>
      <c r="J63" s="1015">
        <f t="shared" ref="J63" si="52">SUMPRODUCT(J55:J61,$CG$55:$CG$61)</f>
        <v>0</v>
      </c>
      <c r="K63" s="1015"/>
      <c r="L63" s="1015">
        <f t="shared" ref="L63" si="53">SUMPRODUCT(L55:L61,$CG$55:$CG$61)</f>
        <v>0</v>
      </c>
      <c r="M63" s="1015"/>
      <c r="N63" s="1015">
        <f t="shared" ref="N63" si="54">SUMPRODUCT(N55:N61,$CG$55:$CG$61)</f>
        <v>0</v>
      </c>
      <c r="O63" s="1015"/>
      <c r="P63" s="1015">
        <f t="shared" ref="P63" si="55">SUMPRODUCT(P55:P61,$CG$55:$CG$61)</f>
        <v>0</v>
      </c>
      <c r="Q63" s="1015"/>
      <c r="R63" s="1015">
        <f t="shared" ref="R63" si="56">SUMPRODUCT(R55:R61,$CG$55:$CG$61)</f>
        <v>0</v>
      </c>
      <c r="S63" s="1015"/>
      <c r="T63" s="1015">
        <f t="shared" ref="T63" si="57">SUMPRODUCT(T55:T61,$CG$55:$CG$61)</f>
        <v>0</v>
      </c>
      <c r="U63" s="1015"/>
      <c r="V63" s="1015">
        <f t="shared" ref="V63" si="58">SUMPRODUCT(V55:V61,$CG$55:$CG$61)</f>
        <v>0</v>
      </c>
      <c r="W63" s="1015"/>
      <c r="X63" s="1015">
        <f t="shared" ref="X63" si="59">SUMPRODUCT(X55:X61,$CG$55:$CG$61)</f>
        <v>0</v>
      </c>
      <c r="Y63" s="1015"/>
      <c r="Z63" s="1015">
        <f t="shared" ref="Z63" si="60">SUMPRODUCT(Z55:Z61,$CG$55:$CG$61)</f>
        <v>0</v>
      </c>
      <c r="AA63" s="1015"/>
      <c r="AB63" s="1015">
        <f t="shared" ref="AB63" si="61">SUMPRODUCT(AB55:AB61,$CG$55:$CG$61)</f>
        <v>0</v>
      </c>
      <c r="AC63" s="1015"/>
      <c r="AD63" s="1015">
        <f t="shared" ref="AD63" si="62">SUMPRODUCT(AD55:AD61,$CG$55:$CG$61)</f>
        <v>0</v>
      </c>
      <c r="AE63" s="1015"/>
      <c r="AF63" s="1015">
        <f t="shared" ref="AF63" si="63">SUMPRODUCT(AF55:AF61,$CG$55:$CG$61)</f>
        <v>0</v>
      </c>
      <c r="AG63" s="1015"/>
      <c r="AH63" s="1015">
        <f t="shared" ref="AH63" si="64">SUMPRODUCT(AH55:AH61,$CG$55:$CG$61)</f>
        <v>0</v>
      </c>
      <c r="AI63" s="1015"/>
      <c r="AJ63" s="1015">
        <f t="shared" ref="AJ63" si="65">SUMPRODUCT(AJ55:AJ61,$CG$55:$CG$61)</f>
        <v>0</v>
      </c>
      <c r="AK63" s="1015"/>
      <c r="AL63" s="1015">
        <f t="shared" ref="AL63" si="66">SUMPRODUCT(AL55:AL61,$CG$55:$CG$61)</f>
        <v>0</v>
      </c>
      <c r="AM63" s="1015"/>
      <c r="AN63" s="1015">
        <f t="shared" ref="AN63" si="67">SUMPRODUCT(AN55:AN61,$CG$55:$CG$61)</f>
        <v>0</v>
      </c>
      <c r="AO63" s="1015"/>
      <c r="AP63" s="1015">
        <f t="shared" ref="AP63" si="68">SUMPRODUCT(AP55:AP61,$CG$55:$CG$61)</f>
        <v>0</v>
      </c>
      <c r="AQ63" s="1015"/>
      <c r="AR63" s="1015">
        <f t="shared" ref="AR63" si="69">SUMPRODUCT(AR55:AR61,$CG$55:$CG$61)</f>
        <v>0</v>
      </c>
      <c r="AS63" s="1015"/>
      <c r="AT63" s="1015">
        <f t="shared" ref="AT63" si="70">SUMPRODUCT(AT55:AT61,$CG$55:$CG$61)</f>
        <v>0</v>
      </c>
      <c r="AU63" s="1015"/>
      <c r="AV63" s="1015">
        <f t="shared" ref="AV63" si="71">SUMPRODUCT(AV55:AV61,$CG$55:$CG$61)</f>
        <v>0</v>
      </c>
      <c r="AW63" s="1015"/>
      <c r="AX63" s="1015">
        <f t="shared" ref="AX63" si="72">SUMPRODUCT(AX55:AX61,$CG$55:$CG$61)</f>
        <v>0</v>
      </c>
      <c r="AY63" s="1015"/>
      <c r="AZ63" s="1015">
        <f t="shared" ref="AZ63" si="73">SUMPRODUCT(AZ55:AZ61,$CG$55:$CG$61)</f>
        <v>0</v>
      </c>
      <c r="BA63" s="1015"/>
      <c r="BB63" s="1015">
        <f t="shared" ref="BB63" si="74">SUMPRODUCT(BB55:BB61,$CG$55:$CG$61)</f>
        <v>0</v>
      </c>
      <c r="BC63" s="1015"/>
      <c r="BD63" s="1015">
        <f t="shared" ref="BD63" si="75">SUMPRODUCT(BD55:BD61,$CG$55:$CG$61)</f>
        <v>0</v>
      </c>
      <c r="BE63" s="1015"/>
      <c r="BF63" s="1015">
        <f t="shared" ref="BF63" si="76">SUMPRODUCT(BF55:BF61,$CG$55:$CG$61)</f>
        <v>0</v>
      </c>
      <c r="BG63" s="1015"/>
      <c r="BH63" s="1015">
        <f t="shared" ref="BH63" si="77">SUMPRODUCT(BH55:BH61,$CG$55:$CG$61)</f>
        <v>0</v>
      </c>
      <c r="BI63" s="1015"/>
      <c r="BJ63" s="1015">
        <f t="shared" ref="BJ63" si="78">SUMPRODUCT(BJ55:BJ61,$CG$55:$CG$61)</f>
        <v>0</v>
      </c>
      <c r="BK63" s="1015"/>
      <c r="BL63" s="1015">
        <f t="shared" ref="BL63" si="79">SUMPRODUCT(BL55:BL61,$CG$55:$CG$61)</f>
        <v>0</v>
      </c>
      <c r="BM63" s="1015"/>
      <c r="BN63" s="1015">
        <f t="shared" ref="BN63" si="80">SUMPRODUCT(BN55:BN61,$CG$55:$CG$61)</f>
        <v>0</v>
      </c>
      <c r="BO63" s="1015"/>
      <c r="BP63" s="1015">
        <f t="shared" ref="BP63" si="81">SUMPRODUCT(BP55:BP61,$CG$55:$CG$61)</f>
        <v>0</v>
      </c>
      <c r="BQ63" s="1015"/>
      <c r="BR63" s="1015">
        <f t="shared" ref="BR63" si="82">SUMPRODUCT(BR55:BR61,$CG$55:$CG$61)</f>
        <v>0</v>
      </c>
      <c r="BS63" s="1015"/>
      <c r="BT63" s="1015">
        <f t="shared" ref="BT63" si="83">SUMPRODUCT(BT55:BT61,$CG$55:$CG$61)</f>
        <v>0</v>
      </c>
      <c r="BU63" s="1015"/>
      <c r="BV63" s="1015">
        <f t="shared" ref="BV63" si="84">SUMPRODUCT(BV55:BV61,$CG$55:$CG$61)</f>
        <v>0</v>
      </c>
      <c r="BW63" s="1015"/>
      <c r="BX63" s="1015">
        <f t="shared" ref="BX63" si="85">SUMPRODUCT(BX55:BX61,$CG$55:$CG$61)</f>
        <v>0</v>
      </c>
      <c r="BY63" s="1015"/>
      <c r="BZ63" s="1015">
        <f t="shared" ref="BZ63" si="86">SUMPRODUCT(BZ55:BZ61,$CG$55:$CG$61)</f>
        <v>0</v>
      </c>
      <c r="CA63" s="1015"/>
      <c r="CB63" s="1015">
        <f t="shared" ref="CB63" si="87">SUMPRODUCT(CB55:CB61,$CG$55:$CG$61)</f>
        <v>0</v>
      </c>
      <c r="CC63" s="1015"/>
      <c r="CD63" s="1015">
        <f t="shared" ref="CD63" si="88">SUMPRODUCT(CD55:CD61,$CG$55:$CG$61)</f>
        <v>0</v>
      </c>
      <c r="CE63" s="1015"/>
      <c r="CF63" s="310"/>
      <c r="CG63" s="311"/>
      <c r="CH63" s="312"/>
      <c r="CI63" s="124"/>
      <c r="CJ63" s="124"/>
      <c r="CK63" s="124"/>
      <c r="CL63" s="124"/>
      <c r="CM63" s="124"/>
    </row>
    <row r="64" spans="1:95" x14ac:dyDescent="0.2">
      <c r="A64" s="300"/>
      <c r="D64" s="1004">
        <v>0.2</v>
      </c>
      <c r="E64" s="1004"/>
      <c r="F64" s="1004">
        <v>0.1</v>
      </c>
      <c r="G64" s="1004"/>
      <c r="H64" s="1004">
        <v>0.05</v>
      </c>
      <c r="I64" s="1004"/>
      <c r="J64" s="1004">
        <v>0.02</v>
      </c>
      <c r="K64" s="1004"/>
      <c r="L64" s="1004">
        <v>0.02</v>
      </c>
      <c r="M64" s="1004"/>
      <c r="N64" s="1004">
        <v>0.01</v>
      </c>
      <c r="O64" s="1004"/>
      <c r="P64" s="1004">
        <v>0</v>
      </c>
      <c r="Q64" s="1004"/>
      <c r="R64" s="1004">
        <v>0</v>
      </c>
      <c r="S64" s="1004"/>
      <c r="T64" s="1004">
        <v>0</v>
      </c>
      <c r="U64" s="1004"/>
      <c r="V64" s="1004">
        <v>0</v>
      </c>
      <c r="W64" s="1004"/>
      <c r="X64" s="1004">
        <v>0</v>
      </c>
      <c r="Y64" s="1004"/>
      <c r="Z64" s="1004">
        <v>0</v>
      </c>
      <c r="AA64" s="1004"/>
      <c r="AB64" s="1004">
        <v>0.01</v>
      </c>
      <c r="AC64" s="1004"/>
      <c r="AD64" s="1004">
        <v>0.01</v>
      </c>
      <c r="AE64" s="1004"/>
      <c r="AF64" s="1004">
        <v>0.01</v>
      </c>
      <c r="AG64" s="1004"/>
      <c r="AH64" s="1004">
        <v>0</v>
      </c>
      <c r="AI64" s="1004"/>
      <c r="AJ64" s="1004">
        <v>0</v>
      </c>
      <c r="AK64" s="1004"/>
      <c r="AL64" s="1004">
        <v>0</v>
      </c>
      <c r="AM64" s="1004"/>
      <c r="AN64" s="1004">
        <v>0</v>
      </c>
      <c r="AO64" s="1004"/>
      <c r="AP64" s="1004">
        <v>0.02</v>
      </c>
      <c r="AQ64" s="1004"/>
      <c r="AR64" s="1004">
        <v>0.02</v>
      </c>
      <c r="AS64" s="1004"/>
      <c r="AT64" s="1004">
        <v>0.01</v>
      </c>
      <c r="AU64" s="1004"/>
      <c r="AV64" s="1004">
        <v>0.01</v>
      </c>
      <c r="AW64" s="1004"/>
      <c r="AX64" s="1004">
        <v>0.01</v>
      </c>
      <c r="AY64" s="1004"/>
      <c r="AZ64" s="1004">
        <v>0.01</v>
      </c>
      <c r="BA64" s="1004"/>
      <c r="BB64" s="1004">
        <v>0.01</v>
      </c>
      <c r="BC64" s="1004"/>
      <c r="BD64" s="1004">
        <v>0.01</v>
      </c>
      <c r="BE64" s="1004"/>
      <c r="BF64" s="1004">
        <v>0.01</v>
      </c>
      <c r="BG64" s="1004"/>
      <c r="BH64" s="1004">
        <v>0.01</v>
      </c>
      <c r="BI64" s="1004"/>
      <c r="BJ64" s="1004">
        <v>0.05</v>
      </c>
      <c r="BK64" s="1004"/>
      <c r="BL64" s="1004">
        <v>0.02</v>
      </c>
      <c r="BM64" s="1004"/>
      <c r="BN64" s="1004">
        <v>0.05</v>
      </c>
      <c r="BO64" s="1004"/>
      <c r="BP64" s="1004">
        <v>0.05</v>
      </c>
      <c r="BQ64" s="1004"/>
      <c r="BR64" s="1004">
        <v>0.05</v>
      </c>
      <c r="BS64" s="1004"/>
      <c r="BT64" s="1004">
        <v>0.05</v>
      </c>
      <c r="BU64" s="1004"/>
      <c r="BV64" s="1004">
        <v>0.04</v>
      </c>
      <c r="BW64" s="1004"/>
      <c r="BX64" s="1004">
        <v>0.03</v>
      </c>
      <c r="BY64" s="1004"/>
      <c r="BZ64" s="1004">
        <v>0.04</v>
      </c>
      <c r="CA64" s="1004"/>
      <c r="CB64" s="1004">
        <v>0.03</v>
      </c>
      <c r="CC64" s="1004"/>
      <c r="CD64" s="1004">
        <v>0.04</v>
      </c>
      <c r="CE64" s="1004"/>
      <c r="CF64" s="420">
        <f>SUM(D64:CE64)</f>
        <v>1.0000000000000004</v>
      </c>
      <c r="CG64" s="420"/>
      <c r="CI64" s="124"/>
      <c r="CJ64" s="124"/>
      <c r="CK64" s="124"/>
      <c r="CL64" s="124"/>
      <c r="CM64" s="124"/>
    </row>
    <row r="65" spans="1:92" ht="18" customHeight="1" x14ac:dyDescent="0.2">
      <c r="A65" s="1336" t="s">
        <v>351</v>
      </c>
      <c r="B65" s="1337"/>
      <c r="C65" s="713" t="s">
        <v>322</v>
      </c>
      <c r="D65" s="1340" t="s">
        <v>323</v>
      </c>
      <c r="E65" s="1341"/>
      <c r="F65" s="1341"/>
      <c r="G65" s="1341"/>
      <c r="H65" s="1341"/>
      <c r="I65" s="1341"/>
      <c r="J65" s="1341"/>
      <c r="K65" s="1341"/>
      <c r="L65" s="1341"/>
      <c r="M65" s="1341"/>
      <c r="N65" s="1341"/>
      <c r="O65" s="1341"/>
      <c r="P65" s="1341"/>
      <c r="Q65" s="1341"/>
      <c r="R65" s="1341"/>
      <c r="S65" s="1341"/>
      <c r="T65" s="1341"/>
      <c r="U65" s="1341"/>
      <c r="V65" s="1341"/>
      <c r="W65" s="1341"/>
      <c r="X65" s="1341"/>
      <c r="Y65" s="1341"/>
      <c r="Z65" s="1341"/>
      <c r="AA65" s="1341"/>
      <c r="AB65" s="1340" t="s">
        <v>324</v>
      </c>
      <c r="AC65" s="1341"/>
      <c r="AD65" s="1341"/>
      <c r="AE65" s="1341"/>
      <c r="AF65" s="1341"/>
      <c r="AG65" s="1341"/>
      <c r="AH65" s="1341"/>
      <c r="AI65" s="1341"/>
      <c r="AJ65" s="1341"/>
      <c r="AK65" s="1341"/>
      <c r="AL65" s="1341"/>
      <c r="AM65" s="1341"/>
      <c r="AN65" s="1341"/>
      <c r="AO65" s="1341"/>
      <c r="AP65" s="1341"/>
      <c r="AQ65" s="1341"/>
      <c r="AR65" s="1341"/>
      <c r="AS65" s="1341"/>
      <c r="AT65" s="1341"/>
      <c r="AU65" s="1341"/>
      <c r="AV65" s="1341"/>
      <c r="AW65" s="1341"/>
      <c r="AX65" s="1341"/>
      <c r="AY65" s="1342"/>
      <c r="AZ65" s="1340" t="s">
        <v>325</v>
      </c>
      <c r="BA65" s="1341"/>
      <c r="BB65" s="1341"/>
      <c r="BC65" s="1341"/>
      <c r="BD65" s="1341"/>
      <c r="BE65" s="1341"/>
      <c r="BF65" s="1341"/>
      <c r="BG65" s="1341"/>
      <c r="BH65" s="1341"/>
      <c r="BI65" s="1341"/>
      <c r="BJ65" s="1341"/>
      <c r="BK65" s="1341"/>
      <c r="BL65" s="1341"/>
      <c r="BM65" s="1341"/>
      <c r="BN65" s="1341"/>
      <c r="BO65" s="1341"/>
      <c r="BP65" s="1341"/>
      <c r="BQ65" s="1341"/>
      <c r="BR65" s="1341"/>
      <c r="BS65" s="1341"/>
      <c r="BT65" s="1341"/>
      <c r="BU65" s="1341"/>
      <c r="BV65" s="1341"/>
      <c r="BW65" s="1341"/>
      <c r="BX65" s="1316" t="s">
        <v>326</v>
      </c>
      <c r="BY65" s="1317"/>
      <c r="BZ65" s="1317"/>
      <c r="CA65" s="1317"/>
      <c r="CB65" s="1316" t="s">
        <v>399</v>
      </c>
      <c r="CC65" s="1317"/>
      <c r="CD65" s="1317"/>
      <c r="CE65" s="1318"/>
      <c r="CF65" s="253"/>
      <c r="CG65" s="253"/>
      <c r="CH65" s="253"/>
      <c r="CI65" s="124"/>
      <c r="CJ65" s="124"/>
      <c r="CK65" s="124"/>
      <c r="CL65" s="124"/>
      <c r="CM65" s="124"/>
      <c r="CN65" s="315"/>
    </row>
    <row r="66" spans="1:92" ht="15.75" customHeight="1" x14ac:dyDescent="0.2">
      <c r="A66" s="1338"/>
      <c r="B66" s="1339"/>
      <c r="C66" s="714" t="s">
        <v>328</v>
      </c>
      <c r="D66" s="1333" t="s">
        <v>390</v>
      </c>
      <c r="E66" s="1334"/>
      <c r="F66" s="1333" t="s">
        <v>329</v>
      </c>
      <c r="G66" s="1334"/>
      <c r="H66" s="1333" t="s">
        <v>330</v>
      </c>
      <c r="I66" s="1334"/>
      <c r="J66" s="1333" t="s">
        <v>331</v>
      </c>
      <c r="K66" s="1334"/>
      <c r="L66" s="1333" t="s">
        <v>332</v>
      </c>
      <c r="M66" s="1334"/>
      <c r="N66" s="1333" t="s">
        <v>333</v>
      </c>
      <c r="O66" s="1334"/>
      <c r="P66" s="1333" t="s">
        <v>334</v>
      </c>
      <c r="Q66" s="1334"/>
      <c r="R66" s="1333" t="s">
        <v>335</v>
      </c>
      <c r="S66" s="1334"/>
      <c r="T66" s="1333" t="s">
        <v>336</v>
      </c>
      <c r="U66" s="1334"/>
      <c r="V66" s="1333" t="s">
        <v>337</v>
      </c>
      <c r="W66" s="1334"/>
      <c r="X66" s="1333" t="s">
        <v>338</v>
      </c>
      <c r="Y66" s="1334"/>
      <c r="Z66" s="1333" t="s">
        <v>339</v>
      </c>
      <c r="AA66" s="1335"/>
      <c r="AB66" s="1331" t="s">
        <v>179</v>
      </c>
      <c r="AC66" s="1331"/>
      <c r="AD66" s="1331" t="s">
        <v>329</v>
      </c>
      <c r="AE66" s="1331"/>
      <c r="AF66" s="1331" t="s">
        <v>330</v>
      </c>
      <c r="AG66" s="1331"/>
      <c r="AH66" s="1331" t="s">
        <v>331</v>
      </c>
      <c r="AI66" s="1331"/>
      <c r="AJ66" s="1331" t="s">
        <v>332</v>
      </c>
      <c r="AK66" s="1331"/>
      <c r="AL66" s="1331" t="s">
        <v>333</v>
      </c>
      <c r="AM66" s="1331"/>
      <c r="AN66" s="1331" t="s">
        <v>334</v>
      </c>
      <c r="AO66" s="1331"/>
      <c r="AP66" s="1331" t="s">
        <v>335</v>
      </c>
      <c r="AQ66" s="1331"/>
      <c r="AR66" s="1331" t="s">
        <v>336</v>
      </c>
      <c r="AS66" s="1331"/>
      <c r="AT66" s="1331" t="s">
        <v>337</v>
      </c>
      <c r="AU66" s="1331"/>
      <c r="AV66" s="1331" t="s">
        <v>338</v>
      </c>
      <c r="AW66" s="1331"/>
      <c r="AX66" s="1331" t="s">
        <v>339</v>
      </c>
      <c r="AY66" s="1331"/>
      <c r="AZ66" s="1331" t="s">
        <v>179</v>
      </c>
      <c r="BA66" s="1331"/>
      <c r="BB66" s="1331" t="s">
        <v>329</v>
      </c>
      <c r="BC66" s="1331"/>
      <c r="BD66" s="1331" t="s">
        <v>330</v>
      </c>
      <c r="BE66" s="1331"/>
      <c r="BF66" s="1331" t="s">
        <v>331</v>
      </c>
      <c r="BG66" s="1331"/>
      <c r="BH66" s="1331" t="s">
        <v>332</v>
      </c>
      <c r="BI66" s="1331"/>
      <c r="BJ66" s="1331" t="s">
        <v>333</v>
      </c>
      <c r="BK66" s="1331"/>
      <c r="BL66" s="1331" t="s">
        <v>334</v>
      </c>
      <c r="BM66" s="1331"/>
      <c r="BN66" s="1331" t="s">
        <v>335</v>
      </c>
      <c r="BO66" s="1331"/>
      <c r="BP66" s="1331" t="s">
        <v>336</v>
      </c>
      <c r="BQ66" s="1331"/>
      <c r="BR66" s="1331" t="s">
        <v>337</v>
      </c>
      <c r="BS66" s="1331"/>
      <c r="BT66" s="1331" t="s">
        <v>338</v>
      </c>
      <c r="BU66" s="1331"/>
      <c r="BV66" s="1331" t="s">
        <v>339</v>
      </c>
      <c r="BW66" s="1331"/>
      <c r="BX66" s="1332" t="s">
        <v>397</v>
      </c>
      <c r="BY66" s="1327"/>
      <c r="BZ66" s="1332" t="s">
        <v>398</v>
      </c>
      <c r="CA66" s="1328"/>
      <c r="CB66" s="1332" t="s">
        <v>397</v>
      </c>
      <c r="CC66" s="1328"/>
      <c r="CD66" s="1327" t="s">
        <v>398</v>
      </c>
      <c r="CE66" s="1328"/>
      <c r="CF66" s="1329" t="s">
        <v>352</v>
      </c>
      <c r="CG66" s="1330"/>
      <c r="CH66" s="1330"/>
      <c r="CI66" s="124"/>
      <c r="CJ66" s="124"/>
      <c r="CK66" s="124"/>
      <c r="CL66" s="124"/>
      <c r="CM66" s="124"/>
      <c r="CN66" s="315"/>
    </row>
    <row r="67" spans="1:92" x14ac:dyDescent="0.2">
      <c r="A67" s="715" t="s">
        <v>353</v>
      </c>
      <c r="B67" s="716"/>
      <c r="C67" s="717" t="s">
        <v>391</v>
      </c>
      <c r="D67" s="1325"/>
      <c r="E67" s="1326"/>
      <c r="F67" s="1325"/>
      <c r="G67" s="1326"/>
      <c r="H67" s="1325"/>
      <c r="I67" s="1326"/>
      <c r="J67" s="1325"/>
      <c r="K67" s="1326"/>
      <c r="L67" s="1325"/>
      <c r="M67" s="1326"/>
      <c r="N67" s="1325"/>
      <c r="O67" s="1326"/>
      <c r="P67" s="1325"/>
      <c r="Q67" s="1326"/>
      <c r="R67" s="1325"/>
      <c r="S67" s="1326"/>
      <c r="T67" s="1325"/>
      <c r="U67" s="1326"/>
      <c r="V67" s="1325"/>
      <c r="W67" s="1326"/>
      <c r="X67" s="1325"/>
      <c r="Y67" s="1326"/>
      <c r="Z67" s="1325"/>
      <c r="AA67" s="1326"/>
      <c r="AB67" s="1324"/>
      <c r="AC67" s="1324"/>
      <c r="AD67" s="1324"/>
      <c r="AE67" s="1324"/>
      <c r="AF67" s="1324"/>
      <c r="AG67" s="1324"/>
      <c r="AH67" s="1324"/>
      <c r="AI67" s="1324"/>
      <c r="AJ67" s="1324"/>
      <c r="AK67" s="1324"/>
      <c r="AL67" s="1324"/>
      <c r="AM67" s="1324"/>
      <c r="AN67" s="1324"/>
      <c r="AO67" s="1324"/>
      <c r="AP67" s="1324"/>
      <c r="AQ67" s="1324"/>
      <c r="AR67" s="1324"/>
      <c r="AS67" s="1324"/>
      <c r="AT67" s="1324"/>
      <c r="AU67" s="1324"/>
      <c r="AV67" s="1324"/>
      <c r="AW67" s="1324"/>
      <c r="AX67" s="1324"/>
      <c r="AY67" s="1324"/>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711" t="s">
        <v>344</v>
      </c>
      <c r="CG67" s="711" t="s">
        <v>345</v>
      </c>
      <c r="CH67" s="712" t="s">
        <v>346</v>
      </c>
      <c r="CI67" s="124"/>
      <c r="CJ67" s="124"/>
      <c r="CK67" s="124"/>
      <c r="CL67" s="124"/>
      <c r="CM67" s="124"/>
    </row>
    <row r="68" spans="1:92" x14ac:dyDescent="0.2">
      <c r="A68" s="272" t="s">
        <v>373</v>
      </c>
      <c r="B68" s="273"/>
      <c r="C68" s="274" t="s">
        <v>357</v>
      </c>
      <c r="D68" s="988"/>
      <c r="E68" s="991"/>
      <c r="F68" s="988"/>
      <c r="G68" s="991"/>
      <c r="H68" s="988"/>
      <c r="I68" s="989"/>
      <c r="J68" s="990"/>
      <c r="K68" s="991"/>
      <c r="L68" s="988"/>
      <c r="M68" s="991"/>
      <c r="N68" s="988"/>
      <c r="O68" s="991"/>
      <c r="P68" s="988"/>
      <c r="Q68" s="991"/>
      <c r="R68" s="988"/>
      <c r="S68" s="991"/>
      <c r="T68" s="988"/>
      <c r="U68" s="989"/>
      <c r="V68" s="990"/>
      <c r="W68" s="991"/>
      <c r="X68" s="988"/>
      <c r="Y68" s="991"/>
      <c r="Z68" s="988"/>
      <c r="AA68" s="991"/>
      <c r="AB68" s="988"/>
      <c r="AC68" s="991"/>
      <c r="AD68" s="988"/>
      <c r="AE68" s="991"/>
      <c r="AF68" s="988"/>
      <c r="AG68" s="989"/>
      <c r="AH68" s="990"/>
      <c r="AI68" s="991"/>
      <c r="AJ68" s="988"/>
      <c r="AK68" s="991"/>
      <c r="AL68" s="988"/>
      <c r="AM68" s="991"/>
      <c r="AN68" s="988"/>
      <c r="AO68" s="991"/>
      <c r="AP68" s="988"/>
      <c r="AQ68" s="991"/>
      <c r="AR68" s="988"/>
      <c r="AS68" s="989"/>
      <c r="AT68" s="990"/>
      <c r="AU68" s="991"/>
      <c r="AV68" s="988"/>
      <c r="AW68" s="991"/>
      <c r="AX68" s="988"/>
      <c r="AY68" s="991"/>
      <c r="AZ68" s="988"/>
      <c r="BA68" s="991"/>
      <c r="BB68" s="988"/>
      <c r="BC68" s="991"/>
      <c r="BD68" s="988"/>
      <c r="BE68" s="991"/>
      <c r="BF68" s="988"/>
      <c r="BG68" s="991"/>
      <c r="BH68" s="988"/>
      <c r="BI68" s="991"/>
      <c r="BJ68" s="988"/>
      <c r="BK68" s="991"/>
      <c r="BL68" s="988"/>
      <c r="BM68" s="991"/>
      <c r="BN68" s="988"/>
      <c r="BO68" s="989"/>
      <c r="BP68" s="990"/>
      <c r="BQ68" s="991"/>
      <c r="BR68" s="988"/>
      <c r="BS68" s="991"/>
      <c r="BT68" s="984"/>
      <c r="BU68" s="986"/>
      <c r="BV68" s="984"/>
      <c r="BW68" s="986"/>
      <c r="BX68" s="984"/>
      <c r="BY68" s="985"/>
      <c r="BZ68" s="984"/>
      <c r="CA68" s="985"/>
      <c r="CB68" s="984"/>
      <c r="CC68" s="986"/>
      <c r="CD68" s="987"/>
      <c r="CE68" s="985"/>
      <c r="CF68" s="324">
        <f t="shared" ref="CF68:CF74" si="89">SUM(D68:CE68)</f>
        <v>0</v>
      </c>
      <c r="CG68" s="325">
        <f>CG44</f>
        <v>140</v>
      </c>
      <c r="CH68" s="277">
        <f t="shared" ref="CH68:CH74" si="90">CF68*CG68</f>
        <v>0</v>
      </c>
      <c r="CI68" s="124"/>
      <c r="CJ68" s="124"/>
      <c r="CK68" s="124"/>
      <c r="CL68" s="124"/>
      <c r="CM68" s="124"/>
    </row>
    <row r="69" spans="1:92" x14ac:dyDescent="0.2">
      <c r="A69" s="283" t="s">
        <v>358</v>
      </c>
      <c r="B69" s="284"/>
      <c r="C69" s="285" t="s">
        <v>2</v>
      </c>
      <c r="D69" s="979">
        <f>SUMIF(Rapportierung!$C$150:$C$192,"B",Rapportierung!AC150:AC192)+SUM(Rapportierung!W150,Rapportierung!AA150)</f>
        <v>50.5</v>
      </c>
      <c r="E69" s="979"/>
      <c r="F69" s="979">
        <f>SUMIF(Rapportierung!$C$150:$C$192,"B",Rapportierung!AE150:AE192)</f>
        <v>1</v>
      </c>
      <c r="G69" s="979"/>
      <c r="H69" s="979">
        <f>SUMIF(Rapportierung!$C$150:$C$192,"B",Rapportierung!AG150:AG192)</f>
        <v>2.25</v>
      </c>
      <c r="I69" s="979"/>
      <c r="J69" s="979">
        <f>SUMIF(Rapportierung!$C$150:$C$192,"B",Rapportierung!AI150:AI192)</f>
        <v>0</v>
      </c>
      <c r="K69" s="979"/>
      <c r="L69" s="979">
        <f>SUMIF(Rapportierung!$C$150:$C$192,"B",Rapportierung!AK150:AK192)</f>
        <v>0.5</v>
      </c>
      <c r="M69" s="979"/>
      <c r="N69" s="979">
        <f>SUMIF(Rapportierung!$C$150:$C$192,"B",Rapportierung!AM150:AM192)</f>
        <v>11</v>
      </c>
      <c r="O69" s="979"/>
      <c r="P69" s="979">
        <f>SUMIF(Rapportierung!$C$150:$C$192,"B",Rapportierung!AO150:AO192)</f>
        <v>0</v>
      </c>
      <c r="Q69" s="979"/>
      <c r="R69" s="979">
        <f>SUMIF(Rapportierung!$C$150:$C$192,"B",Rapportierung!AQ150:AQ192)</f>
        <v>0</v>
      </c>
      <c r="S69" s="979"/>
      <c r="T69" s="979">
        <f>SUMIF(Rapportierung!$C$150:$C$192,"B",Rapportierung!AS150:AS192)</f>
        <v>3</v>
      </c>
      <c r="U69" s="979"/>
      <c r="V69" s="979">
        <f>SUMIF(Rapportierung!$C$150:$C$192,"B",Rapportierung!AU150:AU192)</f>
        <v>0</v>
      </c>
      <c r="W69" s="979"/>
      <c r="X69" s="979">
        <f>SUMIF(Rapportierung!$C$150:$C$192,"B",Rapportierung!AW150:AW192)</f>
        <v>0</v>
      </c>
      <c r="Y69" s="979"/>
      <c r="Z69" s="979">
        <f>SUMIF(Rapportierung!$C$150:$C$192,"B",Rapportierung!AY150:AY192)</f>
        <v>0</v>
      </c>
      <c r="AA69" s="979"/>
      <c r="AB69" s="979">
        <f>SUMIF(Rapportierung!$C$150:$C$192,"B",Rapportierung!BA150:BA192)</f>
        <v>0</v>
      </c>
      <c r="AC69" s="979"/>
      <c r="AD69" s="979">
        <f>SUMIF(Rapportierung!$C$150:$C$192,"B",Rapportierung!BC150:BC192)</f>
        <v>2.5</v>
      </c>
      <c r="AE69" s="979"/>
      <c r="AF69" s="979">
        <f>SUMIF(Rapportierung!$C$150:$C$192,"B",Rapportierung!BE150:BE192)</f>
        <v>4.5</v>
      </c>
      <c r="AG69" s="979"/>
      <c r="AH69" s="979">
        <f>SUMIF(Rapportierung!$C$150:$C$192,"B",Rapportierung!BG150:BG192)</f>
        <v>4.5</v>
      </c>
      <c r="AI69" s="979"/>
      <c r="AJ69" s="979">
        <f>SUMIF(Rapportierung!$C$150:$C$192,"B",Rapportierung!BI150:BI192)</f>
        <v>0</v>
      </c>
      <c r="AK69" s="979"/>
      <c r="AL69" s="979">
        <f>SUMIF(Rapportierung!$C$150:$C$192,"B",Rapportierung!BK150:BK192)</f>
        <v>1.5</v>
      </c>
      <c r="AM69" s="979"/>
      <c r="AN69" s="979">
        <f>SUMIF(Rapportierung!$C$150:$C$192,"B",Rapportierung!BM150:BM192)</f>
        <v>9</v>
      </c>
      <c r="AO69" s="979"/>
      <c r="AP69" s="979">
        <f>SUMIF(Rapportierung!$C$150:$C$192,"B",Rapportierung!BO150:BO192)</f>
        <v>9.5</v>
      </c>
      <c r="AQ69" s="979"/>
      <c r="AR69" s="979">
        <f>SUMIF(Rapportierung!$C$150:$C$192,"B",Rapportierung!BQ150:BQ192)</f>
        <v>6</v>
      </c>
      <c r="AS69" s="979"/>
      <c r="AT69" s="979">
        <f>SUMIF(Rapportierung!$C$150:$C$192,"B",Rapportierung!BS150:BS192)</f>
        <v>1.5</v>
      </c>
      <c r="AU69" s="979"/>
      <c r="AV69" s="979">
        <f>SUMIF(Rapportierung!$C$150:$C$192,"B",Rapportierung!BU150:BU192)</f>
        <v>0</v>
      </c>
      <c r="AW69" s="979"/>
      <c r="AX69" s="979">
        <f>SUMIF(Rapportierung!$C$150:$C$192,"B",Rapportierung!BW150:BW192)</f>
        <v>0</v>
      </c>
      <c r="AY69" s="979"/>
      <c r="AZ69" s="979"/>
      <c r="BA69" s="979"/>
      <c r="BB69" s="979"/>
      <c r="BC69" s="979"/>
      <c r="BD69" s="979"/>
      <c r="BE69" s="979"/>
      <c r="BF69" s="979"/>
      <c r="BG69" s="979"/>
      <c r="BH69" s="979"/>
      <c r="BI69" s="979"/>
      <c r="BJ69" s="979"/>
      <c r="BK69" s="979"/>
      <c r="BL69" s="979"/>
      <c r="BM69" s="979"/>
      <c r="BN69" s="979"/>
      <c r="BO69" s="979"/>
      <c r="BP69" s="979"/>
      <c r="BQ69" s="979"/>
      <c r="BR69" s="979"/>
      <c r="BS69" s="979"/>
      <c r="BT69" s="979"/>
      <c r="BU69" s="979"/>
      <c r="BV69" s="979"/>
      <c r="BW69" s="979"/>
      <c r="BX69" s="979"/>
      <c r="BY69" s="979"/>
      <c r="BZ69" s="976"/>
      <c r="CA69" s="976"/>
      <c r="CB69" s="976"/>
      <c r="CC69" s="982"/>
      <c r="CD69" s="983"/>
      <c r="CE69" s="976"/>
      <c r="CF69" s="324">
        <f t="shared" si="89"/>
        <v>107.25</v>
      </c>
      <c r="CG69" s="325">
        <f>CG45</f>
        <v>140</v>
      </c>
      <c r="CH69" s="277">
        <f t="shared" si="90"/>
        <v>15015</v>
      </c>
      <c r="CI69" s="124"/>
      <c r="CJ69" s="124"/>
      <c r="CK69" s="124"/>
      <c r="CL69" s="124"/>
      <c r="CM69" s="124"/>
    </row>
    <row r="70" spans="1:92" x14ac:dyDescent="0.2">
      <c r="A70" s="283" t="s">
        <v>361</v>
      </c>
      <c r="B70" s="284"/>
      <c r="C70" s="285" t="s">
        <v>7</v>
      </c>
      <c r="D70" s="980">
        <f>SUMIF(Rapportierung!$C$150:$C$192,"C",Rapportierung!AC150:AC192)+SUM(Rapportierung!W158)</f>
        <v>83.25</v>
      </c>
      <c r="E70" s="981"/>
      <c r="F70" s="980">
        <f>SUMIF(Rapportierung!$C$150:$C$192,"C",Rapportierung!AE150:AE192)</f>
        <v>10</v>
      </c>
      <c r="G70" s="981"/>
      <c r="H70" s="980">
        <f>SUMIF(Rapportierung!$C$150:$C$192,"C",Rapportierung!AG150:AG192)</f>
        <v>21</v>
      </c>
      <c r="I70" s="981"/>
      <c r="J70" s="980">
        <f>SUMIF(Rapportierung!$C$150:$C$192,"C",Rapportierung!AI150:AI192)</f>
        <v>11.5</v>
      </c>
      <c r="K70" s="981"/>
      <c r="L70" s="980">
        <f>SUMIF(Rapportierung!$C$150:$C$192,"C",Rapportierung!AK150:AK192)</f>
        <v>0</v>
      </c>
      <c r="M70" s="981"/>
      <c r="N70" s="980">
        <f>SUMIF(Rapportierung!$C$150:$C$192,"C",Rapportierung!AM150:AM192)</f>
        <v>0</v>
      </c>
      <c r="O70" s="981"/>
      <c r="P70" s="980">
        <f>SUMIF(Rapportierung!$C$150:$C$192,"C",Rapportierung!AO150:AO192)</f>
        <v>0</v>
      </c>
      <c r="Q70" s="981"/>
      <c r="R70" s="980">
        <f>SUMIF(Rapportierung!$C$150:$C$192,"C",Rapportierung!AQ150:AQ192)</f>
        <v>0</v>
      </c>
      <c r="S70" s="981"/>
      <c r="T70" s="980">
        <f>SUMIF(Rapportierung!$C$150:$C$192,"C",Rapportierung!AS150:AS192)</f>
        <v>1.5</v>
      </c>
      <c r="U70" s="981"/>
      <c r="V70" s="980">
        <f>SUMIF(Rapportierung!$C$150:$C$192,"C",Rapportierung!AU150:AU192)</f>
        <v>3</v>
      </c>
      <c r="W70" s="981"/>
      <c r="X70" s="980">
        <f>SUMIF(Rapportierung!$C$150:$C$192,"C",Rapportierung!AW150:AW192)</f>
        <v>0</v>
      </c>
      <c r="Y70" s="981"/>
      <c r="Z70" s="980">
        <f>SUMIF(Rapportierung!$C$150:$C$192,"C",Rapportierung!AY150:AY192)</f>
        <v>0</v>
      </c>
      <c r="AA70" s="981"/>
      <c r="AB70" s="980">
        <f>SUMIF(Rapportierung!$C$150:$C$192,"C",Rapportierung!BA150:BA192)</f>
        <v>0</v>
      </c>
      <c r="AC70" s="981"/>
      <c r="AD70" s="980">
        <f>SUMIF(Rapportierung!$C$150:$C$192,"C",Rapportierung!BC150:BC192)</f>
        <v>7.5</v>
      </c>
      <c r="AE70" s="981"/>
      <c r="AF70" s="980">
        <f>SUMIF(Rapportierung!$C$150:$C$192,"C",Rapportierung!BE150:BE192)</f>
        <v>2</v>
      </c>
      <c r="AG70" s="981"/>
      <c r="AH70" s="980">
        <f>SUMIF(Rapportierung!$C$150:$C$192,"C",Rapportierung!BG150:BG192)</f>
        <v>0</v>
      </c>
      <c r="AI70" s="981"/>
      <c r="AJ70" s="980">
        <f>SUMIF(Rapportierung!$C$150:$C$192,"C",Rapportierung!BI150:BI192)</f>
        <v>0</v>
      </c>
      <c r="AK70" s="981"/>
      <c r="AL70" s="980">
        <f>SUMIF(Rapportierung!$C$150:$C$192,"C",Rapportierung!BK150:BK192)</f>
        <v>13</v>
      </c>
      <c r="AM70" s="981"/>
      <c r="AN70" s="980">
        <f>SUMIF(Rapportierung!$C$150:$C$192,"C",Rapportierung!BM150:BM192)</f>
        <v>108</v>
      </c>
      <c r="AO70" s="981"/>
      <c r="AP70" s="980">
        <f>SUMIF(Rapportierung!$C$150:$C$192,"C",Rapportierung!BO150:BO192)</f>
        <v>14.5</v>
      </c>
      <c r="AQ70" s="981"/>
      <c r="AR70" s="980">
        <f>SUMIF(Rapportierung!$C$150:$C$192,"C",Rapportierung!BQ150:BQ192)</f>
        <v>26.25</v>
      </c>
      <c r="AS70" s="981"/>
      <c r="AT70" s="980">
        <f>SUMIF(Rapportierung!$C$150:$C$192,"C",Rapportierung!BS150:BS192)</f>
        <v>1</v>
      </c>
      <c r="AU70" s="981"/>
      <c r="AV70" s="980">
        <f>SUMIF(Rapportierung!$C$150:$C$192,"C",Rapportierung!BU150:BU192)</f>
        <v>20.75</v>
      </c>
      <c r="AW70" s="981"/>
      <c r="AX70" s="980">
        <f>SUMIF(Rapportierung!$C$150:$C$192,"C",Rapportierung!BW150:BW192)</f>
        <v>29.25</v>
      </c>
      <c r="AY70" s="981"/>
      <c r="AZ70" s="980"/>
      <c r="BA70" s="981"/>
      <c r="BB70" s="980"/>
      <c r="BC70" s="981"/>
      <c r="BD70" s="980"/>
      <c r="BE70" s="981"/>
      <c r="BF70" s="980"/>
      <c r="BG70" s="981"/>
      <c r="BH70" s="980"/>
      <c r="BI70" s="981"/>
      <c r="BJ70" s="980"/>
      <c r="BK70" s="981"/>
      <c r="BL70" s="980"/>
      <c r="BM70" s="981"/>
      <c r="BN70" s="980"/>
      <c r="BO70" s="981"/>
      <c r="BP70" s="980"/>
      <c r="BQ70" s="981"/>
      <c r="BR70" s="980"/>
      <c r="BS70" s="981"/>
      <c r="BT70" s="980"/>
      <c r="BU70" s="981"/>
      <c r="BV70" s="980"/>
      <c r="BW70" s="981"/>
      <c r="BX70" s="979"/>
      <c r="BY70" s="979"/>
      <c r="BZ70" s="976"/>
      <c r="CA70" s="976"/>
      <c r="CB70" s="976"/>
      <c r="CC70" s="976"/>
      <c r="CD70" s="976"/>
      <c r="CE70" s="976"/>
      <c r="CF70" s="324">
        <f t="shared" si="89"/>
        <v>352.5</v>
      </c>
      <c r="CG70" s="325">
        <f t="shared" ref="CG70:CG74" si="91">CG46</f>
        <v>118</v>
      </c>
      <c r="CH70" s="277">
        <f t="shared" si="90"/>
        <v>41595</v>
      </c>
      <c r="CI70" s="124"/>
      <c r="CJ70" s="124"/>
      <c r="CK70" s="124"/>
      <c r="CL70" s="124"/>
      <c r="CM70" s="124"/>
    </row>
    <row r="71" spans="1:92" x14ac:dyDescent="0.2">
      <c r="A71" s="283" t="s">
        <v>359</v>
      </c>
      <c r="B71" s="284"/>
      <c r="C71" s="285" t="s">
        <v>3</v>
      </c>
      <c r="D71" s="980">
        <f>SUMIF(Rapportierung!$C$150:$C$192,"D",Rapportierung!AC150:AC192)+Rapportierung!W167</f>
        <v>5.5</v>
      </c>
      <c r="E71" s="981"/>
      <c r="F71" s="980">
        <f>SUMIF(Rapportierung!$C$150:$C$192,"D",Rapportierung!AE150:AE192)</f>
        <v>0</v>
      </c>
      <c r="G71" s="981"/>
      <c r="H71" s="980">
        <f>SUMIF(Rapportierung!$C$150:$C$192,"D",Rapportierung!AG150:AG192)</f>
        <v>0</v>
      </c>
      <c r="I71" s="981"/>
      <c r="J71" s="980">
        <f>SUMIF(Rapportierung!$C$150:$C$192,"D",Rapportierung!AI150:AI192)</f>
        <v>0</v>
      </c>
      <c r="K71" s="981"/>
      <c r="L71" s="980">
        <f>SUMIF(Rapportierung!$C$150:$C$192,"D",Rapportierung!AK150:AK192)</f>
        <v>0</v>
      </c>
      <c r="M71" s="981"/>
      <c r="N71" s="980">
        <f>SUMIF(Rapportierung!$C$150:$C$192,"D",Rapportierung!AM150:AM192)</f>
        <v>0</v>
      </c>
      <c r="O71" s="981"/>
      <c r="P71" s="980">
        <f>SUMIF(Rapportierung!$C$150:$C$192,"D",Rapportierung!AO150:AO192)</f>
        <v>0</v>
      </c>
      <c r="Q71" s="981"/>
      <c r="R71" s="980">
        <f>SUMIF(Rapportierung!$C$150:$C$192,"D",Rapportierung!AQ150:AQ192)</f>
        <v>0</v>
      </c>
      <c r="S71" s="981"/>
      <c r="T71" s="980">
        <f>SUMIF(Rapportierung!$C$150:$C$192,"D",Rapportierung!AS150:AS192)</f>
        <v>0</v>
      </c>
      <c r="U71" s="981"/>
      <c r="V71" s="980">
        <f>SUMIF(Rapportierung!$C$150:$C$192,"D",Rapportierung!AU150:AU192)</f>
        <v>0</v>
      </c>
      <c r="W71" s="981"/>
      <c r="X71" s="980">
        <f>SUMIF(Rapportierung!$C$150:$C$192,"D",Rapportierung!AW150:AW192)</f>
        <v>0</v>
      </c>
      <c r="Y71" s="981"/>
      <c r="Z71" s="980">
        <f>SUMIF(Rapportierung!$C$150:$C$192,"D",Rapportierung!AY150:AY192)</f>
        <v>0</v>
      </c>
      <c r="AA71" s="981"/>
      <c r="AB71" s="980">
        <f>SUMIF(Rapportierung!$C$150:$C$192,"D",Rapportierung!BA150:BA192)</f>
        <v>0</v>
      </c>
      <c r="AC71" s="981"/>
      <c r="AD71" s="980">
        <f>SUMIF(Rapportierung!$C$150:$C$192,"D",Rapportierung!BC150:BC192)</f>
        <v>0</v>
      </c>
      <c r="AE71" s="981"/>
      <c r="AF71" s="980">
        <f>SUMIF(Rapportierung!$C$150:$C$192,"D",Rapportierung!BE150:BE192)</f>
        <v>0</v>
      </c>
      <c r="AG71" s="981"/>
      <c r="AH71" s="980">
        <f>SUMIF(Rapportierung!$C$150:$C$192,"D",Rapportierung!BG150:BG192)</f>
        <v>0</v>
      </c>
      <c r="AI71" s="981"/>
      <c r="AJ71" s="980">
        <f>SUMIF(Rapportierung!$C$150:$C$192,"D",Rapportierung!BI150:BI192)</f>
        <v>0.5</v>
      </c>
      <c r="AK71" s="981"/>
      <c r="AL71" s="980">
        <f>SUMIF(Rapportierung!$C$150:$C$192,"D",Rapportierung!BK150:BK192)</f>
        <v>0</v>
      </c>
      <c r="AM71" s="981"/>
      <c r="AN71" s="980">
        <f>SUMIF(Rapportierung!$C$150:$C$192,"D",Rapportierung!BM150:BM192)</f>
        <v>0</v>
      </c>
      <c r="AO71" s="981"/>
      <c r="AP71" s="980">
        <f>SUMIF(Rapportierung!$C$150:$C$192,"D",Rapportierung!BO150:BO192)</f>
        <v>0</v>
      </c>
      <c r="AQ71" s="981"/>
      <c r="AR71" s="980">
        <f>SUMIF(Rapportierung!$C$150:$C$192,"D",Rapportierung!BQ150:BQ192)</f>
        <v>0</v>
      </c>
      <c r="AS71" s="981"/>
      <c r="AT71" s="980">
        <f>SUMIF(Rapportierung!$C$150:$C$192,"D",Rapportierung!BS150:BS192)</f>
        <v>3.5</v>
      </c>
      <c r="AU71" s="981"/>
      <c r="AV71" s="980">
        <f>SUMIF(Rapportierung!$C$150:$C$192,"D",Rapportierung!BU150:BU192)</f>
        <v>2.5</v>
      </c>
      <c r="AW71" s="981"/>
      <c r="AX71" s="980">
        <f>SUMIF(Rapportierung!$C$150:$C$192,"D",Rapportierung!BW150:BW192)</f>
        <v>6.5</v>
      </c>
      <c r="AY71" s="981"/>
      <c r="AZ71" s="980"/>
      <c r="BA71" s="981"/>
      <c r="BB71" s="980"/>
      <c r="BC71" s="981"/>
      <c r="BD71" s="980"/>
      <c r="BE71" s="981"/>
      <c r="BF71" s="980"/>
      <c r="BG71" s="981"/>
      <c r="BH71" s="980"/>
      <c r="BI71" s="981"/>
      <c r="BJ71" s="980"/>
      <c r="BK71" s="981"/>
      <c r="BL71" s="980"/>
      <c r="BM71" s="981"/>
      <c r="BN71" s="980"/>
      <c r="BO71" s="981"/>
      <c r="BP71" s="980"/>
      <c r="BQ71" s="981"/>
      <c r="BR71" s="980"/>
      <c r="BS71" s="981"/>
      <c r="BT71" s="980"/>
      <c r="BU71" s="981"/>
      <c r="BV71" s="980"/>
      <c r="BW71" s="981"/>
      <c r="BX71" s="979"/>
      <c r="BY71" s="979"/>
      <c r="BZ71" s="976"/>
      <c r="CA71" s="976"/>
      <c r="CB71" s="976"/>
      <c r="CC71" s="976"/>
      <c r="CD71" s="976"/>
      <c r="CE71" s="976"/>
      <c r="CF71" s="324">
        <f t="shared" si="89"/>
        <v>18.5</v>
      </c>
      <c r="CG71" s="325">
        <f t="shared" si="91"/>
        <v>100</v>
      </c>
      <c r="CH71" s="277">
        <f t="shared" si="90"/>
        <v>1850</v>
      </c>
      <c r="CI71" s="124"/>
      <c r="CJ71" s="124"/>
      <c r="CK71" s="124"/>
      <c r="CL71" s="124"/>
      <c r="CM71" s="124"/>
    </row>
    <row r="72" spans="1:92" x14ac:dyDescent="0.2">
      <c r="A72" s="283" t="s">
        <v>362</v>
      </c>
      <c r="B72" s="284"/>
      <c r="C72" s="285" t="s">
        <v>8</v>
      </c>
      <c r="D72" s="980">
        <f>SUMIF(Rapportierung!$C$150:$C$192,"E",Rapportierung!AC150:AC192)</f>
        <v>53.25</v>
      </c>
      <c r="E72" s="981"/>
      <c r="F72" s="980">
        <f>SUMIF(Rapportierung!$C$150:$C$192,"E",Rapportierung!AE150:AE192)</f>
        <v>84.25</v>
      </c>
      <c r="G72" s="981"/>
      <c r="H72" s="980">
        <f>SUMIF(Rapportierung!$C$150:$C$192,"E",Rapportierung!AG150:AG192)</f>
        <v>71.5</v>
      </c>
      <c r="I72" s="981"/>
      <c r="J72" s="980">
        <f>SUMIF(Rapportierung!$C$150:$C$192,"E",Rapportierung!AI150:AI192)</f>
        <v>33.75</v>
      </c>
      <c r="K72" s="981"/>
      <c r="L72" s="980">
        <f>SUMIF(Rapportierung!$C$150:$C$192,"E",Rapportierung!AK150:AK192)</f>
        <v>0</v>
      </c>
      <c r="M72" s="981"/>
      <c r="N72" s="980">
        <f>SUMIF(Rapportierung!$C$150:$C$192,"E",Rapportierung!AM150:AM192)</f>
        <v>0</v>
      </c>
      <c r="O72" s="981"/>
      <c r="P72" s="980">
        <f>SUMIF(Rapportierung!$C$150:$C$192,"E",Rapportierung!AO150:AO192)</f>
        <v>0</v>
      </c>
      <c r="Q72" s="981"/>
      <c r="R72" s="980">
        <f>SUMIF(Rapportierung!$C$150:$C$192,"E",Rapportierung!AQ150:AQ192)</f>
        <v>0</v>
      </c>
      <c r="S72" s="981"/>
      <c r="T72" s="980">
        <f>SUMIF(Rapportierung!$C$150:$C$192,"E",Rapportierung!AS150:AS192)</f>
        <v>0</v>
      </c>
      <c r="U72" s="981"/>
      <c r="V72" s="980">
        <f>SUMIF(Rapportierung!$C$150:$C$192,"E",Rapportierung!AU150:AU192)</f>
        <v>0</v>
      </c>
      <c r="W72" s="981"/>
      <c r="X72" s="980">
        <f>SUMIF(Rapportierung!$C$150:$C$192,"E",Rapportierung!AW150:AW192)</f>
        <v>0</v>
      </c>
      <c r="Y72" s="981"/>
      <c r="Z72" s="980">
        <f>SUMIF(Rapportierung!$C$150:$C$192,"E",Rapportierung!AY150:AY192)</f>
        <v>0</v>
      </c>
      <c r="AA72" s="981"/>
      <c r="AB72" s="980">
        <f>SUMIF(Rapportierung!$C$150:$C$192,"E",Rapportierung!BA150:BA192)</f>
        <v>0</v>
      </c>
      <c r="AC72" s="981"/>
      <c r="AD72" s="980">
        <f>SUMIF(Rapportierung!$C$150:$C$192,"E",Rapportierung!BC150:BC192)</f>
        <v>0</v>
      </c>
      <c r="AE72" s="981"/>
      <c r="AF72" s="980">
        <f>SUMIF(Rapportierung!$C$150:$C$192,"E",Rapportierung!BE150:BE192)</f>
        <v>0</v>
      </c>
      <c r="AG72" s="981"/>
      <c r="AH72" s="980">
        <f>SUMIF(Rapportierung!$C$150:$C$192,"E",Rapportierung!BG150:BG192)</f>
        <v>15.25</v>
      </c>
      <c r="AI72" s="981"/>
      <c r="AJ72" s="980">
        <f>SUMIF(Rapportierung!$C$150:$C$192,"E",Rapportierung!BI150:BI192)</f>
        <v>0</v>
      </c>
      <c r="AK72" s="981"/>
      <c r="AL72" s="980">
        <f>SUMIF(Rapportierung!$C$150:$C$192,"E",Rapportierung!BK150:BK192)</f>
        <v>0</v>
      </c>
      <c r="AM72" s="981"/>
      <c r="AN72" s="980">
        <f>SUMIF(Rapportierung!$C$150:$C$192,"E",Rapportierung!BM150:BM192)</f>
        <v>58</v>
      </c>
      <c r="AO72" s="981"/>
      <c r="AP72" s="980">
        <f>SUMIF(Rapportierung!$C$150:$C$192,"E",Rapportierung!BO150:BO192)</f>
        <v>80.5</v>
      </c>
      <c r="AQ72" s="981"/>
      <c r="AR72" s="980">
        <f>SUMIF(Rapportierung!$C$150:$C$192,"E",Rapportierung!BQ150:BQ192)</f>
        <v>3</v>
      </c>
      <c r="AS72" s="981"/>
      <c r="AT72" s="980">
        <f>SUMIF(Rapportierung!$C$150:$C$192,"E",Rapportierung!BS150:BS192)</f>
        <v>0</v>
      </c>
      <c r="AU72" s="981"/>
      <c r="AV72" s="980">
        <f>SUMIF(Rapportierung!$C$150:$C$192,"E",Rapportierung!BU150:BU192)</f>
        <v>27.5</v>
      </c>
      <c r="AW72" s="981"/>
      <c r="AX72" s="980">
        <f>SUMIF(Rapportierung!$C$150:$C$192,"E",Rapportierung!BW150:BW192)</f>
        <v>123</v>
      </c>
      <c r="AY72" s="981"/>
      <c r="AZ72" s="980"/>
      <c r="BA72" s="981"/>
      <c r="BB72" s="980"/>
      <c r="BC72" s="981"/>
      <c r="BD72" s="980"/>
      <c r="BE72" s="981"/>
      <c r="BF72" s="980"/>
      <c r="BG72" s="981"/>
      <c r="BH72" s="980"/>
      <c r="BI72" s="981"/>
      <c r="BJ72" s="980"/>
      <c r="BK72" s="981"/>
      <c r="BL72" s="980"/>
      <c r="BM72" s="981"/>
      <c r="BN72" s="980"/>
      <c r="BO72" s="981"/>
      <c r="BP72" s="980"/>
      <c r="BQ72" s="981"/>
      <c r="BR72" s="980"/>
      <c r="BS72" s="981"/>
      <c r="BT72" s="980"/>
      <c r="BU72" s="981"/>
      <c r="BV72" s="980"/>
      <c r="BW72" s="981"/>
      <c r="BX72" s="979"/>
      <c r="BY72" s="979"/>
      <c r="BZ72" s="976"/>
      <c r="CA72" s="976"/>
      <c r="CB72" s="976"/>
      <c r="CC72" s="976"/>
      <c r="CD72" s="976"/>
      <c r="CE72" s="976"/>
      <c r="CF72" s="324">
        <f t="shared" si="89"/>
        <v>550</v>
      </c>
      <c r="CG72" s="325">
        <f t="shared" si="91"/>
        <v>75</v>
      </c>
      <c r="CH72" s="277">
        <f t="shared" si="90"/>
        <v>41250</v>
      </c>
      <c r="CI72" s="124"/>
      <c r="CJ72" s="124"/>
      <c r="CK72" s="124"/>
      <c r="CL72" s="124"/>
      <c r="CM72" s="124"/>
    </row>
    <row r="73" spans="1:92" x14ac:dyDescent="0.2">
      <c r="A73" s="283" t="s">
        <v>360</v>
      </c>
      <c r="B73" s="284"/>
      <c r="C73" s="285" t="s">
        <v>9</v>
      </c>
      <c r="D73" s="980">
        <f>SUMIF(Rapportierung!$C$150:$C$192,"F",Rapportierung!AC150:AC192)</f>
        <v>0</v>
      </c>
      <c r="E73" s="981"/>
      <c r="F73" s="980">
        <f>SUMIF(Rapportierung!$C$150:$C$192,"F",Rapportierung!AE150:AE192)</f>
        <v>0</v>
      </c>
      <c r="G73" s="981"/>
      <c r="H73" s="980">
        <f>SUMIF(Rapportierung!$C$150:$C$192,"F",Rapportierung!AG150:AG192)</f>
        <v>0</v>
      </c>
      <c r="I73" s="981"/>
      <c r="J73" s="980">
        <f>SUMIF(Rapportierung!$C$150:$C$192,"F",Rapportierung!AI150:AI192)</f>
        <v>0</v>
      </c>
      <c r="K73" s="981"/>
      <c r="L73" s="980">
        <f>SUMIF(Rapportierung!$C$150:$C$192,"F",Rapportierung!AK150:AK192)</f>
        <v>0</v>
      </c>
      <c r="M73" s="981"/>
      <c r="N73" s="980">
        <f>SUMIF(Rapportierung!$C$150:$C$192,"F",Rapportierung!AM150:AM192)</f>
        <v>0</v>
      </c>
      <c r="O73" s="981"/>
      <c r="P73" s="980">
        <f>SUMIF(Rapportierung!$C$150:$C$192,"F",Rapportierung!AO150:AO192)</f>
        <v>0</v>
      </c>
      <c r="Q73" s="981"/>
      <c r="R73" s="980">
        <f>SUMIF(Rapportierung!$C$150:$C$192,"F",Rapportierung!AQ150:AQ192)</f>
        <v>0</v>
      </c>
      <c r="S73" s="981"/>
      <c r="T73" s="980">
        <f>SUMIF(Rapportierung!$C$150:$C$192,"F",Rapportierung!AS150:AS192)</f>
        <v>0</v>
      </c>
      <c r="U73" s="981"/>
      <c r="V73" s="980">
        <f>SUMIF(Rapportierung!$C$150:$C$192,"F",Rapportierung!AU150:AU192)</f>
        <v>0</v>
      </c>
      <c r="W73" s="981"/>
      <c r="X73" s="980">
        <f>SUMIF(Rapportierung!$C$150:$C$192,"F",Rapportierung!AW150:AW192)</f>
        <v>0</v>
      </c>
      <c r="Y73" s="981"/>
      <c r="Z73" s="980">
        <f>SUMIF(Rapportierung!$C$150:$C$192,"F",Rapportierung!AY150:AY192)</f>
        <v>0</v>
      </c>
      <c r="AA73" s="981"/>
      <c r="AB73" s="980">
        <f>SUMIF(Rapportierung!$C$150:$C$192,"F",Rapportierung!BA150:BA192)</f>
        <v>0</v>
      </c>
      <c r="AC73" s="981"/>
      <c r="AD73" s="980">
        <f>SUMIF(Rapportierung!$C$150:$C$192,"F",Rapportierung!BC150:BC192)</f>
        <v>0</v>
      </c>
      <c r="AE73" s="981"/>
      <c r="AF73" s="980">
        <f>SUMIF(Rapportierung!$C$150:$C$192,"F",Rapportierung!BE150:BE192)</f>
        <v>0</v>
      </c>
      <c r="AG73" s="981"/>
      <c r="AH73" s="980">
        <f>SUMIF(Rapportierung!$C$150:$C$192,"F",Rapportierung!BG150:BG192)</f>
        <v>0</v>
      </c>
      <c r="AI73" s="981"/>
      <c r="AJ73" s="980">
        <f>SUMIF(Rapportierung!$C$150:$C$192,"F",Rapportierung!BI150:BI192)</f>
        <v>0</v>
      </c>
      <c r="AK73" s="981"/>
      <c r="AL73" s="980">
        <f>SUMIF(Rapportierung!$C$150:$C$192,"F",Rapportierung!BK150:BK192)</f>
        <v>0</v>
      </c>
      <c r="AM73" s="981"/>
      <c r="AN73" s="980">
        <f>SUMIF(Rapportierung!$C$150:$C$192,"F",Rapportierung!BM150:BM192)</f>
        <v>0</v>
      </c>
      <c r="AO73" s="981"/>
      <c r="AP73" s="980">
        <f>SUMIF(Rapportierung!$C$150:$C$192,"F",Rapportierung!BO150:BO192)</f>
        <v>0</v>
      </c>
      <c r="AQ73" s="981"/>
      <c r="AR73" s="980">
        <f>SUMIF(Rapportierung!$C$150:$C$192,"F",Rapportierung!BQ150:BQ192)</f>
        <v>0</v>
      </c>
      <c r="AS73" s="981"/>
      <c r="AT73" s="980">
        <f>SUMIF(Rapportierung!$C$150:$C$192,"F",Rapportierung!BS150:BS192)</f>
        <v>0</v>
      </c>
      <c r="AU73" s="981"/>
      <c r="AV73" s="980">
        <f>SUMIF(Rapportierung!$C$150:$C$192,"F",Rapportierung!BU150:BU192)</f>
        <v>0</v>
      </c>
      <c r="AW73" s="981"/>
      <c r="AX73" s="980">
        <f>SUMIF(Rapportierung!$C$150:$C$192,"F",Rapportierung!BW150:BW192)</f>
        <v>0</v>
      </c>
      <c r="AY73" s="981"/>
      <c r="AZ73" s="980"/>
      <c r="BA73" s="981"/>
      <c r="BB73" s="980"/>
      <c r="BC73" s="981"/>
      <c r="BD73" s="980"/>
      <c r="BE73" s="981"/>
      <c r="BF73" s="980"/>
      <c r="BG73" s="981"/>
      <c r="BH73" s="980"/>
      <c r="BI73" s="981"/>
      <c r="BJ73" s="980"/>
      <c r="BK73" s="981"/>
      <c r="BL73" s="980"/>
      <c r="BM73" s="981"/>
      <c r="BN73" s="980"/>
      <c r="BO73" s="981"/>
      <c r="BP73" s="980"/>
      <c r="BQ73" s="981"/>
      <c r="BR73" s="980"/>
      <c r="BS73" s="981"/>
      <c r="BT73" s="980"/>
      <c r="BU73" s="981"/>
      <c r="BV73" s="980"/>
      <c r="BW73" s="981"/>
      <c r="BX73" s="979"/>
      <c r="BY73" s="979"/>
      <c r="BZ73" s="976"/>
      <c r="CA73" s="976"/>
      <c r="CB73" s="976"/>
      <c r="CC73" s="976"/>
      <c r="CD73" s="976"/>
      <c r="CE73" s="976"/>
      <c r="CF73" s="324">
        <f t="shared" si="89"/>
        <v>0</v>
      </c>
      <c r="CG73" s="325">
        <f t="shared" si="91"/>
        <v>60</v>
      </c>
      <c r="CH73" s="277">
        <f t="shared" si="90"/>
        <v>0</v>
      </c>
      <c r="CI73" s="124"/>
      <c r="CJ73" s="124"/>
      <c r="CK73" s="124"/>
      <c r="CL73" s="124"/>
      <c r="CM73" s="124"/>
    </row>
    <row r="74" spans="1:92" x14ac:dyDescent="0.2">
      <c r="A74" s="283" t="s">
        <v>363</v>
      </c>
      <c r="B74" s="284"/>
      <c r="C74" s="285" t="s">
        <v>10</v>
      </c>
      <c r="D74" s="977">
        <f>SUMIF(Rapportierung!$C$150:$C$192,"G",Rapportierung!AC150:AC192)+SUM(Rapportierung!W190:W191)</f>
        <v>0</v>
      </c>
      <c r="E74" s="978"/>
      <c r="F74" s="977">
        <f>SUMIF(Rapportierung!$C$150:$C$192,"G",Rapportierung!AE150:AE192)</f>
        <v>0</v>
      </c>
      <c r="G74" s="978"/>
      <c r="H74" s="977">
        <f>SUMIF(Rapportierung!$C$150:$C$192,"G",Rapportierung!AG150:AG192)</f>
        <v>0</v>
      </c>
      <c r="I74" s="978"/>
      <c r="J74" s="977">
        <f>SUMIF(Rapportierung!$C$150:$C$192,"G",Rapportierung!AI150:AI192)</f>
        <v>0</v>
      </c>
      <c r="K74" s="978"/>
      <c r="L74" s="977">
        <f>SUMIF(Rapportierung!$C$150:$C$192,"G",Rapportierung!AK150:AK192)</f>
        <v>0</v>
      </c>
      <c r="M74" s="978"/>
      <c r="N74" s="977">
        <f>SUMIF(Rapportierung!$C$150:$C$192,"G",Rapportierung!AM150:AM192)</f>
        <v>0</v>
      </c>
      <c r="O74" s="978"/>
      <c r="P74" s="977">
        <f>SUMIF(Rapportierung!$C$150:$C$192,"G",Rapportierung!AO150:AO192)</f>
        <v>0</v>
      </c>
      <c r="Q74" s="978"/>
      <c r="R74" s="977">
        <f>SUMIF(Rapportierung!$C$150:$C$192,"G",Rapportierung!AQ150:AQ192)</f>
        <v>0</v>
      </c>
      <c r="S74" s="978"/>
      <c r="T74" s="977">
        <f>SUMIF(Rapportierung!$C$150:$C$192,"G",Rapportierung!AS150:AS192)</f>
        <v>0</v>
      </c>
      <c r="U74" s="978"/>
      <c r="V74" s="977">
        <f>SUMIF(Rapportierung!$C$150:$C$192,"G",Rapportierung!AU150:AU192)</f>
        <v>0</v>
      </c>
      <c r="W74" s="978"/>
      <c r="X74" s="977">
        <f>SUMIF(Rapportierung!$C$150:$C$192,"G",Rapportierung!AW150:AW192)</f>
        <v>0</v>
      </c>
      <c r="Y74" s="978"/>
      <c r="Z74" s="977">
        <f>SUMIF(Rapportierung!$C$150:$C$192,"G",Rapportierung!AY150:AY192)</f>
        <v>0</v>
      </c>
      <c r="AA74" s="978"/>
      <c r="AB74" s="977">
        <f>SUMIF(Rapportierung!$C$150:$C$192,"G",Rapportierung!BA150:BA192)</f>
        <v>0</v>
      </c>
      <c r="AC74" s="978"/>
      <c r="AD74" s="977">
        <f>SUMIF(Rapportierung!$C$150:$C$192,"G",Rapportierung!BC150:BC192)</f>
        <v>8.5</v>
      </c>
      <c r="AE74" s="978"/>
      <c r="AF74" s="977">
        <f>SUMIF(Rapportierung!$C$150:$C$192,"G",Rapportierung!BE150:BE192)</f>
        <v>4</v>
      </c>
      <c r="AG74" s="978"/>
      <c r="AH74" s="977">
        <f>SUMIF(Rapportierung!$C$150:$C$192,"G",Rapportierung!BG150:BG192)</f>
        <v>0</v>
      </c>
      <c r="AI74" s="978"/>
      <c r="AJ74" s="977">
        <f>SUMIF(Rapportierung!$C$150:$C$192,"G",Rapportierung!BI150:BI192)</f>
        <v>0</v>
      </c>
      <c r="AK74" s="978"/>
      <c r="AL74" s="977">
        <f>SUMIF(Rapportierung!$C$150:$C$192,"G",Rapportierung!BK150:BK192)</f>
        <v>0</v>
      </c>
      <c r="AM74" s="978"/>
      <c r="AN74" s="977">
        <f>SUMIF(Rapportierung!$C$150:$C$192,"G",Rapportierung!BM150:BM192)</f>
        <v>0</v>
      </c>
      <c r="AO74" s="978"/>
      <c r="AP74" s="977">
        <f>SUMIF(Rapportierung!$C$150:$C$192,"G",Rapportierung!BO150:BO192)</f>
        <v>0</v>
      </c>
      <c r="AQ74" s="978"/>
      <c r="AR74" s="977">
        <f>SUMIF(Rapportierung!$C$150:$C$192,"G",Rapportierung!BQ150:BQ192)</f>
        <v>0</v>
      </c>
      <c r="AS74" s="978"/>
      <c r="AT74" s="977">
        <f>SUMIF(Rapportierung!$C$150:$C$192,"G",Rapportierung!BS150:BS192)</f>
        <v>0</v>
      </c>
      <c r="AU74" s="978"/>
      <c r="AV74" s="977">
        <f>SUMIF(Rapportierung!$C$150:$C$192,"G",Rapportierung!BU150:BU192)</f>
        <v>18.5</v>
      </c>
      <c r="AW74" s="978"/>
      <c r="AX74" s="977">
        <f>SUMIF(Rapportierung!$C$150:$C$192,"G",Rapportierung!BW150:BW192)</f>
        <v>27</v>
      </c>
      <c r="AY74" s="978"/>
      <c r="AZ74" s="977"/>
      <c r="BA74" s="978"/>
      <c r="BB74" s="977"/>
      <c r="BC74" s="978"/>
      <c r="BD74" s="977"/>
      <c r="BE74" s="978"/>
      <c r="BF74" s="977"/>
      <c r="BG74" s="978"/>
      <c r="BH74" s="977"/>
      <c r="BI74" s="978"/>
      <c r="BJ74" s="977"/>
      <c r="BK74" s="978"/>
      <c r="BL74" s="977"/>
      <c r="BM74" s="978"/>
      <c r="BN74" s="977"/>
      <c r="BO74" s="978"/>
      <c r="BP74" s="977"/>
      <c r="BQ74" s="978"/>
      <c r="BR74" s="977"/>
      <c r="BS74" s="978"/>
      <c r="BT74" s="977"/>
      <c r="BU74" s="978"/>
      <c r="BV74" s="977"/>
      <c r="BW74" s="978"/>
      <c r="BX74" s="979"/>
      <c r="BY74" s="979"/>
      <c r="BZ74" s="976"/>
      <c r="CA74" s="976"/>
      <c r="CB74" s="976"/>
      <c r="CC74" s="976"/>
      <c r="CD74" s="976"/>
      <c r="CE74" s="976"/>
      <c r="CF74" s="324">
        <f t="shared" si="89"/>
        <v>58</v>
      </c>
      <c r="CG74" s="325">
        <f t="shared" si="91"/>
        <v>35</v>
      </c>
      <c r="CH74" s="277">
        <f t="shared" si="90"/>
        <v>2030</v>
      </c>
      <c r="CI74" s="124"/>
      <c r="CJ74" s="124"/>
      <c r="CK74" s="124"/>
      <c r="CL74" s="124"/>
      <c r="CM74" s="124"/>
    </row>
    <row r="75" spans="1:92" x14ac:dyDescent="0.2">
      <c r="A75" s="715" t="s">
        <v>350</v>
      </c>
      <c r="B75" s="718"/>
      <c r="C75" s="718"/>
      <c r="D75" s="1322">
        <f>SUM(D68:E74)</f>
        <v>192.5</v>
      </c>
      <c r="E75" s="1323"/>
      <c r="F75" s="1322">
        <f>SUM(F68:G74)</f>
        <v>95.25</v>
      </c>
      <c r="G75" s="1323"/>
      <c r="H75" s="1322">
        <f>SUM(H68:I74)</f>
        <v>94.75</v>
      </c>
      <c r="I75" s="1323"/>
      <c r="J75" s="1322">
        <f>SUM(J68:K74)</f>
        <v>45.25</v>
      </c>
      <c r="K75" s="1323"/>
      <c r="L75" s="1322">
        <f>SUM(L68:M74)</f>
        <v>0.5</v>
      </c>
      <c r="M75" s="1323"/>
      <c r="N75" s="1322">
        <f>SUM(N68:O74)</f>
        <v>11</v>
      </c>
      <c r="O75" s="1323"/>
      <c r="P75" s="1322">
        <f>SUM(P68:Q74)</f>
        <v>0</v>
      </c>
      <c r="Q75" s="1323"/>
      <c r="R75" s="1322">
        <f>SUM(R68:S74)</f>
        <v>0</v>
      </c>
      <c r="S75" s="1323"/>
      <c r="T75" s="1322">
        <f>SUM(T68:U74)</f>
        <v>4.5</v>
      </c>
      <c r="U75" s="1323"/>
      <c r="V75" s="1322">
        <f>SUM(V68:W74)</f>
        <v>3</v>
      </c>
      <c r="W75" s="1323"/>
      <c r="X75" s="1322">
        <f>SUM(X68:Y74)</f>
        <v>0</v>
      </c>
      <c r="Y75" s="1323"/>
      <c r="Z75" s="1322">
        <f>SUM(Z68:AA74)</f>
        <v>0</v>
      </c>
      <c r="AA75" s="1323"/>
      <c r="AB75" s="1321">
        <f>SUM(AB68:AC74)</f>
        <v>0</v>
      </c>
      <c r="AC75" s="1321"/>
      <c r="AD75" s="1321">
        <f>SUM(AD68:AE74)</f>
        <v>18.5</v>
      </c>
      <c r="AE75" s="1321"/>
      <c r="AF75" s="1321">
        <f>SUM(AF68:AG74)</f>
        <v>10.5</v>
      </c>
      <c r="AG75" s="1321"/>
      <c r="AH75" s="1321">
        <f>SUM(AH68:AI74)</f>
        <v>19.75</v>
      </c>
      <c r="AI75" s="1321"/>
      <c r="AJ75" s="1321">
        <f>SUM(AJ68:AK74)</f>
        <v>0.5</v>
      </c>
      <c r="AK75" s="1321"/>
      <c r="AL75" s="1321">
        <f>SUM(AL68:AM74)</f>
        <v>14.5</v>
      </c>
      <c r="AM75" s="1321"/>
      <c r="AN75" s="1321">
        <f>SUM(AN68:AO74)</f>
        <v>175</v>
      </c>
      <c r="AO75" s="1321"/>
      <c r="AP75" s="1321">
        <f>SUM(AP68:AQ74)</f>
        <v>104.5</v>
      </c>
      <c r="AQ75" s="1321"/>
      <c r="AR75" s="1321">
        <f>SUM(AR68:AS74)</f>
        <v>35.25</v>
      </c>
      <c r="AS75" s="1321"/>
      <c r="AT75" s="1321">
        <f>SUM(AT68:AU74)</f>
        <v>6</v>
      </c>
      <c r="AU75" s="1321"/>
      <c r="AV75" s="1321">
        <f>SUM(AV68:AW74)</f>
        <v>69.25</v>
      </c>
      <c r="AW75" s="1321"/>
      <c r="AX75" s="1321">
        <f>SUM(AX68:AY74)</f>
        <v>185.75</v>
      </c>
      <c r="AY75" s="1321"/>
      <c r="AZ75" s="1321">
        <f>SUM(AZ68:BA74)</f>
        <v>0</v>
      </c>
      <c r="BA75" s="1321"/>
      <c r="BB75" s="1321">
        <f>SUM(BB68:BC74)</f>
        <v>0</v>
      </c>
      <c r="BC75" s="1321"/>
      <c r="BD75" s="1321">
        <f>SUM(BD68:BE74)</f>
        <v>0</v>
      </c>
      <c r="BE75" s="1321"/>
      <c r="BF75" s="1321">
        <f>SUM(BF68:BG74)</f>
        <v>0</v>
      </c>
      <c r="BG75" s="1321"/>
      <c r="BH75" s="1321">
        <f>SUM(BH68:BI74)</f>
        <v>0</v>
      </c>
      <c r="BI75" s="1321"/>
      <c r="BJ75" s="1321">
        <f>SUM(BJ68:BK74)</f>
        <v>0</v>
      </c>
      <c r="BK75" s="1321"/>
      <c r="BL75" s="1321">
        <f>SUM(BL68:BM74)</f>
        <v>0</v>
      </c>
      <c r="BM75" s="1321"/>
      <c r="BN75" s="1321">
        <f>SUM(BN68:BO74)</f>
        <v>0</v>
      </c>
      <c r="BO75" s="1321"/>
      <c r="BP75" s="1321">
        <f>SUM(BP68:BQ74)</f>
        <v>0</v>
      </c>
      <c r="BQ75" s="1321"/>
      <c r="BR75" s="1321">
        <f>SUM(BR68:BS74)</f>
        <v>0</v>
      </c>
      <c r="BS75" s="1321"/>
      <c r="BT75" s="1321">
        <f>SUM(BT68:BU74)</f>
        <v>0</v>
      </c>
      <c r="BU75" s="1321"/>
      <c r="BV75" s="1321">
        <f>SUM(BV68:BW74)</f>
        <v>0</v>
      </c>
      <c r="BW75" s="1321"/>
      <c r="BX75" s="1321">
        <f>SUM(BX68:BY74)</f>
        <v>0</v>
      </c>
      <c r="BY75" s="1321"/>
      <c r="BZ75" s="1321">
        <f>SUM(BZ68:CA74)</f>
        <v>0</v>
      </c>
      <c r="CA75" s="1321"/>
      <c r="CB75" s="1321">
        <f>SUM(CB68:CC74)</f>
        <v>0</v>
      </c>
      <c r="CC75" s="1321"/>
      <c r="CD75" s="1321">
        <f>SUM(CD68:CE74)</f>
        <v>0</v>
      </c>
      <c r="CE75" s="1321"/>
      <c r="CF75" s="719">
        <f>SUM(CF68:CF74)</f>
        <v>1086.25</v>
      </c>
      <c r="CG75" s="720"/>
      <c r="CH75" s="721">
        <f>ROUND(SUM(CH68:CH74),0)</f>
        <v>101740</v>
      </c>
      <c r="CI75" s="124"/>
      <c r="CJ75" s="124"/>
      <c r="CK75" s="124"/>
      <c r="CL75" s="124"/>
      <c r="CM75" s="124"/>
    </row>
    <row r="76" spans="1:92" ht="12.75" customHeight="1" x14ac:dyDescent="0.2">
      <c r="A76" s="715" t="s">
        <v>348</v>
      </c>
      <c r="B76" s="718"/>
      <c r="C76" s="718"/>
      <c r="D76" s="1319">
        <f>D68*$CG68+D69*$CG69+D72*$CG72+D73*$CG73+D74*$CG74+D70*$CG70+D71*$CG71</f>
        <v>21437.25</v>
      </c>
      <c r="E76" s="1320"/>
      <c r="F76" s="1319">
        <f t="shared" ref="F76" si="92">F68*$CG68+F69*$CG69+F72*$CG72+F73*$CG73+F74*$CG74+F70*$CG70+F71*$CG71</f>
        <v>7638.75</v>
      </c>
      <c r="G76" s="1320"/>
      <c r="H76" s="1319">
        <f t="shared" ref="H76" si="93">H68*$CG68+H69*$CG69+H72*$CG72+H73*$CG73+H74*$CG74+H70*$CG70+H71*$CG71</f>
        <v>8155.5</v>
      </c>
      <c r="I76" s="1320"/>
      <c r="J76" s="1319">
        <f t="shared" ref="J76" si="94">J68*$CG68+J69*$CG69+J72*$CG72+J73*$CG73+J74*$CG74+J70*$CG70+J71*$CG71</f>
        <v>3888.25</v>
      </c>
      <c r="K76" s="1320"/>
      <c r="L76" s="1319">
        <f t="shared" ref="L76" si="95">L68*$CG68+L69*$CG69+L72*$CG72+L73*$CG73+L74*$CG74+L70*$CG70+L71*$CG71</f>
        <v>70</v>
      </c>
      <c r="M76" s="1320"/>
      <c r="N76" s="1319">
        <f t="shared" ref="N76" si="96">N68*$CG68+N69*$CG69+N72*$CG72+N73*$CG73+N74*$CG74+N70*$CG70+N71*$CG71</f>
        <v>1540</v>
      </c>
      <c r="O76" s="1320"/>
      <c r="P76" s="1319">
        <f t="shared" ref="P76" si="97">P68*$CG68+P69*$CG69+P72*$CG72+P73*$CG73+P74*$CG74+P70*$CG70+P71*$CG71</f>
        <v>0</v>
      </c>
      <c r="Q76" s="1320"/>
      <c r="R76" s="1319">
        <f t="shared" ref="R76" si="98">R68*$CG68+R69*$CG69+R72*$CG72+R73*$CG73+R74*$CG74+R70*$CG70+R71*$CG71</f>
        <v>0</v>
      </c>
      <c r="S76" s="1320"/>
      <c r="T76" s="1319">
        <f t="shared" ref="T76" si="99">T68*$CG68+T69*$CG69+T72*$CG72+T73*$CG73+T74*$CG74+T70*$CG70+T71*$CG71</f>
        <v>597</v>
      </c>
      <c r="U76" s="1320"/>
      <c r="V76" s="1319">
        <f t="shared" ref="V76" si="100">V68*$CG68+V69*$CG69+V72*$CG72+V73*$CG73+V74*$CG74+V70*$CG70+V71*$CG71</f>
        <v>354</v>
      </c>
      <c r="W76" s="1320"/>
      <c r="X76" s="1319">
        <f t="shared" ref="X76" si="101">X68*$CG68+X69*$CG69+X72*$CG72+X73*$CG73+X74*$CG74+X70*$CG70+X71*$CG71</f>
        <v>0</v>
      </c>
      <c r="Y76" s="1320"/>
      <c r="Z76" s="1319">
        <f t="shared" ref="Z76" si="102">Z68*$CG68+Z69*$CG69+Z72*$CG72+Z73*$CG73+Z74*$CG74+Z70*$CG70+Z71*$CG71</f>
        <v>0</v>
      </c>
      <c r="AA76" s="1320"/>
      <c r="AB76" s="1319">
        <f t="shared" ref="AB76" si="103">AB68*$CG68+AB69*$CG69+AB72*$CG72+AB73*$CG73+AB74*$CG74+AB70*$CG70+AB71*$CG71</f>
        <v>0</v>
      </c>
      <c r="AC76" s="1320"/>
      <c r="AD76" s="1319">
        <f t="shared" ref="AD76" si="104">AD68*$CG68+AD69*$CG69+AD72*$CG72+AD73*$CG73+AD74*$CG74+AD70*$CG70+AD71*$CG71</f>
        <v>1532.5</v>
      </c>
      <c r="AE76" s="1320"/>
      <c r="AF76" s="1319">
        <f t="shared" ref="AF76" si="105">AF68*$CG68+AF69*$CG69+AF72*$CG72+AF73*$CG73+AF74*$CG74+AF70*$CG70+AF71*$CG71</f>
        <v>1006</v>
      </c>
      <c r="AG76" s="1320"/>
      <c r="AH76" s="1319">
        <f t="shared" ref="AH76" si="106">AH68*$CG68+AH69*$CG69+AH72*$CG72+AH73*$CG73+AH74*$CG74+AH70*$CG70+AH71*$CG71</f>
        <v>1773.75</v>
      </c>
      <c r="AI76" s="1320"/>
      <c r="AJ76" s="1319">
        <f t="shared" ref="AJ76" si="107">AJ68*$CG68+AJ69*$CG69+AJ72*$CG72+AJ73*$CG73+AJ74*$CG74+AJ70*$CG70+AJ71*$CG71</f>
        <v>50</v>
      </c>
      <c r="AK76" s="1320"/>
      <c r="AL76" s="1319">
        <f t="shared" ref="AL76" si="108">AL68*$CG68+AL69*$CG69+AL72*$CG72+AL73*$CG73+AL74*$CG74+AL70*$CG70+AL71*$CG71</f>
        <v>1744</v>
      </c>
      <c r="AM76" s="1320"/>
      <c r="AN76" s="1319">
        <f t="shared" ref="AN76" si="109">AN68*$CG68+AN69*$CG69+AN72*$CG72+AN73*$CG73+AN74*$CG74+AN70*$CG70+AN71*$CG71</f>
        <v>18354</v>
      </c>
      <c r="AO76" s="1320"/>
      <c r="AP76" s="1319">
        <f t="shared" ref="AP76" si="110">AP68*$CG68+AP69*$CG69+AP72*$CG72+AP73*$CG73+AP74*$CG74+AP70*$CG70+AP71*$CG71</f>
        <v>9078.5</v>
      </c>
      <c r="AQ76" s="1320"/>
      <c r="AR76" s="1319">
        <f t="shared" ref="AR76" si="111">AR68*$CG68+AR69*$CG69+AR72*$CG72+AR73*$CG73+AR74*$CG74+AR70*$CG70+AR71*$CG71</f>
        <v>4162.5</v>
      </c>
      <c r="AS76" s="1320"/>
      <c r="AT76" s="1319">
        <f t="shared" ref="AT76" si="112">AT68*$CG68+AT69*$CG69+AT72*$CG72+AT73*$CG73+AT74*$CG74+AT70*$CG70+AT71*$CG71</f>
        <v>678</v>
      </c>
      <c r="AU76" s="1320"/>
      <c r="AV76" s="1319">
        <f t="shared" ref="AV76" si="113">AV68*$CG68+AV69*$CG69+AV72*$CG72+AV73*$CG73+AV74*$CG74+AV70*$CG70+AV71*$CG71</f>
        <v>5408.5</v>
      </c>
      <c r="AW76" s="1320"/>
      <c r="AX76" s="1319">
        <f t="shared" ref="AX76" si="114">AX68*$CG68+AX69*$CG69+AX72*$CG72+AX73*$CG73+AX74*$CG74+AX70*$CG70+AX71*$CG71</f>
        <v>14271.5</v>
      </c>
      <c r="AY76" s="1320"/>
      <c r="AZ76" s="1319">
        <f t="shared" ref="AZ76" si="115">AZ68*$CG68+AZ69*$CG69+AZ72*$CG72+AZ73*$CG73+AZ74*$CG74+AZ70*$CG70+AZ71*$CG71</f>
        <v>0</v>
      </c>
      <c r="BA76" s="1320"/>
      <c r="BB76" s="1319">
        <f t="shared" ref="BB76" si="116">BB68*$CG68+BB69*$CG69+BB72*$CG72+BB73*$CG73+BB74*$CG74+BB70*$CG70+BB71*$CG71</f>
        <v>0</v>
      </c>
      <c r="BC76" s="1320"/>
      <c r="BD76" s="1319">
        <f t="shared" ref="BD76" si="117">BD68*$CG68+BD69*$CG69+BD72*$CG72+BD73*$CG73+BD74*$CG74+BD70*$CG70+BD71*$CG71</f>
        <v>0</v>
      </c>
      <c r="BE76" s="1320"/>
      <c r="BF76" s="1319">
        <f t="shared" ref="BF76" si="118">BF68*$CG68+BF69*$CG69+BF72*$CG72+BF73*$CG73+BF74*$CG74+BF70*$CG70+BF71*$CG71</f>
        <v>0</v>
      </c>
      <c r="BG76" s="1320"/>
      <c r="BH76" s="1319">
        <f t="shared" ref="BH76" si="119">BH68*$CG68+BH69*$CG69+BH72*$CG72+BH73*$CG73+BH74*$CG74+BH70*$CG70+BH71*$CG71</f>
        <v>0</v>
      </c>
      <c r="BI76" s="1320"/>
      <c r="BJ76" s="1319">
        <f t="shared" ref="BJ76" si="120">BJ68*$CG68+BJ69*$CG69+BJ72*$CG72+BJ73*$CG73+BJ74*$CG74+BJ70*$CG70+BJ71*$CG71</f>
        <v>0</v>
      </c>
      <c r="BK76" s="1320"/>
      <c r="BL76" s="1319">
        <f t="shared" ref="BL76" si="121">BL68*$CG68+BL69*$CG69+BL72*$CG72+BL73*$CG73+BL74*$CG74+BL70*$CG70+BL71*$CG71</f>
        <v>0</v>
      </c>
      <c r="BM76" s="1320"/>
      <c r="BN76" s="1319">
        <f t="shared" ref="BN76" si="122">BN68*$CG68+BN69*$CG69+BN72*$CG72+BN73*$CG73+BN74*$CG74+BN70*$CG70+BN71*$CG71</f>
        <v>0</v>
      </c>
      <c r="BO76" s="1320"/>
      <c r="BP76" s="1319">
        <f t="shared" ref="BP76" si="123">BP68*$CG68+BP69*$CG69+BP72*$CG72+BP73*$CG73+BP74*$CG74+BP70*$CG70+BP71*$CG71</f>
        <v>0</v>
      </c>
      <c r="BQ76" s="1320"/>
      <c r="BR76" s="1319">
        <f t="shared" ref="BR76" si="124">BR68*$CG68+BR69*$CG69+BR72*$CG72+BR73*$CG73+BR74*$CG74+BR70*$CG70+BR71*$CG71</f>
        <v>0</v>
      </c>
      <c r="BS76" s="1320"/>
      <c r="BT76" s="1319">
        <f t="shared" ref="BT76" si="125">BT68*$CG68+BT69*$CG69+BT72*$CG72+BT73*$CG73+BT74*$CG74+BT70*$CG70+BT71*$CG71</f>
        <v>0</v>
      </c>
      <c r="BU76" s="1320"/>
      <c r="BV76" s="1319">
        <f t="shared" ref="BV76" si="126">BV68*$CG68+BV69*$CG69+BV72*$CG72+BV73*$CG73+BV74*$CG74+BV70*$CG70+BV71*$CG71</f>
        <v>0</v>
      </c>
      <c r="BW76" s="1320"/>
      <c r="BX76" s="1319">
        <f t="shared" ref="BX76" si="127">BX68*$CG68+BX69*$CG69+BX72*$CG72+BX73*$CG73+BX74*$CG74+BX70*$CG70+BX71*$CG71</f>
        <v>0</v>
      </c>
      <c r="BY76" s="1320"/>
      <c r="BZ76" s="1319">
        <f t="shared" ref="BZ76" si="128">BZ68*$CG68+BZ69*$CG69+BZ72*$CG72+BZ73*$CG73+BZ74*$CG74+BZ70*$CG70+BZ71*$CG71</f>
        <v>0</v>
      </c>
      <c r="CA76" s="1320"/>
      <c r="CB76" s="1319">
        <f t="shared" ref="CB76" si="129">CB68*$CG68+CB69*$CG69+CB72*$CG72+CB73*$CG73+CB74*$CG74+CB70*$CG70+CB71*$CG71</f>
        <v>0</v>
      </c>
      <c r="CC76" s="1320"/>
      <c r="CD76" s="1319">
        <f t="shared" ref="CD76" si="130">CD68*$CG68+CD69*$CG69+CD72*$CG72+CD73*$CG73+CD74*$CG74+CD70*$CG70+CD71*$CG71</f>
        <v>0</v>
      </c>
      <c r="CE76" s="1320"/>
      <c r="CF76" s="722"/>
      <c r="CG76" s="720" t="s">
        <v>354</v>
      </c>
      <c r="CH76" s="720">
        <f>CH75/CF75</f>
        <v>93.661680092059839</v>
      </c>
      <c r="CI76" s="124"/>
      <c r="CJ76" s="124"/>
      <c r="CK76" s="124"/>
      <c r="CL76" s="124"/>
      <c r="CM76" s="124"/>
    </row>
    <row r="77" spans="1:92" x14ac:dyDescent="0.2">
      <c r="A77" s="972"/>
      <c r="B77" s="972"/>
      <c r="C77" s="335"/>
      <c r="D77" s="969"/>
      <c r="E77" s="969"/>
      <c r="F77" s="969"/>
      <c r="G77" s="969"/>
      <c r="H77" s="969"/>
      <c r="I77" s="969"/>
      <c r="J77" s="969"/>
      <c r="K77" s="969"/>
      <c r="L77" s="969"/>
      <c r="M77" s="969"/>
      <c r="N77" s="969"/>
      <c r="O77" s="969"/>
      <c r="P77" s="969"/>
      <c r="Q77" s="969"/>
      <c r="R77" s="969"/>
      <c r="S77" s="969"/>
      <c r="T77" s="969"/>
      <c r="U77" s="969"/>
      <c r="V77" s="969"/>
      <c r="W77" s="969"/>
      <c r="X77" s="969"/>
      <c r="Y77" s="969"/>
      <c r="Z77" s="969"/>
      <c r="AA77" s="969"/>
      <c r="AB77" s="969"/>
      <c r="AC77" s="969"/>
      <c r="AD77" s="969"/>
      <c r="AE77" s="969"/>
      <c r="AF77" s="969"/>
      <c r="AG77" s="969"/>
      <c r="AH77" s="969"/>
      <c r="AI77" s="969"/>
      <c r="AJ77" s="969"/>
      <c r="AK77" s="969"/>
      <c r="AL77" s="969"/>
      <c r="AM77" s="969"/>
      <c r="AN77" s="969"/>
      <c r="AO77" s="969"/>
      <c r="AP77" s="969"/>
      <c r="AQ77" s="969"/>
      <c r="AR77" s="969"/>
      <c r="AS77" s="969"/>
      <c r="AT77" s="969"/>
      <c r="AU77" s="969"/>
      <c r="AV77" s="969"/>
      <c r="AW77" s="969"/>
      <c r="AX77" s="969"/>
      <c r="AY77" s="969"/>
      <c r="AZ77" s="336"/>
      <c r="BA77" s="336"/>
      <c r="BB77" s="336"/>
      <c r="BC77" s="336"/>
      <c r="BD77" s="336"/>
      <c r="BE77" s="336"/>
      <c r="BF77" s="336"/>
      <c r="BG77" s="336"/>
      <c r="BH77" s="336"/>
      <c r="BI77" s="336"/>
      <c r="BJ77" s="336"/>
      <c r="BK77" s="336"/>
      <c r="BL77" s="336"/>
      <c r="BM77" s="336"/>
      <c r="BN77" s="336"/>
      <c r="BO77" s="336"/>
      <c r="BP77" s="336"/>
      <c r="BQ77" s="336"/>
      <c r="BR77" s="336"/>
      <c r="BS77" s="336"/>
      <c r="BT77" s="336"/>
      <c r="BU77" s="336"/>
      <c r="BV77" s="336"/>
      <c r="BW77" s="336"/>
      <c r="CI77" s="124"/>
      <c r="CJ77" s="124"/>
      <c r="CK77" s="124"/>
      <c r="CL77" s="124"/>
      <c r="CM77" s="124"/>
    </row>
    <row r="78" spans="1:92" x14ac:dyDescent="0.2">
      <c r="CI78" s="124"/>
      <c r="CJ78" s="124"/>
      <c r="CK78" s="124"/>
      <c r="CL78" s="124"/>
      <c r="CM78" s="124"/>
    </row>
    <row r="79" spans="1:92" ht="23.25" x14ac:dyDescent="0.2">
      <c r="A79" s="338"/>
      <c r="CI79" s="124"/>
      <c r="CJ79" s="124"/>
      <c r="CK79" s="124"/>
      <c r="CL79" s="124"/>
      <c r="CM79" s="124"/>
    </row>
    <row r="80" spans="1:92" x14ac:dyDescent="0.2">
      <c r="CI80" s="124"/>
      <c r="CJ80" s="124"/>
      <c r="CK80" s="124"/>
      <c r="CL80" s="124"/>
      <c r="CM80" s="124"/>
    </row>
    <row r="81" spans="1:95" x14ac:dyDescent="0.2">
      <c r="CI81" s="124"/>
      <c r="CJ81" s="124"/>
      <c r="CK81" s="124"/>
      <c r="CL81" s="124"/>
      <c r="CM81" s="124"/>
    </row>
    <row r="82" spans="1:95" x14ac:dyDescent="0.2">
      <c r="CI82" s="124"/>
      <c r="CJ82" s="124"/>
      <c r="CK82" s="124"/>
      <c r="CL82" s="124"/>
      <c r="CM82" s="124"/>
    </row>
    <row r="83" spans="1:95" x14ac:dyDescent="0.2">
      <c r="CI83" s="124"/>
      <c r="CJ83" s="124"/>
      <c r="CK83" s="124"/>
      <c r="CL83" s="124"/>
      <c r="CM83" s="124"/>
    </row>
    <row r="84" spans="1:95" x14ac:dyDescent="0.2">
      <c r="CI84" s="124"/>
      <c r="CJ84" s="124"/>
      <c r="CK84" s="124"/>
      <c r="CL84" s="124"/>
      <c r="CM84" s="124"/>
    </row>
    <row r="85" spans="1:95" x14ac:dyDescent="0.2">
      <c r="CI85" s="124"/>
      <c r="CJ85" s="124"/>
      <c r="CK85" s="124"/>
      <c r="CL85" s="124"/>
      <c r="CM85" s="124"/>
    </row>
    <row r="86" spans="1:95" x14ac:dyDescent="0.2">
      <c r="CI86" s="124"/>
      <c r="CJ86" s="124"/>
      <c r="CK86" s="124"/>
      <c r="CL86" s="124"/>
      <c r="CM86" s="124"/>
    </row>
    <row r="87" spans="1:95" x14ac:dyDescent="0.2">
      <c r="B87"/>
      <c r="CI87" s="124"/>
      <c r="CJ87" s="124"/>
      <c r="CK87" s="124"/>
      <c r="CL87" s="124"/>
      <c r="CM87" s="124"/>
    </row>
    <row r="88" spans="1:95" ht="54.75" customHeight="1" x14ac:dyDescent="0.2"/>
    <row r="89" spans="1:95" ht="231.75" customHeight="1" x14ac:dyDescent="0.2">
      <c r="D89" s="961"/>
      <c r="E89" s="961"/>
      <c r="F89" s="961"/>
      <c r="G89" s="961"/>
      <c r="H89" s="961"/>
      <c r="I89" s="961"/>
      <c r="J89" s="961"/>
      <c r="K89" s="961"/>
      <c r="L89" s="961"/>
      <c r="M89" s="961"/>
      <c r="N89" s="961"/>
      <c r="O89" s="961"/>
      <c r="P89" s="961"/>
      <c r="Q89" s="961"/>
      <c r="R89" s="961"/>
      <c r="S89" s="961"/>
      <c r="T89" s="961"/>
      <c r="U89" s="961"/>
      <c r="V89" s="961"/>
      <c r="W89" s="961"/>
      <c r="X89" s="961"/>
      <c r="Y89" s="961"/>
      <c r="Z89" s="961"/>
      <c r="AA89" s="961"/>
      <c r="AB89" s="961"/>
      <c r="AC89" s="961"/>
      <c r="AD89" s="961"/>
      <c r="AE89" s="961"/>
      <c r="AF89" s="961"/>
      <c r="AG89" s="961"/>
      <c r="AH89" s="961"/>
      <c r="AI89" s="961"/>
      <c r="AJ89" s="961"/>
      <c r="AK89" s="961"/>
      <c r="AL89" s="961"/>
      <c r="AM89" s="961"/>
      <c r="AN89" s="961"/>
      <c r="AO89" s="961"/>
      <c r="AP89" s="961"/>
      <c r="AQ89" s="961"/>
      <c r="AR89" s="961"/>
      <c r="AS89" s="961"/>
      <c r="AT89" s="961"/>
      <c r="AU89" s="961"/>
      <c r="AV89" s="961"/>
      <c r="AW89" s="961"/>
      <c r="AX89" s="961"/>
      <c r="AY89" s="961"/>
      <c r="AZ89" s="961"/>
      <c r="BA89" s="961"/>
      <c r="BB89" s="961"/>
      <c r="BC89" s="961"/>
      <c r="BD89" s="961"/>
      <c r="BE89" s="961"/>
      <c r="BF89" s="961"/>
      <c r="BG89" s="961"/>
      <c r="BH89" s="961"/>
      <c r="BI89" s="961"/>
      <c r="BJ89" s="961"/>
      <c r="BK89" s="961"/>
      <c r="BL89" s="961"/>
      <c r="BM89" s="961"/>
      <c r="BN89" s="961"/>
      <c r="BO89" s="961"/>
      <c r="BP89" s="961"/>
      <c r="BQ89" s="961"/>
      <c r="BR89" s="961"/>
      <c r="BS89" s="961"/>
      <c r="BT89" s="961"/>
      <c r="BU89" s="961"/>
      <c r="BV89" s="961"/>
      <c r="BW89" s="961"/>
      <c r="BX89" s="961"/>
      <c r="BY89" s="961"/>
      <c r="BZ89" s="961"/>
      <c r="CA89" s="961"/>
      <c r="CB89" s="961"/>
      <c r="CC89" s="961"/>
      <c r="CD89" s="961"/>
      <c r="CE89" s="961"/>
    </row>
    <row r="90" spans="1:95" s="255" customFormat="1" ht="18" customHeight="1" x14ac:dyDescent="0.2">
      <c r="A90" s="962"/>
      <c r="B90" s="962"/>
      <c r="C90" s="416"/>
      <c r="D90" s="963" t="s">
        <v>323</v>
      </c>
      <c r="E90" s="964"/>
      <c r="F90" s="964"/>
      <c r="G90" s="964"/>
      <c r="H90" s="964"/>
      <c r="I90" s="964"/>
      <c r="J90" s="964"/>
      <c r="K90" s="964"/>
      <c r="L90" s="964"/>
      <c r="M90" s="964"/>
      <c r="N90" s="964"/>
      <c r="O90" s="964"/>
      <c r="P90" s="964"/>
      <c r="Q90" s="964"/>
      <c r="R90" s="964"/>
      <c r="S90" s="964"/>
      <c r="T90" s="964"/>
      <c r="U90" s="964"/>
      <c r="V90" s="964"/>
      <c r="W90" s="964"/>
      <c r="X90" s="964"/>
      <c r="Y90" s="964"/>
      <c r="Z90" s="964"/>
      <c r="AA90" s="964"/>
      <c r="AB90" s="963" t="s">
        <v>324</v>
      </c>
      <c r="AC90" s="964"/>
      <c r="AD90" s="964"/>
      <c r="AE90" s="964"/>
      <c r="AF90" s="964"/>
      <c r="AG90" s="964"/>
      <c r="AH90" s="964"/>
      <c r="AI90" s="964"/>
      <c r="AJ90" s="964"/>
      <c r="AK90" s="964"/>
      <c r="AL90" s="964"/>
      <c r="AM90" s="964"/>
      <c r="AN90" s="964"/>
      <c r="AO90" s="964"/>
      <c r="AP90" s="964"/>
      <c r="AQ90" s="964"/>
      <c r="AR90" s="964"/>
      <c r="AS90" s="964"/>
      <c r="AT90" s="964"/>
      <c r="AU90" s="964"/>
      <c r="AV90" s="964"/>
      <c r="AW90" s="964"/>
      <c r="AX90" s="964"/>
      <c r="AY90" s="965"/>
      <c r="AZ90" s="963" t="s">
        <v>325</v>
      </c>
      <c r="BA90" s="964"/>
      <c r="BB90" s="964"/>
      <c r="BC90" s="964"/>
      <c r="BD90" s="964"/>
      <c r="BE90" s="964"/>
      <c r="BF90" s="964"/>
      <c r="BG90" s="964"/>
      <c r="BH90" s="964"/>
      <c r="BI90" s="964"/>
      <c r="BJ90" s="964"/>
      <c r="BK90" s="964"/>
      <c r="BL90" s="964"/>
      <c r="BM90" s="964"/>
      <c r="BN90" s="964"/>
      <c r="BO90" s="964"/>
      <c r="BP90" s="964"/>
      <c r="BQ90" s="964"/>
      <c r="BR90" s="964"/>
      <c r="BS90" s="964"/>
      <c r="BT90" s="964"/>
      <c r="BU90" s="964"/>
      <c r="BV90" s="964"/>
      <c r="BW90" s="964"/>
      <c r="BX90" s="966" t="s">
        <v>326</v>
      </c>
      <c r="BY90" s="967"/>
      <c r="BZ90" s="967"/>
      <c r="CA90" s="967"/>
      <c r="CB90" s="966" t="s">
        <v>399</v>
      </c>
      <c r="CC90" s="967"/>
      <c r="CD90" s="967"/>
      <c r="CE90" s="968"/>
      <c r="CF90" s="253"/>
      <c r="CG90" s="253"/>
      <c r="CH90" s="253"/>
      <c r="CI90" s="254"/>
      <c r="CJ90" s="254"/>
      <c r="CK90" s="254"/>
      <c r="CL90" s="254"/>
      <c r="CM90" s="254"/>
      <c r="CN90" s="960" t="s">
        <v>327</v>
      </c>
      <c r="CO90" s="960"/>
      <c r="CP90" s="960"/>
      <c r="CQ90" s="254"/>
    </row>
    <row r="91" spans="1:95" s="258" customFormat="1" ht="18" customHeight="1" x14ac:dyDescent="0.25">
      <c r="A91" s="962"/>
      <c r="B91" s="962"/>
      <c r="C91" s="417"/>
      <c r="D91" s="957" t="s">
        <v>179</v>
      </c>
      <c r="E91" s="958"/>
      <c r="F91" s="957" t="s">
        <v>329</v>
      </c>
      <c r="G91" s="958"/>
      <c r="H91" s="957" t="s">
        <v>330</v>
      </c>
      <c r="I91" s="958"/>
      <c r="J91" s="957" t="s">
        <v>331</v>
      </c>
      <c r="K91" s="958"/>
      <c r="L91" s="957" t="s">
        <v>332</v>
      </c>
      <c r="M91" s="958"/>
      <c r="N91" s="957" t="s">
        <v>333</v>
      </c>
      <c r="O91" s="958"/>
      <c r="P91" s="957" t="s">
        <v>334</v>
      </c>
      <c r="Q91" s="958"/>
      <c r="R91" s="957" t="s">
        <v>335</v>
      </c>
      <c r="S91" s="958"/>
      <c r="T91" s="957" t="s">
        <v>336</v>
      </c>
      <c r="U91" s="958"/>
      <c r="V91" s="957" t="s">
        <v>337</v>
      </c>
      <c r="W91" s="958"/>
      <c r="X91" s="957" t="s">
        <v>338</v>
      </c>
      <c r="Y91" s="958"/>
      <c r="Z91" s="957" t="s">
        <v>339</v>
      </c>
      <c r="AA91" s="959"/>
      <c r="AB91" s="953" t="s">
        <v>179</v>
      </c>
      <c r="AC91" s="953"/>
      <c r="AD91" s="953" t="s">
        <v>329</v>
      </c>
      <c r="AE91" s="953"/>
      <c r="AF91" s="953" t="s">
        <v>330</v>
      </c>
      <c r="AG91" s="953"/>
      <c r="AH91" s="953" t="s">
        <v>331</v>
      </c>
      <c r="AI91" s="953"/>
      <c r="AJ91" s="953" t="s">
        <v>332</v>
      </c>
      <c r="AK91" s="953"/>
      <c r="AL91" s="953" t="s">
        <v>333</v>
      </c>
      <c r="AM91" s="953"/>
      <c r="AN91" s="953" t="s">
        <v>334</v>
      </c>
      <c r="AO91" s="953"/>
      <c r="AP91" s="953" t="s">
        <v>335</v>
      </c>
      <c r="AQ91" s="953"/>
      <c r="AR91" s="953" t="s">
        <v>336</v>
      </c>
      <c r="AS91" s="953"/>
      <c r="AT91" s="953" t="s">
        <v>337</v>
      </c>
      <c r="AU91" s="953"/>
      <c r="AV91" s="953" t="s">
        <v>338</v>
      </c>
      <c r="AW91" s="953"/>
      <c r="AX91" s="953" t="s">
        <v>339</v>
      </c>
      <c r="AY91" s="953"/>
      <c r="AZ91" s="953" t="s">
        <v>179</v>
      </c>
      <c r="BA91" s="953"/>
      <c r="BB91" s="953" t="s">
        <v>329</v>
      </c>
      <c r="BC91" s="953"/>
      <c r="BD91" s="953" t="s">
        <v>330</v>
      </c>
      <c r="BE91" s="953"/>
      <c r="BF91" s="953" t="s">
        <v>331</v>
      </c>
      <c r="BG91" s="953"/>
      <c r="BH91" s="953" t="s">
        <v>332</v>
      </c>
      <c r="BI91" s="953"/>
      <c r="BJ91" s="953" t="s">
        <v>333</v>
      </c>
      <c r="BK91" s="953"/>
      <c r="BL91" s="953" t="s">
        <v>334</v>
      </c>
      <c r="BM91" s="953"/>
      <c r="BN91" s="953" t="s">
        <v>335</v>
      </c>
      <c r="BO91" s="953"/>
      <c r="BP91" s="953" t="s">
        <v>336</v>
      </c>
      <c r="BQ91" s="953"/>
      <c r="BR91" s="953" t="s">
        <v>337</v>
      </c>
      <c r="BS91" s="953"/>
      <c r="BT91" s="953" t="s">
        <v>338</v>
      </c>
      <c r="BU91" s="953"/>
      <c r="BV91" s="953" t="s">
        <v>339</v>
      </c>
      <c r="BW91" s="953"/>
      <c r="BX91" s="954" t="s">
        <v>397</v>
      </c>
      <c r="BY91" s="955"/>
      <c r="BZ91" s="954" t="s">
        <v>398</v>
      </c>
      <c r="CA91" s="956"/>
      <c r="CB91" s="954" t="s">
        <v>397</v>
      </c>
      <c r="CC91" s="956"/>
      <c r="CD91" s="955" t="s">
        <v>398</v>
      </c>
      <c r="CE91" s="956"/>
      <c r="CF91" s="257"/>
      <c r="CG91" s="253"/>
      <c r="CH91" s="253"/>
      <c r="CI91" s="254"/>
      <c r="CJ91" s="254"/>
      <c r="CK91" s="254"/>
      <c r="CL91" s="254"/>
      <c r="CM91" s="254"/>
      <c r="CN91" s="960"/>
      <c r="CO91" s="960"/>
      <c r="CP91" s="960"/>
      <c r="CQ91" s="254"/>
    </row>
    <row r="92" spans="1:95" ht="12.75" customHeight="1" x14ac:dyDescent="0.2"/>
    <row r="96" spans="1:95" ht="13.5" thickBot="1" x14ac:dyDescent="0.25"/>
    <row r="97" spans="1:91" ht="13.5" thickBot="1" x14ac:dyDescent="0.25">
      <c r="A97" s="339" t="s">
        <v>380</v>
      </c>
      <c r="B97" s="340"/>
      <c r="C97" s="341"/>
      <c r="D97" s="342">
        <f>D76</f>
        <v>21437.25</v>
      </c>
      <c r="E97" s="342">
        <f t="shared" ref="E97" si="131">D97</f>
        <v>21437.25</v>
      </c>
      <c r="F97" s="342">
        <f>F76</f>
        <v>7638.75</v>
      </c>
      <c r="G97" s="342">
        <f t="shared" ref="E97:G98" si="132">F97</f>
        <v>7638.75</v>
      </c>
      <c r="H97" s="342">
        <f t="shared" ref="H97" si="133">H76</f>
        <v>8155.5</v>
      </c>
      <c r="I97" s="342">
        <f t="shared" ref="I97:I98" si="134">H97</f>
        <v>8155.5</v>
      </c>
      <c r="J97" s="342">
        <f>J76</f>
        <v>3888.25</v>
      </c>
      <c r="K97" s="342">
        <f t="shared" ref="K97:M98" si="135">J97</f>
        <v>3888.25</v>
      </c>
      <c r="L97" s="342">
        <f t="shared" si="135"/>
        <v>3888.25</v>
      </c>
      <c r="M97" s="342">
        <f t="shared" si="135"/>
        <v>3888.25</v>
      </c>
      <c r="N97" s="342">
        <f t="shared" ref="N97" si="136">N76</f>
        <v>1540</v>
      </c>
      <c r="O97" s="342">
        <f t="shared" ref="O97:O98" si="137">N97</f>
        <v>1540</v>
      </c>
      <c r="P97" s="342">
        <v>0.1</v>
      </c>
      <c r="Q97" s="342">
        <v>0.1</v>
      </c>
      <c r="R97" s="342">
        <v>0.1</v>
      </c>
      <c r="S97" s="342">
        <v>0.1</v>
      </c>
      <c r="T97" s="342">
        <f t="shared" ref="T97" si="138">T76</f>
        <v>597</v>
      </c>
      <c r="U97" s="342">
        <f t="shared" ref="U97:U98" si="139">T97</f>
        <v>597</v>
      </c>
      <c r="V97" s="342">
        <f t="shared" ref="V97" si="140">V76</f>
        <v>354</v>
      </c>
      <c r="W97" s="342">
        <f t="shared" ref="W97:W98" si="141">V97</f>
        <v>354</v>
      </c>
      <c r="X97" s="342">
        <v>0.1</v>
      </c>
      <c r="Y97" s="342">
        <v>0.1</v>
      </c>
      <c r="Z97" s="342">
        <v>0.1</v>
      </c>
      <c r="AA97" s="342">
        <v>0.1</v>
      </c>
      <c r="AB97" s="342">
        <v>0.1</v>
      </c>
      <c r="AC97" s="342">
        <v>0.1</v>
      </c>
      <c r="AD97" s="342">
        <f t="shared" ref="AD97" si="142">AD76</f>
        <v>1532.5</v>
      </c>
      <c r="AE97" s="342">
        <f t="shared" ref="AE97:AE98" si="143">AD97</f>
        <v>1532.5</v>
      </c>
      <c r="AF97" s="342">
        <f t="shared" ref="AF97" si="144">AF76</f>
        <v>1006</v>
      </c>
      <c r="AG97" s="342">
        <f t="shared" ref="AG97:AG98" si="145">AF97</f>
        <v>1006</v>
      </c>
      <c r="AH97" s="342">
        <f t="shared" ref="AH97" si="146">AH76</f>
        <v>1773.75</v>
      </c>
      <c r="AI97" s="342">
        <f t="shared" ref="AI97:AI98" si="147">AH97</f>
        <v>1773.75</v>
      </c>
      <c r="AJ97" s="342">
        <f t="shared" ref="AJ97" si="148">AJ76</f>
        <v>50</v>
      </c>
      <c r="AK97" s="342">
        <f t="shared" ref="AK97:AK98" si="149">AJ97</f>
        <v>50</v>
      </c>
      <c r="AL97" s="342">
        <f t="shared" ref="AL97" si="150">AL76</f>
        <v>1744</v>
      </c>
      <c r="AM97" s="342">
        <f t="shared" ref="AM97:AM98" si="151">AL97</f>
        <v>1744</v>
      </c>
      <c r="AN97" s="342">
        <f t="shared" ref="AN97" si="152">AN76</f>
        <v>18354</v>
      </c>
      <c r="AO97" s="342">
        <f t="shared" ref="AO97:AO98" si="153">AN97</f>
        <v>18354</v>
      </c>
      <c r="AP97" s="342">
        <f t="shared" ref="AP97" si="154">AP76</f>
        <v>9078.5</v>
      </c>
      <c r="AQ97" s="342">
        <f t="shared" ref="AQ97:AQ98" si="155">AP97</f>
        <v>9078.5</v>
      </c>
      <c r="AR97" s="342">
        <f t="shared" ref="AR97" si="156">AR76</f>
        <v>4162.5</v>
      </c>
      <c r="AS97" s="342">
        <f t="shared" ref="AS97:AS98" si="157">AR97</f>
        <v>4162.5</v>
      </c>
      <c r="AT97" s="342">
        <f t="shared" ref="AT97" si="158">AT76</f>
        <v>678</v>
      </c>
      <c r="AU97" s="342">
        <f t="shared" ref="AU97:AU98" si="159">AT97</f>
        <v>678</v>
      </c>
      <c r="AV97" s="342">
        <f t="shared" ref="AV97" si="160">AV76</f>
        <v>5408.5</v>
      </c>
      <c r="AW97" s="342">
        <f t="shared" ref="AW97:AW98" si="161">AV97</f>
        <v>5408.5</v>
      </c>
      <c r="AX97" s="342">
        <f t="shared" ref="AX97" si="162">AX76</f>
        <v>14271.5</v>
      </c>
      <c r="AY97" s="342">
        <f t="shared" ref="AY97:AY98" si="163">AX97</f>
        <v>14271.5</v>
      </c>
      <c r="AZ97" s="342">
        <f t="shared" ref="AZ97:BJ97" si="164">AZ76</f>
        <v>0</v>
      </c>
      <c r="BA97" s="342">
        <f t="shared" ref="BA97:BA98" si="165">AZ97</f>
        <v>0</v>
      </c>
      <c r="BB97" s="342">
        <f t="shared" si="164"/>
        <v>0</v>
      </c>
      <c r="BC97" s="342">
        <f t="shared" ref="BC97:BC98" si="166">BB97</f>
        <v>0</v>
      </c>
      <c r="BD97" s="342">
        <f t="shared" si="164"/>
        <v>0</v>
      </c>
      <c r="BE97" s="342">
        <f t="shared" ref="BE97:BE98" si="167">BD97</f>
        <v>0</v>
      </c>
      <c r="BF97" s="342">
        <f t="shared" si="164"/>
        <v>0</v>
      </c>
      <c r="BG97" s="342">
        <f t="shared" ref="BG97:BG98" si="168">BF97</f>
        <v>0</v>
      </c>
      <c r="BH97" s="342">
        <f t="shared" si="164"/>
        <v>0</v>
      </c>
      <c r="BI97" s="342">
        <f t="shared" ref="BI97:BI98" si="169">BH97</f>
        <v>0</v>
      </c>
      <c r="BJ97" s="342">
        <f t="shared" si="164"/>
        <v>0</v>
      </c>
      <c r="BK97" s="342">
        <f t="shared" ref="BK97:BK98" si="170">BJ97</f>
        <v>0</v>
      </c>
      <c r="BL97" s="342">
        <f t="shared" ref="BL97" si="171">BL76</f>
        <v>0</v>
      </c>
      <c r="BM97" s="342">
        <f t="shared" ref="BM97:BM98" si="172">BL97</f>
        <v>0</v>
      </c>
      <c r="BN97" s="342">
        <f t="shared" ref="BN97" si="173">BN76</f>
        <v>0</v>
      </c>
      <c r="BO97" s="342">
        <f t="shared" ref="BO97:BO98" si="174">BN97</f>
        <v>0</v>
      </c>
      <c r="BP97" s="342">
        <f t="shared" ref="BP97" si="175">BP76</f>
        <v>0</v>
      </c>
      <c r="BQ97" s="342">
        <f t="shared" ref="BQ97:BQ98" si="176">BP97</f>
        <v>0</v>
      </c>
      <c r="BR97" s="342">
        <f t="shared" ref="BR97" si="177">BR76</f>
        <v>0</v>
      </c>
      <c r="BS97" s="342">
        <f t="shared" ref="BS97:BS98" si="178">BR97</f>
        <v>0</v>
      </c>
      <c r="BT97" s="342">
        <f t="shared" ref="BT97" si="179">BT76</f>
        <v>0</v>
      </c>
      <c r="BU97" s="342">
        <f t="shared" ref="BU97:BU98" si="180">BT97</f>
        <v>0</v>
      </c>
      <c r="BV97" s="342">
        <f t="shared" ref="BV97" si="181">BV76</f>
        <v>0</v>
      </c>
      <c r="BW97" s="342">
        <f t="shared" ref="BW97:BW98" si="182">BV97</f>
        <v>0</v>
      </c>
      <c r="BX97" s="342">
        <f t="shared" ref="BX97" si="183">BX76</f>
        <v>0</v>
      </c>
      <c r="BY97" s="342">
        <f t="shared" ref="BY97:BY98" si="184">BX97</f>
        <v>0</v>
      </c>
      <c r="BZ97" s="342">
        <f t="shared" ref="BZ97" si="185">BZ76</f>
        <v>0</v>
      </c>
      <c r="CA97" s="342">
        <f t="shared" ref="CA97:CA98" si="186">BZ97</f>
        <v>0</v>
      </c>
      <c r="CB97" s="342">
        <f t="shared" ref="CB97" si="187">CB76</f>
        <v>0</v>
      </c>
      <c r="CC97" s="342">
        <f t="shared" ref="CC97:CC98" si="188">CB97</f>
        <v>0</v>
      </c>
      <c r="CD97" s="342">
        <f t="shared" ref="CD97" si="189">CD76</f>
        <v>0</v>
      </c>
      <c r="CE97" s="342">
        <f t="shared" ref="CE97:CE98" si="190">CD97</f>
        <v>0</v>
      </c>
      <c r="CF97" s="343"/>
      <c r="CG97" s="250"/>
      <c r="CH97" s="250"/>
      <c r="CI97" s="344"/>
      <c r="CL97" s="298"/>
      <c r="CM97" s="298"/>
    </row>
    <row r="98" spans="1:91" ht="13.5" thickBot="1" x14ac:dyDescent="0.25">
      <c r="A98" s="339" t="s">
        <v>381</v>
      </c>
      <c r="B98" s="340"/>
      <c r="C98" s="341"/>
      <c r="D98" s="342">
        <f>D97</f>
        <v>21437.25</v>
      </c>
      <c r="E98" s="342">
        <f t="shared" si="132"/>
        <v>21437.25</v>
      </c>
      <c r="F98" s="342">
        <f t="shared" ref="F98" si="191">IF(F97=0,NA(),F97+E98)</f>
        <v>29076</v>
      </c>
      <c r="G98" s="342">
        <f t="shared" si="132"/>
        <v>29076</v>
      </c>
      <c r="H98" s="342">
        <f t="shared" ref="H98" si="192">IF(H97=0,NA(),H97+G98)</f>
        <v>37231.5</v>
      </c>
      <c r="I98" s="342">
        <f t="shared" si="134"/>
        <v>37231.5</v>
      </c>
      <c r="J98" s="342">
        <f t="shared" ref="J98" si="193">IF(J97=0,NA(),J97+I98)</f>
        <v>41119.75</v>
      </c>
      <c r="K98" s="342">
        <f t="shared" si="135"/>
        <v>41119.75</v>
      </c>
      <c r="L98" s="342">
        <f t="shared" ref="L98" si="194">IF(L97=0,NA(),L97+K98)</f>
        <v>45008</v>
      </c>
      <c r="M98" s="342">
        <f t="shared" si="135"/>
        <v>45008</v>
      </c>
      <c r="N98" s="342">
        <f t="shared" ref="N98" si="195">IF(N97=0,NA(),N97+M98)</f>
        <v>46548</v>
      </c>
      <c r="O98" s="342">
        <f t="shared" si="137"/>
        <v>46548</v>
      </c>
      <c r="P98" s="342">
        <f t="shared" ref="P98" si="196">IF(P97=0,NA(),P97+O98)</f>
        <v>46548.1</v>
      </c>
      <c r="Q98" s="342">
        <f t="shared" ref="Q98" si="197">P98</f>
        <v>46548.1</v>
      </c>
      <c r="R98" s="342">
        <f t="shared" ref="R98" si="198">IF(R97=0,NA(),R97+Q98)</f>
        <v>46548.2</v>
      </c>
      <c r="S98" s="342">
        <f t="shared" ref="S98" si="199">R98</f>
        <v>46548.2</v>
      </c>
      <c r="T98" s="342">
        <f t="shared" ref="T98" si="200">IF(T97=0,NA(),T97+S98)</f>
        <v>47145.2</v>
      </c>
      <c r="U98" s="342">
        <f t="shared" si="139"/>
        <v>47145.2</v>
      </c>
      <c r="V98" s="342">
        <f t="shared" ref="V98" si="201">IF(V97=0,NA(),V97+U98)</f>
        <v>47499.199999999997</v>
      </c>
      <c r="W98" s="342">
        <f t="shared" si="141"/>
        <v>47499.199999999997</v>
      </c>
      <c r="X98" s="342">
        <f t="shared" ref="X98" si="202">IF(X97=0,NA(),X97+W98)</f>
        <v>47499.299999999996</v>
      </c>
      <c r="Y98" s="342">
        <f t="shared" ref="Y98" si="203">X98</f>
        <v>47499.299999999996</v>
      </c>
      <c r="Z98" s="342">
        <f t="shared" ref="Z98" si="204">IF(Z97=0,NA(),Z97+Y98)</f>
        <v>47499.399999999994</v>
      </c>
      <c r="AA98" s="342">
        <f t="shared" ref="AA98" si="205">Z98</f>
        <v>47499.399999999994</v>
      </c>
      <c r="AB98" s="342">
        <f t="shared" ref="AB98" si="206">IF(AB97=0,NA(),AB97+AA98)</f>
        <v>47499.499999999993</v>
      </c>
      <c r="AC98" s="342">
        <f t="shared" ref="AC98" si="207">AB98</f>
        <v>47499.499999999993</v>
      </c>
      <c r="AD98" s="342">
        <f t="shared" ref="AD98" si="208">IF(AD97=0,NA(),AD97+AC98)</f>
        <v>49031.999999999993</v>
      </c>
      <c r="AE98" s="342">
        <f t="shared" si="143"/>
        <v>49031.999999999993</v>
      </c>
      <c r="AF98" s="342">
        <f t="shared" ref="AF98" si="209">IF(AF97=0,NA(),AF97+AE98)</f>
        <v>50037.999999999993</v>
      </c>
      <c r="AG98" s="342">
        <f t="shared" si="145"/>
        <v>50037.999999999993</v>
      </c>
      <c r="AH98" s="342">
        <f t="shared" ref="AH98" si="210">IF(AH97=0,NA(),AH97+AG98)</f>
        <v>51811.749999999993</v>
      </c>
      <c r="AI98" s="342">
        <f t="shared" si="147"/>
        <v>51811.749999999993</v>
      </c>
      <c r="AJ98" s="342">
        <f t="shared" ref="AJ98" si="211">IF(AJ97=0,NA(),AJ97+AI98)</f>
        <v>51861.749999999993</v>
      </c>
      <c r="AK98" s="342">
        <f t="shared" si="149"/>
        <v>51861.749999999993</v>
      </c>
      <c r="AL98" s="342">
        <f t="shared" ref="AL98" si="212">IF(AL97=0,NA(),AL97+AK98)</f>
        <v>53605.749999999993</v>
      </c>
      <c r="AM98" s="342">
        <f t="shared" si="151"/>
        <v>53605.749999999993</v>
      </c>
      <c r="AN98" s="342">
        <f t="shared" ref="AN98" si="213">IF(AN97=0,NA(),AN97+AM98)</f>
        <v>71959.75</v>
      </c>
      <c r="AO98" s="342">
        <f t="shared" si="153"/>
        <v>71959.75</v>
      </c>
      <c r="AP98" s="342">
        <f t="shared" ref="AP98" si="214">IF(AP97=0,NA(),AP97+AO98)</f>
        <v>81038.25</v>
      </c>
      <c r="AQ98" s="342">
        <f t="shared" si="155"/>
        <v>81038.25</v>
      </c>
      <c r="AR98" s="342">
        <f t="shared" ref="AR98" si="215">IF(AR97=0,NA(),AR97+AQ98)</f>
        <v>85200.75</v>
      </c>
      <c r="AS98" s="342">
        <f t="shared" si="157"/>
        <v>85200.75</v>
      </c>
      <c r="AT98" s="342">
        <f t="shared" ref="AT98" si="216">IF(AT97=0,NA(),AT97+AS98)</f>
        <v>85878.75</v>
      </c>
      <c r="AU98" s="342">
        <f t="shared" si="159"/>
        <v>85878.75</v>
      </c>
      <c r="AV98" s="342">
        <f t="shared" ref="AV98" si="217">IF(AV97=0,NA(),AV97+AU98)</f>
        <v>91287.25</v>
      </c>
      <c r="AW98" s="342">
        <f t="shared" si="161"/>
        <v>91287.25</v>
      </c>
      <c r="AX98" s="342">
        <f t="shared" ref="AX98" si="218">IF(AX97=0,NA(),AX97+AW98)</f>
        <v>105558.75</v>
      </c>
      <c r="AY98" s="342">
        <f t="shared" si="163"/>
        <v>105558.75</v>
      </c>
      <c r="AZ98" s="342" t="e">
        <f>IF(AZ97=0,NA(),AZ97+AY98)</f>
        <v>#N/A</v>
      </c>
      <c r="BA98" s="342" t="e">
        <f t="shared" si="165"/>
        <v>#N/A</v>
      </c>
      <c r="BB98" s="342" t="e">
        <f t="shared" ref="BB98" si="219">IF(BB97=0,NA(),BB97+BA98)</f>
        <v>#N/A</v>
      </c>
      <c r="BC98" s="342" t="e">
        <f t="shared" si="166"/>
        <v>#N/A</v>
      </c>
      <c r="BD98" s="342" t="e">
        <f t="shared" ref="BD98" si="220">IF(BD97=0,NA(),BD97+BC98)</f>
        <v>#N/A</v>
      </c>
      <c r="BE98" s="342" t="e">
        <f t="shared" si="167"/>
        <v>#N/A</v>
      </c>
      <c r="BF98" s="342" t="e">
        <f t="shared" ref="BF98" si="221">IF(BF97=0,NA(),BF97+BE98)</f>
        <v>#N/A</v>
      </c>
      <c r="BG98" s="342" t="e">
        <f t="shared" si="168"/>
        <v>#N/A</v>
      </c>
      <c r="BH98" s="342" t="e">
        <f t="shared" ref="BH98" si="222">IF(BH97=0,NA(),BH97+BG98)</f>
        <v>#N/A</v>
      </c>
      <c r="BI98" s="342" t="e">
        <f t="shared" si="169"/>
        <v>#N/A</v>
      </c>
      <c r="BJ98" s="342" t="e">
        <f t="shared" ref="BJ98" si="223">IF(BJ97=0,NA(),BJ97+BI98)</f>
        <v>#N/A</v>
      </c>
      <c r="BK98" s="342" t="e">
        <f t="shared" si="170"/>
        <v>#N/A</v>
      </c>
      <c r="BL98" s="342" t="e">
        <f t="shared" ref="BL98" si="224">IF(BL97=0,NA(),BL97+BK98)</f>
        <v>#N/A</v>
      </c>
      <c r="BM98" s="342" t="e">
        <f t="shared" si="172"/>
        <v>#N/A</v>
      </c>
      <c r="BN98" s="342" t="e">
        <f t="shared" ref="BN98" si="225">IF(BN97=0,NA(),BN97+BM98)</f>
        <v>#N/A</v>
      </c>
      <c r="BO98" s="342" t="e">
        <f t="shared" si="174"/>
        <v>#N/A</v>
      </c>
      <c r="BP98" s="342" t="e">
        <f t="shared" ref="BP98" si="226">IF(BP97=0,NA(),BP97+BO98)</f>
        <v>#N/A</v>
      </c>
      <c r="BQ98" s="342" t="e">
        <f t="shared" si="176"/>
        <v>#N/A</v>
      </c>
      <c r="BR98" s="342" t="e">
        <f t="shared" ref="BR98" si="227">IF(BR97=0,NA(),BR97+BQ98)</f>
        <v>#N/A</v>
      </c>
      <c r="BS98" s="342" t="e">
        <f t="shared" si="178"/>
        <v>#N/A</v>
      </c>
      <c r="BT98" s="342" t="e">
        <f t="shared" ref="BT98" si="228">IF(BT97=0,NA(),BT97+BS98)</f>
        <v>#N/A</v>
      </c>
      <c r="BU98" s="342" t="e">
        <f t="shared" si="180"/>
        <v>#N/A</v>
      </c>
      <c r="BV98" s="342" t="e">
        <f t="shared" ref="BV98" si="229">IF(BV97=0,NA(),BV97+BU98)</f>
        <v>#N/A</v>
      </c>
      <c r="BW98" s="342" t="e">
        <f t="shared" si="182"/>
        <v>#N/A</v>
      </c>
      <c r="BX98" s="342" t="e">
        <f>IF(BX97=0,NA(),BX97+BW98)</f>
        <v>#N/A</v>
      </c>
      <c r="BY98" s="342" t="e">
        <f t="shared" si="184"/>
        <v>#N/A</v>
      </c>
      <c r="BZ98" s="342" t="e">
        <f t="shared" ref="BZ98" si="230">IF(BZ97=0,NA(),BZ97+BY98)</f>
        <v>#N/A</v>
      </c>
      <c r="CA98" s="342" t="e">
        <f t="shared" si="186"/>
        <v>#N/A</v>
      </c>
      <c r="CB98" s="342" t="e">
        <f t="shared" ref="CB98" si="231">IF(CB97=0,NA(),CB97+CA98)</f>
        <v>#N/A</v>
      </c>
      <c r="CC98" s="342" t="e">
        <f t="shared" si="188"/>
        <v>#N/A</v>
      </c>
      <c r="CD98" s="342" t="e">
        <f t="shared" ref="CD98" si="232">IF(CD97=0,NA(),CD97+CC98)</f>
        <v>#N/A</v>
      </c>
      <c r="CE98" s="342" t="e">
        <f t="shared" si="190"/>
        <v>#N/A</v>
      </c>
      <c r="CF98" s="345"/>
      <c r="CG98" s="345"/>
      <c r="CH98" s="345"/>
      <c r="CI98" s="346"/>
      <c r="CJ98" s="347"/>
      <c r="CK98" s="347"/>
    </row>
    <row r="99" spans="1:91" ht="13.5" thickBot="1" x14ac:dyDescent="0.25">
      <c r="CF99" s="348"/>
      <c r="CG99" s="348"/>
      <c r="CH99" s="348"/>
      <c r="CI99" s="349"/>
      <c r="CJ99" s="350"/>
      <c r="CK99" s="350"/>
    </row>
    <row r="100" spans="1:91" ht="13.5" thickBot="1" x14ac:dyDescent="0.25">
      <c r="A100" s="339" t="s">
        <v>382</v>
      </c>
      <c r="B100" s="340"/>
      <c r="C100" s="341"/>
      <c r="D100" s="351">
        <f>D52</f>
        <v>25390.22441346481</v>
      </c>
      <c r="E100" s="351">
        <f t="shared" ref="E100" si="233">D100</f>
        <v>25390.22441346481</v>
      </c>
      <c r="F100" s="351">
        <f>F52</f>
        <v>12695.112206732405</v>
      </c>
      <c r="G100" s="351">
        <f t="shared" ref="G100" si="234">F100</f>
        <v>12695.112206732405</v>
      </c>
      <c r="H100" s="351">
        <f>H52</f>
        <v>6347.5561033662025</v>
      </c>
      <c r="I100" s="351">
        <f t="shared" ref="I100:I101" si="235">H100</f>
        <v>6347.5561033662025</v>
      </c>
      <c r="J100" s="351">
        <f>J52</f>
        <v>2539.0224413464807</v>
      </c>
      <c r="K100" s="351">
        <f t="shared" ref="K100:K101" si="236">J100</f>
        <v>2539.0224413464807</v>
      </c>
      <c r="L100" s="351">
        <f>L52</f>
        <v>2539.0224413464807</v>
      </c>
      <c r="M100" s="351">
        <f t="shared" ref="M100:M101" si="237">L100</f>
        <v>2539.0224413464807</v>
      </c>
      <c r="N100" s="351">
        <f>N52</f>
        <v>1269.5112206732404</v>
      </c>
      <c r="O100" s="351">
        <f t="shared" ref="O100:O101" si="238">N100</f>
        <v>1269.5112206732404</v>
      </c>
      <c r="P100" s="351">
        <f>P52</f>
        <v>0</v>
      </c>
      <c r="Q100" s="351">
        <f t="shared" ref="Q100:Q101" si="239">P100</f>
        <v>0</v>
      </c>
      <c r="R100" s="351">
        <f>R52</f>
        <v>0</v>
      </c>
      <c r="S100" s="351">
        <f t="shared" ref="S100:S101" si="240">R100</f>
        <v>0</v>
      </c>
      <c r="T100" s="351">
        <f>T52</f>
        <v>0</v>
      </c>
      <c r="U100" s="351">
        <f t="shared" ref="U100:U101" si="241">T100</f>
        <v>0</v>
      </c>
      <c r="V100" s="351">
        <f>V52</f>
        <v>0</v>
      </c>
      <c r="W100" s="351">
        <f t="shared" ref="W100:W101" si="242">V100</f>
        <v>0</v>
      </c>
      <c r="X100" s="351">
        <f>X52</f>
        <v>0</v>
      </c>
      <c r="Y100" s="351">
        <f t="shared" ref="Y100:Y101" si="243">X100</f>
        <v>0</v>
      </c>
      <c r="Z100" s="351">
        <f>Z52</f>
        <v>0</v>
      </c>
      <c r="AA100" s="351">
        <f t="shared" ref="AA100:AA101" si="244">Z100</f>
        <v>0</v>
      </c>
      <c r="AB100" s="351">
        <f>AB52</f>
        <v>1269.5112206732404</v>
      </c>
      <c r="AC100" s="351">
        <f t="shared" ref="AC100:AC101" si="245">AB100</f>
        <v>1269.5112206732404</v>
      </c>
      <c r="AD100" s="351">
        <f>AD52</f>
        <v>1269.5112206732404</v>
      </c>
      <c r="AE100" s="351">
        <f t="shared" ref="AE100:AE101" si="246">AD100</f>
        <v>1269.5112206732404</v>
      </c>
      <c r="AF100" s="351">
        <f>AF52</f>
        <v>1269.5112206732404</v>
      </c>
      <c r="AG100" s="351">
        <f t="shared" ref="AG100:AG101" si="247">AF100</f>
        <v>1269.5112206732404</v>
      </c>
      <c r="AH100" s="351">
        <f>AH52</f>
        <v>0</v>
      </c>
      <c r="AI100" s="351">
        <f t="shared" ref="AI100:AI101" si="248">AH100</f>
        <v>0</v>
      </c>
      <c r="AJ100" s="351">
        <f>AJ52</f>
        <v>0</v>
      </c>
      <c r="AK100" s="351">
        <f t="shared" ref="AK100:AK101" si="249">AJ100</f>
        <v>0</v>
      </c>
      <c r="AL100" s="351">
        <f>AL52</f>
        <v>0</v>
      </c>
      <c r="AM100" s="351">
        <f t="shared" ref="AM100:AM101" si="250">AL100</f>
        <v>0</v>
      </c>
      <c r="AN100" s="351">
        <f>AN52</f>
        <v>0</v>
      </c>
      <c r="AO100" s="351">
        <f t="shared" ref="AO100:AO101" si="251">AN100</f>
        <v>0</v>
      </c>
      <c r="AP100" s="351">
        <f>AP52</f>
        <v>2539.0224413464807</v>
      </c>
      <c r="AQ100" s="351">
        <f t="shared" ref="AQ100:AQ101" si="252">AP100</f>
        <v>2539.0224413464807</v>
      </c>
      <c r="AR100" s="351">
        <f>AR52</f>
        <v>2539.0224413464807</v>
      </c>
      <c r="AS100" s="351">
        <f t="shared" ref="AS100:AS101" si="253">AR100</f>
        <v>2539.0224413464807</v>
      </c>
      <c r="AT100" s="351">
        <f>AT52</f>
        <v>1269.5112206732404</v>
      </c>
      <c r="AU100" s="351">
        <f t="shared" ref="AU100:AU101" si="254">AT100</f>
        <v>1269.5112206732404</v>
      </c>
      <c r="AV100" s="351">
        <f>AV52</f>
        <v>1269.5112206732404</v>
      </c>
      <c r="AW100" s="351">
        <f t="shared" ref="AW100:AW101" si="255">AV100</f>
        <v>1269.5112206732404</v>
      </c>
      <c r="AX100" s="351">
        <f>AX52</f>
        <v>1269.5112206732404</v>
      </c>
      <c r="AY100" s="351">
        <f t="shared" ref="AY100:AY101" si="256">AX100</f>
        <v>1269.5112206732404</v>
      </c>
      <c r="AZ100" s="351">
        <f>AZ52</f>
        <v>1269.5112206732404</v>
      </c>
      <c r="BA100" s="351">
        <f t="shared" ref="BA100:BA101" si="257">AZ100</f>
        <v>1269.5112206732404</v>
      </c>
      <c r="BB100" s="351">
        <f>BB52</f>
        <v>1269.5112206732404</v>
      </c>
      <c r="BC100" s="351">
        <f t="shared" ref="BC100:BC101" si="258">BB100</f>
        <v>1269.5112206732404</v>
      </c>
      <c r="BD100" s="351">
        <f>BD52</f>
        <v>1269.5112206732404</v>
      </c>
      <c r="BE100" s="351">
        <f t="shared" ref="BE100:BE101" si="259">BD100</f>
        <v>1269.5112206732404</v>
      </c>
      <c r="BF100" s="351">
        <f>BF52</f>
        <v>1269.5112206732404</v>
      </c>
      <c r="BG100" s="351">
        <f t="shared" ref="BG100:BG101" si="260">BF100</f>
        <v>1269.5112206732404</v>
      </c>
      <c r="BH100" s="351">
        <f>BH52</f>
        <v>1269.5112206732404</v>
      </c>
      <c r="BI100" s="351">
        <f t="shared" ref="BI100:BI101" si="261">BH100</f>
        <v>1269.5112206732404</v>
      </c>
      <c r="BJ100" s="351">
        <f>BJ52</f>
        <v>6347.5561033662025</v>
      </c>
      <c r="BK100" s="351">
        <f t="shared" ref="BK100:BK101" si="262">BJ100</f>
        <v>6347.5561033662025</v>
      </c>
      <c r="BL100" s="351">
        <f>BL52</f>
        <v>2539.0224413464807</v>
      </c>
      <c r="BM100" s="351">
        <f t="shared" ref="BM100:BM101" si="263">BL100</f>
        <v>2539.0224413464807</v>
      </c>
      <c r="BN100" s="351">
        <f>BN52</f>
        <v>6347.5561033662025</v>
      </c>
      <c r="BO100" s="351">
        <f t="shared" ref="BO100:BO101" si="264">BN100</f>
        <v>6347.5561033662025</v>
      </c>
      <c r="BP100" s="351">
        <f>BP52</f>
        <v>6347.5561033662025</v>
      </c>
      <c r="BQ100" s="351">
        <f t="shared" ref="BQ100:BQ101" si="265">BP100</f>
        <v>6347.5561033662025</v>
      </c>
      <c r="BR100" s="351">
        <f>BR52</f>
        <v>6347.5561033662025</v>
      </c>
      <c r="BS100" s="351">
        <f t="shared" ref="BS100:BS101" si="266">BR100</f>
        <v>6347.5561033662025</v>
      </c>
      <c r="BT100" s="351">
        <f>BT52</f>
        <v>6347.5561033662025</v>
      </c>
      <c r="BU100" s="351">
        <f t="shared" ref="BU100:BU101" si="267">BT100</f>
        <v>6347.5561033662025</v>
      </c>
      <c r="BV100" s="351">
        <f>BV52</f>
        <v>5078.0448826929614</v>
      </c>
      <c r="BW100" s="351">
        <f t="shared" ref="BW100:BW101" si="268">BV100</f>
        <v>5078.0448826929614</v>
      </c>
      <c r="BX100" s="351">
        <f>BX52</f>
        <v>3808.5336620197209</v>
      </c>
      <c r="BY100" s="351">
        <f t="shared" ref="BY100:BY101" si="269">BX100</f>
        <v>3808.5336620197209</v>
      </c>
      <c r="BZ100" s="351">
        <f>BZ52</f>
        <v>5078.0448826929614</v>
      </c>
      <c r="CA100" s="351">
        <f t="shared" ref="CA100:CA101" si="270">BZ100</f>
        <v>5078.0448826929614</v>
      </c>
      <c r="CB100" s="351">
        <f>CB52</f>
        <v>3808.5336620197209</v>
      </c>
      <c r="CC100" s="351">
        <f t="shared" ref="CC100:CC101" si="271">CB100</f>
        <v>3808.5336620197209</v>
      </c>
      <c r="CD100" s="351">
        <f>CD52</f>
        <v>5078.0448826929614</v>
      </c>
      <c r="CE100" s="351">
        <f t="shared" ref="CE100:CE101" si="272">CD100</f>
        <v>5078.0448826929614</v>
      </c>
      <c r="CF100" s="352"/>
      <c r="CG100" s="352"/>
      <c r="CH100" s="352"/>
      <c r="CI100" s="353"/>
      <c r="CJ100" s="354"/>
      <c r="CK100" s="354"/>
    </row>
    <row r="101" spans="1:91" ht="13.5" thickBot="1" x14ac:dyDescent="0.25">
      <c r="A101" s="339" t="s">
        <v>383</v>
      </c>
      <c r="B101" s="340"/>
      <c r="C101" s="341"/>
      <c r="D101" s="355">
        <f>C101+D100</f>
        <v>25390.22441346481</v>
      </c>
      <c r="E101" s="356">
        <f>D101</f>
        <v>25390.22441346481</v>
      </c>
      <c r="F101" s="355">
        <f>E101+F100</f>
        <v>38085.336620197217</v>
      </c>
      <c r="G101" s="351">
        <f>F101</f>
        <v>38085.336620197217</v>
      </c>
      <c r="H101" s="355">
        <f t="shared" ref="H101" si="273">G101+H100</f>
        <v>44432.892723563418</v>
      </c>
      <c r="I101" s="356">
        <f t="shared" si="235"/>
        <v>44432.892723563418</v>
      </c>
      <c r="J101" s="355">
        <f t="shared" ref="J101" si="274">I101+J100</f>
        <v>46971.9151649099</v>
      </c>
      <c r="K101" s="351">
        <f t="shared" si="236"/>
        <v>46971.9151649099</v>
      </c>
      <c r="L101" s="355">
        <f t="shared" ref="L101" si="275">K101+L100</f>
        <v>49510.937606256382</v>
      </c>
      <c r="M101" s="356">
        <f t="shared" si="237"/>
        <v>49510.937606256382</v>
      </c>
      <c r="N101" s="355">
        <f t="shared" ref="N101" si="276">M101+N100</f>
        <v>50780.44882692962</v>
      </c>
      <c r="O101" s="351">
        <f t="shared" si="238"/>
        <v>50780.44882692962</v>
      </c>
      <c r="P101" s="355">
        <f t="shared" ref="P101" si="277">O101+P100</f>
        <v>50780.44882692962</v>
      </c>
      <c r="Q101" s="356">
        <f t="shared" si="239"/>
        <v>50780.44882692962</v>
      </c>
      <c r="R101" s="355">
        <f t="shared" ref="R101" si="278">Q101+R100</f>
        <v>50780.44882692962</v>
      </c>
      <c r="S101" s="351">
        <f t="shared" si="240"/>
        <v>50780.44882692962</v>
      </c>
      <c r="T101" s="355">
        <f t="shared" ref="T101" si="279">S101+T100</f>
        <v>50780.44882692962</v>
      </c>
      <c r="U101" s="356">
        <f t="shared" si="241"/>
        <v>50780.44882692962</v>
      </c>
      <c r="V101" s="355">
        <f t="shared" ref="V101" si="280">U101+V100</f>
        <v>50780.44882692962</v>
      </c>
      <c r="W101" s="351">
        <f t="shared" si="242"/>
        <v>50780.44882692962</v>
      </c>
      <c r="X101" s="355">
        <f t="shared" ref="X101" si="281">W101+X100</f>
        <v>50780.44882692962</v>
      </c>
      <c r="Y101" s="356">
        <f t="shared" si="243"/>
        <v>50780.44882692962</v>
      </c>
      <c r="Z101" s="355">
        <f t="shared" ref="Z101" si="282">Y101+Z100</f>
        <v>50780.44882692962</v>
      </c>
      <c r="AA101" s="351">
        <f t="shared" si="244"/>
        <v>50780.44882692962</v>
      </c>
      <c r="AB101" s="355">
        <f t="shared" ref="AB101" si="283">AA101+AB100</f>
        <v>52049.960047602857</v>
      </c>
      <c r="AC101" s="356">
        <f t="shared" si="245"/>
        <v>52049.960047602857</v>
      </c>
      <c r="AD101" s="355">
        <f t="shared" ref="AD101" si="284">AC101+AD100</f>
        <v>53319.471268276095</v>
      </c>
      <c r="AE101" s="351">
        <f t="shared" si="246"/>
        <v>53319.471268276095</v>
      </c>
      <c r="AF101" s="355">
        <f t="shared" ref="AF101" si="285">AE101+AF100</f>
        <v>54588.982488949332</v>
      </c>
      <c r="AG101" s="356">
        <f t="shared" si="247"/>
        <v>54588.982488949332</v>
      </c>
      <c r="AH101" s="355">
        <f t="shared" ref="AH101" si="286">AG101+AH100</f>
        <v>54588.982488949332</v>
      </c>
      <c r="AI101" s="351">
        <f t="shared" si="248"/>
        <v>54588.982488949332</v>
      </c>
      <c r="AJ101" s="355">
        <f t="shared" ref="AJ101" si="287">AI101+AJ100</f>
        <v>54588.982488949332</v>
      </c>
      <c r="AK101" s="356">
        <f t="shared" si="249"/>
        <v>54588.982488949332</v>
      </c>
      <c r="AL101" s="355">
        <f t="shared" ref="AL101" si="288">AK101+AL100</f>
        <v>54588.982488949332</v>
      </c>
      <c r="AM101" s="351">
        <f t="shared" si="250"/>
        <v>54588.982488949332</v>
      </c>
      <c r="AN101" s="355">
        <f t="shared" ref="AN101" si="289">AM101+AN100</f>
        <v>54588.982488949332</v>
      </c>
      <c r="AO101" s="356">
        <f t="shared" si="251"/>
        <v>54588.982488949332</v>
      </c>
      <c r="AP101" s="355">
        <f t="shared" ref="AP101" si="290">AO101+AP100</f>
        <v>57128.004930295814</v>
      </c>
      <c r="AQ101" s="351">
        <f t="shared" si="252"/>
        <v>57128.004930295814</v>
      </c>
      <c r="AR101" s="355">
        <f t="shared" ref="AR101" si="291">AQ101+AR100</f>
        <v>59667.027371642296</v>
      </c>
      <c r="AS101" s="356">
        <f t="shared" si="253"/>
        <v>59667.027371642296</v>
      </c>
      <c r="AT101" s="355">
        <f t="shared" ref="AT101" si="292">AS101+AT100</f>
        <v>60936.538592315534</v>
      </c>
      <c r="AU101" s="351">
        <f t="shared" si="254"/>
        <v>60936.538592315534</v>
      </c>
      <c r="AV101" s="355">
        <f t="shared" ref="AV101" si="293">AU101+AV100</f>
        <v>62206.049812988771</v>
      </c>
      <c r="AW101" s="356">
        <f t="shared" si="255"/>
        <v>62206.049812988771</v>
      </c>
      <c r="AX101" s="355">
        <f t="shared" ref="AX101" si="294">AW101+AX100</f>
        <v>63475.561033662008</v>
      </c>
      <c r="AY101" s="351">
        <f t="shared" si="256"/>
        <v>63475.561033662008</v>
      </c>
      <c r="AZ101" s="355">
        <f>AY101+AZ100</f>
        <v>64745.072254335246</v>
      </c>
      <c r="BA101" s="356">
        <f t="shared" si="257"/>
        <v>64745.072254335246</v>
      </c>
      <c r="BB101" s="355">
        <f t="shared" ref="BB101" si="295">BA101+BB100</f>
        <v>66014.58347500849</v>
      </c>
      <c r="BC101" s="356">
        <f t="shared" si="258"/>
        <v>66014.58347500849</v>
      </c>
      <c r="BD101" s="355">
        <f t="shared" ref="BD101" si="296">BC101+BD100</f>
        <v>67284.094695681735</v>
      </c>
      <c r="BE101" s="356">
        <f t="shared" si="259"/>
        <v>67284.094695681735</v>
      </c>
      <c r="BF101" s="355">
        <f t="shared" ref="BF101" si="297">BE101+BF100</f>
        <v>68553.60591635498</v>
      </c>
      <c r="BG101" s="356">
        <f t="shared" si="260"/>
        <v>68553.60591635498</v>
      </c>
      <c r="BH101" s="355">
        <f t="shared" ref="BH101" si="298">BG101+BH100</f>
        <v>69823.117137028225</v>
      </c>
      <c r="BI101" s="356">
        <f t="shared" si="261"/>
        <v>69823.117137028225</v>
      </c>
      <c r="BJ101" s="355">
        <f t="shared" ref="BJ101" si="299">BI101+BJ100</f>
        <v>76170.673240394433</v>
      </c>
      <c r="BK101" s="356">
        <f t="shared" si="262"/>
        <v>76170.673240394433</v>
      </c>
      <c r="BL101" s="355">
        <f t="shared" ref="BL101" si="300">BK101+BL100</f>
        <v>78709.695681740908</v>
      </c>
      <c r="BM101" s="356">
        <f t="shared" si="263"/>
        <v>78709.695681740908</v>
      </c>
      <c r="BN101" s="355">
        <f t="shared" ref="BN101" si="301">BM101+BN100</f>
        <v>85057.251785107117</v>
      </c>
      <c r="BO101" s="356">
        <f t="shared" si="264"/>
        <v>85057.251785107117</v>
      </c>
      <c r="BP101" s="355">
        <f t="shared" ref="BP101" si="302">BO101+BP100</f>
        <v>91404.807888473326</v>
      </c>
      <c r="BQ101" s="356">
        <f t="shared" si="265"/>
        <v>91404.807888473326</v>
      </c>
      <c r="BR101" s="355">
        <f t="shared" ref="BR101" si="303">BQ101+BR100</f>
        <v>97752.363991839535</v>
      </c>
      <c r="BS101" s="356">
        <f t="shared" si="266"/>
        <v>97752.363991839535</v>
      </c>
      <c r="BT101" s="355">
        <f t="shared" ref="BT101" si="304">BS101+BT100</f>
        <v>104099.92009520574</v>
      </c>
      <c r="BU101" s="356">
        <f t="shared" si="267"/>
        <v>104099.92009520574</v>
      </c>
      <c r="BV101" s="355">
        <f t="shared" ref="BV101" si="305">BU101+BV100</f>
        <v>109177.96497789871</v>
      </c>
      <c r="BW101" s="356">
        <f t="shared" si="268"/>
        <v>109177.96497789871</v>
      </c>
      <c r="BX101" s="355">
        <f t="shared" ref="BX101" si="306">BW101+BX100</f>
        <v>112986.49863991843</v>
      </c>
      <c r="BY101" s="356">
        <f t="shared" si="269"/>
        <v>112986.49863991843</v>
      </c>
      <c r="BZ101" s="355">
        <f t="shared" ref="BZ101" si="307">BY101+BZ100</f>
        <v>118064.54352261139</v>
      </c>
      <c r="CA101" s="356">
        <f t="shared" si="270"/>
        <v>118064.54352261139</v>
      </c>
      <c r="CB101" s="355">
        <f t="shared" ref="CB101" si="308">CA101+CB100</f>
        <v>121873.07718463111</v>
      </c>
      <c r="CC101" s="356">
        <f t="shared" si="271"/>
        <v>121873.07718463111</v>
      </c>
      <c r="CD101" s="355">
        <f t="shared" ref="CD101" si="309">CC101+CD100</f>
        <v>126951.12206732408</v>
      </c>
      <c r="CE101" s="356">
        <f t="shared" si="272"/>
        <v>126951.12206732408</v>
      </c>
      <c r="CF101" s="348"/>
      <c r="CG101" s="348"/>
      <c r="CH101" s="348"/>
      <c r="CI101" s="349"/>
      <c r="CJ101" s="350"/>
      <c r="CK101" s="350"/>
    </row>
    <row r="102" spans="1:91" ht="13.5" thickBot="1" x14ac:dyDescent="0.25">
      <c r="CF102" s="348"/>
      <c r="CG102" s="348"/>
      <c r="CH102" s="348"/>
      <c r="CI102" s="349"/>
      <c r="CJ102" s="350"/>
      <c r="CK102" s="350"/>
    </row>
    <row r="103" spans="1:91" ht="13.5" thickBot="1" x14ac:dyDescent="0.25">
      <c r="A103" s="339" t="s">
        <v>384</v>
      </c>
      <c r="B103" s="340"/>
      <c r="C103" s="341"/>
      <c r="D103" s="351">
        <f>D55</f>
        <v>0</v>
      </c>
      <c r="E103" s="351">
        <f t="shared" ref="E103" si="310">D103</f>
        <v>0</v>
      </c>
      <c r="F103" s="351">
        <f>F55</f>
        <v>0</v>
      </c>
      <c r="G103" s="351">
        <f t="shared" ref="G103" si="311">F103</f>
        <v>0</v>
      </c>
      <c r="H103" s="351">
        <f>H55</f>
        <v>0</v>
      </c>
      <c r="I103" s="351">
        <f t="shared" ref="I103:I106" si="312">H103</f>
        <v>0</v>
      </c>
      <c r="J103" s="351">
        <f>J55</f>
        <v>0</v>
      </c>
      <c r="K103" s="351">
        <f t="shared" ref="K103:K106" si="313">J103</f>
        <v>0</v>
      </c>
      <c r="L103" s="351">
        <f>L55</f>
        <v>0</v>
      </c>
      <c r="M103" s="351">
        <f t="shared" ref="M103:M106" si="314">L103</f>
        <v>0</v>
      </c>
      <c r="N103" s="351">
        <f>N55</f>
        <v>0</v>
      </c>
      <c r="O103" s="351">
        <f t="shared" ref="O103:O106" si="315">N103</f>
        <v>0</v>
      </c>
      <c r="P103" s="351">
        <f>P55</f>
        <v>0</v>
      </c>
      <c r="Q103" s="351">
        <f t="shared" ref="Q103:Q106" si="316">P103</f>
        <v>0</v>
      </c>
      <c r="R103" s="351">
        <f>R55</f>
        <v>0</v>
      </c>
      <c r="S103" s="351">
        <f t="shared" ref="S103:S106" si="317">R103</f>
        <v>0</v>
      </c>
      <c r="T103" s="351">
        <f>T55</f>
        <v>0</v>
      </c>
      <c r="U103" s="351">
        <f t="shared" ref="U103:U106" si="318">T103</f>
        <v>0</v>
      </c>
      <c r="V103" s="351">
        <f>V55</f>
        <v>0</v>
      </c>
      <c r="W103" s="351">
        <f t="shared" ref="W103:W106" si="319">V103</f>
        <v>0</v>
      </c>
      <c r="X103" s="351">
        <f>X55</f>
        <v>0</v>
      </c>
      <c r="Y103" s="351">
        <f t="shared" ref="Y103:Y106" si="320">X103</f>
        <v>0</v>
      </c>
      <c r="Z103" s="351">
        <f>Z55</f>
        <v>0</v>
      </c>
      <c r="AA103" s="351">
        <f t="shared" ref="AA103:AA106" si="321">Z103</f>
        <v>0</v>
      </c>
      <c r="AB103" s="351">
        <f>AB55</f>
        <v>0</v>
      </c>
      <c r="AC103" s="351">
        <f t="shared" ref="AC103:AC106" si="322">AB103</f>
        <v>0</v>
      </c>
      <c r="AD103" s="351">
        <f>AD55</f>
        <v>0</v>
      </c>
      <c r="AE103" s="351">
        <f t="shared" ref="AE103:AE106" si="323">AD103</f>
        <v>0</v>
      </c>
      <c r="AF103" s="351">
        <f>AF55</f>
        <v>0</v>
      </c>
      <c r="AG103" s="351">
        <f t="shared" ref="AG103:AG106" si="324">AF103</f>
        <v>0</v>
      </c>
      <c r="AH103" s="351">
        <f>AH55</f>
        <v>0</v>
      </c>
      <c r="AI103" s="351">
        <f t="shared" ref="AI103:AI106" si="325">AH103</f>
        <v>0</v>
      </c>
      <c r="AJ103" s="351">
        <f>AJ55</f>
        <v>0</v>
      </c>
      <c r="AK103" s="351">
        <f t="shared" ref="AK103:AK106" si="326">AJ103</f>
        <v>0</v>
      </c>
      <c r="AL103" s="351">
        <f>AL55</f>
        <v>0</v>
      </c>
      <c r="AM103" s="351">
        <f t="shared" ref="AM103:AM106" si="327">AL103</f>
        <v>0</v>
      </c>
      <c r="AN103" s="351">
        <f>AN55</f>
        <v>0</v>
      </c>
      <c r="AO103" s="351">
        <f t="shared" ref="AO103:AO106" si="328">AN103</f>
        <v>0</v>
      </c>
      <c r="AP103" s="351">
        <f>AP55</f>
        <v>0</v>
      </c>
      <c r="AQ103" s="351">
        <f t="shared" ref="AQ103:AQ106" si="329">AP103</f>
        <v>0</v>
      </c>
      <c r="AR103" s="351">
        <f>AR55</f>
        <v>0</v>
      </c>
      <c r="AS103" s="351">
        <f t="shared" ref="AS103:AS106" si="330">AR103</f>
        <v>0</v>
      </c>
      <c r="AT103" s="351">
        <f>AT55</f>
        <v>0</v>
      </c>
      <c r="AU103" s="351">
        <f t="shared" ref="AU103:AU106" si="331">AT103</f>
        <v>0</v>
      </c>
      <c r="AV103" s="351">
        <f>AV55</f>
        <v>0</v>
      </c>
      <c r="AW103" s="351">
        <f t="shared" ref="AW103:AW106" si="332">AV103</f>
        <v>0</v>
      </c>
      <c r="AX103" s="351">
        <f>AX55</f>
        <v>0</v>
      </c>
      <c r="AY103" s="351">
        <f t="shared" ref="AY103:AY106" si="333">AX103</f>
        <v>0</v>
      </c>
      <c r="AZ103" s="351">
        <f>AZ55</f>
        <v>0</v>
      </c>
      <c r="BA103" s="351">
        <f t="shared" ref="BA103:BA106" si="334">AZ103</f>
        <v>0</v>
      </c>
      <c r="BB103" s="351">
        <f>BB55</f>
        <v>0</v>
      </c>
      <c r="BC103" s="351">
        <f t="shared" ref="BC103:BC106" si="335">BB103</f>
        <v>0</v>
      </c>
      <c r="BD103" s="351">
        <f>BD55</f>
        <v>0</v>
      </c>
      <c r="BE103" s="351">
        <f t="shared" ref="BE103:BE106" si="336">BD103</f>
        <v>0</v>
      </c>
      <c r="BF103" s="351">
        <f>BF55</f>
        <v>0</v>
      </c>
      <c r="BG103" s="351">
        <f t="shared" ref="BG103:BG106" si="337">BF103</f>
        <v>0</v>
      </c>
      <c r="BH103" s="351">
        <f>BH55</f>
        <v>0</v>
      </c>
      <c r="BI103" s="351">
        <f t="shared" ref="BI103:BI106" si="338">BH103</f>
        <v>0</v>
      </c>
      <c r="BJ103" s="351">
        <f>BJ55</f>
        <v>0</v>
      </c>
      <c r="BK103" s="351">
        <f t="shared" ref="BK103:BK106" si="339">BJ103</f>
        <v>0</v>
      </c>
      <c r="BL103" s="351">
        <f>BL55</f>
        <v>0</v>
      </c>
      <c r="BM103" s="351">
        <f t="shared" ref="BM103:BM106" si="340">BL103</f>
        <v>0</v>
      </c>
      <c r="BN103" s="351">
        <f>BN55</f>
        <v>0</v>
      </c>
      <c r="BO103" s="351">
        <f t="shared" ref="BO103:BO106" si="341">BN103</f>
        <v>0</v>
      </c>
      <c r="BP103" s="351">
        <f>BP55</f>
        <v>0</v>
      </c>
      <c r="BQ103" s="351">
        <f t="shared" ref="BQ103:BQ106" si="342">BP103</f>
        <v>0</v>
      </c>
      <c r="BR103" s="351">
        <f>BR55</f>
        <v>0</v>
      </c>
      <c r="BS103" s="351">
        <f t="shared" ref="BS103:BS106" si="343">BR103</f>
        <v>0</v>
      </c>
      <c r="BT103" s="351">
        <f>BT55</f>
        <v>0</v>
      </c>
      <c r="BU103" s="351">
        <f t="shared" ref="BU103:BU106" si="344">BT103</f>
        <v>0</v>
      </c>
      <c r="BV103" s="351">
        <f>BV55</f>
        <v>0</v>
      </c>
      <c r="BW103" s="351">
        <f t="shared" ref="BW103:BW106" si="345">BV103</f>
        <v>0</v>
      </c>
      <c r="BX103" s="351">
        <f>BX55</f>
        <v>0</v>
      </c>
      <c r="BY103" s="351">
        <f t="shared" ref="BY103:CA106" si="346">BX103</f>
        <v>0</v>
      </c>
      <c r="BZ103" s="351">
        <f>BZ55</f>
        <v>0</v>
      </c>
      <c r="CA103" s="351">
        <f t="shared" ref="CA103" si="347">BZ103</f>
        <v>0</v>
      </c>
      <c r="CB103" s="351">
        <f>CB55</f>
        <v>0</v>
      </c>
      <c r="CC103" s="351">
        <f t="shared" ref="CC103:CC106" si="348">CB103</f>
        <v>0</v>
      </c>
      <c r="CD103" s="351">
        <f>CD55</f>
        <v>0</v>
      </c>
      <c r="CE103" s="351">
        <f t="shared" ref="CE103:CE106" si="349">CD103</f>
        <v>0</v>
      </c>
      <c r="CF103" s="352"/>
      <c r="CG103" s="352"/>
      <c r="CH103" s="352"/>
      <c r="CI103" s="353"/>
      <c r="CJ103" s="354"/>
      <c r="CK103" s="354"/>
    </row>
    <row r="104" spans="1:91" ht="13.5" thickBot="1" x14ac:dyDescent="0.25">
      <c r="A104" s="339" t="s">
        <v>386</v>
      </c>
      <c r="B104" s="340"/>
      <c r="C104" s="341"/>
      <c r="D104" s="481">
        <f>D52</f>
        <v>25390.22441346481</v>
      </c>
      <c r="E104" s="481">
        <f t="shared" ref="E104:BP104" si="350">E52</f>
        <v>0</v>
      </c>
      <c r="F104" s="481">
        <f t="shared" si="350"/>
        <v>12695.112206732405</v>
      </c>
      <c r="G104" s="481">
        <f t="shared" si="350"/>
        <v>0</v>
      </c>
      <c r="H104" s="481">
        <f t="shared" si="350"/>
        <v>6347.5561033662025</v>
      </c>
      <c r="I104" s="481">
        <f t="shared" si="350"/>
        <v>0</v>
      </c>
      <c r="J104" s="481">
        <f t="shared" si="350"/>
        <v>2539.0224413464807</v>
      </c>
      <c r="K104" s="481">
        <f t="shared" si="350"/>
        <v>0</v>
      </c>
      <c r="L104" s="481">
        <f t="shared" si="350"/>
        <v>2539.0224413464807</v>
      </c>
      <c r="M104" s="481">
        <f t="shared" si="350"/>
        <v>0</v>
      </c>
      <c r="N104" s="481">
        <f t="shared" si="350"/>
        <v>1269.5112206732404</v>
      </c>
      <c r="O104" s="481">
        <f t="shared" si="350"/>
        <v>0</v>
      </c>
      <c r="P104" s="481">
        <f t="shared" si="350"/>
        <v>0</v>
      </c>
      <c r="Q104" s="481">
        <f t="shared" si="350"/>
        <v>0</v>
      </c>
      <c r="R104" s="481">
        <f t="shared" si="350"/>
        <v>0</v>
      </c>
      <c r="S104" s="481">
        <f t="shared" si="350"/>
        <v>0</v>
      </c>
      <c r="T104" s="481">
        <f t="shared" si="350"/>
        <v>0</v>
      </c>
      <c r="U104" s="481">
        <f t="shared" si="350"/>
        <v>0</v>
      </c>
      <c r="V104" s="481">
        <f t="shared" si="350"/>
        <v>0</v>
      </c>
      <c r="W104" s="481">
        <f t="shared" si="350"/>
        <v>0</v>
      </c>
      <c r="X104" s="481">
        <f t="shared" si="350"/>
        <v>0</v>
      </c>
      <c r="Y104" s="481">
        <f t="shared" si="350"/>
        <v>0</v>
      </c>
      <c r="Z104" s="481">
        <f t="shared" si="350"/>
        <v>0</v>
      </c>
      <c r="AA104" s="481">
        <f t="shared" si="350"/>
        <v>0</v>
      </c>
      <c r="AB104" s="481">
        <f t="shared" si="350"/>
        <v>1269.5112206732404</v>
      </c>
      <c r="AC104" s="481">
        <f t="shared" si="350"/>
        <v>0</v>
      </c>
      <c r="AD104" s="481">
        <f t="shared" si="350"/>
        <v>1269.5112206732404</v>
      </c>
      <c r="AE104" s="481">
        <f t="shared" si="350"/>
        <v>0</v>
      </c>
      <c r="AF104" s="481">
        <f t="shared" si="350"/>
        <v>1269.5112206732404</v>
      </c>
      <c r="AG104" s="481">
        <f t="shared" si="350"/>
        <v>0</v>
      </c>
      <c r="AH104" s="481">
        <f t="shared" si="350"/>
        <v>0</v>
      </c>
      <c r="AI104" s="481">
        <f t="shared" si="350"/>
        <v>0</v>
      </c>
      <c r="AJ104" s="481">
        <f t="shared" si="350"/>
        <v>0</v>
      </c>
      <c r="AK104" s="481">
        <f t="shared" si="350"/>
        <v>0</v>
      </c>
      <c r="AL104" s="481">
        <f t="shared" si="350"/>
        <v>0</v>
      </c>
      <c r="AM104" s="481">
        <f t="shared" si="350"/>
        <v>0</v>
      </c>
      <c r="AN104" s="481">
        <f t="shared" si="350"/>
        <v>0</v>
      </c>
      <c r="AO104" s="481">
        <f t="shared" si="350"/>
        <v>0</v>
      </c>
      <c r="AP104" s="481">
        <f t="shared" si="350"/>
        <v>2539.0224413464807</v>
      </c>
      <c r="AQ104" s="481">
        <f t="shared" si="350"/>
        <v>0</v>
      </c>
      <c r="AR104" s="481">
        <f t="shared" si="350"/>
        <v>2539.0224413464807</v>
      </c>
      <c r="AS104" s="481">
        <f t="shared" si="350"/>
        <v>0</v>
      </c>
      <c r="AT104" s="481">
        <f t="shared" si="350"/>
        <v>1269.5112206732404</v>
      </c>
      <c r="AU104" s="481">
        <f t="shared" si="350"/>
        <v>0</v>
      </c>
      <c r="AV104" s="481">
        <f t="shared" si="350"/>
        <v>1269.5112206732404</v>
      </c>
      <c r="AW104" s="481">
        <f t="shared" si="350"/>
        <v>0</v>
      </c>
      <c r="AX104" s="481">
        <f t="shared" si="350"/>
        <v>1269.5112206732404</v>
      </c>
      <c r="AY104" s="481">
        <f t="shared" si="350"/>
        <v>0</v>
      </c>
      <c r="AZ104" s="481">
        <f t="shared" si="350"/>
        <v>1269.5112206732404</v>
      </c>
      <c r="BA104" s="481">
        <f t="shared" si="350"/>
        <v>0</v>
      </c>
      <c r="BB104" s="481">
        <f t="shared" si="350"/>
        <v>1269.5112206732404</v>
      </c>
      <c r="BC104" s="481">
        <f t="shared" si="350"/>
        <v>0</v>
      </c>
      <c r="BD104" s="481">
        <f t="shared" si="350"/>
        <v>1269.5112206732404</v>
      </c>
      <c r="BE104" s="481">
        <f t="shared" si="350"/>
        <v>0</v>
      </c>
      <c r="BF104" s="481">
        <f t="shared" si="350"/>
        <v>1269.5112206732404</v>
      </c>
      <c r="BG104" s="481">
        <f t="shared" si="350"/>
        <v>0</v>
      </c>
      <c r="BH104" s="481">
        <f t="shared" si="350"/>
        <v>1269.5112206732404</v>
      </c>
      <c r="BI104" s="481">
        <f t="shared" si="350"/>
        <v>0</v>
      </c>
      <c r="BJ104" s="481">
        <f t="shared" si="350"/>
        <v>6347.5561033662025</v>
      </c>
      <c r="BK104" s="481">
        <f t="shared" si="350"/>
        <v>0</v>
      </c>
      <c r="BL104" s="481">
        <f t="shared" si="350"/>
        <v>2539.0224413464807</v>
      </c>
      <c r="BM104" s="481">
        <f t="shared" si="350"/>
        <v>0</v>
      </c>
      <c r="BN104" s="481">
        <f t="shared" si="350"/>
        <v>6347.5561033662025</v>
      </c>
      <c r="BO104" s="481">
        <f t="shared" si="350"/>
        <v>0</v>
      </c>
      <c r="BP104" s="481">
        <f t="shared" si="350"/>
        <v>6347.5561033662025</v>
      </c>
      <c r="BQ104" s="481">
        <f t="shared" ref="BQ104:CE104" si="351">BQ52</f>
        <v>0</v>
      </c>
      <c r="BR104" s="481">
        <f t="shared" si="351"/>
        <v>6347.5561033662025</v>
      </c>
      <c r="BS104" s="481">
        <f t="shared" si="351"/>
        <v>0</v>
      </c>
      <c r="BT104" s="481">
        <f t="shared" si="351"/>
        <v>6347.5561033662025</v>
      </c>
      <c r="BU104" s="481">
        <f t="shared" si="351"/>
        <v>0</v>
      </c>
      <c r="BV104" s="481">
        <f t="shared" si="351"/>
        <v>5078.0448826929614</v>
      </c>
      <c r="BW104" s="481">
        <f t="shared" si="351"/>
        <v>0</v>
      </c>
      <c r="BX104" s="481">
        <f t="shared" si="351"/>
        <v>3808.5336620197209</v>
      </c>
      <c r="BY104" s="481">
        <f t="shared" si="351"/>
        <v>0</v>
      </c>
      <c r="BZ104" s="481">
        <f t="shared" si="351"/>
        <v>5078.0448826929614</v>
      </c>
      <c r="CA104" s="481">
        <f t="shared" si="351"/>
        <v>0</v>
      </c>
      <c r="CB104" s="481">
        <f t="shared" si="351"/>
        <v>3808.5336620197209</v>
      </c>
      <c r="CC104" s="481">
        <f t="shared" si="351"/>
        <v>0</v>
      </c>
      <c r="CD104" s="481">
        <f t="shared" si="351"/>
        <v>5078.0448826929614</v>
      </c>
      <c r="CE104" s="481">
        <f t="shared" si="351"/>
        <v>0</v>
      </c>
      <c r="CF104" s="352"/>
      <c r="CG104" s="352"/>
      <c r="CH104" s="352"/>
      <c r="CI104" s="353"/>
      <c r="CJ104" s="354"/>
      <c r="CK104" s="354"/>
    </row>
    <row r="105" spans="1:91" ht="13.5" thickBot="1" x14ac:dyDescent="0.25">
      <c r="A105" s="339" t="s">
        <v>387</v>
      </c>
      <c r="B105" s="340"/>
      <c r="C105" s="341"/>
      <c r="D105" s="481">
        <f>D63</f>
        <v>0</v>
      </c>
      <c r="E105" s="481">
        <f t="shared" ref="E105:BP105" si="352">E63</f>
        <v>0</v>
      </c>
      <c r="F105" s="481">
        <f t="shared" si="352"/>
        <v>0</v>
      </c>
      <c r="G105" s="481">
        <f t="shared" si="352"/>
        <v>0</v>
      </c>
      <c r="H105" s="481">
        <f t="shared" si="352"/>
        <v>0</v>
      </c>
      <c r="I105" s="481">
        <f t="shared" si="352"/>
        <v>0</v>
      </c>
      <c r="J105" s="481">
        <f t="shared" si="352"/>
        <v>0</v>
      </c>
      <c r="K105" s="481">
        <f t="shared" si="352"/>
        <v>0</v>
      </c>
      <c r="L105" s="481">
        <f t="shared" si="352"/>
        <v>0</v>
      </c>
      <c r="M105" s="481">
        <f t="shared" si="352"/>
        <v>0</v>
      </c>
      <c r="N105" s="481">
        <f t="shared" si="352"/>
        <v>0</v>
      </c>
      <c r="O105" s="481">
        <f t="shared" si="352"/>
        <v>0</v>
      </c>
      <c r="P105" s="481">
        <f t="shared" si="352"/>
        <v>0</v>
      </c>
      <c r="Q105" s="481">
        <f t="shared" si="352"/>
        <v>0</v>
      </c>
      <c r="R105" s="481">
        <f t="shared" si="352"/>
        <v>0</v>
      </c>
      <c r="S105" s="481">
        <f t="shared" si="352"/>
        <v>0</v>
      </c>
      <c r="T105" s="481">
        <f t="shared" si="352"/>
        <v>0</v>
      </c>
      <c r="U105" s="481">
        <f t="shared" si="352"/>
        <v>0</v>
      </c>
      <c r="V105" s="481">
        <f t="shared" si="352"/>
        <v>0</v>
      </c>
      <c r="W105" s="481">
        <f t="shared" si="352"/>
        <v>0</v>
      </c>
      <c r="X105" s="481">
        <f t="shared" si="352"/>
        <v>0</v>
      </c>
      <c r="Y105" s="481">
        <f t="shared" si="352"/>
        <v>0</v>
      </c>
      <c r="Z105" s="481">
        <f t="shared" si="352"/>
        <v>0</v>
      </c>
      <c r="AA105" s="481">
        <f t="shared" si="352"/>
        <v>0</v>
      </c>
      <c r="AB105" s="481">
        <f t="shared" si="352"/>
        <v>0</v>
      </c>
      <c r="AC105" s="481">
        <f t="shared" si="352"/>
        <v>0</v>
      </c>
      <c r="AD105" s="481">
        <f t="shared" si="352"/>
        <v>0</v>
      </c>
      <c r="AE105" s="481">
        <f t="shared" si="352"/>
        <v>0</v>
      </c>
      <c r="AF105" s="481">
        <f t="shared" si="352"/>
        <v>0</v>
      </c>
      <c r="AG105" s="481">
        <f t="shared" si="352"/>
        <v>0</v>
      </c>
      <c r="AH105" s="481">
        <f t="shared" si="352"/>
        <v>0</v>
      </c>
      <c r="AI105" s="481">
        <f t="shared" si="352"/>
        <v>0</v>
      </c>
      <c r="AJ105" s="481">
        <f t="shared" si="352"/>
        <v>0</v>
      </c>
      <c r="AK105" s="481">
        <f t="shared" si="352"/>
        <v>0</v>
      </c>
      <c r="AL105" s="481">
        <f t="shared" si="352"/>
        <v>0</v>
      </c>
      <c r="AM105" s="481">
        <f t="shared" si="352"/>
        <v>0</v>
      </c>
      <c r="AN105" s="481">
        <f t="shared" si="352"/>
        <v>0</v>
      </c>
      <c r="AO105" s="481">
        <f t="shared" si="352"/>
        <v>0</v>
      </c>
      <c r="AP105" s="481">
        <f t="shared" si="352"/>
        <v>0</v>
      </c>
      <c r="AQ105" s="481">
        <f t="shared" si="352"/>
        <v>0</v>
      </c>
      <c r="AR105" s="481">
        <f t="shared" si="352"/>
        <v>0</v>
      </c>
      <c r="AS105" s="481">
        <f t="shared" si="352"/>
        <v>0</v>
      </c>
      <c r="AT105" s="481">
        <f t="shared" si="352"/>
        <v>0</v>
      </c>
      <c r="AU105" s="481">
        <f t="shared" si="352"/>
        <v>0</v>
      </c>
      <c r="AV105" s="481">
        <f t="shared" si="352"/>
        <v>0</v>
      </c>
      <c r="AW105" s="481">
        <f t="shared" si="352"/>
        <v>0</v>
      </c>
      <c r="AX105" s="481">
        <f t="shared" si="352"/>
        <v>0</v>
      </c>
      <c r="AY105" s="481">
        <f t="shared" si="352"/>
        <v>0</v>
      </c>
      <c r="AZ105" s="481">
        <f t="shared" si="352"/>
        <v>0</v>
      </c>
      <c r="BA105" s="481">
        <f t="shared" si="352"/>
        <v>0</v>
      </c>
      <c r="BB105" s="481">
        <f t="shared" si="352"/>
        <v>0</v>
      </c>
      <c r="BC105" s="481">
        <f t="shared" si="352"/>
        <v>0</v>
      </c>
      <c r="BD105" s="481">
        <f t="shared" si="352"/>
        <v>0</v>
      </c>
      <c r="BE105" s="481">
        <f t="shared" si="352"/>
        <v>0</v>
      </c>
      <c r="BF105" s="481">
        <f t="shared" si="352"/>
        <v>0</v>
      </c>
      <c r="BG105" s="481">
        <f t="shared" si="352"/>
        <v>0</v>
      </c>
      <c r="BH105" s="481">
        <f t="shared" si="352"/>
        <v>0</v>
      </c>
      <c r="BI105" s="481">
        <f t="shared" si="352"/>
        <v>0</v>
      </c>
      <c r="BJ105" s="481">
        <f t="shared" si="352"/>
        <v>0</v>
      </c>
      <c r="BK105" s="481">
        <f t="shared" si="352"/>
        <v>0</v>
      </c>
      <c r="BL105" s="481">
        <f t="shared" si="352"/>
        <v>0</v>
      </c>
      <c r="BM105" s="481">
        <f t="shared" si="352"/>
        <v>0</v>
      </c>
      <c r="BN105" s="481">
        <f t="shared" si="352"/>
        <v>0</v>
      </c>
      <c r="BO105" s="481">
        <f t="shared" si="352"/>
        <v>0</v>
      </c>
      <c r="BP105" s="481">
        <f t="shared" si="352"/>
        <v>0</v>
      </c>
      <c r="BQ105" s="481">
        <f t="shared" ref="BQ105:CE105" si="353">BQ63</f>
        <v>0</v>
      </c>
      <c r="BR105" s="481">
        <f t="shared" si="353"/>
        <v>0</v>
      </c>
      <c r="BS105" s="481">
        <f t="shared" si="353"/>
        <v>0</v>
      </c>
      <c r="BT105" s="481">
        <f t="shared" si="353"/>
        <v>0</v>
      </c>
      <c r="BU105" s="481">
        <f t="shared" si="353"/>
        <v>0</v>
      </c>
      <c r="BV105" s="481">
        <f t="shared" si="353"/>
        <v>0</v>
      </c>
      <c r="BW105" s="481">
        <f t="shared" si="353"/>
        <v>0</v>
      </c>
      <c r="BX105" s="481">
        <f t="shared" si="353"/>
        <v>0</v>
      </c>
      <c r="BY105" s="481">
        <f t="shared" si="353"/>
        <v>0</v>
      </c>
      <c r="BZ105" s="481">
        <f t="shared" si="353"/>
        <v>0</v>
      </c>
      <c r="CA105" s="481">
        <f t="shared" si="353"/>
        <v>0</v>
      </c>
      <c r="CB105" s="481">
        <f t="shared" si="353"/>
        <v>0</v>
      </c>
      <c r="CC105" s="481">
        <f t="shared" si="353"/>
        <v>0</v>
      </c>
      <c r="CD105" s="481">
        <f t="shared" si="353"/>
        <v>0</v>
      </c>
      <c r="CE105" s="481">
        <f t="shared" si="353"/>
        <v>0</v>
      </c>
      <c r="CF105" s="352"/>
      <c r="CG105" s="352"/>
      <c r="CH105" s="352"/>
      <c r="CI105" s="353"/>
      <c r="CJ105" s="354"/>
      <c r="CK105" s="354"/>
    </row>
    <row r="106" spans="1:91" ht="13.5" thickBot="1" x14ac:dyDescent="0.25">
      <c r="A106" s="339" t="s">
        <v>385</v>
      </c>
      <c r="B106" s="340"/>
      <c r="C106" s="341"/>
      <c r="D106" s="355">
        <f>SUM(D104:D105)</f>
        <v>25390.22441346481</v>
      </c>
      <c r="E106" s="356">
        <f>D106</f>
        <v>25390.22441346481</v>
      </c>
      <c r="F106" s="355">
        <f>E106+F105+F104</f>
        <v>38085.336620197217</v>
      </c>
      <c r="G106" s="351">
        <f>F106</f>
        <v>38085.336620197217</v>
      </c>
      <c r="H106" s="355">
        <f>G106+H105+H104</f>
        <v>44432.892723563418</v>
      </c>
      <c r="I106" s="356">
        <f t="shared" si="312"/>
        <v>44432.892723563418</v>
      </c>
      <c r="J106" s="355">
        <f>I106+J105+J104</f>
        <v>46971.9151649099</v>
      </c>
      <c r="K106" s="351">
        <f t="shared" si="313"/>
        <v>46971.9151649099</v>
      </c>
      <c r="L106" s="355">
        <f>K106+L105+L104</f>
        <v>49510.937606256382</v>
      </c>
      <c r="M106" s="356">
        <f t="shared" si="314"/>
        <v>49510.937606256382</v>
      </c>
      <c r="N106" s="355">
        <f>M106+N105+N104</f>
        <v>50780.44882692962</v>
      </c>
      <c r="O106" s="351">
        <f t="shared" si="315"/>
        <v>50780.44882692962</v>
      </c>
      <c r="P106" s="355">
        <f>O106+P105+P104</f>
        <v>50780.44882692962</v>
      </c>
      <c r="Q106" s="356">
        <f t="shared" si="316"/>
        <v>50780.44882692962</v>
      </c>
      <c r="R106" s="355">
        <f>Q106+R105+R104</f>
        <v>50780.44882692962</v>
      </c>
      <c r="S106" s="351">
        <f t="shared" si="317"/>
        <v>50780.44882692962</v>
      </c>
      <c r="T106" s="355">
        <f>S106+T105+T104</f>
        <v>50780.44882692962</v>
      </c>
      <c r="U106" s="356">
        <f t="shared" si="318"/>
        <v>50780.44882692962</v>
      </c>
      <c r="V106" s="355">
        <f>U106+V105+V104</f>
        <v>50780.44882692962</v>
      </c>
      <c r="W106" s="351">
        <f t="shared" si="319"/>
        <v>50780.44882692962</v>
      </c>
      <c r="X106" s="355">
        <f>W106+X105+X104</f>
        <v>50780.44882692962</v>
      </c>
      <c r="Y106" s="356">
        <f t="shared" si="320"/>
        <v>50780.44882692962</v>
      </c>
      <c r="Z106" s="355">
        <f>Y106+Z105+Z104</f>
        <v>50780.44882692962</v>
      </c>
      <c r="AA106" s="351">
        <f t="shared" si="321"/>
        <v>50780.44882692962</v>
      </c>
      <c r="AB106" s="355">
        <f>AA106+AB105+AB104</f>
        <v>52049.960047602857</v>
      </c>
      <c r="AC106" s="356">
        <f t="shared" si="322"/>
        <v>52049.960047602857</v>
      </c>
      <c r="AD106" s="355">
        <f>AC106+AD105+AD104</f>
        <v>53319.471268276095</v>
      </c>
      <c r="AE106" s="351">
        <f t="shared" si="323"/>
        <v>53319.471268276095</v>
      </c>
      <c r="AF106" s="355">
        <f>AE106+AF105+AF104</f>
        <v>54588.982488949332</v>
      </c>
      <c r="AG106" s="356">
        <f t="shared" si="324"/>
        <v>54588.982488949332</v>
      </c>
      <c r="AH106" s="355">
        <f>AG106+AH105+AH104</f>
        <v>54588.982488949332</v>
      </c>
      <c r="AI106" s="351">
        <f t="shared" si="325"/>
        <v>54588.982488949332</v>
      </c>
      <c r="AJ106" s="355">
        <f>AI106+AJ105+AJ104</f>
        <v>54588.982488949332</v>
      </c>
      <c r="AK106" s="356">
        <f t="shared" si="326"/>
        <v>54588.982488949332</v>
      </c>
      <c r="AL106" s="355">
        <f>AK106+AL105+AL104</f>
        <v>54588.982488949332</v>
      </c>
      <c r="AM106" s="351">
        <f t="shared" si="327"/>
        <v>54588.982488949332</v>
      </c>
      <c r="AN106" s="355">
        <f>AM106+AN105+AN104</f>
        <v>54588.982488949332</v>
      </c>
      <c r="AO106" s="356">
        <f t="shared" si="328"/>
        <v>54588.982488949332</v>
      </c>
      <c r="AP106" s="355">
        <f>AO106+AP105+AP104</f>
        <v>57128.004930295814</v>
      </c>
      <c r="AQ106" s="351">
        <f t="shared" si="329"/>
        <v>57128.004930295814</v>
      </c>
      <c r="AR106" s="355">
        <f>AQ106+AR105+AR104</f>
        <v>59667.027371642296</v>
      </c>
      <c r="AS106" s="356">
        <f t="shared" si="330"/>
        <v>59667.027371642296</v>
      </c>
      <c r="AT106" s="355">
        <f>AS106+AT105+AT104</f>
        <v>60936.538592315534</v>
      </c>
      <c r="AU106" s="351">
        <f t="shared" si="331"/>
        <v>60936.538592315534</v>
      </c>
      <c r="AV106" s="355">
        <f>AU106+AV105+AV104</f>
        <v>62206.049812988771</v>
      </c>
      <c r="AW106" s="356">
        <f t="shared" si="332"/>
        <v>62206.049812988771</v>
      </c>
      <c r="AX106" s="355">
        <f>AW106+AX105+AX104</f>
        <v>63475.561033662008</v>
      </c>
      <c r="AY106" s="351">
        <f t="shared" si="333"/>
        <v>63475.561033662008</v>
      </c>
      <c r="AZ106" s="355">
        <f>AY106+AZ105+AZ104</f>
        <v>64745.072254335246</v>
      </c>
      <c r="BA106" s="356">
        <f t="shared" si="334"/>
        <v>64745.072254335246</v>
      </c>
      <c r="BB106" s="355">
        <f>BA106+BB105+BB104</f>
        <v>66014.58347500849</v>
      </c>
      <c r="BC106" s="356">
        <f t="shared" si="335"/>
        <v>66014.58347500849</v>
      </c>
      <c r="BD106" s="355">
        <f>BC106+BD105+BD104</f>
        <v>67284.094695681735</v>
      </c>
      <c r="BE106" s="356">
        <f t="shared" si="336"/>
        <v>67284.094695681735</v>
      </c>
      <c r="BF106" s="355">
        <f>BE106+BF105+BF104</f>
        <v>68553.60591635498</v>
      </c>
      <c r="BG106" s="351">
        <f t="shared" si="337"/>
        <v>68553.60591635498</v>
      </c>
      <c r="BH106" s="355">
        <f>BG106+BH105+BH104</f>
        <v>69823.117137028225</v>
      </c>
      <c r="BI106" s="356">
        <f t="shared" si="338"/>
        <v>69823.117137028225</v>
      </c>
      <c r="BJ106" s="355">
        <f>BI106+BJ105+BJ104</f>
        <v>76170.673240394433</v>
      </c>
      <c r="BK106" s="356">
        <f t="shared" si="339"/>
        <v>76170.673240394433</v>
      </c>
      <c r="BL106" s="355">
        <f>BK106+BL105+BL104</f>
        <v>78709.695681740908</v>
      </c>
      <c r="BM106" s="356">
        <f t="shared" si="340"/>
        <v>78709.695681740908</v>
      </c>
      <c r="BN106" s="355">
        <f>BM106+BN105+BN104</f>
        <v>85057.251785107117</v>
      </c>
      <c r="BO106" s="356">
        <f t="shared" si="341"/>
        <v>85057.251785107117</v>
      </c>
      <c r="BP106" s="355">
        <f>BO106+BP105+BP104</f>
        <v>91404.807888473326</v>
      </c>
      <c r="BQ106" s="356">
        <f t="shared" si="342"/>
        <v>91404.807888473326</v>
      </c>
      <c r="BR106" s="355">
        <f>BQ106+BR105+BR104</f>
        <v>97752.363991839535</v>
      </c>
      <c r="BS106" s="356">
        <f t="shared" si="343"/>
        <v>97752.363991839535</v>
      </c>
      <c r="BT106" s="355">
        <f>BS106+BT105+BT104</f>
        <v>104099.92009520574</v>
      </c>
      <c r="BU106" s="356">
        <f t="shared" si="344"/>
        <v>104099.92009520574</v>
      </c>
      <c r="BV106" s="355">
        <f>BU106+BV105+BV104</f>
        <v>109177.96497789871</v>
      </c>
      <c r="BW106" s="356">
        <f t="shared" si="345"/>
        <v>109177.96497789871</v>
      </c>
      <c r="BX106" s="355">
        <f>BW106+BX105+BX104</f>
        <v>112986.49863991843</v>
      </c>
      <c r="BY106" s="356">
        <f t="shared" si="346"/>
        <v>112986.49863991843</v>
      </c>
      <c r="BZ106" s="355">
        <f>BY106+BZ105+BZ104</f>
        <v>118064.54352261139</v>
      </c>
      <c r="CA106" s="356">
        <f t="shared" si="346"/>
        <v>118064.54352261139</v>
      </c>
      <c r="CB106" s="355">
        <f>CA106+CB105+CB104</f>
        <v>121873.07718463111</v>
      </c>
      <c r="CC106" s="356">
        <f t="shared" si="348"/>
        <v>121873.07718463111</v>
      </c>
      <c r="CD106" s="355">
        <f>CC106+CD105+CD104</f>
        <v>126951.12206732408</v>
      </c>
      <c r="CE106" s="356">
        <f t="shared" si="349"/>
        <v>126951.12206732408</v>
      </c>
      <c r="CF106" s="348"/>
      <c r="CG106" s="348"/>
      <c r="CH106" s="348"/>
      <c r="CI106" s="349"/>
      <c r="CJ106" s="350"/>
      <c r="CK106" s="350"/>
    </row>
    <row r="110" spans="1:91" x14ac:dyDescent="0.2">
      <c r="C110" s="249" t="s">
        <v>388</v>
      </c>
      <c r="D110" s="951">
        <f>IF(D75=0,0,D52)</f>
        <v>25390.22441346481</v>
      </c>
      <c r="E110" s="952"/>
      <c r="F110" s="951">
        <f>IF(F75=0,0,F52)</f>
        <v>12695.112206732405</v>
      </c>
      <c r="G110" s="952"/>
      <c r="H110" s="951">
        <f>IF(H75=0,0,H52)</f>
        <v>6347.5561033662025</v>
      </c>
      <c r="I110" s="952"/>
      <c r="J110" s="951">
        <f>IF(J75=0,0,J52)</f>
        <v>2539.0224413464807</v>
      </c>
      <c r="K110" s="952"/>
      <c r="L110" s="951">
        <f>IF(L75=0,0,L52)</f>
        <v>2539.0224413464807</v>
      </c>
      <c r="M110" s="952"/>
      <c r="N110" s="951">
        <f>IF(N75=0,0,N52)</f>
        <v>1269.5112206732404</v>
      </c>
      <c r="O110" s="952"/>
      <c r="P110" s="951">
        <f>IF(P75=0,0,P52)</f>
        <v>0</v>
      </c>
      <c r="Q110" s="952"/>
      <c r="R110" s="951">
        <f>IF(R75=0,0,R52)</f>
        <v>0</v>
      </c>
      <c r="S110" s="952"/>
      <c r="T110" s="951">
        <f>IF(T75=0,0,T52)</f>
        <v>0</v>
      </c>
      <c r="U110" s="952"/>
      <c r="V110" s="951">
        <f>IF(V75=0,0,V52)</f>
        <v>0</v>
      </c>
      <c r="W110" s="952"/>
      <c r="X110" s="951">
        <f>IF(X75=0,0,X52)</f>
        <v>0</v>
      </c>
      <c r="Y110" s="952"/>
      <c r="Z110" s="951">
        <f>IF(Z75=0,0,Z52)</f>
        <v>0</v>
      </c>
      <c r="AA110" s="952"/>
      <c r="AB110" s="951">
        <f>IF(AB75=0,0,AB52)</f>
        <v>0</v>
      </c>
      <c r="AC110" s="952"/>
      <c r="AD110" s="951">
        <f>IF(AD75=0,0,AD52)</f>
        <v>1269.5112206732404</v>
      </c>
      <c r="AE110" s="952"/>
      <c r="AF110" s="951">
        <f>IF(AF75=0,0,AF52)</f>
        <v>1269.5112206732404</v>
      </c>
      <c r="AG110" s="952"/>
      <c r="AH110" s="951">
        <f>IF(AH75=0,0,AH52)</f>
        <v>0</v>
      </c>
      <c r="AI110" s="952"/>
      <c r="AJ110" s="951">
        <f>IF(AJ75=0,0,AJ52)</f>
        <v>0</v>
      </c>
      <c r="AK110" s="952"/>
      <c r="AL110" s="951">
        <f>IF(AL75=0,0,AL52)</f>
        <v>0</v>
      </c>
      <c r="AM110" s="952"/>
      <c r="AN110" s="951">
        <f>IF(AN75=0,0,AN52)</f>
        <v>0</v>
      </c>
      <c r="AO110" s="952"/>
      <c r="AP110" s="951">
        <f>IF(AP75=0,0,AP52)</f>
        <v>2539.0224413464807</v>
      </c>
      <c r="AQ110" s="952"/>
      <c r="AR110" s="951">
        <f>IF(AR75=0,0,AR52)</f>
        <v>2539.0224413464807</v>
      </c>
      <c r="AS110" s="952"/>
      <c r="AT110" s="951">
        <f>IF(AT75=0,0,AT52)</f>
        <v>1269.5112206732404</v>
      </c>
      <c r="AU110" s="952"/>
      <c r="AV110" s="951">
        <f>IF(AV75=0,0,AV52)</f>
        <v>1269.5112206732404</v>
      </c>
      <c r="AW110" s="952"/>
      <c r="AX110" s="951">
        <f>IF(AX75=0,0,AX52)</f>
        <v>1269.5112206732404</v>
      </c>
      <c r="AY110" s="952"/>
      <c r="AZ110" s="951">
        <f>IF(AZ75=0,0,AZ52)</f>
        <v>0</v>
      </c>
      <c r="BA110" s="952"/>
      <c r="BB110" s="951">
        <f>IF(BB75=0,0,BB52)</f>
        <v>0</v>
      </c>
      <c r="BC110" s="952"/>
      <c r="BD110" s="951">
        <f>IF(BD75=0,0,BD52)</f>
        <v>0</v>
      </c>
      <c r="BE110" s="952"/>
      <c r="BF110" s="951">
        <f>IF(BF75=0,0,BF52)</f>
        <v>0</v>
      </c>
      <c r="BG110" s="952"/>
      <c r="BH110" s="951">
        <f>IF(BH75=0,0,BH52)</f>
        <v>0</v>
      </c>
      <c r="BI110" s="952"/>
      <c r="BJ110" s="951">
        <f>IF(BJ75=0,0,BJ52)</f>
        <v>0</v>
      </c>
      <c r="BK110" s="952"/>
      <c r="BL110" s="951">
        <f>IF(BL75=0,0,BL52)</f>
        <v>0</v>
      </c>
      <c r="BM110" s="952"/>
      <c r="BN110" s="951">
        <f>IF(BN75=0,0,BN52)</f>
        <v>0</v>
      </c>
      <c r="BO110" s="952"/>
      <c r="BP110" s="951">
        <f>IF(BP75=0,0,BP52)</f>
        <v>0</v>
      </c>
      <c r="BQ110" s="952"/>
      <c r="BR110" s="951">
        <f>IF(BR75=0,0,BR52)</f>
        <v>0</v>
      </c>
      <c r="BS110" s="952"/>
      <c r="BT110" s="951">
        <f>IF(BT75=0,0,BT52)</f>
        <v>0</v>
      </c>
      <c r="BU110" s="952"/>
      <c r="BV110" s="951">
        <f>IF(BV75=0,0,BV52)</f>
        <v>0</v>
      </c>
      <c r="BW110" s="952"/>
      <c r="BX110" s="951">
        <f>IF(BX75=0,0,BX52)</f>
        <v>0</v>
      </c>
      <c r="BY110" s="952"/>
      <c r="BZ110" s="951">
        <f>IF(BZ75=0,0,BZ52)</f>
        <v>0</v>
      </c>
      <c r="CA110" s="952"/>
      <c r="CB110" s="951">
        <f>IF(CB75=0,0,CB52)</f>
        <v>0</v>
      </c>
      <c r="CC110" s="952"/>
      <c r="CD110" s="951">
        <f>IF(CD75=0,0,CD52)</f>
        <v>0</v>
      </c>
      <c r="CE110" s="952"/>
      <c r="CF110" s="482">
        <f>SUM(D110:CE110)</f>
        <v>62206.049812988771</v>
      </c>
    </row>
    <row r="111" spans="1:91" x14ac:dyDescent="0.2">
      <c r="C111" s="249" t="s">
        <v>389</v>
      </c>
      <c r="D111" s="951">
        <f>D76</f>
        <v>21437.25</v>
      </c>
      <c r="E111" s="952"/>
      <c r="F111" s="951">
        <f t="shared" ref="F111" si="354">F76</f>
        <v>7638.75</v>
      </c>
      <c r="G111" s="952"/>
      <c r="H111" s="951">
        <f t="shared" ref="H111" si="355">H76</f>
        <v>8155.5</v>
      </c>
      <c r="I111" s="952"/>
      <c r="J111" s="951">
        <f t="shared" ref="J111" si="356">J76</f>
        <v>3888.25</v>
      </c>
      <c r="K111" s="952"/>
      <c r="L111" s="951">
        <f t="shared" ref="L111" si="357">L76</f>
        <v>70</v>
      </c>
      <c r="M111" s="952"/>
      <c r="N111" s="951">
        <f t="shared" ref="N111" si="358">N76</f>
        <v>1540</v>
      </c>
      <c r="O111" s="952"/>
      <c r="P111" s="951">
        <f t="shared" ref="P111" si="359">P76</f>
        <v>0</v>
      </c>
      <c r="Q111" s="952"/>
      <c r="R111" s="951">
        <f t="shared" ref="R111" si="360">R76</f>
        <v>0</v>
      </c>
      <c r="S111" s="952"/>
      <c r="T111" s="951">
        <f t="shared" ref="T111" si="361">T76</f>
        <v>597</v>
      </c>
      <c r="U111" s="952"/>
      <c r="V111" s="951">
        <f t="shared" ref="V111" si="362">V76</f>
        <v>354</v>
      </c>
      <c r="W111" s="952"/>
      <c r="X111" s="951">
        <f t="shared" ref="X111" si="363">X76</f>
        <v>0</v>
      </c>
      <c r="Y111" s="952"/>
      <c r="Z111" s="951">
        <f t="shared" ref="Z111" si="364">Z76</f>
        <v>0</v>
      </c>
      <c r="AA111" s="952"/>
      <c r="AB111" s="951">
        <f t="shared" ref="AB111" si="365">AB76</f>
        <v>0</v>
      </c>
      <c r="AC111" s="952"/>
      <c r="AD111" s="951">
        <f t="shared" ref="AD111" si="366">AD76</f>
        <v>1532.5</v>
      </c>
      <c r="AE111" s="952"/>
      <c r="AF111" s="951">
        <f t="shared" ref="AF111" si="367">AF76</f>
        <v>1006</v>
      </c>
      <c r="AG111" s="952"/>
      <c r="AH111" s="951">
        <f t="shared" ref="AH111" si="368">AH76</f>
        <v>1773.75</v>
      </c>
      <c r="AI111" s="952"/>
      <c r="AJ111" s="951">
        <f t="shared" ref="AJ111" si="369">AJ76</f>
        <v>50</v>
      </c>
      <c r="AK111" s="952"/>
      <c r="AL111" s="951">
        <f t="shared" ref="AL111" si="370">AL76</f>
        <v>1744</v>
      </c>
      <c r="AM111" s="952"/>
      <c r="AN111" s="951">
        <f t="shared" ref="AN111" si="371">AN76</f>
        <v>18354</v>
      </c>
      <c r="AO111" s="952"/>
      <c r="AP111" s="951">
        <f t="shared" ref="AP111" si="372">AP76</f>
        <v>9078.5</v>
      </c>
      <c r="AQ111" s="952"/>
      <c r="AR111" s="951">
        <f t="shared" ref="AR111" si="373">AR76</f>
        <v>4162.5</v>
      </c>
      <c r="AS111" s="952"/>
      <c r="AT111" s="951">
        <f>AT76</f>
        <v>678</v>
      </c>
      <c r="AU111" s="952"/>
      <c r="AV111" s="951">
        <f t="shared" ref="AV111" si="374">AV76</f>
        <v>5408.5</v>
      </c>
      <c r="AW111" s="952"/>
      <c r="AX111" s="951">
        <f t="shared" ref="AX111" si="375">AX76</f>
        <v>14271.5</v>
      </c>
      <c r="AY111" s="952"/>
      <c r="AZ111" s="951">
        <f t="shared" ref="AZ111:CD111" si="376">AZ76</f>
        <v>0</v>
      </c>
      <c r="BA111" s="952"/>
      <c r="BB111" s="951">
        <f t="shared" si="376"/>
        <v>0</v>
      </c>
      <c r="BC111" s="952"/>
      <c r="BD111" s="951">
        <f t="shared" si="376"/>
        <v>0</v>
      </c>
      <c r="BE111" s="952"/>
      <c r="BF111" s="951">
        <f t="shared" si="376"/>
        <v>0</v>
      </c>
      <c r="BG111" s="952"/>
      <c r="BH111" s="951">
        <f t="shared" si="376"/>
        <v>0</v>
      </c>
      <c r="BI111" s="952"/>
      <c r="BJ111" s="951">
        <f t="shared" si="376"/>
        <v>0</v>
      </c>
      <c r="BK111" s="952"/>
      <c r="BL111" s="951">
        <f t="shared" si="376"/>
        <v>0</v>
      </c>
      <c r="BM111" s="952"/>
      <c r="BN111" s="951">
        <f t="shared" si="376"/>
        <v>0</v>
      </c>
      <c r="BO111" s="952"/>
      <c r="BP111" s="951">
        <f t="shared" si="376"/>
        <v>0</v>
      </c>
      <c r="BQ111" s="952"/>
      <c r="BR111" s="951">
        <f t="shared" si="376"/>
        <v>0</v>
      </c>
      <c r="BS111" s="952"/>
      <c r="BT111" s="951">
        <f t="shared" si="376"/>
        <v>0</v>
      </c>
      <c r="BU111" s="952"/>
      <c r="BV111" s="951">
        <f t="shared" si="376"/>
        <v>0</v>
      </c>
      <c r="BW111" s="952"/>
      <c r="BX111" s="951">
        <f t="shared" si="376"/>
        <v>0</v>
      </c>
      <c r="BY111" s="952"/>
      <c r="BZ111" s="951">
        <f t="shared" si="376"/>
        <v>0</v>
      </c>
      <c r="CA111" s="952"/>
      <c r="CB111" s="951">
        <f t="shared" si="376"/>
        <v>0</v>
      </c>
      <c r="CC111" s="952"/>
      <c r="CD111" s="951">
        <f t="shared" si="376"/>
        <v>0</v>
      </c>
      <c r="CE111" s="952"/>
      <c r="CF111" s="482">
        <f>SUM(D111:CE111)</f>
        <v>101740</v>
      </c>
    </row>
  </sheetData>
  <mergeCells count="1585">
    <mergeCell ref="CF1:CG1"/>
    <mergeCell ref="A2:C3"/>
    <mergeCell ref="D2:AA2"/>
    <mergeCell ref="AB2:AY2"/>
    <mergeCell ref="AZ2:BW2"/>
    <mergeCell ref="BX2:CA2"/>
    <mergeCell ref="CB2:CE2"/>
    <mergeCell ref="D3:E3"/>
    <mergeCell ref="F3:G3"/>
    <mergeCell ref="H3:I3"/>
    <mergeCell ref="BB3:BC3"/>
    <mergeCell ref="BD3:BE3"/>
    <mergeCell ref="AH3:AI3"/>
    <mergeCell ref="AJ3:AK3"/>
    <mergeCell ref="AL3:AM3"/>
    <mergeCell ref="AN3:AO3"/>
    <mergeCell ref="AP3:AQ3"/>
    <mergeCell ref="AR3:AS3"/>
    <mergeCell ref="V3:W3"/>
    <mergeCell ref="X3:Y3"/>
    <mergeCell ref="Z3:AA3"/>
    <mergeCell ref="AB3:AC3"/>
    <mergeCell ref="AD3:AE3"/>
    <mergeCell ref="AF3:AG3"/>
    <mergeCell ref="J3:K3"/>
    <mergeCell ref="L3:M3"/>
    <mergeCell ref="N3:O3"/>
    <mergeCell ref="P3:Q3"/>
    <mergeCell ref="R3:S3"/>
    <mergeCell ref="T3:U3"/>
    <mergeCell ref="A21:C21"/>
    <mergeCell ref="A40:B41"/>
    <mergeCell ref="D40:AA40"/>
    <mergeCell ref="AB40:AY40"/>
    <mergeCell ref="AZ40:BW40"/>
    <mergeCell ref="BX40:CA40"/>
    <mergeCell ref="T41:U41"/>
    <mergeCell ref="V41:W41"/>
    <mergeCell ref="X41:Y41"/>
    <mergeCell ref="Z41:AA41"/>
    <mergeCell ref="CD3:CE3"/>
    <mergeCell ref="A11:C11"/>
    <mergeCell ref="A13:C13"/>
    <mergeCell ref="A15:C15"/>
    <mergeCell ref="A17:C17"/>
    <mergeCell ref="A19:C19"/>
    <mergeCell ref="BR3:BS3"/>
    <mergeCell ref="BT3:BU3"/>
    <mergeCell ref="BV3:BW3"/>
    <mergeCell ref="BX3:BY3"/>
    <mergeCell ref="BZ3:CA3"/>
    <mergeCell ref="CB3:CC3"/>
    <mergeCell ref="BF3:BG3"/>
    <mergeCell ref="BH3:BI3"/>
    <mergeCell ref="BJ3:BK3"/>
    <mergeCell ref="BL3:BM3"/>
    <mergeCell ref="BN3:BO3"/>
    <mergeCell ref="BP3:BQ3"/>
    <mergeCell ref="AT3:AU3"/>
    <mergeCell ref="AV3:AW3"/>
    <mergeCell ref="AX3:AY3"/>
    <mergeCell ref="AZ3:BA3"/>
    <mergeCell ref="AR41:AS41"/>
    <mergeCell ref="AT41:AU41"/>
    <mergeCell ref="AV41:AW41"/>
    <mergeCell ref="AX41:AY41"/>
    <mergeCell ref="AB41:AC41"/>
    <mergeCell ref="AD41:AE41"/>
    <mergeCell ref="AF41:AG41"/>
    <mergeCell ref="AH41:AI41"/>
    <mergeCell ref="AJ41:AK41"/>
    <mergeCell ref="AL41:AM41"/>
    <mergeCell ref="CB40:CE40"/>
    <mergeCell ref="CN40:CP41"/>
    <mergeCell ref="D41:E41"/>
    <mergeCell ref="F41:G41"/>
    <mergeCell ref="H41:I41"/>
    <mergeCell ref="J41:K41"/>
    <mergeCell ref="L41:M41"/>
    <mergeCell ref="N41:O41"/>
    <mergeCell ref="P41:Q41"/>
    <mergeCell ref="R41:S41"/>
    <mergeCell ref="CF42:CH42"/>
    <mergeCell ref="D43:E43"/>
    <mergeCell ref="F43:G43"/>
    <mergeCell ref="H43:I43"/>
    <mergeCell ref="J43:K43"/>
    <mergeCell ref="L43:M43"/>
    <mergeCell ref="N43:O43"/>
    <mergeCell ref="P43:Q43"/>
    <mergeCell ref="R43:S43"/>
    <mergeCell ref="T43:U43"/>
    <mergeCell ref="BX41:BY41"/>
    <mergeCell ref="BZ41:CA41"/>
    <mergeCell ref="CB41:CC41"/>
    <mergeCell ref="CD41:CE41"/>
    <mergeCell ref="D42:AA42"/>
    <mergeCell ref="AB42:AY42"/>
    <mergeCell ref="AZ42:BW42"/>
    <mergeCell ref="BX42:CE42"/>
    <mergeCell ref="BL41:BM41"/>
    <mergeCell ref="BN41:BO41"/>
    <mergeCell ref="BP41:BQ41"/>
    <mergeCell ref="BR41:BS41"/>
    <mergeCell ref="BT41:BU41"/>
    <mergeCell ref="BV41:BW41"/>
    <mergeCell ref="AZ41:BA41"/>
    <mergeCell ref="BB41:BC41"/>
    <mergeCell ref="BD41:BE41"/>
    <mergeCell ref="BF41:BG41"/>
    <mergeCell ref="BH41:BI41"/>
    <mergeCell ref="BJ41:BK41"/>
    <mergeCell ref="AN41:AO41"/>
    <mergeCell ref="AP41:AQ41"/>
    <mergeCell ref="D44:E44"/>
    <mergeCell ref="F44:G44"/>
    <mergeCell ref="H44:I44"/>
    <mergeCell ref="J44:K44"/>
    <mergeCell ref="L44:M44"/>
    <mergeCell ref="N44:O44"/>
    <mergeCell ref="P44:Q44"/>
    <mergeCell ref="R44:S44"/>
    <mergeCell ref="T44:U44"/>
    <mergeCell ref="BR43:BS43"/>
    <mergeCell ref="BT43:BU43"/>
    <mergeCell ref="BV43:BW43"/>
    <mergeCell ref="BX43:BY43"/>
    <mergeCell ref="BZ43:CA43"/>
    <mergeCell ref="CB43:CC43"/>
    <mergeCell ref="BF43:BG43"/>
    <mergeCell ref="BH43:BI43"/>
    <mergeCell ref="BJ43:BK43"/>
    <mergeCell ref="BL43:BM43"/>
    <mergeCell ref="BN43:BO43"/>
    <mergeCell ref="BP43:BQ43"/>
    <mergeCell ref="AT43:AU43"/>
    <mergeCell ref="AV43:AW43"/>
    <mergeCell ref="AX43:AY43"/>
    <mergeCell ref="AZ43:BA43"/>
    <mergeCell ref="BB43:BC43"/>
    <mergeCell ref="BD43:BE43"/>
    <mergeCell ref="AH43:AI43"/>
    <mergeCell ref="AJ43:AK43"/>
    <mergeCell ref="AL43:AM43"/>
    <mergeCell ref="AN43:AO43"/>
    <mergeCell ref="AP43:AQ43"/>
    <mergeCell ref="AX44:AY44"/>
    <mergeCell ref="AZ44:BA44"/>
    <mergeCell ref="BB44:BC44"/>
    <mergeCell ref="BD44:BE44"/>
    <mergeCell ref="AH44:AI44"/>
    <mergeCell ref="AJ44:AK44"/>
    <mergeCell ref="AL44:AM44"/>
    <mergeCell ref="AN44:AO44"/>
    <mergeCell ref="AP44:AQ44"/>
    <mergeCell ref="AR44:AS44"/>
    <mergeCell ref="V44:W44"/>
    <mergeCell ref="X44:Y44"/>
    <mergeCell ref="Z44:AA44"/>
    <mergeCell ref="AB44:AC44"/>
    <mergeCell ref="AD44:AE44"/>
    <mergeCell ref="AF44:AG44"/>
    <mergeCell ref="CD43:CE43"/>
    <mergeCell ref="AR43:AS43"/>
    <mergeCell ref="V43:W43"/>
    <mergeCell ref="X43:Y43"/>
    <mergeCell ref="Z43:AA43"/>
    <mergeCell ref="AB43:AC43"/>
    <mergeCell ref="AD43:AE43"/>
    <mergeCell ref="AF43:AG43"/>
    <mergeCell ref="AP45:AQ45"/>
    <mergeCell ref="AR45:AS45"/>
    <mergeCell ref="V45:W45"/>
    <mergeCell ref="X45:Y45"/>
    <mergeCell ref="Z45:AA45"/>
    <mergeCell ref="AB45:AC45"/>
    <mergeCell ref="AD45:AE45"/>
    <mergeCell ref="AF45:AG45"/>
    <mergeCell ref="CD44:CE44"/>
    <mergeCell ref="D45:E45"/>
    <mergeCell ref="F45:G45"/>
    <mergeCell ref="H45:I45"/>
    <mergeCell ref="J45:K45"/>
    <mergeCell ref="L45:M45"/>
    <mergeCell ref="N45:O45"/>
    <mergeCell ref="P45:Q45"/>
    <mergeCell ref="R45:S45"/>
    <mergeCell ref="T45:U45"/>
    <mergeCell ref="BR44:BS44"/>
    <mergeCell ref="BT44:BU44"/>
    <mergeCell ref="BV44:BW44"/>
    <mergeCell ref="BX44:BY44"/>
    <mergeCell ref="BZ44:CA44"/>
    <mergeCell ref="CB44:CC44"/>
    <mergeCell ref="BF44:BG44"/>
    <mergeCell ref="BH44:BI44"/>
    <mergeCell ref="BJ44:BK44"/>
    <mergeCell ref="BL44:BM44"/>
    <mergeCell ref="BN44:BO44"/>
    <mergeCell ref="BP44:BQ44"/>
    <mergeCell ref="AT44:AU44"/>
    <mergeCell ref="AV44:AW44"/>
    <mergeCell ref="CD45:CE45"/>
    <mergeCell ref="D46:E46"/>
    <mergeCell ref="F46:G46"/>
    <mergeCell ref="H46:I46"/>
    <mergeCell ref="J46:K46"/>
    <mergeCell ref="L46:M46"/>
    <mergeCell ref="N46:O46"/>
    <mergeCell ref="P46:Q46"/>
    <mergeCell ref="R46:S46"/>
    <mergeCell ref="T46:U46"/>
    <mergeCell ref="BR45:BS45"/>
    <mergeCell ref="BT45:BU45"/>
    <mergeCell ref="BV45:BW45"/>
    <mergeCell ref="BX45:BY45"/>
    <mergeCell ref="BZ45:CA45"/>
    <mergeCell ref="CB45:CC45"/>
    <mergeCell ref="BF45:BG45"/>
    <mergeCell ref="BH45:BI45"/>
    <mergeCell ref="BJ45:BK45"/>
    <mergeCell ref="BL45:BM45"/>
    <mergeCell ref="BN45:BO45"/>
    <mergeCell ref="BP45:BQ45"/>
    <mergeCell ref="AT45:AU45"/>
    <mergeCell ref="AV45:AW45"/>
    <mergeCell ref="AX45:AY45"/>
    <mergeCell ref="AZ45:BA45"/>
    <mergeCell ref="BB45:BC45"/>
    <mergeCell ref="BD45:BE45"/>
    <mergeCell ref="AH45:AI45"/>
    <mergeCell ref="AJ45:AK45"/>
    <mergeCell ref="AL45:AM45"/>
    <mergeCell ref="AN45:AO45"/>
    <mergeCell ref="D47:E47"/>
    <mergeCell ref="F47:G47"/>
    <mergeCell ref="H47:I47"/>
    <mergeCell ref="J47:K47"/>
    <mergeCell ref="L47:M47"/>
    <mergeCell ref="N47:O47"/>
    <mergeCell ref="P47:Q47"/>
    <mergeCell ref="R47:S47"/>
    <mergeCell ref="T47:U47"/>
    <mergeCell ref="BR46:BS46"/>
    <mergeCell ref="BT46:BU46"/>
    <mergeCell ref="BV46:BW46"/>
    <mergeCell ref="BX46:BY46"/>
    <mergeCell ref="BZ46:CA46"/>
    <mergeCell ref="CB46:CC46"/>
    <mergeCell ref="BF46:BG46"/>
    <mergeCell ref="BH46:BI46"/>
    <mergeCell ref="BJ46:BK46"/>
    <mergeCell ref="BL46:BM46"/>
    <mergeCell ref="BN46:BO46"/>
    <mergeCell ref="BP46:BQ46"/>
    <mergeCell ref="AT46:AU46"/>
    <mergeCell ref="AV46:AW46"/>
    <mergeCell ref="AX46:AY46"/>
    <mergeCell ref="AZ46:BA46"/>
    <mergeCell ref="BB46:BC46"/>
    <mergeCell ref="BD46:BE46"/>
    <mergeCell ref="AH46:AI46"/>
    <mergeCell ref="AJ46:AK46"/>
    <mergeCell ref="AL46:AM46"/>
    <mergeCell ref="AN46:AO46"/>
    <mergeCell ref="AP46:AQ46"/>
    <mergeCell ref="AX47:AY47"/>
    <mergeCell ref="AZ47:BA47"/>
    <mergeCell ref="BB47:BC47"/>
    <mergeCell ref="BD47:BE47"/>
    <mergeCell ref="AH47:AI47"/>
    <mergeCell ref="AJ47:AK47"/>
    <mergeCell ref="AL47:AM47"/>
    <mergeCell ref="AN47:AO47"/>
    <mergeCell ref="AP47:AQ47"/>
    <mergeCell ref="AR47:AS47"/>
    <mergeCell ref="V47:W47"/>
    <mergeCell ref="X47:Y47"/>
    <mergeCell ref="Z47:AA47"/>
    <mergeCell ref="AB47:AC47"/>
    <mergeCell ref="AD47:AE47"/>
    <mergeCell ref="AF47:AG47"/>
    <mergeCell ref="CD46:CE46"/>
    <mergeCell ref="AR46:AS46"/>
    <mergeCell ref="V46:W46"/>
    <mergeCell ref="X46:Y46"/>
    <mergeCell ref="Z46:AA46"/>
    <mergeCell ref="AB46:AC46"/>
    <mergeCell ref="AD46:AE46"/>
    <mergeCell ref="AF46:AG46"/>
    <mergeCell ref="AP48:AQ48"/>
    <mergeCell ref="AR48:AS48"/>
    <mergeCell ref="V48:W48"/>
    <mergeCell ref="X48:Y48"/>
    <mergeCell ref="Z48:AA48"/>
    <mergeCell ref="AB48:AC48"/>
    <mergeCell ref="AD48:AE48"/>
    <mergeCell ref="AF48:AG48"/>
    <mergeCell ref="CD47:CE47"/>
    <mergeCell ref="D48:E48"/>
    <mergeCell ref="F48:G48"/>
    <mergeCell ref="H48:I48"/>
    <mergeCell ref="J48:K48"/>
    <mergeCell ref="L48:M48"/>
    <mergeCell ref="N48:O48"/>
    <mergeCell ref="P48:Q48"/>
    <mergeCell ref="R48:S48"/>
    <mergeCell ref="T48:U48"/>
    <mergeCell ref="BR47:BS47"/>
    <mergeCell ref="BT47:BU47"/>
    <mergeCell ref="BV47:BW47"/>
    <mergeCell ref="BX47:BY47"/>
    <mergeCell ref="BZ47:CA47"/>
    <mergeCell ref="CB47:CC47"/>
    <mergeCell ref="BF47:BG47"/>
    <mergeCell ref="BH47:BI47"/>
    <mergeCell ref="BJ47:BK47"/>
    <mergeCell ref="BL47:BM47"/>
    <mergeCell ref="BN47:BO47"/>
    <mergeCell ref="BP47:BQ47"/>
    <mergeCell ref="AT47:AU47"/>
    <mergeCell ref="AV47:AW47"/>
    <mergeCell ref="CD48:CE48"/>
    <mergeCell ref="D49:E49"/>
    <mergeCell ref="F49:G49"/>
    <mergeCell ref="H49:I49"/>
    <mergeCell ref="J49:K49"/>
    <mergeCell ref="L49:M49"/>
    <mergeCell ref="N49:O49"/>
    <mergeCell ref="P49:Q49"/>
    <mergeCell ref="R49:S49"/>
    <mergeCell ref="T49:U49"/>
    <mergeCell ref="BR48:BS48"/>
    <mergeCell ref="BT48:BU48"/>
    <mergeCell ref="BV48:BW48"/>
    <mergeCell ref="BX48:BY48"/>
    <mergeCell ref="BZ48:CA48"/>
    <mergeCell ref="CB48:CC48"/>
    <mergeCell ref="BF48:BG48"/>
    <mergeCell ref="BH48:BI48"/>
    <mergeCell ref="BJ48:BK48"/>
    <mergeCell ref="BL48:BM48"/>
    <mergeCell ref="BN48:BO48"/>
    <mergeCell ref="BP48:BQ48"/>
    <mergeCell ref="AT48:AU48"/>
    <mergeCell ref="AV48:AW48"/>
    <mergeCell ref="AX48:AY48"/>
    <mergeCell ref="AZ48:BA48"/>
    <mergeCell ref="BB48:BC48"/>
    <mergeCell ref="BD48:BE48"/>
    <mergeCell ref="AH48:AI48"/>
    <mergeCell ref="AJ48:AK48"/>
    <mergeCell ref="AL48:AM48"/>
    <mergeCell ref="AN48:AO48"/>
    <mergeCell ref="D50:E50"/>
    <mergeCell ref="F50:G50"/>
    <mergeCell ref="H50:I50"/>
    <mergeCell ref="J50:K50"/>
    <mergeCell ref="L50:M50"/>
    <mergeCell ref="N50:O50"/>
    <mergeCell ref="P50:Q50"/>
    <mergeCell ref="R50:S50"/>
    <mergeCell ref="T50:U50"/>
    <mergeCell ref="BR49:BS49"/>
    <mergeCell ref="BT49:BU49"/>
    <mergeCell ref="BV49:BW49"/>
    <mergeCell ref="BX49:BY49"/>
    <mergeCell ref="BZ49:CA49"/>
    <mergeCell ref="CB49:CC49"/>
    <mergeCell ref="BF49:BG49"/>
    <mergeCell ref="BH49:BI49"/>
    <mergeCell ref="BJ49:BK49"/>
    <mergeCell ref="BL49:BM49"/>
    <mergeCell ref="BN49:BO49"/>
    <mergeCell ref="BP49:BQ49"/>
    <mergeCell ref="AT49:AU49"/>
    <mergeCell ref="AV49:AW49"/>
    <mergeCell ref="AX49:AY49"/>
    <mergeCell ref="AZ49:BA49"/>
    <mergeCell ref="BB49:BC49"/>
    <mergeCell ref="BD49:BE49"/>
    <mergeCell ref="AH49:AI49"/>
    <mergeCell ref="AJ49:AK49"/>
    <mergeCell ref="AL49:AM49"/>
    <mergeCell ref="AN49:AO49"/>
    <mergeCell ref="AP49:AQ49"/>
    <mergeCell ref="AX50:AY50"/>
    <mergeCell ref="AZ50:BA50"/>
    <mergeCell ref="BB50:BC50"/>
    <mergeCell ref="BD50:BE50"/>
    <mergeCell ref="AH50:AI50"/>
    <mergeCell ref="AJ50:AK50"/>
    <mergeCell ref="AL50:AM50"/>
    <mergeCell ref="AN50:AO50"/>
    <mergeCell ref="AP50:AQ50"/>
    <mergeCell ref="AR50:AS50"/>
    <mergeCell ref="V50:W50"/>
    <mergeCell ref="X50:Y50"/>
    <mergeCell ref="Z50:AA50"/>
    <mergeCell ref="AB50:AC50"/>
    <mergeCell ref="AD50:AE50"/>
    <mergeCell ref="AF50:AG50"/>
    <mergeCell ref="CD49:CE49"/>
    <mergeCell ref="AR49:AS49"/>
    <mergeCell ref="V49:W49"/>
    <mergeCell ref="X49:Y49"/>
    <mergeCell ref="Z49:AA49"/>
    <mergeCell ref="AB49:AC49"/>
    <mergeCell ref="AD49:AE49"/>
    <mergeCell ref="AF49:AG49"/>
    <mergeCell ref="AP51:AQ51"/>
    <mergeCell ref="AR51:AS51"/>
    <mergeCell ref="V51:W51"/>
    <mergeCell ref="X51:Y51"/>
    <mergeCell ref="Z51:AA51"/>
    <mergeCell ref="AB51:AC51"/>
    <mergeCell ref="AD51:AE51"/>
    <mergeCell ref="AF51:AG51"/>
    <mergeCell ref="CD50:CE50"/>
    <mergeCell ref="D51:E51"/>
    <mergeCell ref="F51:G51"/>
    <mergeCell ref="H51:I51"/>
    <mergeCell ref="J51:K51"/>
    <mergeCell ref="L51:M51"/>
    <mergeCell ref="N51:O51"/>
    <mergeCell ref="P51:Q51"/>
    <mergeCell ref="R51:S51"/>
    <mergeCell ref="T51:U51"/>
    <mergeCell ref="BR50:BS50"/>
    <mergeCell ref="BT50:BU50"/>
    <mergeCell ref="BV50:BW50"/>
    <mergeCell ref="BX50:BY50"/>
    <mergeCell ref="BZ50:CA50"/>
    <mergeCell ref="CB50:CC50"/>
    <mergeCell ref="BF50:BG50"/>
    <mergeCell ref="BH50:BI50"/>
    <mergeCell ref="BJ50:BK50"/>
    <mergeCell ref="BL50:BM50"/>
    <mergeCell ref="BN50:BO50"/>
    <mergeCell ref="BP50:BQ50"/>
    <mergeCell ref="AT50:AU50"/>
    <mergeCell ref="AV50:AW50"/>
    <mergeCell ref="CD51:CE51"/>
    <mergeCell ref="D52:E52"/>
    <mergeCell ref="F52:G52"/>
    <mergeCell ref="H52:I52"/>
    <mergeCell ref="J52:K52"/>
    <mergeCell ref="L52:M52"/>
    <mergeCell ref="N52:O52"/>
    <mergeCell ref="P52:Q52"/>
    <mergeCell ref="R52:S52"/>
    <mergeCell ref="T52:U52"/>
    <mergeCell ref="BR51:BS51"/>
    <mergeCell ref="BT51:BU51"/>
    <mergeCell ref="BV51:BW51"/>
    <mergeCell ref="BX51:BY51"/>
    <mergeCell ref="BZ51:CA51"/>
    <mergeCell ref="CB51:CC51"/>
    <mergeCell ref="BF51:BG51"/>
    <mergeCell ref="BH51:BI51"/>
    <mergeCell ref="BJ51:BK51"/>
    <mergeCell ref="BL51:BM51"/>
    <mergeCell ref="BN51:BO51"/>
    <mergeCell ref="BP51:BQ51"/>
    <mergeCell ref="AT51:AU51"/>
    <mergeCell ref="AV51:AW51"/>
    <mergeCell ref="AX51:AY51"/>
    <mergeCell ref="AZ51:BA51"/>
    <mergeCell ref="BB51:BC51"/>
    <mergeCell ref="BD51:BE51"/>
    <mergeCell ref="AH51:AI51"/>
    <mergeCell ref="AJ51:AK51"/>
    <mergeCell ref="AL51:AM51"/>
    <mergeCell ref="AN51:AO51"/>
    <mergeCell ref="CF53:CH53"/>
    <mergeCell ref="D54:E54"/>
    <mergeCell ref="F54:G54"/>
    <mergeCell ref="H54:I54"/>
    <mergeCell ref="J54:K54"/>
    <mergeCell ref="L54:M54"/>
    <mergeCell ref="N54:O54"/>
    <mergeCell ref="P54:Q54"/>
    <mergeCell ref="R54:S54"/>
    <mergeCell ref="BR52:BS52"/>
    <mergeCell ref="BT52:BU52"/>
    <mergeCell ref="BV52:BW52"/>
    <mergeCell ref="BX52:BY52"/>
    <mergeCell ref="BZ52:CA52"/>
    <mergeCell ref="CB52:CC52"/>
    <mergeCell ref="BF52:BG52"/>
    <mergeCell ref="BH52:BI52"/>
    <mergeCell ref="BJ52:BK52"/>
    <mergeCell ref="BL52:BM52"/>
    <mergeCell ref="BN52:BO52"/>
    <mergeCell ref="BP52:BQ52"/>
    <mergeCell ref="AT52:AU52"/>
    <mergeCell ref="AV52:AW52"/>
    <mergeCell ref="AX52:AY52"/>
    <mergeCell ref="AZ52:BA52"/>
    <mergeCell ref="BB52:BC52"/>
    <mergeCell ref="BD52:BE52"/>
    <mergeCell ref="AH52:AI52"/>
    <mergeCell ref="AJ52:AK52"/>
    <mergeCell ref="AL52:AM52"/>
    <mergeCell ref="AN52:AO52"/>
    <mergeCell ref="AP52:AQ52"/>
    <mergeCell ref="AV54:AW54"/>
    <mergeCell ref="AX54:AY54"/>
    <mergeCell ref="AZ54:BA54"/>
    <mergeCell ref="BB54:BC54"/>
    <mergeCell ref="AF54:AG54"/>
    <mergeCell ref="AH54:AI54"/>
    <mergeCell ref="AJ54:AK54"/>
    <mergeCell ref="AL54:AM54"/>
    <mergeCell ref="AN54:AO54"/>
    <mergeCell ref="AP54:AQ54"/>
    <mergeCell ref="T54:U54"/>
    <mergeCell ref="V54:W54"/>
    <mergeCell ref="X54:Y54"/>
    <mergeCell ref="Z54:AA54"/>
    <mergeCell ref="AB54:AC54"/>
    <mergeCell ref="AD54:AE54"/>
    <mergeCell ref="CD52:CE52"/>
    <mergeCell ref="AR52:AS52"/>
    <mergeCell ref="V52:W52"/>
    <mergeCell ref="X52:Y52"/>
    <mergeCell ref="Z52:AA52"/>
    <mergeCell ref="AB52:AC52"/>
    <mergeCell ref="AD52:AE52"/>
    <mergeCell ref="AF52:AG52"/>
    <mergeCell ref="AN55:AO55"/>
    <mergeCell ref="AP55:AQ55"/>
    <mergeCell ref="T55:U55"/>
    <mergeCell ref="V55:W55"/>
    <mergeCell ref="X55:Y55"/>
    <mergeCell ref="Z55:AA55"/>
    <mergeCell ref="AB55:AC55"/>
    <mergeCell ref="AD55:AE55"/>
    <mergeCell ref="CB54:CC54"/>
    <mergeCell ref="CD54:CE54"/>
    <mergeCell ref="D55:E55"/>
    <mergeCell ref="F55:G55"/>
    <mergeCell ref="H55:I55"/>
    <mergeCell ref="J55:K55"/>
    <mergeCell ref="L55:M55"/>
    <mergeCell ref="N55:O55"/>
    <mergeCell ref="P55:Q55"/>
    <mergeCell ref="R55:S55"/>
    <mergeCell ref="BP54:BQ54"/>
    <mergeCell ref="BR54:BS54"/>
    <mergeCell ref="BT54:BU54"/>
    <mergeCell ref="BV54:BW54"/>
    <mergeCell ref="BX54:BY54"/>
    <mergeCell ref="BZ54:CA54"/>
    <mergeCell ref="BD54:BE54"/>
    <mergeCell ref="BF54:BG54"/>
    <mergeCell ref="BH54:BI54"/>
    <mergeCell ref="BJ54:BK54"/>
    <mergeCell ref="BL54:BM54"/>
    <mergeCell ref="BN54:BO54"/>
    <mergeCell ref="AR54:AS54"/>
    <mergeCell ref="AT54:AU54"/>
    <mergeCell ref="CB55:CC55"/>
    <mergeCell ref="CD55:CE55"/>
    <mergeCell ref="D56:E56"/>
    <mergeCell ref="F56:G56"/>
    <mergeCell ref="H56:I56"/>
    <mergeCell ref="J56:K56"/>
    <mergeCell ref="L56:M56"/>
    <mergeCell ref="N56:O56"/>
    <mergeCell ref="P56:Q56"/>
    <mergeCell ref="R56:S56"/>
    <mergeCell ref="BP55:BQ55"/>
    <mergeCell ref="BR55:BS55"/>
    <mergeCell ref="BT55:BU55"/>
    <mergeCell ref="BV55:BW55"/>
    <mergeCell ref="BX55:BY55"/>
    <mergeCell ref="BZ55:CA55"/>
    <mergeCell ref="BD55:BE55"/>
    <mergeCell ref="BF55:BG55"/>
    <mergeCell ref="BH55:BI55"/>
    <mergeCell ref="BJ55:BK55"/>
    <mergeCell ref="BL55:BM55"/>
    <mergeCell ref="BN55:BO55"/>
    <mergeCell ref="AR55:AS55"/>
    <mergeCell ref="AT55:AU55"/>
    <mergeCell ref="AV55:AW55"/>
    <mergeCell ref="AX55:AY55"/>
    <mergeCell ref="AZ55:BA55"/>
    <mergeCell ref="BB55:BC55"/>
    <mergeCell ref="AF55:AG55"/>
    <mergeCell ref="AH55:AI55"/>
    <mergeCell ref="AJ55:AK55"/>
    <mergeCell ref="AL55:AM55"/>
    <mergeCell ref="CD56:CE56"/>
    <mergeCell ref="D57:E57"/>
    <mergeCell ref="F57:G57"/>
    <mergeCell ref="H57:I57"/>
    <mergeCell ref="J57:K57"/>
    <mergeCell ref="L57:M57"/>
    <mergeCell ref="N57:O57"/>
    <mergeCell ref="P57:Q57"/>
    <mergeCell ref="R57:S57"/>
    <mergeCell ref="BP56:BQ56"/>
    <mergeCell ref="BR56:BS56"/>
    <mergeCell ref="BT56:BU56"/>
    <mergeCell ref="BV56:BW56"/>
    <mergeCell ref="BX56:BY56"/>
    <mergeCell ref="BZ56:CA56"/>
    <mergeCell ref="BD56:BE56"/>
    <mergeCell ref="BF56:BG56"/>
    <mergeCell ref="BH56:BI56"/>
    <mergeCell ref="BJ56:BK56"/>
    <mergeCell ref="BL56:BM56"/>
    <mergeCell ref="BN56:BO56"/>
    <mergeCell ref="AR56:AS56"/>
    <mergeCell ref="AT56:AU56"/>
    <mergeCell ref="AV56:AW56"/>
    <mergeCell ref="AX56:AY56"/>
    <mergeCell ref="AZ56:BA56"/>
    <mergeCell ref="BB56:BC56"/>
    <mergeCell ref="AF56:AG56"/>
    <mergeCell ref="AH56:AI56"/>
    <mergeCell ref="AJ56:AK56"/>
    <mergeCell ref="AL56:AM56"/>
    <mergeCell ref="AN56:AO56"/>
    <mergeCell ref="AV57:AW57"/>
    <mergeCell ref="AX57:AY57"/>
    <mergeCell ref="AZ57:BA57"/>
    <mergeCell ref="BB57:BC57"/>
    <mergeCell ref="AF57:AG57"/>
    <mergeCell ref="AH57:AI57"/>
    <mergeCell ref="AJ57:AK57"/>
    <mergeCell ref="AL57:AM57"/>
    <mergeCell ref="AN57:AO57"/>
    <mergeCell ref="AP57:AQ57"/>
    <mergeCell ref="T57:U57"/>
    <mergeCell ref="V57:W57"/>
    <mergeCell ref="X57:Y57"/>
    <mergeCell ref="Z57:AA57"/>
    <mergeCell ref="AB57:AC57"/>
    <mergeCell ref="AD57:AE57"/>
    <mergeCell ref="CB56:CC56"/>
    <mergeCell ref="AP56:AQ56"/>
    <mergeCell ref="T56:U56"/>
    <mergeCell ref="V56:W56"/>
    <mergeCell ref="X56:Y56"/>
    <mergeCell ref="Z56:AA56"/>
    <mergeCell ref="AB56:AC56"/>
    <mergeCell ref="AD56:AE56"/>
    <mergeCell ref="AN58:AO58"/>
    <mergeCell ref="AP58:AQ58"/>
    <mergeCell ref="T58:U58"/>
    <mergeCell ref="V58:W58"/>
    <mergeCell ref="X58:Y58"/>
    <mergeCell ref="Z58:AA58"/>
    <mergeCell ref="AB58:AC58"/>
    <mergeCell ref="AD58:AE58"/>
    <mergeCell ref="CB57:CC57"/>
    <mergeCell ref="CD57:CE57"/>
    <mergeCell ref="D58:E58"/>
    <mergeCell ref="F58:G58"/>
    <mergeCell ref="H58:I58"/>
    <mergeCell ref="J58:K58"/>
    <mergeCell ref="L58:M58"/>
    <mergeCell ref="N58:O58"/>
    <mergeCell ref="P58:Q58"/>
    <mergeCell ref="R58:S58"/>
    <mergeCell ref="BP57:BQ57"/>
    <mergeCell ref="BR57:BS57"/>
    <mergeCell ref="BT57:BU57"/>
    <mergeCell ref="BV57:BW57"/>
    <mergeCell ref="BX57:BY57"/>
    <mergeCell ref="BZ57:CA57"/>
    <mergeCell ref="BD57:BE57"/>
    <mergeCell ref="BF57:BG57"/>
    <mergeCell ref="BH57:BI57"/>
    <mergeCell ref="BJ57:BK57"/>
    <mergeCell ref="BL57:BM57"/>
    <mergeCell ref="BN57:BO57"/>
    <mergeCell ref="AR57:AS57"/>
    <mergeCell ref="AT57:AU57"/>
    <mergeCell ref="CB58:CC58"/>
    <mergeCell ref="CD58:CE58"/>
    <mergeCell ref="D59:E59"/>
    <mergeCell ref="F59:G59"/>
    <mergeCell ref="H59:I59"/>
    <mergeCell ref="J59:K59"/>
    <mergeCell ref="L59:M59"/>
    <mergeCell ref="N59:O59"/>
    <mergeCell ref="P59:Q59"/>
    <mergeCell ref="R59:S59"/>
    <mergeCell ref="BP58:BQ58"/>
    <mergeCell ref="BR58:BS58"/>
    <mergeCell ref="BT58:BU58"/>
    <mergeCell ref="BV58:BW58"/>
    <mergeCell ref="BX58:BY58"/>
    <mergeCell ref="BZ58:CA58"/>
    <mergeCell ref="BD58:BE58"/>
    <mergeCell ref="BF58:BG58"/>
    <mergeCell ref="BH58:BI58"/>
    <mergeCell ref="BJ58:BK58"/>
    <mergeCell ref="BL58:BM58"/>
    <mergeCell ref="BN58:BO58"/>
    <mergeCell ref="AR58:AS58"/>
    <mergeCell ref="AT58:AU58"/>
    <mergeCell ref="AV58:AW58"/>
    <mergeCell ref="AX58:AY58"/>
    <mergeCell ref="AZ58:BA58"/>
    <mergeCell ref="BB58:BC58"/>
    <mergeCell ref="AF58:AG58"/>
    <mergeCell ref="AH58:AI58"/>
    <mergeCell ref="AJ58:AK58"/>
    <mergeCell ref="AL58:AM58"/>
    <mergeCell ref="CD59:CE59"/>
    <mergeCell ref="D60:E60"/>
    <mergeCell ref="F60:G60"/>
    <mergeCell ref="H60:I60"/>
    <mergeCell ref="J60:K60"/>
    <mergeCell ref="L60:M60"/>
    <mergeCell ref="N60:O60"/>
    <mergeCell ref="P60:Q60"/>
    <mergeCell ref="R60:S60"/>
    <mergeCell ref="BP59:BQ59"/>
    <mergeCell ref="BR59:BS59"/>
    <mergeCell ref="BT59:BU59"/>
    <mergeCell ref="BV59:BW59"/>
    <mergeCell ref="BX59:BY59"/>
    <mergeCell ref="BZ59:CA59"/>
    <mergeCell ref="BD59:BE59"/>
    <mergeCell ref="BF59:BG59"/>
    <mergeCell ref="BH59:BI59"/>
    <mergeCell ref="BJ59:BK59"/>
    <mergeCell ref="BL59:BM59"/>
    <mergeCell ref="BN59:BO59"/>
    <mergeCell ref="AR59:AS59"/>
    <mergeCell ref="AT59:AU59"/>
    <mergeCell ref="AV59:AW59"/>
    <mergeCell ref="AX59:AY59"/>
    <mergeCell ref="AZ59:BA59"/>
    <mergeCell ref="BB59:BC59"/>
    <mergeCell ref="AF59:AG59"/>
    <mergeCell ref="AH59:AI59"/>
    <mergeCell ref="AJ59:AK59"/>
    <mergeCell ref="AL59:AM59"/>
    <mergeCell ref="AN59:AO59"/>
    <mergeCell ref="AV60:AW60"/>
    <mergeCell ref="AX60:AY60"/>
    <mergeCell ref="AZ60:BA60"/>
    <mergeCell ref="BB60:BC60"/>
    <mergeCell ref="AF60:AG60"/>
    <mergeCell ref="AH60:AI60"/>
    <mergeCell ref="AJ60:AK60"/>
    <mergeCell ref="AL60:AM60"/>
    <mergeCell ref="AN60:AO60"/>
    <mergeCell ref="AP60:AQ60"/>
    <mergeCell ref="T60:U60"/>
    <mergeCell ref="V60:W60"/>
    <mergeCell ref="X60:Y60"/>
    <mergeCell ref="Z60:AA60"/>
    <mergeCell ref="AB60:AC60"/>
    <mergeCell ref="AD60:AE60"/>
    <mergeCell ref="CB59:CC59"/>
    <mergeCell ref="AP59:AQ59"/>
    <mergeCell ref="T59:U59"/>
    <mergeCell ref="V59:W59"/>
    <mergeCell ref="X59:Y59"/>
    <mergeCell ref="Z59:AA59"/>
    <mergeCell ref="AB59:AC59"/>
    <mergeCell ref="AD59:AE59"/>
    <mergeCell ref="AN61:AO61"/>
    <mergeCell ref="AP61:AQ61"/>
    <mergeCell ref="T61:U61"/>
    <mergeCell ref="V61:W61"/>
    <mergeCell ref="X61:Y61"/>
    <mergeCell ref="Z61:AA61"/>
    <mergeCell ref="AB61:AC61"/>
    <mergeCell ref="AD61:AE61"/>
    <mergeCell ref="CB60:CC60"/>
    <mergeCell ref="CD60:CE60"/>
    <mergeCell ref="D61:E61"/>
    <mergeCell ref="F61:G61"/>
    <mergeCell ref="H61:I61"/>
    <mergeCell ref="J61:K61"/>
    <mergeCell ref="L61:M61"/>
    <mergeCell ref="N61:O61"/>
    <mergeCell ref="P61:Q61"/>
    <mergeCell ref="R61:S61"/>
    <mergeCell ref="BP60:BQ60"/>
    <mergeCell ref="BR60:BS60"/>
    <mergeCell ref="BT60:BU60"/>
    <mergeCell ref="BV60:BW60"/>
    <mergeCell ref="BX60:BY60"/>
    <mergeCell ref="BZ60:CA60"/>
    <mergeCell ref="BD60:BE60"/>
    <mergeCell ref="BF60:BG60"/>
    <mergeCell ref="BH60:BI60"/>
    <mergeCell ref="BJ60:BK60"/>
    <mergeCell ref="BL60:BM60"/>
    <mergeCell ref="BN60:BO60"/>
    <mergeCell ref="AR60:AS60"/>
    <mergeCell ref="AT60:AU60"/>
    <mergeCell ref="CB61:CC61"/>
    <mergeCell ref="CD61:CE61"/>
    <mergeCell ref="D62:E62"/>
    <mergeCell ref="F62:G62"/>
    <mergeCell ref="H62:I62"/>
    <mergeCell ref="J62:K62"/>
    <mergeCell ref="L62:M62"/>
    <mergeCell ref="N62:O62"/>
    <mergeCell ref="P62:Q62"/>
    <mergeCell ref="R62:S62"/>
    <mergeCell ref="BP61:BQ61"/>
    <mergeCell ref="BR61:BS61"/>
    <mergeCell ref="BT61:BU61"/>
    <mergeCell ref="BV61:BW61"/>
    <mergeCell ref="BX61:BY61"/>
    <mergeCell ref="BZ61:CA61"/>
    <mergeCell ref="BD61:BE61"/>
    <mergeCell ref="BF61:BG61"/>
    <mergeCell ref="BH61:BI61"/>
    <mergeCell ref="BJ61:BK61"/>
    <mergeCell ref="BL61:BM61"/>
    <mergeCell ref="BN61:BO61"/>
    <mergeCell ref="AR61:AS61"/>
    <mergeCell ref="AT61:AU61"/>
    <mergeCell ref="AV61:AW61"/>
    <mergeCell ref="AX61:AY61"/>
    <mergeCell ref="AZ61:BA61"/>
    <mergeCell ref="BB61:BC61"/>
    <mergeCell ref="AF61:AG61"/>
    <mergeCell ref="AH61:AI61"/>
    <mergeCell ref="AJ61:AK61"/>
    <mergeCell ref="AL61:AM61"/>
    <mergeCell ref="D63:E63"/>
    <mergeCell ref="F63:G63"/>
    <mergeCell ref="H63:I63"/>
    <mergeCell ref="J63:K63"/>
    <mergeCell ref="L63:M63"/>
    <mergeCell ref="N63:O63"/>
    <mergeCell ref="P63:Q63"/>
    <mergeCell ref="R63:S63"/>
    <mergeCell ref="BP62:BQ62"/>
    <mergeCell ref="BR62:BS62"/>
    <mergeCell ref="BT62:BU62"/>
    <mergeCell ref="BV62:BW62"/>
    <mergeCell ref="BX62:BY62"/>
    <mergeCell ref="BZ62:CA62"/>
    <mergeCell ref="BD62:BE62"/>
    <mergeCell ref="BF62:BG62"/>
    <mergeCell ref="BH62:BI62"/>
    <mergeCell ref="BJ62:BK62"/>
    <mergeCell ref="BL62:BM62"/>
    <mergeCell ref="BN62:BO62"/>
    <mergeCell ref="AR62:AS62"/>
    <mergeCell ref="AT62:AU62"/>
    <mergeCell ref="AV62:AW62"/>
    <mergeCell ref="AX62:AY62"/>
    <mergeCell ref="AZ62:BA62"/>
    <mergeCell ref="BB62:BC62"/>
    <mergeCell ref="AF62:AG62"/>
    <mergeCell ref="AH62:AI62"/>
    <mergeCell ref="AJ62:AK62"/>
    <mergeCell ref="AL62:AM62"/>
    <mergeCell ref="AN62:AO62"/>
    <mergeCell ref="AP62:AQ62"/>
    <mergeCell ref="AX63:AY63"/>
    <mergeCell ref="AZ63:BA63"/>
    <mergeCell ref="BB63:BC63"/>
    <mergeCell ref="AF63:AG63"/>
    <mergeCell ref="AH63:AI63"/>
    <mergeCell ref="AJ63:AK63"/>
    <mergeCell ref="AL63:AM63"/>
    <mergeCell ref="AN63:AO63"/>
    <mergeCell ref="AP63:AQ63"/>
    <mergeCell ref="T63:U63"/>
    <mergeCell ref="V63:W63"/>
    <mergeCell ref="X63:Y63"/>
    <mergeCell ref="Z63:AA63"/>
    <mergeCell ref="AB63:AC63"/>
    <mergeCell ref="AD63:AE63"/>
    <mergeCell ref="CB62:CC62"/>
    <mergeCell ref="CD62:CE62"/>
    <mergeCell ref="T62:U62"/>
    <mergeCell ref="V62:W62"/>
    <mergeCell ref="X62:Y62"/>
    <mergeCell ref="Z62:AA62"/>
    <mergeCell ref="AB62:AC62"/>
    <mergeCell ref="AD62:AE62"/>
    <mergeCell ref="AP64:AQ64"/>
    <mergeCell ref="T64:U64"/>
    <mergeCell ref="V64:W64"/>
    <mergeCell ref="X64:Y64"/>
    <mergeCell ref="Z64:AA64"/>
    <mergeCell ref="AB64:AC64"/>
    <mergeCell ref="AD64:AE64"/>
    <mergeCell ref="CB63:CC63"/>
    <mergeCell ref="CD63:CE63"/>
    <mergeCell ref="D64:E64"/>
    <mergeCell ref="F64:G64"/>
    <mergeCell ref="H64:I64"/>
    <mergeCell ref="J64:K64"/>
    <mergeCell ref="L64:M64"/>
    <mergeCell ref="N64:O64"/>
    <mergeCell ref="P64:Q64"/>
    <mergeCell ref="R64:S64"/>
    <mergeCell ref="BP63:BQ63"/>
    <mergeCell ref="BR63:BS63"/>
    <mergeCell ref="BT63:BU63"/>
    <mergeCell ref="BV63:BW63"/>
    <mergeCell ref="BX63:BY63"/>
    <mergeCell ref="BZ63:CA63"/>
    <mergeCell ref="BD63:BE63"/>
    <mergeCell ref="BF63:BG63"/>
    <mergeCell ref="BH63:BI63"/>
    <mergeCell ref="BJ63:BK63"/>
    <mergeCell ref="BL63:BM63"/>
    <mergeCell ref="BN63:BO63"/>
    <mergeCell ref="AR63:AS63"/>
    <mergeCell ref="AT63:AU63"/>
    <mergeCell ref="AV63:AW63"/>
    <mergeCell ref="CB64:CC64"/>
    <mergeCell ref="CD64:CE64"/>
    <mergeCell ref="A65:B66"/>
    <mergeCell ref="D65:AA65"/>
    <mergeCell ref="AB65:AY65"/>
    <mergeCell ref="AZ65:BW65"/>
    <mergeCell ref="D66:E66"/>
    <mergeCell ref="F66:G66"/>
    <mergeCell ref="H66:I66"/>
    <mergeCell ref="BP64:BQ64"/>
    <mergeCell ref="BR64:BS64"/>
    <mergeCell ref="BT64:BU64"/>
    <mergeCell ref="BV64:BW64"/>
    <mergeCell ref="BX64:BY64"/>
    <mergeCell ref="BZ64:CA64"/>
    <mergeCell ref="BD64:BE64"/>
    <mergeCell ref="BF64:BG64"/>
    <mergeCell ref="BH64:BI64"/>
    <mergeCell ref="BJ64:BK64"/>
    <mergeCell ref="BL64:BM64"/>
    <mergeCell ref="BN64:BO64"/>
    <mergeCell ref="AR64:AS64"/>
    <mergeCell ref="AT64:AU64"/>
    <mergeCell ref="AV64:AW64"/>
    <mergeCell ref="AX64:AY64"/>
    <mergeCell ref="AZ64:BA64"/>
    <mergeCell ref="BB64:BC64"/>
    <mergeCell ref="AF64:AG64"/>
    <mergeCell ref="AH64:AI64"/>
    <mergeCell ref="AJ64:AK64"/>
    <mergeCell ref="AL64:AM64"/>
    <mergeCell ref="AN64:AO64"/>
    <mergeCell ref="AX66:AY66"/>
    <mergeCell ref="AZ66:BA66"/>
    <mergeCell ref="BB66:BC66"/>
    <mergeCell ref="BD66:BE66"/>
    <mergeCell ref="AH66:AI66"/>
    <mergeCell ref="AJ66:AK66"/>
    <mergeCell ref="AL66:AM66"/>
    <mergeCell ref="AN66:AO66"/>
    <mergeCell ref="AP66:AQ66"/>
    <mergeCell ref="AR66:AS66"/>
    <mergeCell ref="V66:W66"/>
    <mergeCell ref="X66:Y66"/>
    <mergeCell ref="Z66:AA66"/>
    <mergeCell ref="AB66:AC66"/>
    <mergeCell ref="AD66:AE66"/>
    <mergeCell ref="AF66:AG66"/>
    <mergeCell ref="J66:K66"/>
    <mergeCell ref="L66:M66"/>
    <mergeCell ref="N66:O66"/>
    <mergeCell ref="P66:Q66"/>
    <mergeCell ref="R66:S66"/>
    <mergeCell ref="T66:U66"/>
    <mergeCell ref="AN67:AO67"/>
    <mergeCell ref="AP67:AQ67"/>
    <mergeCell ref="T67:U67"/>
    <mergeCell ref="V67:W67"/>
    <mergeCell ref="X67:Y67"/>
    <mergeCell ref="Z67:AA67"/>
    <mergeCell ref="AB67:AC67"/>
    <mergeCell ref="AD67:AE67"/>
    <mergeCell ref="CD66:CE66"/>
    <mergeCell ref="CF66:CH66"/>
    <mergeCell ref="D67:E67"/>
    <mergeCell ref="F67:G67"/>
    <mergeCell ref="H67:I67"/>
    <mergeCell ref="J67:K67"/>
    <mergeCell ref="L67:M67"/>
    <mergeCell ref="N67:O67"/>
    <mergeCell ref="P67:Q67"/>
    <mergeCell ref="R67:S67"/>
    <mergeCell ref="BR66:BS66"/>
    <mergeCell ref="BT66:BU66"/>
    <mergeCell ref="BV66:BW66"/>
    <mergeCell ref="BX66:BY66"/>
    <mergeCell ref="BZ66:CA66"/>
    <mergeCell ref="CB66:CC66"/>
    <mergeCell ref="BF66:BG66"/>
    <mergeCell ref="BH66:BI66"/>
    <mergeCell ref="BJ66:BK66"/>
    <mergeCell ref="BL66:BM66"/>
    <mergeCell ref="BN66:BO66"/>
    <mergeCell ref="BP66:BQ66"/>
    <mergeCell ref="AT66:AU66"/>
    <mergeCell ref="AV66:AW66"/>
    <mergeCell ref="CB67:CC67"/>
    <mergeCell ref="CD67:CE67"/>
    <mergeCell ref="D68:E68"/>
    <mergeCell ref="F68:G68"/>
    <mergeCell ref="H68:I68"/>
    <mergeCell ref="J68:K68"/>
    <mergeCell ref="L68:M68"/>
    <mergeCell ref="N68:O68"/>
    <mergeCell ref="P68:Q68"/>
    <mergeCell ref="R68:S68"/>
    <mergeCell ref="BP67:BQ67"/>
    <mergeCell ref="BR67:BS67"/>
    <mergeCell ref="BT67:BU67"/>
    <mergeCell ref="BV67:BW67"/>
    <mergeCell ref="BX67:BY67"/>
    <mergeCell ref="BZ67:CA67"/>
    <mergeCell ref="BD67:BE67"/>
    <mergeCell ref="BF67:BG67"/>
    <mergeCell ref="BH67:BI67"/>
    <mergeCell ref="BJ67:BK67"/>
    <mergeCell ref="BL67:BM67"/>
    <mergeCell ref="BN67:BO67"/>
    <mergeCell ref="AR67:AS67"/>
    <mergeCell ref="AT67:AU67"/>
    <mergeCell ref="AV67:AW67"/>
    <mergeCell ref="AX67:AY67"/>
    <mergeCell ref="AZ67:BA67"/>
    <mergeCell ref="BB67:BC67"/>
    <mergeCell ref="AF67:AG67"/>
    <mergeCell ref="AH67:AI67"/>
    <mergeCell ref="AJ67:AK67"/>
    <mergeCell ref="AL67:AM67"/>
    <mergeCell ref="CD68:CE68"/>
    <mergeCell ref="D69:E69"/>
    <mergeCell ref="F69:G69"/>
    <mergeCell ref="H69:I69"/>
    <mergeCell ref="J69:K69"/>
    <mergeCell ref="L69:M69"/>
    <mergeCell ref="N69:O69"/>
    <mergeCell ref="P69:Q69"/>
    <mergeCell ref="R69:S69"/>
    <mergeCell ref="BP68:BQ68"/>
    <mergeCell ref="BR68:BS68"/>
    <mergeCell ref="BT68:BU68"/>
    <mergeCell ref="BV68:BW68"/>
    <mergeCell ref="BX68:BY68"/>
    <mergeCell ref="BZ68:CA68"/>
    <mergeCell ref="BD68:BE68"/>
    <mergeCell ref="BF68:BG68"/>
    <mergeCell ref="BH68:BI68"/>
    <mergeCell ref="BJ68:BK68"/>
    <mergeCell ref="BL68:BM68"/>
    <mergeCell ref="BN68:BO68"/>
    <mergeCell ref="AR68:AS68"/>
    <mergeCell ref="AT68:AU68"/>
    <mergeCell ref="AV68:AW68"/>
    <mergeCell ref="AX68:AY68"/>
    <mergeCell ref="AZ68:BA68"/>
    <mergeCell ref="BB68:BC68"/>
    <mergeCell ref="AF68:AG68"/>
    <mergeCell ref="AH68:AI68"/>
    <mergeCell ref="AJ68:AK68"/>
    <mergeCell ref="AL68:AM68"/>
    <mergeCell ref="AN68:AO68"/>
    <mergeCell ref="AV69:AW69"/>
    <mergeCell ref="AX69:AY69"/>
    <mergeCell ref="AZ69:BA69"/>
    <mergeCell ref="BB69:BC69"/>
    <mergeCell ref="AF69:AG69"/>
    <mergeCell ref="AH69:AI69"/>
    <mergeCell ref="AJ69:AK69"/>
    <mergeCell ref="AL69:AM69"/>
    <mergeCell ref="AN69:AO69"/>
    <mergeCell ref="AP69:AQ69"/>
    <mergeCell ref="T69:U69"/>
    <mergeCell ref="V69:W69"/>
    <mergeCell ref="X69:Y69"/>
    <mergeCell ref="Z69:AA69"/>
    <mergeCell ref="AB69:AC69"/>
    <mergeCell ref="AD69:AE69"/>
    <mergeCell ref="CB68:CC68"/>
    <mergeCell ref="AP68:AQ68"/>
    <mergeCell ref="T68:U68"/>
    <mergeCell ref="V68:W68"/>
    <mergeCell ref="X68:Y68"/>
    <mergeCell ref="Z68:AA68"/>
    <mergeCell ref="AB68:AC68"/>
    <mergeCell ref="AD68:AE68"/>
    <mergeCell ref="AN70:AO70"/>
    <mergeCell ref="AP70:AQ70"/>
    <mergeCell ref="T70:U70"/>
    <mergeCell ref="V70:W70"/>
    <mergeCell ref="X70:Y70"/>
    <mergeCell ref="Z70:AA70"/>
    <mergeCell ref="AB70:AC70"/>
    <mergeCell ref="AD70:AE70"/>
    <mergeCell ref="CB69:CC69"/>
    <mergeCell ref="CD69:CE69"/>
    <mergeCell ref="D70:E70"/>
    <mergeCell ref="F70:G70"/>
    <mergeCell ref="H70:I70"/>
    <mergeCell ref="J70:K70"/>
    <mergeCell ref="L70:M70"/>
    <mergeCell ref="N70:O70"/>
    <mergeCell ref="P70:Q70"/>
    <mergeCell ref="R70:S70"/>
    <mergeCell ref="BP69:BQ69"/>
    <mergeCell ref="BR69:BS69"/>
    <mergeCell ref="BT69:BU69"/>
    <mergeCell ref="BV69:BW69"/>
    <mergeCell ref="BX69:BY69"/>
    <mergeCell ref="BZ69:CA69"/>
    <mergeCell ref="BD69:BE69"/>
    <mergeCell ref="BF69:BG69"/>
    <mergeCell ref="BH69:BI69"/>
    <mergeCell ref="BJ69:BK69"/>
    <mergeCell ref="BL69:BM69"/>
    <mergeCell ref="BN69:BO69"/>
    <mergeCell ref="AR69:AS69"/>
    <mergeCell ref="AT69:AU69"/>
    <mergeCell ref="CB70:CC70"/>
    <mergeCell ref="CD70:CE70"/>
    <mergeCell ref="D71:E71"/>
    <mergeCell ref="F71:G71"/>
    <mergeCell ref="H71:I71"/>
    <mergeCell ref="J71:K71"/>
    <mergeCell ref="L71:M71"/>
    <mergeCell ref="N71:O71"/>
    <mergeCell ref="P71:Q71"/>
    <mergeCell ref="R71:S71"/>
    <mergeCell ref="BP70:BQ70"/>
    <mergeCell ref="BR70:BS70"/>
    <mergeCell ref="BT70:BU70"/>
    <mergeCell ref="BV70:BW70"/>
    <mergeCell ref="BX70:BY70"/>
    <mergeCell ref="BZ70:CA70"/>
    <mergeCell ref="BD70:BE70"/>
    <mergeCell ref="BF70:BG70"/>
    <mergeCell ref="BH70:BI70"/>
    <mergeCell ref="BJ70:BK70"/>
    <mergeCell ref="BL70:BM70"/>
    <mergeCell ref="BN70:BO70"/>
    <mergeCell ref="AR70:AS70"/>
    <mergeCell ref="AT70:AU70"/>
    <mergeCell ref="AV70:AW70"/>
    <mergeCell ref="AX70:AY70"/>
    <mergeCell ref="AZ70:BA70"/>
    <mergeCell ref="BB70:BC70"/>
    <mergeCell ref="AF70:AG70"/>
    <mergeCell ref="AH70:AI70"/>
    <mergeCell ref="AJ70:AK70"/>
    <mergeCell ref="AL70:AM70"/>
    <mergeCell ref="CD71:CE71"/>
    <mergeCell ref="D72:E72"/>
    <mergeCell ref="F72:G72"/>
    <mergeCell ref="H72:I72"/>
    <mergeCell ref="J72:K72"/>
    <mergeCell ref="L72:M72"/>
    <mergeCell ref="N72:O72"/>
    <mergeCell ref="P72:Q72"/>
    <mergeCell ref="R72:S72"/>
    <mergeCell ref="BP71:BQ71"/>
    <mergeCell ref="BR71:BS71"/>
    <mergeCell ref="BT71:BU71"/>
    <mergeCell ref="BV71:BW71"/>
    <mergeCell ref="BX71:BY71"/>
    <mergeCell ref="BZ71:CA71"/>
    <mergeCell ref="BD71:BE71"/>
    <mergeCell ref="BF71:BG71"/>
    <mergeCell ref="BH71:BI71"/>
    <mergeCell ref="BJ71:BK71"/>
    <mergeCell ref="BL71:BM71"/>
    <mergeCell ref="BN71:BO71"/>
    <mergeCell ref="AR71:AS71"/>
    <mergeCell ref="AT71:AU71"/>
    <mergeCell ref="AV71:AW71"/>
    <mergeCell ref="AX71:AY71"/>
    <mergeCell ref="AZ71:BA71"/>
    <mergeCell ref="BB71:BC71"/>
    <mergeCell ref="AF71:AG71"/>
    <mergeCell ref="AH71:AI71"/>
    <mergeCell ref="AJ71:AK71"/>
    <mergeCell ref="AL71:AM71"/>
    <mergeCell ref="AN71:AO71"/>
    <mergeCell ref="AV72:AW72"/>
    <mergeCell ref="AX72:AY72"/>
    <mergeCell ref="AZ72:BA72"/>
    <mergeCell ref="BB72:BC72"/>
    <mergeCell ref="AF72:AG72"/>
    <mergeCell ref="AH72:AI72"/>
    <mergeCell ref="AJ72:AK72"/>
    <mergeCell ref="AL72:AM72"/>
    <mergeCell ref="AN72:AO72"/>
    <mergeCell ref="AP72:AQ72"/>
    <mergeCell ref="T72:U72"/>
    <mergeCell ref="V72:W72"/>
    <mergeCell ref="X72:Y72"/>
    <mergeCell ref="Z72:AA72"/>
    <mergeCell ref="AB72:AC72"/>
    <mergeCell ref="AD72:AE72"/>
    <mergeCell ref="CB71:CC71"/>
    <mergeCell ref="AP71:AQ71"/>
    <mergeCell ref="T71:U71"/>
    <mergeCell ref="V71:W71"/>
    <mergeCell ref="X71:Y71"/>
    <mergeCell ref="Z71:AA71"/>
    <mergeCell ref="AB71:AC71"/>
    <mergeCell ref="AD71:AE71"/>
    <mergeCell ref="AN73:AO73"/>
    <mergeCell ref="AP73:AQ73"/>
    <mergeCell ref="T73:U73"/>
    <mergeCell ref="V73:W73"/>
    <mergeCell ref="X73:Y73"/>
    <mergeCell ref="Z73:AA73"/>
    <mergeCell ref="AB73:AC73"/>
    <mergeCell ref="AD73:AE73"/>
    <mergeCell ref="CB72:CC72"/>
    <mergeCell ref="CD72:CE72"/>
    <mergeCell ref="D73:E73"/>
    <mergeCell ref="F73:G73"/>
    <mergeCell ref="H73:I73"/>
    <mergeCell ref="J73:K73"/>
    <mergeCell ref="L73:M73"/>
    <mergeCell ref="N73:O73"/>
    <mergeCell ref="P73:Q73"/>
    <mergeCell ref="R73:S73"/>
    <mergeCell ref="BP72:BQ72"/>
    <mergeCell ref="BR72:BS72"/>
    <mergeCell ref="BT72:BU72"/>
    <mergeCell ref="BV72:BW72"/>
    <mergeCell ref="BX72:BY72"/>
    <mergeCell ref="BZ72:CA72"/>
    <mergeCell ref="BD72:BE72"/>
    <mergeCell ref="BF72:BG72"/>
    <mergeCell ref="BH72:BI72"/>
    <mergeCell ref="BJ72:BK72"/>
    <mergeCell ref="BL72:BM72"/>
    <mergeCell ref="BN72:BO72"/>
    <mergeCell ref="AR72:AS72"/>
    <mergeCell ref="AT72:AU72"/>
    <mergeCell ref="CB73:CC73"/>
    <mergeCell ref="CD73:CE73"/>
    <mergeCell ref="D74:E74"/>
    <mergeCell ref="F74:G74"/>
    <mergeCell ref="H74:I74"/>
    <mergeCell ref="J74:K74"/>
    <mergeCell ref="L74:M74"/>
    <mergeCell ref="N74:O74"/>
    <mergeCell ref="P74:Q74"/>
    <mergeCell ref="R74:S74"/>
    <mergeCell ref="BP73:BQ73"/>
    <mergeCell ref="BR73:BS73"/>
    <mergeCell ref="BT73:BU73"/>
    <mergeCell ref="BV73:BW73"/>
    <mergeCell ref="BX73:BY73"/>
    <mergeCell ref="BZ73:CA73"/>
    <mergeCell ref="BD73:BE73"/>
    <mergeCell ref="BF73:BG73"/>
    <mergeCell ref="BH73:BI73"/>
    <mergeCell ref="BJ73:BK73"/>
    <mergeCell ref="BL73:BM73"/>
    <mergeCell ref="BN73:BO73"/>
    <mergeCell ref="AR73:AS73"/>
    <mergeCell ref="AT73:AU73"/>
    <mergeCell ref="AV73:AW73"/>
    <mergeCell ref="AX73:AY73"/>
    <mergeCell ref="AZ73:BA73"/>
    <mergeCell ref="BB73:BC73"/>
    <mergeCell ref="AF73:AG73"/>
    <mergeCell ref="AH73:AI73"/>
    <mergeCell ref="AJ73:AK73"/>
    <mergeCell ref="AL73:AM73"/>
    <mergeCell ref="CD74:CE74"/>
    <mergeCell ref="D75:E75"/>
    <mergeCell ref="F75:G75"/>
    <mergeCell ref="H75:I75"/>
    <mergeCell ref="J75:K75"/>
    <mergeCell ref="L75:M75"/>
    <mergeCell ref="N75:O75"/>
    <mergeCell ref="P75:Q75"/>
    <mergeCell ref="R75:S75"/>
    <mergeCell ref="BP74:BQ74"/>
    <mergeCell ref="BR74:BS74"/>
    <mergeCell ref="BT74:BU74"/>
    <mergeCell ref="BV74:BW74"/>
    <mergeCell ref="BX74:BY74"/>
    <mergeCell ref="BZ74:CA74"/>
    <mergeCell ref="BD74:BE74"/>
    <mergeCell ref="BF74:BG74"/>
    <mergeCell ref="BH74:BI74"/>
    <mergeCell ref="BJ74:BK74"/>
    <mergeCell ref="BL74:BM74"/>
    <mergeCell ref="BN74:BO74"/>
    <mergeCell ref="AR74:AS74"/>
    <mergeCell ref="AT74:AU74"/>
    <mergeCell ref="AV74:AW74"/>
    <mergeCell ref="AX74:AY74"/>
    <mergeCell ref="AZ74:BA74"/>
    <mergeCell ref="BB74:BC74"/>
    <mergeCell ref="AF74:AG74"/>
    <mergeCell ref="AH74:AI74"/>
    <mergeCell ref="AJ74:AK74"/>
    <mergeCell ref="AL74:AM74"/>
    <mergeCell ref="AN74:AO74"/>
    <mergeCell ref="AV75:AW75"/>
    <mergeCell ref="AX75:AY75"/>
    <mergeCell ref="AZ75:BA75"/>
    <mergeCell ref="BB75:BC75"/>
    <mergeCell ref="AF75:AG75"/>
    <mergeCell ref="AH75:AI75"/>
    <mergeCell ref="AJ75:AK75"/>
    <mergeCell ref="AL75:AM75"/>
    <mergeCell ref="AN75:AO75"/>
    <mergeCell ref="AP75:AQ75"/>
    <mergeCell ref="T75:U75"/>
    <mergeCell ref="V75:W75"/>
    <mergeCell ref="X75:Y75"/>
    <mergeCell ref="Z75:AA75"/>
    <mergeCell ref="AB75:AC75"/>
    <mergeCell ref="AD75:AE75"/>
    <mergeCell ref="CB74:CC74"/>
    <mergeCell ref="AP74:AQ74"/>
    <mergeCell ref="T74:U74"/>
    <mergeCell ref="V74:W74"/>
    <mergeCell ref="X74:Y74"/>
    <mergeCell ref="Z74:AA74"/>
    <mergeCell ref="AB74:AC74"/>
    <mergeCell ref="AD74:AE74"/>
    <mergeCell ref="AN76:AO76"/>
    <mergeCell ref="AP76:AQ76"/>
    <mergeCell ref="T76:U76"/>
    <mergeCell ref="V76:W76"/>
    <mergeCell ref="X76:Y76"/>
    <mergeCell ref="Z76:AA76"/>
    <mergeCell ref="AB76:AC76"/>
    <mergeCell ref="AD76:AE76"/>
    <mergeCell ref="CB75:CC75"/>
    <mergeCell ref="CD75:CE75"/>
    <mergeCell ref="D76:E76"/>
    <mergeCell ref="F76:G76"/>
    <mergeCell ref="H76:I76"/>
    <mergeCell ref="J76:K76"/>
    <mergeCell ref="L76:M76"/>
    <mergeCell ref="N76:O76"/>
    <mergeCell ref="P76:Q76"/>
    <mergeCell ref="R76:S76"/>
    <mergeCell ref="BP75:BQ75"/>
    <mergeCell ref="BR75:BS75"/>
    <mergeCell ref="BT75:BU75"/>
    <mergeCell ref="BV75:BW75"/>
    <mergeCell ref="BX75:BY75"/>
    <mergeCell ref="BZ75:CA75"/>
    <mergeCell ref="BD75:BE75"/>
    <mergeCell ref="BF75:BG75"/>
    <mergeCell ref="BH75:BI75"/>
    <mergeCell ref="BJ75:BK75"/>
    <mergeCell ref="BL75:BM75"/>
    <mergeCell ref="BN75:BO75"/>
    <mergeCell ref="AR75:AS75"/>
    <mergeCell ref="AT75:AU75"/>
    <mergeCell ref="CB76:CC76"/>
    <mergeCell ref="CD76:CE76"/>
    <mergeCell ref="A77:B77"/>
    <mergeCell ref="D77:E77"/>
    <mergeCell ref="F77:G77"/>
    <mergeCell ref="H77:I77"/>
    <mergeCell ref="J77:K77"/>
    <mergeCell ref="L77:M77"/>
    <mergeCell ref="N77:O77"/>
    <mergeCell ref="P77:Q77"/>
    <mergeCell ref="BP76:BQ76"/>
    <mergeCell ref="BR76:BS76"/>
    <mergeCell ref="BT76:BU76"/>
    <mergeCell ref="BV76:BW76"/>
    <mergeCell ref="BX76:BY76"/>
    <mergeCell ref="BZ76:CA76"/>
    <mergeCell ref="BD76:BE76"/>
    <mergeCell ref="BF76:BG76"/>
    <mergeCell ref="BH76:BI76"/>
    <mergeCell ref="BJ76:BK76"/>
    <mergeCell ref="BL76:BM76"/>
    <mergeCell ref="BN76:BO76"/>
    <mergeCell ref="AR76:AS76"/>
    <mergeCell ref="AT76:AU76"/>
    <mergeCell ref="AV76:AW76"/>
    <mergeCell ref="AX76:AY76"/>
    <mergeCell ref="AZ76:BA76"/>
    <mergeCell ref="BB76:BC76"/>
    <mergeCell ref="AF76:AG76"/>
    <mergeCell ref="AH76:AI76"/>
    <mergeCell ref="AJ76:AK76"/>
    <mergeCell ref="AL76:AM76"/>
    <mergeCell ref="AP77:AQ77"/>
    <mergeCell ref="AR77:AS77"/>
    <mergeCell ref="AT77:AU77"/>
    <mergeCell ref="AV77:AW77"/>
    <mergeCell ref="AX77:AY77"/>
    <mergeCell ref="D89:E89"/>
    <mergeCell ref="F89:G89"/>
    <mergeCell ref="H89:I89"/>
    <mergeCell ref="J89:K89"/>
    <mergeCell ref="L89:M89"/>
    <mergeCell ref="AD77:AE77"/>
    <mergeCell ref="AF77:AG77"/>
    <mergeCell ref="AH77:AI77"/>
    <mergeCell ref="AJ77:AK77"/>
    <mergeCell ref="AL77:AM77"/>
    <mergeCell ref="AN77:AO77"/>
    <mergeCell ref="R77:S77"/>
    <mergeCell ref="T77:U77"/>
    <mergeCell ref="V77:W77"/>
    <mergeCell ref="X77:Y77"/>
    <mergeCell ref="Z77:AA77"/>
    <mergeCell ref="AB77:AC77"/>
    <mergeCell ref="AL89:AM89"/>
    <mergeCell ref="AN89:AO89"/>
    <mergeCell ref="AP89:AQ89"/>
    <mergeCell ref="AR89:AS89"/>
    <mergeCell ref="AT89:AU89"/>
    <mergeCell ref="AV89:AW89"/>
    <mergeCell ref="Z89:AA89"/>
    <mergeCell ref="AB89:AC89"/>
    <mergeCell ref="AD89:AE89"/>
    <mergeCell ref="AF89:AG89"/>
    <mergeCell ref="AH89:AI89"/>
    <mergeCell ref="AJ89:AK89"/>
    <mergeCell ref="N89:O89"/>
    <mergeCell ref="P89:Q89"/>
    <mergeCell ref="R89:S89"/>
    <mergeCell ref="T89:U89"/>
    <mergeCell ref="V89:W89"/>
    <mergeCell ref="X89:Y89"/>
    <mergeCell ref="CB90:CE90"/>
    <mergeCell ref="CN90:CP91"/>
    <mergeCell ref="D91:E91"/>
    <mergeCell ref="F91:G91"/>
    <mergeCell ref="H91:I91"/>
    <mergeCell ref="J91:K91"/>
    <mergeCell ref="L91:M91"/>
    <mergeCell ref="N91:O91"/>
    <mergeCell ref="P91:Q91"/>
    <mergeCell ref="R91:S91"/>
    <mergeCell ref="BV89:BW89"/>
    <mergeCell ref="BX89:BY89"/>
    <mergeCell ref="BZ89:CA89"/>
    <mergeCell ref="CB89:CC89"/>
    <mergeCell ref="CD89:CE89"/>
    <mergeCell ref="Z91:AA91"/>
    <mergeCell ref="AB91:AC91"/>
    <mergeCell ref="AD91:AE91"/>
    <mergeCell ref="A90:B91"/>
    <mergeCell ref="D90:AA90"/>
    <mergeCell ref="AB90:AY90"/>
    <mergeCell ref="AZ90:BW90"/>
    <mergeCell ref="BX90:CA90"/>
    <mergeCell ref="BJ89:BK89"/>
    <mergeCell ref="BL89:BM89"/>
    <mergeCell ref="BN89:BO89"/>
    <mergeCell ref="BP89:BQ89"/>
    <mergeCell ref="BR89:BS89"/>
    <mergeCell ref="BT89:BU89"/>
    <mergeCell ref="AX89:AY89"/>
    <mergeCell ref="AZ89:BA89"/>
    <mergeCell ref="BB89:BC89"/>
    <mergeCell ref="BD89:BE89"/>
    <mergeCell ref="BF89:BG89"/>
    <mergeCell ref="BH89:BI89"/>
    <mergeCell ref="AR91:AS91"/>
    <mergeCell ref="AT91:AU91"/>
    <mergeCell ref="AV91:AW91"/>
    <mergeCell ref="AX91:AY91"/>
    <mergeCell ref="AZ91:BA91"/>
    <mergeCell ref="BB91:BC91"/>
    <mergeCell ref="AF91:AG91"/>
    <mergeCell ref="AH91:AI91"/>
    <mergeCell ref="AJ91:AK91"/>
    <mergeCell ref="AL91:AM91"/>
    <mergeCell ref="AN91:AO91"/>
    <mergeCell ref="AP91:AQ91"/>
    <mergeCell ref="T91:U91"/>
    <mergeCell ref="V91:W91"/>
    <mergeCell ref="X91:Y91"/>
    <mergeCell ref="AF110:AG110"/>
    <mergeCell ref="AH110:AI110"/>
    <mergeCell ref="AJ110:AK110"/>
    <mergeCell ref="AL110:AM110"/>
    <mergeCell ref="AN110:AO110"/>
    <mergeCell ref="AP110:AQ110"/>
    <mergeCell ref="T110:U110"/>
    <mergeCell ref="V110:W110"/>
    <mergeCell ref="X110:Y110"/>
    <mergeCell ref="Z110:AA110"/>
    <mergeCell ref="AB110:AC110"/>
    <mergeCell ref="AD110:AE110"/>
    <mergeCell ref="CB91:CC91"/>
    <mergeCell ref="CD91:CE91"/>
    <mergeCell ref="D110:E110"/>
    <mergeCell ref="F110:G110"/>
    <mergeCell ref="H110:I110"/>
    <mergeCell ref="J110:K110"/>
    <mergeCell ref="L110:M110"/>
    <mergeCell ref="N110:O110"/>
    <mergeCell ref="P110:Q110"/>
    <mergeCell ref="R110:S110"/>
    <mergeCell ref="BP91:BQ91"/>
    <mergeCell ref="BR91:BS91"/>
    <mergeCell ref="BT91:BU91"/>
    <mergeCell ref="BV91:BW91"/>
    <mergeCell ref="BX91:BY91"/>
    <mergeCell ref="BZ91:CA91"/>
    <mergeCell ref="BD91:BE91"/>
    <mergeCell ref="BF91:BG91"/>
    <mergeCell ref="BH91:BI91"/>
    <mergeCell ref="BJ91:BK91"/>
    <mergeCell ref="AF111:AG111"/>
    <mergeCell ref="AH111:AI111"/>
    <mergeCell ref="AJ111:AK111"/>
    <mergeCell ref="AL111:AM111"/>
    <mergeCell ref="AN111:AO111"/>
    <mergeCell ref="AP111:AQ111"/>
    <mergeCell ref="T111:U111"/>
    <mergeCell ref="V111:W111"/>
    <mergeCell ref="X111:Y111"/>
    <mergeCell ref="Z111:AA111"/>
    <mergeCell ref="AB111:AC111"/>
    <mergeCell ref="AD111:AE111"/>
    <mergeCell ref="CB110:CC110"/>
    <mergeCell ref="CD110:CE110"/>
    <mergeCell ref="D111:E111"/>
    <mergeCell ref="F111:G111"/>
    <mergeCell ref="H111:I111"/>
    <mergeCell ref="J111:K111"/>
    <mergeCell ref="L111:M111"/>
    <mergeCell ref="N111:O111"/>
    <mergeCell ref="P111:Q111"/>
    <mergeCell ref="R111:S111"/>
    <mergeCell ref="BP110:BQ110"/>
    <mergeCell ref="BR110:BS110"/>
    <mergeCell ref="BT110:BU110"/>
    <mergeCell ref="BV110:BW110"/>
    <mergeCell ref="BX110:BY110"/>
    <mergeCell ref="BZ110:CA110"/>
    <mergeCell ref="BD110:BE110"/>
    <mergeCell ref="BF110:BG110"/>
    <mergeCell ref="BH110:BI110"/>
    <mergeCell ref="BJ110:BK110"/>
    <mergeCell ref="CB111:CC111"/>
    <mergeCell ref="CD111:CE111"/>
    <mergeCell ref="BX65:CA65"/>
    <mergeCell ref="CB65:CE65"/>
    <mergeCell ref="BP111:BQ111"/>
    <mergeCell ref="BR111:BS111"/>
    <mergeCell ref="BT111:BU111"/>
    <mergeCell ref="BV111:BW111"/>
    <mergeCell ref="BX111:BY111"/>
    <mergeCell ref="BZ111:CA111"/>
    <mergeCell ref="BD111:BE111"/>
    <mergeCell ref="BF111:BG111"/>
    <mergeCell ref="BH111:BI111"/>
    <mergeCell ref="BJ111:BK111"/>
    <mergeCell ref="BL111:BM111"/>
    <mergeCell ref="BN111:BO111"/>
    <mergeCell ref="AR111:AS111"/>
    <mergeCell ref="AT111:AU111"/>
    <mergeCell ref="AV111:AW111"/>
    <mergeCell ref="AX111:AY111"/>
    <mergeCell ref="AZ111:BA111"/>
    <mergeCell ref="BB111:BC111"/>
    <mergeCell ref="BL110:BM110"/>
    <mergeCell ref="BN110:BO110"/>
    <mergeCell ref="AR110:AS110"/>
    <mergeCell ref="AT110:AU110"/>
    <mergeCell ref="AV110:AW110"/>
    <mergeCell ref="AX110:AY110"/>
    <mergeCell ref="AZ110:BA110"/>
    <mergeCell ref="BB110:BC110"/>
    <mergeCell ref="BL91:BM91"/>
    <mergeCell ref="BN91:BO91"/>
  </mergeCells>
  <conditionalFormatting sqref="J55:K56 N55:O56 R55:S56 V55:W56 Z55:AA56">
    <cfRule type="cellIs" dxfId="89" priority="90" stopIfTrue="1" operator="notEqual">
      <formula>0</formula>
    </cfRule>
  </conditionalFormatting>
  <conditionalFormatting sqref="J55:K56 N55:O56 R55:S56 V55:W56 Z55:AA56">
    <cfRule type="cellIs" dxfId="88" priority="88" operator="greaterThan">
      <formula>0</formula>
    </cfRule>
    <cfRule type="cellIs" dxfId="87" priority="89" operator="greaterThan">
      <formula>0</formula>
    </cfRule>
  </conditionalFormatting>
  <conditionalFormatting sqref="D55:AA61">
    <cfRule type="cellIs" dxfId="86" priority="85" operator="greaterThan">
      <formula>0</formula>
    </cfRule>
    <cfRule type="cellIs" dxfId="85" priority="86" operator="greaterThan">
      <formula>0</formula>
    </cfRule>
    <cfRule type="cellIs" dxfId="84" priority="87" operator="greaterThan">
      <formula>0</formula>
    </cfRule>
  </conditionalFormatting>
  <conditionalFormatting sqref="AB55:AC61">
    <cfRule type="cellIs" dxfId="83" priority="82" operator="greaterThan">
      <formula>0</formula>
    </cfRule>
    <cfRule type="cellIs" dxfId="82" priority="83" operator="greaterThan">
      <formula>0</formula>
    </cfRule>
    <cfRule type="cellIs" dxfId="81" priority="84" operator="greaterThan">
      <formula>0</formula>
    </cfRule>
  </conditionalFormatting>
  <conditionalFormatting sqref="AD55:AE61">
    <cfRule type="cellIs" dxfId="80" priority="79" operator="greaterThan">
      <formula>0</formula>
    </cfRule>
    <cfRule type="cellIs" dxfId="79" priority="80" operator="greaterThan">
      <formula>0</formula>
    </cfRule>
    <cfRule type="cellIs" dxfId="78" priority="81" operator="greaterThan">
      <formula>0</formula>
    </cfRule>
  </conditionalFormatting>
  <conditionalFormatting sqref="AF55:AG61">
    <cfRule type="cellIs" dxfId="77" priority="76" operator="greaterThan">
      <formula>0</formula>
    </cfRule>
    <cfRule type="cellIs" dxfId="76" priority="77" operator="greaterThan">
      <formula>0</formula>
    </cfRule>
    <cfRule type="cellIs" dxfId="75" priority="78" operator="greaterThan">
      <formula>0</formula>
    </cfRule>
  </conditionalFormatting>
  <conditionalFormatting sqref="AH55:AI61">
    <cfRule type="cellIs" dxfId="74" priority="73" operator="greaterThan">
      <formula>0</formula>
    </cfRule>
    <cfRule type="cellIs" dxfId="73" priority="74" operator="greaterThan">
      <formula>0</formula>
    </cfRule>
    <cfRule type="cellIs" dxfId="72" priority="75" operator="greaterThan">
      <formula>0</formula>
    </cfRule>
  </conditionalFormatting>
  <conditionalFormatting sqref="AJ55:AK61">
    <cfRule type="cellIs" dxfId="71" priority="70" operator="greaterThan">
      <formula>0</formula>
    </cfRule>
    <cfRule type="cellIs" dxfId="70" priority="71" operator="greaterThan">
      <formula>0</formula>
    </cfRule>
    <cfRule type="cellIs" dxfId="69" priority="72" operator="greaterThan">
      <formula>0</formula>
    </cfRule>
  </conditionalFormatting>
  <conditionalFormatting sqref="AL55:AM61">
    <cfRule type="cellIs" dxfId="68" priority="67" operator="greaterThan">
      <formula>0</formula>
    </cfRule>
    <cfRule type="cellIs" dxfId="67" priority="68" operator="greaterThan">
      <formula>0</formula>
    </cfRule>
    <cfRule type="cellIs" dxfId="66" priority="69" operator="greaterThan">
      <formula>0</formula>
    </cfRule>
  </conditionalFormatting>
  <conditionalFormatting sqref="AN55:AO61">
    <cfRule type="cellIs" dxfId="65" priority="64" operator="greaterThan">
      <formula>0</formula>
    </cfRule>
    <cfRule type="cellIs" dxfId="64" priority="65" operator="greaterThan">
      <formula>0</formula>
    </cfRule>
    <cfRule type="cellIs" dxfId="63" priority="66" operator="greaterThan">
      <formula>0</formula>
    </cfRule>
  </conditionalFormatting>
  <conditionalFormatting sqref="AP55:AQ61">
    <cfRule type="cellIs" dxfId="62" priority="61" operator="greaterThan">
      <formula>0</formula>
    </cfRule>
    <cfRule type="cellIs" dxfId="61" priority="62" operator="greaterThan">
      <formula>0</formula>
    </cfRule>
    <cfRule type="cellIs" dxfId="60" priority="63" operator="greaterThan">
      <formula>0</formula>
    </cfRule>
  </conditionalFormatting>
  <conditionalFormatting sqref="AR55:AS61">
    <cfRule type="cellIs" dxfId="59" priority="58" operator="greaterThan">
      <formula>0</formula>
    </cfRule>
    <cfRule type="cellIs" dxfId="58" priority="59" operator="greaterThan">
      <formula>0</formula>
    </cfRule>
    <cfRule type="cellIs" dxfId="57" priority="60" operator="greaterThan">
      <formula>0</formula>
    </cfRule>
  </conditionalFormatting>
  <conditionalFormatting sqref="AT55:AU61">
    <cfRule type="cellIs" dxfId="56" priority="55" operator="greaterThan">
      <formula>0</formula>
    </cfRule>
    <cfRule type="cellIs" dxfId="55" priority="56" operator="greaterThan">
      <formula>0</formula>
    </cfRule>
    <cfRule type="cellIs" dxfId="54" priority="57" operator="greaterThan">
      <formula>0</formula>
    </cfRule>
  </conditionalFormatting>
  <conditionalFormatting sqref="AV55:AW61">
    <cfRule type="cellIs" dxfId="53" priority="52" operator="greaterThan">
      <formula>0</formula>
    </cfRule>
    <cfRule type="cellIs" dxfId="52" priority="53" operator="greaterThan">
      <formula>0</formula>
    </cfRule>
    <cfRule type="cellIs" dxfId="51" priority="54" operator="greaterThan">
      <formula>0</formula>
    </cfRule>
  </conditionalFormatting>
  <conditionalFormatting sqref="AX55:AY61">
    <cfRule type="cellIs" dxfId="50" priority="49" operator="greaterThan">
      <formula>0</formula>
    </cfRule>
    <cfRule type="cellIs" dxfId="49" priority="50" operator="greaterThan">
      <formula>0</formula>
    </cfRule>
    <cfRule type="cellIs" dxfId="48" priority="51" operator="greaterThan">
      <formula>0</formula>
    </cfRule>
  </conditionalFormatting>
  <conditionalFormatting sqref="AZ55:BA61">
    <cfRule type="cellIs" dxfId="47" priority="46" operator="greaterThan">
      <formula>0</formula>
    </cfRule>
    <cfRule type="cellIs" dxfId="46" priority="47" operator="greaterThan">
      <formula>0</formula>
    </cfRule>
    <cfRule type="cellIs" dxfId="45" priority="48" operator="greaterThan">
      <formula>0</formula>
    </cfRule>
  </conditionalFormatting>
  <conditionalFormatting sqref="BB55:BC61">
    <cfRule type="cellIs" dxfId="44" priority="43" operator="greaterThan">
      <formula>0</formula>
    </cfRule>
    <cfRule type="cellIs" dxfId="43" priority="44" operator="greaterThan">
      <formula>0</formula>
    </cfRule>
    <cfRule type="cellIs" dxfId="42" priority="45" operator="greaterThan">
      <formula>0</formula>
    </cfRule>
  </conditionalFormatting>
  <conditionalFormatting sqref="BD55:BE61">
    <cfRule type="cellIs" dxfId="41" priority="40" operator="greaterThan">
      <formula>0</formula>
    </cfRule>
    <cfRule type="cellIs" dxfId="40" priority="41" operator="greaterThan">
      <formula>0</formula>
    </cfRule>
    <cfRule type="cellIs" dxfId="39" priority="42" operator="greaterThan">
      <formula>0</formula>
    </cfRule>
  </conditionalFormatting>
  <conditionalFormatting sqref="BF55:BG61">
    <cfRule type="cellIs" dxfId="38" priority="37" operator="greaterThan">
      <formula>0</formula>
    </cfRule>
    <cfRule type="cellIs" dxfId="37" priority="38" operator="greaterThan">
      <formula>0</formula>
    </cfRule>
    <cfRule type="cellIs" dxfId="36" priority="39" operator="greaterThan">
      <formula>0</formula>
    </cfRule>
  </conditionalFormatting>
  <conditionalFormatting sqref="BH55:BI61">
    <cfRule type="cellIs" dxfId="35" priority="34" operator="greaterThan">
      <formula>0</formula>
    </cfRule>
    <cfRule type="cellIs" dxfId="34" priority="35" operator="greaterThan">
      <formula>0</formula>
    </cfRule>
    <cfRule type="cellIs" dxfId="33" priority="36" operator="greaterThan">
      <formula>0</formula>
    </cfRule>
  </conditionalFormatting>
  <conditionalFormatting sqref="BJ55:BK61">
    <cfRule type="cellIs" dxfId="32" priority="31" operator="greaterThan">
      <formula>0</formula>
    </cfRule>
    <cfRule type="cellIs" dxfId="31" priority="32" operator="greaterThan">
      <formula>0</formula>
    </cfRule>
    <cfRule type="cellIs" dxfId="30" priority="33" operator="greaterThan">
      <formula>0</formula>
    </cfRule>
  </conditionalFormatting>
  <conditionalFormatting sqref="BL55:BM61">
    <cfRule type="cellIs" dxfId="29" priority="28" operator="greaterThan">
      <formula>0</formula>
    </cfRule>
    <cfRule type="cellIs" dxfId="28" priority="29" operator="greaterThan">
      <formula>0</formula>
    </cfRule>
    <cfRule type="cellIs" dxfId="27" priority="30" operator="greaterThan">
      <formula>0</formula>
    </cfRule>
  </conditionalFormatting>
  <conditionalFormatting sqref="BN55:BO61">
    <cfRule type="cellIs" dxfId="26" priority="25" operator="greaterThan">
      <formula>0</formula>
    </cfRule>
    <cfRule type="cellIs" dxfId="25" priority="26" operator="greaterThan">
      <formula>0</formula>
    </cfRule>
    <cfRule type="cellIs" dxfId="24" priority="27" operator="greaterThan">
      <formula>0</formula>
    </cfRule>
  </conditionalFormatting>
  <conditionalFormatting sqref="BP55:BQ61">
    <cfRule type="cellIs" dxfId="23" priority="22" operator="greaterThan">
      <formula>0</formula>
    </cfRule>
    <cfRule type="cellIs" dxfId="22" priority="23" operator="greaterThan">
      <formula>0</formula>
    </cfRule>
    <cfRule type="cellIs" dxfId="21" priority="24" operator="greaterThan">
      <formula>0</formula>
    </cfRule>
  </conditionalFormatting>
  <conditionalFormatting sqref="BR55:BS61">
    <cfRule type="cellIs" dxfId="20" priority="19" operator="greaterThan">
      <formula>0</formula>
    </cfRule>
    <cfRule type="cellIs" dxfId="19" priority="20" operator="greaterThan">
      <formula>0</formula>
    </cfRule>
    <cfRule type="cellIs" dxfId="18" priority="21" operator="greaterThan">
      <formula>0</formula>
    </cfRule>
  </conditionalFormatting>
  <conditionalFormatting sqref="BT55:BU61">
    <cfRule type="cellIs" dxfId="17" priority="16" operator="greaterThan">
      <formula>0</formula>
    </cfRule>
    <cfRule type="cellIs" dxfId="16" priority="17" operator="greaterThan">
      <formula>0</formula>
    </cfRule>
    <cfRule type="cellIs" dxfId="15" priority="18" operator="greaterThan">
      <formula>0</formula>
    </cfRule>
  </conditionalFormatting>
  <conditionalFormatting sqref="BV55:BW61">
    <cfRule type="cellIs" dxfId="14" priority="13" operator="greaterThan">
      <formula>0</formula>
    </cfRule>
    <cfRule type="cellIs" dxfId="13" priority="14" operator="greaterThan">
      <formula>0</formula>
    </cfRule>
    <cfRule type="cellIs" dxfId="12" priority="15" operator="greaterThan">
      <formula>0</formula>
    </cfRule>
  </conditionalFormatting>
  <conditionalFormatting sqref="BX55:BY61">
    <cfRule type="cellIs" dxfId="11" priority="10" operator="greaterThan">
      <formula>0</formula>
    </cfRule>
    <cfRule type="cellIs" dxfId="10" priority="11" operator="greaterThan">
      <formula>0</formula>
    </cfRule>
    <cfRule type="cellIs" dxfId="9" priority="12" operator="greaterThan">
      <formula>0</formula>
    </cfRule>
  </conditionalFormatting>
  <conditionalFormatting sqref="BZ55:CA61">
    <cfRule type="cellIs" dxfId="8" priority="7" operator="greaterThan">
      <formula>0</formula>
    </cfRule>
    <cfRule type="cellIs" dxfId="7" priority="8" operator="greaterThan">
      <formula>0</formula>
    </cfRule>
    <cfRule type="cellIs" dxfId="6" priority="9" operator="greaterThan">
      <formula>0</formula>
    </cfRule>
  </conditionalFormatting>
  <conditionalFormatting sqref="CB55:CC61">
    <cfRule type="cellIs" dxfId="5" priority="4" operator="greaterThan">
      <formula>0</formula>
    </cfRule>
    <cfRule type="cellIs" dxfId="4" priority="5" operator="greaterThan">
      <formula>0</formula>
    </cfRule>
    <cfRule type="cellIs" dxfId="3" priority="6" operator="greaterThan">
      <formula>0</formula>
    </cfRule>
  </conditionalFormatting>
  <conditionalFormatting sqref="CD55:CE61">
    <cfRule type="cellIs" dxfId="2" priority="1" operator="greaterThan">
      <formula>0</formula>
    </cfRule>
    <cfRule type="cellIs" dxfId="1" priority="2" operator="greaterThan">
      <formula>0</formula>
    </cfRule>
    <cfRule type="cellIs" dxfId="0" priority="3" operator="greaterThan">
      <formula>0</formula>
    </cfRule>
  </conditionalFormatting>
  <printOptions horizontalCentered="1"/>
  <pageMargins left="0.43307086614173229" right="0.43307086614173229" top="0.74803149606299213" bottom="0.74803149606299213" header="0.31496062992125984" footer="0.31496062992125984"/>
  <pageSetup paperSize="8" scale="52" fitToHeight="0" orientation="landscape" r:id="rId1"/>
  <headerFooter scaleWithDoc="0">
    <oddHeader>&amp;L&amp;8N02 EP Sissach - Eptingen&amp;R&amp;8Ressourcen- und Budgetplanung
&amp;A</oddHeader>
    <oddFooter xml:space="preserve">&amp;L&amp;"Arial,Fett"&amp;8INGE EPSI
&amp;"Arial,Standard"&amp;F&amp;R&amp;8&amp;D
</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22</vt:i4>
      </vt:variant>
    </vt:vector>
  </HeadingPairs>
  <TitlesOfParts>
    <vt:vector size="35" baseType="lpstr">
      <vt:lpstr>Stundenverteilung INGE</vt:lpstr>
      <vt:lpstr>Rapportierung</vt:lpstr>
      <vt:lpstr>H-Aufteilung</vt:lpstr>
      <vt:lpstr>Zusammenstellung_INGE</vt:lpstr>
      <vt:lpstr>PL_JS</vt:lpstr>
      <vt:lpstr>PL_AeBo</vt:lpstr>
      <vt:lpstr>TP1_AeBo_TG</vt:lpstr>
      <vt:lpstr>TP1_PNP_TG</vt:lpstr>
      <vt:lpstr>TP1_JS_TG</vt:lpstr>
      <vt:lpstr>TP2_JS_TU</vt:lpstr>
      <vt:lpstr>TP2_AeBo_TU</vt:lpstr>
      <vt:lpstr>TP3_AeBo_K</vt:lpstr>
      <vt:lpstr>TP3_JS_K</vt:lpstr>
      <vt:lpstr>PL_AeBo!Druckbereich</vt:lpstr>
      <vt:lpstr>PL_JS!Druckbereich</vt:lpstr>
      <vt:lpstr>Rapportierung!Druckbereich</vt:lpstr>
      <vt:lpstr>'Stundenverteilung INGE'!Druckbereich</vt:lpstr>
      <vt:lpstr>TP1_AeBo_TG!Druckbereich</vt:lpstr>
      <vt:lpstr>TP1_JS_TG!Druckbereich</vt:lpstr>
      <vt:lpstr>TP1_PNP_TG!Druckbereich</vt:lpstr>
      <vt:lpstr>TP2_AeBo_TU!Druckbereich</vt:lpstr>
      <vt:lpstr>TP2_JS_TU!Druckbereich</vt:lpstr>
      <vt:lpstr>TP3_AeBo_K!Druckbereich</vt:lpstr>
      <vt:lpstr>TP3_JS_K!Druckbereich</vt:lpstr>
      <vt:lpstr>Zusammenstellung_INGE!Druckbereich</vt:lpstr>
      <vt:lpstr>PL_AeBo!Drucktitel</vt:lpstr>
      <vt:lpstr>PL_JS!Drucktitel</vt:lpstr>
      <vt:lpstr>TP1_AeBo_TG!Drucktitel</vt:lpstr>
      <vt:lpstr>TP1_JS_TG!Drucktitel</vt:lpstr>
      <vt:lpstr>TP1_PNP_TG!Drucktitel</vt:lpstr>
      <vt:lpstr>TP2_AeBo_TU!Drucktitel</vt:lpstr>
      <vt:lpstr>TP2_JS_TU!Drucktitel</vt:lpstr>
      <vt:lpstr>TP3_AeBo_K!Drucktitel</vt:lpstr>
      <vt:lpstr>TP3_JS_K!Drucktitel</vt:lpstr>
      <vt:lpstr>Zusammenstellung_INGE!Drucktitel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2016-08-16T12:25:18Z</dcterms:created>
  <dcterms:modified xsi:type="dcterms:W3CDTF">2023-01-14T14:34:55Z</dcterms:modified>
</cp:coreProperties>
</file>