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10" windowWidth="24120" windowHeight="7155" tabRatio="393"/>
  </bookViews>
  <sheets>
    <sheet name="ASTRA-BHU Anpassung I.O." sheetId="8" r:id="rId1"/>
  </sheets>
  <definedNames>
    <definedName name="_xlnm.Print_Area" localSheetId="0">'ASTRA-BHU Anpassung I.O.'!$A$1:$AU$55</definedName>
    <definedName name="_xlnm.Print_Titles" localSheetId="0">'ASTRA-BHU Anpassung I.O.'!$5:$10</definedName>
  </definedNames>
  <calcPr calcId="145621"/>
</workbook>
</file>

<file path=xl/calcChain.xml><?xml version="1.0" encoding="utf-8"?>
<calcChain xmlns="http://schemas.openxmlformats.org/spreadsheetml/2006/main">
  <c r="O21" i="8" l="1"/>
  <c r="AK21" i="8"/>
  <c r="O22" i="8"/>
  <c r="AK22" i="8"/>
  <c r="O23" i="8"/>
  <c r="AK23" i="8"/>
  <c r="O24" i="8"/>
  <c r="AK24" i="8"/>
  <c r="O25" i="8"/>
  <c r="AK25" i="8"/>
  <c r="O26" i="8"/>
  <c r="AK26" i="8"/>
  <c r="O27" i="8"/>
  <c r="AK27" i="8"/>
  <c r="O28" i="8"/>
  <c r="AK28" i="8"/>
  <c r="O29" i="8"/>
  <c r="AK29" i="8"/>
  <c r="O30" i="8"/>
  <c r="AK30" i="8"/>
  <c r="O31" i="8"/>
  <c r="AK31" i="8"/>
  <c r="O32" i="8"/>
  <c r="AK32" i="8"/>
  <c r="O33" i="8"/>
  <c r="AK33" i="8"/>
  <c r="O34" i="8"/>
  <c r="AK34" i="8"/>
  <c r="O35" i="8"/>
  <c r="AK35" i="8"/>
  <c r="O36" i="8"/>
  <c r="AK36" i="8"/>
  <c r="O37" i="8"/>
  <c r="AK37" i="8"/>
  <c r="O38" i="8"/>
  <c r="AK38" i="8"/>
  <c r="O39" i="8"/>
  <c r="AK39" i="8"/>
  <c r="O40" i="8"/>
  <c r="AK40" i="8"/>
  <c r="O41" i="8"/>
  <c r="AK41" i="8"/>
  <c r="O42" i="8"/>
  <c r="AK42" i="8"/>
  <c r="O43" i="8"/>
  <c r="AK43" i="8"/>
  <c r="O44" i="8"/>
  <c r="AK44" i="8"/>
  <c r="O45" i="8"/>
  <c r="AK45" i="8"/>
  <c r="O46" i="8"/>
  <c r="AK46" i="8"/>
  <c r="O47" i="8"/>
  <c r="AK47" i="8"/>
  <c r="O48" i="8"/>
  <c r="AK48" i="8"/>
  <c r="O49" i="8"/>
  <c r="AK49" i="8"/>
  <c r="O50" i="8"/>
  <c r="AK50" i="8"/>
  <c r="O51" i="8"/>
  <c r="AK51" i="8"/>
  <c r="O52" i="8"/>
  <c r="AK52" i="8"/>
  <c r="O53" i="8"/>
  <c r="AK53" i="8"/>
  <c r="M10" i="8" l="1"/>
  <c r="L10" i="8"/>
  <c r="K10" i="8"/>
  <c r="J10" i="8"/>
  <c r="I10" i="8"/>
  <c r="H10" i="8"/>
  <c r="G10" i="8"/>
  <c r="F10" i="8"/>
  <c r="AC10" i="8"/>
  <c r="AB10" i="8"/>
  <c r="AI10" i="8"/>
  <c r="AF10" i="8"/>
  <c r="AG10" i="8"/>
  <c r="AH10" i="8"/>
  <c r="AD10" i="8"/>
  <c r="AE10" i="8"/>
  <c r="AK11" i="8"/>
  <c r="AK12" i="8"/>
  <c r="AK13" i="8"/>
  <c r="AK14" i="8"/>
  <c r="AK15" i="8"/>
  <c r="AK16" i="8"/>
  <c r="AK17" i="8"/>
  <c r="AK18" i="8"/>
  <c r="AK19" i="8"/>
  <c r="AK20" i="8"/>
  <c r="AL24" i="8" s="1"/>
  <c r="O20" i="8"/>
  <c r="O19" i="8"/>
  <c r="O18" i="8"/>
  <c r="O15" i="8"/>
  <c r="O14" i="8"/>
  <c r="O13" i="8"/>
  <c r="O12" i="8"/>
  <c r="O11" i="8"/>
  <c r="O57" i="8" s="1"/>
  <c r="AL10" i="8" l="1"/>
  <c r="AL19" i="8"/>
  <c r="AM19" i="8" s="1"/>
  <c r="AK55" i="8"/>
  <c r="P10" i="8" l="1"/>
  <c r="AL32" i="8" l="1"/>
  <c r="AM32" i="8" s="1"/>
  <c r="AM24" i="8"/>
  <c r="AL55" i="8"/>
  <c r="AL53" i="8"/>
  <c r="AM53" i="8" s="1"/>
  <c r="AL47" i="8"/>
  <c r="AM47" i="8" s="1"/>
  <c r="AM10" i="8"/>
  <c r="Q57" i="8" l="1"/>
  <c r="Q10" i="8"/>
  <c r="Q59" i="8" l="1"/>
  <c r="Q61" i="8" s="1"/>
  <c r="Q64" i="8" s="1"/>
  <c r="R57" i="8"/>
</calcChain>
</file>

<file path=xl/sharedStrings.xml><?xml version="1.0" encoding="utf-8"?>
<sst xmlns="http://schemas.openxmlformats.org/spreadsheetml/2006/main" count="368" uniqueCount="118">
  <si>
    <t>Grundleistung</t>
  </si>
  <si>
    <t>Pläne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</si>
  <si>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</si>
  <si>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</si>
  <si>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</si>
  <si>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</si>
  <si>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</si>
  <si>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</si>
  <si>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</si>
  <si>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</si>
  <si>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</si>
  <si>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</si>
  <si>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DL Diegterbach Bachmatt</t>
  </si>
  <si>
    <t>DL Diegterbach Mühlematt</t>
  </si>
  <si>
    <t>DL Eibächli</t>
  </si>
  <si>
    <t>DL Helgenmattbächli</t>
  </si>
  <si>
    <t>TR Energieleitungstunnel</t>
  </si>
  <si>
    <t>13.02.16.302.02</t>
  </si>
  <si>
    <t>Inventarobjekt</t>
  </si>
  <si>
    <t>IO-Nummer</t>
  </si>
  <si>
    <t>---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</si>
  <si>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</si>
  <si>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</si>
  <si>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</si>
  <si>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</si>
  <si>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</si>
  <si>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</si>
  <si>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</si>
  <si>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</si>
  <si>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</si>
  <si>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</si>
  <si>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</si>
  <si>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</si>
  <si>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</si>
  <si>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Steinler</t>
  </si>
  <si>
    <t xml:space="preserve"> ---</t>
  </si>
  <si>
    <t>1.683.1 + 2</t>
  </si>
  <si>
    <t>UF AS Diegten</t>
  </si>
  <si>
    <t>Aufwandschätzung EP Sissach - Eptingen</t>
  </si>
  <si>
    <t>JSAG</t>
  </si>
  <si>
    <t>AeBo</t>
  </si>
  <si>
    <t>- Einarbeiten
- Begehung
- Administrativ
- digitale Ablage</t>
  </si>
  <si>
    <t>Bearbeitung durch ...</t>
  </si>
  <si>
    <t>Σ</t>
  </si>
  <si>
    <t>DL Hefletenbächli</t>
  </si>
  <si>
    <t>DL Talbächli</t>
  </si>
  <si>
    <t>DL Rischmattbächli</t>
  </si>
  <si>
    <t>DL Diegterbach unter Rutsch Edelweiss</t>
  </si>
  <si>
    <t>DL Diegterbach unter Rutsch Oberburg (Oberburg)</t>
  </si>
  <si>
    <t>DL Diegterbach unter Rutsch Oberburg (Brücke)</t>
  </si>
  <si>
    <t>7.308.1</t>
  </si>
  <si>
    <t>7.308.2</t>
  </si>
  <si>
    <t>7.308.3</t>
  </si>
  <si>
    <t>Keine Nr.</t>
  </si>
  <si>
    <t>Geschiebesammler Rutsch Eptingen</t>
  </si>
  <si>
    <t>Untere Fassung Edelweiss</t>
  </si>
  <si>
    <t>Bachverbauung Diegterbach km 27.0</t>
  </si>
  <si>
    <t>Bachverbauung Diegterbach km 31.8</t>
  </si>
  <si>
    <t>DL Rintelnbächlein</t>
  </si>
  <si>
    <t>ELT Zunzgen Nord</t>
  </si>
  <si>
    <t>ELT Zunzgen Süd</t>
  </si>
  <si>
    <t>ELT Tenniken</t>
  </si>
  <si>
    <t>ELT Diegten Nord</t>
  </si>
  <si>
    <t>ELT Diegten Süd</t>
  </si>
  <si>
    <t>J</t>
  </si>
  <si>
    <t>Anmerkungen</t>
  </si>
  <si>
    <t>Ja</t>
  </si>
  <si>
    <t>Nein</t>
  </si>
  <si>
    <t>N</t>
  </si>
  <si>
    <t>Noch nicht abschliessend beurteilbar.</t>
  </si>
  <si>
    <t>Bearbeitungsintensität</t>
  </si>
  <si>
    <t>Objekt 
Neu</t>
  </si>
  <si>
    <t>Baukosten 
EK II</t>
  </si>
  <si>
    <t>OFFERTE / VERTRAG
Leistungen Phase MK / AP (SIA 31)</t>
  </si>
  <si>
    <t xml:space="preserve">Eff. zu erbringenden Leistungen </t>
  </si>
  <si>
    <t>x</t>
  </si>
  <si>
    <t>?</t>
  </si>
  <si>
    <t>X</t>
  </si>
  <si>
    <t>(X)</t>
  </si>
  <si>
    <t>(x)</t>
  </si>
  <si>
    <t>Zusätzlicher Aufwand MK</t>
  </si>
  <si>
    <t>Tage</t>
  </si>
  <si>
    <t>h-Soll</t>
  </si>
  <si>
    <t>Stand per Ende Nov. 2013:</t>
  </si>
  <si>
    <t>Soll h AeBo (Tot-15% PL)</t>
  </si>
  <si>
    <t>Statik gemäss Checkliste INGE</t>
  </si>
  <si>
    <t>gewünscht?</t>
  </si>
  <si>
    <t>-</t>
  </si>
  <si>
    <t>Angaben in Sammelberichten Ü-B + TB  als Zusatzleistungen</t>
  </si>
  <si>
    <t>Statik gemäss Checkliste INGE + alle Dokumente für Dossier MK (NV, Ü-B, TB)</t>
  </si>
  <si>
    <t>Da nur 1 TB für alle UNF erstellt wird, ist der Mehraufwand nicht so gross. Für Pläne und Kosten ist ein geringer Mehraufwand vorhanden</t>
  </si>
  <si>
    <t>Zusätzliche Statik gemäss Checkliste INGE (vorgesehen war nur Erdbeben) sowie alle Dokumente für Dossier MK (NV, Ü-B, TB)</t>
  </si>
  <si>
    <t>Zusatzleistungen</t>
  </si>
  <si>
    <t xml:space="preserve">Std. </t>
  </si>
  <si>
    <t xml:space="preserve">Vertrag INGE </t>
  </si>
  <si>
    <t>h</t>
  </si>
  <si>
    <t>Std.</t>
  </si>
  <si>
    <t>Aufgelauf.</t>
  </si>
  <si>
    <t xml:space="preserve">Restaufwandschätzung per Ende Nov. 2013 </t>
  </si>
  <si>
    <t>ca.</t>
  </si>
  <si>
    <t>Vorrat</t>
  </si>
  <si>
    <t xml:space="preserve">Diff. zu Vorrat </t>
  </si>
  <si>
    <t>ÜBRIGE K + ELT's</t>
  </si>
  <si>
    <t>BR Lindenacker</t>
  </si>
  <si>
    <t>1.405.1 + 2</t>
  </si>
  <si>
    <t>BR Zunzgen</t>
  </si>
  <si>
    <t>1.406.1 + 2</t>
  </si>
  <si>
    <t>BR Oberburg</t>
  </si>
  <si>
    <t>1.407.1 + 2</t>
  </si>
  <si>
    <t>Anker zu Brücke Oberburg</t>
  </si>
  <si>
    <t>BR Eptingen</t>
  </si>
  <si>
    <t>1.421.1 + 2</t>
  </si>
  <si>
    <t>ÜF Zubringer AS Sissach</t>
  </si>
  <si>
    <t xml:space="preserve">
- Zusätzliche Inspektionen gemäss Checkliste / Antrag INGE
  (inkl. Org. und Begleitung Inspektion Spannglieder und Brückenlager)
- Zusätzlicher Aufwand für Erstellung ÜB &gt; Vorgesehen war nur eine Überarbeitung des
  EK-Berichts
- Mehraufwand für Analyse der Grundlagen (Ber. HI, MP) &gt; Obj. besteht aus 2 Brücken
- Mehraufwand für Erstellung Pläne &gt; Objekt besteht aus 2 Brücken
- Mehraufwand für Massnahmen zur Erhöhung der Durchfahrtshöhe Kantonsstrasse
</t>
  </si>
  <si>
    <t xml:space="preserve">- Zusätzliche stat. Überprüfungen gemäss Checkliste  INGE (Überprüfung Unterbau,
  Auskragung Fahrbahnplatte) &gt; Vorgesehen war nur die
  konzeptionelle Ausarbeitung der im EK vorgeschlagenen Erdbebenmassnahmen.
- Zusätzliche Inspektionen gemäss Checkliste / Antrag INGE
  (inkl. Org. und Begleitung Inspektion Brückenlager)
- Zusätzlicher Aufwand für Erstellung ÜB &gt; Vorgesehen war nur eine Überarbeitung des
  EK-Berichts
- Mehraufwand für Analyse der Grundlagen (Ber. HI, MP), Obj. besteht aus 2 Brücken
- Mehraufwand für Erstellung Pläne &gt; Objekt besteht aus 2 Brücken
</t>
  </si>
  <si>
    <t>- Zusätzliche Inspektionen gemäss Checkliste / Antrag INGE
  (inkl. Org. und Begleitung Inspektion Brückenlager)
- Zusätzlicher Aufwand für Erstellung ÜB &gt; Vorgesehen war nur eine Überarbeitung des
  EK-Berichts
- Mehraufwand für Analyse der Grundlagen (Ber. HI, MP) &gt; Obj. besteht aus 2 Brücken
- Mehraufwand für Erstellung Pläne &gt; Objekt besteht aus 2 Brücken
- Mehraufwand für stat. Überprüfung &gt; Grosser Ausnutzungsgrad der einzelnen Bauteile
  erforderte detaillierte Modellbildung mit z.T. mehreren Berechnungsgängen</t>
  </si>
  <si>
    <t>Bearbeitung des Objekts war bisher nicht vorgesehen:
- Analyse Bestandspläne gestaltet sich sehr aufwendig (Umfangreiche Baugeschichte)
- Stat. Überprüfungen gemäss Checkliste  / Antrag INGE (Überprüfung Unterbau)
- Inspektionen gemäss Checkliste / Antrag INGE
  (inkl. Org. und Begleitung Inspektion Brückenlager)
- Erstellung NV, ÜB und TB &gt; Erstellung der Berichte war bisher nicht vorgesehen</t>
  </si>
  <si>
    <t>Bearbeitung des Objekts war bisher nicht vorgesehen:
- Stat. Überprüfungen gemäss Checkliste INGE (Überprüfung der Brückenplatte)
- Erstellung NV, ÜB, PB, TB und Pläne  &gt; Erstellung der Dokumente war  bisher nicht
   vorgesehen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</si>
</sst>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#,##0.000"/>
    <numFmt numFmtId="166" formatCode="0.0"/>
    <numFmt numFmtId="167" formatCode="_ * #,##0.0_ ;_ * \-#,##0.0_ ;_ * &quot;-&quot;??_ ;_ @_ "/>
    <numFmt numFmtId="168" formatCode="_ * #,##0_ ;_ * \-#,##0_ ;_ * &quot;-&quot;??_ ;_ @_ 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2"/>
      <color theme="1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347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0" fontId="0" fillId="0" borderId="8" xfId="0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Fill="1"/>
    <xf numFmtId="0" fontId="2" fillId="0" borderId="0" xfId="0" applyFont="1" applyBorder="1" applyAlignment="1">
      <alignment horizontal="right"/>
    </xf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0" fontId="2" fillId="0" borderId="0" xfId="0" applyFont="1" applyBorder="1"/>
    <xf numFmtId="0" fontId="0" fillId="0" borderId="16" xfId="0" applyBorder="1"/>
    <xf numFmtId="0" fontId="1" fillId="0" borderId="0" xfId="0" applyFont="1" applyFill="1" applyBorder="1"/>
    <xf numFmtId="0" fontId="1" fillId="0" borderId="16" xfId="0" applyFont="1" applyFill="1" applyBorder="1"/>
    <xf numFmtId="0" fontId="1" fillId="0" borderId="0" xfId="0" applyFont="1" applyBorder="1"/>
    <xf numFmtId="0" fontId="1" fillId="0" borderId="16" xfId="0" applyFont="1" applyBorder="1"/>
    <xf numFmtId="0" fontId="0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8" borderId="0" xfId="0" applyFont="1" applyFill="1" applyBorder="1" applyAlignment="1">
      <alignment horizontal="center" vertical="center" textRotation="90"/>
    </xf>
    <xf numFmtId="9" fontId="10" fillId="4" borderId="37" xfId="1" applyFont="1" applyFill="1" applyBorder="1" applyAlignment="1">
      <alignment horizontal="center" vertical="center"/>
    </xf>
    <xf numFmtId="9" fontId="10" fillId="4" borderId="38" xfId="1" applyFont="1" applyFill="1" applyBorder="1" applyAlignment="1">
      <alignment horizontal="center" vertical="center"/>
    </xf>
    <xf numFmtId="9" fontId="10" fillId="4" borderId="35" xfId="1" applyFont="1" applyFill="1" applyBorder="1" applyAlignment="1">
      <alignment horizontal="center" vertical="center"/>
    </xf>
    <xf numFmtId="9" fontId="10" fillId="4" borderId="36" xfId="1" applyFont="1" applyFill="1" applyBorder="1" applyAlignment="1">
      <alignment horizontal="center" vertical="center"/>
    </xf>
    <xf numFmtId="9" fontId="10" fillId="4" borderId="39" xfId="1" applyFont="1" applyFill="1" applyBorder="1" applyAlignment="1">
      <alignment horizontal="center" vertical="center"/>
    </xf>
    <xf numFmtId="9" fontId="10" fillId="4" borderId="40" xfId="1" applyFont="1" applyFill="1" applyBorder="1" applyAlignment="1">
      <alignment horizontal="center" vertical="center"/>
    </xf>
    <xf numFmtId="9" fontId="10" fillId="5" borderId="41" xfId="1" applyFont="1" applyFill="1" applyBorder="1" applyAlignment="1">
      <alignment horizontal="center" vertical="center"/>
    </xf>
    <xf numFmtId="9" fontId="10" fillId="5" borderId="42" xfId="1" applyFont="1" applyFill="1" applyBorder="1" applyAlignment="1">
      <alignment horizontal="center" vertical="center"/>
    </xf>
    <xf numFmtId="9" fontId="10" fillId="5" borderId="43" xfId="1" applyFont="1" applyFill="1" applyBorder="1" applyAlignment="1">
      <alignment horizontal="center" vertical="center"/>
    </xf>
    <xf numFmtId="9" fontId="10" fillId="5" borderId="37" xfId="1" applyFont="1" applyFill="1" applyBorder="1" applyAlignment="1">
      <alignment horizontal="center" vertical="center"/>
    </xf>
    <xf numFmtId="9" fontId="10" fillId="5" borderId="35" xfId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9" fontId="10" fillId="6" borderId="37" xfId="1" applyFont="1" applyFill="1" applyBorder="1" applyAlignment="1">
      <alignment horizontal="center"/>
    </xf>
    <xf numFmtId="9" fontId="10" fillId="6" borderId="35" xfId="1" applyFont="1" applyFill="1" applyBorder="1"/>
    <xf numFmtId="9" fontId="10" fillId="6" borderId="39" xfId="1" applyFont="1" applyFill="1" applyBorder="1"/>
    <xf numFmtId="9" fontId="10" fillId="6" borderId="35" xfId="1" applyFont="1" applyFill="1" applyBorder="1" applyAlignment="1">
      <alignment horizontal="center" vertical="center"/>
    </xf>
    <xf numFmtId="9" fontId="10" fillId="6" borderId="39" xfId="1" applyFont="1" applyFill="1" applyBorder="1" applyAlignment="1">
      <alignment horizontal="center" vertical="center"/>
    </xf>
    <xf numFmtId="9" fontId="10" fillId="7" borderId="37" xfId="1" applyFont="1" applyFill="1" applyBorder="1" applyAlignment="1">
      <alignment horizontal="center" vertical="center"/>
    </xf>
    <xf numFmtId="9" fontId="10" fillId="7" borderId="35" xfId="1" applyFont="1" applyFill="1" applyBorder="1" applyAlignment="1">
      <alignment horizontal="center" vertical="center"/>
    </xf>
    <xf numFmtId="9" fontId="10" fillId="7" borderId="39" xfId="1" applyFont="1" applyFill="1" applyBorder="1" applyAlignment="1">
      <alignment horizontal="center" vertical="center"/>
    </xf>
    <xf numFmtId="0" fontId="0" fillId="7" borderId="26" xfId="0" applyFill="1" applyBorder="1"/>
    <xf numFmtId="164" fontId="0" fillId="7" borderId="12" xfId="0" applyNumberFormat="1" applyFill="1" applyBorder="1" applyAlignment="1">
      <alignment horizontal="left"/>
    </xf>
    <xf numFmtId="165" fontId="0" fillId="7" borderId="31" xfId="0" applyNumberFormat="1" applyFill="1" applyBorder="1"/>
    <xf numFmtId="0" fontId="1" fillId="7" borderId="26" xfId="0" applyFont="1" applyFill="1" applyBorder="1"/>
    <xf numFmtId="0" fontId="2" fillId="7" borderId="33" xfId="0" applyFont="1" applyFill="1" applyBorder="1" applyAlignment="1">
      <alignment horizontal="right"/>
    </xf>
    <xf numFmtId="0" fontId="2" fillId="7" borderId="31" xfId="0" applyFont="1" applyFill="1" applyBorder="1" applyAlignment="1">
      <alignment horizontal="right"/>
    </xf>
    <xf numFmtId="0" fontId="2" fillId="7" borderId="12" xfId="0" applyFont="1" applyFill="1" applyBorder="1" applyAlignment="1">
      <alignment horizontal="right"/>
    </xf>
    <xf numFmtId="0" fontId="2" fillId="7" borderId="27" xfId="0" applyFont="1" applyFill="1" applyBorder="1" applyAlignment="1">
      <alignment horizontal="right"/>
    </xf>
    <xf numFmtId="0" fontId="2" fillId="5" borderId="45" xfId="0" applyFont="1" applyFill="1" applyBorder="1"/>
    <xf numFmtId="164" fontId="2" fillId="5" borderId="46" xfId="0" applyNumberFormat="1" applyFont="1" applyFill="1" applyBorder="1" applyAlignment="1">
      <alignment horizontal="left"/>
    </xf>
    <xf numFmtId="165" fontId="2" fillId="5" borderId="47" xfId="0" applyNumberFormat="1" applyFont="1" applyFill="1" applyBorder="1" applyAlignment="1">
      <alignment horizontal="right"/>
    </xf>
    <xf numFmtId="0" fontId="2" fillId="5" borderId="26" xfId="0" applyFont="1" applyFill="1" applyBorder="1"/>
    <xf numFmtId="164" fontId="2" fillId="5" borderId="12" xfId="0" applyNumberFormat="1" applyFont="1" applyFill="1" applyBorder="1" applyAlignment="1">
      <alignment horizontal="left"/>
    </xf>
    <xf numFmtId="165" fontId="2" fillId="5" borderId="31" xfId="0" applyNumberFormat="1" applyFont="1" applyFill="1" applyBorder="1" applyAlignment="1">
      <alignment horizontal="right"/>
    </xf>
    <xf numFmtId="165" fontId="9" fillId="5" borderId="31" xfId="0" quotePrefix="1" applyNumberFormat="1" applyFont="1" applyFill="1" applyBorder="1" applyAlignment="1">
      <alignment horizontal="right"/>
    </xf>
    <xf numFmtId="0" fontId="2" fillId="6" borderId="26" xfId="0" applyFont="1" applyFill="1" applyBorder="1"/>
    <xf numFmtId="164" fontId="2" fillId="6" borderId="12" xfId="0" applyNumberFormat="1" applyFont="1" applyFill="1" applyBorder="1" applyAlignment="1">
      <alignment horizontal="left"/>
    </xf>
    <xf numFmtId="165" fontId="2" fillId="6" borderId="31" xfId="0" applyNumberFormat="1" applyFont="1" applyFill="1" applyBorder="1" applyAlignment="1">
      <alignment horizontal="right"/>
    </xf>
    <xf numFmtId="165" fontId="9" fillId="6" borderId="31" xfId="0" quotePrefix="1" applyNumberFormat="1" applyFont="1" applyFill="1" applyBorder="1" applyAlignment="1">
      <alignment horizontal="right"/>
    </xf>
    <xf numFmtId="0" fontId="2" fillId="5" borderId="48" xfId="0" applyFont="1" applyFill="1" applyBorder="1" applyAlignment="1">
      <alignment horizontal="right"/>
    </xf>
    <xf numFmtId="0" fontId="2" fillId="5" borderId="47" xfId="0" applyFont="1" applyFill="1" applyBorder="1" applyAlignment="1">
      <alignment horizontal="right"/>
    </xf>
    <xf numFmtId="0" fontId="2" fillId="5" borderId="33" xfId="0" applyFont="1" applyFill="1" applyBorder="1" applyAlignment="1">
      <alignment horizontal="right"/>
    </xf>
    <xf numFmtId="0" fontId="2" fillId="5" borderId="31" xfId="0" applyFont="1" applyFill="1" applyBorder="1" applyAlignment="1">
      <alignment horizontal="right"/>
    </xf>
    <xf numFmtId="43" fontId="2" fillId="5" borderId="33" xfId="0" applyNumberFormat="1" applyFont="1" applyFill="1" applyBorder="1" applyAlignment="1">
      <alignment horizontal="right"/>
    </xf>
    <xf numFmtId="43" fontId="2" fillId="5" borderId="31" xfId="0" applyNumberFormat="1" applyFont="1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2" fillId="6" borderId="31" xfId="0" quotePrefix="1" applyFont="1" applyFill="1" applyBorder="1" applyAlignment="1">
      <alignment horizontal="right"/>
    </xf>
    <xf numFmtId="0" fontId="2" fillId="6" borderId="31" xfId="0" applyFont="1" applyFill="1" applyBorder="1" applyAlignment="1">
      <alignment horizontal="right"/>
    </xf>
    <xf numFmtId="0" fontId="2" fillId="5" borderId="46" xfId="0" applyFont="1" applyFill="1" applyBorder="1" applyAlignment="1">
      <alignment horizontal="right"/>
    </xf>
    <xf numFmtId="0" fontId="2" fillId="5" borderId="49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27" xfId="0" applyFont="1" applyFill="1" applyBorder="1" applyAlignment="1">
      <alignment horizontal="right"/>
    </xf>
    <xf numFmtId="43" fontId="2" fillId="5" borderId="12" xfId="0" applyNumberFormat="1" applyFont="1" applyFill="1" applyBorder="1" applyAlignment="1">
      <alignment horizontal="right"/>
    </xf>
    <xf numFmtId="43" fontId="2" fillId="5" borderId="27" xfId="0" applyNumberFormat="1" applyFont="1" applyFill="1" applyBorder="1" applyAlignment="1">
      <alignment horizontal="right"/>
    </xf>
    <xf numFmtId="43" fontId="2" fillId="6" borderId="12" xfId="0" quotePrefix="1" applyNumberFormat="1" applyFont="1" applyFill="1" applyBorder="1" applyAlignment="1">
      <alignment horizontal="right"/>
    </xf>
    <xf numFmtId="0" fontId="2" fillId="6" borderId="12" xfId="0" quotePrefix="1" applyFont="1" applyFill="1" applyBorder="1" applyAlignment="1">
      <alignment horizontal="right"/>
    </xf>
    <xf numFmtId="43" fontId="2" fillId="6" borderId="27" xfId="0" quotePrefix="1" applyNumberFormat="1" applyFont="1" applyFill="1" applyBorder="1" applyAlignment="1">
      <alignment horizontal="right"/>
    </xf>
    <xf numFmtId="0" fontId="2" fillId="6" borderId="12" xfId="0" applyFont="1" applyFill="1" applyBorder="1" applyAlignment="1">
      <alignment horizontal="right"/>
    </xf>
    <xf numFmtId="43" fontId="2" fillId="6" borderId="12" xfId="0" applyNumberFormat="1" applyFont="1" applyFill="1" applyBorder="1" applyAlignment="1">
      <alignment horizontal="right"/>
    </xf>
    <xf numFmtId="43" fontId="2" fillId="6" borderId="27" xfId="0" applyNumberFormat="1" applyFont="1" applyFill="1" applyBorder="1" applyAlignment="1">
      <alignment horizontal="right"/>
    </xf>
    <xf numFmtId="0" fontId="2" fillId="6" borderId="27" xfId="0" applyFont="1" applyFill="1" applyBorder="1" applyAlignment="1">
      <alignment horizontal="right"/>
    </xf>
    <xf numFmtId="0" fontId="2" fillId="4" borderId="26" xfId="0" applyFont="1" applyFill="1" applyBorder="1"/>
    <xf numFmtId="164" fontId="2" fillId="4" borderId="12" xfId="0" applyNumberFormat="1" applyFont="1" applyFill="1" applyBorder="1" applyAlignment="1">
      <alignment horizontal="left"/>
    </xf>
    <xf numFmtId="165" fontId="9" fillId="4" borderId="31" xfId="0" applyNumberFormat="1" applyFont="1" applyFill="1" applyBorder="1" applyAlignment="1">
      <alignment horizontal="right"/>
    </xf>
    <xf numFmtId="165" fontId="2" fillId="4" borderId="31" xfId="0" applyNumberFormat="1" applyFont="1" applyFill="1" applyBorder="1" applyAlignment="1">
      <alignment horizontal="right"/>
    </xf>
    <xf numFmtId="0" fontId="2" fillId="4" borderId="28" xfId="0" applyFont="1" applyFill="1" applyBorder="1"/>
    <xf numFmtId="164" fontId="2" fillId="4" borderId="29" xfId="0" applyNumberFormat="1" applyFont="1" applyFill="1" applyBorder="1" applyAlignment="1">
      <alignment horizontal="left"/>
    </xf>
    <xf numFmtId="165" fontId="9" fillId="4" borderId="32" xfId="0" quotePrefix="1" applyNumberFormat="1" applyFont="1" applyFill="1" applyBorder="1" applyAlignment="1">
      <alignment horizontal="right"/>
    </xf>
    <xf numFmtId="43" fontId="2" fillId="4" borderId="31" xfId="0" applyNumberFormat="1" applyFont="1" applyFill="1" applyBorder="1" applyAlignment="1">
      <alignment horizontal="right"/>
    </xf>
    <xf numFmtId="0" fontId="2" fillId="4" borderId="33" xfId="0" applyFont="1" applyFill="1" applyBorder="1" applyAlignment="1">
      <alignment horizontal="right"/>
    </xf>
    <xf numFmtId="0" fontId="2" fillId="4" borderId="31" xfId="0" applyFont="1" applyFill="1" applyBorder="1" applyAlignment="1">
      <alignment horizontal="right"/>
    </xf>
    <xf numFmtId="43" fontId="2" fillId="4" borderId="33" xfId="0" applyNumberFormat="1" applyFont="1" applyFill="1" applyBorder="1" applyAlignment="1">
      <alignment horizontal="right"/>
    </xf>
    <xf numFmtId="0" fontId="2" fillId="4" borderId="34" xfId="0" applyFont="1" applyFill="1" applyBorder="1" applyAlignment="1">
      <alignment horizontal="right"/>
    </xf>
    <xf numFmtId="43" fontId="2" fillId="4" borderId="32" xfId="0" applyNumberFormat="1" applyFont="1" applyFill="1" applyBorder="1" applyAlignment="1">
      <alignment horizontal="right"/>
    </xf>
    <xf numFmtId="43" fontId="2" fillId="4" borderId="12" xfId="0" applyNumberFormat="1" applyFont="1" applyFill="1" applyBorder="1" applyAlignment="1">
      <alignment horizontal="right"/>
    </xf>
    <xf numFmtId="43" fontId="2" fillId="4" borderId="27" xfId="0" applyNumberFormat="1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4" borderId="27" xfId="0" applyFont="1" applyFill="1" applyBorder="1" applyAlignment="1">
      <alignment horizontal="right"/>
    </xf>
    <xf numFmtId="0" fontId="2" fillId="4" borderId="29" xfId="0" quotePrefix="1" applyFont="1" applyFill="1" applyBorder="1" applyAlignment="1">
      <alignment horizontal="right"/>
    </xf>
    <xf numFmtId="43" fontId="2" fillId="4" borderId="29" xfId="0" quotePrefix="1" applyNumberFormat="1" applyFont="1" applyFill="1" applyBorder="1" applyAlignment="1">
      <alignment horizontal="right"/>
    </xf>
    <xf numFmtId="43" fontId="2" fillId="4" borderId="30" xfId="0" quotePrefix="1" applyNumberFormat="1" applyFont="1" applyFill="1" applyBorder="1" applyAlignment="1">
      <alignment horizontal="right"/>
    </xf>
    <xf numFmtId="0" fontId="0" fillId="0" borderId="50" xfId="0" applyBorder="1"/>
    <xf numFmtId="0" fontId="0" fillId="0" borderId="25" xfId="0" applyBorder="1" applyAlignment="1">
      <alignment horizontal="center"/>
    </xf>
    <xf numFmtId="0" fontId="0" fillId="0" borderId="21" xfId="0" applyBorder="1"/>
    <xf numFmtId="0" fontId="0" fillId="0" borderId="20" xfId="0" applyBorder="1" applyAlignment="1">
      <alignment horizontal="right"/>
    </xf>
    <xf numFmtId="43" fontId="9" fillId="4" borderId="44" xfId="0" applyNumberFormat="1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43" fontId="9" fillId="5" borderId="44" xfId="0" applyNumberFormat="1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/>
    </xf>
    <xf numFmtId="0" fontId="9" fillId="6" borderId="44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43" fontId="2" fillId="4" borderId="31" xfId="0" applyNumberFormat="1" applyFont="1" applyFill="1" applyBorder="1" applyAlignment="1">
      <alignment horizontal="center" vertical="center"/>
    </xf>
    <xf numFmtId="43" fontId="2" fillId="4" borderId="33" xfId="0" applyNumberFormat="1" applyFont="1" applyFill="1" applyBorder="1" applyAlignment="1">
      <alignment horizontal="center" vertical="center"/>
    </xf>
    <xf numFmtId="43" fontId="2" fillId="4" borderId="12" xfId="0" applyNumberFormat="1" applyFont="1" applyFill="1" applyBorder="1" applyAlignment="1">
      <alignment horizontal="center" vertical="center"/>
    </xf>
    <xf numFmtId="43" fontId="2" fillId="4" borderId="27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43" fontId="2" fillId="4" borderId="58" xfId="0" applyNumberFormat="1" applyFont="1" applyFill="1" applyBorder="1" applyAlignment="1">
      <alignment horizontal="center" vertical="center"/>
    </xf>
    <xf numFmtId="43" fontId="2" fillId="4" borderId="26" xfId="0" applyNumberFormat="1" applyFont="1" applyFill="1" applyBorder="1" applyAlignment="1">
      <alignment horizontal="center" vertical="center"/>
    </xf>
    <xf numFmtId="0" fontId="2" fillId="4" borderId="59" xfId="0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43" fontId="2" fillId="4" borderId="32" xfId="0" applyNumberFormat="1" applyFont="1" applyFill="1" applyBorder="1" applyAlignment="1">
      <alignment horizontal="center" vertical="center"/>
    </xf>
    <xf numFmtId="0" fontId="2" fillId="4" borderId="60" xfId="0" applyFont="1" applyFill="1" applyBorder="1" applyAlignment="1">
      <alignment horizontal="center" vertical="center"/>
    </xf>
    <xf numFmtId="0" fontId="2" fillId="4" borderId="28" xfId="0" quotePrefix="1" applyFont="1" applyFill="1" applyBorder="1" applyAlignment="1">
      <alignment horizontal="center" vertical="center"/>
    </xf>
    <xf numFmtId="43" fontId="2" fillId="4" borderId="29" xfId="0" quotePrefix="1" applyNumberFormat="1" applyFont="1" applyFill="1" applyBorder="1" applyAlignment="1">
      <alignment horizontal="center" vertical="center"/>
    </xf>
    <xf numFmtId="43" fontId="2" fillId="4" borderId="30" xfId="0" quotePrefix="1" applyNumberFormat="1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43" fontId="2" fillId="5" borderId="12" xfId="0" applyNumberFormat="1" applyFont="1" applyFill="1" applyBorder="1" applyAlignment="1">
      <alignment horizontal="center" vertical="center"/>
    </xf>
    <xf numFmtId="43" fontId="2" fillId="5" borderId="27" xfId="0" applyNumberFormat="1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43" fontId="2" fillId="5" borderId="33" xfId="0" applyNumberFormat="1" applyFont="1" applyFill="1" applyBorder="1" applyAlignment="1">
      <alignment horizontal="center" vertical="center"/>
    </xf>
    <xf numFmtId="43" fontId="2" fillId="5" borderId="31" xfId="0" applyNumberFormat="1" applyFont="1" applyFill="1" applyBorder="1" applyAlignment="1">
      <alignment horizontal="center" vertical="center"/>
    </xf>
    <xf numFmtId="43" fontId="2" fillId="5" borderId="58" xfId="0" applyNumberFormat="1" applyFont="1" applyFill="1" applyBorder="1" applyAlignment="1">
      <alignment horizontal="center" vertical="center"/>
    </xf>
    <xf numFmtId="43" fontId="2" fillId="5" borderId="26" xfId="0" applyNumberFormat="1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1" xfId="0" quotePrefix="1" applyFont="1" applyFill="1" applyBorder="1" applyAlignment="1">
      <alignment horizontal="center" vertical="center"/>
    </xf>
    <xf numFmtId="43" fontId="2" fillId="6" borderId="12" xfId="0" quotePrefix="1" applyNumberFormat="1" applyFont="1" applyFill="1" applyBorder="1" applyAlignment="1">
      <alignment horizontal="center" vertical="center"/>
    </xf>
    <xf numFmtId="0" fontId="2" fillId="6" borderId="12" xfId="0" quotePrefix="1" applyFont="1" applyFill="1" applyBorder="1" applyAlignment="1">
      <alignment horizontal="center" vertical="center"/>
    </xf>
    <xf numFmtId="43" fontId="2" fillId="6" borderId="27" xfId="0" quotePrefix="1" applyNumberFormat="1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43" fontId="2" fillId="6" borderId="12" xfId="0" applyNumberFormat="1" applyFont="1" applyFill="1" applyBorder="1" applyAlignment="1">
      <alignment horizontal="center" vertical="center"/>
    </xf>
    <xf numFmtId="43" fontId="2" fillId="6" borderId="27" xfId="0" applyNumberFormat="1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9" borderId="23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9" fontId="10" fillId="9" borderId="18" xfId="1" applyFont="1" applyFill="1" applyBorder="1"/>
    <xf numFmtId="9" fontId="10" fillId="9" borderId="8" xfId="1" applyFont="1" applyFill="1" applyBorder="1"/>
    <xf numFmtId="9" fontId="10" fillId="9" borderId="16" xfId="1" applyFont="1" applyFill="1" applyBorder="1"/>
    <xf numFmtId="9" fontId="10" fillId="9" borderId="18" xfId="1" applyFont="1" applyFill="1" applyBorder="1" applyAlignment="1">
      <alignment horizontal="center"/>
    </xf>
    <xf numFmtId="9" fontId="10" fillId="9" borderId="8" xfId="1" applyFont="1" applyFill="1" applyBorder="1" applyAlignment="1">
      <alignment horizontal="center"/>
    </xf>
    <xf numFmtId="9" fontId="10" fillId="9" borderId="16" xfId="1" applyFont="1" applyFill="1" applyBorder="1" applyAlignment="1">
      <alignment horizontal="center"/>
    </xf>
    <xf numFmtId="9" fontId="10" fillId="9" borderId="19" xfId="1" applyFont="1" applyFill="1" applyBorder="1" applyAlignment="1">
      <alignment horizontal="right"/>
    </xf>
    <xf numFmtId="9" fontId="10" fillId="9" borderId="9" xfId="1" applyFont="1" applyFill="1" applyBorder="1" applyAlignment="1">
      <alignment horizontal="right"/>
    </xf>
    <xf numFmtId="9" fontId="10" fillId="9" borderId="17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3" fontId="2" fillId="0" borderId="0" xfId="0" quotePrefix="1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0" fontId="2" fillId="7" borderId="6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54" xfId="0" applyFont="1" applyFill="1" applyBorder="1" applyAlignment="1">
      <alignment horizontal="center" vertical="center"/>
    </xf>
    <xf numFmtId="3" fontId="0" fillId="2" borderId="0" xfId="0" applyNumberFormat="1" applyFill="1"/>
    <xf numFmtId="3" fontId="0" fillId="2" borderId="0" xfId="0" applyNumberFormat="1" applyFill="1" applyBorder="1" applyAlignment="1">
      <alignment horizontal="right"/>
    </xf>
    <xf numFmtId="3" fontId="0" fillId="2" borderId="10" xfId="0" applyNumberFormat="1" applyFill="1" applyBorder="1"/>
    <xf numFmtId="3" fontId="0" fillId="2" borderId="0" xfId="0" applyNumberFormat="1" applyFill="1" applyBorder="1"/>
    <xf numFmtId="3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left"/>
    </xf>
    <xf numFmtId="3" fontId="1" fillId="2" borderId="0" xfId="0" applyNumberFormat="1" applyFont="1" applyFill="1" applyAlignment="1">
      <alignment horizontal="right"/>
    </xf>
    <xf numFmtId="0" fontId="0" fillId="0" borderId="10" xfId="0" applyBorder="1" applyAlignment="1">
      <alignment horizontal="right" wrapText="1"/>
    </xf>
    <xf numFmtId="0" fontId="14" fillId="0" borderId="0" xfId="0" applyFont="1" applyAlignment="1">
      <alignment vertical="top"/>
    </xf>
    <xf numFmtId="0" fontId="1" fillId="2" borderId="0" xfId="0" applyFont="1" applyFill="1" applyAlignment="1">
      <alignment horizontal="right"/>
    </xf>
    <xf numFmtId="3" fontId="1" fillId="2" borderId="0" xfId="0" applyNumberFormat="1" applyFont="1" applyFill="1" applyAlignment="1">
      <alignment horizontal="left"/>
    </xf>
    <xf numFmtId="168" fontId="1" fillId="2" borderId="0" xfId="0" applyNumberFormat="1" applyFont="1" applyFill="1"/>
    <xf numFmtId="167" fontId="0" fillId="2" borderId="0" xfId="0" applyNumberFormat="1" applyFill="1"/>
    <xf numFmtId="1" fontId="1" fillId="0" borderId="0" xfId="0" applyNumberFormat="1" applyFont="1" applyBorder="1"/>
    <xf numFmtId="1" fontId="1" fillId="0" borderId="4" xfId="0" applyNumberFormat="1" applyFont="1" applyBorder="1" applyAlignment="1">
      <alignment horizontal="right"/>
    </xf>
    <xf numFmtId="1" fontId="0" fillId="0" borderId="4" xfId="0" applyNumberForma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2" fillId="7" borderId="61" xfId="0" applyFont="1" applyFill="1" applyBorder="1" applyAlignment="1">
      <alignment vertical="center"/>
    </xf>
    <xf numFmtId="0" fontId="2" fillId="7" borderId="62" xfId="0" applyFont="1" applyFill="1" applyBorder="1" applyAlignment="1">
      <alignment vertical="center"/>
    </xf>
    <xf numFmtId="0" fontId="2" fillId="7" borderId="35" xfId="0" applyFont="1" applyFill="1" applyBorder="1" applyAlignment="1">
      <alignment vertical="center"/>
    </xf>
    <xf numFmtId="0" fontId="2" fillId="7" borderId="58" xfId="0" applyFont="1" applyFill="1" applyBorder="1" applyAlignment="1">
      <alignment vertic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 applyAlignment="1">
      <alignment horizontal="left"/>
    </xf>
    <xf numFmtId="1" fontId="1" fillId="0" borderId="0" xfId="0" applyNumberFormat="1" applyFont="1" applyBorder="1" applyAlignment="1">
      <alignment horizontal="right"/>
    </xf>
    <xf numFmtId="165" fontId="2" fillId="10" borderId="65" xfId="0" applyNumberFormat="1" applyFont="1" applyFill="1" applyBorder="1" applyAlignment="1">
      <alignment horizontal="right" vertical="center"/>
    </xf>
    <xf numFmtId="0" fontId="2" fillId="10" borderId="66" xfId="0" applyFont="1" applyFill="1" applyBorder="1" applyAlignment="1">
      <alignment horizontal="right" vertical="center"/>
    </xf>
    <xf numFmtId="0" fontId="2" fillId="10" borderId="65" xfId="0" applyFont="1" applyFill="1" applyBorder="1" applyAlignment="1">
      <alignment horizontal="right" vertical="center"/>
    </xf>
    <xf numFmtId="0" fontId="2" fillId="10" borderId="64" xfId="0" applyFont="1" applyFill="1" applyBorder="1" applyAlignment="1">
      <alignment horizontal="right" vertical="center"/>
    </xf>
    <xf numFmtId="0" fontId="2" fillId="10" borderId="67" xfId="0" applyFont="1" applyFill="1" applyBorder="1" applyAlignment="1">
      <alignment horizontal="right" vertical="center"/>
    </xf>
    <xf numFmtId="0" fontId="9" fillId="10" borderId="68" xfId="0" applyFont="1" applyFill="1" applyBorder="1" applyAlignment="1">
      <alignment horizontal="center" vertical="center"/>
    </xf>
    <xf numFmtId="0" fontId="2" fillId="10" borderId="66" xfId="0" applyFont="1" applyFill="1" applyBorder="1" applyAlignment="1">
      <alignment horizontal="center" vertical="center"/>
    </xf>
    <xf numFmtId="0" fontId="2" fillId="10" borderId="65" xfId="0" applyFont="1" applyFill="1" applyBorder="1" applyAlignment="1">
      <alignment horizontal="center" vertical="center"/>
    </xf>
    <xf numFmtId="0" fontId="2" fillId="10" borderId="64" xfId="0" applyFont="1" applyFill="1" applyBorder="1" applyAlignment="1">
      <alignment horizontal="center" vertical="center"/>
    </xf>
    <xf numFmtId="0" fontId="2" fillId="10" borderId="67" xfId="0" applyFont="1" applyFill="1" applyBorder="1" applyAlignment="1">
      <alignment horizontal="center" vertical="center"/>
    </xf>
    <xf numFmtId="9" fontId="10" fillId="10" borderId="69" xfId="1" applyFont="1" applyFill="1" applyBorder="1" applyAlignment="1">
      <alignment horizontal="center" vertical="center"/>
    </xf>
    <xf numFmtId="9" fontId="10" fillId="10" borderId="70" xfId="1" applyFont="1" applyFill="1" applyBorder="1" applyAlignment="1">
      <alignment horizontal="center" vertical="center"/>
    </xf>
    <xf numFmtId="165" fontId="2" fillId="10" borderId="31" xfId="0" applyNumberFormat="1" applyFont="1" applyFill="1" applyBorder="1" applyAlignment="1">
      <alignment horizontal="right" vertical="center"/>
    </xf>
    <xf numFmtId="0" fontId="2" fillId="10" borderId="33" xfId="0" applyFont="1" applyFill="1" applyBorder="1" applyAlignment="1">
      <alignment horizontal="right" vertical="center"/>
    </xf>
    <xf numFmtId="0" fontId="2" fillId="10" borderId="31" xfId="0" applyFont="1" applyFill="1" applyBorder="1" applyAlignment="1">
      <alignment horizontal="right" vertical="center"/>
    </xf>
    <xf numFmtId="0" fontId="2" fillId="10" borderId="12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9" fillId="10" borderId="44" xfId="0" applyFont="1" applyFill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9" fontId="10" fillId="10" borderId="37" xfId="1" applyFont="1" applyFill="1" applyBorder="1" applyAlignment="1">
      <alignment horizontal="center" vertical="center"/>
    </xf>
    <xf numFmtId="9" fontId="10" fillId="10" borderId="35" xfId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left" vertical="center"/>
    </xf>
    <xf numFmtId="164" fontId="2" fillId="10" borderId="12" xfId="0" applyNumberFormat="1" applyFont="1" applyFill="1" applyBorder="1" applyAlignment="1">
      <alignment horizontal="left" vertical="center"/>
    </xf>
    <xf numFmtId="0" fontId="9" fillId="0" borderId="54" xfId="0" applyFont="1" applyFill="1" applyBorder="1" applyAlignment="1">
      <alignment horizontal="center" vertical="center"/>
    </xf>
    <xf numFmtId="9" fontId="10" fillId="10" borderId="39" xfId="1" applyFont="1" applyFill="1" applyBorder="1" applyAlignment="1">
      <alignment horizontal="center" vertical="center"/>
    </xf>
    <xf numFmtId="165" fontId="9" fillId="10" borderId="31" xfId="0" applyNumberFormat="1" applyFont="1" applyFill="1" applyBorder="1" applyAlignment="1">
      <alignment horizontal="right" vertical="center"/>
    </xf>
    <xf numFmtId="43" fontId="2" fillId="10" borderId="33" xfId="0" applyNumberFormat="1" applyFont="1" applyFill="1" applyBorder="1" applyAlignment="1">
      <alignment horizontal="right" vertical="center"/>
    </xf>
    <xf numFmtId="43" fontId="2" fillId="10" borderId="31" xfId="0" applyNumberFormat="1" applyFont="1" applyFill="1" applyBorder="1" applyAlignment="1">
      <alignment horizontal="right" vertical="center"/>
    </xf>
    <xf numFmtId="43" fontId="2" fillId="10" borderId="12" xfId="0" applyNumberFormat="1" applyFont="1" applyFill="1" applyBorder="1" applyAlignment="1">
      <alignment horizontal="right" vertical="center"/>
    </xf>
    <xf numFmtId="43" fontId="2" fillId="10" borderId="27" xfId="0" applyNumberFormat="1" applyFont="1" applyFill="1" applyBorder="1" applyAlignment="1">
      <alignment horizontal="right" vertical="center"/>
    </xf>
    <xf numFmtId="43" fontId="9" fillId="10" borderId="44" xfId="0" applyNumberFormat="1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43" fontId="2" fillId="10" borderId="33" xfId="0" applyNumberFormat="1" applyFont="1" applyFill="1" applyBorder="1" applyAlignment="1">
      <alignment horizontal="right"/>
    </xf>
    <xf numFmtId="43" fontId="2" fillId="10" borderId="31" xfId="0" applyNumberFormat="1" applyFont="1" applyFill="1" applyBorder="1" applyAlignment="1">
      <alignment horizontal="right"/>
    </xf>
    <xf numFmtId="43" fontId="2" fillId="10" borderId="12" xfId="0" applyNumberFormat="1" applyFont="1" applyFill="1" applyBorder="1" applyAlignment="1">
      <alignment horizontal="right"/>
    </xf>
    <xf numFmtId="43" fontId="2" fillId="10" borderId="27" xfId="0" applyNumberFormat="1" applyFont="1" applyFill="1" applyBorder="1" applyAlignment="1">
      <alignment horizontal="right"/>
    </xf>
    <xf numFmtId="43" fontId="2" fillId="10" borderId="33" xfId="0" applyNumberFormat="1" applyFont="1" applyFill="1" applyBorder="1" applyAlignment="1">
      <alignment horizontal="center" vertical="center"/>
    </xf>
    <xf numFmtId="43" fontId="2" fillId="10" borderId="31" xfId="0" applyNumberFormat="1" applyFont="1" applyFill="1" applyBorder="1" applyAlignment="1">
      <alignment horizontal="center" vertical="center"/>
    </xf>
    <xf numFmtId="43" fontId="2" fillId="10" borderId="12" xfId="0" applyNumberFormat="1" applyFont="1" applyFill="1" applyBorder="1" applyAlignment="1">
      <alignment horizontal="center" vertical="center"/>
    </xf>
    <xf numFmtId="43" fontId="2" fillId="10" borderId="27" xfId="0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vertical="center"/>
    </xf>
    <xf numFmtId="164" fontId="2" fillId="4" borderId="12" xfId="0" applyNumberFormat="1" applyFont="1" applyFill="1" applyBorder="1" applyAlignment="1">
      <alignment horizontal="left" vertical="center"/>
    </xf>
    <xf numFmtId="165" fontId="9" fillId="4" borderId="31" xfId="0" applyNumberFormat="1" applyFont="1" applyFill="1" applyBorder="1" applyAlignment="1">
      <alignment horizontal="right" vertical="center"/>
    </xf>
    <xf numFmtId="43" fontId="2" fillId="4" borderId="33" xfId="0" quotePrefix="1" applyNumberFormat="1" applyFont="1" applyFill="1" applyBorder="1" applyAlignment="1">
      <alignment horizontal="right" vertical="center"/>
    </xf>
    <xf numFmtId="43" fontId="2" fillId="4" borderId="31" xfId="0" applyNumberFormat="1" applyFont="1" applyFill="1" applyBorder="1" applyAlignment="1">
      <alignment horizontal="right" vertical="center"/>
    </xf>
    <xf numFmtId="43" fontId="2" fillId="4" borderId="33" xfId="0" applyNumberFormat="1" applyFont="1" applyFill="1" applyBorder="1" applyAlignment="1">
      <alignment horizontal="right" vertical="center"/>
    </xf>
    <xf numFmtId="43" fontId="2" fillId="4" borderId="12" xfId="0" applyNumberFormat="1" applyFont="1" applyFill="1" applyBorder="1" applyAlignment="1">
      <alignment horizontal="right" vertical="center"/>
    </xf>
    <xf numFmtId="43" fontId="2" fillId="4" borderId="27" xfId="0" applyNumberFormat="1" applyFont="1" applyFill="1" applyBorder="1" applyAlignment="1">
      <alignment horizontal="right" vertical="center"/>
    </xf>
    <xf numFmtId="41" fontId="0" fillId="0" borderId="7" xfId="0" applyNumberFormat="1" applyBorder="1" applyAlignment="1">
      <alignment horizontal="right"/>
    </xf>
    <xf numFmtId="43" fontId="2" fillId="4" borderId="33" xfId="0" quotePrefix="1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9" fontId="2" fillId="0" borderId="56" xfId="0" applyNumberFormat="1" applyFont="1" applyBorder="1" applyAlignment="1">
      <alignment vertical="center" wrapText="1"/>
    </xf>
    <xf numFmtId="49" fontId="2" fillId="0" borderId="57" xfId="0" applyNumberFormat="1" applyFont="1" applyBorder="1" applyAlignment="1">
      <alignment vertical="center" wrapText="1"/>
    </xf>
    <xf numFmtId="49" fontId="2" fillId="0" borderId="53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16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2" fillId="10" borderId="63" xfId="0" applyFont="1" applyFill="1" applyBorder="1" applyAlignment="1">
      <alignment horizontal="left" vertical="center"/>
    </xf>
    <xf numFmtId="0" fontId="2" fillId="10" borderId="26" xfId="0" applyFont="1" applyFill="1" applyBorder="1" applyAlignment="1">
      <alignment horizontal="left" vertical="center"/>
    </xf>
    <xf numFmtId="9" fontId="10" fillId="10" borderId="71" xfId="1" applyFont="1" applyFill="1" applyBorder="1" applyAlignment="1">
      <alignment horizontal="center" vertical="center"/>
    </xf>
    <xf numFmtId="9" fontId="10" fillId="10" borderId="72" xfId="1" applyFont="1" applyFill="1" applyBorder="1" applyAlignment="1">
      <alignment horizontal="center" vertical="center"/>
    </xf>
    <xf numFmtId="9" fontId="10" fillId="10" borderId="73" xfId="1" applyFont="1" applyFill="1" applyBorder="1" applyAlignment="1">
      <alignment horizontal="center" vertical="center"/>
    </xf>
    <xf numFmtId="164" fontId="2" fillId="10" borderId="12" xfId="0" applyNumberFormat="1" applyFont="1" applyFill="1" applyBorder="1" applyAlignment="1">
      <alignment horizontal="left" vertical="center"/>
    </xf>
    <xf numFmtId="164" fontId="2" fillId="10" borderId="64" xfId="0" applyNumberFormat="1" applyFont="1" applyFill="1" applyBorder="1" applyAlignment="1">
      <alignment horizontal="left" vertic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FFFF99"/>
      <color rgb="FFFF66CC"/>
      <color rgb="FFF0D300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U64"/>
  <sheetViews>
    <sheetView showGridLines="0" showZeros="0" tabSelected="1" view="pageBreakPreview" topLeftCell="A13" zoomScale="85" zoomScaleNormal="70" zoomScaleSheetLayoutView="85" zoomScalePageLayoutView="80" workbookViewId="0">
      <pane xSplit="5010" topLeftCell="O1" activePane="topRight"/>
      <selection activeCell="A21" sqref="A21:XFD22"/>
      <selection pane="topRight" activeCell="G26" sqref="G26"/>
    </sheetView>
  </sheetViews>
  <sheetFormatPr baseColWidth="10" defaultRowHeight="12.75" x14ac:dyDescent="0.2"/>
  <cols>
    <col min="1" max="1" width="6.5703125" bestFit="1" customWidth="1"/>
    <col min="2" max="2" width="30.5703125" customWidth="1"/>
    <col min="3" max="3" width="15.140625" style="1" bestFit="1" customWidth="1"/>
    <col min="4" max="4" width="10.7109375" style="3" bestFit="1" customWidth="1"/>
    <col min="5" max="5" width="5.140625" customWidth="1"/>
    <col min="6" max="6" width="15" style="4" bestFit="1" customWidth="1"/>
    <col min="7" max="7" width="17.140625" style="4" bestFit="1" customWidth="1"/>
    <col min="8" max="8" width="6.7109375" style="4" bestFit="1" customWidth="1"/>
    <col min="9" max="9" width="5.85546875" style="4" bestFit="1" customWidth="1"/>
    <col min="10" max="11" width="5.140625" style="4" bestFit="1" customWidth="1"/>
    <col min="12" max="12" width="5.85546875" style="4" bestFit="1" customWidth="1"/>
    <col min="13" max="13" width="7.28515625" style="4" bestFit="1" customWidth="1"/>
    <col min="14" max="14" width="3.7109375" customWidth="1"/>
    <col min="15" max="15" width="8.140625" bestFit="1" customWidth="1"/>
    <col min="16" max="16" width="0.140625" customWidth="1"/>
    <col min="17" max="17" width="11.140625" customWidth="1"/>
    <col min="18" max="18" width="9" customWidth="1"/>
    <col min="19" max="19" width="12.85546875" style="139" customWidth="1"/>
    <col min="20" max="20" width="13.42578125" style="139" customWidth="1"/>
    <col min="21" max="21" width="5.5703125" style="139" bestFit="1" customWidth="1"/>
    <col min="22" max="22" width="5.85546875" style="139" bestFit="1" customWidth="1"/>
    <col min="23" max="24" width="5.140625" style="139" bestFit="1" customWidth="1"/>
    <col min="25" max="25" width="5.85546875" style="139" bestFit="1" customWidth="1"/>
    <col min="26" max="26" width="7.28515625" style="139" bestFit="1" customWidth="1"/>
    <col min="27" max="27" width="1.5703125" style="139" customWidth="1"/>
    <col min="28" max="28" width="13.140625" style="4" customWidth="1"/>
    <col min="29" max="29" width="15.28515625" style="4" customWidth="1"/>
    <col min="30" max="30" width="5.7109375" style="4" bestFit="1" customWidth="1"/>
    <col min="31" max="31" width="5.85546875" style="4" bestFit="1" customWidth="1"/>
    <col min="32" max="33" width="5.7109375" style="4" bestFit="1" customWidth="1"/>
    <col min="34" max="34" width="5.85546875" style="4" bestFit="1" customWidth="1"/>
    <col min="35" max="35" width="7.28515625" style="4" bestFit="1" customWidth="1"/>
    <col min="36" max="36" width="3.7109375" customWidth="1"/>
    <col min="37" max="37" width="6.85546875" customWidth="1"/>
    <col min="38" max="39" width="8.28515625" customWidth="1"/>
    <col min="40" max="40" width="6" hidden="1" customWidth="1"/>
    <col min="41" max="41" width="3" bestFit="1" customWidth="1"/>
    <col min="42" max="42" width="4.5703125" bestFit="1" customWidth="1"/>
    <col min="43" max="43" width="82.85546875" style="41" customWidth="1"/>
    <col min="44" max="46" width="6.5703125" bestFit="1" customWidth="1"/>
    <col min="47" max="47" width="0.5703125" customWidth="1"/>
  </cols>
  <sheetData>
    <row r="3" spans="1:47" ht="63.75" customHeight="1" x14ac:dyDescent="0.2">
      <c r="B3" s="241" t="s">
        <v>102</v>
      </c>
    </row>
    <row r="4" spans="1:47" ht="13.5" thickBot="1" x14ac:dyDescent="0.25"/>
    <row r="5" spans="1:47" ht="40.5" customHeight="1" x14ac:dyDescent="0.25">
      <c r="F5" s="317" t="s">
        <v>73</v>
      </c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9"/>
      <c r="S5" s="337" t="s">
        <v>74</v>
      </c>
      <c r="T5" s="338"/>
      <c r="U5" s="338"/>
      <c r="V5" s="338"/>
      <c r="W5" s="338"/>
      <c r="X5" s="338"/>
      <c r="Y5" s="338"/>
      <c r="Z5" s="338"/>
      <c r="AA5" s="338"/>
      <c r="AB5" s="338"/>
      <c r="AC5" s="338"/>
      <c r="AD5" s="338"/>
      <c r="AE5" s="338"/>
      <c r="AF5" s="338"/>
      <c r="AG5" s="338"/>
      <c r="AH5" s="338"/>
      <c r="AI5" s="338"/>
      <c r="AJ5" s="338"/>
      <c r="AK5" s="338"/>
      <c r="AL5" s="338"/>
      <c r="AM5" s="338"/>
      <c r="AN5" s="338"/>
      <c r="AO5" s="338"/>
      <c r="AP5" s="338"/>
      <c r="AQ5" s="339"/>
      <c r="AR5" s="320" t="s">
        <v>42</v>
      </c>
      <c r="AS5" s="321"/>
      <c r="AT5" s="322"/>
      <c r="AU5" s="22"/>
    </row>
    <row r="6" spans="1:47" ht="39" customHeight="1" x14ac:dyDescent="0.3">
      <c r="A6" s="23" t="s">
        <v>38</v>
      </c>
      <c r="F6" s="8"/>
      <c r="G6" s="5"/>
      <c r="H6" s="326" t="s">
        <v>22</v>
      </c>
      <c r="I6" s="327"/>
      <c r="J6" s="327"/>
      <c r="K6" s="327"/>
      <c r="L6" s="327"/>
      <c r="M6" s="328"/>
      <c r="O6" s="124"/>
      <c r="R6" s="20"/>
      <c r="S6" s="187"/>
      <c r="T6" s="188"/>
      <c r="U6" s="334" t="s">
        <v>22</v>
      </c>
      <c r="V6" s="335"/>
      <c r="W6" s="335"/>
      <c r="X6" s="335"/>
      <c r="Y6" s="335"/>
      <c r="Z6" s="336"/>
      <c r="AA6" s="219"/>
      <c r="AB6" s="8"/>
      <c r="AC6" s="5"/>
      <c r="AD6" s="326" t="s">
        <v>22</v>
      </c>
      <c r="AE6" s="327"/>
      <c r="AF6" s="327"/>
      <c r="AG6" s="327"/>
      <c r="AH6" s="327"/>
      <c r="AI6" s="328"/>
      <c r="AK6" s="126"/>
      <c r="AN6" s="20"/>
      <c r="AO6" s="31"/>
      <c r="AP6" s="31"/>
      <c r="AQ6" s="189"/>
      <c r="AR6" s="323"/>
      <c r="AS6" s="324"/>
      <c r="AT6" s="325"/>
      <c r="AU6" s="22"/>
    </row>
    <row r="7" spans="1:47" ht="25.5" x14ac:dyDescent="0.2">
      <c r="F7" s="8" t="s">
        <v>0</v>
      </c>
      <c r="G7" s="5" t="s">
        <v>28</v>
      </c>
      <c r="H7" s="15" t="s">
        <v>23</v>
      </c>
      <c r="I7" s="16" t="s">
        <v>27</v>
      </c>
      <c r="J7" s="16" t="s">
        <v>24</v>
      </c>
      <c r="K7" s="16" t="s">
        <v>25</v>
      </c>
      <c r="L7" s="16" t="s">
        <v>1</v>
      </c>
      <c r="M7" s="17" t="s">
        <v>26</v>
      </c>
      <c r="N7" s="7"/>
      <c r="O7" s="125" t="s">
        <v>43</v>
      </c>
      <c r="P7" s="16" t="s">
        <v>30</v>
      </c>
      <c r="Q7" s="16" t="s">
        <v>31</v>
      </c>
      <c r="R7" s="17" t="s">
        <v>32</v>
      </c>
      <c r="S7" s="187" t="s">
        <v>0</v>
      </c>
      <c r="T7" s="188" t="s">
        <v>28</v>
      </c>
      <c r="U7" s="190" t="s">
        <v>23</v>
      </c>
      <c r="V7" s="191" t="s">
        <v>27</v>
      </c>
      <c r="W7" s="191" t="s">
        <v>24</v>
      </c>
      <c r="X7" s="191" t="s">
        <v>25</v>
      </c>
      <c r="Y7" s="191" t="s">
        <v>1</v>
      </c>
      <c r="Z7" s="192" t="s">
        <v>26</v>
      </c>
      <c r="AA7" s="219"/>
      <c r="AB7" s="8" t="s">
        <v>0</v>
      </c>
      <c r="AC7" s="5" t="s">
        <v>28</v>
      </c>
      <c r="AD7" s="15" t="s">
        <v>23</v>
      </c>
      <c r="AE7" s="16" t="s">
        <v>27</v>
      </c>
      <c r="AF7" s="16" t="s">
        <v>24</v>
      </c>
      <c r="AG7" s="16" t="s">
        <v>25</v>
      </c>
      <c r="AH7" s="16" t="s">
        <v>1</v>
      </c>
      <c r="AI7" s="17" t="s">
        <v>26</v>
      </c>
      <c r="AJ7" s="7"/>
      <c r="AK7" s="125" t="s">
        <v>43</v>
      </c>
      <c r="AL7" s="240" t="s">
        <v>30</v>
      </c>
      <c r="AM7" s="240" t="s">
        <v>31</v>
      </c>
      <c r="AN7" s="17"/>
      <c r="AO7" s="28"/>
      <c r="AP7" s="28"/>
      <c r="AQ7" s="193"/>
      <c r="AR7" s="207" t="s">
        <v>40</v>
      </c>
      <c r="AS7" s="208" t="s">
        <v>33</v>
      </c>
      <c r="AT7" s="209" t="s">
        <v>39</v>
      </c>
      <c r="AU7" s="24"/>
    </row>
    <row r="8" spans="1:47" ht="64.5" customHeight="1" x14ac:dyDescent="0.25">
      <c r="A8" s="137" t="s">
        <v>71</v>
      </c>
      <c r="B8" t="s">
        <v>18</v>
      </c>
      <c r="C8" s="1" t="s">
        <v>19</v>
      </c>
      <c r="D8" s="138" t="s">
        <v>72</v>
      </c>
      <c r="E8" t="s">
        <v>21</v>
      </c>
      <c r="F8" s="10" t="s">
        <v>41</v>
      </c>
      <c r="G8" s="11" t="s">
        <v>29</v>
      </c>
      <c r="H8" s="14"/>
      <c r="I8" s="12"/>
      <c r="J8" s="12"/>
      <c r="K8" s="12"/>
      <c r="L8" s="12"/>
      <c r="M8" s="13"/>
      <c r="O8" s="126"/>
      <c r="P8" s="19"/>
      <c r="Q8" s="19"/>
      <c r="R8" s="21"/>
      <c r="S8" s="194" t="s">
        <v>41</v>
      </c>
      <c r="T8" s="195" t="s">
        <v>29</v>
      </c>
      <c r="U8" s="196"/>
      <c r="V8" s="197"/>
      <c r="W8" s="197"/>
      <c r="X8" s="197"/>
      <c r="Y8" s="197"/>
      <c r="Z8" s="198"/>
      <c r="AA8" s="220"/>
      <c r="AB8" s="10" t="s">
        <v>41</v>
      </c>
      <c r="AC8" s="11" t="s">
        <v>29</v>
      </c>
      <c r="AD8" s="14"/>
      <c r="AE8" s="12"/>
      <c r="AF8" s="12"/>
      <c r="AG8" s="12"/>
      <c r="AH8" s="12"/>
      <c r="AI8" s="13"/>
      <c r="AK8" s="126"/>
      <c r="AL8" s="19"/>
      <c r="AM8" s="19"/>
      <c r="AN8" s="21"/>
      <c r="AO8" s="329" t="s">
        <v>70</v>
      </c>
      <c r="AP8" s="330"/>
      <c r="AQ8" s="331"/>
      <c r="AR8" s="210"/>
      <c r="AS8" s="211"/>
      <c r="AT8" s="212"/>
      <c r="AU8" s="24"/>
    </row>
    <row r="9" spans="1:47" ht="15" x14ac:dyDescent="0.25">
      <c r="B9" s="27"/>
      <c r="C9" s="29"/>
      <c r="D9" s="30"/>
      <c r="F9" s="8"/>
      <c r="G9" s="5"/>
      <c r="H9" s="8"/>
      <c r="I9" s="5"/>
      <c r="J9" s="5"/>
      <c r="K9" s="5"/>
      <c r="L9" s="5"/>
      <c r="M9" s="9"/>
      <c r="O9" s="126"/>
      <c r="P9" s="18"/>
      <c r="Q9" s="18"/>
      <c r="R9" s="20"/>
      <c r="S9" s="187"/>
      <c r="T9" s="188"/>
      <c r="U9" s="187"/>
      <c r="V9" s="188"/>
      <c r="W9" s="188"/>
      <c r="X9" s="188"/>
      <c r="Y9" s="188"/>
      <c r="Z9" s="199"/>
      <c r="AA9" s="219"/>
      <c r="AB9" s="8"/>
      <c r="AC9" s="5"/>
      <c r="AD9" s="8"/>
      <c r="AE9" s="5"/>
      <c r="AF9" s="5"/>
      <c r="AG9" s="5"/>
      <c r="AH9" s="5"/>
      <c r="AI9" s="9"/>
      <c r="AK9" s="126"/>
      <c r="AL9" s="18"/>
      <c r="AM9" s="18"/>
      <c r="AN9" s="20"/>
      <c r="AO9" s="332" t="s">
        <v>80</v>
      </c>
      <c r="AP9" s="333"/>
      <c r="AQ9" s="333"/>
      <c r="AR9" s="213">
        <v>0.42499999999999999</v>
      </c>
      <c r="AS9" s="214">
        <v>0.15</v>
      </c>
      <c r="AT9" s="215">
        <v>0.42499999999999999</v>
      </c>
      <c r="AU9" s="24"/>
    </row>
    <row r="10" spans="1:47" ht="15.75" thickBot="1" x14ac:dyDescent="0.3">
      <c r="B10" s="27"/>
      <c r="C10" s="29"/>
      <c r="D10" s="30"/>
      <c r="F10" s="224">
        <f>SUM(F11:F41)</f>
        <v>17</v>
      </c>
      <c r="G10" s="223">
        <f>SUM(G11:G53)</f>
        <v>42.5</v>
      </c>
      <c r="H10" s="309">
        <f>SUM(H11:H53)</f>
        <v>13</v>
      </c>
      <c r="I10" s="5">
        <f>SUM(I11:I53)</f>
        <v>124</v>
      </c>
      <c r="J10" s="5">
        <f>SUM(J11:J53)</f>
        <v>15</v>
      </c>
      <c r="K10" s="5">
        <f>SUM(K11:K53)</f>
        <v>32</v>
      </c>
      <c r="L10" s="5">
        <f>SUM(L11:L53)</f>
        <v>27</v>
      </c>
      <c r="M10" s="9">
        <f>SUM(M11:M53)</f>
        <v>12</v>
      </c>
      <c r="N10" s="6"/>
      <c r="O10" s="226"/>
      <c r="P10" s="225">
        <f>SUM(F10:M10)</f>
        <v>282.5</v>
      </c>
      <c r="Q10" s="38">
        <f>P10*8.5</f>
        <v>2401.25</v>
      </c>
      <c r="R10" s="39"/>
      <c r="S10" s="187"/>
      <c r="T10" s="188"/>
      <c r="U10" s="187"/>
      <c r="V10" s="188"/>
      <c r="W10" s="188"/>
      <c r="X10" s="188"/>
      <c r="Y10" s="188"/>
      <c r="Z10" s="199"/>
      <c r="AA10" s="219"/>
      <c r="AB10" s="224">
        <f>SUM(AB11:AB41)</f>
        <v>32.75</v>
      </c>
      <c r="AC10" s="223">
        <f>SUM(AC11:AC53)</f>
        <v>22</v>
      </c>
      <c r="AD10" s="309">
        <f>SUM(AD11:AD53)</f>
        <v>26</v>
      </c>
      <c r="AE10" s="5">
        <f>SUM(AE11:AE53)</f>
        <v>111</v>
      </c>
      <c r="AF10" s="5">
        <f>SUM(AF11:AF53)</f>
        <v>12</v>
      </c>
      <c r="AG10" s="5">
        <f>SUM(AG11:AG53)</f>
        <v>24.625</v>
      </c>
      <c r="AH10" s="5">
        <f>SUM(AH11:AH53)</f>
        <v>26</v>
      </c>
      <c r="AI10" s="9">
        <f>SUM(AI11:AI53)</f>
        <v>9</v>
      </c>
      <c r="AJ10" s="6"/>
      <c r="AK10" s="127"/>
      <c r="AL10" s="248">
        <f>SUM(AB10:AI10)</f>
        <v>263.375</v>
      </c>
      <c r="AM10" s="247">
        <f>AL10*8.5</f>
        <v>2238.6875</v>
      </c>
      <c r="AN10" s="39"/>
      <c r="AO10" s="200" t="s">
        <v>66</v>
      </c>
      <c r="AP10" s="200" t="s">
        <v>67</v>
      </c>
      <c r="AQ10" s="201" t="s">
        <v>65</v>
      </c>
      <c r="AR10" s="216"/>
      <c r="AS10" s="217"/>
      <c r="AT10" s="218"/>
      <c r="AU10" s="24"/>
    </row>
    <row r="11" spans="1:47" ht="120" customHeight="1" x14ac:dyDescent="0.2">
      <c r="B11" s="340" t="s">
        <v>103</v>
      </c>
      <c r="C11" s="346" t="s">
        <v>104</v>
      </c>
      <c r="D11" s="257">
        <v>0.67800000000000005</v>
      </c>
      <c r="F11" s="258">
        <v>1</v>
      </c>
      <c r="G11" s="259">
        <v>4</v>
      </c>
      <c r="H11" s="258">
        <v>1.5</v>
      </c>
      <c r="I11" s="260">
        <v>15</v>
      </c>
      <c r="J11" s="260">
        <v>1</v>
      </c>
      <c r="K11" s="260">
        <v>3</v>
      </c>
      <c r="L11" s="260">
        <v>2</v>
      </c>
      <c r="M11" s="261">
        <v>1</v>
      </c>
      <c r="N11" s="5"/>
      <c r="O11" s="262">
        <f>SUM(F11:M11)</f>
        <v>28.5</v>
      </c>
      <c r="P11" s="223"/>
      <c r="Q11" s="254"/>
      <c r="R11" s="35"/>
      <c r="S11" s="263" t="s">
        <v>75</v>
      </c>
      <c r="T11" s="264" t="s">
        <v>75</v>
      </c>
      <c r="U11" s="263" t="s">
        <v>75</v>
      </c>
      <c r="V11" s="265" t="s">
        <v>75</v>
      </c>
      <c r="W11" s="265" t="s">
        <v>75</v>
      </c>
      <c r="X11" s="265" t="s">
        <v>75</v>
      </c>
      <c r="Y11" s="265" t="s">
        <v>75</v>
      </c>
      <c r="Z11" s="266" t="s">
        <v>75</v>
      </c>
      <c r="AA11" s="219"/>
      <c r="AB11" s="263">
        <v>8</v>
      </c>
      <c r="AC11" s="264">
        <v>4</v>
      </c>
      <c r="AD11" s="263">
        <v>6</v>
      </c>
      <c r="AE11" s="265">
        <v>32</v>
      </c>
      <c r="AF11" s="265">
        <v>3</v>
      </c>
      <c r="AG11" s="265">
        <v>3</v>
      </c>
      <c r="AH11" s="265">
        <v>4</v>
      </c>
      <c r="AI11" s="266">
        <v>1</v>
      </c>
      <c r="AJ11" s="5"/>
      <c r="AK11" s="266">
        <f t="shared" ref="AK11:AK19" si="0">SUM(AB11:AI11)</f>
        <v>61</v>
      </c>
      <c r="AL11" s="255"/>
      <c r="AM11" s="256"/>
      <c r="AN11" s="35"/>
      <c r="AO11" s="203" t="s">
        <v>64</v>
      </c>
      <c r="AP11" s="204"/>
      <c r="AQ11" s="202" t="s">
        <v>115</v>
      </c>
      <c r="AR11" s="267"/>
      <c r="AS11" s="268"/>
      <c r="AT11" s="342">
        <v>1</v>
      </c>
      <c r="AU11" s="24"/>
    </row>
    <row r="12" spans="1:47" ht="15" x14ac:dyDescent="0.2">
      <c r="B12" s="341"/>
      <c r="C12" s="345"/>
      <c r="D12" s="269"/>
      <c r="F12" s="270"/>
      <c r="G12" s="271"/>
      <c r="H12" s="270"/>
      <c r="I12" s="272"/>
      <c r="J12" s="272"/>
      <c r="K12" s="272"/>
      <c r="L12" s="272"/>
      <c r="M12" s="273"/>
      <c r="N12" s="5"/>
      <c r="O12" s="274">
        <f t="shared" ref="O12:O20" si="1">SUM(F12:M12)</f>
        <v>0</v>
      </c>
      <c r="P12" s="223"/>
      <c r="Q12" s="254"/>
      <c r="R12" s="35"/>
      <c r="S12" s="275"/>
      <c r="T12" s="276"/>
      <c r="U12" s="275"/>
      <c r="V12" s="277"/>
      <c r="W12" s="277"/>
      <c r="X12" s="277"/>
      <c r="Y12" s="277"/>
      <c r="Z12" s="278"/>
      <c r="AA12" s="219"/>
      <c r="AB12" s="275"/>
      <c r="AC12" s="276"/>
      <c r="AD12" s="275"/>
      <c r="AE12" s="277"/>
      <c r="AF12" s="277"/>
      <c r="AG12" s="277"/>
      <c r="AH12" s="277"/>
      <c r="AI12" s="278"/>
      <c r="AJ12" s="5"/>
      <c r="AK12" s="278">
        <f t="shared" si="0"/>
        <v>0</v>
      </c>
      <c r="AL12" s="255"/>
      <c r="AM12" s="256"/>
      <c r="AN12" s="35"/>
      <c r="AO12" s="203"/>
      <c r="AP12" s="204"/>
      <c r="AQ12" s="202"/>
      <c r="AR12" s="279"/>
      <c r="AS12" s="280"/>
      <c r="AT12" s="343"/>
      <c r="AU12" s="24"/>
    </row>
    <row r="13" spans="1:47" ht="104.25" customHeight="1" x14ac:dyDescent="0.2">
      <c r="B13" s="341" t="s">
        <v>105</v>
      </c>
      <c r="C13" s="345" t="s">
        <v>106</v>
      </c>
      <c r="D13" s="269">
        <v>0.38800000000000001</v>
      </c>
      <c r="F13" s="270">
        <v>1</v>
      </c>
      <c r="G13" s="271">
        <v>4</v>
      </c>
      <c r="H13" s="270">
        <v>1</v>
      </c>
      <c r="I13" s="272">
        <v>15</v>
      </c>
      <c r="J13" s="272">
        <v>1</v>
      </c>
      <c r="K13" s="272">
        <v>3</v>
      </c>
      <c r="L13" s="272">
        <v>2</v>
      </c>
      <c r="M13" s="273">
        <v>1</v>
      </c>
      <c r="N13" s="5"/>
      <c r="O13" s="274">
        <f t="shared" si="1"/>
        <v>28</v>
      </c>
      <c r="P13" s="223"/>
      <c r="Q13" s="254"/>
      <c r="R13" s="35"/>
      <c r="S13" s="275" t="s">
        <v>75</v>
      </c>
      <c r="T13" s="276" t="s">
        <v>75</v>
      </c>
      <c r="U13" s="275" t="s">
        <v>75</v>
      </c>
      <c r="V13" s="277" t="s">
        <v>75</v>
      </c>
      <c r="W13" s="277" t="s">
        <v>75</v>
      </c>
      <c r="X13" s="277" t="s">
        <v>75</v>
      </c>
      <c r="Y13" s="277" t="s">
        <v>75</v>
      </c>
      <c r="Z13" s="278" t="s">
        <v>75</v>
      </c>
      <c r="AA13" s="219"/>
      <c r="AB13" s="275">
        <v>8</v>
      </c>
      <c r="AC13" s="276">
        <v>4</v>
      </c>
      <c r="AD13" s="275">
        <v>5</v>
      </c>
      <c r="AE13" s="277">
        <v>15</v>
      </c>
      <c r="AF13" s="277">
        <v>3</v>
      </c>
      <c r="AG13" s="277">
        <v>3</v>
      </c>
      <c r="AH13" s="277">
        <v>4</v>
      </c>
      <c r="AI13" s="278">
        <v>1</v>
      </c>
      <c r="AJ13" s="5"/>
      <c r="AK13" s="278">
        <f t="shared" si="0"/>
        <v>43</v>
      </c>
      <c r="AL13" s="255"/>
      <c r="AM13" s="256"/>
      <c r="AN13" s="35"/>
      <c r="AO13" s="203" t="s">
        <v>64</v>
      </c>
      <c r="AP13" s="204"/>
      <c r="AQ13" s="202" t="s">
        <v>113</v>
      </c>
      <c r="AR13" s="279"/>
      <c r="AS13" s="280"/>
      <c r="AT13" s="344">
        <v>1</v>
      </c>
      <c r="AU13" s="24"/>
    </row>
    <row r="14" spans="1:47" ht="15" x14ac:dyDescent="0.2">
      <c r="B14" s="341"/>
      <c r="C14" s="345"/>
      <c r="D14" s="269"/>
      <c r="F14" s="270"/>
      <c r="G14" s="271"/>
      <c r="H14" s="270"/>
      <c r="I14" s="272"/>
      <c r="J14" s="272"/>
      <c r="K14" s="272"/>
      <c r="L14" s="272"/>
      <c r="M14" s="273"/>
      <c r="N14" s="5"/>
      <c r="O14" s="274">
        <f t="shared" si="1"/>
        <v>0</v>
      </c>
      <c r="P14" s="223"/>
      <c r="Q14" s="254"/>
      <c r="R14" s="35"/>
      <c r="S14" s="275"/>
      <c r="T14" s="276"/>
      <c r="U14" s="275"/>
      <c r="V14" s="277"/>
      <c r="W14" s="277"/>
      <c r="X14" s="277"/>
      <c r="Y14" s="277"/>
      <c r="Z14" s="278"/>
      <c r="AA14" s="219"/>
      <c r="AB14" s="275"/>
      <c r="AC14" s="276"/>
      <c r="AD14" s="275"/>
      <c r="AE14" s="277"/>
      <c r="AF14" s="277"/>
      <c r="AG14" s="277"/>
      <c r="AH14" s="277"/>
      <c r="AI14" s="278"/>
      <c r="AJ14" s="5"/>
      <c r="AK14" s="278">
        <f t="shared" si="0"/>
        <v>0</v>
      </c>
      <c r="AL14" s="255"/>
      <c r="AM14" s="256"/>
      <c r="AN14" s="35"/>
      <c r="AO14" s="203"/>
      <c r="AP14" s="204"/>
      <c r="AQ14" s="202"/>
      <c r="AR14" s="279"/>
      <c r="AS14" s="280"/>
      <c r="AT14" s="343"/>
      <c r="AU14" s="24"/>
    </row>
    <row r="15" spans="1:47" ht="124.5" customHeight="1" x14ac:dyDescent="0.2">
      <c r="B15" s="341" t="s">
        <v>107</v>
      </c>
      <c r="C15" s="345" t="s">
        <v>108</v>
      </c>
      <c r="D15" s="269">
        <v>0.44</v>
      </c>
      <c r="F15" s="270">
        <v>1</v>
      </c>
      <c r="G15" s="271">
        <v>4</v>
      </c>
      <c r="H15" s="270">
        <v>1</v>
      </c>
      <c r="I15" s="272">
        <v>5</v>
      </c>
      <c r="J15" s="272">
        <v>1</v>
      </c>
      <c r="K15" s="272">
        <v>3</v>
      </c>
      <c r="L15" s="272">
        <v>2</v>
      </c>
      <c r="M15" s="273">
        <v>1</v>
      </c>
      <c r="N15" s="5"/>
      <c r="O15" s="274">
        <f t="shared" si="1"/>
        <v>18</v>
      </c>
      <c r="P15" s="223"/>
      <c r="Q15" s="254"/>
      <c r="R15" s="35"/>
      <c r="S15" s="275" t="s">
        <v>75</v>
      </c>
      <c r="T15" s="276" t="s">
        <v>75</v>
      </c>
      <c r="U15" s="275" t="s">
        <v>75</v>
      </c>
      <c r="V15" s="277" t="s">
        <v>75</v>
      </c>
      <c r="W15" s="277" t="s">
        <v>75</v>
      </c>
      <c r="X15" s="277" t="s">
        <v>75</v>
      </c>
      <c r="Y15" s="277" t="s">
        <v>75</v>
      </c>
      <c r="Z15" s="278" t="s">
        <v>75</v>
      </c>
      <c r="AA15" s="219"/>
      <c r="AB15" s="275">
        <v>6</v>
      </c>
      <c r="AC15" s="276">
        <v>4</v>
      </c>
      <c r="AD15" s="275">
        <v>5</v>
      </c>
      <c r="AE15" s="277">
        <v>18</v>
      </c>
      <c r="AF15" s="277">
        <v>3</v>
      </c>
      <c r="AG15" s="277">
        <v>3</v>
      </c>
      <c r="AH15" s="277">
        <v>4</v>
      </c>
      <c r="AI15" s="278">
        <v>1</v>
      </c>
      <c r="AJ15" s="5"/>
      <c r="AK15" s="278">
        <f t="shared" si="0"/>
        <v>44</v>
      </c>
      <c r="AL15" s="255"/>
      <c r="AM15" s="256"/>
      <c r="AN15" s="35"/>
      <c r="AO15" s="232" t="s">
        <v>64</v>
      </c>
      <c r="AP15" s="281"/>
      <c r="AQ15" s="202" t="s">
        <v>114</v>
      </c>
      <c r="AR15" s="279"/>
      <c r="AS15" s="280"/>
      <c r="AT15" s="344">
        <v>1</v>
      </c>
      <c r="AU15" s="24"/>
    </row>
    <row r="16" spans="1:47" ht="15" x14ac:dyDescent="0.2">
      <c r="B16" s="341"/>
      <c r="C16" s="345"/>
      <c r="D16" s="269"/>
      <c r="F16" s="270"/>
      <c r="G16" s="271"/>
      <c r="H16" s="270"/>
      <c r="I16" s="272"/>
      <c r="J16" s="272"/>
      <c r="K16" s="272"/>
      <c r="L16" s="272"/>
      <c r="M16" s="273"/>
      <c r="N16" s="5"/>
      <c r="O16" s="274"/>
      <c r="P16" s="223"/>
      <c r="Q16" s="254"/>
      <c r="R16" s="35"/>
      <c r="S16" s="275"/>
      <c r="T16" s="276"/>
      <c r="U16" s="275"/>
      <c r="V16" s="277"/>
      <c r="W16" s="277"/>
      <c r="X16" s="277"/>
      <c r="Y16" s="277"/>
      <c r="Z16" s="278"/>
      <c r="AA16" s="219"/>
      <c r="AB16" s="275"/>
      <c r="AC16" s="276"/>
      <c r="AD16" s="275"/>
      <c r="AE16" s="277"/>
      <c r="AF16" s="277"/>
      <c r="AG16" s="277"/>
      <c r="AH16" s="277"/>
      <c r="AI16" s="278"/>
      <c r="AJ16" s="5"/>
      <c r="AK16" s="278">
        <f t="shared" si="0"/>
        <v>0</v>
      </c>
      <c r="AL16" s="255"/>
      <c r="AM16" s="256"/>
      <c r="AN16" s="35"/>
      <c r="AO16" s="232"/>
      <c r="AP16" s="281"/>
      <c r="AQ16" s="202"/>
      <c r="AR16" s="279"/>
      <c r="AS16" s="280"/>
      <c r="AT16" s="343"/>
      <c r="AU16" s="24"/>
    </row>
    <row r="17" spans="1:47" ht="15" x14ac:dyDescent="0.2">
      <c r="B17" s="282" t="s">
        <v>109</v>
      </c>
      <c r="C17" s="283">
        <v>5.407</v>
      </c>
      <c r="D17" s="269"/>
      <c r="F17" s="270"/>
      <c r="G17" s="271"/>
      <c r="H17" s="270"/>
      <c r="I17" s="272"/>
      <c r="J17" s="272"/>
      <c r="K17" s="272"/>
      <c r="L17" s="272"/>
      <c r="M17" s="273"/>
      <c r="N17" s="5"/>
      <c r="O17" s="274"/>
      <c r="P17" s="223"/>
      <c r="Q17" s="254"/>
      <c r="R17" s="35"/>
      <c r="S17" s="275"/>
      <c r="T17" s="276"/>
      <c r="U17" s="275"/>
      <c r="V17" s="277"/>
      <c r="W17" s="277"/>
      <c r="X17" s="277"/>
      <c r="Y17" s="277"/>
      <c r="Z17" s="278"/>
      <c r="AA17" s="219"/>
      <c r="AB17" s="275"/>
      <c r="AC17" s="276"/>
      <c r="AD17" s="275"/>
      <c r="AE17" s="277"/>
      <c r="AF17" s="277"/>
      <c r="AG17" s="277"/>
      <c r="AH17" s="277"/>
      <c r="AI17" s="278"/>
      <c r="AJ17" s="5"/>
      <c r="AK17" s="278">
        <f t="shared" si="0"/>
        <v>0</v>
      </c>
      <c r="AL17" s="255"/>
      <c r="AM17" s="256"/>
      <c r="AN17" s="35"/>
      <c r="AO17" s="284"/>
      <c r="AP17" s="281" t="s">
        <v>68</v>
      </c>
      <c r="AQ17" s="202"/>
      <c r="AR17" s="279"/>
      <c r="AS17" s="280">
        <v>1</v>
      </c>
      <c r="AT17" s="285"/>
      <c r="AU17" s="24"/>
    </row>
    <row r="18" spans="1:47" ht="86.25" customHeight="1" x14ac:dyDescent="0.2">
      <c r="B18" s="341" t="s">
        <v>110</v>
      </c>
      <c r="C18" s="345" t="s">
        <v>111</v>
      </c>
      <c r="D18" s="286" t="s">
        <v>35</v>
      </c>
      <c r="F18" s="287">
        <v>0</v>
      </c>
      <c r="G18" s="288">
        <v>0</v>
      </c>
      <c r="H18" s="287">
        <v>0</v>
      </c>
      <c r="I18" s="289">
        <v>0</v>
      </c>
      <c r="J18" s="289">
        <v>0</v>
      </c>
      <c r="K18" s="289">
        <v>0</v>
      </c>
      <c r="L18" s="289">
        <v>0</v>
      </c>
      <c r="M18" s="290">
        <v>0</v>
      </c>
      <c r="N18" s="5"/>
      <c r="O18" s="291">
        <f t="shared" si="1"/>
        <v>0</v>
      </c>
      <c r="P18" s="223"/>
      <c r="Q18" s="254"/>
      <c r="R18" s="35"/>
      <c r="S18" s="297" t="s">
        <v>75</v>
      </c>
      <c r="T18" s="298" t="s">
        <v>75</v>
      </c>
      <c r="U18" s="297" t="s">
        <v>75</v>
      </c>
      <c r="V18" s="299" t="s">
        <v>75</v>
      </c>
      <c r="W18" s="299" t="s">
        <v>75</v>
      </c>
      <c r="X18" s="299" t="s">
        <v>75</v>
      </c>
      <c r="Y18" s="299"/>
      <c r="Z18" s="300" t="s">
        <v>75</v>
      </c>
      <c r="AA18" s="219"/>
      <c r="AB18" s="275">
        <v>6</v>
      </c>
      <c r="AC18" s="276">
        <v>2</v>
      </c>
      <c r="AD18" s="275">
        <v>5</v>
      </c>
      <c r="AE18" s="277">
        <v>10</v>
      </c>
      <c r="AF18" s="292"/>
      <c r="AG18" s="277">
        <v>3</v>
      </c>
      <c r="AH18" s="277"/>
      <c r="AI18" s="278">
        <v>1</v>
      </c>
      <c r="AJ18" s="5"/>
      <c r="AK18" s="278">
        <f t="shared" si="0"/>
        <v>27</v>
      </c>
      <c r="AL18" s="255"/>
      <c r="AM18" s="256"/>
      <c r="AN18" s="35"/>
      <c r="AO18" s="284" t="s">
        <v>64</v>
      </c>
      <c r="AP18" s="205"/>
      <c r="AQ18" s="202" t="s">
        <v>116</v>
      </c>
      <c r="AR18" s="279"/>
      <c r="AS18" s="280"/>
      <c r="AT18" s="344">
        <v>1</v>
      </c>
      <c r="AU18" s="24"/>
    </row>
    <row r="19" spans="1:47" ht="15" x14ac:dyDescent="0.2">
      <c r="B19" s="341"/>
      <c r="C19" s="345"/>
      <c r="D19" s="286"/>
      <c r="F19" s="293"/>
      <c r="G19" s="294"/>
      <c r="H19" s="293"/>
      <c r="I19" s="295"/>
      <c r="J19" s="295"/>
      <c r="K19" s="295"/>
      <c r="L19" s="295"/>
      <c r="M19" s="296"/>
      <c r="N19" s="5"/>
      <c r="O19" s="291">
        <f t="shared" si="1"/>
        <v>0</v>
      </c>
      <c r="P19" s="223"/>
      <c r="Q19" s="254"/>
      <c r="R19" s="35"/>
      <c r="S19" s="297"/>
      <c r="T19" s="298"/>
      <c r="U19" s="297"/>
      <c r="V19" s="299"/>
      <c r="W19" s="299"/>
      <c r="X19" s="299"/>
      <c r="Y19" s="299"/>
      <c r="Z19" s="300"/>
      <c r="AA19" s="219"/>
      <c r="AB19" s="297"/>
      <c r="AC19" s="298"/>
      <c r="AD19" s="297"/>
      <c r="AE19" s="299"/>
      <c r="AF19" s="299"/>
      <c r="AG19" s="299"/>
      <c r="AH19" s="299"/>
      <c r="AI19" s="300"/>
      <c r="AJ19" s="5"/>
      <c r="AK19" s="300">
        <f t="shared" si="0"/>
        <v>0</v>
      </c>
      <c r="AL19" s="228">
        <f>SUM(AK11:AK19)</f>
        <v>175</v>
      </c>
      <c r="AM19" s="246">
        <f>AL19*8.5</f>
        <v>1487.5</v>
      </c>
      <c r="AN19" s="35"/>
      <c r="AO19" s="284"/>
      <c r="AP19" s="205"/>
      <c r="AQ19" s="202"/>
      <c r="AR19" s="279"/>
      <c r="AS19" s="280"/>
      <c r="AT19" s="343"/>
      <c r="AU19" s="24"/>
    </row>
    <row r="20" spans="1:47" ht="57.75" customHeight="1" x14ac:dyDescent="0.2">
      <c r="B20" s="301" t="s">
        <v>112</v>
      </c>
      <c r="C20" s="302">
        <v>1.53</v>
      </c>
      <c r="D20" s="303" t="s">
        <v>35</v>
      </c>
      <c r="F20" s="304">
        <v>0</v>
      </c>
      <c r="G20" s="305">
        <v>0</v>
      </c>
      <c r="H20" s="306">
        <v>0</v>
      </c>
      <c r="I20" s="307">
        <v>0</v>
      </c>
      <c r="J20" s="307">
        <v>0</v>
      </c>
      <c r="K20" s="307">
        <v>0</v>
      </c>
      <c r="L20" s="307">
        <v>0</v>
      </c>
      <c r="M20" s="308">
        <v>0</v>
      </c>
      <c r="N20" s="5"/>
      <c r="O20" s="128">
        <f t="shared" si="1"/>
        <v>0</v>
      </c>
      <c r="P20" s="223"/>
      <c r="Q20" s="254"/>
      <c r="R20" s="35"/>
      <c r="S20" s="310" t="s">
        <v>75</v>
      </c>
      <c r="T20" s="140" t="s">
        <v>75</v>
      </c>
      <c r="U20" s="141" t="s">
        <v>75</v>
      </c>
      <c r="V20" s="142" t="s">
        <v>75</v>
      </c>
      <c r="W20" s="142"/>
      <c r="X20" s="142" t="s">
        <v>75</v>
      </c>
      <c r="Y20" s="142" t="s">
        <v>75</v>
      </c>
      <c r="Z20" s="143" t="s">
        <v>75</v>
      </c>
      <c r="AA20" s="219"/>
      <c r="AB20" s="144">
        <v>1</v>
      </c>
      <c r="AC20" s="145">
        <v>2</v>
      </c>
      <c r="AD20" s="144">
        <v>3</v>
      </c>
      <c r="AE20" s="146">
        <v>8</v>
      </c>
      <c r="AF20" s="146"/>
      <c r="AG20" s="146">
        <v>3</v>
      </c>
      <c r="AH20" s="146">
        <v>2</v>
      </c>
      <c r="AI20" s="147">
        <v>1</v>
      </c>
      <c r="AJ20" s="5"/>
      <c r="AK20" s="129">
        <f t="shared" ref="AK20" si="2">SUM(AB20:AI20)</f>
        <v>20</v>
      </c>
      <c r="AL20" s="255"/>
      <c r="AM20" s="256"/>
      <c r="AN20" s="35"/>
      <c r="AO20" s="284" t="s">
        <v>64</v>
      </c>
      <c r="AP20" s="205"/>
      <c r="AQ20" s="202" t="s">
        <v>117</v>
      </c>
      <c r="AR20" s="43"/>
      <c r="AS20" s="45"/>
      <c r="AT20" s="47">
        <v>1</v>
      </c>
      <c r="AU20" s="24"/>
    </row>
    <row r="21" spans="1:47" s="25" customFormat="1" ht="15" x14ac:dyDescent="0.25">
      <c r="A21" s="40"/>
      <c r="B21" s="104" t="s">
        <v>34</v>
      </c>
      <c r="C21" s="105">
        <v>1.67</v>
      </c>
      <c r="D21" s="106" t="s">
        <v>35</v>
      </c>
      <c r="E21" s="311"/>
      <c r="F21" s="114">
        <v>0</v>
      </c>
      <c r="G21" s="111">
        <v>0</v>
      </c>
      <c r="H21" s="114">
        <v>0</v>
      </c>
      <c r="I21" s="117">
        <v>0</v>
      </c>
      <c r="J21" s="117">
        <v>0</v>
      </c>
      <c r="K21" s="117">
        <v>0</v>
      </c>
      <c r="L21" s="117">
        <v>0</v>
      </c>
      <c r="M21" s="118">
        <v>0</v>
      </c>
      <c r="N21" s="31"/>
      <c r="O21" s="128">
        <f t="shared" ref="O21:O47" si="3">SUM(F21:M21)</f>
        <v>0</v>
      </c>
      <c r="P21" s="33"/>
      <c r="Q21" s="33"/>
      <c r="R21" s="34"/>
      <c r="S21" s="141" t="s">
        <v>75</v>
      </c>
      <c r="T21" s="140" t="s">
        <v>75</v>
      </c>
      <c r="U21" s="148" t="s">
        <v>75</v>
      </c>
      <c r="V21" s="146" t="s">
        <v>75</v>
      </c>
      <c r="W21" s="149" t="s">
        <v>75</v>
      </c>
      <c r="X21" s="142" t="s">
        <v>75</v>
      </c>
      <c r="Y21" s="142" t="s">
        <v>76</v>
      </c>
      <c r="Z21" s="143" t="s">
        <v>76</v>
      </c>
      <c r="AA21" s="222"/>
      <c r="AB21" s="114">
        <v>1</v>
      </c>
      <c r="AC21" s="111">
        <v>2</v>
      </c>
      <c r="AD21" s="114">
        <v>1</v>
      </c>
      <c r="AE21" s="117">
        <v>8</v>
      </c>
      <c r="AF21" s="117">
        <v>1</v>
      </c>
      <c r="AG21" s="117">
        <v>2</v>
      </c>
      <c r="AH21" s="117">
        <v>2</v>
      </c>
      <c r="AI21" s="118">
        <v>0.5</v>
      </c>
      <c r="AJ21" s="31"/>
      <c r="AK21" s="129">
        <f t="shared" ref="AK21:AK24" si="4">SUM(AB21:AI21)</f>
        <v>17.5</v>
      </c>
      <c r="AL21" s="33"/>
      <c r="AM21" s="33"/>
      <c r="AN21" s="34"/>
      <c r="AO21" s="232" t="s">
        <v>64</v>
      </c>
      <c r="AP21" s="205"/>
      <c r="AQ21" s="202" t="s">
        <v>85</v>
      </c>
      <c r="AR21" s="43">
        <v>1</v>
      </c>
      <c r="AS21" s="45"/>
      <c r="AT21" s="47"/>
      <c r="AU21" s="26"/>
    </row>
    <row r="22" spans="1:47" ht="14.25" customHeight="1" x14ac:dyDescent="0.2">
      <c r="A22" s="40"/>
      <c r="B22" s="104" t="s">
        <v>2</v>
      </c>
      <c r="C22" s="105">
        <v>1.671</v>
      </c>
      <c r="D22" s="107">
        <v>0.61299999999999999</v>
      </c>
      <c r="E22" s="311"/>
      <c r="F22" s="112">
        <v>1</v>
      </c>
      <c r="G22" s="113">
        <v>3</v>
      </c>
      <c r="H22" s="112">
        <v>1</v>
      </c>
      <c r="I22" s="119">
        <v>10</v>
      </c>
      <c r="J22" s="119">
        <v>1</v>
      </c>
      <c r="K22" s="119">
        <v>3</v>
      </c>
      <c r="L22" s="119">
        <v>2</v>
      </c>
      <c r="M22" s="120">
        <v>1</v>
      </c>
      <c r="N22" s="31"/>
      <c r="O22" s="129">
        <f t="shared" si="3"/>
        <v>22</v>
      </c>
      <c r="P22" s="2"/>
      <c r="Q22" s="2"/>
      <c r="R22" s="32"/>
      <c r="S22" s="144"/>
      <c r="T22" s="145"/>
      <c r="U22" s="144"/>
      <c r="V22" s="150"/>
      <c r="W22" s="146"/>
      <c r="X22" s="146"/>
      <c r="Y22" s="146"/>
      <c r="Z22" s="147"/>
      <c r="AA22" s="183"/>
      <c r="AB22" s="112">
        <v>0</v>
      </c>
      <c r="AC22" s="113">
        <v>0</v>
      </c>
      <c r="AD22" s="112">
        <v>0</v>
      </c>
      <c r="AE22" s="119">
        <v>0</v>
      </c>
      <c r="AF22" s="119">
        <v>0</v>
      </c>
      <c r="AG22" s="119">
        <v>0</v>
      </c>
      <c r="AH22" s="119">
        <v>0</v>
      </c>
      <c r="AI22" s="120">
        <v>0</v>
      </c>
      <c r="AJ22" s="31"/>
      <c r="AK22" s="129">
        <f t="shared" si="4"/>
        <v>0</v>
      </c>
      <c r="AL22" s="2"/>
      <c r="AM22" s="2"/>
      <c r="AN22" s="32"/>
      <c r="AO22" s="232"/>
      <c r="AP22" s="204" t="s">
        <v>68</v>
      </c>
      <c r="AQ22" s="202"/>
      <c r="AR22" s="43">
        <v>1</v>
      </c>
      <c r="AS22" s="45"/>
      <c r="AT22" s="47"/>
      <c r="AU22" s="24"/>
    </row>
    <row r="23" spans="1:47" ht="14.25" customHeight="1" x14ac:dyDescent="0.2">
      <c r="A23" s="40"/>
      <c r="B23" s="104" t="s">
        <v>3</v>
      </c>
      <c r="C23" s="105">
        <v>1.6739999999999999</v>
      </c>
      <c r="D23" s="107">
        <v>0.42399999999999999</v>
      </c>
      <c r="E23" s="311"/>
      <c r="F23" s="112">
        <v>1</v>
      </c>
      <c r="G23" s="113">
        <v>3</v>
      </c>
      <c r="H23" s="112">
        <v>1</v>
      </c>
      <c r="I23" s="117">
        <v>0</v>
      </c>
      <c r="J23" s="117">
        <v>0</v>
      </c>
      <c r="K23" s="119">
        <v>3</v>
      </c>
      <c r="L23" s="119">
        <v>2</v>
      </c>
      <c r="M23" s="120">
        <v>1</v>
      </c>
      <c r="N23" s="31"/>
      <c r="O23" s="129">
        <f t="shared" si="3"/>
        <v>11</v>
      </c>
      <c r="P23" s="2"/>
      <c r="Q23" s="2"/>
      <c r="R23" s="32"/>
      <c r="S23" s="144"/>
      <c r="T23" s="145"/>
      <c r="U23" s="151"/>
      <c r="V23" s="146" t="s">
        <v>75</v>
      </c>
      <c r="W23" s="149" t="s">
        <v>75</v>
      </c>
      <c r="X23" s="146"/>
      <c r="Y23" s="146"/>
      <c r="Z23" s="147"/>
      <c r="AA23" s="183"/>
      <c r="AB23" s="112">
        <v>0</v>
      </c>
      <c r="AC23" s="113">
        <v>0</v>
      </c>
      <c r="AD23" s="112">
        <v>0</v>
      </c>
      <c r="AE23" s="117">
        <v>8</v>
      </c>
      <c r="AF23" s="117">
        <v>1</v>
      </c>
      <c r="AG23" s="119">
        <v>0</v>
      </c>
      <c r="AH23" s="119">
        <v>0</v>
      </c>
      <c r="AI23" s="120">
        <v>0</v>
      </c>
      <c r="AJ23" s="31"/>
      <c r="AK23" s="129">
        <f t="shared" si="4"/>
        <v>9</v>
      </c>
      <c r="AL23" s="2"/>
      <c r="AM23" s="2"/>
      <c r="AN23" s="32"/>
      <c r="AO23" s="232" t="s">
        <v>64</v>
      </c>
      <c r="AP23" s="204"/>
      <c r="AQ23" s="202" t="s">
        <v>85</v>
      </c>
      <c r="AR23" s="43">
        <v>1</v>
      </c>
      <c r="AS23" s="45"/>
      <c r="AT23" s="47"/>
      <c r="AU23" s="24"/>
    </row>
    <row r="24" spans="1:47" s="25" customFormat="1" ht="25.5" x14ac:dyDescent="0.25">
      <c r="A24" s="40"/>
      <c r="B24" s="108" t="s">
        <v>4</v>
      </c>
      <c r="C24" s="109">
        <v>1.68</v>
      </c>
      <c r="D24" s="110" t="s">
        <v>20</v>
      </c>
      <c r="E24" s="311"/>
      <c r="F24" s="115">
        <v>1</v>
      </c>
      <c r="G24" s="116">
        <v>0</v>
      </c>
      <c r="H24" s="115">
        <v>1</v>
      </c>
      <c r="I24" s="121">
        <v>5</v>
      </c>
      <c r="J24" s="121">
        <v>1</v>
      </c>
      <c r="K24" s="122">
        <v>0</v>
      </c>
      <c r="L24" s="122">
        <v>0</v>
      </c>
      <c r="M24" s="123">
        <v>0</v>
      </c>
      <c r="N24" s="31"/>
      <c r="O24" s="130">
        <f t="shared" si="3"/>
        <v>8</v>
      </c>
      <c r="P24" s="35"/>
      <c r="Q24" s="35"/>
      <c r="R24" s="36"/>
      <c r="S24" s="152"/>
      <c r="T24" s="153" t="s">
        <v>75</v>
      </c>
      <c r="U24" s="154"/>
      <c r="V24" s="146" t="s">
        <v>75</v>
      </c>
      <c r="W24" s="155"/>
      <c r="X24" s="156" t="s">
        <v>76</v>
      </c>
      <c r="Y24" s="156" t="s">
        <v>76</v>
      </c>
      <c r="Z24" s="157" t="s">
        <v>76</v>
      </c>
      <c r="AA24" s="221"/>
      <c r="AB24" s="115">
        <v>0</v>
      </c>
      <c r="AC24" s="116">
        <v>2</v>
      </c>
      <c r="AD24" s="115">
        <v>0</v>
      </c>
      <c r="AE24" s="117">
        <v>4</v>
      </c>
      <c r="AF24" s="121">
        <v>0</v>
      </c>
      <c r="AG24" s="122">
        <v>2</v>
      </c>
      <c r="AH24" s="122">
        <v>2</v>
      </c>
      <c r="AI24" s="123">
        <v>0.5</v>
      </c>
      <c r="AJ24" s="31"/>
      <c r="AK24" s="130">
        <f t="shared" si="4"/>
        <v>10.5</v>
      </c>
      <c r="AL24" s="228">
        <f>SUM(AK20:AK24)</f>
        <v>57</v>
      </c>
      <c r="AM24" s="246">
        <f>AL24*8.5</f>
        <v>484.5</v>
      </c>
      <c r="AN24" s="36"/>
      <c r="AO24" s="232" t="s">
        <v>64</v>
      </c>
      <c r="AP24" s="206"/>
      <c r="AQ24" s="202" t="s">
        <v>91</v>
      </c>
      <c r="AR24" s="44">
        <v>1</v>
      </c>
      <c r="AS24" s="46"/>
      <c r="AT24" s="48"/>
      <c r="AU24" s="26"/>
    </row>
    <row r="25" spans="1:47" ht="14.25" customHeight="1" x14ac:dyDescent="0.2">
      <c r="A25" s="40"/>
      <c r="B25" s="71" t="s">
        <v>5</v>
      </c>
      <c r="C25" s="72">
        <v>2.6720000000000002</v>
      </c>
      <c r="D25" s="73">
        <v>0.35599999999999998</v>
      </c>
      <c r="E25" s="311"/>
      <c r="F25" s="82">
        <v>1</v>
      </c>
      <c r="G25" s="83">
        <v>3</v>
      </c>
      <c r="H25" s="82">
        <v>0.5</v>
      </c>
      <c r="I25" s="91">
        <v>8</v>
      </c>
      <c r="J25" s="91">
        <v>1</v>
      </c>
      <c r="K25" s="91">
        <v>2</v>
      </c>
      <c r="L25" s="91">
        <v>2</v>
      </c>
      <c r="M25" s="92">
        <v>1</v>
      </c>
      <c r="N25" s="31"/>
      <c r="O25" s="131">
        <f>SUM(F25:M25)</f>
        <v>18.5</v>
      </c>
      <c r="P25" s="2"/>
      <c r="Q25" s="2"/>
      <c r="R25" s="32"/>
      <c r="S25" s="158"/>
      <c r="T25" s="159"/>
      <c r="U25" s="158"/>
      <c r="V25" s="160"/>
      <c r="W25" s="160"/>
      <c r="X25" s="160"/>
      <c r="Y25" s="160"/>
      <c r="Z25" s="161"/>
      <c r="AA25" s="183"/>
      <c r="AB25" s="82">
        <v>0</v>
      </c>
      <c r="AC25" s="83">
        <v>0</v>
      </c>
      <c r="AD25" s="82">
        <v>0</v>
      </c>
      <c r="AE25" s="91">
        <v>0</v>
      </c>
      <c r="AF25" s="91">
        <v>0</v>
      </c>
      <c r="AG25" s="91">
        <v>0</v>
      </c>
      <c r="AH25" s="91">
        <v>0</v>
      </c>
      <c r="AI25" s="92">
        <v>0</v>
      </c>
      <c r="AJ25" s="31"/>
      <c r="AK25" s="131">
        <f>SUM(AB25:AI25)</f>
        <v>0</v>
      </c>
      <c r="AL25" s="2"/>
      <c r="AM25" s="2"/>
      <c r="AN25" s="32"/>
      <c r="AO25" s="203"/>
      <c r="AP25" s="204" t="s">
        <v>68</v>
      </c>
      <c r="AQ25" s="202"/>
      <c r="AR25" s="49">
        <v>1</v>
      </c>
      <c r="AS25" s="50"/>
      <c r="AT25" s="51"/>
      <c r="AU25" s="24"/>
    </row>
    <row r="26" spans="1:47" ht="14.25" customHeight="1" x14ac:dyDescent="0.2">
      <c r="A26" s="40"/>
      <c r="B26" s="74" t="s">
        <v>6</v>
      </c>
      <c r="C26" s="75">
        <v>2.673</v>
      </c>
      <c r="D26" s="76">
        <v>0.27300000000000002</v>
      </c>
      <c r="E26" s="311"/>
      <c r="F26" s="84">
        <v>1</v>
      </c>
      <c r="G26" s="85">
        <v>3</v>
      </c>
      <c r="H26" s="84">
        <v>0.5</v>
      </c>
      <c r="I26" s="93">
        <v>8</v>
      </c>
      <c r="J26" s="93">
        <v>1</v>
      </c>
      <c r="K26" s="93">
        <v>2</v>
      </c>
      <c r="L26" s="93">
        <v>2</v>
      </c>
      <c r="M26" s="94">
        <v>1</v>
      </c>
      <c r="N26" s="31"/>
      <c r="O26" s="132">
        <f t="shared" si="3"/>
        <v>18.5</v>
      </c>
      <c r="P26" s="2"/>
      <c r="Q26" s="2"/>
      <c r="R26" s="32"/>
      <c r="S26" s="162"/>
      <c r="T26" s="163"/>
      <c r="U26" s="162"/>
      <c r="V26" s="164"/>
      <c r="W26" s="164"/>
      <c r="X26" s="164"/>
      <c r="Y26" s="164"/>
      <c r="Z26" s="165"/>
      <c r="AA26" s="183"/>
      <c r="AB26" s="84">
        <v>0</v>
      </c>
      <c r="AC26" s="85">
        <v>0</v>
      </c>
      <c r="AD26" s="84">
        <v>0</v>
      </c>
      <c r="AE26" s="93">
        <v>0</v>
      </c>
      <c r="AF26" s="93">
        <v>0</v>
      </c>
      <c r="AG26" s="93">
        <v>0</v>
      </c>
      <c r="AH26" s="93">
        <v>0</v>
      </c>
      <c r="AI26" s="94">
        <v>0</v>
      </c>
      <c r="AJ26" s="31"/>
      <c r="AK26" s="132">
        <f t="shared" ref="AK26:AK47" si="5">SUM(AB26:AI26)</f>
        <v>0</v>
      </c>
      <c r="AL26" s="2"/>
      <c r="AM26" s="2"/>
      <c r="AN26" s="32"/>
      <c r="AO26" s="203"/>
      <c r="AP26" s="204" t="s">
        <v>68</v>
      </c>
      <c r="AQ26" s="202"/>
      <c r="AR26" s="52">
        <v>1</v>
      </c>
      <c r="AS26" s="53"/>
      <c r="AT26" s="54"/>
      <c r="AU26" s="24"/>
    </row>
    <row r="27" spans="1:47" s="25" customFormat="1" ht="25.5" x14ac:dyDescent="0.25">
      <c r="A27" s="40"/>
      <c r="B27" s="74" t="s">
        <v>7</v>
      </c>
      <c r="C27" s="75">
        <v>2.677</v>
      </c>
      <c r="D27" s="77" t="s">
        <v>20</v>
      </c>
      <c r="E27" s="311"/>
      <c r="F27" s="84">
        <v>1</v>
      </c>
      <c r="G27" s="85">
        <v>1.5</v>
      </c>
      <c r="H27" s="84">
        <v>0.5</v>
      </c>
      <c r="I27" s="93">
        <v>8</v>
      </c>
      <c r="J27" s="93">
        <v>1</v>
      </c>
      <c r="K27" s="95">
        <v>0</v>
      </c>
      <c r="L27" s="95">
        <v>0</v>
      </c>
      <c r="M27" s="96">
        <v>0</v>
      </c>
      <c r="N27" s="31"/>
      <c r="O27" s="132">
        <f t="shared" si="3"/>
        <v>12</v>
      </c>
      <c r="P27" s="37"/>
      <c r="Q27" s="35"/>
      <c r="R27" s="36"/>
      <c r="S27" s="162"/>
      <c r="T27" s="163"/>
      <c r="U27" s="162"/>
      <c r="V27" s="164"/>
      <c r="W27" s="164"/>
      <c r="X27" s="166" t="s">
        <v>77</v>
      </c>
      <c r="Y27" s="166" t="s">
        <v>77</v>
      </c>
      <c r="Z27" s="167" t="s">
        <v>77</v>
      </c>
      <c r="AA27" s="222"/>
      <c r="AB27" s="84">
        <v>0</v>
      </c>
      <c r="AC27" s="85">
        <v>0</v>
      </c>
      <c r="AD27" s="84">
        <v>0</v>
      </c>
      <c r="AE27" s="93">
        <v>0</v>
      </c>
      <c r="AF27" s="93">
        <v>0</v>
      </c>
      <c r="AG27" s="95">
        <v>1</v>
      </c>
      <c r="AH27" s="95">
        <v>2</v>
      </c>
      <c r="AI27" s="96">
        <v>0.5</v>
      </c>
      <c r="AJ27" s="31"/>
      <c r="AK27" s="132">
        <f t="shared" si="5"/>
        <v>3.5</v>
      </c>
      <c r="AL27" s="37"/>
      <c r="AM27" s="35"/>
      <c r="AN27" s="36"/>
      <c r="AO27" s="203" t="s">
        <v>64</v>
      </c>
      <c r="AP27" s="206"/>
      <c r="AQ27" s="202" t="s">
        <v>90</v>
      </c>
      <c r="AR27" s="52">
        <v>1</v>
      </c>
      <c r="AS27" s="53"/>
      <c r="AT27" s="54"/>
      <c r="AU27" s="26"/>
    </row>
    <row r="28" spans="1:47" s="25" customFormat="1" ht="25.5" x14ac:dyDescent="0.25">
      <c r="A28" s="40"/>
      <c r="B28" s="74" t="s">
        <v>8</v>
      </c>
      <c r="C28" s="75">
        <v>2.6779999999999999</v>
      </c>
      <c r="D28" s="77" t="s">
        <v>20</v>
      </c>
      <c r="E28" s="311"/>
      <c r="F28" s="84">
        <v>1</v>
      </c>
      <c r="G28" s="85">
        <v>1.5</v>
      </c>
      <c r="H28" s="84">
        <v>0.5</v>
      </c>
      <c r="I28" s="93">
        <v>8</v>
      </c>
      <c r="J28" s="93">
        <v>1</v>
      </c>
      <c r="K28" s="95">
        <v>0</v>
      </c>
      <c r="L28" s="95">
        <v>0</v>
      </c>
      <c r="M28" s="96">
        <v>0</v>
      </c>
      <c r="N28" s="31"/>
      <c r="O28" s="132">
        <f t="shared" si="3"/>
        <v>12</v>
      </c>
      <c r="P28" s="37"/>
      <c r="Q28" s="35"/>
      <c r="R28" s="36"/>
      <c r="S28" s="162"/>
      <c r="T28" s="163"/>
      <c r="U28" s="162"/>
      <c r="V28" s="164"/>
      <c r="W28" s="164"/>
      <c r="X28" s="166" t="s">
        <v>77</v>
      </c>
      <c r="Y28" s="166" t="s">
        <v>77</v>
      </c>
      <c r="Z28" s="167" t="s">
        <v>77</v>
      </c>
      <c r="AA28" s="222"/>
      <c r="AB28" s="84">
        <v>0</v>
      </c>
      <c r="AC28" s="85">
        <v>0</v>
      </c>
      <c r="AD28" s="84">
        <v>0</v>
      </c>
      <c r="AE28" s="93">
        <v>0</v>
      </c>
      <c r="AF28" s="93">
        <v>0</v>
      </c>
      <c r="AG28" s="95">
        <v>1</v>
      </c>
      <c r="AH28" s="95">
        <v>2</v>
      </c>
      <c r="AI28" s="96">
        <v>0.5</v>
      </c>
      <c r="AJ28" s="31"/>
      <c r="AK28" s="132">
        <f t="shared" si="5"/>
        <v>3.5</v>
      </c>
      <c r="AL28" s="37"/>
      <c r="AM28" s="35"/>
      <c r="AN28" s="36"/>
      <c r="AO28" s="203" t="s">
        <v>64</v>
      </c>
      <c r="AP28" s="206"/>
      <c r="AQ28" s="202" t="s">
        <v>90</v>
      </c>
      <c r="AR28" s="52">
        <v>1</v>
      </c>
      <c r="AS28" s="53"/>
      <c r="AT28" s="54"/>
      <c r="AU28" s="26"/>
    </row>
    <row r="29" spans="1:47" ht="14.25" customHeight="1" x14ac:dyDescent="0.2">
      <c r="A29" s="40"/>
      <c r="B29" s="74" t="s">
        <v>9</v>
      </c>
      <c r="C29" s="75">
        <v>2.6789999999999998</v>
      </c>
      <c r="D29" s="76">
        <v>0.17699999999999999</v>
      </c>
      <c r="E29" s="311"/>
      <c r="F29" s="84">
        <v>1</v>
      </c>
      <c r="G29" s="85">
        <v>3</v>
      </c>
      <c r="H29" s="84">
        <v>0.5</v>
      </c>
      <c r="I29" s="93">
        <v>8</v>
      </c>
      <c r="J29" s="93">
        <v>1</v>
      </c>
      <c r="K29" s="93">
        <v>2</v>
      </c>
      <c r="L29" s="93">
        <v>2</v>
      </c>
      <c r="M29" s="94">
        <v>1</v>
      </c>
      <c r="N29" s="31"/>
      <c r="O29" s="132">
        <f t="shared" si="3"/>
        <v>18.5</v>
      </c>
      <c r="P29" s="37"/>
      <c r="Q29" s="2"/>
      <c r="R29" s="32"/>
      <c r="S29" s="162"/>
      <c r="T29" s="163"/>
      <c r="U29" s="162"/>
      <c r="V29" s="164"/>
      <c r="W29" s="164"/>
      <c r="X29" s="164"/>
      <c r="Y29" s="164"/>
      <c r="Z29" s="165"/>
      <c r="AA29" s="183"/>
      <c r="AB29" s="84">
        <v>0</v>
      </c>
      <c r="AC29" s="85">
        <v>0</v>
      </c>
      <c r="AD29" s="84">
        <v>0</v>
      </c>
      <c r="AE29" s="93">
        <v>0</v>
      </c>
      <c r="AF29" s="93">
        <v>0</v>
      </c>
      <c r="AG29" s="93">
        <v>0</v>
      </c>
      <c r="AH29" s="93">
        <v>0</v>
      </c>
      <c r="AI29" s="94">
        <v>0</v>
      </c>
      <c r="AJ29" s="31"/>
      <c r="AK29" s="132">
        <f t="shared" si="5"/>
        <v>0</v>
      </c>
      <c r="AL29" s="37"/>
      <c r="AM29" s="2"/>
      <c r="AN29" s="32"/>
      <c r="AO29" s="203"/>
      <c r="AP29" s="204" t="s">
        <v>68</v>
      </c>
      <c r="AQ29" s="202"/>
      <c r="AR29" s="52">
        <v>1</v>
      </c>
      <c r="AS29" s="53"/>
      <c r="AT29" s="54"/>
      <c r="AU29" s="24"/>
    </row>
    <row r="30" spans="1:47" s="25" customFormat="1" ht="25.5" x14ac:dyDescent="0.25">
      <c r="A30" s="40"/>
      <c r="B30" s="74" t="s">
        <v>10</v>
      </c>
      <c r="C30" s="75">
        <v>2.681</v>
      </c>
      <c r="D30" s="77" t="s">
        <v>20</v>
      </c>
      <c r="E30" s="312"/>
      <c r="F30" s="84">
        <v>1</v>
      </c>
      <c r="G30" s="85">
        <v>1.5</v>
      </c>
      <c r="H30" s="84">
        <v>0.5</v>
      </c>
      <c r="I30" s="93">
        <v>8</v>
      </c>
      <c r="J30" s="93">
        <v>1</v>
      </c>
      <c r="K30" s="95">
        <v>0</v>
      </c>
      <c r="L30" s="95">
        <v>0</v>
      </c>
      <c r="M30" s="96">
        <v>0</v>
      </c>
      <c r="N30" s="31"/>
      <c r="O30" s="132">
        <f t="shared" si="3"/>
        <v>12</v>
      </c>
      <c r="P30" s="37"/>
      <c r="Q30" s="35"/>
      <c r="R30" s="36"/>
      <c r="S30" s="162"/>
      <c r="T30" s="163"/>
      <c r="U30" s="162"/>
      <c r="V30" s="168"/>
      <c r="W30" s="164"/>
      <c r="X30" s="166" t="s">
        <v>77</v>
      </c>
      <c r="Y30" s="166" t="s">
        <v>77</v>
      </c>
      <c r="Z30" s="167" t="s">
        <v>77</v>
      </c>
      <c r="AA30" s="222"/>
      <c r="AB30" s="84">
        <v>0</v>
      </c>
      <c r="AC30" s="85">
        <v>0</v>
      </c>
      <c r="AD30" s="84">
        <v>0</v>
      </c>
      <c r="AE30" s="93">
        <v>0</v>
      </c>
      <c r="AF30" s="93">
        <v>0</v>
      </c>
      <c r="AG30" s="95">
        <v>1</v>
      </c>
      <c r="AH30" s="95">
        <v>2</v>
      </c>
      <c r="AI30" s="96">
        <v>0.5</v>
      </c>
      <c r="AJ30" s="31"/>
      <c r="AK30" s="132">
        <f t="shared" si="5"/>
        <v>3.5</v>
      </c>
      <c r="AL30" s="37"/>
      <c r="AM30" s="35"/>
      <c r="AN30" s="36"/>
      <c r="AO30" s="203" t="s">
        <v>64</v>
      </c>
      <c r="AP30" s="206"/>
      <c r="AQ30" s="202" t="s">
        <v>90</v>
      </c>
      <c r="AR30" s="52">
        <v>1</v>
      </c>
      <c r="AS30" s="53"/>
      <c r="AT30" s="54"/>
      <c r="AU30" s="26"/>
    </row>
    <row r="31" spans="1:47" s="25" customFormat="1" ht="15" x14ac:dyDescent="0.25">
      <c r="A31" s="40"/>
      <c r="B31" s="74" t="s">
        <v>37</v>
      </c>
      <c r="C31" s="75" t="s">
        <v>36</v>
      </c>
      <c r="D31" s="77" t="s">
        <v>20</v>
      </c>
      <c r="E31" s="312"/>
      <c r="F31" s="86">
        <v>0</v>
      </c>
      <c r="G31" s="87">
        <v>0</v>
      </c>
      <c r="H31" s="86">
        <v>0</v>
      </c>
      <c r="I31" s="95">
        <v>0</v>
      </c>
      <c r="J31" s="95">
        <v>0</v>
      </c>
      <c r="K31" s="95">
        <v>0</v>
      </c>
      <c r="L31" s="95">
        <v>0</v>
      </c>
      <c r="M31" s="96">
        <v>0</v>
      </c>
      <c r="N31" s="31"/>
      <c r="O31" s="133">
        <f t="shared" si="3"/>
        <v>0</v>
      </c>
      <c r="P31" s="37"/>
      <c r="Q31" s="35"/>
      <c r="R31" s="36"/>
      <c r="S31" s="169" t="s">
        <v>75</v>
      </c>
      <c r="T31" s="170" t="s">
        <v>75</v>
      </c>
      <c r="U31" s="171" t="s">
        <v>75</v>
      </c>
      <c r="V31" s="164" t="s">
        <v>75</v>
      </c>
      <c r="W31" s="172" t="s">
        <v>75</v>
      </c>
      <c r="X31" s="166" t="s">
        <v>75</v>
      </c>
      <c r="Y31" s="166" t="s">
        <v>75</v>
      </c>
      <c r="Z31" s="167" t="s">
        <v>75</v>
      </c>
      <c r="AA31" s="222"/>
      <c r="AB31" s="86">
        <v>1.5</v>
      </c>
      <c r="AC31" s="87">
        <v>2</v>
      </c>
      <c r="AD31" s="86">
        <v>1</v>
      </c>
      <c r="AE31" s="95">
        <v>8</v>
      </c>
      <c r="AF31" s="95">
        <v>1</v>
      </c>
      <c r="AG31" s="95">
        <v>1</v>
      </c>
      <c r="AH31" s="95">
        <v>2</v>
      </c>
      <c r="AI31" s="96">
        <v>0.5</v>
      </c>
      <c r="AJ31" s="31"/>
      <c r="AK31" s="132">
        <f t="shared" si="5"/>
        <v>17</v>
      </c>
      <c r="AL31" s="37"/>
      <c r="AM31" s="35"/>
      <c r="AN31" s="36"/>
      <c r="AO31" s="203" t="s">
        <v>64</v>
      </c>
      <c r="AP31" s="206"/>
      <c r="AQ31" s="202" t="s">
        <v>89</v>
      </c>
      <c r="AR31" s="52">
        <v>1</v>
      </c>
      <c r="AS31" s="53"/>
      <c r="AT31" s="54"/>
      <c r="AU31" s="26"/>
    </row>
    <row r="32" spans="1:47" ht="14.25" customHeight="1" x14ac:dyDescent="0.2">
      <c r="A32" s="40"/>
      <c r="B32" s="74" t="s">
        <v>11</v>
      </c>
      <c r="C32" s="75">
        <v>2.6819999999999999</v>
      </c>
      <c r="D32" s="76">
        <v>0.42</v>
      </c>
      <c r="E32" s="311"/>
      <c r="F32" s="84">
        <v>1</v>
      </c>
      <c r="G32" s="85">
        <v>3</v>
      </c>
      <c r="H32" s="84">
        <v>0.5</v>
      </c>
      <c r="I32" s="93">
        <v>8</v>
      </c>
      <c r="J32" s="93">
        <v>1</v>
      </c>
      <c r="K32" s="93">
        <v>2</v>
      </c>
      <c r="L32" s="93">
        <v>2</v>
      </c>
      <c r="M32" s="94">
        <v>1</v>
      </c>
      <c r="N32" s="31"/>
      <c r="O32" s="132">
        <f t="shared" si="3"/>
        <v>18.5</v>
      </c>
      <c r="P32" s="37"/>
      <c r="Q32" s="2"/>
      <c r="R32" s="32"/>
      <c r="S32" s="162"/>
      <c r="T32" s="163"/>
      <c r="U32" s="162"/>
      <c r="V32" s="160"/>
      <c r="W32" s="164"/>
      <c r="X32" s="164"/>
      <c r="Y32" s="164"/>
      <c r="Z32" s="165"/>
      <c r="AA32" s="183"/>
      <c r="AB32" s="84">
        <v>0</v>
      </c>
      <c r="AC32" s="85">
        <v>0</v>
      </c>
      <c r="AD32" s="84">
        <v>0</v>
      </c>
      <c r="AE32" s="93">
        <v>0</v>
      </c>
      <c r="AF32" s="93">
        <v>0</v>
      </c>
      <c r="AG32" s="93">
        <v>0</v>
      </c>
      <c r="AH32" s="93">
        <v>0</v>
      </c>
      <c r="AI32" s="94">
        <v>0</v>
      </c>
      <c r="AJ32" s="31"/>
      <c r="AK32" s="132">
        <f t="shared" si="5"/>
        <v>0</v>
      </c>
      <c r="AL32" s="228">
        <f>SUM(AK25:AK32)</f>
        <v>27.5</v>
      </c>
      <c r="AM32" s="35">
        <f>AL32*8.5</f>
        <v>233.75</v>
      </c>
      <c r="AN32" s="32"/>
      <c r="AO32" s="203"/>
      <c r="AP32" s="204" t="s">
        <v>68</v>
      </c>
      <c r="AQ32" s="202"/>
      <c r="AR32" s="52">
        <v>1</v>
      </c>
      <c r="AS32" s="53"/>
      <c r="AT32" s="54"/>
      <c r="AU32" s="24"/>
    </row>
    <row r="33" spans="1:47" ht="15" x14ac:dyDescent="0.25">
      <c r="A33" s="42"/>
      <c r="B33" s="78" t="s">
        <v>44</v>
      </c>
      <c r="C33" s="79">
        <v>7.3010000000000002</v>
      </c>
      <c r="D33" s="80"/>
      <c r="E33" s="311"/>
      <c r="F33" s="88"/>
      <c r="G33" s="89"/>
      <c r="H33" s="88"/>
      <c r="I33" s="97"/>
      <c r="J33" s="97"/>
      <c r="K33" s="98"/>
      <c r="L33" s="98"/>
      <c r="M33" s="99"/>
      <c r="N33" s="31"/>
      <c r="O33" s="134">
        <f t="shared" si="3"/>
        <v>0</v>
      </c>
      <c r="P33" s="37"/>
      <c r="Q33" s="2"/>
      <c r="R33" s="32"/>
      <c r="S33" s="173" t="s">
        <v>75</v>
      </c>
      <c r="T33" s="174"/>
      <c r="U33" s="173"/>
      <c r="V33" s="175"/>
      <c r="W33" s="175"/>
      <c r="X33" s="176" t="s">
        <v>78</v>
      </c>
      <c r="Y33" s="176"/>
      <c r="Z33" s="177" t="s">
        <v>76</v>
      </c>
      <c r="AA33" s="221"/>
      <c r="AB33" s="98">
        <v>0.25</v>
      </c>
      <c r="AC33" s="89" t="s">
        <v>86</v>
      </c>
      <c r="AD33" s="88"/>
      <c r="AE33" s="97"/>
      <c r="AF33" s="97"/>
      <c r="AG33" s="98">
        <v>0.125</v>
      </c>
      <c r="AH33" s="98" t="s">
        <v>87</v>
      </c>
      <c r="AI33" s="98" t="s">
        <v>87</v>
      </c>
      <c r="AJ33" s="31"/>
      <c r="AK33" s="134">
        <f t="shared" si="5"/>
        <v>0.375</v>
      </c>
      <c r="AL33" s="37"/>
      <c r="AM33" s="2"/>
      <c r="AN33" s="32"/>
      <c r="AO33" s="203" t="s">
        <v>64</v>
      </c>
      <c r="AP33" s="204"/>
      <c r="AQ33" s="202" t="s">
        <v>88</v>
      </c>
      <c r="AR33" s="55">
        <v>1</v>
      </c>
      <c r="AS33" s="56"/>
      <c r="AT33" s="57"/>
      <c r="AU33" s="24"/>
    </row>
    <row r="34" spans="1:47" s="25" customFormat="1" ht="15" x14ac:dyDescent="0.25">
      <c r="A34" s="40"/>
      <c r="B34" s="78" t="s">
        <v>12</v>
      </c>
      <c r="C34" s="79">
        <v>7.3019999999999996</v>
      </c>
      <c r="D34" s="81" t="s">
        <v>20</v>
      </c>
      <c r="E34" s="312"/>
      <c r="F34" s="88">
        <v>1</v>
      </c>
      <c r="G34" s="90">
        <v>1.5</v>
      </c>
      <c r="H34" s="88">
        <v>0.5</v>
      </c>
      <c r="I34" s="100">
        <v>8</v>
      </c>
      <c r="J34" s="100">
        <v>1</v>
      </c>
      <c r="K34" s="101">
        <v>0</v>
      </c>
      <c r="L34" s="101">
        <v>0</v>
      </c>
      <c r="M34" s="102">
        <v>0</v>
      </c>
      <c r="N34" s="31"/>
      <c r="O34" s="135">
        <f t="shared" si="3"/>
        <v>12</v>
      </c>
      <c r="P34" s="37"/>
      <c r="Q34" s="35"/>
      <c r="R34" s="36"/>
      <c r="S34" s="173"/>
      <c r="T34" s="178"/>
      <c r="U34" s="173"/>
      <c r="V34" s="179"/>
      <c r="W34" s="179"/>
      <c r="X34" s="180" t="s">
        <v>79</v>
      </c>
      <c r="Y34" s="180" t="s">
        <v>75</v>
      </c>
      <c r="Z34" s="181" t="s">
        <v>75</v>
      </c>
      <c r="AA34" s="222"/>
      <c r="AB34" s="88"/>
      <c r="AC34" s="90"/>
      <c r="AD34" s="88"/>
      <c r="AE34" s="100"/>
      <c r="AF34" s="100"/>
      <c r="AG34" s="98">
        <v>0.125</v>
      </c>
      <c r="AH34" s="101"/>
      <c r="AI34" s="98">
        <v>0.5</v>
      </c>
      <c r="AJ34" s="31"/>
      <c r="AK34" s="135">
        <f t="shared" si="5"/>
        <v>0.625</v>
      </c>
      <c r="AL34" s="37"/>
      <c r="AM34" s="35"/>
      <c r="AN34" s="36"/>
      <c r="AO34" s="203" t="s">
        <v>64</v>
      </c>
      <c r="AP34" s="206"/>
      <c r="AQ34" s="202"/>
      <c r="AR34" s="55">
        <v>1</v>
      </c>
      <c r="AS34" s="58"/>
      <c r="AT34" s="59"/>
      <c r="AU34" s="26"/>
    </row>
    <row r="35" spans="1:47" s="25" customFormat="1" ht="15" x14ac:dyDescent="0.25">
      <c r="A35" s="40"/>
      <c r="B35" s="78" t="s">
        <v>13</v>
      </c>
      <c r="C35" s="79">
        <v>7.3029999999999999</v>
      </c>
      <c r="D35" s="81" t="s">
        <v>20</v>
      </c>
      <c r="E35" s="312"/>
      <c r="F35" s="88">
        <v>1</v>
      </c>
      <c r="G35" s="90">
        <v>1.5</v>
      </c>
      <c r="H35" s="88">
        <v>0.5</v>
      </c>
      <c r="I35" s="100">
        <v>8</v>
      </c>
      <c r="J35" s="100">
        <v>1</v>
      </c>
      <c r="K35" s="101">
        <v>0</v>
      </c>
      <c r="L35" s="101">
        <v>0</v>
      </c>
      <c r="M35" s="102">
        <v>0</v>
      </c>
      <c r="N35" s="31"/>
      <c r="O35" s="135">
        <f t="shared" si="3"/>
        <v>12</v>
      </c>
      <c r="P35" s="37"/>
      <c r="Q35" s="35"/>
      <c r="R35" s="36"/>
      <c r="S35" s="173"/>
      <c r="T35" s="178"/>
      <c r="U35" s="173"/>
      <c r="V35" s="179"/>
      <c r="W35" s="179"/>
      <c r="X35" s="180" t="s">
        <v>79</v>
      </c>
      <c r="Y35" s="180" t="s">
        <v>75</v>
      </c>
      <c r="Z35" s="181" t="s">
        <v>75</v>
      </c>
      <c r="AA35" s="222"/>
      <c r="AB35" s="88"/>
      <c r="AC35" s="90"/>
      <c r="AD35" s="88"/>
      <c r="AE35" s="100"/>
      <c r="AF35" s="100"/>
      <c r="AG35" s="98">
        <v>0.125</v>
      </c>
      <c r="AH35" s="101"/>
      <c r="AI35" s="98">
        <v>0.5</v>
      </c>
      <c r="AJ35" s="31"/>
      <c r="AK35" s="135">
        <f t="shared" si="5"/>
        <v>0.625</v>
      </c>
      <c r="AL35" s="37"/>
      <c r="AM35" s="35"/>
      <c r="AN35" s="36"/>
      <c r="AO35" s="203" t="s">
        <v>64</v>
      </c>
      <c r="AP35" s="206"/>
      <c r="AQ35" s="202"/>
      <c r="AR35" s="55">
        <v>1</v>
      </c>
      <c r="AS35" s="58"/>
      <c r="AT35" s="59"/>
      <c r="AU35" s="26"/>
    </row>
    <row r="36" spans="1:47" s="25" customFormat="1" ht="15" x14ac:dyDescent="0.25">
      <c r="A36" s="42"/>
      <c r="B36" s="78" t="s">
        <v>45</v>
      </c>
      <c r="C36" s="79">
        <v>7.3040000000000003</v>
      </c>
      <c r="D36" s="81"/>
      <c r="E36" s="312"/>
      <c r="F36" s="88"/>
      <c r="G36" s="90"/>
      <c r="H36" s="88"/>
      <c r="I36" s="100"/>
      <c r="J36" s="100"/>
      <c r="K36" s="101"/>
      <c r="L36" s="101"/>
      <c r="M36" s="102"/>
      <c r="N36" s="31"/>
      <c r="O36" s="135">
        <f t="shared" si="3"/>
        <v>0</v>
      </c>
      <c r="P36" s="37"/>
      <c r="Q36" s="35"/>
      <c r="R36" s="36"/>
      <c r="S36" s="173" t="s">
        <v>75</v>
      </c>
      <c r="T36" s="174"/>
      <c r="U36" s="173"/>
      <c r="V36" s="179"/>
      <c r="W36" s="179"/>
      <c r="X36" s="176" t="s">
        <v>78</v>
      </c>
      <c r="Y36" s="180"/>
      <c r="Z36" s="181" t="s">
        <v>76</v>
      </c>
      <c r="AA36" s="222"/>
      <c r="AB36" s="98">
        <v>0.25</v>
      </c>
      <c r="AC36" s="89" t="s">
        <v>86</v>
      </c>
      <c r="AD36" s="88"/>
      <c r="AE36" s="100"/>
      <c r="AF36" s="100"/>
      <c r="AG36" s="98">
        <v>0.125</v>
      </c>
      <c r="AH36" s="98" t="s">
        <v>87</v>
      </c>
      <c r="AI36" s="98" t="s">
        <v>87</v>
      </c>
      <c r="AJ36" s="31"/>
      <c r="AK36" s="135">
        <f t="shared" si="5"/>
        <v>0.375</v>
      </c>
      <c r="AL36" s="37"/>
      <c r="AM36" s="35"/>
      <c r="AN36" s="36"/>
      <c r="AO36" s="203" t="s">
        <v>64</v>
      </c>
      <c r="AP36" s="206"/>
      <c r="AQ36" s="202" t="s">
        <v>88</v>
      </c>
      <c r="AR36" s="55">
        <v>1</v>
      </c>
      <c r="AS36" s="58"/>
      <c r="AT36" s="59"/>
      <c r="AU36" s="26"/>
    </row>
    <row r="37" spans="1:47" s="25" customFormat="1" ht="15" x14ac:dyDescent="0.25">
      <c r="A37" s="42"/>
      <c r="B37" s="78" t="s">
        <v>46</v>
      </c>
      <c r="C37" s="79">
        <v>7.3049999999999997</v>
      </c>
      <c r="D37" s="81"/>
      <c r="E37" s="312"/>
      <c r="F37" s="88"/>
      <c r="G37" s="90"/>
      <c r="H37" s="88"/>
      <c r="I37" s="100"/>
      <c r="J37" s="100"/>
      <c r="K37" s="101"/>
      <c r="L37" s="101"/>
      <c r="M37" s="102"/>
      <c r="N37" s="31"/>
      <c r="O37" s="135">
        <f t="shared" si="3"/>
        <v>0</v>
      </c>
      <c r="P37" s="37"/>
      <c r="Q37" s="35"/>
      <c r="R37" s="36"/>
      <c r="S37" s="173" t="s">
        <v>75</v>
      </c>
      <c r="T37" s="174"/>
      <c r="U37" s="173"/>
      <c r="V37" s="179"/>
      <c r="W37" s="179"/>
      <c r="X37" s="176" t="s">
        <v>78</v>
      </c>
      <c r="Y37" s="180"/>
      <c r="Z37" s="181" t="s">
        <v>76</v>
      </c>
      <c r="AA37" s="222"/>
      <c r="AB37" s="98">
        <v>0.25</v>
      </c>
      <c r="AC37" s="89" t="s">
        <v>86</v>
      </c>
      <c r="AD37" s="88"/>
      <c r="AE37" s="100"/>
      <c r="AF37" s="100"/>
      <c r="AG37" s="98">
        <v>0.125</v>
      </c>
      <c r="AH37" s="98" t="s">
        <v>87</v>
      </c>
      <c r="AI37" s="98" t="s">
        <v>87</v>
      </c>
      <c r="AJ37" s="31"/>
      <c r="AK37" s="135">
        <f t="shared" si="5"/>
        <v>0.375</v>
      </c>
      <c r="AL37" s="37"/>
      <c r="AM37" s="35"/>
      <c r="AN37" s="36"/>
      <c r="AO37" s="203" t="s">
        <v>64</v>
      </c>
      <c r="AP37" s="206"/>
      <c r="AQ37" s="202" t="s">
        <v>88</v>
      </c>
      <c r="AR37" s="55">
        <v>1</v>
      </c>
      <c r="AS37" s="58"/>
      <c r="AT37" s="59"/>
      <c r="AU37" s="26"/>
    </row>
    <row r="38" spans="1:47" ht="14.25" customHeight="1" x14ac:dyDescent="0.25">
      <c r="A38" s="40"/>
      <c r="B38" s="78" t="s">
        <v>14</v>
      </c>
      <c r="C38" s="79">
        <v>7.306</v>
      </c>
      <c r="D38" s="80">
        <v>0.318</v>
      </c>
      <c r="E38" s="311"/>
      <c r="F38" s="88">
        <v>1</v>
      </c>
      <c r="G38" s="90">
        <v>2</v>
      </c>
      <c r="H38" s="88">
        <v>0.5</v>
      </c>
      <c r="I38" s="97">
        <v>0</v>
      </c>
      <c r="J38" s="97">
        <v>0</v>
      </c>
      <c r="K38" s="100">
        <v>2</v>
      </c>
      <c r="L38" s="100">
        <v>2</v>
      </c>
      <c r="M38" s="103">
        <v>1</v>
      </c>
      <c r="N38" s="31"/>
      <c r="O38" s="135">
        <f t="shared" si="3"/>
        <v>8.5</v>
      </c>
      <c r="P38" s="2"/>
      <c r="Q38" s="2"/>
      <c r="R38" s="32"/>
      <c r="S38" s="173"/>
      <c r="T38" s="178"/>
      <c r="U38" s="173"/>
      <c r="V38" s="175"/>
      <c r="W38" s="175"/>
      <c r="X38" s="179"/>
      <c r="Y38" s="179"/>
      <c r="Z38" s="182"/>
      <c r="AA38" s="183"/>
      <c r="AB38" s="88"/>
      <c r="AC38" s="90"/>
      <c r="AD38" s="88"/>
      <c r="AE38" s="97"/>
      <c r="AF38" s="97"/>
      <c r="AG38" s="98">
        <v>0.125</v>
      </c>
      <c r="AH38" s="100"/>
      <c r="AI38" s="98" t="s">
        <v>87</v>
      </c>
      <c r="AJ38" s="31"/>
      <c r="AK38" s="135">
        <f t="shared" si="5"/>
        <v>0.125</v>
      </c>
      <c r="AL38" s="2"/>
      <c r="AM38" s="2"/>
      <c r="AN38" s="32"/>
      <c r="AO38" s="203"/>
      <c r="AP38" s="204" t="s">
        <v>68</v>
      </c>
      <c r="AQ38" s="202"/>
      <c r="AR38" s="55">
        <v>1</v>
      </c>
      <c r="AS38" s="58"/>
      <c r="AT38" s="59"/>
      <c r="AU38" s="24"/>
    </row>
    <row r="39" spans="1:47" ht="14.25" customHeight="1" x14ac:dyDescent="0.25">
      <c r="A39" s="40"/>
      <c r="B39" s="78" t="s">
        <v>15</v>
      </c>
      <c r="C39" s="79">
        <v>7.3070000000000004</v>
      </c>
      <c r="D39" s="80">
        <v>0.37</v>
      </c>
      <c r="E39" s="311"/>
      <c r="F39" s="88">
        <v>1</v>
      </c>
      <c r="G39" s="90">
        <v>2</v>
      </c>
      <c r="H39" s="88">
        <v>0.5</v>
      </c>
      <c r="I39" s="97">
        <v>0</v>
      </c>
      <c r="J39" s="97">
        <v>0</v>
      </c>
      <c r="K39" s="100">
        <v>2</v>
      </c>
      <c r="L39" s="100">
        <v>2</v>
      </c>
      <c r="M39" s="103">
        <v>1</v>
      </c>
      <c r="N39" s="31"/>
      <c r="O39" s="135">
        <f t="shared" si="3"/>
        <v>8.5</v>
      </c>
      <c r="P39" s="2"/>
      <c r="Q39" s="2"/>
      <c r="R39" s="32"/>
      <c r="S39" s="173"/>
      <c r="T39" s="178"/>
      <c r="U39" s="173"/>
      <c r="V39" s="175"/>
      <c r="W39" s="175"/>
      <c r="X39" s="179"/>
      <c r="Y39" s="179"/>
      <c r="Z39" s="182"/>
      <c r="AA39" s="183"/>
      <c r="AB39" s="88"/>
      <c r="AC39" s="90"/>
      <c r="AD39" s="88"/>
      <c r="AE39" s="97"/>
      <c r="AF39" s="97"/>
      <c r="AG39" s="98">
        <v>0.125</v>
      </c>
      <c r="AH39" s="100"/>
      <c r="AI39" s="98" t="s">
        <v>87</v>
      </c>
      <c r="AJ39" s="31"/>
      <c r="AK39" s="135">
        <f t="shared" si="5"/>
        <v>0.125</v>
      </c>
      <c r="AL39" s="2"/>
      <c r="AM39" s="2"/>
      <c r="AN39" s="32"/>
      <c r="AO39" s="203"/>
      <c r="AP39" s="204" t="s">
        <v>68</v>
      </c>
      <c r="AQ39" s="202"/>
      <c r="AR39" s="55">
        <v>1</v>
      </c>
      <c r="AS39" s="58"/>
      <c r="AT39" s="59"/>
      <c r="AU39" s="24"/>
    </row>
    <row r="40" spans="1:47" ht="15" x14ac:dyDescent="0.25">
      <c r="A40" s="42"/>
      <c r="B40" s="78" t="s">
        <v>47</v>
      </c>
      <c r="C40" s="79" t="s">
        <v>50</v>
      </c>
      <c r="D40" s="80"/>
      <c r="E40" s="311"/>
      <c r="F40" s="88"/>
      <c r="G40" s="90"/>
      <c r="H40" s="88"/>
      <c r="I40" s="97"/>
      <c r="J40" s="97"/>
      <c r="K40" s="100"/>
      <c r="L40" s="100"/>
      <c r="M40" s="103"/>
      <c r="N40" s="31"/>
      <c r="O40" s="135">
        <f t="shared" si="3"/>
        <v>0</v>
      </c>
      <c r="P40" s="2"/>
      <c r="Q40" s="2"/>
      <c r="R40" s="32"/>
      <c r="S40" s="173" t="s">
        <v>75</v>
      </c>
      <c r="T40" s="174"/>
      <c r="U40" s="173"/>
      <c r="V40" s="175"/>
      <c r="W40" s="175"/>
      <c r="X40" s="176" t="s">
        <v>78</v>
      </c>
      <c r="Y40" s="179"/>
      <c r="Z40" s="182" t="s">
        <v>76</v>
      </c>
      <c r="AA40" s="183"/>
      <c r="AB40" s="98">
        <v>0.25</v>
      </c>
      <c r="AC40" s="89" t="s">
        <v>86</v>
      </c>
      <c r="AD40" s="88"/>
      <c r="AE40" s="97"/>
      <c r="AF40" s="97"/>
      <c r="AG40" s="98">
        <v>0.125</v>
      </c>
      <c r="AH40" s="98" t="s">
        <v>87</v>
      </c>
      <c r="AI40" s="98" t="s">
        <v>87</v>
      </c>
      <c r="AJ40" s="31"/>
      <c r="AK40" s="135">
        <f t="shared" si="5"/>
        <v>0.375</v>
      </c>
      <c r="AL40" s="2"/>
      <c r="AM40" s="2"/>
      <c r="AN40" s="32"/>
      <c r="AO40" s="203" t="s">
        <v>64</v>
      </c>
      <c r="AP40" s="204"/>
      <c r="AQ40" s="202" t="s">
        <v>88</v>
      </c>
      <c r="AR40" s="55">
        <v>1</v>
      </c>
      <c r="AS40" s="58"/>
      <c r="AT40" s="59"/>
      <c r="AU40" s="24"/>
    </row>
    <row r="41" spans="1:47" ht="15" x14ac:dyDescent="0.25">
      <c r="A41" s="42"/>
      <c r="B41" s="78" t="s">
        <v>48</v>
      </c>
      <c r="C41" s="79" t="s">
        <v>51</v>
      </c>
      <c r="D41" s="80"/>
      <c r="E41" s="311"/>
      <c r="F41" s="88"/>
      <c r="G41" s="90"/>
      <c r="H41" s="88"/>
      <c r="I41" s="97"/>
      <c r="J41" s="97"/>
      <c r="K41" s="100"/>
      <c r="L41" s="100"/>
      <c r="M41" s="103"/>
      <c r="N41" s="31"/>
      <c r="O41" s="135">
        <f t="shared" si="3"/>
        <v>0</v>
      </c>
      <c r="P41" s="2"/>
      <c r="Q41" s="2"/>
      <c r="R41" s="32"/>
      <c r="S41" s="173" t="s">
        <v>75</v>
      </c>
      <c r="T41" s="174"/>
      <c r="U41" s="173"/>
      <c r="V41" s="175"/>
      <c r="W41" s="175"/>
      <c r="X41" s="176" t="s">
        <v>78</v>
      </c>
      <c r="Y41" s="179"/>
      <c r="Z41" s="182" t="s">
        <v>76</v>
      </c>
      <c r="AA41" s="183"/>
      <c r="AB41" s="98">
        <v>0.25</v>
      </c>
      <c r="AC41" s="89" t="s">
        <v>86</v>
      </c>
      <c r="AD41" s="88"/>
      <c r="AE41" s="97"/>
      <c r="AF41" s="97"/>
      <c r="AG41" s="98">
        <v>0.125</v>
      </c>
      <c r="AH41" s="98" t="s">
        <v>87</v>
      </c>
      <c r="AI41" s="98" t="s">
        <v>87</v>
      </c>
      <c r="AJ41" s="31"/>
      <c r="AK41" s="135">
        <f t="shared" si="5"/>
        <v>0.375</v>
      </c>
      <c r="AL41" s="2"/>
      <c r="AM41" s="2"/>
      <c r="AN41" s="32"/>
      <c r="AO41" s="203" t="s">
        <v>64</v>
      </c>
      <c r="AP41" s="204"/>
      <c r="AQ41" s="202" t="s">
        <v>88</v>
      </c>
      <c r="AR41" s="55">
        <v>1</v>
      </c>
      <c r="AS41" s="58"/>
      <c r="AT41" s="59"/>
      <c r="AU41" s="24"/>
    </row>
    <row r="42" spans="1:47" ht="15" x14ac:dyDescent="0.25">
      <c r="A42" s="42"/>
      <c r="B42" s="78" t="s">
        <v>49</v>
      </c>
      <c r="C42" s="79" t="s">
        <v>52</v>
      </c>
      <c r="D42" s="80"/>
      <c r="E42" s="311"/>
      <c r="F42" s="88"/>
      <c r="G42" s="90"/>
      <c r="H42" s="88"/>
      <c r="I42" s="97"/>
      <c r="J42" s="97"/>
      <c r="K42" s="100"/>
      <c r="L42" s="100"/>
      <c r="M42" s="103"/>
      <c r="N42" s="31"/>
      <c r="O42" s="135">
        <f t="shared" si="3"/>
        <v>0</v>
      </c>
      <c r="P42" s="2"/>
      <c r="Q42" s="2"/>
      <c r="R42" s="32"/>
      <c r="S42" s="173" t="s">
        <v>75</v>
      </c>
      <c r="T42" s="174"/>
      <c r="U42" s="173"/>
      <c r="V42" s="175"/>
      <c r="W42" s="175"/>
      <c r="X42" s="176" t="s">
        <v>78</v>
      </c>
      <c r="Y42" s="179"/>
      <c r="Z42" s="182" t="s">
        <v>76</v>
      </c>
      <c r="AA42" s="183"/>
      <c r="AB42" s="98">
        <v>0.25</v>
      </c>
      <c r="AC42" s="89" t="s">
        <v>86</v>
      </c>
      <c r="AD42" s="88"/>
      <c r="AE42" s="97"/>
      <c r="AF42" s="97"/>
      <c r="AG42" s="98">
        <v>0.125</v>
      </c>
      <c r="AH42" s="98" t="s">
        <v>87</v>
      </c>
      <c r="AI42" s="98" t="s">
        <v>87</v>
      </c>
      <c r="AJ42" s="31"/>
      <c r="AK42" s="135">
        <f t="shared" si="5"/>
        <v>0.375</v>
      </c>
      <c r="AL42" s="2"/>
      <c r="AM42" s="2"/>
      <c r="AN42" s="32"/>
      <c r="AO42" s="203" t="s">
        <v>64</v>
      </c>
      <c r="AP42" s="204"/>
      <c r="AQ42" s="202" t="s">
        <v>88</v>
      </c>
      <c r="AR42" s="55">
        <v>1</v>
      </c>
      <c r="AS42" s="58"/>
      <c r="AT42" s="59"/>
      <c r="AU42" s="24"/>
    </row>
    <row r="43" spans="1:47" ht="15" x14ac:dyDescent="0.25">
      <c r="A43" s="42"/>
      <c r="B43" s="78" t="s">
        <v>54</v>
      </c>
      <c r="C43" s="79">
        <v>7.3090000000000002</v>
      </c>
      <c r="D43" s="80"/>
      <c r="E43" s="311"/>
      <c r="F43" s="88"/>
      <c r="G43" s="90"/>
      <c r="H43" s="88"/>
      <c r="I43" s="97"/>
      <c r="J43" s="97"/>
      <c r="K43" s="100"/>
      <c r="L43" s="100"/>
      <c r="M43" s="103"/>
      <c r="N43" s="31"/>
      <c r="O43" s="135">
        <f t="shared" si="3"/>
        <v>0</v>
      </c>
      <c r="P43" s="2"/>
      <c r="Q43" s="2"/>
      <c r="R43" s="32"/>
      <c r="S43" s="173" t="s">
        <v>75</v>
      </c>
      <c r="T43" s="174"/>
      <c r="U43" s="173"/>
      <c r="V43" s="175"/>
      <c r="W43" s="175"/>
      <c r="X43" s="176" t="s">
        <v>78</v>
      </c>
      <c r="Y43" s="179"/>
      <c r="Z43" s="182" t="s">
        <v>76</v>
      </c>
      <c r="AA43" s="183"/>
      <c r="AB43" s="98">
        <v>0.25</v>
      </c>
      <c r="AC43" s="89" t="s">
        <v>86</v>
      </c>
      <c r="AD43" s="88"/>
      <c r="AE43" s="97"/>
      <c r="AF43" s="97"/>
      <c r="AG43" s="98">
        <v>0.125</v>
      </c>
      <c r="AH43" s="98" t="s">
        <v>87</v>
      </c>
      <c r="AI43" s="98" t="s">
        <v>87</v>
      </c>
      <c r="AJ43" s="31"/>
      <c r="AK43" s="135">
        <f t="shared" si="5"/>
        <v>0.375</v>
      </c>
      <c r="AL43" s="2"/>
      <c r="AM43" s="2"/>
      <c r="AN43" s="32"/>
      <c r="AO43" s="203" t="s">
        <v>64</v>
      </c>
      <c r="AP43" s="204"/>
      <c r="AQ43" s="202" t="s">
        <v>88</v>
      </c>
      <c r="AR43" s="55">
        <v>1</v>
      </c>
      <c r="AS43" s="58"/>
      <c r="AT43" s="59"/>
      <c r="AU43" s="24"/>
    </row>
    <row r="44" spans="1:47" ht="15" x14ac:dyDescent="0.25">
      <c r="A44" s="42"/>
      <c r="B44" s="78" t="s">
        <v>55</v>
      </c>
      <c r="C44" s="79">
        <v>7.31</v>
      </c>
      <c r="D44" s="80"/>
      <c r="E44" s="311"/>
      <c r="F44" s="88"/>
      <c r="G44" s="90"/>
      <c r="H44" s="88"/>
      <c r="I44" s="97"/>
      <c r="J44" s="97"/>
      <c r="K44" s="100"/>
      <c r="L44" s="100"/>
      <c r="M44" s="103"/>
      <c r="N44" s="31"/>
      <c r="O44" s="135">
        <f t="shared" si="3"/>
        <v>0</v>
      </c>
      <c r="P44" s="2"/>
      <c r="Q44" s="2"/>
      <c r="R44" s="32"/>
      <c r="S44" s="173" t="s">
        <v>75</v>
      </c>
      <c r="T44" s="174"/>
      <c r="U44" s="173"/>
      <c r="V44" s="175"/>
      <c r="W44" s="175"/>
      <c r="X44" s="176" t="s">
        <v>78</v>
      </c>
      <c r="Y44" s="179"/>
      <c r="Z44" s="182" t="s">
        <v>76</v>
      </c>
      <c r="AA44" s="183"/>
      <c r="AB44" s="98">
        <v>0.25</v>
      </c>
      <c r="AC44" s="89" t="s">
        <v>86</v>
      </c>
      <c r="AD44" s="88"/>
      <c r="AE44" s="97"/>
      <c r="AF44" s="97"/>
      <c r="AG44" s="98">
        <v>0.125</v>
      </c>
      <c r="AH44" s="98" t="s">
        <v>87</v>
      </c>
      <c r="AI44" s="98" t="s">
        <v>87</v>
      </c>
      <c r="AJ44" s="31"/>
      <c r="AK44" s="135">
        <f t="shared" si="5"/>
        <v>0.375</v>
      </c>
      <c r="AL44" s="2"/>
      <c r="AM44" s="2"/>
      <c r="AN44" s="32"/>
      <c r="AO44" s="203" t="s">
        <v>64</v>
      </c>
      <c r="AP44" s="204"/>
      <c r="AQ44" s="202" t="s">
        <v>88</v>
      </c>
      <c r="AR44" s="55">
        <v>1</v>
      </c>
      <c r="AS44" s="58"/>
      <c r="AT44" s="59"/>
      <c r="AU44" s="24"/>
    </row>
    <row r="45" spans="1:47" ht="15" x14ac:dyDescent="0.25">
      <c r="A45" s="42"/>
      <c r="B45" s="78" t="s">
        <v>56</v>
      </c>
      <c r="C45" s="79" t="s">
        <v>53</v>
      </c>
      <c r="D45" s="80"/>
      <c r="E45" s="311"/>
      <c r="F45" s="88"/>
      <c r="G45" s="90"/>
      <c r="H45" s="88"/>
      <c r="I45" s="97"/>
      <c r="J45" s="97"/>
      <c r="K45" s="100"/>
      <c r="L45" s="100"/>
      <c r="M45" s="103"/>
      <c r="N45" s="31"/>
      <c r="O45" s="135">
        <f t="shared" si="3"/>
        <v>0</v>
      </c>
      <c r="P45" s="2"/>
      <c r="Q45" s="2"/>
      <c r="R45" s="32"/>
      <c r="S45" s="173" t="s">
        <v>75</v>
      </c>
      <c r="T45" s="174"/>
      <c r="U45" s="173"/>
      <c r="V45" s="175"/>
      <c r="W45" s="175"/>
      <c r="X45" s="176" t="s">
        <v>78</v>
      </c>
      <c r="Y45" s="179"/>
      <c r="Z45" s="182" t="s">
        <v>76</v>
      </c>
      <c r="AA45" s="183"/>
      <c r="AB45" s="98" t="s">
        <v>76</v>
      </c>
      <c r="AC45" s="89" t="s">
        <v>86</v>
      </c>
      <c r="AD45" s="88"/>
      <c r="AE45" s="97"/>
      <c r="AF45" s="97"/>
      <c r="AG45" s="98" t="s">
        <v>76</v>
      </c>
      <c r="AH45" s="98" t="s">
        <v>87</v>
      </c>
      <c r="AI45" s="98" t="s">
        <v>87</v>
      </c>
      <c r="AJ45" s="31"/>
      <c r="AK45" s="135">
        <f t="shared" si="5"/>
        <v>0</v>
      </c>
      <c r="AL45" s="2"/>
      <c r="AM45" s="2"/>
      <c r="AN45" s="32"/>
      <c r="AO45" s="203" t="s">
        <v>64</v>
      </c>
      <c r="AP45" s="204"/>
      <c r="AQ45" s="202" t="s">
        <v>88</v>
      </c>
      <c r="AR45" s="55">
        <v>1</v>
      </c>
      <c r="AS45" s="58"/>
      <c r="AT45" s="59"/>
      <c r="AU45" s="24"/>
    </row>
    <row r="46" spans="1:47" ht="15" x14ac:dyDescent="0.25">
      <c r="A46" s="42"/>
      <c r="B46" s="78" t="s">
        <v>57</v>
      </c>
      <c r="C46" s="79" t="s">
        <v>53</v>
      </c>
      <c r="D46" s="80"/>
      <c r="E46" s="311"/>
      <c r="F46" s="88"/>
      <c r="G46" s="90"/>
      <c r="H46" s="88"/>
      <c r="I46" s="97"/>
      <c r="J46" s="97"/>
      <c r="K46" s="100"/>
      <c r="L46" s="100"/>
      <c r="M46" s="103"/>
      <c r="N46" s="31"/>
      <c r="O46" s="135">
        <f t="shared" si="3"/>
        <v>0</v>
      </c>
      <c r="P46" s="2"/>
      <c r="Q46" s="2"/>
      <c r="R46" s="32"/>
      <c r="S46" s="173" t="s">
        <v>75</v>
      </c>
      <c r="T46" s="174"/>
      <c r="U46" s="173"/>
      <c r="V46" s="175"/>
      <c r="W46" s="175"/>
      <c r="X46" s="176" t="s">
        <v>78</v>
      </c>
      <c r="Y46" s="179"/>
      <c r="Z46" s="182" t="s">
        <v>76</v>
      </c>
      <c r="AA46" s="183"/>
      <c r="AB46" s="98" t="s">
        <v>76</v>
      </c>
      <c r="AC46" s="89" t="s">
        <v>86</v>
      </c>
      <c r="AD46" s="88"/>
      <c r="AE46" s="97"/>
      <c r="AF46" s="97"/>
      <c r="AG46" s="98" t="s">
        <v>76</v>
      </c>
      <c r="AH46" s="98" t="s">
        <v>87</v>
      </c>
      <c r="AI46" s="98" t="s">
        <v>87</v>
      </c>
      <c r="AJ46" s="31"/>
      <c r="AK46" s="135">
        <f t="shared" si="5"/>
        <v>0</v>
      </c>
      <c r="AL46" s="2"/>
      <c r="AM46" s="2"/>
      <c r="AN46" s="32"/>
      <c r="AO46" s="203" t="s">
        <v>64</v>
      </c>
      <c r="AP46" s="204"/>
      <c r="AQ46" s="202" t="s">
        <v>88</v>
      </c>
      <c r="AR46" s="55">
        <v>1</v>
      </c>
      <c r="AS46" s="58"/>
      <c r="AT46" s="59"/>
      <c r="AU46" s="24"/>
    </row>
    <row r="47" spans="1:47" ht="15" x14ac:dyDescent="0.25">
      <c r="A47" s="42"/>
      <c r="B47" s="78" t="s">
        <v>58</v>
      </c>
      <c r="C47" s="79">
        <v>7.3129999999999997</v>
      </c>
      <c r="D47" s="80"/>
      <c r="E47" s="311"/>
      <c r="F47" s="88"/>
      <c r="G47" s="90"/>
      <c r="H47" s="88"/>
      <c r="I47" s="97"/>
      <c r="J47" s="97"/>
      <c r="K47" s="100"/>
      <c r="L47" s="100"/>
      <c r="M47" s="103"/>
      <c r="N47" s="31"/>
      <c r="O47" s="135">
        <f t="shared" si="3"/>
        <v>0</v>
      </c>
      <c r="P47" s="2"/>
      <c r="Q47" s="2"/>
      <c r="R47" s="32"/>
      <c r="S47" s="173" t="s">
        <v>75</v>
      </c>
      <c r="T47" s="174"/>
      <c r="U47" s="173"/>
      <c r="V47" s="175"/>
      <c r="W47" s="175"/>
      <c r="X47" s="176" t="s">
        <v>78</v>
      </c>
      <c r="Y47" s="179"/>
      <c r="Z47" s="182" t="s">
        <v>76</v>
      </c>
      <c r="AA47" s="183"/>
      <c r="AB47" s="98">
        <v>0.25</v>
      </c>
      <c r="AC47" s="89" t="s">
        <v>86</v>
      </c>
      <c r="AD47" s="88"/>
      <c r="AE47" s="97"/>
      <c r="AF47" s="97"/>
      <c r="AG47" s="98">
        <v>0.125</v>
      </c>
      <c r="AH47" s="98" t="s">
        <v>87</v>
      </c>
      <c r="AI47" s="98" t="s">
        <v>87</v>
      </c>
      <c r="AJ47" s="31"/>
      <c r="AK47" s="135">
        <f t="shared" si="5"/>
        <v>0.375</v>
      </c>
      <c r="AL47" s="249">
        <f>SUM(AK33:AK47)</f>
        <v>4.875</v>
      </c>
      <c r="AM47" s="246">
        <f>AL47*8.5</f>
        <v>41.4375</v>
      </c>
      <c r="AN47" s="32"/>
      <c r="AO47" s="203" t="s">
        <v>64</v>
      </c>
      <c r="AP47" s="204"/>
      <c r="AQ47" s="202" t="s">
        <v>88</v>
      </c>
      <c r="AR47" s="55">
        <v>1</v>
      </c>
      <c r="AS47" s="58"/>
      <c r="AT47" s="59"/>
      <c r="AU47" s="24"/>
    </row>
    <row r="48" spans="1:47" ht="14.25" customHeight="1" x14ac:dyDescent="0.2">
      <c r="A48" s="40"/>
      <c r="B48" s="66" t="s">
        <v>16</v>
      </c>
      <c r="C48" s="64" t="s">
        <v>17</v>
      </c>
      <c r="D48" s="65">
        <v>0.08</v>
      </c>
      <c r="E48" s="313"/>
      <c r="F48" s="67">
        <v>2</v>
      </c>
      <c r="G48" s="68">
        <v>1</v>
      </c>
      <c r="H48" s="67">
        <v>1</v>
      </c>
      <c r="I48" s="69">
        <v>2</v>
      </c>
      <c r="J48" s="69">
        <v>1</v>
      </c>
      <c r="K48" s="69">
        <v>5</v>
      </c>
      <c r="L48" s="69">
        <v>5</v>
      </c>
      <c r="M48" s="70">
        <v>1</v>
      </c>
      <c r="N48" s="31"/>
      <c r="O48" s="136">
        <f t="shared" ref="O48:O53" si="6">SUM(F48:M48)</f>
        <v>18</v>
      </c>
      <c r="P48" s="2"/>
      <c r="Q48" s="2"/>
      <c r="R48" s="32"/>
      <c r="S48" s="250"/>
      <c r="T48" s="251"/>
      <c r="U48" s="253"/>
      <c r="V48" s="251"/>
      <c r="W48" s="251"/>
      <c r="X48" s="251"/>
      <c r="Y48" s="251"/>
      <c r="Z48" s="252"/>
      <c r="AA48" s="183"/>
      <c r="AB48" s="67"/>
      <c r="AC48" s="68"/>
      <c r="AD48" s="67"/>
      <c r="AE48" s="69"/>
      <c r="AF48" s="69"/>
      <c r="AG48" s="69"/>
      <c r="AH48" s="69"/>
      <c r="AI48" s="70"/>
      <c r="AJ48" s="31"/>
      <c r="AK48" s="136">
        <f t="shared" ref="AK48:AK53" si="7">SUM(AB48:AI48)</f>
        <v>0</v>
      </c>
      <c r="AL48" s="2"/>
      <c r="AM48" s="2"/>
      <c r="AN48" s="32"/>
      <c r="AO48" s="203"/>
      <c r="AP48" s="204" t="s">
        <v>68</v>
      </c>
      <c r="AQ48" s="202" t="s">
        <v>69</v>
      </c>
      <c r="AR48" s="60"/>
      <c r="AS48" s="61"/>
      <c r="AT48" s="62">
        <v>1</v>
      </c>
      <c r="AU48" s="24"/>
    </row>
    <row r="49" spans="1:47" ht="14.25" customHeight="1" x14ac:dyDescent="0.2">
      <c r="A49" s="42"/>
      <c r="B49" s="63" t="s">
        <v>59</v>
      </c>
      <c r="C49" s="64">
        <v>15.301</v>
      </c>
      <c r="D49" s="65"/>
      <c r="E49" s="313"/>
      <c r="F49" s="67"/>
      <c r="G49" s="68"/>
      <c r="H49" s="67"/>
      <c r="I49" s="69"/>
      <c r="J49" s="69"/>
      <c r="K49" s="69"/>
      <c r="L49" s="69"/>
      <c r="M49" s="70"/>
      <c r="N49" s="31"/>
      <c r="O49" s="136">
        <f t="shared" si="6"/>
        <v>0</v>
      </c>
      <c r="P49" s="2"/>
      <c r="Q49" s="2"/>
      <c r="R49" s="32"/>
      <c r="S49" s="227" t="s">
        <v>75</v>
      </c>
      <c r="T49" s="186"/>
      <c r="U49" s="184" t="s">
        <v>75</v>
      </c>
      <c r="V49" s="185"/>
      <c r="W49" s="185"/>
      <c r="X49" s="185" t="s">
        <v>75</v>
      </c>
      <c r="Y49" s="185"/>
      <c r="Z49" s="186"/>
      <c r="AA49" s="183"/>
      <c r="AB49" s="67"/>
      <c r="AC49" s="68" t="s">
        <v>86</v>
      </c>
      <c r="AD49" s="67"/>
      <c r="AE49" s="69"/>
      <c r="AF49" s="69"/>
      <c r="AG49" s="69"/>
      <c r="AH49" s="69"/>
      <c r="AI49" s="70"/>
      <c r="AJ49" s="31"/>
      <c r="AK49" s="136">
        <f t="shared" si="7"/>
        <v>0</v>
      </c>
      <c r="AL49" s="2"/>
      <c r="AM49" s="2"/>
      <c r="AN49" s="32"/>
      <c r="AO49" s="203"/>
      <c r="AP49" s="204" t="s">
        <v>68</v>
      </c>
      <c r="AQ49" s="314"/>
      <c r="AR49" s="60">
        <v>1</v>
      </c>
      <c r="AS49" s="61"/>
      <c r="AT49" s="62"/>
      <c r="AU49" s="24"/>
    </row>
    <row r="50" spans="1:47" ht="14.25" customHeight="1" x14ac:dyDescent="0.2">
      <c r="A50" s="42"/>
      <c r="B50" s="63" t="s">
        <v>60</v>
      </c>
      <c r="C50" s="64">
        <v>15.302</v>
      </c>
      <c r="D50" s="65"/>
      <c r="E50" s="313"/>
      <c r="F50" s="67"/>
      <c r="G50" s="68"/>
      <c r="H50" s="67"/>
      <c r="I50" s="69"/>
      <c r="J50" s="69"/>
      <c r="K50" s="69"/>
      <c r="L50" s="69"/>
      <c r="M50" s="70"/>
      <c r="N50" s="31"/>
      <c r="O50" s="136">
        <f t="shared" si="6"/>
        <v>0</v>
      </c>
      <c r="P50" s="2"/>
      <c r="Q50" s="2"/>
      <c r="R50" s="32"/>
      <c r="S50" s="227" t="s">
        <v>75</v>
      </c>
      <c r="T50" s="186"/>
      <c r="U50" s="184" t="s">
        <v>75</v>
      </c>
      <c r="V50" s="185"/>
      <c r="W50" s="185"/>
      <c r="X50" s="185" t="s">
        <v>75</v>
      </c>
      <c r="Y50" s="185"/>
      <c r="Z50" s="186"/>
      <c r="AA50" s="183"/>
      <c r="AB50" s="67"/>
      <c r="AC50" s="68" t="s">
        <v>86</v>
      </c>
      <c r="AD50" s="67"/>
      <c r="AE50" s="69"/>
      <c r="AF50" s="69"/>
      <c r="AG50" s="69"/>
      <c r="AH50" s="69"/>
      <c r="AI50" s="70"/>
      <c r="AJ50" s="31"/>
      <c r="AK50" s="136">
        <f t="shared" si="7"/>
        <v>0</v>
      </c>
      <c r="AL50" s="2"/>
      <c r="AM50" s="2"/>
      <c r="AN50" s="32"/>
      <c r="AO50" s="203"/>
      <c r="AP50" s="204" t="s">
        <v>68</v>
      </c>
      <c r="AQ50" s="315"/>
      <c r="AR50" s="60">
        <v>1</v>
      </c>
      <c r="AS50" s="61"/>
      <c r="AT50" s="62"/>
      <c r="AU50" s="24"/>
    </row>
    <row r="51" spans="1:47" ht="14.25" customHeight="1" x14ac:dyDescent="0.2">
      <c r="A51" s="42"/>
      <c r="B51" s="63" t="s">
        <v>61</v>
      </c>
      <c r="C51" s="64">
        <v>15.303000000000001</v>
      </c>
      <c r="D51" s="65"/>
      <c r="E51" s="313"/>
      <c r="F51" s="67"/>
      <c r="G51" s="68"/>
      <c r="H51" s="67"/>
      <c r="I51" s="69"/>
      <c r="J51" s="69"/>
      <c r="K51" s="69"/>
      <c r="L51" s="69"/>
      <c r="M51" s="70"/>
      <c r="N51" s="31"/>
      <c r="O51" s="136">
        <f t="shared" si="6"/>
        <v>0</v>
      </c>
      <c r="P51" s="2"/>
      <c r="Q51" s="2"/>
      <c r="R51" s="32"/>
      <c r="S51" s="227" t="s">
        <v>75</v>
      </c>
      <c r="T51" s="186"/>
      <c r="U51" s="184" t="s">
        <v>75</v>
      </c>
      <c r="V51" s="185"/>
      <c r="W51" s="185"/>
      <c r="X51" s="185" t="s">
        <v>75</v>
      </c>
      <c r="Y51" s="185"/>
      <c r="Z51" s="186"/>
      <c r="AA51" s="183"/>
      <c r="AB51" s="67"/>
      <c r="AC51" s="68" t="s">
        <v>86</v>
      </c>
      <c r="AD51" s="67"/>
      <c r="AE51" s="69"/>
      <c r="AF51" s="69"/>
      <c r="AG51" s="69"/>
      <c r="AH51" s="69"/>
      <c r="AI51" s="70"/>
      <c r="AJ51" s="31"/>
      <c r="AK51" s="136">
        <f t="shared" si="7"/>
        <v>0</v>
      </c>
      <c r="AL51" s="2"/>
      <c r="AM51" s="2"/>
      <c r="AN51" s="32"/>
      <c r="AO51" s="203"/>
      <c r="AP51" s="204" t="s">
        <v>68</v>
      </c>
      <c r="AQ51" s="315"/>
      <c r="AR51" s="60">
        <v>1</v>
      </c>
      <c r="AS51" s="61"/>
      <c r="AT51" s="62"/>
      <c r="AU51" s="24"/>
    </row>
    <row r="52" spans="1:47" ht="14.25" customHeight="1" x14ac:dyDescent="0.2">
      <c r="A52" s="42"/>
      <c r="B52" s="63" t="s">
        <v>62</v>
      </c>
      <c r="C52" s="64">
        <v>15.304</v>
      </c>
      <c r="D52" s="65"/>
      <c r="E52" s="313"/>
      <c r="F52" s="67"/>
      <c r="G52" s="68"/>
      <c r="H52" s="67"/>
      <c r="I52" s="69"/>
      <c r="J52" s="69"/>
      <c r="K52" s="69"/>
      <c r="L52" s="69"/>
      <c r="M52" s="70"/>
      <c r="N52" s="31"/>
      <c r="O52" s="136">
        <f t="shared" si="6"/>
        <v>0</v>
      </c>
      <c r="P52" s="2"/>
      <c r="Q52" s="2"/>
      <c r="R52" s="32"/>
      <c r="S52" s="227" t="s">
        <v>75</v>
      </c>
      <c r="T52" s="186"/>
      <c r="U52" s="184" t="s">
        <v>75</v>
      </c>
      <c r="V52" s="185"/>
      <c r="W52" s="185"/>
      <c r="X52" s="185" t="s">
        <v>75</v>
      </c>
      <c r="Y52" s="185"/>
      <c r="Z52" s="186"/>
      <c r="AA52" s="183"/>
      <c r="AB52" s="67"/>
      <c r="AC52" s="68" t="s">
        <v>86</v>
      </c>
      <c r="AD52" s="67"/>
      <c r="AE52" s="69"/>
      <c r="AF52" s="69"/>
      <c r="AG52" s="69"/>
      <c r="AH52" s="69"/>
      <c r="AI52" s="70"/>
      <c r="AJ52" s="31"/>
      <c r="AK52" s="136">
        <f t="shared" si="7"/>
        <v>0</v>
      </c>
      <c r="AL52" s="2"/>
      <c r="AM52" s="2"/>
      <c r="AN52" s="32"/>
      <c r="AO52" s="203"/>
      <c r="AP52" s="204" t="s">
        <v>68</v>
      </c>
      <c r="AQ52" s="315"/>
      <c r="AR52" s="60">
        <v>1</v>
      </c>
      <c r="AS52" s="61"/>
      <c r="AT52" s="62"/>
      <c r="AU52" s="24"/>
    </row>
    <row r="53" spans="1:47" ht="14.25" customHeight="1" x14ac:dyDescent="0.2">
      <c r="A53" s="42"/>
      <c r="B53" s="63" t="s">
        <v>63</v>
      </c>
      <c r="C53" s="64">
        <v>15.305</v>
      </c>
      <c r="D53" s="65"/>
      <c r="E53" s="313"/>
      <c r="F53" s="67"/>
      <c r="G53" s="68"/>
      <c r="H53" s="67"/>
      <c r="I53" s="69"/>
      <c r="J53" s="69"/>
      <c r="K53" s="69"/>
      <c r="L53" s="69"/>
      <c r="M53" s="70"/>
      <c r="N53" s="31"/>
      <c r="O53" s="136">
        <f t="shared" si="6"/>
        <v>0</v>
      </c>
      <c r="P53" s="2"/>
      <c r="Q53" s="2"/>
      <c r="R53" s="32"/>
      <c r="S53" s="227" t="s">
        <v>75</v>
      </c>
      <c r="T53" s="186"/>
      <c r="U53" s="184" t="s">
        <v>75</v>
      </c>
      <c r="V53" s="185"/>
      <c r="W53" s="185"/>
      <c r="X53" s="185" t="s">
        <v>75</v>
      </c>
      <c r="Y53" s="185"/>
      <c r="Z53" s="186"/>
      <c r="AA53" s="183"/>
      <c r="AB53" s="67"/>
      <c r="AC53" s="68" t="s">
        <v>86</v>
      </c>
      <c r="AD53" s="67"/>
      <c r="AE53" s="69"/>
      <c r="AF53" s="69"/>
      <c r="AG53" s="69"/>
      <c r="AH53" s="69"/>
      <c r="AI53" s="70"/>
      <c r="AJ53" s="31"/>
      <c r="AK53" s="136">
        <f t="shared" si="7"/>
        <v>0</v>
      </c>
      <c r="AL53" s="228">
        <f>SUM(AK48:AK53)</f>
        <v>0</v>
      </c>
      <c r="AM53" s="35">
        <f>AL53*8.5</f>
        <v>0</v>
      </c>
      <c r="AN53" s="32"/>
      <c r="AO53" s="203"/>
      <c r="AP53" s="204" t="s">
        <v>68</v>
      </c>
      <c r="AQ53" s="316"/>
      <c r="AR53" s="60">
        <v>1</v>
      </c>
      <c r="AS53" s="61"/>
      <c r="AT53" s="62"/>
      <c r="AU53" s="24"/>
    </row>
    <row r="54" spans="1:47" x14ac:dyDescent="0.2">
      <c r="AG54" s="229"/>
      <c r="AH54" s="229"/>
      <c r="AI54" s="229" t="s">
        <v>92</v>
      </c>
      <c r="AJ54" s="230"/>
      <c r="AK54" s="230" t="s">
        <v>81</v>
      </c>
      <c r="AL54" s="231" t="s">
        <v>95</v>
      </c>
    </row>
    <row r="55" spans="1:47" x14ac:dyDescent="0.2">
      <c r="AG55" s="229"/>
      <c r="AH55" s="229"/>
      <c r="AI55" s="229"/>
      <c r="AJ55" s="230"/>
      <c r="AK55" s="245">
        <f>SUM(AK11:AK53)</f>
        <v>264.375</v>
      </c>
      <c r="AL55" s="244">
        <f>AK55*8.5</f>
        <v>2247.1875</v>
      </c>
    </row>
    <row r="56" spans="1:47" x14ac:dyDescent="0.2">
      <c r="I56" s="229"/>
      <c r="J56" s="229"/>
      <c r="K56" s="229"/>
      <c r="L56" s="229"/>
      <c r="M56" s="229" t="s">
        <v>94</v>
      </c>
      <c r="N56" s="230"/>
      <c r="O56" s="230" t="s">
        <v>81</v>
      </c>
      <c r="P56" s="230"/>
      <c r="Q56" s="231" t="s">
        <v>93</v>
      </c>
      <c r="R56" s="231" t="s">
        <v>82</v>
      </c>
    </row>
    <row r="57" spans="1:47" x14ac:dyDescent="0.2">
      <c r="I57" s="229"/>
      <c r="J57" s="229"/>
      <c r="K57" s="229"/>
      <c r="L57" s="229"/>
      <c r="M57" s="229"/>
      <c r="N57" s="230"/>
      <c r="O57" s="233">
        <f>SUM(O11:P53)</f>
        <v>284.5</v>
      </c>
      <c r="P57" s="233"/>
      <c r="Q57" s="233">
        <f>O57*8.5</f>
        <v>2418.25</v>
      </c>
      <c r="R57" s="233">
        <f>Q57</f>
        <v>2418.25</v>
      </c>
    </row>
    <row r="58" spans="1:47" x14ac:dyDescent="0.2">
      <c r="I58" s="229"/>
      <c r="J58" s="229"/>
      <c r="K58" s="229"/>
      <c r="L58" s="229"/>
      <c r="M58" s="229"/>
      <c r="N58" s="230"/>
      <c r="O58" s="233"/>
      <c r="P58" s="233"/>
      <c r="Q58" s="233"/>
      <c r="R58" s="233"/>
    </row>
    <row r="59" spans="1:47" x14ac:dyDescent="0.2">
      <c r="I59" s="229"/>
      <c r="J59" s="229"/>
      <c r="K59" s="229"/>
      <c r="L59" s="229"/>
      <c r="M59" s="229" t="s">
        <v>84</v>
      </c>
      <c r="N59" s="230"/>
      <c r="O59" s="234" t="s">
        <v>99</v>
      </c>
      <c r="P59" s="233"/>
      <c r="Q59" s="233">
        <f>Q57*0.85</f>
        <v>2055.5124999999998</v>
      </c>
      <c r="R59" s="233" t="s">
        <v>96</v>
      </c>
    </row>
    <row r="60" spans="1:47" x14ac:dyDescent="0.2">
      <c r="I60" s="229"/>
      <c r="J60" s="229"/>
      <c r="K60" s="229"/>
      <c r="L60" s="229"/>
      <c r="M60" s="229" t="s">
        <v>83</v>
      </c>
      <c r="N60" s="230"/>
      <c r="O60" s="234" t="s">
        <v>97</v>
      </c>
      <c r="P60" s="233"/>
      <c r="Q60" s="235">
        <v>1100</v>
      </c>
      <c r="R60" s="233" t="s">
        <v>96</v>
      </c>
    </row>
    <row r="61" spans="1:47" x14ac:dyDescent="0.2">
      <c r="I61" s="229"/>
      <c r="J61" s="229"/>
      <c r="K61" s="229"/>
      <c r="L61" s="229"/>
      <c r="M61" s="229"/>
      <c r="N61" s="230"/>
      <c r="O61" s="234" t="s">
        <v>100</v>
      </c>
      <c r="P61" s="233"/>
      <c r="Q61" s="236">
        <f>Q59-Q60</f>
        <v>955.51249999999982</v>
      </c>
      <c r="R61" s="233" t="s">
        <v>96</v>
      </c>
    </row>
    <row r="62" spans="1:47" x14ac:dyDescent="0.2">
      <c r="I62" s="229"/>
      <c r="J62" s="229"/>
      <c r="K62" s="229"/>
      <c r="L62" s="229"/>
      <c r="M62" s="229"/>
      <c r="N62" s="230"/>
      <c r="O62" s="234"/>
      <c r="P62" s="233"/>
      <c r="Q62" s="236"/>
      <c r="R62" s="233"/>
    </row>
    <row r="63" spans="1:47" x14ac:dyDescent="0.2">
      <c r="I63" s="229"/>
      <c r="J63" s="229"/>
      <c r="K63" s="229"/>
      <c r="L63" s="229"/>
      <c r="M63" s="229"/>
      <c r="N63" s="229"/>
      <c r="O63" s="237" t="s">
        <v>98</v>
      </c>
      <c r="P63" s="237"/>
      <c r="Q63" s="233">
        <v>875</v>
      </c>
      <c r="R63" s="238" t="s">
        <v>96</v>
      </c>
    </row>
    <row r="64" spans="1:47" x14ac:dyDescent="0.2">
      <c r="I64" s="229"/>
      <c r="J64" s="229"/>
      <c r="K64" s="229"/>
      <c r="L64" s="229"/>
      <c r="M64" s="229"/>
      <c r="N64" s="242"/>
      <c r="O64" s="239" t="s">
        <v>101</v>
      </c>
      <c r="P64" s="239"/>
      <c r="Q64" s="239">
        <f>Q63-Q61</f>
        <v>-80.512499999999818</v>
      </c>
      <c r="R64" s="243" t="s">
        <v>96</v>
      </c>
    </row>
  </sheetData>
  <mergeCells count="23">
    <mergeCell ref="B11:B12"/>
    <mergeCell ref="B13:B14"/>
    <mergeCell ref="B15:B16"/>
    <mergeCell ref="B18:B19"/>
    <mergeCell ref="AT11:AT12"/>
    <mergeCell ref="AT13:AT14"/>
    <mergeCell ref="AT15:AT16"/>
    <mergeCell ref="AT18:AT19"/>
    <mergeCell ref="C15:C16"/>
    <mergeCell ref="C18:C19"/>
    <mergeCell ref="C11:C12"/>
    <mergeCell ref="C13:C14"/>
    <mergeCell ref="E21:E47"/>
    <mergeCell ref="E48:E53"/>
    <mergeCell ref="AQ49:AQ53"/>
    <mergeCell ref="F5:R5"/>
    <mergeCell ref="AR5:AT6"/>
    <mergeCell ref="H6:M6"/>
    <mergeCell ref="AO8:AQ8"/>
    <mergeCell ref="AO9:AQ9"/>
    <mergeCell ref="U6:Z6"/>
    <mergeCell ref="S5:AQ5"/>
    <mergeCell ref="AD6:AI6"/>
  </mergeCells>
  <pageMargins left="0.43307086614173229" right="0.3" top="0.78740157480314965" bottom="0.78740157480314965" header="0.31496062992125984" footer="0.31496062992125984"/>
  <pageSetup paperSize="8" scale="47" fitToHeight="0" orientation="landscape" r:id="rId1"/>
  <headerFooter>
    <oddHeader>&amp;LEP Sissach - Eptigen&amp;C&amp;26Leistungsliste der zwischenzeitlichen Veränderungen&amp;10
&amp;R&amp;"Arial,Fett"&amp;12INGE EPSI&amp;"Arial,Standard"&amp;10
c/o Jauslin + Stebler Ingenieure AG
&amp;11&amp;KFF0000Stand: 12.12.13</oddHeader>
    <oddFooter>&amp;L&amp;Z&amp;F&amp;RSeite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ASTRA-BHU Anpassung I.O.</vt:lpstr>
      <vt:lpstr>'ASTRA-BHU Anpassung I.O.'!Druckbereich</vt:lpstr>
      <vt:lpstr>'ASTRA-BHU Anpassung I.O.'!Drucktitel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Falzone Lorenzo</cp:lastModifiedBy>
  <cp:lastPrinted>2014-01-28T10:15:51Z</cp:lastPrinted>
  <dcterms:created xsi:type="dcterms:W3CDTF">2013-01-18T14:01:58Z</dcterms:created>
  <dcterms:modified xsi:type="dcterms:W3CDTF">2014-01-28T16:52:38Z</dcterms:modified>
</cp:coreProperties>
</file>