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I.O.'!$B$1:$AY$52</definedName>
    <definedName name="_xlnm.Print_Titles" localSheetId="0">'ASTRA-BHU Anpassung I.O.'!$5:$11</definedName>
  </definedNames>
  <calcPr calcId="145621"/>
</workbook>
</file>

<file path=xl/calcChain.xml><?xml version="1.0" encoding="utf-8"?>
<calcChain xmlns="http://schemas.openxmlformats.org/spreadsheetml/2006/main">
  <c r="AL17" i="8" l="1"/>
  <c r="O17" i="8"/>
  <c r="AX51" i="8" l="1"/>
  <c r="AM51" i="8"/>
  <c r="AT52" i="8" l="1"/>
  <c r="AT29" i="8"/>
  <c r="AR28" i="8"/>
  <c r="AT24" i="8"/>
  <c r="AT25" i="8"/>
  <c r="AT26" i="8"/>
  <c r="AT27" i="8"/>
  <c r="AT28" i="8"/>
  <c r="AT23" i="8"/>
  <c r="AU33" i="8" l="1"/>
  <c r="AU34" i="8"/>
  <c r="AU37" i="8"/>
  <c r="AU38" i="8"/>
  <c r="AU40" i="8"/>
  <c r="AU41" i="8"/>
  <c r="AU42" i="8"/>
  <c r="AU43" i="8"/>
  <c r="AU44" i="8"/>
  <c r="AU39" i="8"/>
  <c r="AU32" i="8"/>
  <c r="AU31" i="8"/>
  <c r="AR18" i="8"/>
  <c r="AS32" i="8" l="1"/>
  <c r="AS31" i="8"/>
  <c r="AS19" i="8"/>
  <c r="AL28" i="8" l="1"/>
  <c r="AL51" i="8"/>
  <c r="AL50" i="8"/>
  <c r="AL49" i="8"/>
  <c r="AL48" i="8"/>
  <c r="AW48" i="8" s="1"/>
  <c r="AL47" i="8"/>
  <c r="AL46" i="8"/>
  <c r="AL45" i="8"/>
  <c r="AW45" i="8" s="1"/>
  <c r="AL44" i="8"/>
  <c r="AL43" i="8"/>
  <c r="AL42" i="8"/>
  <c r="AL41" i="8"/>
  <c r="AL40" i="8"/>
  <c r="AL39" i="8"/>
  <c r="AL38" i="8"/>
  <c r="AL37" i="8"/>
  <c r="AL36" i="8"/>
  <c r="AW36" i="8" s="1"/>
  <c r="AL35" i="8"/>
  <c r="AL34" i="8"/>
  <c r="AL33" i="8"/>
  <c r="AL32" i="8"/>
  <c r="AW32" i="8" s="1"/>
  <c r="AL31" i="8"/>
  <c r="AL30" i="8"/>
  <c r="AL29" i="8"/>
  <c r="AW29" i="8" s="1"/>
  <c r="AL27" i="8"/>
  <c r="AW27" i="8" s="1"/>
  <c r="AL26" i="8"/>
  <c r="AL25" i="8"/>
  <c r="AL24" i="8"/>
  <c r="AL23" i="8"/>
  <c r="AL22" i="8"/>
  <c r="AL21" i="8"/>
  <c r="AL20" i="8"/>
  <c r="AL19" i="8"/>
  <c r="AW19" i="8" s="1"/>
  <c r="AL18" i="8"/>
  <c r="AU18" i="8" s="1"/>
  <c r="AL16" i="8"/>
  <c r="AW49" i="8"/>
  <c r="AW50" i="8"/>
  <c r="AW20" i="8"/>
  <c r="AQ14" i="8"/>
  <c r="AQ15" i="8"/>
  <c r="AQ16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W35" i="8" s="1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13" i="8"/>
  <c r="AQ12" i="8"/>
  <c r="AC11" i="8"/>
  <c r="AV23" i="8"/>
  <c r="AV24" i="8"/>
  <c r="AV25" i="8"/>
  <c r="AV26" i="8"/>
  <c r="AV27" i="8"/>
  <c r="AV22" i="8"/>
  <c r="AV12" i="8"/>
  <c r="AV13" i="8"/>
  <c r="AV14" i="8"/>
  <c r="AV15" i="8"/>
  <c r="AR52" i="8"/>
  <c r="AT14" i="8"/>
  <c r="AT13" i="8"/>
  <c r="AT12" i="8"/>
  <c r="AR20" i="8"/>
  <c r="AS12" i="8"/>
  <c r="AS21" i="8"/>
  <c r="AS52" i="8" s="1"/>
  <c r="AW31" i="8" l="1"/>
  <c r="AV52" i="8"/>
  <c r="AW47" i="8"/>
  <c r="AQ52" i="8"/>
  <c r="AW46" i="8"/>
  <c r="AW22" i="8"/>
  <c r="AW23" i="8"/>
  <c r="AW26" i="8"/>
  <c r="AR11" i="8"/>
  <c r="AU28" i="8"/>
  <c r="AW21" i="8"/>
  <c r="AW24" i="8"/>
  <c r="AW25" i="8"/>
  <c r="AQ11" i="8"/>
  <c r="AV11" i="8"/>
  <c r="AS11" i="8"/>
  <c r="AT11" i="8"/>
  <c r="AJ11" i="8"/>
  <c r="AG11" i="8"/>
  <c r="AH11" i="8"/>
  <c r="AI11" i="8"/>
  <c r="AF11" i="8"/>
  <c r="AE11" i="8"/>
  <c r="AD11" i="8"/>
  <c r="AB11" i="8"/>
  <c r="I11" i="8"/>
  <c r="J11" i="8"/>
  <c r="K11" i="8"/>
  <c r="L11" i="8"/>
  <c r="M11" i="8"/>
  <c r="H11" i="8"/>
  <c r="G11" i="8"/>
  <c r="O51" i="8"/>
  <c r="AX11" i="8" l="1"/>
  <c r="AX52" i="8"/>
  <c r="AM11" i="8"/>
  <c r="AN11" i="8" s="1"/>
  <c r="AL15" i="8" l="1"/>
  <c r="AL14" i="8"/>
  <c r="AL13" i="8"/>
  <c r="AW13" i="8" s="1"/>
  <c r="AL12" i="8"/>
  <c r="AW12" i="8" s="1"/>
  <c r="AM15" i="8" l="1"/>
  <c r="AN15" i="8" s="1"/>
  <c r="AW14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AU30" i="8"/>
  <c r="AU52" i="8" s="1"/>
  <c r="O31" i="8"/>
  <c r="O32" i="8"/>
  <c r="O33" i="8"/>
  <c r="AW33" i="8"/>
  <c r="O34" i="8"/>
  <c r="AW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AW52" i="8" l="1"/>
  <c r="AY52" i="8" s="1"/>
  <c r="AW30" i="8"/>
  <c r="AN51" i="8"/>
  <c r="F11" i="8"/>
  <c r="AM21" i="8"/>
  <c r="O16" i="8"/>
  <c r="O15" i="8"/>
  <c r="O14" i="8"/>
  <c r="O13" i="8"/>
  <c r="O12" i="8"/>
  <c r="P11" i="8" l="1"/>
  <c r="AM29" i="8" l="1"/>
  <c r="AN29" i="8" s="1"/>
  <c r="AN21" i="8"/>
  <c r="AM50" i="8"/>
  <c r="AN50" i="8" s="1"/>
  <c r="AM44" i="8"/>
  <c r="AN44" i="8" s="1"/>
  <c r="Q11" i="8" l="1"/>
  <c r="AU11" i="8"/>
  <c r="AW11" i="8" l="1"/>
</calcChain>
</file>

<file path=xl/sharedStrings.xml><?xml version="1.0" encoding="utf-8"?>
<sst xmlns="http://schemas.openxmlformats.org/spreadsheetml/2006/main" count="294" uniqueCount="121">
  <si>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</si>
  <si>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</si>
  <si>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</si>
  <si>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</si>
  <si>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</si>
  <si>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</si>
  <si>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</si>
  <si>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</si>
  <si>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</si>
  <si>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</si>
  <si>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</si>
  <si>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</si>
  <si>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</si>
  <si>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</si>
  <si>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</si>
  <si>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</si>
  <si>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</si>
  <si>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</si>
  <si>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</si>
  <si>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</si>
  <si>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</si>
  <si>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</si>
  <si>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</si>
  <si>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</si>
  <si>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</si>
  <si>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</si>
  <si>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</si>
  <si>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</si>
  <si>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</si>
  <si>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</si>
  <si>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</si>
  <si>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</si>
  <si>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</si>
  <si>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</si>
  <si>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</si>
  <si>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</si>
  <si>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</si>
  <si>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</si>
  <si>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</si>
  <si>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</si>
  <si>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</si>
  <si>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</si>
  <si>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</si>
  <si>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</si>
  <si>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</si>
  <si>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</si>
  <si>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</si>
  <si>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</si>
  <si>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</si>
  <si>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</si>
  <si>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</si>
  <si>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</si>
  <si>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</si>
  <si>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</si>
  <si>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</si>
  <si>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</si>
  <si>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</si>
  <si>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</si>
  <si>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</si>
  <si>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</si>
  <si>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</si>
  <si>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</si>
  <si>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</si>
  <si>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</si>
  <si>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</si>
  <si>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</si>
  <si>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</si>
  <si>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</si>
  <si>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</si>
  <si>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</si>
  <si>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</si>
  <si>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</si>
  <si>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</si>
  <si>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</si>
  <si>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Angaben in Sammelberichten Ü-B + TB  als Zusatzleistungen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</si>
  <si>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</si>
  <si>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</si>
  <si>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</si>
  <si>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</si>
  <si>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</si>
  <si>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</si>
  <si>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</si>
  <si>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</si>
  <si>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</si>
  <si>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</si>
  <si>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</si>
  <si>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</si>
  <si>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</si>
  <si>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</si>
  <si>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Wildtierüberführung</t>
  </si>
  <si>
    <t>K inkl. WÜF + ELT's</t>
  </si>
  <si>
    <t>1) = Annahme keine CAD-Objektskizze; falls gewünscht, dann Zusatzleistungen</t>
  </si>
  <si>
    <t>Mehrufwand MK</t>
  </si>
  <si>
    <t>Pos.-Leistungsbeschrieb gemäss sep. Blatt</t>
  </si>
  <si>
    <t>Checkliste</t>
  </si>
  <si>
    <t>"Statische Überprüfung"</t>
  </si>
  <si>
    <t>"Checkliste Statik"</t>
  </si>
  <si>
    <t>"Zusätzl. statische Überpr."</t>
  </si>
  <si>
    <t>"Mehraufw. statische Überpr"</t>
  </si>
  <si>
    <t>"Mehraufw. Brücken und übr. K"</t>
  </si>
  <si>
    <t>"AP WÜF"</t>
  </si>
  <si>
    <t>- digitalisieren Plan
1)</t>
  </si>
  <si>
    <t>Std. gerundet</t>
  </si>
  <si>
    <t>Statik gemäss Checkliste INGE. Zusatzabklärungen und Statik für Bemessungsfall 28t (Zusatz zu SIA 260 und 269)</t>
  </si>
  <si>
    <t>Zusatzabklärungen und Statik für Bemessungsfall 28t (Zusatz zu SIA 260 und 269)</t>
  </si>
  <si>
    <t>Zusätzliche Statik gemäss Checkliste INGE (vorgesehen war nur Erdbeben) sowie alle Dokumente für Dossier MK (Ü-B, TB).Zusatzabklärungen und Statik für Bemessungsfall 28t (Zusatz zu SIA 260 und 269)</t>
  </si>
  <si>
    <t>Statik gemäss Checkliste INGE + alle Dokumente für Dossier MK (NV, Ü-B, TB). Zusätzliche Begehungen für Lager, FÜG, Setztungen, belag, FUgen. Abklärungen und Auswertung/Interpretation vorh. Aufnahmen der Deformation Widerlager Nord, inkl. Geologie und Massnahmenempfehlung für Stabilisierung.</t>
  </si>
  <si>
    <t>Mehraufwendungen für Überprüfungsbericht</t>
  </si>
  <si>
    <t>Pläne und Projektierung von Massnahmen nicht vorgesehen. Zusätzliche Statik (plastisch) + Dimensionierung Verstärkung nach Anordung FU</t>
  </si>
  <si>
    <t>Pläne und Projektierung von Massnahmen nicht vorgesehen. Zusätzliche STatik (plastisch) + Dimensionierung Verstärkung nach Anordung FU</t>
  </si>
  <si>
    <t>Da nur 1 TB für alle UNF erstellt wird, ist der Mehraufwand nicht so gross. Mehraufwendungen für Überprüfungsbericht</t>
  </si>
  <si>
    <t>ÜFAS Sissach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</si>
  <si>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Instndsetzungsmassnahmen FBÜ
  erforderlich</t>
  </si>
  <si>
    <t xml:space="preserve">Bearbeitung des Objekts war bisher nicht vorgesehen (In Abweichung zum EK II sind neu sind Massnahmen erforderlich):
- Stat. Überprüfungen gemäss Checkliste INGE (Überprüfung der Brückenplatte)
- Erstellung NV, ÜB, TB und Pläne / Skizzen 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</si>
  <si>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Brückenrand
  Leitschrankenverankerung erforderlich;  Diskussion Ersatzmassnahmen FBÜ und
  Massnahmen Injektion Spannglieder erforderlich</t>
  </si>
  <si>
    <t>- Zusätzlicher Aufwand für Erstellung ÜB &gt; Vorgesehen war nur eine Überarbeitung des
  EK-Berichts, Analyse HI- und MTU-Berichte nahm unerwartet viel Zeit in Anspruch
- Mehraufwand stat. Überprüfung  &gt; Anzahl Bauteile relativ gross
- Mehraufwand für Erstellung, Digitalisierung Pläne, TB und Kosten &gt; Ersatz FBÜ,  Betoninstandsetzungsmassnahmen, Ersatz Leitschrankenpfosten</t>
  </si>
  <si>
    <t>- Einarbeiten
- Begehung
- Administrativ
- digitale Ablage</t>
  </si>
  <si>
    <t>"Mehrauf. zus. Inspektionen"</t>
  </si>
  <si>
    <t>"Aufwand für zus. Bauwerke"</t>
  </si>
  <si>
    <t>"Mehraufw. Überprüf.bericht"</t>
  </si>
  <si>
    <t xml:space="preserve"> - Projektablauf bis Februar 2014. Mehrere Sitzungen mit Kanton inkl. liefern von Unterlagen und einholen weiterer Grundlagen, Absprachen mit Spezialist PiU, etc. Anschliessend:
- Weiterbearbeitung Var. 1 inkl Abklärungen Erhöhung Starkstromleitung
- Bearbeitung der Variante 8 als 3. Variante beinhaltend: Aufarbeitung, Aktualisierung Grundlagen, Vermessungsaufnahme, Feldbegehung mit PiU, Anpassung QS-abmessungen aufgrund Angaben PiU, konzeptionelle Dimensionierung der tragenden Bauteile, Bauablaufs- und Kostenermittlung, planerische Darstellung
- Variantenvergleich mit neuem Beurteilungskonzept inkl Bericht Fauna (Spez.) und Bericht Bau inkl Gesamtbeurteilung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</si>
</sst>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_ * #,##0.0_ ;_ * \-#,##0.0_ ;_ * &quot;-&quot;??_ ;_ @_ "/>
    <numFmt numFmtId="167" formatCode="_ * #,##0_ ;_ * \-#,##0_ ;_ * &quot;-&quot;??_ ;_ @_ 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  <font>
      <b/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3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gradientFill>
        <stop position="0">
          <color theme="7" tint="0.40000610370189521"/>
        </stop>
        <stop position="1">
          <color theme="2" tint="-0.25098422193060094"/>
        </stop>
      </gradientFill>
    </fill>
    <fill>
      <gradientFill>
        <stop position="0">
          <color rgb="FF00B0F0"/>
        </stop>
        <stop position="1">
          <color rgb="FFFF66CC"/>
        </stop>
      </gradientFill>
    </fill>
  </fills>
  <borders count="7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29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3" xfId="1" applyFont="1" applyFill="1" applyBorder="1" applyAlignment="1">
      <alignment horizontal="center" vertical="center"/>
    </xf>
    <xf numFmtId="9" fontId="10" fillId="4" borderId="34" xfId="1" applyFont="1" applyFill="1" applyBorder="1" applyAlignment="1">
      <alignment horizontal="center" vertical="center"/>
    </xf>
    <xf numFmtId="9" fontId="10" fillId="4" borderId="31" xfId="1" applyFont="1" applyFill="1" applyBorder="1" applyAlignment="1">
      <alignment horizontal="center" vertical="center"/>
    </xf>
    <xf numFmtId="9" fontId="10" fillId="4" borderId="32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8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5" borderId="33" xfId="1" applyFont="1" applyFill="1" applyBorder="1" applyAlignment="1">
      <alignment horizontal="center" vertical="center"/>
    </xf>
    <xf numFmtId="9" fontId="10" fillId="5" borderId="31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6" borderId="33" xfId="1" applyFont="1" applyFill="1" applyBorder="1" applyAlignment="1">
      <alignment horizontal="center"/>
    </xf>
    <xf numFmtId="9" fontId="10" fillId="6" borderId="31" xfId="1" applyFont="1" applyFill="1" applyBorder="1"/>
    <xf numFmtId="9" fontId="10" fillId="6" borderId="35" xfId="1" applyFont="1" applyFill="1" applyBorder="1"/>
    <xf numFmtId="9" fontId="10" fillId="6" borderId="31" xfId="1" applyFont="1" applyFill="1" applyBorder="1" applyAlignment="1">
      <alignment horizontal="center" vertical="center"/>
    </xf>
    <xf numFmtId="9" fontId="10" fillId="6" borderId="35" xfId="1" applyFont="1" applyFill="1" applyBorder="1" applyAlignment="1">
      <alignment horizontal="center" vertical="center"/>
    </xf>
    <xf numFmtId="9" fontId="10" fillId="7" borderId="33" xfId="1" applyFont="1" applyFill="1" applyBorder="1" applyAlignment="1">
      <alignment horizontal="center" vertical="center"/>
    </xf>
    <xf numFmtId="9" fontId="10" fillId="7" borderId="31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vertical="center" wrapText="1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13" fillId="0" borderId="0" xfId="0" applyFont="1" applyAlignment="1">
      <alignment vertical="top"/>
    </xf>
    <xf numFmtId="9" fontId="10" fillId="10" borderId="63" xfId="1" applyFont="1" applyFill="1" applyBorder="1" applyAlignment="1">
      <alignment horizontal="center" vertical="center"/>
    </xf>
    <xf numFmtId="9" fontId="10" fillId="10" borderId="64" xfId="1" applyFont="1" applyFill="1" applyBorder="1" applyAlignment="1">
      <alignment horizontal="center" vertical="center"/>
    </xf>
    <xf numFmtId="9" fontId="10" fillId="10" borderId="33" xfId="1" applyFont="1" applyFill="1" applyBorder="1" applyAlignment="1">
      <alignment horizontal="center" vertical="center"/>
    </xf>
    <xf numFmtId="9" fontId="10" fillId="10" borderId="3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9" fontId="10" fillId="10" borderId="65" xfId="1" applyFont="1" applyFill="1" applyBorder="1" applyAlignment="1">
      <alignment horizontal="center" vertical="center"/>
    </xf>
    <xf numFmtId="9" fontId="10" fillId="10" borderId="6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11" borderId="0" xfId="0" applyFill="1" applyBorder="1"/>
    <xf numFmtId="9" fontId="10" fillId="11" borderId="33" xfId="1" applyFont="1" applyFill="1" applyBorder="1" applyAlignment="1">
      <alignment horizontal="center" vertical="center"/>
    </xf>
    <xf numFmtId="9" fontId="10" fillId="11" borderId="31" xfId="1" applyFont="1" applyFill="1" applyBorder="1" applyAlignment="1">
      <alignment horizontal="center" vertical="center"/>
    </xf>
    <xf numFmtId="9" fontId="10" fillId="11" borderId="35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6" xfId="0" applyFill="1" applyBorder="1"/>
    <xf numFmtId="0" fontId="2" fillId="0" borderId="0" xfId="0" applyFont="1" applyFill="1" applyBorder="1"/>
    <xf numFmtId="41" fontId="0" fillId="0" borderId="67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0" borderId="0" xfId="0" applyNumberFormat="1" applyFont="1" applyBorder="1"/>
    <xf numFmtId="3" fontId="9" fillId="0" borderId="16" xfId="0" applyNumberFormat="1" applyFont="1" applyBorder="1" applyAlignment="1"/>
    <xf numFmtId="0" fontId="9" fillId="0" borderId="10" xfId="0" applyFont="1" applyBorder="1" applyAlignment="1"/>
    <xf numFmtId="0" fontId="1" fillId="0" borderId="21" xfId="0" applyFont="1" applyBorder="1"/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49" fontId="2" fillId="0" borderId="50" xfId="0" applyNumberFormat="1" applyFont="1" applyFill="1" applyBorder="1" applyAlignment="1">
      <alignment vertical="top" wrapText="1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7" fontId="1" fillId="0" borderId="0" xfId="0" applyNumberFormat="1" applyFont="1" applyFill="1"/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2" fillId="2" borderId="4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41" fontId="1" fillId="2" borderId="69" xfId="0" applyNumberFormat="1" applyFont="1" applyFill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2" fontId="2" fillId="7" borderId="56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57" xfId="0" applyFont="1" applyFill="1" applyBorder="1" applyAlignment="1">
      <alignment horizontal="left" vertical="center"/>
    </xf>
    <xf numFmtId="164" fontId="2" fillId="0" borderId="58" xfId="0" applyNumberFormat="1" applyFont="1" applyFill="1" applyBorder="1" applyAlignment="1">
      <alignment horizontal="left" vertical="center"/>
    </xf>
    <xf numFmtId="165" fontId="2" fillId="0" borderId="59" xfId="0" applyNumberFormat="1" applyFont="1" applyFill="1" applyBorder="1" applyAlignment="1">
      <alignment horizontal="right" vertical="center"/>
    </xf>
    <xf numFmtId="0" fontId="2" fillId="0" borderId="60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58" xfId="0" applyFont="1" applyFill="1" applyBorder="1" applyAlignment="1">
      <alignment horizontal="right" vertical="center"/>
    </xf>
    <xf numFmtId="0" fontId="2" fillId="0" borderId="6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9" fillId="0" borderId="62" xfId="0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right" vertical="center"/>
    </xf>
    <xf numFmtId="2" fontId="2" fillId="0" borderId="59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2" fontId="9" fillId="0" borderId="62" xfId="0" applyNumberFormat="1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164" fontId="2" fillId="0" borderId="12" xfId="0" applyNumberFormat="1" applyFont="1" applyFill="1" applyBorder="1" applyAlignment="1">
      <alignment horizontal="left" vertical="center"/>
    </xf>
    <xf numFmtId="165" fontId="2" fillId="0" borderId="29" xfId="0" applyNumberFormat="1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9" fillId="0" borderId="4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56" xfId="0" applyNumberFormat="1" applyFont="1" applyFill="1" applyBorder="1" applyAlignment="1">
      <alignment horizontal="right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right" vertical="center"/>
    </xf>
    <xf numFmtId="2" fontId="9" fillId="0" borderId="4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right" vertical="center"/>
    </xf>
    <xf numFmtId="165" fontId="9" fillId="0" borderId="29" xfId="0" applyNumberFormat="1" applyFont="1" applyFill="1" applyBorder="1" applyAlignment="1">
      <alignment horizontal="right" vertical="center"/>
    </xf>
    <xf numFmtId="43" fontId="2" fillId="0" borderId="30" xfId="0" applyNumberFormat="1" applyFont="1" applyFill="1" applyBorder="1" applyAlignment="1">
      <alignment horizontal="right" vertical="center"/>
    </xf>
    <xf numFmtId="43" fontId="2" fillId="0" borderId="29" xfId="0" applyNumberFormat="1" applyFont="1" applyFill="1" applyBorder="1" applyAlignment="1">
      <alignment horizontal="right" vertical="center"/>
    </xf>
    <xf numFmtId="43" fontId="2" fillId="0" borderId="12" xfId="0" applyNumberFormat="1" applyFont="1" applyFill="1" applyBorder="1" applyAlignment="1">
      <alignment horizontal="right" vertical="center"/>
    </xf>
    <xf numFmtId="43" fontId="2" fillId="0" borderId="27" xfId="0" applyNumberFormat="1" applyFont="1" applyFill="1" applyBorder="1" applyAlignment="1">
      <alignment horizontal="right" vertical="center"/>
    </xf>
    <xf numFmtId="43" fontId="9" fillId="0" borderId="40" xfId="0" applyNumberFormat="1" applyFont="1" applyFill="1" applyBorder="1" applyAlignment="1">
      <alignment horizontal="center" vertical="center"/>
    </xf>
    <xf numFmtId="43" fontId="2" fillId="0" borderId="30" xfId="0" applyNumberFormat="1" applyFont="1" applyFill="1" applyBorder="1" applyAlignment="1">
      <alignment horizontal="center" vertical="center"/>
    </xf>
    <xf numFmtId="43" fontId="2" fillId="0" borderId="29" xfId="0" applyNumberFormat="1" applyFont="1" applyFill="1" applyBorder="1" applyAlignment="1">
      <alignment horizontal="center" vertical="center"/>
    </xf>
    <xf numFmtId="43" fontId="2" fillId="0" borderId="12" xfId="0" applyNumberFormat="1" applyFont="1" applyFill="1" applyBorder="1" applyAlignment="1">
      <alignment horizontal="center" vertical="center"/>
    </xf>
    <xf numFmtId="43" fontId="2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43" fontId="2" fillId="0" borderId="30" xfId="0" quotePrefix="1" applyNumberFormat="1" applyFont="1" applyFill="1" applyBorder="1" applyAlignment="1">
      <alignment horizontal="right" vertical="center"/>
    </xf>
    <xf numFmtId="43" fontId="2" fillId="0" borderId="30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6" xfId="0" applyFont="1" applyFill="1" applyBorder="1"/>
    <xf numFmtId="164" fontId="2" fillId="0" borderId="12" xfId="0" applyNumberFormat="1" applyFont="1" applyFill="1" applyBorder="1" applyAlignment="1">
      <alignment horizontal="left"/>
    </xf>
    <xf numFmtId="165" fontId="9" fillId="0" borderId="29" xfId="0" applyNumberFormat="1" applyFont="1" applyFill="1" applyBorder="1" applyAlignment="1">
      <alignment horizontal="right"/>
    </xf>
    <xf numFmtId="43" fontId="2" fillId="0" borderId="30" xfId="0" applyNumberFormat="1" applyFont="1" applyFill="1" applyBorder="1" applyAlignment="1">
      <alignment horizontal="right"/>
    </xf>
    <xf numFmtId="43" fontId="2" fillId="0" borderId="29" xfId="0" applyNumberFormat="1" applyFont="1" applyFill="1" applyBorder="1" applyAlignment="1">
      <alignment horizontal="right"/>
    </xf>
    <xf numFmtId="43" fontId="2" fillId="0" borderId="12" xfId="0" applyNumberFormat="1" applyFont="1" applyFill="1" applyBorder="1" applyAlignment="1">
      <alignment horizontal="right"/>
    </xf>
    <xf numFmtId="43" fontId="2" fillId="0" borderId="27" xfId="0" applyNumberFormat="1" applyFont="1" applyFill="1" applyBorder="1" applyAlignment="1">
      <alignment horizontal="right"/>
    </xf>
    <xf numFmtId="43" fontId="2" fillId="0" borderId="53" xfId="0" applyNumberFormat="1" applyFont="1" applyFill="1" applyBorder="1" applyAlignment="1">
      <alignment horizontal="center" vertical="center"/>
    </xf>
    <xf numFmtId="43" fontId="2" fillId="0" borderId="26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/>
    </xf>
    <xf numFmtId="2" fontId="2" fillId="0" borderId="56" xfId="0" applyNumberFormat="1" applyFont="1" applyFill="1" applyBorder="1" applyAlignment="1">
      <alignment horizontal="right"/>
    </xf>
    <xf numFmtId="2" fontId="2" fillId="0" borderId="29" xfId="0" applyNumberFormat="1" applyFont="1" applyFill="1" applyBorder="1" applyAlignment="1">
      <alignment horizontal="right"/>
    </xf>
    <xf numFmtId="2" fontId="2" fillId="0" borderId="12" xfId="0" applyNumberFormat="1" applyFont="1" applyFill="1" applyBorder="1" applyAlignment="1">
      <alignment horizontal="right"/>
    </xf>
    <xf numFmtId="2" fontId="2" fillId="0" borderId="27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65" fontId="2" fillId="0" borderId="29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2" fillId="0" borderId="5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1" xfId="0" applyFont="1" applyFill="1" applyBorder="1"/>
    <xf numFmtId="164" fontId="2" fillId="0" borderId="42" xfId="0" applyNumberFormat="1" applyFont="1" applyFill="1" applyBorder="1" applyAlignment="1">
      <alignment horizontal="left"/>
    </xf>
    <xf numFmtId="165" fontId="2" fillId="0" borderId="43" xfId="0" applyNumberFormat="1" applyFont="1" applyFill="1" applyBorder="1" applyAlignment="1">
      <alignment horizontal="right"/>
    </xf>
    <xf numFmtId="0" fontId="2" fillId="0" borderId="44" xfId="0" applyFont="1" applyFill="1" applyBorder="1" applyAlignment="1">
      <alignment horizontal="right"/>
    </xf>
    <xf numFmtId="0" fontId="2" fillId="0" borderId="43" xfId="0" applyFont="1" applyFill="1" applyBorder="1" applyAlignment="1">
      <alignment horizontal="right"/>
    </xf>
    <xf numFmtId="0" fontId="2" fillId="0" borderId="42" xfId="0" applyFont="1" applyFill="1" applyBorder="1" applyAlignment="1">
      <alignment horizontal="right"/>
    </xf>
    <xf numFmtId="0" fontId="2" fillId="0" borderId="45" xfId="0" applyFont="1" applyFill="1" applyBorder="1" applyAlignment="1">
      <alignment horizontal="right"/>
    </xf>
    <xf numFmtId="0" fontId="9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right"/>
    </xf>
    <xf numFmtId="2" fontId="2" fillId="0" borderId="70" xfId="0" applyNumberFormat="1" applyFont="1" applyFill="1" applyBorder="1" applyAlignment="1">
      <alignment horizontal="right"/>
    </xf>
    <xf numFmtId="2" fontId="2" fillId="0" borderId="42" xfId="0" applyNumberFormat="1" applyFont="1" applyFill="1" applyBorder="1" applyAlignment="1">
      <alignment horizontal="right"/>
    </xf>
    <xf numFmtId="2" fontId="2" fillId="0" borderId="45" xfId="0" applyNumberFormat="1" applyFont="1" applyFill="1" applyBorder="1" applyAlignment="1">
      <alignment horizontal="right"/>
    </xf>
    <xf numFmtId="2" fontId="9" fillId="0" borderId="4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5" fontId="9" fillId="0" borderId="29" xfId="0" quotePrefix="1" applyNumberFormat="1" applyFont="1" applyFill="1" applyBorder="1" applyAlignment="1">
      <alignment horizontal="right"/>
    </xf>
    <xf numFmtId="0" fontId="0" fillId="0" borderId="0" xfId="0" applyFont="1" applyFill="1" applyBorder="1"/>
    <xf numFmtId="0" fontId="2" fillId="0" borderId="29" xfId="0" quotePrefix="1" applyFont="1" applyFill="1" applyBorder="1" applyAlignment="1">
      <alignment horizontal="right"/>
    </xf>
    <xf numFmtId="43" fontId="2" fillId="0" borderId="12" xfId="0" quotePrefix="1" applyNumberFormat="1" applyFont="1" applyFill="1" applyBorder="1" applyAlignment="1">
      <alignment horizontal="right"/>
    </xf>
    <xf numFmtId="0" fontId="2" fillId="0" borderId="12" xfId="0" quotePrefix="1" applyFont="1" applyFill="1" applyBorder="1" applyAlignment="1">
      <alignment horizontal="right"/>
    </xf>
    <xf numFmtId="43" fontId="2" fillId="0" borderId="27" xfId="0" quotePrefix="1" applyNumberFormat="1" applyFont="1" applyFill="1" applyBorder="1" applyAlignment="1">
      <alignment horizontal="right"/>
    </xf>
    <xf numFmtId="0" fontId="9" fillId="0" borderId="40" xfId="0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center" vertical="center"/>
    </xf>
    <xf numFmtId="43" fontId="2" fillId="0" borderId="12" xfId="0" quotePrefix="1" applyNumberFormat="1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43" fontId="2" fillId="0" borderId="27" xfId="0" quotePrefix="1" applyNumberFormat="1" applyFont="1" applyFill="1" applyBorder="1" applyAlignment="1">
      <alignment horizontal="center" vertical="center"/>
    </xf>
    <xf numFmtId="2" fontId="2" fillId="0" borderId="30" xfId="0" quotePrefix="1" applyNumberFormat="1" applyFont="1" applyFill="1" applyBorder="1" applyAlignment="1">
      <alignment horizontal="right"/>
    </xf>
    <xf numFmtId="2" fontId="2" fillId="0" borderId="56" xfId="0" quotePrefix="1" applyNumberFormat="1" applyFont="1" applyFill="1" applyBorder="1" applyAlignment="1">
      <alignment horizontal="right"/>
    </xf>
    <xf numFmtId="2" fontId="2" fillId="0" borderId="29" xfId="0" quotePrefix="1" applyNumberFormat="1" applyFont="1" applyFill="1" applyBorder="1" applyAlignment="1">
      <alignment horizontal="center"/>
    </xf>
    <xf numFmtId="2" fontId="2" fillId="0" borderId="12" xfId="0" quotePrefix="1" applyNumberFormat="1" applyFont="1" applyFill="1" applyBorder="1" applyAlignment="1">
      <alignment horizontal="right"/>
    </xf>
    <xf numFmtId="2" fontId="2" fillId="0" borderId="27" xfId="0" quotePrefix="1" applyNumberFormat="1" applyFont="1" applyFill="1" applyBorder="1" applyAlignment="1">
      <alignment horizontal="right"/>
    </xf>
    <xf numFmtId="43" fontId="2" fillId="0" borderId="7" xfId="0" quotePrefix="1" applyNumberFormat="1" applyFont="1" applyFill="1" applyBorder="1" applyAlignment="1">
      <alignment horizontal="center"/>
    </xf>
    <xf numFmtId="0" fontId="1" fillId="0" borderId="26" xfId="0" applyFont="1" applyFill="1" applyBorder="1"/>
    <xf numFmtId="164" fontId="0" fillId="0" borderId="12" xfId="0" applyNumberFormat="1" applyFill="1" applyBorder="1" applyAlignment="1">
      <alignment horizontal="left"/>
    </xf>
    <xf numFmtId="165" fontId="0" fillId="0" borderId="29" xfId="0" applyNumberFormat="1" applyFill="1" applyBorder="1"/>
    <xf numFmtId="0" fontId="2" fillId="0" borderId="55" xfId="0" applyFont="1" applyFill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3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6" xfId="0" applyFill="1" applyBorder="1"/>
    <xf numFmtId="0" fontId="2" fillId="0" borderId="55" xfId="0" applyFont="1" applyFill="1" applyBorder="1" applyAlignment="1">
      <alignment horizontal="center" vertical="center"/>
    </xf>
    <xf numFmtId="2" fontId="9" fillId="0" borderId="68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center" vertical="center"/>
    </xf>
    <xf numFmtId="41" fontId="1" fillId="7" borderId="69" xfId="0" applyNumberFormat="1" applyFont="1" applyFill="1" applyBorder="1" applyAlignment="1">
      <alignment horizontal="right"/>
    </xf>
    <xf numFmtId="2" fontId="2" fillId="7" borderId="40" xfId="0" applyNumberFormat="1" applyFont="1" applyFill="1" applyBorder="1" applyAlignment="1">
      <alignment horizontal="center" vertical="center"/>
    </xf>
    <xf numFmtId="2" fontId="2" fillId="7" borderId="68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41" fontId="1" fillId="9" borderId="69" xfId="0" applyNumberFormat="1" applyFont="1" applyFill="1" applyBorder="1" applyAlignment="1">
      <alignment horizontal="right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68" xfId="0" applyNumberFormat="1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41" fontId="1" fillId="12" borderId="69" xfId="0" applyNumberFormat="1" applyFont="1" applyFill="1" applyBorder="1" applyAlignment="1">
      <alignment horizontal="right"/>
    </xf>
    <xf numFmtId="2" fontId="2" fillId="12" borderId="40" xfId="0" applyNumberFormat="1" applyFont="1" applyFill="1" applyBorder="1" applyAlignment="1">
      <alignment horizontal="center" vertical="center"/>
    </xf>
    <xf numFmtId="2" fontId="2" fillId="12" borderId="68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41" fontId="1" fillId="13" borderId="69" xfId="0" applyNumberFormat="1" applyFont="1" applyFill="1" applyBorder="1" applyAlignment="1">
      <alignment horizontal="right"/>
    </xf>
    <xf numFmtId="2" fontId="2" fillId="13" borderId="40" xfId="0" applyNumberFormat="1" applyFont="1" applyFill="1" applyBorder="1" applyAlignment="1">
      <alignment horizontal="center" vertical="center"/>
    </xf>
    <xf numFmtId="2" fontId="2" fillId="13" borderId="68" xfId="0" applyNumberFormat="1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41" fontId="1" fillId="14" borderId="69" xfId="0" applyNumberFormat="1" applyFont="1" applyFill="1" applyBorder="1" applyAlignment="1">
      <alignment horizontal="right"/>
    </xf>
    <xf numFmtId="2" fontId="2" fillId="14" borderId="40" xfId="0" applyNumberFormat="1" applyFont="1" applyFill="1" applyBorder="1" applyAlignment="1">
      <alignment horizontal="center" vertical="center"/>
    </xf>
    <xf numFmtId="2" fontId="2" fillId="14" borderId="68" xfId="0" applyNumberFormat="1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41" fontId="1" fillId="15" borderId="69" xfId="0" applyNumberFormat="1" applyFont="1" applyFill="1" applyBorder="1" applyAlignment="1">
      <alignment horizontal="right"/>
    </xf>
    <xf numFmtId="2" fontId="2" fillId="15" borderId="40" xfId="0" applyNumberFormat="1" applyFont="1" applyFill="1" applyBorder="1" applyAlignment="1">
      <alignment horizontal="center" vertical="center"/>
    </xf>
    <xf numFmtId="2" fontId="2" fillId="15" borderId="68" xfId="0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41" fontId="1" fillId="16" borderId="69" xfId="0" applyNumberFormat="1" applyFont="1" applyFill="1" applyBorder="1" applyAlignment="1">
      <alignment horizontal="right"/>
    </xf>
    <xf numFmtId="2" fontId="2" fillId="16" borderId="40" xfId="0" applyNumberFormat="1" applyFont="1" applyFill="1" applyBorder="1" applyAlignment="1">
      <alignment horizontal="center" vertical="center"/>
    </xf>
    <xf numFmtId="0" fontId="1" fillId="0" borderId="9" xfId="0" applyFont="1" applyFill="1" applyBorder="1"/>
    <xf numFmtId="2" fontId="2" fillId="7" borderId="56" xfId="0" applyNumberFormat="1" applyFont="1" applyFill="1" applyBorder="1" applyAlignment="1">
      <alignment horizontal="right" vertical="center"/>
    </xf>
    <xf numFmtId="2" fontId="2" fillId="7" borderId="56" xfId="0" quotePrefix="1" applyNumberFormat="1" applyFont="1" applyFill="1" applyBorder="1" applyAlignment="1">
      <alignment horizontal="right"/>
    </xf>
    <xf numFmtId="2" fontId="2" fillId="9" borderId="12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/>
    </xf>
    <xf numFmtId="2" fontId="2" fillId="14" borderId="12" xfId="0" applyNumberFormat="1" applyFont="1" applyFill="1" applyBorder="1" applyAlignment="1">
      <alignment horizontal="right"/>
    </xf>
    <xf numFmtId="2" fontId="2" fillId="14" borderId="27" xfId="0" applyNumberFormat="1" applyFont="1" applyFill="1" applyBorder="1" applyAlignment="1">
      <alignment horizontal="right"/>
    </xf>
    <xf numFmtId="2" fontId="2" fillId="14" borderId="30" xfId="0" applyNumberFormat="1" applyFont="1" applyFill="1" applyBorder="1" applyAlignment="1">
      <alignment horizontal="right"/>
    </xf>
    <xf numFmtId="2" fontId="2" fillId="14" borderId="29" xfId="0" applyNumberFormat="1" applyFont="1" applyFill="1" applyBorder="1" applyAlignment="1">
      <alignment horizontal="right"/>
    </xf>
    <xf numFmtId="2" fontId="2" fillId="9" borderId="12" xfId="0" applyNumberFormat="1" applyFont="1" applyFill="1" applyBorder="1" applyAlignment="1">
      <alignment horizontal="right" vertical="center"/>
    </xf>
    <xf numFmtId="2" fontId="2" fillId="14" borderId="12" xfId="0" applyNumberFormat="1" applyFont="1" applyFill="1" applyBorder="1" applyAlignment="1">
      <alignment horizontal="right" vertical="center"/>
    </xf>
    <xf numFmtId="2" fontId="2" fillId="14" borderId="27" xfId="0" applyNumberFormat="1" applyFont="1" applyFill="1" applyBorder="1" applyAlignment="1">
      <alignment horizontal="right" vertical="center"/>
    </xf>
    <xf numFmtId="2" fontId="2" fillId="14" borderId="29" xfId="0" applyNumberFormat="1" applyFont="1" applyFill="1" applyBorder="1" applyAlignment="1">
      <alignment horizontal="right" vertical="center"/>
    </xf>
    <xf numFmtId="2" fontId="2" fillId="14" borderId="30" xfId="0" applyNumberFormat="1" applyFont="1" applyFill="1" applyBorder="1" applyAlignment="1">
      <alignment horizontal="right" vertical="center"/>
    </xf>
    <xf numFmtId="2" fontId="2" fillId="15" borderId="30" xfId="0" applyNumberFormat="1" applyFont="1" applyFill="1" applyBorder="1" applyAlignment="1">
      <alignment horizontal="right"/>
    </xf>
    <xf numFmtId="2" fontId="2" fillId="15" borderId="30" xfId="0" applyNumberFormat="1" applyFont="1" applyFill="1" applyBorder="1" applyAlignment="1">
      <alignment horizontal="right" vertical="center"/>
    </xf>
    <xf numFmtId="2" fontId="2" fillId="12" borderId="12" xfId="0" applyNumberFormat="1" applyFont="1" applyFill="1" applyBorder="1" applyAlignment="1">
      <alignment horizontal="right" vertical="center"/>
    </xf>
    <xf numFmtId="2" fontId="2" fillId="13" borderId="30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 vertical="center"/>
    </xf>
    <xf numFmtId="2" fontId="2" fillId="16" borderId="27" xfId="0" applyNumberFormat="1" applyFont="1" applyFill="1" applyBorder="1" applyAlignment="1">
      <alignment horizontal="right" vertical="center"/>
    </xf>
    <xf numFmtId="2" fontId="2" fillId="15" borderId="60" xfId="0" applyNumberFormat="1" applyFont="1" applyFill="1" applyBorder="1" applyAlignment="1">
      <alignment horizontal="right" vertical="center"/>
    </xf>
    <xf numFmtId="2" fontId="2" fillId="12" borderId="58" xfId="0" applyNumberFormat="1" applyFont="1" applyFill="1" applyBorder="1" applyAlignment="1">
      <alignment horizontal="right" vertical="center"/>
    </xf>
    <xf numFmtId="2" fontId="2" fillId="13" borderId="60" xfId="0" applyNumberFormat="1" applyFont="1" applyFill="1" applyBorder="1" applyAlignment="1">
      <alignment horizontal="right" vertical="center"/>
    </xf>
    <xf numFmtId="2" fontId="2" fillId="16" borderId="58" xfId="0" applyNumberFormat="1" applyFont="1" applyFill="1" applyBorder="1" applyAlignment="1">
      <alignment horizontal="right" vertical="center"/>
    </xf>
    <xf numFmtId="2" fontId="2" fillId="16" borderId="61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2" fillId="7" borderId="20" xfId="0" applyFont="1" applyFill="1" applyBorder="1" applyAlignment="1">
      <alignment horizontal="center" vertical="center" textRotation="90"/>
    </xf>
    <xf numFmtId="0" fontId="2" fillId="9" borderId="20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3" borderId="20" xfId="0" applyFont="1" applyFill="1" applyBorder="1" applyAlignment="1">
      <alignment horizontal="center" vertical="center" textRotation="90"/>
    </xf>
    <xf numFmtId="0" fontId="2" fillId="14" borderId="20" xfId="0" applyFont="1" applyFill="1" applyBorder="1" applyAlignment="1">
      <alignment horizontal="center" vertical="center" textRotation="90"/>
    </xf>
    <xf numFmtId="0" fontId="2" fillId="15" borderId="20" xfId="0" applyFont="1" applyFill="1" applyBorder="1" applyAlignment="1">
      <alignment horizontal="center" vertical="center" textRotation="90"/>
    </xf>
    <xf numFmtId="0" fontId="2" fillId="16" borderId="20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0" fontId="2" fillId="0" borderId="73" xfId="0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2" fontId="2" fillId="16" borderId="12" xfId="0" quotePrefix="1" applyNumberFormat="1" applyFont="1" applyFill="1" applyBorder="1" applyAlignment="1">
      <alignment horizontal="right"/>
    </xf>
    <xf numFmtId="2" fontId="2" fillId="16" borderId="27" xfId="0" quotePrefix="1" applyNumberFormat="1" applyFont="1" applyFill="1" applyBorder="1" applyAlignment="1">
      <alignment horizontal="right"/>
    </xf>
    <xf numFmtId="2" fontId="2" fillId="16" borderId="29" xfId="0" applyNumberFormat="1" applyFont="1" applyFill="1" applyBorder="1" applyAlignment="1">
      <alignment horizontal="right"/>
    </xf>
    <xf numFmtId="2" fontId="2" fillId="16" borderId="30" xfId="0" applyNumberFormat="1" applyFont="1" applyFill="1" applyBorder="1" applyAlignment="1">
      <alignment horizontal="right"/>
    </xf>
    <xf numFmtId="2" fontId="2" fillId="12" borderId="12" xfId="0" applyNumberFormat="1" applyFont="1" applyFill="1" applyBorder="1" applyAlignment="1">
      <alignment horizontal="right"/>
    </xf>
    <xf numFmtId="2" fontId="2" fillId="15" borderId="44" xfId="0" applyNumberFormat="1" applyFont="1" applyFill="1" applyBorder="1" applyAlignment="1">
      <alignment horizontal="right"/>
    </xf>
    <xf numFmtId="2" fontId="2" fillId="16" borderId="27" xfId="0" applyNumberFormat="1" applyFont="1" applyFill="1" applyBorder="1" applyAlignment="1">
      <alignment horizontal="right"/>
    </xf>
    <xf numFmtId="2" fontId="2" fillId="17" borderId="30" xfId="0" applyNumberFormat="1" applyFont="1" applyFill="1" applyBorder="1" applyAlignment="1">
      <alignment horizontal="right"/>
    </xf>
    <xf numFmtId="2" fontId="2" fillId="14" borderId="30" xfId="0" quotePrefix="1" applyNumberFormat="1" applyFont="1" applyFill="1" applyBorder="1" applyAlignment="1">
      <alignment horizontal="right"/>
    </xf>
    <xf numFmtId="2" fontId="2" fillId="14" borderId="12" xfId="0" quotePrefix="1" applyNumberFormat="1" applyFont="1" applyFill="1" applyBorder="1" applyAlignment="1">
      <alignment horizontal="right"/>
    </xf>
    <xf numFmtId="2" fontId="2" fillId="2" borderId="30" xfId="0" applyNumberFormat="1" applyFont="1" applyFill="1" applyBorder="1" applyAlignment="1">
      <alignment horizontal="right" vertical="center"/>
    </xf>
    <xf numFmtId="2" fontId="2" fillId="2" borderId="12" xfId="0" applyNumberFormat="1" applyFont="1" applyFill="1" applyBorder="1" applyAlignment="1">
      <alignment horizontal="right" vertical="center"/>
    </xf>
    <xf numFmtId="2" fontId="2" fillId="2" borderId="27" xfId="0" applyNumberFormat="1" applyFont="1" applyFill="1" applyBorder="1" applyAlignment="1">
      <alignment horizontal="right" vertical="center"/>
    </xf>
    <xf numFmtId="43" fontId="9" fillId="0" borderId="0" xfId="0" quotePrefix="1" applyNumberFormat="1" applyFont="1" applyFill="1" applyBorder="1" applyAlignment="1">
      <alignment horizontal="center"/>
    </xf>
    <xf numFmtId="2" fontId="2" fillId="16" borderId="68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9" fillId="0" borderId="5" xfId="0" applyFont="1" applyFill="1" applyBorder="1" applyAlignment="1">
      <alignment horizontal="center"/>
    </xf>
    <xf numFmtId="1" fontId="9" fillId="0" borderId="10" xfId="0" applyNumberFormat="1" applyFont="1" applyFill="1" applyBorder="1" applyAlignment="1">
      <alignment horizontal="center"/>
    </xf>
    <xf numFmtId="2" fontId="9" fillId="0" borderId="48" xfId="0" applyNumberFormat="1" applyFont="1" applyFill="1" applyBorder="1" applyAlignment="1">
      <alignment horizontal="center"/>
    </xf>
    <xf numFmtId="43" fontId="9" fillId="0" borderId="5" xfId="0" quotePrefix="1" applyNumberFormat="1" applyFont="1" applyFill="1" applyBorder="1" applyAlignment="1">
      <alignment horizontal="center"/>
    </xf>
    <xf numFmtId="167" fontId="9" fillId="0" borderId="10" xfId="0" quotePrefix="1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2" fontId="9" fillId="0" borderId="74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2" fillId="7" borderId="62" xfId="0" applyNumberFormat="1" applyFont="1" applyFill="1" applyBorder="1" applyAlignment="1">
      <alignment horizontal="center" vertical="center"/>
    </xf>
    <xf numFmtId="2" fontId="2" fillId="9" borderId="62" xfId="0" applyNumberFormat="1" applyFont="1" applyFill="1" applyBorder="1" applyAlignment="1">
      <alignment horizontal="center" vertical="center"/>
    </xf>
    <xf numFmtId="2" fontId="2" fillId="12" borderId="62" xfId="0" applyNumberFormat="1" applyFont="1" applyFill="1" applyBorder="1" applyAlignment="1">
      <alignment horizontal="center" vertical="center"/>
    </xf>
    <xf numFmtId="2" fontId="2" fillId="13" borderId="62" xfId="0" applyNumberFormat="1" applyFont="1" applyFill="1" applyBorder="1" applyAlignment="1">
      <alignment horizontal="center" vertical="center"/>
    </xf>
    <xf numFmtId="2" fontId="2" fillId="14" borderId="62" xfId="0" applyNumberFormat="1" applyFont="1" applyFill="1" applyBorder="1" applyAlignment="1">
      <alignment horizontal="center" vertical="center"/>
    </xf>
    <xf numFmtId="2" fontId="2" fillId="16" borderId="62" xfId="0" applyNumberFormat="1" applyFont="1" applyFill="1" applyBorder="1" applyAlignment="1">
      <alignment horizontal="center" vertical="center"/>
    </xf>
    <xf numFmtId="2" fontId="2" fillId="2" borderId="62" xfId="0" applyNumberFormat="1" applyFont="1" applyFill="1" applyBorder="1" applyAlignment="1">
      <alignment horizontal="center" vertical="center"/>
    </xf>
    <xf numFmtId="2" fontId="2" fillId="2" borderId="68" xfId="0" applyNumberFormat="1" applyFont="1" applyFill="1" applyBorder="1" applyAlignment="1">
      <alignment horizontal="center" vertical="center"/>
    </xf>
    <xf numFmtId="2" fontId="9" fillId="0" borderId="40" xfId="0" applyNumberFormat="1" applyFont="1" applyFill="1" applyBorder="1" applyAlignment="1">
      <alignment horizontal="center"/>
    </xf>
    <xf numFmtId="2" fontId="9" fillId="0" borderId="68" xfId="0" applyNumberFormat="1" applyFont="1" applyFill="1" applyBorder="1" applyAlignment="1">
      <alignment horizontal="center"/>
    </xf>
    <xf numFmtId="1" fontId="15" fillId="7" borderId="0" xfId="0" applyNumberFormat="1" applyFont="1" applyFill="1" applyBorder="1" applyAlignment="1">
      <alignment horizontal="center" vertical="center"/>
    </xf>
    <xf numFmtId="1" fontId="15" fillId="9" borderId="0" xfId="0" applyNumberFormat="1" applyFont="1" applyFill="1" applyBorder="1" applyAlignment="1">
      <alignment horizontal="center" vertical="center"/>
    </xf>
    <xf numFmtId="1" fontId="15" fillId="12" borderId="0" xfId="0" applyNumberFormat="1" applyFont="1" applyFill="1" applyBorder="1" applyAlignment="1">
      <alignment horizontal="center" vertical="center"/>
    </xf>
    <xf numFmtId="1" fontId="15" fillId="13" borderId="0" xfId="0" applyNumberFormat="1" applyFont="1" applyFill="1" applyBorder="1" applyAlignment="1">
      <alignment horizontal="center" vertical="center"/>
    </xf>
    <xf numFmtId="1" fontId="15" fillId="14" borderId="0" xfId="0" applyNumberFormat="1" applyFont="1" applyFill="1" applyBorder="1" applyAlignment="1">
      <alignment horizontal="center" vertical="center"/>
    </xf>
    <xf numFmtId="1" fontId="15" fillId="15" borderId="0" xfId="0" applyNumberFormat="1" applyFont="1" applyFill="1" applyBorder="1" applyAlignment="1">
      <alignment horizontal="center" vertical="center"/>
    </xf>
    <xf numFmtId="1" fontId="15" fillId="16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left" vertical="center"/>
    </xf>
    <xf numFmtId="2" fontId="2" fillId="18" borderId="3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49" fontId="2" fillId="0" borderId="51" xfId="0" applyNumberFormat="1" applyFont="1" applyBorder="1" applyAlignment="1">
      <alignment vertical="center" wrapText="1"/>
    </xf>
    <xf numFmtId="49" fontId="2" fillId="0" borderId="52" xfId="0" applyNumberFormat="1" applyFont="1" applyBorder="1" applyAlignment="1">
      <alignment vertical="center" wrapText="1"/>
    </xf>
    <xf numFmtId="49" fontId="2" fillId="0" borderId="49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14" fillId="0" borderId="0" xfId="0" applyNumberFormat="1" applyFont="1" applyFill="1" applyBorder="1" applyAlignment="1">
      <alignment horizontal="center" wrapText="1"/>
    </xf>
    <xf numFmtId="3" fontId="14" fillId="0" borderId="10" xfId="0" applyNumberFormat="1" applyFont="1" applyFill="1" applyBorder="1" applyAlignment="1">
      <alignment horizontal="center" wrapText="1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66CC"/>
      <color rgb="FFFFFF99"/>
      <color rgb="FFFF6699"/>
      <color rgb="FFF0D300"/>
      <color rgb="FF66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2"/>
  <sheetViews>
    <sheetView showGridLines="0" showZeros="0" tabSelected="1" topLeftCell="L17" zoomScale="70" zoomScaleNormal="70" zoomScaleSheetLayoutView="85" zoomScalePageLayoutView="80" workbookViewId="0">
      <pane xSplit="5985" topLeftCell="AC1" activePane="topRight"/>
      <selection activeCell="S9" sqref="S9"/>
      <selection pane="topRight" activeCell="AP51" sqref="AP51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63" customWidth="1"/>
    <col min="20" max="20" width="13.42578125" style="63" customWidth="1"/>
    <col min="21" max="21" width="7.85546875" style="63" customWidth="1"/>
    <col min="22" max="22" width="5.85546875" style="63" bestFit="1" customWidth="1"/>
    <col min="23" max="24" width="5.140625" style="63" bestFit="1" customWidth="1"/>
    <col min="25" max="25" width="5.85546875" style="63" bestFit="1" customWidth="1"/>
    <col min="26" max="26" width="7.28515625" style="63" bestFit="1" customWidth="1"/>
    <col min="27" max="27" width="1.5703125" style="63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39" width="7.42578125" style="63" customWidth="1"/>
    <col min="40" max="40" width="7.28515625" style="63" customWidth="1"/>
    <col min="41" max="41" width="6" hidden="1" customWidth="1"/>
    <col min="42" max="42" width="6.5703125" customWidth="1"/>
    <col min="43" max="50" width="7.85546875" style="148" customWidth="1"/>
    <col min="51" max="51" width="82.85546875" style="36" customWidth="1"/>
    <col min="52" max="54" width="6.5703125" bestFit="1" customWidth="1"/>
    <col min="55" max="55" width="0.5703125" customWidth="1"/>
  </cols>
  <sheetData>
    <row r="3" spans="1:55" ht="39.75" customHeight="1" x14ac:dyDescent="0.2">
      <c r="B3" s="99" t="s">
        <v>90</v>
      </c>
    </row>
    <row r="4" spans="1:55" ht="21" thickBot="1" x14ac:dyDescent="0.35">
      <c r="B4" s="23" t="s">
        <v>38</v>
      </c>
      <c r="C4"/>
    </row>
    <row r="5" spans="1:55" ht="40.5" customHeight="1" x14ac:dyDescent="0.25">
      <c r="F5" s="406" t="s">
        <v>67</v>
      </c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8"/>
      <c r="S5" s="421" t="s">
        <v>86</v>
      </c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3"/>
      <c r="AZ5" s="409" t="s">
        <v>42</v>
      </c>
      <c r="BA5" s="410"/>
      <c r="BB5" s="411"/>
      <c r="BC5" s="22"/>
    </row>
    <row r="6" spans="1:55" ht="26.25" customHeight="1" x14ac:dyDescent="0.25">
      <c r="F6" s="8"/>
      <c r="G6" s="5"/>
      <c r="H6" s="415" t="s">
        <v>22</v>
      </c>
      <c r="I6" s="416"/>
      <c r="J6" s="416"/>
      <c r="K6" s="416"/>
      <c r="L6" s="416"/>
      <c r="M6" s="417"/>
      <c r="O6" s="58"/>
      <c r="R6" s="20"/>
      <c r="S6" s="65"/>
      <c r="T6" s="66"/>
      <c r="U6" s="418" t="s">
        <v>22</v>
      </c>
      <c r="V6" s="419"/>
      <c r="W6" s="419"/>
      <c r="X6" s="419"/>
      <c r="Y6" s="419"/>
      <c r="Z6" s="420"/>
      <c r="AA6" s="91"/>
      <c r="AB6" s="8"/>
      <c r="AC6" s="5"/>
      <c r="AD6" s="5"/>
      <c r="AE6" s="424" t="s">
        <v>22</v>
      </c>
      <c r="AF6" s="425"/>
      <c r="AG6" s="425"/>
      <c r="AH6" s="425"/>
      <c r="AI6" s="425"/>
      <c r="AJ6" s="426"/>
      <c r="AL6" s="134"/>
      <c r="AO6" s="20"/>
      <c r="AP6" s="2"/>
      <c r="AQ6" s="107"/>
      <c r="AR6" s="107"/>
      <c r="AS6" s="107"/>
      <c r="AT6" s="107"/>
      <c r="AU6" s="107"/>
      <c r="AV6" s="107"/>
      <c r="AW6" s="107"/>
      <c r="AX6" s="107"/>
      <c r="AY6" s="67"/>
      <c r="AZ6" s="412"/>
      <c r="BA6" s="413"/>
      <c r="BB6" s="414"/>
      <c r="BC6" s="22"/>
    </row>
    <row r="7" spans="1:55" ht="25.5" customHeight="1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59" t="s">
        <v>43</v>
      </c>
      <c r="P7" s="16" t="s">
        <v>30</v>
      </c>
      <c r="Q7" s="16" t="s">
        <v>31</v>
      </c>
      <c r="R7" s="17" t="s">
        <v>32</v>
      </c>
      <c r="S7" s="65" t="s">
        <v>0</v>
      </c>
      <c r="T7" s="66" t="s">
        <v>28</v>
      </c>
      <c r="U7" s="15" t="s">
        <v>85</v>
      </c>
      <c r="V7" s="68" t="s">
        <v>27</v>
      </c>
      <c r="W7" s="68" t="s">
        <v>24</v>
      </c>
      <c r="X7" s="68" t="s">
        <v>25</v>
      </c>
      <c r="Y7" s="68" t="s">
        <v>1</v>
      </c>
      <c r="Z7" s="69" t="s">
        <v>26</v>
      </c>
      <c r="AA7" s="91"/>
      <c r="AB7" s="8" t="s">
        <v>0</v>
      </c>
      <c r="AC7" s="155" t="s">
        <v>94</v>
      </c>
      <c r="AD7" s="5" t="s">
        <v>28</v>
      </c>
      <c r="AE7" s="15" t="s">
        <v>85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135" t="s">
        <v>43</v>
      </c>
      <c r="AM7" s="142" t="s">
        <v>30</v>
      </c>
      <c r="AN7" s="142" t="s">
        <v>31</v>
      </c>
      <c r="AO7" s="17"/>
      <c r="AP7" s="5"/>
      <c r="AQ7" s="427" t="s">
        <v>93</v>
      </c>
      <c r="AR7" s="427"/>
      <c r="AS7" s="427"/>
      <c r="AT7" s="427"/>
      <c r="AU7" s="427"/>
      <c r="AV7" s="427"/>
      <c r="AW7" s="427"/>
      <c r="AX7" s="427"/>
      <c r="AY7" s="70"/>
      <c r="AZ7" s="79" t="s">
        <v>40</v>
      </c>
      <c r="BA7" s="80" t="s">
        <v>33</v>
      </c>
      <c r="BB7" s="81" t="s">
        <v>39</v>
      </c>
      <c r="BC7" s="24"/>
    </row>
    <row r="8" spans="1:55" ht="78" customHeight="1" x14ac:dyDescent="0.25">
      <c r="A8" s="61" t="s">
        <v>65</v>
      </c>
      <c r="B8" t="s">
        <v>18</v>
      </c>
      <c r="C8" s="1" t="s">
        <v>19</v>
      </c>
      <c r="D8" s="62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60"/>
      <c r="P8" s="19"/>
      <c r="Q8" s="19"/>
      <c r="R8" s="21"/>
      <c r="S8" s="71" t="s">
        <v>116</v>
      </c>
      <c r="T8" s="72" t="s">
        <v>29</v>
      </c>
      <c r="U8" s="73"/>
      <c r="V8" s="74"/>
      <c r="W8" s="74"/>
      <c r="X8" s="74"/>
      <c r="Y8" s="74"/>
      <c r="Z8" s="75"/>
      <c r="AA8" s="92"/>
      <c r="AB8" s="104" t="s">
        <v>84</v>
      </c>
      <c r="AC8" s="154" t="s">
        <v>95</v>
      </c>
      <c r="AD8" s="11" t="s">
        <v>101</v>
      </c>
      <c r="AE8" s="14"/>
      <c r="AF8" s="12"/>
      <c r="AG8" s="12"/>
      <c r="AH8" s="12"/>
      <c r="AI8" s="12"/>
      <c r="AJ8" s="13"/>
      <c r="AL8" s="134"/>
      <c r="AM8" s="143"/>
      <c r="AN8" s="143"/>
      <c r="AO8" s="21"/>
      <c r="AP8" s="131"/>
      <c r="AQ8" s="428"/>
      <c r="AR8" s="428"/>
      <c r="AS8" s="428"/>
      <c r="AT8" s="428"/>
      <c r="AU8" s="428"/>
      <c r="AV8" s="428"/>
      <c r="AW8" s="428"/>
      <c r="AX8" s="428"/>
      <c r="AY8" s="132"/>
      <c r="AZ8" s="82"/>
      <c r="BA8" s="83"/>
      <c r="BB8" s="84"/>
      <c r="BC8" s="24"/>
    </row>
    <row r="9" spans="1:55" ht="18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60"/>
      <c r="P9" s="18"/>
      <c r="Q9" s="18"/>
      <c r="R9" s="20"/>
      <c r="S9" s="65"/>
      <c r="T9" s="66"/>
      <c r="U9" s="65"/>
      <c r="V9" s="66"/>
      <c r="W9" s="66"/>
      <c r="X9" s="66"/>
      <c r="Y9" s="66"/>
      <c r="Z9" s="76"/>
      <c r="AA9" s="91"/>
      <c r="AB9" s="8"/>
      <c r="AC9" s="5"/>
      <c r="AD9" s="5"/>
      <c r="AE9" s="8"/>
      <c r="AF9" s="5"/>
      <c r="AG9" s="5"/>
      <c r="AH9" s="5"/>
      <c r="AI9" s="5"/>
      <c r="AJ9" s="9"/>
      <c r="AL9" s="134"/>
      <c r="AM9" s="144"/>
      <c r="AN9" s="144"/>
      <c r="AO9" s="20"/>
      <c r="AP9" s="2"/>
      <c r="AQ9" s="290">
        <v>3.1</v>
      </c>
      <c r="AR9" s="294">
        <v>3.2</v>
      </c>
      <c r="AS9" s="298">
        <v>3.3</v>
      </c>
      <c r="AT9" s="302">
        <v>3.4</v>
      </c>
      <c r="AU9" s="306">
        <v>3.5</v>
      </c>
      <c r="AV9" s="310">
        <v>3.6</v>
      </c>
      <c r="AW9" s="314">
        <v>3.7</v>
      </c>
      <c r="AX9" s="138">
        <v>3.8</v>
      </c>
      <c r="AY9" s="133" t="s">
        <v>92</v>
      </c>
      <c r="AZ9" s="85">
        <v>0.42499999999999999</v>
      </c>
      <c r="BA9" s="86">
        <v>0.15</v>
      </c>
      <c r="BB9" s="87">
        <v>0.42499999999999999</v>
      </c>
      <c r="BC9" s="24"/>
    </row>
    <row r="10" spans="1:55" ht="147" customHeight="1" thickBot="1" x14ac:dyDescent="0.3">
      <c r="B10" s="27"/>
      <c r="C10" s="28"/>
      <c r="D10" s="29"/>
      <c r="F10" s="150"/>
      <c r="G10" s="151"/>
      <c r="H10" s="150"/>
      <c r="I10" s="151"/>
      <c r="J10" s="151"/>
      <c r="K10" s="151"/>
      <c r="L10" s="151"/>
      <c r="M10" s="152"/>
      <c r="O10" s="60"/>
      <c r="P10" s="18"/>
      <c r="Q10" s="18"/>
      <c r="R10" s="20"/>
      <c r="S10" s="128"/>
      <c r="T10" s="129"/>
      <c r="U10" s="128"/>
      <c r="V10" s="129"/>
      <c r="W10" s="129"/>
      <c r="X10" s="129"/>
      <c r="Y10" s="129"/>
      <c r="Z10" s="130"/>
      <c r="AA10" s="91"/>
      <c r="AB10" s="150"/>
      <c r="AC10" s="151"/>
      <c r="AD10" s="151"/>
      <c r="AE10" s="150"/>
      <c r="AF10" s="151"/>
      <c r="AG10" s="151"/>
      <c r="AH10" s="151"/>
      <c r="AI10" s="151"/>
      <c r="AJ10" s="152"/>
      <c r="AL10" s="134"/>
      <c r="AM10" s="144"/>
      <c r="AN10" s="144"/>
      <c r="AO10" s="20"/>
      <c r="AP10" s="2"/>
      <c r="AQ10" s="344" t="s">
        <v>96</v>
      </c>
      <c r="AR10" s="345" t="s">
        <v>97</v>
      </c>
      <c r="AS10" s="346" t="s">
        <v>98</v>
      </c>
      <c r="AT10" s="347" t="s">
        <v>119</v>
      </c>
      <c r="AU10" s="348" t="s">
        <v>118</v>
      </c>
      <c r="AV10" s="349" t="s">
        <v>117</v>
      </c>
      <c r="AW10" s="350" t="s">
        <v>99</v>
      </c>
      <c r="AX10" s="351" t="s">
        <v>100</v>
      </c>
      <c r="AY10" s="343"/>
      <c r="AZ10" s="85"/>
      <c r="BA10" s="86"/>
      <c r="BB10" s="87"/>
      <c r="BC10" s="24"/>
    </row>
    <row r="11" spans="1:55" ht="15.75" hidden="1" thickBot="1" x14ac:dyDescent="0.3">
      <c r="B11" s="27"/>
      <c r="C11" s="28"/>
      <c r="D11" s="29"/>
      <c r="F11" s="96">
        <f>SUM(F12:F38)</f>
        <v>18</v>
      </c>
      <c r="G11" s="95">
        <f t="shared" ref="G11:M11" si="0">SUM(G12:G51)</f>
        <v>45.5</v>
      </c>
      <c r="H11" s="115">
        <f t="shared" si="0"/>
        <v>18</v>
      </c>
      <c r="I11" s="116">
        <f t="shared" si="0"/>
        <v>160</v>
      </c>
      <c r="J11" s="116">
        <f t="shared" si="0"/>
        <v>19</v>
      </c>
      <c r="K11" s="116">
        <f t="shared" si="0"/>
        <v>59</v>
      </c>
      <c r="L11" s="116">
        <f t="shared" si="0"/>
        <v>53</v>
      </c>
      <c r="M11" s="117">
        <f t="shared" si="0"/>
        <v>17</v>
      </c>
      <c r="N11" s="6"/>
      <c r="O11" s="98"/>
      <c r="P11" s="97">
        <f>SUM(F11:M11)</f>
        <v>389.5</v>
      </c>
      <c r="Q11" s="33">
        <f>P11*8.5</f>
        <v>3310.75</v>
      </c>
      <c r="R11" s="34"/>
      <c r="S11" s="65"/>
      <c r="T11" s="66"/>
      <c r="U11" s="65"/>
      <c r="V11" s="66"/>
      <c r="W11" s="66"/>
      <c r="X11" s="66"/>
      <c r="Y11" s="66"/>
      <c r="Z11" s="76"/>
      <c r="AA11" s="91"/>
      <c r="AB11" s="157">
        <f t="shared" ref="AB11:AJ11" si="1">SUM(AB12:AB51)</f>
        <v>47.25</v>
      </c>
      <c r="AC11" s="158">
        <f t="shared" si="1"/>
        <v>3.5</v>
      </c>
      <c r="AD11" s="159">
        <f t="shared" si="1"/>
        <v>10</v>
      </c>
      <c r="AE11" s="157">
        <f t="shared" si="1"/>
        <v>49.25</v>
      </c>
      <c r="AF11" s="159">
        <f t="shared" si="1"/>
        <v>97</v>
      </c>
      <c r="AG11" s="159">
        <f t="shared" si="1"/>
        <v>4</v>
      </c>
      <c r="AH11" s="159">
        <f t="shared" si="1"/>
        <v>45.75</v>
      </c>
      <c r="AI11" s="159">
        <f t="shared" si="1"/>
        <v>41</v>
      </c>
      <c r="AJ11" s="160">
        <f t="shared" si="1"/>
        <v>14</v>
      </c>
      <c r="AK11" s="6"/>
      <c r="AL11" s="136"/>
      <c r="AM11" s="141">
        <f>SUM(AB11:AJ11)</f>
        <v>311.75</v>
      </c>
      <c r="AN11" s="146">
        <f>AM11*8.5</f>
        <v>2649.875</v>
      </c>
      <c r="AO11" s="34"/>
      <c r="AP11" s="317" t="s">
        <v>72</v>
      </c>
      <c r="AQ11" s="291">
        <f>SUM(AQ12:AQ51)</f>
        <v>3.5</v>
      </c>
      <c r="AR11" s="295">
        <f t="shared" ref="AR11:AX11" si="2">SUM(AR12:AR51)</f>
        <v>52.5</v>
      </c>
      <c r="AS11" s="299">
        <f t="shared" si="2"/>
        <v>38</v>
      </c>
      <c r="AT11" s="303">
        <f t="shared" si="2"/>
        <v>39</v>
      </c>
      <c r="AU11" s="307">
        <f t="shared" si="2"/>
        <v>52.25</v>
      </c>
      <c r="AV11" s="311">
        <f t="shared" si="2"/>
        <v>31.5</v>
      </c>
      <c r="AW11" s="315">
        <f t="shared" si="2"/>
        <v>47</v>
      </c>
      <c r="AX11" s="156">
        <f t="shared" si="2"/>
        <v>48</v>
      </c>
      <c r="AY11" s="77" t="s">
        <v>64</v>
      </c>
      <c r="AZ11" s="88"/>
      <c r="BA11" s="89"/>
      <c r="BB11" s="90"/>
      <c r="BC11" s="24"/>
    </row>
    <row r="12" spans="1:55" ht="122.25" customHeight="1" x14ac:dyDescent="0.2">
      <c r="B12" s="163" t="s">
        <v>75</v>
      </c>
      <c r="C12" s="164" t="s">
        <v>76</v>
      </c>
      <c r="D12" s="165">
        <v>0.67800000000000005</v>
      </c>
      <c r="E12" s="27"/>
      <c r="F12" s="166">
        <v>1</v>
      </c>
      <c r="G12" s="167">
        <v>4</v>
      </c>
      <c r="H12" s="166">
        <v>1.5</v>
      </c>
      <c r="I12" s="168">
        <v>15</v>
      </c>
      <c r="J12" s="168">
        <v>1</v>
      </c>
      <c r="K12" s="168">
        <v>3</v>
      </c>
      <c r="L12" s="168">
        <v>2</v>
      </c>
      <c r="M12" s="169">
        <v>1</v>
      </c>
      <c r="N12" s="170"/>
      <c r="O12" s="171">
        <f>SUM(F12:M12)</f>
        <v>28.5</v>
      </c>
      <c r="P12" s="172"/>
      <c r="Q12" s="173"/>
      <c r="R12" s="30"/>
      <c r="S12" s="174" t="s">
        <v>68</v>
      </c>
      <c r="T12" s="175" t="s">
        <v>68</v>
      </c>
      <c r="U12" s="174" t="s">
        <v>68</v>
      </c>
      <c r="V12" s="176" t="s">
        <v>68</v>
      </c>
      <c r="W12" s="176" t="s">
        <v>68</v>
      </c>
      <c r="X12" s="176" t="s">
        <v>68</v>
      </c>
      <c r="Y12" s="176" t="s">
        <v>68</v>
      </c>
      <c r="Z12" s="177" t="s">
        <v>68</v>
      </c>
      <c r="AA12" s="91"/>
      <c r="AB12" s="337">
        <v>6</v>
      </c>
      <c r="AC12" s="178"/>
      <c r="AD12" s="179">
        <v>0</v>
      </c>
      <c r="AE12" s="339">
        <v>8</v>
      </c>
      <c r="AF12" s="338">
        <v>17</v>
      </c>
      <c r="AG12" s="180"/>
      <c r="AH12" s="340">
        <v>2</v>
      </c>
      <c r="AI12" s="340">
        <v>3</v>
      </c>
      <c r="AJ12" s="341">
        <v>1</v>
      </c>
      <c r="AK12" s="181"/>
      <c r="AL12" s="182">
        <f t="shared" ref="AL12:AL51" si="3">SUM(AB12:AJ12)</f>
        <v>37</v>
      </c>
      <c r="AM12" s="183"/>
      <c r="AN12" s="184"/>
      <c r="AO12" s="32"/>
      <c r="AP12" s="153"/>
      <c r="AQ12" s="380">
        <f>AC12</f>
        <v>0</v>
      </c>
      <c r="AR12" s="381"/>
      <c r="AS12" s="382">
        <f>AF12</f>
        <v>17</v>
      </c>
      <c r="AT12" s="383">
        <f>AE12</f>
        <v>8</v>
      </c>
      <c r="AU12" s="384"/>
      <c r="AV12" s="312">
        <f t="shared" ref="AV12:AV13" si="4">AB12</f>
        <v>6</v>
      </c>
      <c r="AW12" s="385">
        <f>AL12-SUM(AQ12:AV12)</f>
        <v>6</v>
      </c>
      <c r="AX12" s="386"/>
      <c r="AY12" s="78" t="s">
        <v>87</v>
      </c>
      <c r="AZ12" s="100"/>
      <c r="BA12" s="101"/>
      <c r="BB12" s="105">
        <v>1</v>
      </c>
      <c r="BC12" s="24"/>
    </row>
    <row r="13" spans="1:55" ht="104.25" customHeight="1" x14ac:dyDescent="0.2">
      <c r="B13" s="185" t="s">
        <v>77</v>
      </c>
      <c r="C13" s="186" t="s">
        <v>78</v>
      </c>
      <c r="D13" s="187">
        <v>0.38800000000000001</v>
      </c>
      <c r="E13" s="27"/>
      <c r="F13" s="188">
        <v>1</v>
      </c>
      <c r="G13" s="189">
        <v>4</v>
      </c>
      <c r="H13" s="188">
        <v>1</v>
      </c>
      <c r="I13" s="190">
        <v>15</v>
      </c>
      <c r="J13" s="190">
        <v>1</v>
      </c>
      <c r="K13" s="190">
        <v>3</v>
      </c>
      <c r="L13" s="190">
        <v>2</v>
      </c>
      <c r="M13" s="191">
        <v>1</v>
      </c>
      <c r="N13" s="170"/>
      <c r="O13" s="192">
        <f t="shared" ref="O13:O17" si="5">SUM(F13:M13)</f>
        <v>28</v>
      </c>
      <c r="P13" s="172"/>
      <c r="Q13" s="173"/>
      <c r="R13" s="30"/>
      <c r="S13" s="193" t="s">
        <v>68</v>
      </c>
      <c r="T13" s="194" t="s">
        <v>68</v>
      </c>
      <c r="U13" s="193" t="s">
        <v>68</v>
      </c>
      <c r="V13" s="195" t="s">
        <v>68</v>
      </c>
      <c r="W13" s="195" t="s">
        <v>68</v>
      </c>
      <c r="X13" s="195" t="s">
        <v>68</v>
      </c>
      <c r="Y13" s="195" t="s">
        <v>68</v>
      </c>
      <c r="Z13" s="196" t="s">
        <v>68</v>
      </c>
      <c r="AA13" s="91"/>
      <c r="AB13" s="332">
        <v>10</v>
      </c>
      <c r="AC13" s="198"/>
      <c r="AD13" s="199">
        <v>0</v>
      </c>
      <c r="AE13" s="334">
        <v>8</v>
      </c>
      <c r="AF13" s="200">
        <v>0</v>
      </c>
      <c r="AG13" s="200"/>
      <c r="AH13" s="335">
        <v>2</v>
      </c>
      <c r="AI13" s="335">
        <v>2</v>
      </c>
      <c r="AJ13" s="336">
        <v>1</v>
      </c>
      <c r="AK13" s="181"/>
      <c r="AL13" s="201">
        <f t="shared" si="3"/>
        <v>23</v>
      </c>
      <c r="AM13" s="202"/>
      <c r="AN13" s="123"/>
      <c r="AO13" s="32"/>
      <c r="AP13" s="153"/>
      <c r="AQ13" s="292">
        <f>AC13</f>
        <v>0</v>
      </c>
      <c r="AR13" s="296"/>
      <c r="AS13" s="300"/>
      <c r="AT13" s="304">
        <f>AE13</f>
        <v>8</v>
      </c>
      <c r="AU13" s="308"/>
      <c r="AV13" s="312">
        <f t="shared" si="4"/>
        <v>10</v>
      </c>
      <c r="AW13" s="316">
        <f>AL13-SUM(AQ13:AV13)</f>
        <v>5</v>
      </c>
      <c r="AX13" s="149"/>
      <c r="AY13" s="78" t="s">
        <v>114</v>
      </c>
      <c r="AZ13" s="102"/>
      <c r="BA13" s="103"/>
      <c r="BB13" s="106">
        <v>1</v>
      </c>
      <c r="BC13" s="24"/>
    </row>
    <row r="14" spans="1:55" ht="139.5" customHeight="1" x14ac:dyDescent="0.2">
      <c r="B14" s="185" t="s">
        <v>79</v>
      </c>
      <c r="C14" s="186" t="s">
        <v>80</v>
      </c>
      <c r="D14" s="187">
        <v>0.44</v>
      </c>
      <c r="E14" s="27"/>
      <c r="F14" s="188">
        <v>1</v>
      </c>
      <c r="G14" s="189">
        <v>4</v>
      </c>
      <c r="H14" s="188">
        <v>1</v>
      </c>
      <c r="I14" s="190">
        <v>5</v>
      </c>
      <c r="J14" s="190">
        <v>1</v>
      </c>
      <c r="K14" s="190">
        <v>3</v>
      </c>
      <c r="L14" s="190">
        <v>2</v>
      </c>
      <c r="M14" s="191">
        <v>1</v>
      </c>
      <c r="N14" s="170"/>
      <c r="O14" s="192">
        <f t="shared" si="5"/>
        <v>18</v>
      </c>
      <c r="P14" s="172"/>
      <c r="Q14" s="173"/>
      <c r="R14" s="30"/>
      <c r="S14" s="193" t="s">
        <v>68</v>
      </c>
      <c r="T14" s="194" t="s">
        <v>68</v>
      </c>
      <c r="U14" s="193" t="s">
        <v>68</v>
      </c>
      <c r="V14" s="195" t="s">
        <v>68</v>
      </c>
      <c r="W14" s="195" t="s">
        <v>68</v>
      </c>
      <c r="X14" s="195" t="s">
        <v>68</v>
      </c>
      <c r="Y14" s="195" t="s">
        <v>68</v>
      </c>
      <c r="Z14" s="196" t="s">
        <v>68</v>
      </c>
      <c r="AA14" s="91"/>
      <c r="AB14" s="332">
        <v>6</v>
      </c>
      <c r="AC14" s="198"/>
      <c r="AD14" s="203">
        <v>0</v>
      </c>
      <c r="AE14" s="334">
        <v>8</v>
      </c>
      <c r="AF14" s="333">
        <v>12</v>
      </c>
      <c r="AG14" s="200"/>
      <c r="AH14" s="335">
        <v>1</v>
      </c>
      <c r="AI14" s="335">
        <v>2</v>
      </c>
      <c r="AJ14" s="336">
        <v>1</v>
      </c>
      <c r="AK14" s="181"/>
      <c r="AL14" s="201">
        <f t="shared" si="3"/>
        <v>30</v>
      </c>
      <c r="AM14" s="202"/>
      <c r="AN14" s="123"/>
      <c r="AO14" s="32"/>
      <c r="AP14" s="153"/>
      <c r="AQ14" s="292">
        <f t="shared" ref="AQ14:AQ51" si="6">AC14</f>
        <v>0</v>
      </c>
      <c r="AR14" s="296">
        <v>4</v>
      </c>
      <c r="AS14" s="300">
        <v>8</v>
      </c>
      <c r="AT14" s="304">
        <f>AE14</f>
        <v>8</v>
      </c>
      <c r="AU14" s="308"/>
      <c r="AV14" s="312">
        <f>AB14</f>
        <v>6</v>
      </c>
      <c r="AW14" s="316">
        <f>AL14-SUM(AQ14:AV14)</f>
        <v>4</v>
      </c>
      <c r="AX14" s="149"/>
      <c r="AY14" s="78" t="s">
        <v>112</v>
      </c>
      <c r="AZ14" s="102"/>
      <c r="BA14" s="103"/>
      <c r="BB14" s="106">
        <v>1</v>
      </c>
      <c r="BC14" s="24"/>
    </row>
    <row r="15" spans="1:55" ht="76.5" customHeight="1" x14ac:dyDescent="0.2">
      <c r="B15" s="185" t="s">
        <v>81</v>
      </c>
      <c r="C15" s="186" t="s">
        <v>82</v>
      </c>
      <c r="D15" s="204" t="s">
        <v>35</v>
      </c>
      <c r="E15" s="27"/>
      <c r="F15" s="205">
        <v>0</v>
      </c>
      <c r="G15" s="206">
        <v>0</v>
      </c>
      <c r="H15" s="205">
        <v>0</v>
      </c>
      <c r="I15" s="207">
        <v>0</v>
      </c>
      <c r="J15" s="207">
        <v>0</v>
      </c>
      <c r="K15" s="207">
        <v>0</v>
      </c>
      <c r="L15" s="207">
        <v>0</v>
      </c>
      <c r="M15" s="208">
        <v>0</v>
      </c>
      <c r="N15" s="170"/>
      <c r="O15" s="209">
        <f t="shared" si="5"/>
        <v>0</v>
      </c>
      <c r="P15" s="172"/>
      <c r="Q15" s="173"/>
      <c r="R15" s="30"/>
      <c r="S15" s="210" t="s">
        <v>68</v>
      </c>
      <c r="T15" s="211" t="s">
        <v>68</v>
      </c>
      <c r="U15" s="210" t="s">
        <v>68</v>
      </c>
      <c r="V15" s="212" t="s">
        <v>68</v>
      </c>
      <c r="W15" s="212"/>
      <c r="X15" s="212" t="s">
        <v>68</v>
      </c>
      <c r="Y15" s="212" t="s">
        <v>68</v>
      </c>
      <c r="Z15" s="213" t="s">
        <v>68</v>
      </c>
      <c r="AA15" s="91"/>
      <c r="AB15" s="332">
        <v>6</v>
      </c>
      <c r="AC15" s="318">
        <v>1</v>
      </c>
      <c r="AD15" s="329">
        <v>4</v>
      </c>
      <c r="AE15" s="399">
        <v>6</v>
      </c>
      <c r="AF15" s="326">
        <v>10</v>
      </c>
      <c r="AG15" s="200"/>
      <c r="AH15" s="327">
        <v>3</v>
      </c>
      <c r="AI15" s="327">
        <v>2</v>
      </c>
      <c r="AJ15" s="328">
        <v>1</v>
      </c>
      <c r="AK15" s="181"/>
      <c r="AL15" s="288">
        <f t="shared" si="3"/>
        <v>33</v>
      </c>
      <c r="AM15" s="370">
        <f>SUM(AL12:AL15)</f>
        <v>123</v>
      </c>
      <c r="AN15" s="371">
        <f>AM15*8.5</f>
        <v>1045.5</v>
      </c>
      <c r="AO15" s="369"/>
      <c r="AP15" s="153"/>
      <c r="AQ15" s="292">
        <f t="shared" si="6"/>
        <v>1</v>
      </c>
      <c r="AR15" s="296">
        <v>10</v>
      </c>
      <c r="AS15" s="300"/>
      <c r="AT15" s="304">
        <v>4</v>
      </c>
      <c r="AU15" s="308">
        <v>12</v>
      </c>
      <c r="AV15" s="312">
        <f>AB15</f>
        <v>6</v>
      </c>
      <c r="AW15" s="316"/>
      <c r="AX15" s="149"/>
      <c r="AY15" s="78" t="s">
        <v>88</v>
      </c>
      <c r="AZ15" s="102"/>
      <c r="BA15" s="103"/>
      <c r="BB15" s="106">
        <v>1</v>
      </c>
      <c r="BC15" s="24"/>
    </row>
    <row r="16" spans="1:55" ht="67.5" customHeight="1" x14ac:dyDescent="0.2">
      <c r="B16" s="214" t="s">
        <v>83</v>
      </c>
      <c r="C16" s="186">
        <v>1.53</v>
      </c>
      <c r="D16" s="204" t="s">
        <v>35</v>
      </c>
      <c r="E16" s="27"/>
      <c r="F16" s="215">
        <v>0</v>
      </c>
      <c r="G16" s="206">
        <v>0</v>
      </c>
      <c r="H16" s="205">
        <v>0</v>
      </c>
      <c r="I16" s="207">
        <v>0</v>
      </c>
      <c r="J16" s="207">
        <v>0</v>
      </c>
      <c r="K16" s="207">
        <v>0</v>
      </c>
      <c r="L16" s="207">
        <v>0</v>
      </c>
      <c r="M16" s="208">
        <v>0</v>
      </c>
      <c r="N16" s="170"/>
      <c r="O16" s="209">
        <f t="shared" si="5"/>
        <v>0</v>
      </c>
      <c r="P16" s="172"/>
      <c r="Q16" s="173"/>
      <c r="R16" s="30"/>
      <c r="S16" s="216" t="s">
        <v>68</v>
      </c>
      <c r="T16" s="211" t="s">
        <v>68</v>
      </c>
      <c r="U16" s="210" t="s">
        <v>68</v>
      </c>
      <c r="V16" s="212" t="s">
        <v>68</v>
      </c>
      <c r="W16" s="212"/>
      <c r="X16" s="212" t="s">
        <v>68</v>
      </c>
      <c r="Y16" s="212" t="s">
        <v>68</v>
      </c>
      <c r="Z16" s="213" t="s">
        <v>68</v>
      </c>
      <c r="AA16" s="91"/>
      <c r="AB16" s="330">
        <v>1</v>
      </c>
      <c r="AC16" s="318">
        <v>0.25</v>
      </c>
      <c r="AD16" s="329">
        <v>2</v>
      </c>
      <c r="AE16" s="399">
        <v>3</v>
      </c>
      <c r="AF16" s="326">
        <v>8</v>
      </c>
      <c r="AG16" s="200"/>
      <c r="AH16" s="327">
        <v>3</v>
      </c>
      <c r="AI16" s="327">
        <v>2</v>
      </c>
      <c r="AJ16" s="328">
        <v>1</v>
      </c>
      <c r="AK16" s="181"/>
      <c r="AL16" s="258">
        <f t="shared" si="3"/>
        <v>20.25</v>
      </c>
      <c r="AM16" s="217"/>
      <c r="AN16" s="64"/>
      <c r="AO16" s="32"/>
      <c r="AP16" s="153"/>
      <c r="AQ16" s="292">
        <f t="shared" si="6"/>
        <v>0.25</v>
      </c>
      <c r="AR16" s="296">
        <v>8</v>
      </c>
      <c r="AS16" s="300"/>
      <c r="AT16" s="304">
        <v>2</v>
      </c>
      <c r="AU16" s="308">
        <v>10</v>
      </c>
      <c r="AV16" s="312">
        <v>0</v>
      </c>
      <c r="AW16" s="316"/>
      <c r="AX16" s="149"/>
      <c r="AY16" s="78" t="s">
        <v>113</v>
      </c>
      <c r="AZ16" s="38"/>
      <c r="BA16" s="40"/>
      <c r="BB16" s="42">
        <v>1</v>
      </c>
      <c r="BC16" s="24"/>
    </row>
    <row r="17" spans="1:55" ht="74.25" customHeight="1" x14ac:dyDescent="0.2">
      <c r="B17" s="214" t="s">
        <v>111</v>
      </c>
      <c r="C17" s="186">
        <v>1.6619999999999999</v>
      </c>
      <c r="D17" s="187">
        <v>0.10100000000000001</v>
      </c>
      <c r="E17" s="27"/>
      <c r="F17" s="188">
        <v>1</v>
      </c>
      <c r="G17" s="189">
        <v>3</v>
      </c>
      <c r="H17" s="188">
        <v>1</v>
      </c>
      <c r="I17" s="190">
        <v>10</v>
      </c>
      <c r="J17" s="190">
        <v>1</v>
      </c>
      <c r="K17" s="190">
        <v>3</v>
      </c>
      <c r="L17" s="190">
        <v>2</v>
      </c>
      <c r="M17" s="191">
        <v>1</v>
      </c>
      <c r="N17" s="170"/>
      <c r="O17" s="209">
        <f t="shared" si="5"/>
        <v>22</v>
      </c>
      <c r="P17" s="172"/>
      <c r="Q17" s="173"/>
      <c r="R17" s="30"/>
      <c r="S17" s="216" t="s">
        <v>68</v>
      </c>
      <c r="T17" s="211" t="s">
        <v>68</v>
      </c>
      <c r="U17" s="210" t="s">
        <v>68</v>
      </c>
      <c r="V17" s="212" t="s">
        <v>68</v>
      </c>
      <c r="W17" s="212" t="s">
        <v>68</v>
      </c>
      <c r="X17" s="212" t="s">
        <v>68</v>
      </c>
      <c r="Y17" s="212" t="s">
        <v>68</v>
      </c>
      <c r="Z17" s="213" t="s">
        <v>68</v>
      </c>
      <c r="AA17" s="91"/>
      <c r="AB17" s="197"/>
      <c r="AC17" s="198"/>
      <c r="AD17" s="203"/>
      <c r="AE17" s="334">
        <v>3</v>
      </c>
      <c r="AF17" s="333">
        <v>3</v>
      </c>
      <c r="AG17" s="200"/>
      <c r="AH17" s="335">
        <v>3</v>
      </c>
      <c r="AI17" s="335">
        <v>2</v>
      </c>
      <c r="AJ17" s="336">
        <v>1</v>
      </c>
      <c r="AK17" s="181"/>
      <c r="AL17" s="258">
        <f t="shared" si="3"/>
        <v>12</v>
      </c>
      <c r="AM17" s="217"/>
      <c r="AN17" s="64"/>
      <c r="AO17" s="32"/>
      <c r="AP17" s="153"/>
      <c r="AQ17" s="292"/>
      <c r="AR17" s="296"/>
      <c r="AS17" s="300">
        <v>3</v>
      </c>
      <c r="AT17" s="304">
        <v>3</v>
      </c>
      <c r="AU17" s="308"/>
      <c r="AV17" s="312"/>
      <c r="AW17" s="316">
        <v>6</v>
      </c>
      <c r="AX17" s="149"/>
      <c r="AY17" s="78" t="s">
        <v>115</v>
      </c>
      <c r="AZ17" s="38"/>
      <c r="BA17" s="40"/>
      <c r="BB17" s="42">
        <v>1</v>
      </c>
      <c r="BC17" s="24"/>
    </row>
    <row r="18" spans="1:55" s="25" customFormat="1" ht="25.5" x14ac:dyDescent="0.25">
      <c r="A18" s="35"/>
      <c r="B18" s="218" t="s">
        <v>34</v>
      </c>
      <c r="C18" s="219">
        <v>1.67</v>
      </c>
      <c r="D18" s="220" t="s">
        <v>35</v>
      </c>
      <c r="E18" s="400"/>
      <c r="F18" s="221">
        <v>0</v>
      </c>
      <c r="G18" s="222">
        <v>0</v>
      </c>
      <c r="H18" s="221">
        <v>0</v>
      </c>
      <c r="I18" s="223">
        <v>0</v>
      </c>
      <c r="J18" s="223">
        <v>0</v>
      </c>
      <c r="K18" s="223">
        <v>0</v>
      </c>
      <c r="L18" s="223">
        <v>0</v>
      </c>
      <c r="M18" s="224">
        <v>0</v>
      </c>
      <c r="N18" s="114"/>
      <c r="O18" s="209">
        <f t="shared" ref="O18:O44" si="7">SUM(F18:M18)</f>
        <v>0</v>
      </c>
      <c r="P18" s="30"/>
      <c r="Q18" s="30"/>
      <c r="R18" s="31"/>
      <c r="S18" s="210" t="s">
        <v>68</v>
      </c>
      <c r="T18" s="211" t="s">
        <v>68</v>
      </c>
      <c r="U18" s="225" t="s">
        <v>68</v>
      </c>
      <c r="V18" s="195" t="s">
        <v>68</v>
      </c>
      <c r="W18" s="226" t="s">
        <v>68</v>
      </c>
      <c r="X18" s="212" t="s">
        <v>68</v>
      </c>
      <c r="Y18" s="212" t="s">
        <v>69</v>
      </c>
      <c r="Z18" s="213" t="s">
        <v>69</v>
      </c>
      <c r="AA18" s="94"/>
      <c r="AB18" s="324">
        <v>1</v>
      </c>
      <c r="AC18" s="161">
        <v>0.25</v>
      </c>
      <c r="AD18" s="325">
        <v>1</v>
      </c>
      <c r="AE18" s="321">
        <v>3.5</v>
      </c>
      <c r="AF18" s="320">
        <v>10</v>
      </c>
      <c r="AG18" s="322">
        <v>2</v>
      </c>
      <c r="AH18" s="322">
        <v>2</v>
      </c>
      <c r="AI18" s="230">
        <v>0</v>
      </c>
      <c r="AJ18" s="231">
        <v>0</v>
      </c>
      <c r="AK18" s="232"/>
      <c r="AL18" s="388">
        <f t="shared" si="3"/>
        <v>19.75</v>
      </c>
      <c r="AM18" s="217"/>
      <c r="AN18" s="64"/>
      <c r="AO18" s="30"/>
      <c r="AP18" s="153"/>
      <c r="AQ18" s="292">
        <f t="shared" si="6"/>
        <v>0.25</v>
      </c>
      <c r="AR18" s="296">
        <f>AF18+AE18</f>
        <v>13.5</v>
      </c>
      <c r="AS18" s="300"/>
      <c r="AT18" s="304"/>
      <c r="AU18" s="308">
        <f>AL18-SUM(AQ18:AT18)-SUM(AV18:AW18)</f>
        <v>6</v>
      </c>
      <c r="AV18" s="312"/>
      <c r="AW18" s="316"/>
      <c r="AX18" s="149"/>
      <c r="AY18" s="78" t="s">
        <v>103</v>
      </c>
      <c r="AZ18" s="38">
        <v>1</v>
      </c>
      <c r="BA18" s="40"/>
      <c r="BB18" s="42"/>
      <c r="BC18" s="26"/>
    </row>
    <row r="19" spans="1:55" ht="14.25" customHeight="1" x14ac:dyDescent="0.2">
      <c r="A19" s="35"/>
      <c r="B19" s="218" t="s">
        <v>2</v>
      </c>
      <c r="C19" s="219">
        <v>1.671</v>
      </c>
      <c r="D19" s="233">
        <v>0.61299999999999999</v>
      </c>
      <c r="E19" s="400"/>
      <c r="F19" s="234">
        <v>1</v>
      </c>
      <c r="G19" s="235">
        <v>3</v>
      </c>
      <c r="H19" s="234">
        <v>1</v>
      </c>
      <c r="I19" s="236">
        <v>10</v>
      </c>
      <c r="J19" s="236">
        <v>1</v>
      </c>
      <c r="K19" s="236">
        <v>3</v>
      </c>
      <c r="L19" s="236">
        <v>2</v>
      </c>
      <c r="M19" s="237">
        <v>1</v>
      </c>
      <c r="N19" s="114"/>
      <c r="O19" s="192">
        <f t="shared" si="7"/>
        <v>22</v>
      </c>
      <c r="P19" s="112"/>
      <c r="Q19" s="112"/>
      <c r="R19" s="113"/>
      <c r="S19" s="193"/>
      <c r="T19" s="194"/>
      <c r="U19" s="193"/>
      <c r="V19" s="238"/>
      <c r="W19" s="195"/>
      <c r="X19" s="195"/>
      <c r="Y19" s="195"/>
      <c r="Z19" s="196"/>
      <c r="AA19" s="64"/>
      <c r="AB19" s="331">
        <v>1</v>
      </c>
      <c r="AC19" s="228"/>
      <c r="AD19" s="229">
        <v>0</v>
      </c>
      <c r="AE19" s="227">
        <v>0</v>
      </c>
      <c r="AF19" s="358">
        <v>2</v>
      </c>
      <c r="AG19" s="230">
        <v>0</v>
      </c>
      <c r="AH19" s="230">
        <v>0</v>
      </c>
      <c r="AI19" s="230">
        <v>0</v>
      </c>
      <c r="AJ19" s="231">
        <v>0</v>
      </c>
      <c r="AK19" s="232"/>
      <c r="AL19" s="388">
        <f t="shared" si="3"/>
        <v>3</v>
      </c>
      <c r="AM19" s="217"/>
      <c r="AN19" s="64"/>
      <c r="AO19" s="2"/>
      <c r="AP19" s="153"/>
      <c r="AQ19" s="292">
        <f t="shared" si="6"/>
        <v>0</v>
      </c>
      <c r="AR19" s="296"/>
      <c r="AS19" s="300">
        <f>AF19</f>
        <v>2</v>
      </c>
      <c r="AT19" s="304"/>
      <c r="AU19" s="308"/>
      <c r="AV19" s="312">
        <v>1</v>
      </c>
      <c r="AW19" s="316">
        <f t="shared" ref="AW19:AW50" si="8">AL19-SUM(AQ19:AV19)</f>
        <v>0</v>
      </c>
      <c r="AX19" s="149"/>
      <c r="AY19" s="78" t="s">
        <v>104</v>
      </c>
      <c r="AZ19" s="38">
        <v>1</v>
      </c>
      <c r="BA19" s="40"/>
      <c r="BB19" s="42"/>
      <c r="BC19" s="24"/>
    </row>
    <row r="20" spans="1:55" ht="14.25" customHeight="1" x14ac:dyDescent="0.2">
      <c r="A20" s="35"/>
      <c r="B20" s="218" t="s">
        <v>3</v>
      </c>
      <c r="C20" s="219">
        <v>1.6739999999999999</v>
      </c>
      <c r="D20" s="233">
        <v>0.42399999999999999</v>
      </c>
      <c r="E20" s="400"/>
      <c r="F20" s="234">
        <v>1</v>
      </c>
      <c r="G20" s="235">
        <v>3</v>
      </c>
      <c r="H20" s="234">
        <v>1</v>
      </c>
      <c r="I20" s="223">
        <v>0</v>
      </c>
      <c r="J20" s="223">
        <v>0</v>
      </c>
      <c r="K20" s="236">
        <v>3</v>
      </c>
      <c r="L20" s="236">
        <v>2</v>
      </c>
      <c r="M20" s="237">
        <v>1</v>
      </c>
      <c r="N20" s="114"/>
      <c r="O20" s="192">
        <f t="shared" si="7"/>
        <v>11</v>
      </c>
      <c r="P20" s="112"/>
      <c r="Q20" s="112"/>
      <c r="R20" s="113"/>
      <c r="S20" s="193"/>
      <c r="T20" s="194"/>
      <c r="U20" s="239"/>
      <c r="V20" s="195" t="s">
        <v>68</v>
      </c>
      <c r="W20" s="226" t="s">
        <v>68</v>
      </c>
      <c r="X20" s="195"/>
      <c r="Y20" s="195"/>
      <c r="Z20" s="196"/>
      <c r="AA20" s="64"/>
      <c r="AB20" s="227">
        <v>0</v>
      </c>
      <c r="AC20" s="161">
        <v>0.25</v>
      </c>
      <c r="AD20" s="229">
        <v>0</v>
      </c>
      <c r="AE20" s="227">
        <v>0</v>
      </c>
      <c r="AF20" s="320">
        <v>8</v>
      </c>
      <c r="AG20" s="342">
        <v>1</v>
      </c>
      <c r="AH20" s="230">
        <v>0</v>
      </c>
      <c r="AI20" s="230">
        <v>0</v>
      </c>
      <c r="AJ20" s="231">
        <v>0</v>
      </c>
      <c r="AK20" s="232"/>
      <c r="AL20" s="388">
        <f t="shared" si="3"/>
        <v>9.25</v>
      </c>
      <c r="AM20" s="217"/>
      <c r="AN20" s="64"/>
      <c r="AO20" s="2"/>
      <c r="AP20" s="153"/>
      <c r="AQ20" s="292">
        <f t="shared" si="6"/>
        <v>0.25</v>
      </c>
      <c r="AR20" s="296">
        <f>AF20</f>
        <v>8</v>
      </c>
      <c r="AS20" s="300"/>
      <c r="AT20" s="304"/>
      <c r="AU20" s="308"/>
      <c r="AV20" s="312"/>
      <c r="AW20" s="316">
        <f t="shared" si="8"/>
        <v>1</v>
      </c>
      <c r="AX20" s="149"/>
      <c r="AY20" s="78" t="s">
        <v>73</v>
      </c>
      <c r="AZ20" s="38">
        <v>1</v>
      </c>
      <c r="BA20" s="40"/>
      <c r="BB20" s="42"/>
      <c r="BC20" s="24"/>
    </row>
    <row r="21" spans="1:55" s="25" customFormat="1" ht="38.25" x14ac:dyDescent="0.25">
      <c r="A21" s="35"/>
      <c r="B21" s="218" t="s">
        <v>4</v>
      </c>
      <c r="C21" s="219">
        <v>1.68</v>
      </c>
      <c r="D21" s="260" t="s">
        <v>20</v>
      </c>
      <c r="E21" s="400"/>
      <c r="F21" s="234">
        <v>1</v>
      </c>
      <c r="G21" s="222">
        <v>0</v>
      </c>
      <c r="H21" s="234">
        <v>1</v>
      </c>
      <c r="I21" s="264">
        <v>5</v>
      </c>
      <c r="J21" s="264">
        <v>1</v>
      </c>
      <c r="K21" s="263">
        <v>0</v>
      </c>
      <c r="L21" s="263">
        <v>0</v>
      </c>
      <c r="M21" s="265">
        <v>0</v>
      </c>
      <c r="N21" s="114"/>
      <c r="O21" s="240">
        <f t="shared" si="7"/>
        <v>8</v>
      </c>
      <c r="P21" s="30"/>
      <c r="Q21" s="30"/>
      <c r="R21" s="31"/>
      <c r="S21" s="352"/>
      <c r="T21" s="211" t="s">
        <v>68</v>
      </c>
      <c r="U21" s="239"/>
      <c r="V21" s="195" t="s">
        <v>68</v>
      </c>
      <c r="W21" s="353"/>
      <c r="X21" s="268" t="s">
        <v>69</v>
      </c>
      <c r="Y21" s="268" t="s">
        <v>69</v>
      </c>
      <c r="Z21" s="270" t="s">
        <v>69</v>
      </c>
      <c r="AA21" s="93"/>
      <c r="AB21" s="227">
        <v>0</v>
      </c>
      <c r="AC21" s="228"/>
      <c r="AD21" s="356">
        <v>1</v>
      </c>
      <c r="AE21" s="357">
        <v>1</v>
      </c>
      <c r="AF21" s="358">
        <v>6</v>
      </c>
      <c r="AG21" s="274">
        <v>0</v>
      </c>
      <c r="AH21" s="354">
        <v>2</v>
      </c>
      <c r="AI21" s="354">
        <v>2</v>
      </c>
      <c r="AJ21" s="355">
        <v>0.5</v>
      </c>
      <c r="AK21" s="232"/>
      <c r="AL21" s="389">
        <f t="shared" si="3"/>
        <v>12.5</v>
      </c>
      <c r="AM21" s="370">
        <f>SUM(AL16:AL21)</f>
        <v>76.75</v>
      </c>
      <c r="AN21" s="371">
        <f>AM21*8.5</f>
        <v>652.375</v>
      </c>
      <c r="AO21" s="32"/>
      <c r="AP21" s="153"/>
      <c r="AQ21" s="292">
        <f t="shared" si="6"/>
        <v>0</v>
      </c>
      <c r="AR21" s="296"/>
      <c r="AS21" s="300">
        <f>AF21</f>
        <v>6</v>
      </c>
      <c r="AT21" s="304"/>
      <c r="AU21" s="308"/>
      <c r="AV21" s="312"/>
      <c r="AW21" s="316">
        <f t="shared" si="8"/>
        <v>6.5</v>
      </c>
      <c r="AX21" s="149"/>
      <c r="AY21" s="78" t="s">
        <v>105</v>
      </c>
      <c r="AZ21" s="39">
        <v>1</v>
      </c>
      <c r="BA21" s="41"/>
      <c r="BB21" s="43"/>
      <c r="BC21" s="26"/>
    </row>
    <row r="22" spans="1:55" ht="14.25" customHeight="1" x14ac:dyDescent="0.2">
      <c r="A22" s="35"/>
      <c r="B22" s="242" t="s">
        <v>5</v>
      </c>
      <c r="C22" s="243">
        <v>2.6720000000000002</v>
      </c>
      <c r="D22" s="244">
        <v>0.35599999999999998</v>
      </c>
      <c r="E22" s="400"/>
      <c r="F22" s="245">
        <v>1</v>
      </c>
      <c r="G22" s="246">
        <v>3</v>
      </c>
      <c r="H22" s="245">
        <v>0.5</v>
      </c>
      <c r="I22" s="247">
        <v>8</v>
      </c>
      <c r="J22" s="247">
        <v>1</v>
      </c>
      <c r="K22" s="247">
        <v>2</v>
      </c>
      <c r="L22" s="247">
        <v>2</v>
      </c>
      <c r="M22" s="248">
        <v>1</v>
      </c>
      <c r="N22" s="114"/>
      <c r="O22" s="249">
        <f>SUM(F22:M22)</f>
        <v>18.5</v>
      </c>
      <c r="P22" s="112"/>
      <c r="Q22" s="112"/>
      <c r="R22" s="113"/>
      <c r="S22" s="250"/>
      <c r="T22" s="251"/>
      <c r="U22" s="250"/>
      <c r="V22" s="252"/>
      <c r="W22" s="252"/>
      <c r="X22" s="252"/>
      <c r="Y22" s="252"/>
      <c r="Z22" s="253"/>
      <c r="AA22" s="64"/>
      <c r="AB22" s="359">
        <v>0.25</v>
      </c>
      <c r="AC22" s="255"/>
      <c r="AD22" s="273"/>
      <c r="AE22" s="254">
        <v>0</v>
      </c>
      <c r="AF22" s="256">
        <v>0</v>
      </c>
      <c r="AG22" s="256">
        <v>0</v>
      </c>
      <c r="AH22" s="256">
        <v>0</v>
      </c>
      <c r="AI22" s="256">
        <v>0</v>
      </c>
      <c r="AJ22" s="257">
        <v>0</v>
      </c>
      <c r="AK22" s="232"/>
      <c r="AL22" s="372">
        <f t="shared" si="3"/>
        <v>0.25</v>
      </c>
      <c r="AM22" s="259"/>
      <c r="AN22" s="91"/>
      <c r="AO22" s="2"/>
      <c r="AP22" s="153"/>
      <c r="AQ22" s="292">
        <f t="shared" si="6"/>
        <v>0</v>
      </c>
      <c r="AR22" s="296"/>
      <c r="AS22" s="300"/>
      <c r="AT22" s="304"/>
      <c r="AU22" s="308"/>
      <c r="AV22" s="312">
        <f t="shared" ref="AV22:AV27" si="9">AB22</f>
        <v>0.25</v>
      </c>
      <c r="AW22" s="316">
        <f t="shared" si="8"/>
        <v>0</v>
      </c>
      <c r="AX22" s="149"/>
      <c r="AY22" s="78"/>
      <c r="AZ22" s="44">
        <v>1</v>
      </c>
      <c r="BA22" s="45"/>
      <c r="BB22" s="46"/>
      <c r="BC22" s="24"/>
    </row>
    <row r="23" spans="1:55" ht="14.25" customHeight="1" x14ac:dyDescent="0.2">
      <c r="A23" s="35"/>
      <c r="B23" s="218" t="s">
        <v>6</v>
      </c>
      <c r="C23" s="219">
        <v>2.673</v>
      </c>
      <c r="D23" s="233">
        <v>0.27300000000000002</v>
      </c>
      <c r="E23" s="400"/>
      <c r="F23" s="234">
        <v>1</v>
      </c>
      <c r="G23" s="235">
        <v>3</v>
      </c>
      <c r="H23" s="234">
        <v>0.5</v>
      </c>
      <c r="I23" s="236">
        <v>8</v>
      </c>
      <c r="J23" s="236">
        <v>1</v>
      </c>
      <c r="K23" s="236">
        <v>2</v>
      </c>
      <c r="L23" s="236">
        <v>2</v>
      </c>
      <c r="M23" s="237">
        <v>1</v>
      </c>
      <c r="N23" s="114"/>
      <c r="O23" s="192">
        <f t="shared" si="7"/>
        <v>18.5</v>
      </c>
      <c r="P23" s="112"/>
      <c r="Q23" s="112"/>
      <c r="R23" s="113"/>
      <c r="S23" s="193"/>
      <c r="T23" s="194"/>
      <c r="U23" s="193"/>
      <c r="V23" s="195"/>
      <c r="W23" s="195"/>
      <c r="X23" s="195"/>
      <c r="Y23" s="195"/>
      <c r="Z23" s="196"/>
      <c r="AA23" s="64"/>
      <c r="AB23" s="359">
        <v>0.25</v>
      </c>
      <c r="AC23" s="255"/>
      <c r="AD23" s="273"/>
      <c r="AE23" s="334">
        <v>0.75</v>
      </c>
      <c r="AF23" s="230">
        <v>0</v>
      </c>
      <c r="AG23" s="230">
        <v>0</v>
      </c>
      <c r="AH23" s="230">
        <v>0</v>
      </c>
      <c r="AI23" s="230">
        <v>0</v>
      </c>
      <c r="AJ23" s="231">
        <v>0</v>
      </c>
      <c r="AK23" s="232"/>
      <c r="AL23" s="388">
        <f t="shared" si="3"/>
        <v>1</v>
      </c>
      <c r="AM23" s="259"/>
      <c r="AN23" s="91"/>
      <c r="AO23" s="2"/>
      <c r="AP23" s="153"/>
      <c r="AQ23" s="292">
        <f t="shared" si="6"/>
        <v>0</v>
      </c>
      <c r="AR23" s="296"/>
      <c r="AS23" s="300"/>
      <c r="AT23" s="304">
        <f>AE23</f>
        <v>0.75</v>
      </c>
      <c r="AU23" s="308"/>
      <c r="AV23" s="312">
        <f t="shared" si="9"/>
        <v>0.25</v>
      </c>
      <c r="AW23" s="316">
        <f t="shared" si="8"/>
        <v>0</v>
      </c>
      <c r="AX23" s="149"/>
      <c r="AY23" s="78" t="s">
        <v>107</v>
      </c>
      <c r="AZ23" s="47">
        <v>1</v>
      </c>
      <c r="BA23" s="48"/>
      <c r="BB23" s="49"/>
      <c r="BC23" s="24"/>
    </row>
    <row r="24" spans="1:55" s="25" customFormat="1" ht="25.5" x14ac:dyDescent="0.25">
      <c r="A24" s="35"/>
      <c r="B24" s="218" t="s">
        <v>7</v>
      </c>
      <c r="C24" s="219">
        <v>2.677</v>
      </c>
      <c r="D24" s="260" t="s">
        <v>20</v>
      </c>
      <c r="E24" s="400"/>
      <c r="F24" s="234">
        <v>1</v>
      </c>
      <c r="G24" s="235">
        <v>1.5</v>
      </c>
      <c r="H24" s="234">
        <v>0.5</v>
      </c>
      <c r="I24" s="236">
        <v>8</v>
      </c>
      <c r="J24" s="236">
        <v>1</v>
      </c>
      <c r="K24" s="223">
        <v>0</v>
      </c>
      <c r="L24" s="223">
        <v>0</v>
      </c>
      <c r="M24" s="224">
        <v>0</v>
      </c>
      <c r="N24" s="114"/>
      <c r="O24" s="192">
        <f t="shared" si="7"/>
        <v>12</v>
      </c>
      <c r="P24" s="261"/>
      <c r="Q24" s="30"/>
      <c r="R24" s="31"/>
      <c r="S24" s="193"/>
      <c r="T24" s="194"/>
      <c r="U24" s="193"/>
      <c r="V24" s="195"/>
      <c r="W24" s="195"/>
      <c r="X24" s="212" t="s">
        <v>70</v>
      </c>
      <c r="Y24" s="212" t="s">
        <v>70</v>
      </c>
      <c r="Z24" s="213" t="s">
        <v>70</v>
      </c>
      <c r="AA24" s="94"/>
      <c r="AB24" s="359">
        <v>0.25</v>
      </c>
      <c r="AC24" s="255"/>
      <c r="AD24" s="273"/>
      <c r="AE24" s="334">
        <v>0.75</v>
      </c>
      <c r="AF24" s="230">
        <v>0</v>
      </c>
      <c r="AG24" s="230">
        <v>0</v>
      </c>
      <c r="AH24" s="342">
        <v>2</v>
      </c>
      <c r="AI24" s="230">
        <v>0</v>
      </c>
      <c r="AJ24" s="231">
        <v>0</v>
      </c>
      <c r="AK24" s="232"/>
      <c r="AL24" s="388">
        <f t="shared" si="3"/>
        <v>3</v>
      </c>
      <c r="AM24" s="259"/>
      <c r="AN24" s="91"/>
      <c r="AO24" s="32"/>
      <c r="AP24" s="153"/>
      <c r="AQ24" s="292">
        <f t="shared" si="6"/>
        <v>0</v>
      </c>
      <c r="AR24" s="296"/>
      <c r="AS24" s="300"/>
      <c r="AT24" s="304">
        <f t="shared" ref="AT24:AT29" si="10">AE24</f>
        <v>0.75</v>
      </c>
      <c r="AU24" s="308"/>
      <c r="AV24" s="312">
        <f t="shared" si="9"/>
        <v>0.25</v>
      </c>
      <c r="AW24" s="316">
        <f t="shared" si="8"/>
        <v>2</v>
      </c>
      <c r="AX24" s="149"/>
      <c r="AY24" s="78" t="s">
        <v>110</v>
      </c>
      <c r="AZ24" s="47">
        <v>1</v>
      </c>
      <c r="BA24" s="48"/>
      <c r="BB24" s="49"/>
      <c r="BC24" s="26"/>
    </row>
    <row r="25" spans="1:55" s="25" customFormat="1" ht="25.5" x14ac:dyDescent="0.25">
      <c r="A25" s="35"/>
      <c r="B25" s="218" t="s">
        <v>8</v>
      </c>
      <c r="C25" s="219">
        <v>2.6779999999999999</v>
      </c>
      <c r="D25" s="260" t="s">
        <v>20</v>
      </c>
      <c r="E25" s="400"/>
      <c r="F25" s="234">
        <v>1</v>
      </c>
      <c r="G25" s="235">
        <v>1.5</v>
      </c>
      <c r="H25" s="234">
        <v>0.5</v>
      </c>
      <c r="I25" s="236">
        <v>8</v>
      </c>
      <c r="J25" s="236">
        <v>1</v>
      </c>
      <c r="K25" s="223">
        <v>0</v>
      </c>
      <c r="L25" s="223">
        <v>0</v>
      </c>
      <c r="M25" s="224">
        <v>0</v>
      </c>
      <c r="N25" s="114"/>
      <c r="O25" s="192">
        <f t="shared" si="7"/>
        <v>12</v>
      </c>
      <c r="P25" s="261"/>
      <c r="Q25" s="30"/>
      <c r="R25" s="31"/>
      <c r="S25" s="193"/>
      <c r="T25" s="194"/>
      <c r="U25" s="193"/>
      <c r="V25" s="195"/>
      <c r="W25" s="195"/>
      <c r="X25" s="212" t="s">
        <v>70</v>
      </c>
      <c r="Y25" s="212" t="s">
        <v>70</v>
      </c>
      <c r="Z25" s="213" t="s">
        <v>70</v>
      </c>
      <c r="AA25" s="94"/>
      <c r="AB25" s="359">
        <v>0.25</v>
      </c>
      <c r="AC25" s="255"/>
      <c r="AD25" s="273"/>
      <c r="AE25" s="334">
        <v>0.75</v>
      </c>
      <c r="AF25" s="230">
        <v>0</v>
      </c>
      <c r="AG25" s="230">
        <v>0</v>
      </c>
      <c r="AH25" s="342">
        <v>1</v>
      </c>
      <c r="AI25" s="342">
        <v>2</v>
      </c>
      <c r="AJ25" s="360">
        <v>0.5</v>
      </c>
      <c r="AK25" s="232"/>
      <c r="AL25" s="388">
        <f t="shared" si="3"/>
        <v>4.5</v>
      </c>
      <c r="AM25" s="259"/>
      <c r="AN25" s="91"/>
      <c r="AO25" s="32"/>
      <c r="AP25" s="153"/>
      <c r="AQ25" s="292">
        <f t="shared" si="6"/>
        <v>0</v>
      </c>
      <c r="AR25" s="296"/>
      <c r="AS25" s="300"/>
      <c r="AT25" s="304">
        <f t="shared" si="10"/>
        <v>0.75</v>
      </c>
      <c r="AU25" s="308"/>
      <c r="AV25" s="312">
        <f t="shared" si="9"/>
        <v>0.25</v>
      </c>
      <c r="AW25" s="316">
        <f t="shared" si="8"/>
        <v>3.5</v>
      </c>
      <c r="AX25" s="149"/>
      <c r="AY25" s="78" t="s">
        <v>110</v>
      </c>
      <c r="AZ25" s="47">
        <v>1</v>
      </c>
      <c r="BA25" s="48"/>
      <c r="BB25" s="49"/>
      <c r="BC25" s="26"/>
    </row>
    <row r="26" spans="1:55" ht="14.25" customHeight="1" x14ac:dyDescent="0.2">
      <c r="A26" s="35"/>
      <c r="B26" s="218" t="s">
        <v>9</v>
      </c>
      <c r="C26" s="219">
        <v>2.6789999999999998</v>
      </c>
      <c r="D26" s="233">
        <v>0.17699999999999999</v>
      </c>
      <c r="E26" s="400"/>
      <c r="F26" s="234">
        <v>1</v>
      </c>
      <c r="G26" s="235">
        <v>3</v>
      </c>
      <c r="H26" s="234">
        <v>0.5</v>
      </c>
      <c r="I26" s="236">
        <v>8</v>
      </c>
      <c r="J26" s="236">
        <v>1</v>
      </c>
      <c r="K26" s="236">
        <v>2</v>
      </c>
      <c r="L26" s="236">
        <v>2</v>
      </c>
      <c r="M26" s="237">
        <v>1</v>
      </c>
      <c r="N26" s="114"/>
      <c r="O26" s="192">
        <f t="shared" si="7"/>
        <v>18.5</v>
      </c>
      <c r="P26" s="261"/>
      <c r="Q26" s="112"/>
      <c r="R26" s="113"/>
      <c r="S26" s="193"/>
      <c r="T26" s="194"/>
      <c r="U26" s="193"/>
      <c r="V26" s="195"/>
      <c r="W26" s="195"/>
      <c r="X26" s="195"/>
      <c r="Y26" s="195"/>
      <c r="Z26" s="196"/>
      <c r="AA26" s="64"/>
      <c r="AB26" s="359">
        <v>0.25</v>
      </c>
      <c r="AC26" s="255"/>
      <c r="AD26" s="273"/>
      <c r="AE26" s="334">
        <v>0.75</v>
      </c>
      <c r="AF26" s="230">
        <v>0</v>
      </c>
      <c r="AG26" s="230">
        <v>0</v>
      </c>
      <c r="AH26" s="230">
        <v>0</v>
      </c>
      <c r="AI26" s="230">
        <v>0</v>
      </c>
      <c r="AJ26" s="231">
        <v>0</v>
      </c>
      <c r="AK26" s="232"/>
      <c r="AL26" s="388">
        <f t="shared" si="3"/>
        <v>1</v>
      </c>
      <c r="AM26" s="259"/>
      <c r="AN26" s="91"/>
      <c r="AO26" s="2"/>
      <c r="AP26" s="153"/>
      <c r="AQ26" s="292">
        <f t="shared" si="6"/>
        <v>0</v>
      </c>
      <c r="AR26" s="296"/>
      <c r="AS26" s="300"/>
      <c r="AT26" s="304">
        <f t="shared" si="10"/>
        <v>0.75</v>
      </c>
      <c r="AU26" s="308"/>
      <c r="AV26" s="312">
        <f t="shared" si="9"/>
        <v>0.25</v>
      </c>
      <c r="AW26" s="316">
        <f t="shared" si="8"/>
        <v>0</v>
      </c>
      <c r="AX26" s="149"/>
      <c r="AY26" s="78" t="s">
        <v>107</v>
      </c>
      <c r="AZ26" s="47">
        <v>1</v>
      </c>
      <c r="BA26" s="48"/>
      <c r="BB26" s="49"/>
      <c r="BC26" s="24"/>
    </row>
    <row r="27" spans="1:55" s="25" customFormat="1" ht="25.5" x14ac:dyDescent="0.25">
      <c r="A27" s="35"/>
      <c r="B27" s="218" t="s">
        <v>10</v>
      </c>
      <c r="C27" s="219">
        <v>2.681</v>
      </c>
      <c r="D27" s="260" t="s">
        <v>20</v>
      </c>
      <c r="E27" s="401"/>
      <c r="F27" s="234">
        <v>1</v>
      </c>
      <c r="G27" s="235">
        <v>1.5</v>
      </c>
      <c r="H27" s="234">
        <v>0.5</v>
      </c>
      <c r="I27" s="236">
        <v>8</v>
      </c>
      <c r="J27" s="236">
        <v>1</v>
      </c>
      <c r="K27" s="223">
        <v>0</v>
      </c>
      <c r="L27" s="223">
        <v>0</v>
      </c>
      <c r="M27" s="224">
        <v>0</v>
      </c>
      <c r="N27" s="114"/>
      <c r="O27" s="192">
        <f t="shared" si="7"/>
        <v>12</v>
      </c>
      <c r="P27" s="261"/>
      <c r="Q27" s="30"/>
      <c r="R27" s="31"/>
      <c r="S27" s="193"/>
      <c r="T27" s="194"/>
      <c r="U27" s="193"/>
      <c r="V27" s="241"/>
      <c r="W27" s="195"/>
      <c r="X27" s="212" t="s">
        <v>70</v>
      </c>
      <c r="Y27" s="212" t="s">
        <v>70</v>
      </c>
      <c r="Z27" s="213" t="s">
        <v>70</v>
      </c>
      <c r="AA27" s="94"/>
      <c r="AB27" s="359">
        <v>0.25</v>
      </c>
      <c r="AC27" s="255"/>
      <c r="AD27" s="273"/>
      <c r="AE27" s="334">
        <v>0.5</v>
      </c>
      <c r="AF27" s="230">
        <v>0</v>
      </c>
      <c r="AG27" s="230">
        <v>0</v>
      </c>
      <c r="AH27" s="342">
        <v>2</v>
      </c>
      <c r="AI27" s="230">
        <v>0</v>
      </c>
      <c r="AJ27" s="231">
        <v>0</v>
      </c>
      <c r="AK27" s="232"/>
      <c r="AL27" s="388">
        <f t="shared" si="3"/>
        <v>2.75</v>
      </c>
      <c r="AM27" s="259"/>
      <c r="AN27" s="91"/>
      <c r="AO27" s="32"/>
      <c r="AP27" s="153"/>
      <c r="AQ27" s="292">
        <f t="shared" si="6"/>
        <v>0</v>
      </c>
      <c r="AR27" s="296"/>
      <c r="AS27" s="300"/>
      <c r="AT27" s="304">
        <f t="shared" si="10"/>
        <v>0.5</v>
      </c>
      <c r="AU27" s="308"/>
      <c r="AV27" s="312">
        <f t="shared" si="9"/>
        <v>0.25</v>
      </c>
      <c r="AW27" s="316">
        <f t="shared" si="8"/>
        <v>2</v>
      </c>
      <c r="AX27" s="149"/>
      <c r="AY27" s="78" t="s">
        <v>110</v>
      </c>
      <c r="AZ27" s="47">
        <v>1</v>
      </c>
      <c r="BA27" s="48"/>
      <c r="BB27" s="49"/>
      <c r="BC27" s="26"/>
    </row>
    <row r="28" spans="1:55" s="25" customFormat="1" ht="56.25" customHeight="1" x14ac:dyDescent="0.25">
      <c r="A28" s="35"/>
      <c r="B28" s="218" t="s">
        <v>37</v>
      </c>
      <c r="C28" s="219" t="s">
        <v>36</v>
      </c>
      <c r="D28" s="260" t="s">
        <v>20</v>
      </c>
      <c r="E28" s="401"/>
      <c r="F28" s="221">
        <v>0</v>
      </c>
      <c r="G28" s="222">
        <v>0</v>
      </c>
      <c r="H28" s="221">
        <v>0</v>
      </c>
      <c r="I28" s="223">
        <v>0</v>
      </c>
      <c r="J28" s="223">
        <v>0</v>
      </c>
      <c r="K28" s="223">
        <v>0</v>
      </c>
      <c r="L28" s="223">
        <v>0</v>
      </c>
      <c r="M28" s="224">
        <v>0</v>
      </c>
      <c r="N28" s="114"/>
      <c r="O28" s="209">
        <f t="shared" si="7"/>
        <v>0</v>
      </c>
      <c r="P28" s="261"/>
      <c r="Q28" s="30"/>
      <c r="R28" s="31"/>
      <c r="S28" s="210" t="s">
        <v>68</v>
      </c>
      <c r="T28" s="211" t="s">
        <v>68</v>
      </c>
      <c r="U28" s="225" t="s">
        <v>68</v>
      </c>
      <c r="V28" s="195" t="s">
        <v>68</v>
      </c>
      <c r="W28" s="226" t="s">
        <v>68</v>
      </c>
      <c r="X28" s="212" t="s">
        <v>68</v>
      </c>
      <c r="Y28" s="212" t="s">
        <v>68</v>
      </c>
      <c r="Z28" s="213" t="s">
        <v>68</v>
      </c>
      <c r="AA28" s="94"/>
      <c r="AB28" s="361">
        <v>2</v>
      </c>
      <c r="AC28" s="161">
        <v>0.5</v>
      </c>
      <c r="AD28" s="325">
        <v>2</v>
      </c>
      <c r="AE28" s="334">
        <v>2</v>
      </c>
      <c r="AF28" s="320">
        <v>9</v>
      </c>
      <c r="AG28" s="322">
        <v>1</v>
      </c>
      <c r="AH28" s="322">
        <v>3</v>
      </c>
      <c r="AI28" s="322">
        <v>6</v>
      </c>
      <c r="AJ28" s="323">
        <v>2</v>
      </c>
      <c r="AK28" s="232"/>
      <c r="AL28" s="388">
        <f>SUM(AB28:AJ28)</f>
        <v>27.5</v>
      </c>
      <c r="AM28" s="259"/>
      <c r="AN28" s="91"/>
      <c r="AO28" s="32"/>
      <c r="AP28" s="153"/>
      <c r="AQ28" s="292">
        <f t="shared" si="6"/>
        <v>0.5</v>
      </c>
      <c r="AR28" s="296">
        <f>AF28</f>
        <v>9</v>
      </c>
      <c r="AS28" s="300"/>
      <c r="AT28" s="304">
        <f t="shared" si="10"/>
        <v>2</v>
      </c>
      <c r="AU28" s="308">
        <f>AL28-SUM(AQ28:AT28)-SUM(AV28:AW28)</f>
        <v>14</v>
      </c>
      <c r="AV28" s="312">
        <v>1</v>
      </c>
      <c r="AW28" s="316">
        <v>1</v>
      </c>
      <c r="AX28" s="149"/>
      <c r="AY28" s="78" t="s">
        <v>106</v>
      </c>
      <c r="AZ28" s="47">
        <v>1</v>
      </c>
      <c r="BA28" s="48"/>
      <c r="BB28" s="49"/>
      <c r="BC28" s="26"/>
    </row>
    <row r="29" spans="1:55" ht="14.25" customHeight="1" x14ac:dyDescent="0.2">
      <c r="A29" s="35"/>
      <c r="B29" s="218" t="s">
        <v>11</v>
      </c>
      <c r="C29" s="219">
        <v>2.6819999999999999</v>
      </c>
      <c r="D29" s="233">
        <v>0.42</v>
      </c>
      <c r="E29" s="400"/>
      <c r="F29" s="234">
        <v>1</v>
      </c>
      <c r="G29" s="235">
        <v>3</v>
      </c>
      <c r="H29" s="234">
        <v>0.5</v>
      </c>
      <c r="I29" s="236">
        <v>8</v>
      </c>
      <c r="J29" s="236">
        <v>1</v>
      </c>
      <c r="K29" s="236">
        <v>2</v>
      </c>
      <c r="L29" s="236">
        <v>2</v>
      </c>
      <c r="M29" s="237">
        <v>1</v>
      </c>
      <c r="N29" s="114"/>
      <c r="O29" s="192">
        <f t="shared" si="7"/>
        <v>18.5</v>
      </c>
      <c r="P29" s="261"/>
      <c r="Q29" s="112"/>
      <c r="R29" s="113"/>
      <c r="S29" s="193"/>
      <c r="T29" s="194"/>
      <c r="U29" s="193"/>
      <c r="V29" s="252"/>
      <c r="W29" s="195"/>
      <c r="X29" s="195"/>
      <c r="Y29" s="195"/>
      <c r="Z29" s="196"/>
      <c r="AA29" s="64"/>
      <c r="AB29" s="227">
        <v>0</v>
      </c>
      <c r="AC29" s="228"/>
      <c r="AD29" s="273"/>
      <c r="AE29" s="334">
        <v>0.5</v>
      </c>
      <c r="AF29" s="230">
        <v>0</v>
      </c>
      <c r="AG29" s="230">
        <v>0</v>
      </c>
      <c r="AH29" s="230">
        <v>0</v>
      </c>
      <c r="AI29" s="230">
        <v>0</v>
      </c>
      <c r="AJ29" s="231">
        <v>0</v>
      </c>
      <c r="AK29" s="232"/>
      <c r="AL29" s="389">
        <f t="shared" si="3"/>
        <v>0.5</v>
      </c>
      <c r="AM29" s="370">
        <f>SUM(AL22:AL29)</f>
        <v>40.5</v>
      </c>
      <c r="AN29" s="371">
        <f>AM29*8.5</f>
        <v>344.25</v>
      </c>
      <c r="AO29" s="2"/>
      <c r="AP29" s="153"/>
      <c r="AQ29" s="292">
        <f t="shared" si="6"/>
        <v>0</v>
      </c>
      <c r="AR29" s="296"/>
      <c r="AS29" s="300"/>
      <c r="AT29" s="304">
        <f t="shared" si="10"/>
        <v>0.5</v>
      </c>
      <c r="AU29" s="308"/>
      <c r="AV29" s="312"/>
      <c r="AW29" s="316">
        <f t="shared" si="8"/>
        <v>0</v>
      </c>
      <c r="AX29" s="149"/>
      <c r="AY29" s="78" t="s">
        <v>107</v>
      </c>
      <c r="AZ29" s="47">
        <v>1</v>
      </c>
      <c r="BA29" s="48"/>
      <c r="BB29" s="49"/>
      <c r="BC29" s="24"/>
    </row>
    <row r="30" spans="1:55" ht="15" x14ac:dyDescent="0.25">
      <c r="A30" s="37"/>
      <c r="B30" s="218" t="s">
        <v>44</v>
      </c>
      <c r="C30" s="219">
        <v>7.3010000000000002</v>
      </c>
      <c r="D30" s="233"/>
      <c r="E30" s="400"/>
      <c r="F30" s="234"/>
      <c r="G30" s="262"/>
      <c r="H30" s="234"/>
      <c r="I30" s="263"/>
      <c r="J30" s="263"/>
      <c r="K30" s="264"/>
      <c r="L30" s="264"/>
      <c r="M30" s="265"/>
      <c r="N30" s="114"/>
      <c r="O30" s="266">
        <f t="shared" si="7"/>
        <v>0</v>
      </c>
      <c r="P30" s="261"/>
      <c r="Q30" s="112"/>
      <c r="R30" s="113"/>
      <c r="S30" s="193" t="s">
        <v>68</v>
      </c>
      <c r="T30" s="267"/>
      <c r="U30" s="193" t="s">
        <v>68</v>
      </c>
      <c r="V30" s="268"/>
      <c r="W30" s="268"/>
      <c r="X30" s="269" t="s">
        <v>68</v>
      </c>
      <c r="Y30" s="269"/>
      <c r="Z30" s="270"/>
      <c r="AA30" s="93"/>
      <c r="AB30" s="362">
        <v>0.25</v>
      </c>
      <c r="AC30" s="272"/>
      <c r="AD30" s="273"/>
      <c r="AE30" s="362">
        <v>0.25</v>
      </c>
      <c r="AF30" s="274"/>
      <c r="AG30" s="274"/>
      <c r="AH30" s="322">
        <v>0.25</v>
      </c>
      <c r="AI30" s="274"/>
      <c r="AJ30" s="275"/>
      <c r="AK30" s="232"/>
      <c r="AL30" s="372">
        <f t="shared" si="3"/>
        <v>0.75</v>
      </c>
      <c r="AM30" s="276"/>
      <c r="AN30" s="367"/>
      <c r="AO30" s="2"/>
      <c r="AP30" s="153"/>
      <c r="AQ30" s="292">
        <f t="shared" si="6"/>
        <v>0</v>
      </c>
      <c r="AR30" s="296"/>
      <c r="AS30" s="300"/>
      <c r="AT30" s="304"/>
      <c r="AU30" s="308">
        <f>AL30</f>
        <v>0.75</v>
      </c>
      <c r="AV30" s="312"/>
      <c r="AW30" s="316">
        <f t="shared" si="8"/>
        <v>0</v>
      </c>
      <c r="AX30" s="149"/>
      <c r="AY30" s="78" t="s">
        <v>74</v>
      </c>
      <c r="AZ30" s="50">
        <v>1</v>
      </c>
      <c r="BA30" s="51"/>
      <c r="BB30" s="52"/>
      <c r="BC30" s="24"/>
    </row>
    <row r="31" spans="1:55" s="25" customFormat="1" ht="25.5" x14ac:dyDescent="0.25">
      <c r="A31" s="35"/>
      <c r="B31" s="218" t="s">
        <v>12</v>
      </c>
      <c r="C31" s="219">
        <v>7.3019999999999996</v>
      </c>
      <c r="D31" s="260" t="s">
        <v>20</v>
      </c>
      <c r="E31" s="401"/>
      <c r="F31" s="234">
        <v>1</v>
      </c>
      <c r="G31" s="235">
        <v>1.5</v>
      </c>
      <c r="H31" s="234">
        <v>0.5</v>
      </c>
      <c r="I31" s="236">
        <v>8</v>
      </c>
      <c r="J31" s="236">
        <v>1</v>
      </c>
      <c r="K31" s="223">
        <v>0</v>
      </c>
      <c r="L31" s="223">
        <v>0</v>
      </c>
      <c r="M31" s="224">
        <v>0</v>
      </c>
      <c r="N31" s="114"/>
      <c r="O31" s="192">
        <f t="shared" si="7"/>
        <v>12</v>
      </c>
      <c r="P31" s="261"/>
      <c r="Q31" s="30"/>
      <c r="R31" s="31"/>
      <c r="S31" s="193"/>
      <c r="T31" s="194"/>
      <c r="U31" s="193"/>
      <c r="V31" s="195"/>
      <c r="W31" s="195"/>
      <c r="X31" s="269" t="s">
        <v>71</v>
      </c>
      <c r="Y31" s="212" t="s">
        <v>68</v>
      </c>
      <c r="Z31" s="213" t="s">
        <v>68</v>
      </c>
      <c r="AA31" s="94"/>
      <c r="AB31" s="227"/>
      <c r="AC31" s="228"/>
      <c r="AD31" s="273"/>
      <c r="AE31" s="271"/>
      <c r="AF31" s="358">
        <v>1</v>
      </c>
      <c r="AG31" s="230"/>
      <c r="AH31" s="322">
        <v>1</v>
      </c>
      <c r="AI31" s="342">
        <v>4</v>
      </c>
      <c r="AJ31" s="360">
        <v>1</v>
      </c>
      <c r="AK31" s="232"/>
      <c r="AL31" s="388">
        <f t="shared" si="3"/>
        <v>7</v>
      </c>
      <c r="AM31" s="276"/>
      <c r="AN31" s="367"/>
      <c r="AO31" s="32"/>
      <c r="AP31" s="153"/>
      <c r="AQ31" s="292">
        <f t="shared" si="6"/>
        <v>0</v>
      </c>
      <c r="AR31" s="296"/>
      <c r="AS31" s="300">
        <f>AF31</f>
        <v>1</v>
      </c>
      <c r="AT31" s="304"/>
      <c r="AU31" s="308">
        <f>AH31</f>
        <v>1</v>
      </c>
      <c r="AV31" s="312"/>
      <c r="AW31" s="316">
        <f t="shared" si="8"/>
        <v>5</v>
      </c>
      <c r="AX31" s="149"/>
      <c r="AY31" s="78" t="s">
        <v>108</v>
      </c>
      <c r="AZ31" s="50">
        <v>1</v>
      </c>
      <c r="BA31" s="53"/>
      <c r="BB31" s="54"/>
      <c r="BC31" s="26"/>
    </row>
    <row r="32" spans="1:55" s="25" customFormat="1" ht="25.5" x14ac:dyDescent="0.25">
      <c r="A32" s="35"/>
      <c r="B32" s="218" t="s">
        <v>13</v>
      </c>
      <c r="C32" s="219">
        <v>7.3029999999999999</v>
      </c>
      <c r="D32" s="260" t="s">
        <v>20</v>
      </c>
      <c r="E32" s="401"/>
      <c r="F32" s="234">
        <v>1</v>
      </c>
      <c r="G32" s="235">
        <v>1.5</v>
      </c>
      <c r="H32" s="234">
        <v>0.5</v>
      </c>
      <c r="I32" s="236">
        <v>8</v>
      </c>
      <c r="J32" s="236">
        <v>1</v>
      </c>
      <c r="K32" s="223">
        <v>0</v>
      </c>
      <c r="L32" s="223">
        <v>0</v>
      </c>
      <c r="M32" s="224">
        <v>0</v>
      </c>
      <c r="N32" s="114"/>
      <c r="O32" s="192">
        <f t="shared" si="7"/>
        <v>12</v>
      </c>
      <c r="P32" s="261"/>
      <c r="Q32" s="30"/>
      <c r="R32" s="31"/>
      <c r="S32" s="193"/>
      <c r="T32" s="194"/>
      <c r="U32" s="193"/>
      <c r="V32" s="195"/>
      <c r="W32" s="195"/>
      <c r="X32" s="269" t="s">
        <v>71</v>
      </c>
      <c r="Y32" s="212" t="s">
        <v>68</v>
      </c>
      <c r="Z32" s="213" t="s">
        <v>68</v>
      </c>
      <c r="AA32" s="94"/>
      <c r="AB32" s="227"/>
      <c r="AC32" s="228"/>
      <c r="AD32" s="273"/>
      <c r="AE32" s="271"/>
      <c r="AF32" s="358">
        <v>1</v>
      </c>
      <c r="AG32" s="230"/>
      <c r="AH32" s="322">
        <v>1</v>
      </c>
      <c r="AI32" s="342">
        <v>4</v>
      </c>
      <c r="AJ32" s="360">
        <v>1</v>
      </c>
      <c r="AK32" s="232"/>
      <c r="AL32" s="388">
        <f t="shared" si="3"/>
        <v>7</v>
      </c>
      <c r="AM32" s="276"/>
      <c r="AN32" s="367"/>
      <c r="AO32" s="32"/>
      <c r="AP32" s="32"/>
      <c r="AQ32" s="292">
        <f t="shared" si="6"/>
        <v>0</v>
      </c>
      <c r="AR32" s="296"/>
      <c r="AS32" s="300">
        <f>AF32</f>
        <v>1</v>
      </c>
      <c r="AT32" s="304"/>
      <c r="AU32" s="308">
        <f>AH32</f>
        <v>1</v>
      </c>
      <c r="AV32" s="312"/>
      <c r="AW32" s="316">
        <f t="shared" si="8"/>
        <v>5</v>
      </c>
      <c r="AX32" s="149"/>
      <c r="AY32" s="78" t="s">
        <v>109</v>
      </c>
      <c r="AZ32" s="50">
        <v>1</v>
      </c>
      <c r="BA32" s="53"/>
      <c r="BB32" s="54"/>
      <c r="BC32" s="26"/>
    </row>
    <row r="33" spans="1:55" s="25" customFormat="1" ht="15" x14ac:dyDescent="0.25">
      <c r="A33" s="37"/>
      <c r="B33" s="218" t="s">
        <v>45</v>
      </c>
      <c r="C33" s="219">
        <v>7.3040000000000003</v>
      </c>
      <c r="D33" s="260"/>
      <c r="E33" s="401"/>
      <c r="F33" s="234"/>
      <c r="G33" s="235"/>
      <c r="H33" s="234"/>
      <c r="I33" s="236"/>
      <c r="J33" s="236"/>
      <c r="K33" s="223"/>
      <c r="L33" s="223"/>
      <c r="M33" s="224"/>
      <c r="N33" s="114"/>
      <c r="O33" s="192">
        <f t="shared" si="7"/>
        <v>0</v>
      </c>
      <c r="P33" s="261"/>
      <c r="Q33" s="30"/>
      <c r="R33" s="31"/>
      <c r="S33" s="193" t="s">
        <v>68</v>
      </c>
      <c r="T33" s="267"/>
      <c r="U33" s="193" t="s">
        <v>68</v>
      </c>
      <c r="V33" s="195"/>
      <c r="W33" s="195"/>
      <c r="X33" s="269" t="s">
        <v>71</v>
      </c>
      <c r="Y33" s="212"/>
      <c r="Z33" s="213"/>
      <c r="AA33" s="94"/>
      <c r="AB33" s="362">
        <v>0.25</v>
      </c>
      <c r="AC33" s="272"/>
      <c r="AD33" s="273"/>
      <c r="AE33" s="362">
        <v>0.25</v>
      </c>
      <c r="AF33" s="230"/>
      <c r="AG33" s="230"/>
      <c r="AH33" s="363">
        <v>0.25</v>
      </c>
      <c r="AI33" s="274"/>
      <c r="AJ33" s="275"/>
      <c r="AK33" s="232"/>
      <c r="AL33" s="388">
        <f t="shared" si="3"/>
        <v>0.75</v>
      </c>
      <c r="AM33" s="276"/>
      <c r="AN33" s="367"/>
      <c r="AO33" s="32"/>
      <c r="AP33" s="32"/>
      <c r="AQ33" s="292">
        <f t="shared" si="6"/>
        <v>0</v>
      </c>
      <c r="AR33" s="296"/>
      <c r="AS33" s="300"/>
      <c r="AT33" s="304"/>
      <c r="AU33" s="308">
        <f t="shared" ref="AU33:AU34" si="11">AH33+AE33+AB33</f>
        <v>0.75</v>
      </c>
      <c r="AV33" s="312"/>
      <c r="AW33" s="316">
        <f t="shared" si="8"/>
        <v>0</v>
      </c>
      <c r="AX33" s="149"/>
      <c r="AY33" s="78" t="s">
        <v>74</v>
      </c>
      <c r="AZ33" s="50">
        <v>1</v>
      </c>
      <c r="BA33" s="53"/>
      <c r="BB33" s="54"/>
      <c r="BC33" s="26"/>
    </row>
    <row r="34" spans="1:55" s="25" customFormat="1" ht="15" x14ac:dyDescent="0.25">
      <c r="A34" s="37"/>
      <c r="B34" s="218" t="s">
        <v>46</v>
      </c>
      <c r="C34" s="219">
        <v>7.3049999999999997</v>
      </c>
      <c r="D34" s="260"/>
      <c r="E34" s="401"/>
      <c r="F34" s="234"/>
      <c r="G34" s="235"/>
      <c r="H34" s="234"/>
      <c r="I34" s="236"/>
      <c r="J34" s="236"/>
      <c r="K34" s="223"/>
      <c r="L34" s="223"/>
      <c r="M34" s="224"/>
      <c r="N34" s="114"/>
      <c r="O34" s="192">
        <f t="shared" si="7"/>
        <v>0</v>
      </c>
      <c r="P34" s="261"/>
      <c r="Q34" s="30"/>
      <c r="R34" s="31"/>
      <c r="S34" s="193" t="s">
        <v>68</v>
      </c>
      <c r="T34" s="267"/>
      <c r="U34" s="193" t="s">
        <v>68</v>
      </c>
      <c r="V34" s="195"/>
      <c r="W34" s="195"/>
      <c r="X34" s="269" t="s">
        <v>71</v>
      </c>
      <c r="Y34" s="212"/>
      <c r="Z34" s="213"/>
      <c r="AA34" s="94"/>
      <c r="AB34" s="362">
        <v>0.25</v>
      </c>
      <c r="AC34" s="272"/>
      <c r="AD34" s="273"/>
      <c r="AE34" s="362">
        <v>0.25</v>
      </c>
      <c r="AF34" s="230"/>
      <c r="AG34" s="230"/>
      <c r="AH34" s="363">
        <v>0.25</v>
      </c>
      <c r="AI34" s="274"/>
      <c r="AJ34" s="275"/>
      <c r="AK34" s="232"/>
      <c r="AL34" s="388">
        <f t="shared" si="3"/>
        <v>0.75</v>
      </c>
      <c r="AM34" s="276"/>
      <c r="AN34" s="367"/>
      <c r="AO34" s="32"/>
      <c r="AP34" s="32"/>
      <c r="AQ34" s="292">
        <f t="shared" si="6"/>
        <v>0</v>
      </c>
      <c r="AR34" s="296"/>
      <c r="AS34" s="300"/>
      <c r="AT34" s="304"/>
      <c r="AU34" s="308">
        <f t="shared" si="11"/>
        <v>0.75</v>
      </c>
      <c r="AV34" s="312"/>
      <c r="AW34" s="316">
        <f t="shared" si="8"/>
        <v>0</v>
      </c>
      <c r="AX34" s="149"/>
      <c r="AY34" s="78" t="s">
        <v>74</v>
      </c>
      <c r="AZ34" s="50">
        <v>1</v>
      </c>
      <c r="BA34" s="53"/>
      <c r="BB34" s="54"/>
      <c r="BC34" s="26"/>
    </row>
    <row r="35" spans="1:55" ht="14.25" customHeight="1" x14ac:dyDescent="0.25">
      <c r="A35" s="35"/>
      <c r="B35" s="218" t="s">
        <v>14</v>
      </c>
      <c r="C35" s="219">
        <v>7.306</v>
      </c>
      <c r="D35" s="233">
        <v>0.318</v>
      </c>
      <c r="E35" s="400"/>
      <c r="F35" s="234">
        <v>1</v>
      </c>
      <c r="G35" s="235">
        <v>2</v>
      </c>
      <c r="H35" s="234">
        <v>0.5</v>
      </c>
      <c r="I35" s="263">
        <v>0</v>
      </c>
      <c r="J35" s="263">
        <v>0</v>
      </c>
      <c r="K35" s="236">
        <v>2</v>
      </c>
      <c r="L35" s="236">
        <v>2</v>
      </c>
      <c r="M35" s="237">
        <v>1</v>
      </c>
      <c r="N35" s="114"/>
      <c r="O35" s="192">
        <f t="shared" si="7"/>
        <v>8.5</v>
      </c>
      <c r="P35" s="112"/>
      <c r="Q35" s="112"/>
      <c r="R35" s="113"/>
      <c r="S35" s="193"/>
      <c r="T35" s="194"/>
      <c r="U35" s="193"/>
      <c r="V35" s="268"/>
      <c r="W35" s="268"/>
      <c r="X35" s="195"/>
      <c r="Y35" s="195"/>
      <c r="Z35" s="196"/>
      <c r="AA35" s="64"/>
      <c r="AB35" s="227"/>
      <c r="AC35" s="228"/>
      <c r="AD35" s="273"/>
      <c r="AE35" s="271"/>
      <c r="AF35" s="274"/>
      <c r="AG35" s="274"/>
      <c r="AH35" s="274"/>
      <c r="AI35" s="230"/>
      <c r="AJ35" s="275"/>
      <c r="AK35" s="232"/>
      <c r="AL35" s="388">
        <f t="shared" si="3"/>
        <v>0</v>
      </c>
      <c r="AM35" s="276"/>
      <c r="AN35" s="367"/>
      <c r="AO35" s="2"/>
      <c r="AP35" s="2"/>
      <c r="AQ35" s="292">
        <f t="shared" si="6"/>
        <v>0</v>
      </c>
      <c r="AR35" s="296"/>
      <c r="AS35" s="300"/>
      <c r="AT35" s="304"/>
      <c r="AU35" s="308"/>
      <c r="AV35" s="312"/>
      <c r="AW35" s="316">
        <f t="shared" si="8"/>
        <v>0</v>
      </c>
      <c r="AX35" s="149"/>
      <c r="AY35" s="78"/>
      <c r="AZ35" s="50">
        <v>1</v>
      </c>
      <c r="BA35" s="53"/>
      <c r="BB35" s="54"/>
      <c r="BC35" s="24"/>
    </row>
    <row r="36" spans="1:55" ht="14.25" customHeight="1" x14ac:dyDescent="0.25">
      <c r="A36" s="35"/>
      <c r="B36" s="218" t="s">
        <v>15</v>
      </c>
      <c r="C36" s="219">
        <v>7.3070000000000004</v>
      </c>
      <c r="D36" s="233">
        <v>0.37</v>
      </c>
      <c r="E36" s="400"/>
      <c r="F36" s="234">
        <v>1</v>
      </c>
      <c r="G36" s="235">
        <v>2</v>
      </c>
      <c r="H36" s="234">
        <v>0.5</v>
      </c>
      <c r="I36" s="263">
        <v>0</v>
      </c>
      <c r="J36" s="263">
        <v>0</v>
      </c>
      <c r="K36" s="236">
        <v>2</v>
      </c>
      <c r="L36" s="236">
        <v>2</v>
      </c>
      <c r="M36" s="237">
        <v>1</v>
      </c>
      <c r="N36" s="114"/>
      <c r="O36" s="192">
        <f t="shared" si="7"/>
        <v>8.5</v>
      </c>
      <c r="P36" s="112"/>
      <c r="Q36" s="112"/>
      <c r="R36" s="113"/>
      <c r="S36" s="193"/>
      <c r="T36" s="194"/>
      <c r="U36" s="193"/>
      <c r="V36" s="268"/>
      <c r="W36" s="268"/>
      <c r="X36" s="195"/>
      <c r="Y36" s="195"/>
      <c r="Z36" s="196"/>
      <c r="AA36" s="64"/>
      <c r="AB36" s="227"/>
      <c r="AC36" s="228"/>
      <c r="AD36" s="273"/>
      <c r="AE36" s="271"/>
      <c r="AF36" s="274"/>
      <c r="AG36" s="274"/>
      <c r="AH36" s="274"/>
      <c r="AI36" s="230"/>
      <c r="AJ36" s="275"/>
      <c r="AK36" s="232"/>
      <c r="AL36" s="388">
        <f t="shared" si="3"/>
        <v>0</v>
      </c>
      <c r="AM36" s="276"/>
      <c r="AN36" s="367"/>
      <c r="AO36" s="2"/>
      <c r="AP36" s="2"/>
      <c r="AQ36" s="292">
        <f t="shared" si="6"/>
        <v>0</v>
      </c>
      <c r="AR36" s="296"/>
      <c r="AS36" s="300"/>
      <c r="AT36" s="304"/>
      <c r="AU36" s="308"/>
      <c r="AV36" s="312"/>
      <c r="AW36" s="316">
        <f t="shared" si="8"/>
        <v>0</v>
      </c>
      <c r="AX36" s="149"/>
      <c r="AY36" s="78"/>
      <c r="AZ36" s="50">
        <v>1</v>
      </c>
      <c r="BA36" s="53"/>
      <c r="BB36" s="54"/>
      <c r="BC36" s="24"/>
    </row>
    <row r="37" spans="1:55" ht="15" x14ac:dyDescent="0.25">
      <c r="A37" s="37"/>
      <c r="B37" s="218" t="s">
        <v>47</v>
      </c>
      <c r="C37" s="219" t="s">
        <v>50</v>
      </c>
      <c r="D37" s="233"/>
      <c r="E37" s="400"/>
      <c r="F37" s="234"/>
      <c r="G37" s="235"/>
      <c r="H37" s="234"/>
      <c r="I37" s="263"/>
      <c r="J37" s="263"/>
      <c r="K37" s="236"/>
      <c r="L37" s="236"/>
      <c r="M37" s="237"/>
      <c r="N37" s="114"/>
      <c r="O37" s="192">
        <f t="shared" si="7"/>
        <v>0</v>
      </c>
      <c r="P37" s="112"/>
      <c r="Q37" s="112"/>
      <c r="R37" s="113"/>
      <c r="S37" s="193" t="s">
        <v>68</v>
      </c>
      <c r="T37" s="267"/>
      <c r="U37" s="193" t="s">
        <v>68</v>
      </c>
      <c r="V37" s="268"/>
      <c r="W37" s="268"/>
      <c r="X37" s="269" t="s">
        <v>71</v>
      </c>
      <c r="Y37" s="195"/>
      <c r="Z37" s="196"/>
      <c r="AA37" s="64"/>
      <c r="AB37" s="362">
        <v>0.25</v>
      </c>
      <c r="AC37" s="319">
        <v>0.25</v>
      </c>
      <c r="AD37" s="273"/>
      <c r="AE37" s="362">
        <v>0.25</v>
      </c>
      <c r="AF37" s="274"/>
      <c r="AG37" s="274"/>
      <c r="AH37" s="363">
        <v>0.25</v>
      </c>
      <c r="AI37" s="274"/>
      <c r="AJ37" s="275"/>
      <c r="AK37" s="232"/>
      <c r="AL37" s="388">
        <f t="shared" si="3"/>
        <v>1</v>
      </c>
      <c r="AM37" s="276"/>
      <c r="AN37" s="367"/>
      <c r="AO37" s="2"/>
      <c r="AP37" s="2"/>
      <c r="AQ37" s="292">
        <f t="shared" si="6"/>
        <v>0.25</v>
      </c>
      <c r="AR37" s="296"/>
      <c r="AS37" s="300"/>
      <c r="AT37" s="304"/>
      <c r="AU37" s="308">
        <f t="shared" ref="AU37:AU38" si="12">AH37+AE37+AB37</f>
        <v>0.75</v>
      </c>
      <c r="AV37" s="312"/>
      <c r="AW37" s="316"/>
      <c r="AX37" s="149"/>
      <c r="AY37" s="78" t="s">
        <v>74</v>
      </c>
      <c r="AZ37" s="50">
        <v>1</v>
      </c>
      <c r="BA37" s="53"/>
      <c r="BB37" s="54"/>
      <c r="BC37" s="24"/>
    </row>
    <row r="38" spans="1:55" ht="15" x14ac:dyDescent="0.25">
      <c r="A38" s="37"/>
      <c r="B38" s="218" t="s">
        <v>48</v>
      </c>
      <c r="C38" s="219" t="s">
        <v>51</v>
      </c>
      <c r="D38" s="233"/>
      <c r="E38" s="400"/>
      <c r="F38" s="234"/>
      <c r="G38" s="235"/>
      <c r="H38" s="234"/>
      <c r="I38" s="263"/>
      <c r="J38" s="263"/>
      <c r="K38" s="236"/>
      <c r="L38" s="236"/>
      <c r="M38" s="237"/>
      <c r="N38" s="114"/>
      <c r="O38" s="192">
        <f t="shared" si="7"/>
        <v>0</v>
      </c>
      <c r="P38" s="112"/>
      <c r="Q38" s="112"/>
      <c r="R38" s="113"/>
      <c r="S38" s="193" t="s">
        <v>68</v>
      </c>
      <c r="T38" s="267"/>
      <c r="U38" s="193" t="s">
        <v>68</v>
      </c>
      <c r="V38" s="268"/>
      <c r="W38" s="268"/>
      <c r="X38" s="269" t="s">
        <v>71</v>
      </c>
      <c r="Y38" s="195"/>
      <c r="Z38" s="196"/>
      <c r="AA38" s="64"/>
      <c r="AB38" s="362">
        <v>0.25</v>
      </c>
      <c r="AC38" s="319">
        <v>0.25</v>
      </c>
      <c r="AD38" s="273"/>
      <c r="AE38" s="362">
        <v>0.25</v>
      </c>
      <c r="AF38" s="274"/>
      <c r="AG38" s="274"/>
      <c r="AH38" s="363">
        <v>0.25</v>
      </c>
      <c r="AI38" s="274"/>
      <c r="AJ38" s="275"/>
      <c r="AK38" s="232"/>
      <c r="AL38" s="388">
        <f t="shared" si="3"/>
        <v>1</v>
      </c>
      <c r="AM38" s="276"/>
      <c r="AN38" s="367"/>
      <c r="AO38" s="2"/>
      <c r="AP38" s="2"/>
      <c r="AQ38" s="292">
        <f t="shared" si="6"/>
        <v>0.25</v>
      </c>
      <c r="AR38" s="296"/>
      <c r="AS38" s="300"/>
      <c r="AT38" s="304"/>
      <c r="AU38" s="308">
        <f t="shared" si="12"/>
        <v>0.75</v>
      </c>
      <c r="AV38" s="312"/>
      <c r="AW38" s="316"/>
      <c r="AX38" s="149"/>
      <c r="AY38" s="78" t="s">
        <v>74</v>
      </c>
      <c r="AZ38" s="50">
        <v>1</v>
      </c>
      <c r="BA38" s="53"/>
      <c r="BB38" s="54"/>
      <c r="BC38" s="24"/>
    </row>
    <row r="39" spans="1:55" ht="15" x14ac:dyDescent="0.25">
      <c r="A39" s="37"/>
      <c r="B39" s="218" t="s">
        <v>49</v>
      </c>
      <c r="C39" s="219" t="s">
        <v>52</v>
      </c>
      <c r="D39" s="233"/>
      <c r="E39" s="400"/>
      <c r="F39" s="234"/>
      <c r="G39" s="235"/>
      <c r="H39" s="234"/>
      <c r="I39" s="263"/>
      <c r="J39" s="263"/>
      <c r="K39" s="236"/>
      <c r="L39" s="236"/>
      <c r="M39" s="237"/>
      <c r="N39" s="114"/>
      <c r="O39" s="192">
        <f t="shared" si="7"/>
        <v>0</v>
      </c>
      <c r="P39" s="112"/>
      <c r="Q39" s="112"/>
      <c r="R39" s="113"/>
      <c r="S39" s="193" t="s">
        <v>68</v>
      </c>
      <c r="T39" s="267"/>
      <c r="U39" s="193" t="s">
        <v>68</v>
      </c>
      <c r="V39" s="268"/>
      <c r="W39" s="268"/>
      <c r="X39" s="269" t="s">
        <v>71</v>
      </c>
      <c r="Y39" s="195"/>
      <c r="Z39" s="196"/>
      <c r="AA39" s="64"/>
      <c r="AB39" s="362">
        <v>0.25</v>
      </c>
      <c r="AC39" s="319">
        <v>0.25</v>
      </c>
      <c r="AD39" s="273"/>
      <c r="AE39" s="362">
        <v>0.25</v>
      </c>
      <c r="AF39" s="274"/>
      <c r="AG39" s="274"/>
      <c r="AH39" s="363">
        <v>0.25</v>
      </c>
      <c r="AI39" s="274"/>
      <c r="AJ39" s="275"/>
      <c r="AK39" s="232"/>
      <c r="AL39" s="388">
        <f t="shared" si="3"/>
        <v>1</v>
      </c>
      <c r="AM39" s="276"/>
      <c r="AN39" s="367"/>
      <c r="AO39" s="2"/>
      <c r="AP39" s="2"/>
      <c r="AQ39" s="292">
        <f t="shared" si="6"/>
        <v>0.25</v>
      </c>
      <c r="AR39" s="296"/>
      <c r="AS39" s="300"/>
      <c r="AT39" s="304"/>
      <c r="AU39" s="308">
        <f>AH39+AE39+AB39</f>
        <v>0.75</v>
      </c>
      <c r="AV39" s="312"/>
      <c r="AW39" s="316"/>
      <c r="AX39" s="149"/>
      <c r="AY39" s="78" t="s">
        <v>74</v>
      </c>
      <c r="AZ39" s="50">
        <v>1</v>
      </c>
      <c r="BA39" s="53"/>
      <c r="BB39" s="54"/>
      <c r="BC39" s="24"/>
    </row>
    <row r="40" spans="1:55" ht="15" x14ac:dyDescent="0.25">
      <c r="A40" s="37"/>
      <c r="B40" s="218" t="s">
        <v>54</v>
      </c>
      <c r="C40" s="219">
        <v>7.3090000000000002</v>
      </c>
      <c r="D40" s="233"/>
      <c r="E40" s="400"/>
      <c r="F40" s="234"/>
      <c r="G40" s="235"/>
      <c r="H40" s="234"/>
      <c r="I40" s="263"/>
      <c r="J40" s="263"/>
      <c r="K40" s="236"/>
      <c r="L40" s="236"/>
      <c r="M40" s="237"/>
      <c r="N40" s="114"/>
      <c r="O40" s="192">
        <f t="shared" si="7"/>
        <v>0</v>
      </c>
      <c r="P40" s="112"/>
      <c r="Q40" s="112"/>
      <c r="R40" s="113"/>
      <c r="S40" s="193" t="s">
        <v>68</v>
      </c>
      <c r="T40" s="267"/>
      <c r="U40" s="193" t="s">
        <v>68</v>
      </c>
      <c r="V40" s="268"/>
      <c r="W40" s="268"/>
      <c r="X40" s="269" t="s">
        <v>71</v>
      </c>
      <c r="Y40" s="195"/>
      <c r="Z40" s="196"/>
      <c r="AA40" s="64"/>
      <c r="AB40" s="362">
        <v>0.25</v>
      </c>
      <c r="AC40" s="272"/>
      <c r="AD40" s="273"/>
      <c r="AE40" s="362">
        <v>0.25</v>
      </c>
      <c r="AF40" s="274"/>
      <c r="AG40" s="274"/>
      <c r="AH40" s="363">
        <v>0.25</v>
      </c>
      <c r="AI40" s="274"/>
      <c r="AJ40" s="275"/>
      <c r="AK40" s="232"/>
      <c r="AL40" s="388">
        <f t="shared" si="3"/>
        <v>0.75</v>
      </c>
      <c r="AM40" s="276"/>
      <c r="AN40" s="367"/>
      <c r="AO40" s="2"/>
      <c r="AP40" s="2"/>
      <c r="AQ40" s="292">
        <f t="shared" si="6"/>
        <v>0</v>
      </c>
      <c r="AR40" s="296"/>
      <c r="AS40" s="300"/>
      <c r="AT40" s="304"/>
      <c r="AU40" s="308">
        <f t="shared" ref="AU40:AU44" si="13">AH40+AE40+AB40</f>
        <v>0.75</v>
      </c>
      <c r="AV40" s="312"/>
      <c r="AW40" s="316"/>
      <c r="AX40" s="149"/>
      <c r="AY40" s="78" t="s">
        <v>74</v>
      </c>
      <c r="AZ40" s="50">
        <v>1</v>
      </c>
      <c r="BA40" s="53"/>
      <c r="BB40" s="54"/>
      <c r="BC40" s="24"/>
    </row>
    <row r="41" spans="1:55" ht="15" x14ac:dyDescent="0.25">
      <c r="A41" s="37"/>
      <c r="B41" s="218" t="s">
        <v>55</v>
      </c>
      <c r="C41" s="219">
        <v>7.31</v>
      </c>
      <c r="D41" s="233"/>
      <c r="E41" s="400"/>
      <c r="F41" s="234"/>
      <c r="G41" s="235"/>
      <c r="H41" s="234"/>
      <c r="I41" s="263"/>
      <c r="J41" s="263"/>
      <c r="K41" s="236"/>
      <c r="L41" s="236"/>
      <c r="M41" s="237"/>
      <c r="N41" s="114"/>
      <c r="O41" s="192">
        <f t="shared" si="7"/>
        <v>0</v>
      </c>
      <c r="P41" s="112"/>
      <c r="Q41" s="112"/>
      <c r="R41" s="113"/>
      <c r="S41" s="193" t="s">
        <v>68</v>
      </c>
      <c r="T41" s="267"/>
      <c r="U41" s="193" t="s">
        <v>68</v>
      </c>
      <c r="V41" s="268"/>
      <c r="W41" s="268"/>
      <c r="X41" s="269" t="s">
        <v>71</v>
      </c>
      <c r="Y41" s="195"/>
      <c r="Z41" s="196"/>
      <c r="AA41" s="64"/>
      <c r="AB41" s="362">
        <v>0.25</v>
      </c>
      <c r="AC41" s="272"/>
      <c r="AD41" s="273"/>
      <c r="AE41" s="362">
        <v>0.25</v>
      </c>
      <c r="AF41" s="274"/>
      <c r="AG41" s="274"/>
      <c r="AH41" s="363">
        <v>0.25</v>
      </c>
      <c r="AI41" s="274"/>
      <c r="AJ41" s="275"/>
      <c r="AK41" s="232"/>
      <c r="AL41" s="388">
        <f t="shared" si="3"/>
        <v>0.75</v>
      </c>
      <c r="AM41" s="276"/>
      <c r="AN41" s="367"/>
      <c r="AO41" s="2"/>
      <c r="AP41" s="2"/>
      <c r="AQ41" s="292">
        <f t="shared" si="6"/>
        <v>0</v>
      </c>
      <c r="AR41" s="296"/>
      <c r="AS41" s="300"/>
      <c r="AT41" s="304"/>
      <c r="AU41" s="308">
        <f t="shared" si="13"/>
        <v>0.75</v>
      </c>
      <c r="AV41" s="312"/>
      <c r="AW41" s="316"/>
      <c r="AX41" s="149"/>
      <c r="AY41" s="78" t="s">
        <v>74</v>
      </c>
      <c r="AZ41" s="50">
        <v>1</v>
      </c>
      <c r="BA41" s="53"/>
      <c r="BB41" s="54"/>
      <c r="BC41" s="24"/>
    </row>
    <row r="42" spans="1:55" ht="15" x14ac:dyDescent="0.25">
      <c r="A42" s="37"/>
      <c r="B42" s="218" t="s">
        <v>56</v>
      </c>
      <c r="C42" s="219" t="s">
        <v>53</v>
      </c>
      <c r="D42" s="233"/>
      <c r="E42" s="400"/>
      <c r="F42" s="234"/>
      <c r="G42" s="235"/>
      <c r="H42" s="234"/>
      <c r="I42" s="263"/>
      <c r="J42" s="263"/>
      <c r="K42" s="236"/>
      <c r="L42" s="236"/>
      <c r="M42" s="237"/>
      <c r="N42" s="114"/>
      <c r="O42" s="192">
        <f t="shared" si="7"/>
        <v>0</v>
      </c>
      <c r="P42" s="112"/>
      <c r="Q42" s="112"/>
      <c r="R42" s="113"/>
      <c r="S42" s="193" t="s">
        <v>68</v>
      </c>
      <c r="T42" s="267"/>
      <c r="U42" s="193" t="s">
        <v>68</v>
      </c>
      <c r="V42" s="268"/>
      <c r="W42" s="268"/>
      <c r="X42" s="269" t="s">
        <v>71</v>
      </c>
      <c r="Y42" s="195"/>
      <c r="Z42" s="196"/>
      <c r="AA42" s="64"/>
      <c r="AB42" s="362">
        <v>0.25</v>
      </c>
      <c r="AC42" s="272"/>
      <c r="AD42" s="273"/>
      <c r="AE42" s="362">
        <v>0.25</v>
      </c>
      <c r="AF42" s="274"/>
      <c r="AG42" s="274"/>
      <c r="AH42" s="363">
        <v>0.25</v>
      </c>
      <c r="AI42" s="274"/>
      <c r="AJ42" s="275"/>
      <c r="AK42" s="232"/>
      <c r="AL42" s="388">
        <f t="shared" si="3"/>
        <v>0.75</v>
      </c>
      <c r="AM42" s="276"/>
      <c r="AN42" s="367"/>
      <c r="AO42" s="2"/>
      <c r="AP42" s="2"/>
      <c r="AQ42" s="292">
        <f t="shared" si="6"/>
        <v>0</v>
      </c>
      <c r="AR42" s="296"/>
      <c r="AS42" s="300"/>
      <c r="AT42" s="304"/>
      <c r="AU42" s="308">
        <f t="shared" si="13"/>
        <v>0.75</v>
      </c>
      <c r="AV42" s="312"/>
      <c r="AW42" s="316"/>
      <c r="AX42" s="149"/>
      <c r="AY42" s="78" t="s">
        <v>74</v>
      </c>
      <c r="AZ42" s="50">
        <v>1</v>
      </c>
      <c r="BA42" s="53"/>
      <c r="BB42" s="54"/>
      <c r="BC42" s="24"/>
    </row>
    <row r="43" spans="1:55" ht="15" x14ac:dyDescent="0.25">
      <c r="A43" s="37"/>
      <c r="B43" s="218" t="s">
        <v>57</v>
      </c>
      <c r="C43" s="219" t="s">
        <v>53</v>
      </c>
      <c r="D43" s="233"/>
      <c r="E43" s="400"/>
      <c r="F43" s="234"/>
      <c r="G43" s="235"/>
      <c r="H43" s="234"/>
      <c r="I43" s="263"/>
      <c r="J43" s="263"/>
      <c r="K43" s="236"/>
      <c r="L43" s="236"/>
      <c r="M43" s="237"/>
      <c r="N43" s="114"/>
      <c r="O43" s="192">
        <f t="shared" si="7"/>
        <v>0</v>
      </c>
      <c r="P43" s="112"/>
      <c r="Q43" s="112"/>
      <c r="R43" s="113"/>
      <c r="S43" s="193" t="s">
        <v>68</v>
      </c>
      <c r="T43" s="267"/>
      <c r="U43" s="193" t="s">
        <v>68</v>
      </c>
      <c r="V43" s="268"/>
      <c r="W43" s="268"/>
      <c r="X43" s="269" t="s">
        <v>71</v>
      </c>
      <c r="Y43" s="195"/>
      <c r="Z43" s="196"/>
      <c r="AA43" s="64"/>
      <c r="AB43" s="362">
        <v>0.25</v>
      </c>
      <c r="AC43" s="272"/>
      <c r="AD43" s="273"/>
      <c r="AE43" s="362">
        <v>0.25</v>
      </c>
      <c r="AF43" s="274"/>
      <c r="AG43" s="274"/>
      <c r="AH43" s="363">
        <v>0.25</v>
      </c>
      <c r="AI43" s="274"/>
      <c r="AJ43" s="275"/>
      <c r="AK43" s="232"/>
      <c r="AL43" s="388">
        <f t="shared" si="3"/>
        <v>0.75</v>
      </c>
      <c r="AM43" s="276"/>
      <c r="AN43" s="367"/>
      <c r="AO43" s="2"/>
      <c r="AP43" s="2"/>
      <c r="AQ43" s="292">
        <f t="shared" si="6"/>
        <v>0</v>
      </c>
      <c r="AR43" s="296"/>
      <c r="AS43" s="300"/>
      <c r="AT43" s="304"/>
      <c r="AU43" s="308">
        <f t="shared" si="13"/>
        <v>0.75</v>
      </c>
      <c r="AV43" s="312"/>
      <c r="AW43" s="316"/>
      <c r="AX43" s="149"/>
      <c r="AY43" s="78" t="s">
        <v>74</v>
      </c>
      <c r="AZ43" s="50">
        <v>1</v>
      </c>
      <c r="BA43" s="53"/>
      <c r="BB43" s="54"/>
      <c r="BC43" s="24"/>
    </row>
    <row r="44" spans="1:55" ht="15" x14ac:dyDescent="0.25">
      <c r="A44" s="37"/>
      <c r="B44" s="218" t="s">
        <v>58</v>
      </c>
      <c r="C44" s="219">
        <v>7.3129999999999997</v>
      </c>
      <c r="D44" s="233"/>
      <c r="E44" s="400"/>
      <c r="F44" s="234"/>
      <c r="G44" s="235"/>
      <c r="H44" s="234"/>
      <c r="I44" s="263"/>
      <c r="J44" s="263"/>
      <c r="K44" s="236"/>
      <c r="L44" s="236"/>
      <c r="M44" s="237"/>
      <c r="N44" s="114"/>
      <c r="O44" s="192">
        <f t="shared" si="7"/>
        <v>0</v>
      </c>
      <c r="P44" s="112"/>
      <c r="Q44" s="112"/>
      <c r="R44" s="113"/>
      <c r="S44" s="193" t="s">
        <v>68</v>
      </c>
      <c r="T44" s="267"/>
      <c r="U44" s="193" t="s">
        <v>68</v>
      </c>
      <c r="V44" s="268"/>
      <c r="W44" s="268"/>
      <c r="X44" s="269" t="s">
        <v>71</v>
      </c>
      <c r="Y44" s="195"/>
      <c r="Z44" s="196"/>
      <c r="AA44" s="64"/>
      <c r="AB44" s="362">
        <v>0.25</v>
      </c>
      <c r="AC44" s="272"/>
      <c r="AD44" s="273"/>
      <c r="AE44" s="362">
        <v>0.25</v>
      </c>
      <c r="AF44" s="274"/>
      <c r="AG44" s="274"/>
      <c r="AH44" s="363">
        <v>0.25</v>
      </c>
      <c r="AI44" s="274"/>
      <c r="AJ44" s="275"/>
      <c r="AK44" s="232"/>
      <c r="AL44" s="389">
        <f t="shared" si="3"/>
        <v>0.75</v>
      </c>
      <c r="AM44" s="373">
        <f>SUM(AL30:AL44)</f>
        <v>23</v>
      </c>
      <c r="AN44" s="374">
        <f>AM44*8.5</f>
        <v>195.5</v>
      </c>
      <c r="AO44" s="2"/>
      <c r="AP44" s="2"/>
      <c r="AQ44" s="292">
        <f t="shared" si="6"/>
        <v>0</v>
      </c>
      <c r="AR44" s="296"/>
      <c r="AS44" s="300"/>
      <c r="AT44" s="304"/>
      <c r="AU44" s="308">
        <f t="shared" si="13"/>
        <v>0.75</v>
      </c>
      <c r="AV44" s="312"/>
      <c r="AW44" s="316"/>
      <c r="AX44" s="149"/>
      <c r="AY44" s="78" t="s">
        <v>74</v>
      </c>
      <c r="AZ44" s="50">
        <v>1</v>
      </c>
      <c r="BA44" s="53"/>
      <c r="BB44" s="54"/>
      <c r="BC44" s="24"/>
    </row>
    <row r="45" spans="1:55" ht="14.25" customHeight="1" x14ac:dyDescent="0.2">
      <c r="A45" s="35"/>
      <c r="B45" s="277" t="s">
        <v>16</v>
      </c>
      <c r="C45" s="278" t="s">
        <v>17</v>
      </c>
      <c r="D45" s="279">
        <v>0.08</v>
      </c>
      <c r="E45" s="402"/>
      <c r="F45" s="234">
        <v>2</v>
      </c>
      <c r="G45" s="235">
        <v>1</v>
      </c>
      <c r="H45" s="234">
        <v>1</v>
      </c>
      <c r="I45" s="236">
        <v>2</v>
      </c>
      <c r="J45" s="236">
        <v>1</v>
      </c>
      <c r="K45" s="236">
        <v>5</v>
      </c>
      <c r="L45" s="236">
        <v>5</v>
      </c>
      <c r="M45" s="237">
        <v>1</v>
      </c>
      <c r="N45" s="114"/>
      <c r="O45" s="192">
        <f t="shared" ref="O45:O51" si="14">SUM(F45:M45)</f>
        <v>18</v>
      </c>
      <c r="P45" s="112"/>
      <c r="Q45" s="112"/>
      <c r="R45" s="113"/>
      <c r="S45" s="280"/>
      <c r="T45" s="281"/>
      <c r="U45" s="282"/>
      <c r="V45" s="281"/>
      <c r="W45" s="281"/>
      <c r="X45" s="281"/>
      <c r="Y45" s="281"/>
      <c r="Z45" s="283"/>
      <c r="AA45" s="64"/>
      <c r="AB45" s="227"/>
      <c r="AC45" s="228"/>
      <c r="AD45" s="273"/>
      <c r="AE45" s="227"/>
      <c r="AF45" s="230"/>
      <c r="AG45" s="230"/>
      <c r="AH45" s="230"/>
      <c r="AI45" s="230"/>
      <c r="AJ45" s="231"/>
      <c r="AK45" s="232"/>
      <c r="AL45" s="372">
        <f t="shared" si="3"/>
        <v>0</v>
      </c>
      <c r="AM45" s="284"/>
      <c r="AN45" s="285"/>
      <c r="AO45" s="2"/>
      <c r="AP45" s="2"/>
      <c r="AQ45" s="292">
        <f t="shared" si="6"/>
        <v>0</v>
      </c>
      <c r="AR45" s="296"/>
      <c r="AS45" s="300"/>
      <c r="AT45" s="304"/>
      <c r="AU45" s="308"/>
      <c r="AV45" s="312"/>
      <c r="AW45" s="316">
        <f t="shared" si="8"/>
        <v>0</v>
      </c>
      <c r="AX45" s="149"/>
      <c r="AY45" s="78"/>
      <c r="AZ45" s="55"/>
      <c r="BA45" s="56"/>
      <c r="BB45" s="57">
        <v>1</v>
      </c>
      <c r="BC45" s="24"/>
    </row>
    <row r="46" spans="1:55" ht="14.25" customHeight="1" x14ac:dyDescent="0.2">
      <c r="A46" s="35"/>
      <c r="B46" s="286" t="s">
        <v>59</v>
      </c>
      <c r="C46" s="278">
        <v>15.301</v>
      </c>
      <c r="D46" s="279"/>
      <c r="E46" s="402"/>
      <c r="F46" s="234"/>
      <c r="G46" s="235"/>
      <c r="H46" s="234"/>
      <c r="I46" s="236"/>
      <c r="J46" s="236"/>
      <c r="K46" s="236"/>
      <c r="L46" s="236"/>
      <c r="M46" s="237"/>
      <c r="N46" s="114"/>
      <c r="O46" s="192">
        <f t="shared" si="14"/>
        <v>0</v>
      </c>
      <c r="P46" s="112"/>
      <c r="Q46" s="112"/>
      <c r="R46" s="113"/>
      <c r="S46" s="287" t="s">
        <v>68</v>
      </c>
      <c r="T46" s="196"/>
      <c r="U46" s="193" t="s">
        <v>68</v>
      </c>
      <c r="V46" s="195"/>
      <c r="W46" s="195"/>
      <c r="X46" s="195" t="s">
        <v>68</v>
      </c>
      <c r="Y46" s="195"/>
      <c r="Z46" s="196"/>
      <c r="AA46" s="64"/>
      <c r="AB46" s="227"/>
      <c r="AC46" s="161">
        <v>0.25</v>
      </c>
      <c r="AD46" s="273"/>
      <c r="AE46" s="227"/>
      <c r="AF46" s="230"/>
      <c r="AG46" s="230"/>
      <c r="AH46" s="230"/>
      <c r="AI46" s="230"/>
      <c r="AJ46" s="231"/>
      <c r="AK46" s="232"/>
      <c r="AL46" s="388">
        <f t="shared" si="3"/>
        <v>0.25</v>
      </c>
      <c r="AM46" s="284"/>
      <c r="AN46" s="285"/>
      <c r="AO46" s="2"/>
      <c r="AP46" s="2"/>
      <c r="AQ46" s="292">
        <f t="shared" si="6"/>
        <v>0.25</v>
      </c>
      <c r="AR46" s="296"/>
      <c r="AS46" s="300"/>
      <c r="AT46" s="304"/>
      <c r="AU46" s="308"/>
      <c r="AV46" s="312"/>
      <c r="AW46" s="316">
        <f t="shared" si="8"/>
        <v>0</v>
      </c>
      <c r="AX46" s="149"/>
      <c r="AY46" s="403"/>
      <c r="AZ46" s="55">
        <v>1</v>
      </c>
      <c r="BA46" s="56"/>
      <c r="BB46" s="57"/>
      <c r="BC46" s="24"/>
    </row>
    <row r="47" spans="1:55" ht="14.25" customHeight="1" x14ac:dyDescent="0.2">
      <c r="A47" s="35"/>
      <c r="B47" s="286" t="s">
        <v>60</v>
      </c>
      <c r="C47" s="278">
        <v>15.302</v>
      </c>
      <c r="D47" s="279"/>
      <c r="E47" s="402"/>
      <c r="F47" s="234"/>
      <c r="G47" s="235"/>
      <c r="H47" s="234"/>
      <c r="I47" s="236"/>
      <c r="J47" s="236"/>
      <c r="K47" s="236"/>
      <c r="L47" s="236"/>
      <c r="M47" s="237"/>
      <c r="N47" s="114"/>
      <c r="O47" s="192">
        <f t="shared" si="14"/>
        <v>0</v>
      </c>
      <c r="P47" s="112"/>
      <c r="Q47" s="112"/>
      <c r="R47" s="113"/>
      <c r="S47" s="287" t="s">
        <v>68</v>
      </c>
      <c r="T47" s="196"/>
      <c r="U47" s="193" t="s">
        <v>68</v>
      </c>
      <c r="V47" s="195"/>
      <c r="W47" s="195"/>
      <c r="X47" s="195" t="s">
        <v>68</v>
      </c>
      <c r="Y47" s="195"/>
      <c r="Z47" s="196"/>
      <c r="AA47" s="64"/>
      <c r="AB47" s="227"/>
      <c r="AC47" s="161">
        <v>0.25</v>
      </c>
      <c r="AD47" s="273"/>
      <c r="AE47" s="227"/>
      <c r="AF47" s="230"/>
      <c r="AG47" s="230"/>
      <c r="AH47" s="230"/>
      <c r="AI47" s="230"/>
      <c r="AJ47" s="231"/>
      <c r="AK47" s="232"/>
      <c r="AL47" s="388">
        <f t="shared" si="3"/>
        <v>0.25</v>
      </c>
      <c r="AM47" s="284"/>
      <c r="AN47" s="285"/>
      <c r="AO47" s="2"/>
      <c r="AP47" s="2"/>
      <c r="AQ47" s="292">
        <f t="shared" si="6"/>
        <v>0.25</v>
      </c>
      <c r="AR47" s="296"/>
      <c r="AS47" s="300"/>
      <c r="AT47" s="304"/>
      <c r="AU47" s="308"/>
      <c r="AV47" s="312"/>
      <c r="AW47" s="316">
        <f t="shared" si="8"/>
        <v>0</v>
      </c>
      <c r="AX47" s="149"/>
      <c r="AY47" s="404"/>
      <c r="AZ47" s="55">
        <v>1</v>
      </c>
      <c r="BA47" s="56"/>
      <c r="BB47" s="57"/>
      <c r="BC47" s="24"/>
    </row>
    <row r="48" spans="1:55" ht="14.25" customHeight="1" x14ac:dyDescent="0.2">
      <c r="A48" s="35"/>
      <c r="B48" s="286" t="s">
        <v>61</v>
      </c>
      <c r="C48" s="278">
        <v>15.303000000000001</v>
      </c>
      <c r="D48" s="279"/>
      <c r="E48" s="402"/>
      <c r="F48" s="234"/>
      <c r="G48" s="235"/>
      <c r="H48" s="234"/>
      <c r="I48" s="236"/>
      <c r="J48" s="236"/>
      <c r="K48" s="236"/>
      <c r="L48" s="236"/>
      <c r="M48" s="237"/>
      <c r="N48" s="114"/>
      <c r="O48" s="192">
        <f t="shared" si="14"/>
        <v>0</v>
      </c>
      <c r="P48" s="112"/>
      <c r="Q48" s="112"/>
      <c r="R48" s="113"/>
      <c r="S48" s="287" t="s">
        <v>68</v>
      </c>
      <c r="T48" s="196"/>
      <c r="U48" s="193" t="s">
        <v>68</v>
      </c>
      <c r="V48" s="195"/>
      <c r="W48" s="195"/>
      <c r="X48" s="195" t="s">
        <v>68</v>
      </c>
      <c r="Y48" s="195"/>
      <c r="Z48" s="196"/>
      <c r="AA48" s="64"/>
      <c r="AB48" s="227"/>
      <c r="AC48" s="228"/>
      <c r="AD48" s="273"/>
      <c r="AE48" s="227"/>
      <c r="AF48" s="230"/>
      <c r="AG48" s="230"/>
      <c r="AH48" s="230"/>
      <c r="AI48" s="230"/>
      <c r="AJ48" s="231"/>
      <c r="AK48" s="232"/>
      <c r="AL48" s="388">
        <f t="shared" si="3"/>
        <v>0</v>
      </c>
      <c r="AM48" s="284"/>
      <c r="AN48" s="285"/>
      <c r="AO48" s="2"/>
      <c r="AP48" s="2"/>
      <c r="AQ48" s="292">
        <f t="shared" si="6"/>
        <v>0</v>
      </c>
      <c r="AR48" s="296"/>
      <c r="AS48" s="300"/>
      <c r="AT48" s="304"/>
      <c r="AU48" s="308"/>
      <c r="AV48" s="312"/>
      <c r="AW48" s="316">
        <f t="shared" si="8"/>
        <v>0</v>
      </c>
      <c r="AX48" s="149"/>
      <c r="AY48" s="404"/>
      <c r="AZ48" s="55">
        <v>1</v>
      </c>
      <c r="BA48" s="56"/>
      <c r="BB48" s="57"/>
      <c r="BC48" s="24"/>
    </row>
    <row r="49" spans="1:55" ht="14.25" customHeight="1" x14ac:dyDescent="0.2">
      <c r="A49" s="35"/>
      <c r="B49" s="286" t="s">
        <v>62</v>
      </c>
      <c r="C49" s="278">
        <v>15.304</v>
      </c>
      <c r="D49" s="279"/>
      <c r="E49" s="402"/>
      <c r="F49" s="234"/>
      <c r="G49" s="235"/>
      <c r="H49" s="234"/>
      <c r="I49" s="236"/>
      <c r="J49" s="236"/>
      <c r="K49" s="236"/>
      <c r="L49" s="236"/>
      <c r="M49" s="237"/>
      <c r="N49" s="114"/>
      <c r="O49" s="192">
        <f t="shared" si="14"/>
        <v>0</v>
      </c>
      <c r="P49" s="112"/>
      <c r="Q49" s="112"/>
      <c r="R49" s="113"/>
      <c r="S49" s="287" t="s">
        <v>68</v>
      </c>
      <c r="T49" s="196"/>
      <c r="U49" s="193" t="s">
        <v>68</v>
      </c>
      <c r="V49" s="195"/>
      <c r="W49" s="195"/>
      <c r="X49" s="195" t="s">
        <v>68</v>
      </c>
      <c r="Y49" s="195"/>
      <c r="Z49" s="196"/>
      <c r="AA49" s="64"/>
      <c r="AB49" s="227"/>
      <c r="AC49" s="228"/>
      <c r="AD49" s="273"/>
      <c r="AE49" s="227"/>
      <c r="AF49" s="230"/>
      <c r="AG49" s="230"/>
      <c r="AH49" s="230"/>
      <c r="AI49" s="230"/>
      <c r="AJ49" s="231"/>
      <c r="AK49" s="232"/>
      <c r="AL49" s="388">
        <f t="shared" si="3"/>
        <v>0</v>
      </c>
      <c r="AM49" s="284"/>
      <c r="AN49" s="285"/>
      <c r="AO49" s="2"/>
      <c r="AP49" s="2"/>
      <c r="AQ49" s="292">
        <f t="shared" si="6"/>
        <v>0</v>
      </c>
      <c r="AR49" s="296"/>
      <c r="AS49" s="300"/>
      <c r="AT49" s="304"/>
      <c r="AU49" s="308"/>
      <c r="AV49" s="312"/>
      <c r="AW49" s="316">
        <f t="shared" si="8"/>
        <v>0</v>
      </c>
      <c r="AX49" s="149"/>
      <c r="AY49" s="404"/>
      <c r="AZ49" s="55">
        <v>1</v>
      </c>
      <c r="BA49" s="56"/>
      <c r="BB49" s="57"/>
      <c r="BC49" s="24"/>
    </row>
    <row r="50" spans="1:55" ht="14.25" customHeight="1" x14ac:dyDescent="0.2">
      <c r="A50" s="35"/>
      <c r="B50" s="286" t="s">
        <v>63</v>
      </c>
      <c r="C50" s="278">
        <v>15.305</v>
      </c>
      <c r="D50" s="279"/>
      <c r="E50" s="402"/>
      <c r="F50" s="234"/>
      <c r="G50" s="235"/>
      <c r="H50" s="234"/>
      <c r="I50" s="236"/>
      <c r="J50" s="236"/>
      <c r="K50" s="236"/>
      <c r="L50" s="236"/>
      <c r="M50" s="237"/>
      <c r="N50" s="114"/>
      <c r="O50" s="192">
        <f t="shared" si="14"/>
        <v>0</v>
      </c>
      <c r="P50" s="112"/>
      <c r="Q50" s="112"/>
      <c r="R50" s="113"/>
      <c r="S50" s="287" t="s">
        <v>68</v>
      </c>
      <c r="T50" s="196"/>
      <c r="U50" s="193" t="s">
        <v>68</v>
      </c>
      <c r="V50" s="195"/>
      <c r="W50" s="195"/>
      <c r="X50" s="195" t="s">
        <v>68</v>
      </c>
      <c r="Y50" s="195"/>
      <c r="Z50" s="196"/>
      <c r="AA50" s="64"/>
      <c r="AB50" s="227"/>
      <c r="AC50" s="228"/>
      <c r="AD50" s="273"/>
      <c r="AE50" s="227"/>
      <c r="AF50" s="230"/>
      <c r="AG50" s="230"/>
      <c r="AH50" s="230"/>
      <c r="AI50" s="230"/>
      <c r="AJ50" s="231"/>
      <c r="AK50" s="232"/>
      <c r="AL50" s="389">
        <f t="shared" si="3"/>
        <v>0</v>
      </c>
      <c r="AM50" s="375">
        <f>SUM(AL45:AL50)</f>
        <v>0.5</v>
      </c>
      <c r="AN50" s="376">
        <f>AM50*8.5</f>
        <v>4.25</v>
      </c>
      <c r="AO50" s="2"/>
      <c r="AP50" s="2"/>
      <c r="AQ50" s="292">
        <f t="shared" si="6"/>
        <v>0</v>
      </c>
      <c r="AR50" s="296"/>
      <c r="AS50" s="300"/>
      <c r="AT50" s="304"/>
      <c r="AU50" s="308"/>
      <c r="AV50" s="312"/>
      <c r="AW50" s="316">
        <f t="shared" si="8"/>
        <v>0</v>
      </c>
      <c r="AX50" s="149"/>
      <c r="AY50" s="405"/>
      <c r="AZ50" s="55">
        <v>1</v>
      </c>
      <c r="BA50" s="56"/>
      <c r="BB50" s="57"/>
      <c r="BC50" s="24"/>
    </row>
    <row r="51" spans="1:55" ht="120.75" customHeight="1" x14ac:dyDescent="0.2">
      <c r="A51" s="35"/>
      <c r="B51" s="286" t="s">
        <v>89</v>
      </c>
      <c r="C51" s="278"/>
      <c r="D51" s="279">
        <v>11</v>
      </c>
      <c r="E51" s="121"/>
      <c r="F51" s="234">
        <v>5</v>
      </c>
      <c r="G51" s="235">
        <v>0</v>
      </c>
      <c r="H51" s="234">
        <v>4</v>
      </c>
      <c r="I51" s="236">
        <v>26</v>
      </c>
      <c r="J51" s="236">
        <v>3</v>
      </c>
      <c r="K51" s="236">
        <v>24</v>
      </c>
      <c r="L51" s="236">
        <v>24</v>
      </c>
      <c r="M51" s="237">
        <v>4</v>
      </c>
      <c r="N51" s="114"/>
      <c r="O51" s="192">
        <f t="shared" si="14"/>
        <v>90</v>
      </c>
      <c r="P51" s="112"/>
      <c r="Q51" s="112"/>
      <c r="R51" s="113"/>
      <c r="S51" s="287" t="s">
        <v>68</v>
      </c>
      <c r="T51" s="196"/>
      <c r="U51" s="193"/>
      <c r="V51" s="195"/>
      <c r="W51" s="195"/>
      <c r="X51" s="195"/>
      <c r="Y51" s="195"/>
      <c r="Z51" s="196"/>
      <c r="AA51" s="64"/>
      <c r="AB51" s="364">
        <v>10</v>
      </c>
      <c r="AC51" s="198"/>
      <c r="AD51" s="203"/>
      <c r="AE51" s="197"/>
      <c r="AF51" s="365">
        <v>10</v>
      </c>
      <c r="AG51" s="200"/>
      <c r="AH51" s="365">
        <v>15</v>
      </c>
      <c r="AI51" s="365">
        <v>10</v>
      </c>
      <c r="AJ51" s="366">
        <v>3</v>
      </c>
      <c r="AK51" s="162"/>
      <c r="AL51" s="377">
        <f t="shared" si="3"/>
        <v>48</v>
      </c>
      <c r="AM51" s="378">
        <f>SUM(AL51)</f>
        <v>48</v>
      </c>
      <c r="AN51" s="379">
        <f>AM51*8.5</f>
        <v>408</v>
      </c>
      <c r="AO51" s="108"/>
      <c r="AP51" s="112"/>
      <c r="AQ51" s="293">
        <f t="shared" si="6"/>
        <v>0</v>
      </c>
      <c r="AR51" s="297"/>
      <c r="AS51" s="301"/>
      <c r="AT51" s="305"/>
      <c r="AU51" s="309"/>
      <c r="AV51" s="313"/>
      <c r="AW51" s="368"/>
      <c r="AX51" s="387">
        <f>AL51</f>
        <v>48</v>
      </c>
      <c r="AY51" s="137" t="s">
        <v>120</v>
      </c>
      <c r="AZ51" s="109">
        <v>1</v>
      </c>
      <c r="BA51" s="110"/>
      <c r="BB51" s="111"/>
      <c r="BC51" s="24"/>
    </row>
    <row r="52" spans="1:55" s="27" customFormat="1" ht="22.5" customHeight="1" x14ac:dyDescent="0.2">
      <c r="A52" s="118"/>
      <c r="B52" s="112"/>
      <c r="C52" s="119"/>
      <c r="D52" s="120"/>
      <c r="E52" s="121"/>
      <c r="F52" s="122"/>
      <c r="G52" s="122"/>
      <c r="H52" s="122"/>
      <c r="I52" s="122"/>
      <c r="J52" s="122"/>
      <c r="K52" s="122"/>
      <c r="L52" s="122"/>
      <c r="M52" s="122"/>
      <c r="N52" s="114"/>
      <c r="O52" s="123"/>
      <c r="P52" s="112"/>
      <c r="Q52" s="112"/>
      <c r="R52" s="112"/>
      <c r="S52" s="64"/>
      <c r="T52" s="64"/>
      <c r="U52" s="64"/>
      <c r="V52" s="64"/>
      <c r="W52" s="64"/>
      <c r="X52" s="64"/>
      <c r="Y52" s="64"/>
      <c r="Z52" s="64"/>
      <c r="AA52" s="64"/>
      <c r="AB52" s="127" t="s">
        <v>91</v>
      </c>
      <c r="AC52" s="127"/>
      <c r="AE52" s="124"/>
      <c r="AF52" s="124"/>
      <c r="AG52" s="124"/>
      <c r="AH52" s="124"/>
      <c r="AI52" s="124"/>
      <c r="AJ52" s="124"/>
      <c r="AK52" s="139"/>
      <c r="AL52" s="140"/>
      <c r="AM52" s="145"/>
      <c r="AN52" s="147"/>
      <c r="AP52" s="289" t="s">
        <v>102</v>
      </c>
      <c r="AQ52" s="390">
        <f>SUM(AQ12:AQ51)*8.5</f>
        <v>29.75</v>
      </c>
      <c r="AR52" s="391">
        <f t="shared" ref="AR52:AX52" si="15">SUM(AR12:AR51)*8.5</f>
        <v>446.25</v>
      </c>
      <c r="AS52" s="392">
        <f t="shared" si="15"/>
        <v>323</v>
      </c>
      <c r="AT52" s="393">
        <f t="shared" si="15"/>
        <v>331.5</v>
      </c>
      <c r="AU52" s="394">
        <f t="shared" si="15"/>
        <v>444.125</v>
      </c>
      <c r="AV52" s="395">
        <f t="shared" si="15"/>
        <v>267.75</v>
      </c>
      <c r="AW52" s="396">
        <f t="shared" si="15"/>
        <v>399.5</v>
      </c>
      <c r="AX52" s="397">
        <f t="shared" si="15"/>
        <v>408</v>
      </c>
      <c r="AY52" s="398">
        <f>SUM(AQ52:AX52)</f>
        <v>2649.875</v>
      </c>
      <c r="AZ52" s="125"/>
      <c r="BA52" s="125"/>
      <c r="BB52" s="125"/>
      <c r="BC52" s="126"/>
    </row>
  </sheetData>
  <mergeCells count="10">
    <mergeCell ref="E18:E44"/>
    <mergeCell ref="E45:E50"/>
    <mergeCell ref="AY46:AY50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1496062992125984" top="0.78740157480314965" bottom="0.78740157480314965" header="0.31496062992125984" footer="0.31496062992125984"/>
  <pageSetup paperSize="8" scale="42" fitToHeight="0" orientation="landscape" r:id="rId1"/>
  <headerFooter>
    <oddHeader>&amp;LEP Sissach - Eptigen&amp;C&amp;26Leistungsliste der zwischenzeitlichen Veränderungen, Stand 28.05.2014&amp;10
&amp;R&amp;"Arial,Fett"&amp;12INGE EPSI&amp;"Arial,Standard"&amp;10
c/o Jauslin + Stebler Ingenieure AG
&amp;11&amp;K000000Stand: 0.02.2014
Version farbige Darstellung vom 27.03.2018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Schädler Beat</cp:lastModifiedBy>
  <cp:lastPrinted>2014-05-27T16:24:21Z</cp:lastPrinted>
  <dcterms:created xsi:type="dcterms:W3CDTF">2013-01-18T14:01:58Z</dcterms:created>
  <dcterms:modified xsi:type="dcterms:W3CDTF">2014-05-27T16:24:27Z</dcterms:modified>
</cp:coreProperties>
</file>