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MUTTENZ\p\701323\02_VKJS\INGE-Aufteilung\"/>
    </mc:Choice>
  </mc:AlternateContent>
  <xr:revisionPtr revIDLastSave="0" documentId="13_ncr:1_{19E14C68-FB63-4E98-8A2A-BD1AA21EDC40}" xr6:coauthVersionLast="45" xr6:coauthVersionMax="45" xr10:uidLastSave="{00000000-0000-0000-0000-000000000000}"/>
  <bookViews>
    <workbookView xWindow="-28920" yWindow="-120" windowWidth="29040" windowHeight="17790" tabRatio="811" activeTab="1" xr2:uid="{00000000-000D-0000-FFFF-FFFF00000000}"/>
  </bookViews>
  <sheets>
    <sheet name="Endkostenprognose" sheetId="10" r:id="rId1"/>
    <sheet name="PEP Stand 29.07.20 - SR" sheetId="16" r:id="rId2"/>
    <sheet name="PEP Stand 29.07.20" sheetId="13" r:id="rId3"/>
    <sheet name="Ausführung-Grundauftrag" sheetId="8" r:id="rId4"/>
    <sheet name="Ausführung 30.04.20-V01" sheetId="9" r:id="rId5"/>
    <sheet name="Ausführung 30.04.20-V02" sheetId="11" r:id="rId6"/>
    <sheet name="SIA 103" sheetId="12" r:id="rId7"/>
    <sheet name="SIA 103 WTQ" sheetId="15" r:id="rId8"/>
    <sheet name="leer" sheetId="14" r:id="rId9"/>
  </sheets>
  <definedNames>
    <definedName name="_xlnm.Print_Area" localSheetId="4">'Ausführung 30.04.20-V01'!$B$1:$EN$61</definedName>
    <definedName name="_xlnm.Print_Area" localSheetId="5">'Ausführung 30.04.20-V02'!$A$1:$EP$58</definedName>
    <definedName name="_xlnm.Print_Area" localSheetId="3">'Ausführung-Grundauftrag'!$A$1:$BC$30</definedName>
    <definedName name="_xlnm.Print_Area" localSheetId="0">Endkostenprognose!$A$1:$F$44</definedName>
    <definedName name="_xlnm.Print_Area" localSheetId="8">leer!$B$1:$EN$68</definedName>
    <definedName name="_xlnm.Print_Area" localSheetId="2">'PEP Stand 29.07.20'!$B$1:$EC$49</definedName>
    <definedName name="_xlnm.Print_Area" localSheetId="1">'PEP Stand 29.07.20 - SR'!$B$1:$EC$49</definedName>
    <definedName name="_xlnm.Print_Area" localSheetId="6">'SIA 103'!$A$1:$Q$37</definedName>
    <definedName name="_xlnm.Print_Area" localSheetId="7">'SIA 103 WTQ'!$A$1:$Q$37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B45" i="16" l="1"/>
  <c r="DZ45" i="16"/>
  <c r="DX45" i="16"/>
  <c r="DV45" i="16"/>
  <c r="DT45" i="16"/>
  <c r="DR45" i="16"/>
  <c r="DP45" i="16"/>
  <c r="DN45" i="16"/>
  <c r="DL45" i="16"/>
  <c r="DJ45" i="16"/>
  <c r="DH45" i="16"/>
  <c r="DF45" i="16"/>
  <c r="DD45" i="16"/>
  <c r="DB45" i="16"/>
  <c r="CZ45" i="16"/>
  <c r="CX45" i="16"/>
  <c r="CV45" i="16"/>
  <c r="CT45" i="16"/>
  <c r="CR45" i="16"/>
  <c r="CP45" i="16"/>
  <c r="CN45" i="16"/>
  <c r="CL45" i="16"/>
  <c r="CJ45" i="16"/>
  <c r="CH45" i="16"/>
  <c r="CF45" i="16"/>
  <c r="CD45" i="16"/>
  <c r="CB45" i="16"/>
  <c r="BZ45" i="16"/>
  <c r="BX45" i="16"/>
  <c r="BV45" i="16"/>
  <c r="BT45" i="16"/>
  <c r="BR45" i="16"/>
  <c r="BP45" i="16"/>
  <c r="BN45" i="16"/>
  <c r="BL45" i="16"/>
  <c r="BJ45" i="16"/>
  <c r="BH45" i="16"/>
  <c r="BF45" i="16"/>
  <c r="BD45" i="16"/>
  <c r="BB45" i="16"/>
  <c r="AZ45" i="16"/>
  <c r="AX45" i="16"/>
  <c r="AV45" i="16"/>
  <c r="AT45" i="16"/>
  <c r="AR45" i="16"/>
  <c r="AP45" i="16"/>
  <c r="AN45" i="16"/>
  <c r="AL45" i="16"/>
  <c r="AJ45" i="16"/>
  <c r="AH45" i="16"/>
  <c r="AF45" i="16"/>
  <c r="AD45" i="16"/>
  <c r="AB45" i="16"/>
  <c r="Z45" i="16"/>
  <c r="X45" i="16"/>
  <c r="V45" i="16"/>
  <c r="T45" i="16"/>
  <c r="R45" i="16"/>
  <c r="P45" i="16"/>
  <c r="N45" i="16"/>
  <c r="J45" i="16"/>
  <c r="H45" i="16"/>
  <c r="F45" i="16"/>
  <c r="L45" i="16"/>
  <c r="D15" i="16"/>
  <c r="DV41" i="16"/>
  <c r="DT41" i="16"/>
  <c r="DR41" i="16"/>
  <c r="DP41" i="16"/>
  <c r="DN41" i="16"/>
  <c r="DL41" i="16"/>
  <c r="DJ41" i="16"/>
  <c r="DH41" i="16"/>
  <c r="DF41" i="16"/>
  <c r="DD41" i="16"/>
  <c r="DB41" i="16"/>
  <c r="CZ41" i="16"/>
  <c r="CX41" i="16"/>
  <c r="CV41" i="16"/>
  <c r="CT41" i="16"/>
  <c r="CR41" i="16"/>
  <c r="CP41" i="16"/>
  <c r="CN41" i="16"/>
  <c r="CL41" i="16"/>
  <c r="CJ41" i="16"/>
  <c r="CH41" i="16"/>
  <c r="CF41" i="16"/>
  <c r="CD41" i="16"/>
  <c r="CB41" i="16"/>
  <c r="BZ41" i="16"/>
  <c r="BX41" i="16"/>
  <c r="BV41" i="16"/>
  <c r="BT41" i="16"/>
  <c r="BR41" i="16"/>
  <c r="BP41" i="16"/>
  <c r="BN41" i="16"/>
  <c r="BL41" i="16"/>
  <c r="BJ41" i="16"/>
  <c r="BH41" i="16"/>
  <c r="BF41" i="16"/>
  <c r="BD41" i="16"/>
  <c r="BB41" i="16"/>
  <c r="AZ41" i="16"/>
  <c r="AX41" i="16"/>
  <c r="AV41" i="16"/>
  <c r="AT41" i="16"/>
  <c r="AR41" i="16"/>
  <c r="AP41" i="16"/>
  <c r="AN41" i="16"/>
  <c r="AL41" i="16"/>
  <c r="AJ41" i="16"/>
  <c r="AH41" i="16"/>
  <c r="AF41" i="16"/>
  <c r="AD41" i="16"/>
  <c r="AB41" i="16"/>
  <c r="Z41" i="16"/>
  <c r="X41" i="16"/>
  <c r="V41" i="16"/>
  <c r="T41" i="16"/>
  <c r="R41" i="16"/>
  <c r="P41" i="16"/>
  <c r="N41" i="16"/>
  <c r="L41" i="16"/>
  <c r="J41" i="16"/>
  <c r="H41" i="16"/>
  <c r="DV34" i="16"/>
  <c r="DT34" i="16"/>
  <c r="DR34" i="16"/>
  <c r="DJ34" i="16"/>
  <c r="DH34" i="16"/>
  <c r="DF34" i="16"/>
  <c r="DD34" i="16"/>
  <c r="DB34" i="16"/>
  <c r="CZ34" i="16"/>
  <c r="CX34" i="16"/>
  <c r="CV34" i="16"/>
  <c r="CT34" i="16"/>
  <c r="CR34" i="16"/>
  <c r="CP34" i="16"/>
  <c r="CN34" i="16"/>
  <c r="CL34" i="16"/>
  <c r="CJ34" i="16"/>
  <c r="CH34" i="16"/>
  <c r="CF34" i="16"/>
  <c r="CD34" i="16"/>
  <c r="CB34" i="16"/>
  <c r="BZ34" i="16"/>
  <c r="BX34" i="16"/>
  <c r="BV34" i="16"/>
  <c r="BT34" i="16"/>
  <c r="BR34" i="16"/>
  <c r="BP34" i="16"/>
  <c r="BN34" i="16"/>
  <c r="BL34" i="16"/>
  <c r="BJ34" i="16"/>
  <c r="BH34" i="16"/>
  <c r="BF34" i="16"/>
  <c r="BD34" i="16"/>
  <c r="BB34" i="16"/>
  <c r="AZ34" i="16"/>
  <c r="AX34" i="16"/>
  <c r="AV34" i="16"/>
  <c r="AT34" i="16"/>
  <c r="AR34" i="16"/>
  <c r="AP34" i="16"/>
  <c r="AN34" i="16"/>
  <c r="AL34" i="16"/>
  <c r="AJ34" i="16"/>
  <c r="AH34" i="16"/>
  <c r="AF34" i="16"/>
  <c r="AD34" i="16"/>
  <c r="AB34" i="16"/>
  <c r="Z34" i="16"/>
  <c r="X34" i="16"/>
  <c r="V34" i="16"/>
  <c r="T34" i="16"/>
  <c r="DJ31" i="16"/>
  <c r="DH31" i="16"/>
  <c r="DF31" i="16"/>
  <c r="DD31" i="16"/>
  <c r="DB31" i="16"/>
  <c r="CZ31" i="16"/>
  <c r="CX31" i="16"/>
  <c r="CV31" i="16"/>
  <c r="CT31" i="16"/>
  <c r="CR31" i="16"/>
  <c r="CP31" i="16"/>
  <c r="CN31" i="16"/>
  <c r="CL31" i="16"/>
  <c r="CJ31" i="16"/>
  <c r="CH31" i="16"/>
  <c r="CF31" i="16"/>
  <c r="CD31" i="16"/>
  <c r="CB31" i="16"/>
  <c r="BZ31" i="16"/>
  <c r="BX31" i="16"/>
  <c r="BV31" i="16"/>
  <c r="BT31" i="16"/>
  <c r="BR31" i="16"/>
  <c r="BP31" i="16"/>
  <c r="BN31" i="16"/>
  <c r="BL31" i="16"/>
  <c r="BJ31" i="16"/>
  <c r="BH31" i="16"/>
  <c r="BF31" i="16"/>
  <c r="BD31" i="16"/>
  <c r="BB31" i="16"/>
  <c r="AZ31" i="16"/>
  <c r="AX31" i="16"/>
  <c r="AV31" i="16"/>
  <c r="AT31" i="16"/>
  <c r="AR31" i="16"/>
  <c r="DB29" i="16"/>
  <c r="CZ29" i="16"/>
  <c r="CX29" i="16"/>
  <c r="CV29" i="16"/>
  <c r="CT29" i="16"/>
  <c r="CR29" i="16"/>
  <c r="CP29" i="16"/>
  <c r="CN29" i="16"/>
  <c r="BN29" i="16"/>
  <c r="BL29" i="16"/>
  <c r="BJ29" i="16"/>
  <c r="BH29" i="16"/>
  <c r="BF29" i="16"/>
  <c r="BD29" i="16"/>
  <c r="BB29" i="16"/>
  <c r="AZ29" i="16"/>
  <c r="AX29" i="16"/>
  <c r="AV29" i="16"/>
  <c r="AT29" i="16"/>
  <c r="AR29" i="16"/>
  <c r="AP29" i="16"/>
  <c r="AN29" i="16"/>
  <c r="AL29" i="16"/>
  <c r="AJ29" i="16"/>
  <c r="AH29" i="16"/>
  <c r="AF29" i="16"/>
  <c r="AD29" i="16"/>
  <c r="AB29" i="16"/>
  <c r="Z29" i="16"/>
  <c r="X29" i="16"/>
  <c r="V29" i="16"/>
  <c r="T29" i="16"/>
  <c r="DV27" i="16"/>
  <c r="DT27" i="16"/>
  <c r="DR27" i="16"/>
  <c r="CB27" i="16"/>
  <c r="BZ27" i="16"/>
  <c r="BX27" i="16"/>
  <c r="BV27" i="16"/>
  <c r="BT27" i="16"/>
  <c r="BR27" i="16"/>
  <c r="BP27" i="16"/>
  <c r="BN27" i="16"/>
  <c r="BL27" i="16"/>
  <c r="BJ27" i="16"/>
  <c r="BH27" i="16"/>
  <c r="BF27" i="16"/>
  <c r="BD27" i="16"/>
  <c r="BB27" i="16"/>
  <c r="AZ27" i="16"/>
  <c r="AX27" i="16"/>
  <c r="AV27" i="16"/>
  <c r="AT27" i="16"/>
  <c r="AR27" i="16"/>
  <c r="AP27" i="16"/>
  <c r="AN27" i="16"/>
  <c r="AL27" i="16"/>
  <c r="AJ27" i="16"/>
  <c r="AH27" i="16"/>
  <c r="AF27" i="16"/>
  <c r="AD27" i="16"/>
  <c r="AB27" i="16"/>
  <c r="Z27" i="16"/>
  <c r="X27" i="16"/>
  <c r="V27" i="16"/>
  <c r="T27" i="16"/>
  <c r="DJ25" i="16"/>
  <c r="DH25" i="16"/>
  <c r="DF25" i="16"/>
  <c r="DD25" i="16"/>
  <c r="DB25" i="16"/>
  <c r="CZ25" i="16"/>
  <c r="CX25" i="16"/>
  <c r="CV25" i="16"/>
  <c r="CT25" i="16"/>
  <c r="CR25" i="16"/>
  <c r="CP25" i="16"/>
  <c r="CN25" i="16"/>
  <c r="CL25" i="16"/>
  <c r="CJ25" i="16"/>
  <c r="CH25" i="16"/>
  <c r="CF25" i="16"/>
  <c r="CD25" i="16"/>
  <c r="CB25" i="16"/>
  <c r="BZ25" i="16"/>
  <c r="BX25" i="16"/>
  <c r="BV25" i="16"/>
  <c r="BT25" i="16"/>
  <c r="BR25" i="16"/>
  <c r="BP25" i="16"/>
  <c r="BN25" i="16"/>
  <c r="BL25" i="16"/>
  <c r="BJ25" i="16"/>
  <c r="BH25" i="16"/>
  <c r="BF25" i="16"/>
  <c r="BD25" i="16"/>
  <c r="BB25" i="16"/>
  <c r="AZ25" i="16"/>
  <c r="AX25" i="16"/>
  <c r="AV25" i="16"/>
  <c r="AT25" i="16"/>
  <c r="AR25" i="16"/>
  <c r="AP25" i="16"/>
  <c r="AN25" i="16"/>
  <c r="AL25" i="16"/>
  <c r="AJ25" i="16"/>
  <c r="AH25" i="16"/>
  <c r="AF25" i="16"/>
  <c r="AD25" i="16"/>
  <c r="AB25" i="16"/>
  <c r="Z25" i="16"/>
  <c r="X25" i="16"/>
  <c r="V25" i="16"/>
  <c r="T25" i="16"/>
  <c r="DV23" i="16"/>
  <c r="DT23" i="16"/>
  <c r="DR23" i="16"/>
  <c r="DP23" i="16"/>
  <c r="DN23" i="16"/>
  <c r="DL23" i="16"/>
  <c r="DJ23" i="16"/>
  <c r="DH23" i="16"/>
  <c r="DF23" i="16"/>
  <c r="DD23" i="16"/>
  <c r="DB23" i="16"/>
  <c r="CZ23" i="16"/>
  <c r="CX23" i="16"/>
  <c r="CV23" i="16"/>
  <c r="CT23" i="16"/>
  <c r="CR23" i="16"/>
  <c r="CP23" i="16"/>
  <c r="CN23" i="16"/>
  <c r="CL23" i="16"/>
  <c r="CJ23" i="16"/>
  <c r="CH23" i="16"/>
  <c r="CF23" i="16"/>
  <c r="CD23" i="16"/>
  <c r="CB23" i="16"/>
  <c r="BZ23" i="16"/>
  <c r="BX23" i="16"/>
  <c r="BV23" i="16"/>
  <c r="BT23" i="16"/>
  <c r="BR23" i="16"/>
  <c r="BP23" i="16"/>
  <c r="BN23" i="16"/>
  <c r="BL23" i="16"/>
  <c r="BJ23" i="16"/>
  <c r="BH23" i="16"/>
  <c r="BF23" i="16"/>
  <c r="BD23" i="16"/>
  <c r="BB23" i="16"/>
  <c r="AZ23" i="16"/>
  <c r="AX23" i="16"/>
  <c r="AV23" i="16"/>
  <c r="AT23" i="16"/>
  <c r="AR23" i="16"/>
  <c r="AP23" i="16"/>
  <c r="AN23" i="16"/>
  <c r="AL23" i="16"/>
  <c r="AJ23" i="16"/>
  <c r="AH23" i="16"/>
  <c r="AF23" i="16"/>
  <c r="AD23" i="16"/>
  <c r="AB23" i="16"/>
  <c r="Z23" i="16"/>
  <c r="X23" i="16"/>
  <c r="V23" i="16"/>
  <c r="T23" i="16"/>
  <c r="R23" i="16"/>
  <c r="P23" i="16"/>
  <c r="N23" i="16"/>
  <c r="L23" i="16"/>
  <c r="J23" i="16"/>
  <c r="H23" i="16"/>
  <c r="DV21" i="16"/>
  <c r="DT21" i="16"/>
  <c r="DR21" i="16"/>
  <c r="DP21" i="16"/>
  <c r="DN21" i="16"/>
  <c r="DL21" i="16"/>
  <c r="DJ21" i="16"/>
  <c r="DH21" i="16"/>
  <c r="DF21" i="16"/>
  <c r="DD21" i="16"/>
  <c r="DB21" i="16"/>
  <c r="CZ21" i="16"/>
  <c r="CX21" i="16"/>
  <c r="CV21" i="16"/>
  <c r="CT21" i="16"/>
  <c r="CR21" i="16"/>
  <c r="CP21" i="16"/>
  <c r="CN21" i="16"/>
  <c r="CL21" i="16"/>
  <c r="CJ21" i="16"/>
  <c r="CH21" i="16"/>
  <c r="CF21" i="16"/>
  <c r="CD21" i="16"/>
  <c r="CB21" i="16"/>
  <c r="BZ21" i="16"/>
  <c r="BX21" i="16"/>
  <c r="BV21" i="16"/>
  <c r="BT21" i="16"/>
  <c r="BR21" i="16"/>
  <c r="BP21" i="16"/>
  <c r="BN21" i="16"/>
  <c r="BL21" i="16"/>
  <c r="BJ21" i="16"/>
  <c r="BH21" i="16"/>
  <c r="BF21" i="16"/>
  <c r="BD21" i="16"/>
  <c r="BB21" i="16"/>
  <c r="AZ21" i="16"/>
  <c r="AX21" i="16"/>
  <c r="AV21" i="16"/>
  <c r="AT21" i="16"/>
  <c r="AR21" i="16"/>
  <c r="AP21" i="16"/>
  <c r="AN21" i="16"/>
  <c r="AL21" i="16"/>
  <c r="AJ21" i="16"/>
  <c r="AH21" i="16"/>
  <c r="AF21" i="16"/>
  <c r="AD21" i="16"/>
  <c r="AB21" i="16"/>
  <c r="Z21" i="16"/>
  <c r="X21" i="16"/>
  <c r="V21" i="16"/>
  <c r="T21" i="16"/>
  <c r="R21" i="16"/>
  <c r="P21" i="16"/>
  <c r="N21" i="16"/>
  <c r="L21" i="16"/>
  <c r="J21" i="16"/>
  <c r="H21" i="16"/>
  <c r="F44" i="16"/>
  <c r="H44" i="16"/>
  <c r="J44" i="16"/>
  <c r="L44" i="16"/>
  <c r="N44" i="16"/>
  <c r="P44" i="16"/>
  <c r="R44" i="16"/>
  <c r="T44" i="16"/>
  <c r="V44" i="16"/>
  <c r="X44" i="16"/>
  <c r="Z44" i="16"/>
  <c r="AB44" i="16"/>
  <c r="AD44" i="16"/>
  <c r="AF44" i="16"/>
  <c r="AH44" i="16"/>
  <c r="AJ44" i="16"/>
  <c r="AL44" i="16"/>
  <c r="AN44" i="16"/>
  <c r="AP44" i="16"/>
  <c r="AR44" i="16"/>
  <c r="AT44" i="16"/>
  <c r="AV44" i="16"/>
  <c r="AX44" i="16"/>
  <c r="AZ44" i="16"/>
  <c r="BB44" i="16"/>
  <c r="BD44" i="16"/>
  <c r="BF44" i="16"/>
  <c r="BH44" i="16"/>
  <c r="BJ44" i="16"/>
  <c r="BL44" i="16"/>
  <c r="BN44" i="16"/>
  <c r="BP44" i="16"/>
  <c r="BR44" i="16"/>
  <c r="BT44" i="16"/>
  <c r="BV44" i="16"/>
  <c r="BX44" i="16"/>
  <c r="BZ44" i="16"/>
  <c r="CB44" i="16"/>
  <c r="CD44" i="16"/>
  <c r="CF44" i="16"/>
  <c r="CH44" i="16"/>
  <c r="CJ44" i="16"/>
  <c r="CL44" i="16"/>
  <c r="CN44" i="16"/>
  <c r="CP44" i="16"/>
  <c r="CR44" i="16"/>
  <c r="CT44" i="16"/>
  <c r="CV44" i="16"/>
  <c r="CX44" i="16"/>
  <c r="CZ44" i="16"/>
  <c r="DB44" i="16"/>
  <c r="DD44" i="16"/>
  <c r="DF44" i="16"/>
  <c r="DH44" i="16"/>
  <c r="DJ44" i="16"/>
  <c r="DL44" i="16"/>
  <c r="DN44" i="16"/>
  <c r="DP44" i="16"/>
  <c r="DR44" i="16"/>
  <c r="DT44" i="16"/>
  <c r="DV44" i="16"/>
  <c r="DX44" i="16"/>
  <c r="DZ44" i="16"/>
  <c r="EB44" i="16"/>
  <c r="F48" i="16"/>
  <c r="DL46" i="16"/>
  <c r="CN46" i="16"/>
  <c r="BP46" i="16"/>
  <c r="AR46" i="16"/>
  <c r="T46" i="16"/>
  <c r="F46" i="16"/>
  <c r="EK19" i="16"/>
  <c r="EL19" i="16"/>
  <c r="EM19" i="16"/>
  <c r="EN19" i="16"/>
  <c r="EK20" i="16"/>
  <c r="EL20" i="16"/>
  <c r="EM20" i="16"/>
  <c r="EN20" i="16"/>
  <c r="EK21" i="16"/>
  <c r="EL21" i="16"/>
  <c r="EM21" i="16"/>
  <c r="EN21" i="16"/>
  <c r="EK22" i="16"/>
  <c r="EL22" i="16"/>
  <c r="EM22" i="16"/>
  <c r="EN22" i="16"/>
  <c r="EK23" i="16"/>
  <c r="EL23" i="16"/>
  <c r="EM23" i="16"/>
  <c r="EN23" i="16"/>
  <c r="EK24" i="16"/>
  <c r="EL24" i="16"/>
  <c r="EM24" i="16"/>
  <c r="EN24" i="16"/>
  <c r="EK25" i="16"/>
  <c r="EL25" i="16"/>
  <c r="EM25" i="16"/>
  <c r="EN25" i="16"/>
  <c r="EK26" i="16"/>
  <c r="EL26" i="16"/>
  <c r="EM26" i="16"/>
  <c r="EN26" i="16"/>
  <c r="EK27" i="16"/>
  <c r="EL27" i="16"/>
  <c r="EM27" i="16"/>
  <c r="EN27" i="16"/>
  <c r="EK28" i="16"/>
  <c r="EL28" i="16"/>
  <c r="EM28" i="16"/>
  <c r="EN28" i="16"/>
  <c r="EK29" i="16"/>
  <c r="EL29" i="16"/>
  <c r="EM29" i="16"/>
  <c r="EN29" i="16"/>
  <c r="EK30" i="16"/>
  <c r="EL30" i="16"/>
  <c r="EM30" i="16"/>
  <c r="EN30" i="16"/>
  <c r="EK31" i="16"/>
  <c r="EL31" i="16"/>
  <c r="EM31" i="16"/>
  <c r="EN31" i="16"/>
  <c r="EK33" i="16"/>
  <c r="EL33" i="16"/>
  <c r="EM33" i="16"/>
  <c r="EN33" i="16"/>
  <c r="EK34" i="16"/>
  <c r="EL34" i="16"/>
  <c r="EM34" i="16"/>
  <c r="EN34" i="16"/>
  <c r="EK35" i="16"/>
  <c r="EL35" i="16"/>
  <c r="EM35" i="16"/>
  <c r="EN35" i="16"/>
  <c r="EK36" i="16"/>
  <c r="EL36" i="16"/>
  <c r="EM36" i="16"/>
  <c r="EN36" i="16"/>
  <c r="EK37" i="16"/>
  <c r="EL37" i="16"/>
  <c r="EM37" i="16"/>
  <c r="EN37" i="16"/>
  <c r="EK38" i="16"/>
  <c r="EL38" i="16"/>
  <c r="EM38" i="16"/>
  <c r="EN38" i="16"/>
  <c r="EK39" i="16"/>
  <c r="EL39" i="16"/>
  <c r="EM39" i="16"/>
  <c r="EN39" i="16"/>
  <c r="EK40" i="16"/>
  <c r="EL40" i="16"/>
  <c r="EM40" i="16"/>
  <c r="EN40" i="16"/>
  <c r="EK41" i="16"/>
  <c r="EL41" i="16"/>
  <c r="EM41" i="16"/>
  <c r="EN41" i="16"/>
  <c r="EK42" i="16"/>
  <c r="EL42" i="16"/>
  <c r="EM42" i="16"/>
  <c r="EN42" i="16"/>
  <c r="EK45" i="16"/>
  <c r="EK44" i="16"/>
  <c r="DL15" i="16"/>
  <c r="CN15" i="16"/>
  <c r="BP15" i="16"/>
  <c r="AR15" i="16"/>
  <c r="T15" i="16"/>
  <c r="EM3" i="16"/>
  <c r="EN3" i="16"/>
  <c r="EM4" i="16"/>
  <c r="EM7" i="16"/>
  <c r="EL3" i="16"/>
  <c r="EL7" i="16"/>
  <c r="EK3" i="16"/>
  <c r="EK7" i="16"/>
  <c r="EK2" i="16"/>
  <c r="B16" i="10"/>
  <c r="C16" i="10"/>
  <c r="C7" i="10"/>
  <c r="C8" i="10"/>
  <c r="C9" i="10"/>
  <c r="C10" i="10"/>
  <c r="C11" i="10"/>
  <c r="C14" i="10"/>
  <c r="C6" i="10"/>
  <c r="B10" i="10"/>
  <c r="D10" i="10"/>
  <c r="D33" i="10"/>
  <c r="D32" i="10"/>
  <c r="B33" i="10"/>
  <c r="B32" i="10"/>
  <c r="F44" i="13"/>
  <c r="H44" i="13"/>
  <c r="J44" i="13"/>
  <c r="L44" i="13"/>
  <c r="N44" i="13"/>
  <c r="P44" i="13"/>
  <c r="R44" i="13"/>
  <c r="T44" i="13"/>
  <c r="V44" i="13"/>
  <c r="X44" i="13"/>
  <c r="Z44" i="13"/>
  <c r="AB44" i="13"/>
  <c r="AD44" i="13"/>
  <c r="AF44" i="13"/>
  <c r="AH44" i="13"/>
  <c r="AJ44" i="13"/>
  <c r="AL44" i="13"/>
  <c r="AN44" i="13"/>
  <c r="AP44" i="13"/>
  <c r="AR44" i="13"/>
  <c r="AT44" i="13"/>
  <c r="AV44" i="13"/>
  <c r="AX44" i="13"/>
  <c r="AZ44" i="13"/>
  <c r="BB44" i="13"/>
  <c r="BD44" i="13"/>
  <c r="BF44" i="13"/>
  <c r="BH44" i="13"/>
  <c r="BJ44" i="13"/>
  <c r="BL44" i="13"/>
  <c r="BN44" i="13"/>
  <c r="BP44" i="13"/>
  <c r="BR44" i="13"/>
  <c r="BT44" i="13"/>
  <c r="BV44" i="13"/>
  <c r="BX44" i="13"/>
  <c r="BZ44" i="13"/>
  <c r="CB44" i="13"/>
  <c r="CD44" i="13"/>
  <c r="CF44" i="13"/>
  <c r="CH44" i="13"/>
  <c r="CJ44" i="13"/>
  <c r="CL44" i="13"/>
  <c r="CN44" i="13"/>
  <c r="CP44" i="13"/>
  <c r="CR44" i="13"/>
  <c r="CT44" i="13"/>
  <c r="CV44" i="13"/>
  <c r="CX44" i="13"/>
  <c r="CZ44" i="13"/>
  <c r="DB44" i="13"/>
  <c r="DD44" i="13"/>
  <c r="DF44" i="13"/>
  <c r="DH44" i="13"/>
  <c r="DJ44" i="13"/>
  <c r="DL44" i="13"/>
  <c r="DN44" i="13"/>
  <c r="DP44" i="13"/>
  <c r="DR44" i="13"/>
  <c r="DT44" i="13"/>
  <c r="DV44" i="13"/>
  <c r="DX44" i="13"/>
  <c r="DZ44" i="13"/>
  <c r="EB44" i="13"/>
  <c r="F48" i="13"/>
  <c r="C31" i="10"/>
  <c r="B11" i="10"/>
  <c r="D11" i="10"/>
  <c r="B31" i="10"/>
  <c r="B30" i="10"/>
  <c r="B7" i="10"/>
  <c r="B8" i="10"/>
  <c r="B9" i="10"/>
  <c r="B12" i="10"/>
  <c r="B14" i="10"/>
  <c r="B6" i="10"/>
  <c r="B35" i="10"/>
  <c r="C30" i="10"/>
  <c r="C35" i="10"/>
  <c r="D35" i="10"/>
  <c r="D30" i="10"/>
  <c r="J41" i="13"/>
  <c r="L41" i="13"/>
  <c r="N41" i="13"/>
  <c r="P41" i="13"/>
  <c r="H41" i="13"/>
  <c r="R41" i="13"/>
  <c r="T41" i="13"/>
  <c r="V41" i="13"/>
  <c r="X41" i="13"/>
  <c r="Z41" i="13"/>
  <c r="AB41" i="13"/>
  <c r="AD41" i="13"/>
  <c r="AF41" i="13"/>
  <c r="AH41" i="13"/>
  <c r="AJ41" i="13"/>
  <c r="AL41" i="13"/>
  <c r="AN41" i="13"/>
  <c r="AP41" i="13"/>
  <c r="AR41" i="13"/>
  <c r="AT41" i="13"/>
  <c r="AV41" i="13"/>
  <c r="AX41" i="13"/>
  <c r="AZ41" i="13"/>
  <c r="BB41" i="13"/>
  <c r="BD41" i="13"/>
  <c r="BF41" i="13"/>
  <c r="BH41" i="13"/>
  <c r="BJ41" i="13"/>
  <c r="BL41" i="13"/>
  <c r="BN41" i="13"/>
  <c r="BP41" i="13"/>
  <c r="BR41" i="13"/>
  <c r="BT41" i="13"/>
  <c r="BV41" i="13"/>
  <c r="BX41" i="13"/>
  <c r="BZ41" i="13"/>
  <c r="CB41" i="13"/>
  <c r="CD41" i="13"/>
  <c r="CF41" i="13"/>
  <c r="CH41" i="13"/>
  <c r="CJ41" i="13"/>
  <c r="CL41" i="13"/>
  <c r="CN41" i="13"/>
  <c r="CP41" i="13"/>
  <c r="CR41" i="13"/>
  <c r="CT41" i="13"/>
  <c r="CV41" i="13"/>
  <c r="CX41" i="13"/>
  <c r="CZ41" i="13"/>
  <c r="DB41" i="13"/>
  <c r="DD41" i="13"/>
  <c r="DF41" i="13"/>
  <c r="DH41" i="13"/>
  <c r="DJ41" i="13"/>
  <c r="DL41" i="13"/>
  <c r="DN41" i="13"/>
  <c r="DP41" i="13"/>
  <c r="DR41" i="13"/>
  <c r="DT41" i="13"/>
  <c r="DV41" i="13"/>
  <c r="EN41" i="13"/>
  <c r="DV34" i="13"/>
  <c r="DT34" i="13"/>
  <c r="DR34" i="13"/>
  <c r="V34" i="13"/>
  <c r="X34" i="13"/>
  <c r="Z34" i="13"/>
  <c r="AB34" i="13"/>
  <c r="AD34" i="13"/>
  <c r="AF34" i="13"/>
  <c r="AH34" i="13"/>
  <c r="AJ34" i="13"/>
  <c r="AL34" i="13"/>
  <c r="AN34" i="13"/>
  <c r="AP34" i="13"/>
  <c r="AR34" i="13"/>
  <c r="AT34" i="13"/>
  <c r="AV34" i="13"/>
  <c r="AX34" i="13"/>
  <c r="AZ34" i="13"/>
  <c r="BB34" i="13"/>
  <c r="BD34" i="13"/>
  <c r="BF34" i="13"/>
  <c r="BH34" i="13"/>
  <c r="BJ34" i="13"/>
  <c r="BL34" i="13"/>
  <c r="BN34" i="13"/>
  <c r="BP34" i="13"/>
  <c r="BR34" i="13"/>
  <c r="BT34" i="13"/>
  <c r="BV34" i="13"/>
  <c r="BX34" i="13"/>
  <c r="BZ34" i="13"/>
  <c r="CB34" i="13"/>
  <c r="CD34" i="13"/>
  <c r="CF34" i="13"/>
  <c r="CH34" i="13"/>
  <c r="CJ34" i="13"/>
  <c r="CL34" i="13"/>
  <c r="CN34" i="13"/>
  <c r="CP34" i="13"/>
  <c r="CR34" i="13"/>
  <c r="CT34" i="13"/>
  <c r="CV34" i="13"/>
  <c r="CX34" i="13"/>
  <c r="CZ34" i="13"/>
  <c r="DB34" i="13"/>
  <c r="DD34" i="13"/>
  <c r="DF34" i="13"/>
  <c r="DH34" i="13"/>
  <c r="DJ34" i="13"/>
  <c r="T34" i="13"/>
  <c r="F46" i="13"/>
  <c r="D15" i="13"/>
  <c r="F45" i="13"/>
  <c r="DD31" i="13"/>
  <c r="DF31" i="13"/>
  <c r="DH31" i="13"/>
  <c r="DJ31" i="13"/>
  <c r="BP31" i="13"/>
  <c r="BR31" i="13"/>
  <c r="BT31" i="13"/>
  <c r="BV31" i="13"/>
  <c r="AR31" i="13"/>
  <c r="AT31" i="13"/>
  <c r="AV31" i="13"/>
  <c r="AX31" i="13"/>
  <c r="AZ31" i="13"/>
  <c r="BB31" i="13"/>
  <c r="BD31" i="13"/>
  <c r="BF31" i="13"/>
  <c r="BH31" i="13"/>
  <c r="BJ31" i="13"/>
  <c r="BL31" i="13"/>
  <c r="BN31" i="13"/>
  <c r="BX31" i="13"/>
  <c r="BZ31" i="13"/>
  <c r="CB31" i="13"/>
  <c r="CD31" i="13"/>
  <c r="CF31" i="13"/>
  <c r="CH31" i="13"/>
  <c r="CJ31" i="13"/>
  <c r="CL31" i="13"/>
  <c r="CN31" i="13"/>
  <c r="CP31" i="13"/>
  <c r="CR31" i="13"/>
  <c r="CT31" i="13"/>
  <c r="CV31" i="13"/>
  <c r="CX31" i="13"/>
  <c r="CZ31" i="13"/>
  <c r="DB31" i="13"/>
  <c r="EN31" i="13"/>
  <c r="DB29" i="13"/>
  <c r="CZ29" i="13"/>
  <c r="CX29" i="13"/>
  <c r="CV29" i="13"/>
  <c r="CT29" i="13"/>
  <c r="CR29" i="13"/>
  <c r="CP29" i="13"/>
  <c r="CN29" i="13"/>
  <c r="BN29" i="13"/>
  <c r="BL29" i="13"/>
  <c r="BJ29" i="13"/>
  <c r="BH29" i="13"/>
  <c r="BF29" i="13"/>
  <c r="BD29" i="13"/>
  <c r="BB29" i="13"/>
  <c r="AZ29" i="13"/>
  <c r="AX29" i="13"/>
  <c r="AV29" i="13"/>
  <c r="AT29" i="13"/>
  <c r="AR29" i="13"/>
  <c r="AP29" i="13"/>
  <c r="AN29" i="13"/>
  <c r="AL29" i="13"/>
  <c r="AJ29" i="13"/>
  <c r="AH29" i="13"/>
  <c r="AF29" i="13"/>
  <c r="AD29" i="13"/>
  <c r="AB29" i="13"/>
  <c r="Z29" i="13"/>
  <c r="X29" i="13"/>
  <c r="V29" i="13"/>
  <c r="T29" i="13"/>
  <c r="EN29" i="13"/>
  <c r="DV27" i="13"/>
  <c r="DT27" i="13"/>
  <c r="DR27" i="13"/>
  <c r="CB27" i="13"/>
  <c r="BZ27" i="13"/>
  <c r="BX27" i="13"/>
  <c r="BV27" i="13"/>
  <c r="BT27" i="13"/>
  <c r="BR27" i="13"/>
  <c r="BP27" i="13"/>
  <c r="BN27" i="13"/>
  <c r="BL27" i="13"/>
  <c r="BJ27" i="13"/>
  <c r="BH27" i="13"/>
  <c r="BF27" i="13"/>
  <c r="BD27" i="13"/>
  <c r="BB27" i="13"/>
  <c r="AZ27" i="13"/>
  <c r="AX27" i="13"/>
  <c r="AV27" i="13"/>
  <c r="AT27" i="13"/>
  <c r="AR27" i="13"/>
  <c r="AP27" i="13"/>
  <c r="AN27" i="13"/>
  <c r="AL27" i="13"/>
  <c r="AJ27" i="13"/>
  <c r="AH27" i="13"/>
  <c r="AF27" i="13"/>
  <c r="AD27" i="13"/>
  <c r="AB27" i="13"/>
  <c r="Z27" i="13"/>
  <c r="X27" i="13"/>
  <c r="V27" i="13"/>
  <c r="T27" i="13"/>
  <c r="DJ25" i="13"/>
  <c r="DH25" i="13"/>
  <c r="DF25" i="13"/>
  <c r="DD25" i="13"/>
  <c r="DB25" i="13"/>
  <c r="CZ25" i="13"/>
  <c r="CX25" i="13"/>
  <c r="CV25" i="13"/>
  <c r="CT25" i="13"/>
  <c r="CR25" i="13"/>
  <c r="CP25" i="13"/>
  <c r="CN25" i="13"/>
  <c r="CL25" i="13"/>
  <c r="CJ25" i="13"/>
  <c r="CH25" i="13"/>
  <c r="CF25" i="13"/>
  <c r="CD25" i="13"/>
  <c r="CB25" i="13"/>
  <c r="BZ25" i="13"/>
  <c r="BX25" i="13"/>
  <c r="BV25" i="13"/>
  <c r="BT25" i="13"/>
  <c r="BR25" i="13"/>
  <c r="BP25" i="13"/>
  <c r="BN25" i="13"/>
  <c r="BL25" i="13"/>
  <c r="BJ25" i="13"/>
  <c r="BH25" i="13"/>
  <c r="BF25" i="13"/>
  <c r="BD25" i="13"/>
  <c r="BB25" i="13"/>
  <c r="AZ25" i="13"/>
  <c r="AX25" i="13"/>
  <c r="AV25" i="13"/>
  <c r="AT25" i="13"/>
  <c r="AR25" i="13"/>
  <c r="AP25" i="13"/>
  <c r="AN25" i="13"/>
  <c r="AL25" i="13"/>
  <c r="AJ25" i="13"/>
  <c r="AH25" i="13"/>
  <c r="AF25" i="13"/>
  <c r="AD25" i="13"/>
  <c r="AB25" i="13"/>
  <c r="Z25" i="13"/>
  <c r="X25" i="13"/>
  <c r="V25" i="13"/>
  <c r="T25" i="13"/>
  <c r="EN25" i="13"/>
  <c r="DV23" i="13"/>
  <c r="DT23" i="13"/>
  <c r="DR23" i="13"/>
  <c r="DP23" i="13"/>
  <c r="DN23" i="13"/>
  <c r="DL23" i="13"/>
  <c r="DJ23" i="13"/>
  <c r="DH23" i="13"/>
  <c r="DF23" i="13"/>
  <c r="DD23" i="13"/>
  <c r="DB23" i="13"/>
  <c r="CZ23" i="13"/>
  <c r="CX23" i="13"/>
  <c r="CV23" i="13"/>
  <c r="CT23" i="13"/>
  <c r="CR23" i="13"/>
  <c r="CP23" i="13"/>
  <c r="CN23" i="13"/>
  <c r="CL23" i="13"/>
  <c r="CJ23" i="13"/>
  <c r="CH23" i="13"/>
  <c r="CF23" i="13"/>
  <c r="CD23" i="13"/>
  <c r="CB23" i="13"/>
  <c r="BZ23" i="13"/>
  <c r="BX23" i="13"/>
  <c r="BV23" i="13"/>
  <c r="BT23" i="13"/>
  <c r="BR23" i="13"/>
  <c r="BP23" i="13"/>
  <c r="BN23" i="13"/>
  <c r="BL23" i="13"/>
  <c r="BJ23" i="13"/>
  <c r="BH23" i="13"/>
  <c r="BF23" i="13"/>
  <c r="BD23" i="13"/>
  <c r="BB23" i="13"/>
  <c r="AZ23" i="13"/>
  <c r="AX23" i="13"/>
  <c r="AV23" i="13"/>
  <c r="AT23" i="13"/>
  <c r="AR23" i="13"/>
  <c r="AP23" i="13"/>
  <c r="AN23" i="13"/>
  <c r="AL23" i="13"/>
  <c r="AJ23" i="13"/>
  <c r="AH23" i="13"/>
  <c r="AF23" i="13"/>
  <c r="AD23" i="13"/>
  <c r="AB23" i="13"/>
  <c r="Z23" i="13"/>
  <c r="X23" i="13"/>
  <c r="V23" i="13"/>
  <c r="T23" i="13"/>
  <c r="R23" i="13"/>
  <c r="P23" i="13"/>
  <c r="H23" i="13"/>
  <c r="J23" i="13"/>
  <c r="L23" i="13"/>
  <c r="N23" i="13"/>
  <c r="EN23" i="13"/>
  <c r="DV21" i="13"/>
  <c r="DT21" i="13"/>
  <c r="DR21" i="13"/>
  <c r="DP21" i="13"/>
  <c r="DN21" i="13"/>
  <c r="DL21" i="13"/>
  <c r="DJ21" i="13"/>
  <c r="DH21" i="13"/>
  <c r="DF21" i="13"/>
  <c r="DD21" i="13"/>
  <c r="DB21" i="13"/>
  <c r="CZ21" i="13"/>
  <c r="CX21" i="13"/>
  <c r="CV21" i="13"/>
  <c r="CT21" i="13"/>
  <c r="CR21" i="13"/>
  <c r="CP21" i="13"/>
  <c r="CN21" i="13"/>
  <c r="CL21" i="13"/>
  <c r="CJ21" i="13"/>
  <c r="CH21" i="13"/>
  <c r="CF21" i="13"/>
  <c r="CD21" i="13"/>
  <c r="CB21" i="13"/>
  <c r="BZ21" i="13"/>
  <c r="BX21" i="13"/>
  <c r="BV21" i="13"/>
  <c r="BT21" i="13"/>
  <c r="BR21" i="13"/>
  <c r="BP21" i="13"/>
  <c r="BN21" i="13"/>
  <c r="BL21" i="13"/>
  <c r="BJ21" i="13"/>
  <c r="BH21" i="13"/>
  <c r="BF21" i="13"/>
  <c r="BD21" i="13"/>
  <c r="BB21" i="13"/>
  <c r="AZ21" i="13"/>
  <c r="AX21" i="13"/>
  <c r="AV21" i="13"/>
  <c r="AT21" i="13"/>
  <c r="AR21" i="13"/>
  <c r="AP21" i="13"/>
  <c r="AN21" i="13"/>
  <c r="AL21" i="13"/>
  <c r="AJ21" i="13"/>
  <c r="AH21" i="13"/>
  <c r="AF21" i="13"/>
  <c r="AD21" i="13"/>
  <c r="AB21" i="13"/>
  <c r="Z21" i="13"/>
  <c r="X21" i="13"/>
  <c r="V21" i="13"/>
  <c r="T21" i="13"/>
  <c r="R21" i="13"/>
  <c r="P21" i="13"/>
  <c r="N21" i="13"/>
  <c r="L21" i="13"/>
  <c r="J21" i="13"/>
  <c r="H21" i="13"/>
  <c r="EK41" i="13"/>
  <c r="EN40" i="13"/>
  <c r="EM40" i="13"/>
  <c r="EL40" i="13"/>
  <c r="EK40" i="13"/>
  <c r="EL41" i="13"/>
  <c r="EM41" i="13"/>
  <c r="EK31" i="13"/>
  <c r="EL31" i="13"/>
  <c r="EM31" i="13"/>
  <c r="EK29" i="13"/>
  <c r="EL29" i="13"/>
  <c r="EM29" i="13"/>
  <c r="EN27" i="13"/>
  <c r="EK27" i="13"/>
  <c r="EL27" i="13"/>
  <c r="EM27" i="13"/>
  <c r="EK25" i="13"/>
  <c r="EL25" i="13"/>
  <c r="EM25" i="13"/>
  <c r="EM23" i="13"/>
  <c r="EK23" i="13"/>
  <c r="EL23" i="13"/>
  <c r="EK11" i="11"/>
  <c r="EK12" i="11"/>
  <c r="EK13" i="11"/>
  <c r="EK14" i="11"/>
  <c r="EK15" i="11"/>
  <c r="EK16" i="11"/>
  <c r="EK17" i="11"/>
  <c r="EK18" i="11"/>
  <c r="EK19" i="11"/>
  <c r="EK20" i="11"/>
  <c r="EK21" i="11"/>
  <c r="EK22" i="11"/>
  <c r="EK23" i="11"/>
  <c r="EK24" i="11"/>
  <c r="EK25" i="11"/>
  <c r="EK26" i="11"/>
  <c r="EK27" i="11"/>
  <c r="EK28" i="11"/>
  <c r="EK29" i="11"/>
  <c r="EK30" i="11"/>
  <c r="EK31" i="11"/>
  <c r="EK32" i="11"/>
  <c r="EK33" i="11"/>
  <c r="EK34" i="11"/>
  <c r="EK35" i="11"/>
  <c r="EK36" i="11"/>
  <c r="EK37" i="11"/>
  <c r="EK38" i="11"/>
  <c r="EK3" i="11"/>
  <c r="EL11" i="11"/>
  <c r="EL12" i="11"/>
  <c r="EL13" i="11"/>
  <c r="EL14" i="11"/>
  <c r="EL15" i="11"/>
  <c r="EL16" i="11"/>
  <c r="EL17" i="11"/>
  <c r="EL18" i="11"/>
  <c r="EL19" i="11"/>
  <c r="EL20" i="11"/>
  <c r="EL21" i="11"/>
  <c r="EL22" i="11"/>
  <c r="EL23" i="11"/>
  <c r="EL24" i="11"/>
  <c r="EL25" i="11"/>
  <c r="EL26" i="11"/>
  <c r="EL27" i="11"/>
  <c r="EL28" i="11"/>
  <c r="EL29" i="11"/>
  <c r="EL30" i="11"/>
  <c r="EL31" i="11"/>
  <c r="EL32" i="11"/>
  <c r="EL33" i="11"/>
  <c r="EL34" i="11"/>
  <c r="EL35" i="11"/>
  <c r="EL36" i="11"/>
  <c r="EL37" i="11"/>
  <c r="EL38" i="11"/>
  <c r="EL3" i="11"/>
  <c r="EM11" i="11"/>
  <c r="EM12" i="11"/>
  <c r="EM13" i="11"/>
  <c r="EM14" i="11"/>
  <c r="EM15" i="11"/>
  <c r="EM16" i="11"/>
  <c r="EM17" i="11"/>
  <c r="EM18" i="11"/>
  <c r="EM19" i="11"/>
  <c r="EM20" i="11"/>
  <c r="EM21" i="11"/>
  <c r="EM22" i="11"/>
  <c r="EM23" i="11"/>
  <c r="EM24" i="11"/>
  <c r="EM25" i="11"/>
  <c r="EM26" i="11"/>
  <c r="EM27" i="11"/>
  <c r="EM28" i="11"/>
  <c r="EM29" i="11"/>
  <c r="EM30" i="11"/>
  <c r="EM31" i="11"/>
  <c r="EM32" i="11"/>
  <c r="EM33" i="11"/>
  <c r="EM34" i="11"/>
  <c r="EM35" i="11"/>
  <c r="EM36" i="11"/>
  <c r="EM37" i="11"/>
  <c r="EM38" i="11"/>
  <c r="EM3" i="11"/>
  <c r="EN11" i="11"/>
  <c r="EN12" i="11"/>
  <c r="EN13" i="11"/>
  <c r="EN14" i="11"/>
  <c r="EN15" i="11"/>
  <c r="EN16" i="11"/>
  <c r="EN17" i="11"/>
  <c r="EN18" i="11"/>
  <c r="EN19" i="11"/>
  <c r="EN20" i="11"/>
  <c r="EN21" i="11"/>
  <c r="EN22" i="11"/>
  <c r="EN23" i="11"/>
  <c r="EN24" i="11"/>
  <c r="EN25" i="11"/>
  <c r="EN26" i="11"/>
  <c r="EN27" i="11"/>
  <c r="EN28" i="11"/>
  <c r="EN29" i="11"/>
  <c r="EN30" i="11"/>
  <c r="EN31" i="11"/>
  <c r="EN32" i="11"/>
  <c r="EN33" i="11"/>
  <c r="EN34" i="11"/>
  <c r="EN35" i="11"/>
  <c r="EN36" i="11"/>
  <c r="EN37" i="11"/>
  <c r="EN38" i="11"/>
  <c r="EN3" i="11"/>
  <c r="EK2" i="11"/>
  <c r="D8" i="10"/>
  <c r="D7" i="10"/>
  <c r="D14" i="10"/>
  <c r="D9" i="10"/>
  <c r="I9" i="15"/>
  <c r="C6" i="15"/>
  <c r="C12" i="15"/>
  <c r="C24" i="15"/>
  <c r="G24" i="15"/>
  <c r="I24" i="15"/>
  <c r="J24" i="15"/>
  <c r="K24" i="15"/>
  <c r="M24" i="15"/>
  <c r="C25" i="15"/>
  <c r="G25" i="15"/>
  <c r="I25" i="15"/>
  <c r="J25" i="15"/>
  <c r="K25" i="15"/>
  <c r="M25" i="15"/>
  <c r="C26" i="15"/>
  <c r="G26" i="15"/>
  <c r="I26" i="15"/>
  <c r="J26" i="15"/>
  <c r="K26" i="15"/>
  <c r="M26" i="15"/>
  <c r="C27" i="15"/>
  <c r="G27" i="15"/>
  <c r="I27" i="15"/>
  <c r="J27" i="15"/>
  <c r="K27" i="15"/>
  <c r="M27" i="15"/>
  <c r="C28" i="15"/>
  <c r="G28" i="15"/>
  <c r="I28" i="15"/>
  <c r="J28" i="15"/>
  <c r="K28" i="15"/>
  <c r="M28" i="15"/>
  <c r="C29" i="15"/>
  <c r="H29" i="15"/>
  <c r="I29" i="15"/>
  <c r="J29" i="15"/>
  <c r="K29" i="15"/>
  <c r="M29" i="15"/>
  <c r="C30" i="15"/>
  <c r="G30" i="15"/>
  <c r="I30" i="15"/>
  <c r="J30" i="15"/>
  <c r="K30" i="15"/>
  <c r="M30" i="15"/>
  <c r="C31" i="15"/>
  <c r="G31" i="15"/>
  <c r="I31" i="15"/>
  <c r="J31" i="15"/>
  <c r="K31" i="15"/>
  <c r="M31" i="15"/>
  <c r="M33" i="15"/>
  <c r="M34" i="15"/>
  <c r="M35" i="15"/>
  <c r="M39" i="15"/>
  <c r="N24" i="15"/>
  <c r="O24" i="15"/>
  <c r="N25" i="15"/>
  <c r="O25" i="15"/>
  <c r="N26" i="15"/>
  <c r="O26" i="15"/>
  <c r="N27" i="15"/>
  <c r="O27" i="15"/>
  <c r="N28" i="15"/>
  <c r="O28" i="15"/>
  <c r="N29" i="15"/>
  <c r="O29" i="15"/>
  <c r="N30" i="15"/>
  <c r="O30" i="15"/>
  <c r="N31" i="15"/>
  <c r="O31" i="15"/>
  <c r="O33" i="15"/>
  <c r="O34" i="15"/>
  <c r="O35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Q35" i="15"/>
  <c r="N33" i="15"/>
  <c r="N34" i="15"/>
  <c r="N35" i="15"/>
  <c r="Q34" i="15"/>
  <c r="Q24" i="15"/>
  <c r="Q25" i="15"/>
  <c r="Q26" i="15"/>
  <c r="Q27" i="15"/>
  <c r="Q28" i="15"/>
  <c r="Q29" i="15"/>
  <c r="Q30" i="15"/>
  <c r="Q31" i="15"/>
  <c r="Q33" i="15"/>
  <c r="K33" i="15"/>
  <c r="I33" i="15"/>
  <c r="H33" i="15"/>
  <c r="G33" i="15"/>
  <c r="F33" i="15"/>
  <c r="E33" i="15"/>
  <c r="D31" i="15"/>
  <c r="D30" i="15"/>
  <c r="D29" i="15"/>
  <c r="D28" i="15"/>
  <c r="D27" i="15"/>
  <c r="D26" i="15"/>
  <c r="D25" i="15"/>
  <c r="D24" i="15"/>
  <c r="C8" i="15"/>
  <c r="K6" i="15"/>
  <c r="EB45" i="13"/>
  <c r="EL20" i="13"/>
  <c r="EM20" i="13"/>
  <c r="EN20" i="13"/>
  <c r="EK21" i="13"/>
  <c r="EL21" i="13"/>
  <c r="EM21" i="13"/>
  <c r="EN21" i="13"/>
  <c r="EK22" i="13"/>
  <c r="EL22" i="13"/>
  <c r="EM22" i="13"/>
  <c r="EN22" i="13"/>
  <c r="EK24" i="13"/>
  <c r="EL24" i="13"/>
  <c r="EM24" i="13"/>
  <c r="EN24" i="13"/>
  <c r="EK26" i="13"/>
  <c r="EL26" i="13"/>
  <c r="EM26" i="13"/>
  <c r="EN26" i="13"/>
  <c r="EK28" i="13"/>
  <c r="EL28" i="13"/>
  <c r="EM28" i="13"/>
  <c r="EN28" i="13"/>
  <c r="EK30" i="13"/>
  <c r="EL30" i="13"/>
  <c r="EM30" i="13"/>
  <c r="EN30" i="13"/>
  <c r="EK33" i="13"/>
  <c r="EL33" i="13"/>
  <c r="EM33" i="13"/>
  <c r="EN33" i="13"/>
  <c r="EK34" i="13"/>
  <c r="EL34" i="13"/>
  <c r="EM34" i="13"/>
  <c r="EN34" i="13"/>
  <c r="EK35" i="13"/>
  <c r="EL35" i="13"/>
  <c r="EM35" i="13"/>
  <c r="EN35" i="13"/>
  <c r="EK36" i="13"/>
  <c r="EL36" i="13"/>
  <c r="EM36" i="13"/>
  <c r="EN36" i="13"/>
  <c r="EK37" i="13"/>
  <c r="EL37" i="13"/>
  <c r="EM37" i="13"/>
  <c r="EN37" i="13"/>
  <c r="EK38" i="13"/>
  <c r="EL38" i="13"/>
  <c r="EM38" i="13"/>
  <c r="EN38" i="13"/>
  <c r="EK39" i="13"/>
  <c r="EL39" i="13"/>
  <c r="EM39" i="13"/>
  <c r="EN39" i="13"/>
  <c r="EK42" i="13"/>
  <c r="EL42" i="13"/>
  <c r="EM42" i="13"/>
  <c r="EN42" i="13"/>
  <c r="EK19" i="13"/>
  <c r="EL19" i="13"/>
  <c r="EL3" i="13"/>
  <c r="EM19" i="13"/>
  <c r="EN19" i="13"/>
  <c r="EK20" i="13"/>
  <c r="F63" i="14"/>
  <c r="H63" i="14"/>
  <c r="J63" i="14"/>
  <c r="L63" i="14"/>
  <c r="N63" i="14"/>
  <c r="P63" i="14"/>
  <c r="R63" i="14"/>
  <c r="T63" i="14"/>
  <c r="V63" i="14"/>
  <c r="X63" i="14"/>
  <c r="Z63" i="14"/>
  <c r="AB63" i="14"/>
  <c r="AD63" i="14"/>
  <c r="AF63" i="14"/>
  <c r="AH63" i="14"/>
  <c r="AJ63" i="14"/>
  <c r="AL63" i="14"/>
  <c r="AN63" i="14"/>
  <c r="AP63" i="14"/>
  <c r="AR63" i="14"/>
  <c r="AT63" i="14"/>
  <c r="AV63" i="14"/>
  <c r="AX63" i="14"/>
  <c r="AZ63" i="14"/>
  <c r="BB63" i="14"/>
  <c r="BD63" i="14"/>
  <c r="BF63" i="14"/>
  <c r="BH63" i="14"/>
  <c r="BJ63" i="14"/>
  <c r="BL63" i="14"/>
  <c r="BN63" i="14"/>
  <c r="BP63" i="14"/>
  <c r="BR63" i="14"/>
  <c r="BT63" i="14"/>
  <c r="BV63" i="14"/>
  <c r="BX63" i="14"/>
  <c r="BZ63" i="14"/>
  <c r="CB63" i="14"/>
  <c r="CD63" i="14"/>
  <c r="CF63" i="14"/>
  <c r="CH63" i="14"/>
  <c r="CJ63" i="14"/>
  <c r="CL63" i="14"/>
  <c r="CN63" i="14"/>
  <c r="CP63" i="14"/>
  <c r="CR63" i="14"/>
  <c r="CT63" i="14"/>
  <c r="CV63" i="14"/>
  <c r="CX63" i="14"/>
  <c r="CZ63" i="14"/>
  <c r="DB63" i="14"/>
  <c r="DD63" i="14"/>
  <c r="DF63" i="14"/>
  <c r="DH63" i="14"/>
  <c r="DJ63" i="14"/>
  <c r="DL63" i="14"/>
  <c r="DN63" i="14"/>
  <c r="DP63" i="14"/>
  <c r="DR63" i="14"/>
  <c r="DT63" i="14"/>
  <c r="DV63" i="14"/>
  <c r="DX63" i="14"/>
  <c r="DZ63" i="14"/>
  <c r="EB63" i="14"/>
  <c r="F66" i="14"/>
  <c r="DL64" i="14"/>
  <c r="CN64" i="14"/>
  <c r="BP64" i="14"/>
  <c r="AR64" i="14"/>
  <c r="T64" i="14"/>
  <c r="F64" i="14"/>
  <c r="EK19" i="14"/>
  <c r="EL19" i="14"/>
  <c r="EM19" i="14"/>
  <c r="EN19" i="14"/>
  <c r="EK20" i="14"/>
  <c r="EL20" i="14"/>
  <c r="EM20" i="14"/>
  <c r="EN20" i="14"/>
  <c r="EK21" i="14"/>
  <c r="EL21" i="14"/>
  <c r="EM21" i="14"/>
  <c r="EN21" i="14"/>
  <c r="EK22" i="14"/>
  <c r="EL22" i="14"/>
  <c r="EM22" i="14"/>
  <c r="EN22" i="14"/>
  <c r="EK23" i="14"/>
  <c r="EL23" i="14"/>
  <c r="EM23" i="14"/>
  <c r="EN23" i="14"/>
  <c r="EK24" i="14"/>
  <c r="EL24" i="14"/>
  <c r="EM24" i="14"/>
  <c r="EN24" i="14"/>
  <c r="EK25" i="14"/>
  <c r="EL25" i="14"/>
  <c r="EM25" i="14"/>
  <c r="EN25" i="14"/>
  <c r="EK26" i="14"/>
  <c r="EL26" i="14"/>
  <c r="EM26" i="14"/>
  <c r="EN26" i="14"/>
  <c r="EK27" i="14"/>
  <c r="EL27" i="14"/>
  <c r="EM27" i="14"/>
  <c r="EN27" i="14"/>
  <c r="EK28" i="14"/>
  <c r="EL28" i="14"/>
  <c r="EM28" i="14"/>
  <c r="EN28" i="14"/>
  <c r="EK29" i="14"/>
  <c r="EL29" i="14"/>
  <c r="EM29" i="14"/>
  <c r="EN29" i="14"/>
  <c r="EK30" i="14"/>
  <c r="EL30" i="14"/>
  <c r="EM30" i="14"/>
  <c r="EN30" i="14"/>
  <c r="EK31" i="14"/>
  <c r="EL31" i="14"/>
  <c r="EM31" i="14"/>
  <c r="EN31" i="14"/>
  <c r="EK32" i="14"/>
  <c r="EL32" i="14"/>
  <c r="EM32" i="14"/>
  <c r="EN32" i="14"/>
  <c r="EK33" i="14"/>
  <c r="EL33" i="14"/>
  <c r="EM33" i="14"/>
  <c r="EN33" i="14"/>
  <c r="EK34" i="14"/>
  <c r="EL34" i="14"/>
  <c r="EM34" i="14"/>
  <c r="EN34" i="14"/>
  <c r="EK35" i="14"/>
  <c r="EL35" i="14"/>
  <c r="EM35" i="14"/>
  <c r="EN35" i="14"/>
  <c r="EK36" i="14"/>
  <c r="EL36" i="14"/>
  <c r="EM36" i="14"/>
  <c r="EN36" i="14"/>
  <c r="EK37" i="14"/>
  <c r="EL37" i="14"/>
  <c r="EM37" i="14"/>
  <c r="EN37" i="14"/>
  <c r="EK38" i="14"/>
  <c r="EL38" i="14"/>
  <c r="EM38" i="14"/>
  <c r="EN38" i="14"/>
  <c r="EK39" i="14"/>
  <c r="EL39" i="14"/>
  <c r="EM39" i="14"/>
  <c r="EN39" i="14"/>
  <c r="EK40" i="14"/>
  <c r="EL40" i="14"/>
  <c r="EM40" i="14"/>
  <c r="EN40" i="14"/>
  <c r="EK41" i="14"/>
  <c r="EL41" i="14"/>
  <c r="EM41" i="14"/>
  <c r="EN41" i="14"/>
  <c r="EK42" i="14"/>
  <c r="EL42" i="14"/>
  <c r="EM42" i="14"/>
  <c r="EN42" i="14"/>
  <c r="EK43" i="14"/>
  <c r="EL43" i="14"/>
  <c r="EM43" i="14"/>
  <c r="EN43" i="14"/>
  <c r="EK44" i="14"/>
  <c r="EL44" i="14"/>
  <c r="EM44" i="14"/>
  <c r="EN44" i="14"/>
  <c r="EK45" i="14"/>
  <c r="EL45" i="14"/>
  <c r="EM45" i="14"/>
  <c r="EN45" i="14"/>
  <c r="EK46" i="14"/>
  <c r="EL46" i="14"/>
  <c r="EM46" i="14"/>
  <c r="EN46" i="14"/>
  <c r="EK47" i="14"/>
  <c r="EL47" i="14"/>
  <c r="EM47" i="14"/>
  <c r="EN47" i="14"/>
  <c r="EK48" i="14"/>
  <c r="EL48" i="14"/>
  <c r="EM48" i="14"/>
  <c r="EN48" i="14"/>
  <c r="EK49" i="14"/>
  <c r="EL49" i="14"/>
  <c r="EM49" i="14"/>
  <c r="EN49" i="14"/>
  <c r="EK50" i="14"/>
  <c r="EL50" i="14"/>
  <c r="EM50" i="14"/>
  <c r="EN50" i="14"/>
  <c r="EK51" i="14"/>
  <c r="EL51" i="14"/>
  <c r="EM51" i="14"/>
  <c r="EN51" i="14"/>
  <c r="EK52" i="14"/>
  <c r="EL52" i="14"/>
  <c r="EM52" i="14"/>
  <c r="EN52" i="14"/>
  <c r="EK53" i="14"/>
  <c r="EL53" i="14"/>
  <c r="EM53" i="14"/>
  <c r="EN53" i="14"/>
  <c r="EK54" i="14"/>
  <c r="EL54" i="14"/>
  <c r="EM54" i="14"/>
  <c r="EN54" i="14"/>
  <c r="EK55" i="14"/>
  <c r="EL55" i="14"/>
  <c r="EM55" i="14"/>
  <c r="EN55" i="14"/>
  <c r="EK56" i="14"/>
  <c r="EL56" i="14"/>
  <c r="EM56" i="14"/>
  <c r="EN56" i="14"/>
  <c r="EK57" i="14"/>
  <c r="EL57" i="14"/>
  <c r="EM57" i="14"/>
  <c r="EN57" i="14"/>
  <c r="EK58" i="14"/>
  <c r="EL58" i="14"/>
  <c r="EM58" i="14"/>
  <c r="EN58" i="14"/>
  <c r="EK59" i="14"/>
  <c r="EL59" i="14"/>
  <c r="EM59" i="14"/>
  <c r="EN59" i="14"/>
  <c r="EK60" i="14"/>
  <c r="EL60" i="14"/>
  <c r="EM60" i="14"/>
  <c r="EN60" i="14"/>
  <c r="EK61" i="14"/>
  <c r="EL61" i="14"/>
  <c r="EM61" i="14"/>
  <c r="EN61" i="14"/>
  <c r="EK63" i="14"/>
  <c r="EM3" i="14"/>
  <c r="EN3" i="14"/>
  <c r="EM4" i="14"/>
  <c r="EM9" i="14"/>
  <c r="EL3" i="14"/>
  <c r="EL9" i="14"/>
  <c r="EK3" i="14"/>
  <c r="EK9" i="14"/>
  <c r="DL6" i="14"/>
  <c r="CN6" i="14"/>
  <c r="BP6" i="14"/>
  <c r="AR6" i="14"/>
  <c r="T6" i="14"/>
  <c r="D6" i="14"/>
  <c r="D5" i="14"/>
  <c r="EK2" i="14"/>
  <c r="E30" i="10"/>
  <c r="DL15" i="13"/>
  <c r="CN15" i="13"/>
  <c r="BP15" i="13"/>
  <c r="AR15" i="13"/>
  <c r="T15" i="13"/>
  <c r="D5" i="13"/>
  <c r="I9" i="12"/>
  <c r="C7" i="12"/>
  <c r="C6" i="12"/>
  <c r="C12" i="12"/>
  <c r="C24" i="12"/>
  <c r="G24" i="12"/>
  <c r="I24" i="12"/>
  <c r="J24" i="12"/>
  <c r="K24" i="12"/>
  <c r="M24" i="12"/>
  <c r="C25" i="12"/>
  <c r="G25" i="12"/>
  <c r="I25" i="12"/>
  <c r="J25" i="12"/>
  <c r="K25" i="12"/>
  <c r="M25" i="12"/>
  <c r="C26" i="12"/>
  <c r="G26" i="12"/>
  <c r="I26" i="12"/>
  <c r="J26" i="12"/>
  <c r="K26" i="12"/>
  <c r="M26" i="12"/>
  <c r="C27" i="12"/>
  <c r="G27" i="12"/>
  <c r="I27" i="12"/>
  <c r="J27" i="12"/>
  <c r="K27" i="12"/>
  <c r="M27" i="12"/>
  <c r="C28" i="12"/>
  <c r="G28" i="12"/>
  <c r="I28" i="12"/>
  <c r="J28" i="12"/>
  <c r="K28" i="12"/>
  <c r="M28" i="12"/>
  <c r="C29" i="12"/>
  <c r="H29" i="12"/>
  <c r="I29" i="12"/>
  <c r="J29" i="12"/>
  <c r="K29" i="12"/>
  <c r="M29" i="12"/>
  <c r="C30" i="12"/>
  <c r="G30" i="12"/>
  <c r="I30" i="12"/>
  <c r="J30" i="12"/>
  <c r="K30" i="12"/>
  <c r="M30" i="12"/>
  <c r="C31" i="12"/>
  <c r="G31" i="12"/>
  <c r="I31" i="12"/>
  <c r="J31" i="12"/>
  <c r="K31" i="12"/>
  <c r="M31" i="12"/>
  <c r="M33" i="12"/>
  <c r="M34" i="12"/>
  <c r="M35" i="12"/>
  <c r="M39" i="12"/>
  <c r="N24" i="12"/>
  <c r="O24" i="12"/>
  <c r="N25" i="12"/>
  <c r="O25" i="12"/>
  <c r="N26" i="12"/>
  <c r="O26" i="12"/>
  <c r="N27" i="12"/>
  <c r="O27" i="12"/>
  <c r="N28" i="12"/>
  <c r="O28" i="12"/>
  <c r="N29" i="12"/>
  <c r="O29" i="12"/>
  <c r="N30" i="12"/>
  <c r="O30" i="12"/>
  <c r="N31" i="12"/>
  <c r="O31" i="12"/>
  <c r="O33" i="12"/>
  <c r="O34" i="12"/>
  <c r="O35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Q35" i="12"/>
  <c r="N33" i="12"/>
  <c r="N34" i="12"/>
  <c r="N35" i="12"/>
  <c r="Q34" i="12"/>
  <c r="Q24" i="12"/>
  <c r="Q25" i="12"/>
  <c r="Q26" i="12"/>
  <c r="Q27" i="12"/>
  <c r="Q28" i="12"/>
  <c r="Q29" i="12"/>
  <c r="Q30" i="12"/>
  <c r="Q31" i="12"/>
  <c r="Q33" i="12"/>
  <c r="K33" i="12"/>
  <c r="I33" i="12"/>
  <c r="H33" i="12"/>
  <c r="G33" i="12"/>
  <c r="F33" i="12"/>
  <c r="E33" i="12"/>
  <c r="D31" i="12"/>
  <c r="D30" i="12"/>
  <c r="D29" i="12"/>
  <c r="D28" i="12"/>
  <c r="D27" i="12"/>
  <c r="D26" i="12"/>
  <c r="D25" i="12"/>
  <c r="D24" i="12"/>
  <c r="C8" i="12"/>
  <c r="K6" i="12"/>
  <c r="EN27" i="9"/>
  <c r="EN25" i="9"/>
  <c r="EN11" i="9"/>
  <c r="EN12" i="9"/>
  <c r="EN13" i="9"/>
  <c r="EN14" i="9"/>
  <c r="EN15" i="9"/>
  <c r="EN16" i="9"/>
  <c r="EN17" i="9"/>
  <c r="EN18" i="9"/>
  <c r="EN19" i="9"/>
  <c r="EN20" i="9"/>
  <c r="EN21" i="9"/>
  <c r="EN22" i="9"/>
  <c r="EN23" i="9"/>
  <c r="EN24" i="9"/>
  <c r="EN26" i="9"/>
  <c r="EN28" i="9"/>
  <c r="EN29" i="9"/>
  <c r="EN30" i="9"/>
  <c r="EN31" i="9"/>
  <c r="EN32" i="9"/>
  <c r="EN33" i="9"/>
  <c r="EN34" i="9"/>
  <c r="EN35" i="9"/>
  <c r="EN36" i="9"/>
  <c r="EN37" i="9"/>
  <c r="EN38" i="9"/>
  <c r="EN39" i="9"/>
  <c r="EN40" i="9"/>
  <c r="EN41" i="9"/>
  <c r="EN42" i="9"/>
  <c r="EN3" i="9"/>
  <c r="F45" i="9"/>
  <c r="H45" i="9"/>
  <c r="J45" i="9"/>
  <c r="L45" i="9"/>
  <c r="N45" i="9"/>
  <c r="P45" i="9"/>
  <c r="R45" i="9"/>
  <c r="T45" i="9"/>
  <c r="V45" i="9"/>
  <c r="X45" i="9"/>
  <c r="Z45" i="9"/>
  <c r="AB45" i="9"/>
  <c r="AD45" i="9"/>
  <c r="AF45" i="9"/>
  <c r="AH45" i="9"/>
  <c r="AJ45" i="9"/>
  <c r="AL45" i="9"/>
  <c r="AN45" i="9"/>
  <c r="AP45" i="9"/>
  <c r="AR45" i="9"/>
  <c r="AT45" i="9"/>
  <c r="AV45" i="9"/>
  <c r="AX45" i="9"/>
  <c r="AZ45" i="9"/>
  <c r="BB45" i="9"/>
  <c r="BD45" i="9"/>
  <c r="BF45" i="9"/>
  <c r="BH45" i="9"/>
  <c r="BJ45" i="9"/>
  <c r="BL45" i="9"/>
  <c r="BN45" i="9"/>
  <c r="BP45" i="9"/>
  <c r="BR45" i="9"/>
  <c r="BT45" i="9"/>
  <c r="BV45" i="9"/>
  <c r="BX45" i="9"/>
  <c r="BZ45" i="9"/>
  <c r="CB45" i="9"/>
  <c r="CD45" i="9"/>
  <c r="CF45" i="9"/>
  <c r="CH45" i="9"/>
  <c r="CJ45" i="9"/>
  <c r="CL45" i="9"/>
  <c r="CN45" i="9"/>
  <c r="CP45" i="9"/>
  <c r="CR45" i="9"/>
  <c r="CT45" i="9"/>
  <c r="CV45" i="9"/>
  <c r="CX45" i="9"/>
  <c r="CZ45" i="9"/>
  <c r="DB45" i="9"/>
  <c r="DD45" i="9"/>
  <c r="DF45" i="9"/>
  <c r="DH45" i="9"/>
  <c r="DJ45" i="9"/>
  <c r="DL45" i="9"/>
  <c r="DN45" i="9"/>
  <c r="DP45" i="9"/>
  <c r="DR45" i="9"/>
  <c r="DT45" i="9"/>
  <c r="DV45" i="9"/>
  <c r="DX45" i="9"/>
  <c r="DZ45" i="9"/>
  <c r="EB45" i="9"/>
  <c r="F46" i="9"/>
  <c r="T46" i="9"/>
  <c r="AR46" i="9"/>
  <c r="BP46" i="9"/>
  <c r="CN46" i="9"/>
  <c r="DL46" i="9"/>
  <c r="F48" i="9"/>
  <c r="H53" i="9"/>
  <c r="H54" i="9"/>
  <c r="H55" i="9"/>
  <c r="H56" i="9"/>
  <c r="EM28" i="9"/>
  <c r="EK20" i="9"/>
  <c r="EL24" i="9"/>
  <c r="EL26" i="9"/>
  <c r="E54" i="9"/>
  <c r="E56" i="9"/>
  <c r="EK30" i="9"/>
  <c r="E55" i="9"/>
  <c r="EK11" i="9"/>
  <c r="EK22" i="9"/>
  <c r="EM32" i="9"/>
  <c r="EK34" i="9"/>
  <c r="E53" i="9"/>
  <c r="E59" i="9"/>
  <c r="D53" i="9"/>
  <c r="D54" i="9"/>
  <c r="D55" i="9"/>
  <c r="D56" i="9"/>
  <c r="D57" i="9"/>
  <c r="D58" i="9"/>
  <c r="D59" i="9"/>
  <c r="H59" i="9"/>
  <c r="D60" i="9"/>
  <c r="D61" i="9"/>
  <c r="H61" i="9"/>
  <c r="H60" i="9"/>
  <c r="E50" i="11"/>
  <c r="E49" i="11"/>
  <c r="E51" i="11"/>
  <c r="E52" i="11"/>
  <c r="E55" i="11"/>
  <c r="D49" i="11"/>
  <c r="D50" i="11"/>
  <c r="D51" i="11"/>
  <c r="D52" i="11"/>
  <c r="D53" i="11"/>
  <c r="D54" i="11"/>
  <c r="D55" i="11"/>
  <c r="H55" i="11"/>
  <c r="E56" i="11"/>
  <c r="D56" i="11"/>
  <c r="E60" i="11"/>
  <c r="D57" i="11"/>
  <c r="H57" i="11"/>
  <c r="E57" i="11"/>
  <c r="H56" i="11"/>
  <c r="F41" i="11"/>
  <c r="H41" i="11"/>
  <c r="J41" i="11"/>
  <c r="L41" i="11"/>
  <c r="N41" i="11"/>
  <c r="P41" i="11"/>
  <c r="R41" i="11"/>
  <c r="T41" i="11"/>
  <c r="V41" i="11"/>
  <c r="X41" i="11"/>
  <c r="Z41" i="11"/>
  <c r="AB41" i="11"/>
  <c r="AD41" i="11"/>
  <c r="AF41" i="11"/>
  <c r="AH41" i="11"/>
  <c r="AJ41" i="11"/>
  <c r="AL41" i="11"/>
  <c r="AN41" i="11"/>
  <c r="AP41" i="11"/>
  <c r="AR41" i="11"/>
  <c r="AT41" i="11"/>
  <c r="AV41" i="11"/>
  <c r="AX41" i="11"/>
  <c r="AZ41" i="11"/>
  <c r="BB41" i="11"/>
  <c r="BD41" i="11"/>
  <c r="BF41" i="11"/>
  <c r="BH41" i="11"/>
  <c r="BJ41" i="11"/>
  <c r="BL41" i="11"/>
  <c r="BN41" i="11"/>
  <c r="BP41" i="11"/>
  <c r="BR41" i="11"/>
  <c r="BT41" i="11"/>
  <c r="BV41" i="11"/>
  <c r="BX41" i="11"/>
  <c r="BZ41" i="11"/>
  <c r="CB41" i="11"/>
  <c r="CD41" i="11"/>
  <c r="CF41" i="11"/>
  <c r="CH41" i="11"/>
  <c r="CJ41" i="11"/>
  <c r="CL41" i="11"/>
  <c r="CN41" i="11"/>
  <c r="CP41" i="11"/>
  <c r="CR41" i="11"/>
  <c r="CT41" i="11"/>
  <c r="CV41" i="11"/>
  <c r="CX41" i="11"/>
  <c r="CZ41" i="11"/>
  <c r="DB41" i="11"/>
  <c r="DD41" i="11"/>
  <c r="DF41" i="11"/>
  <c r="DH41" i="11"/>
  <c r="DJ41" i="11"/>
  <c r="DL41" i="11"/>
  <c r="DN41" i="11"/>
  <c r="DP41" i="11"/>
  <c r="DR41" i="11"/>
  <c r="DT41" i="11"/>
  <c r="DV41" i="11"/>
  <c r="DX41" i="11"/>
  <c r="DZ41" i="11"/>
  <c r="EB41" i="11"/>
  <c r="F44" i="11"/>
  <c r="DL42" i="11"/>
  <c r="CN42" i="11"/>
  <c r="BP42" i="11"/>
  <c r="AR42" i="11"/>
  <c r="T42" i="11"/>
  <c r="F42" i="11"/>
  <c r="EK41" i="11"/>
  <c r="EM4" i="11"/>
  <c r="EM9" i="11"/>
  <c r="EL9" i="11"/>
  <c r="EK9" i="11"/>
  <c r="D9" i="11"/>
  <c r="D8" i="11"/>
  <c r="DL6" i="11"/>
  <c r="CN6" i="11"/>
  <c r="BP6" i="11"/>
  <c r="AR6" i="11"/>
  <c r="T6" i="11"/>
  <c r="E6" i="10"/>
  <c r="E16" i="10"/>
  <c r="E60" i="9"/>
  <c r="E64" i="9"/>
  <c r="EK31" i="9"/>
  <c r="EK21" i="9"/>
  <c r="EK23" i="9"/>
  <c r="EK14" i="9"/>
  <c r="EK42" i="9"/>
  <c r="EK24" i="9"/>
  <c r="EK25" i="9"/>
  <c r="EK26" i="9"/>
  <c r="EK27" i="9"/>
  <c r="EK28" i="9"/>
  <c r="EK32" i="9"/>
  <c r="EK12" i="9"/>
  <c r="EK19" i="9"/>
  <c r="EK16" i="9"/>
  <c r="EK18" i="9"/>
  <c r="EK13" i="9"/>
  <c r="EK15" i="9"/>
  <c r="EK17" i="9"/>
  <c r="EK29" i="9"/>
  <c r="EK33" i="9"/>
  <c r="EK35" i="9"/>
  <c r="EK36" i="9"/>
  <c r="EK37" i="9"/>
  <c r="EK38" i="9"/>
  <c r="EK39" i="9"/>
  <c r="EK40" i="9"/>
  <c r="EK41" i="9"/>
  <c r="EK3" i="9"/>
  <c r="EL30" i="9"/>
  <c r="EL31" i="9"/>
  <c r="EL20" i="9"/>
  <c r="EL22" i="9"/>
  <c r="EL21" i="9"/>
  <c r="EL23" i="9"/>
  <c r="EL14" i="9"/>
  <c r="EL42" i="9"/>
  <c r="EL25" i="9"/>
  <c r="EL27" i="9"/>
  <c r="EL28" i="9"/>
  <c r="EL32" i="9"/>
  <c r="EL34" i="9"/>
  <c r="EL11" i="9"/>
  <c r="EL12" i="9"/>
  <c r="EL19" i="9"/>
  <c r="EL16" i="9"/>
  <c r="EL18" i="9"/>
  <c r="EL13" i="9"/>
  <c r="EL15" i="9"/>
  <c r="EL17" i="9"/>
  <c r="EL29" i="9"/>
  <c r="EL33" i="9"/>
  <c r="EL35" i="9"/>
  <c r="EL36" i="9"/>
  <c r="EL37" i="9"/>
  <c r="EL38" i="9"/>
  <c r="EL39" i="9"/>
  <c r="EL40" i="9"/>
  <c r="EL41" i="9"/>
  <c r="EL3" i="9"/>
  <c r="EM30" i="9"/>
  <c r="EM31" i="9"/>
  <c r="EM20" i="9"/>
  <c r="EM22" i="9"/>
  <c r="EM21" i="9"/>
  <c r="EM23" i="9"/>
  <c r="EM14" i="9"/>
  <c r="EM42" i="9"/>
  <c r="EM24" i="9"/>
  <c r="EM25" i="9"/>
  <c r="EM26" i="9"/>
  <c r="EM27" i="9"/>
  <c r="EM34" i="9"/>
  <c r="EM11" i="9"/>
  <c r="EM12" i="9"/>
  <c r="EM19" i="9"/>
  <c r="EM16" i="9"/>
  <c r="EM18" i="9"/>
  <c r="EM13" i="9"/>
  <c r="EM15" i="9"/>
  <c r="EM17" i="9"/>
  <c r="EM29" i="9"/>
  <c r="EM33" i="9"/>
  <c r="EM35" i="9"/>
  <c r="EM36" i="9"/>
  <c r="EM37" i="9"/>
  <c r="EM38" i="9"/>
  <c r="EM39" i="9"/>
  <c r="EM40" i="9"/>
  <c r="EM41" i="9"/>
  <c r="EM3" i="9"/>
  <c r="EK2" i="9"/>
  <c r="EM4" i="9"/>
  <c r="EM9" i="9"/>
  <c r="EL9" i="9"/>
  <c r="EK9" i="9"/>
  <c r="D9" i="9"/>
  <c r="D8" i="9"/>
  <c r="T6" i="9"/>
  <c r="E61" i="9"/>
  <c r="EK45" i="9"/>
  <c r="DL6" i="9"/>
  <c r="CN6" i="9"/>
  <c r="BP6" i="9"/>
  <c r="AR6" i="9"/>
  <c r="E24" i="8"/>
  <c r="E22" i="8"/>
  <c r="E20" i="8"/>
  <c r="E18" i="8"/>
  <c r="E16" i="8"/>
  <c r="E14" i="8"/>
  <c r="E12" i="8"/>
  <c r="E10" i="8"/>
  <c r="E9" i="8"/>
  <c r="H27" i="8"/>
  <c r="J27" i="8"/>
  <c r="L27" i="8"/>
  <c r="N27" i="8"/>
  <c r="P27" i="8"/>
  <c r="R27" i="8"/>
  <c r="T27" i="8"/>
  <c r="V27" i="8"/>
  <c r="X27" i="8"/>
  <c r="Z27" i="8"/>
  <c r="AB27" i="8"/>
  <c r="AD27" i="8"/>
  <c r="AF27" i="8"/>
  <c r="AH27" i="8"/>
  <c r="AJ27" i="8"/>
  <c r="AL27" i="8"/>
  <c r="AN27" i="8"/>
  <c r="AP27" i="8"/>
  <c r="AR27" i="8"/>
  <c r="AT27" i="8"/>
  <c r="AV27" i="8"/>
  <c r="AX27" i="8"/>
  <c r="H29" i="8"/>
  <c r="AZ27" i="8"/>
  <c r="F27" i="8"/>
  <c r="EN3" i="13"/>
  <c r="AR46" i="13"/>
  <c r="N45" i="13"/>
  <c r="X45" i="13"/>
  <c r="AF45" i="13"/>
  <c r="AN45" i="13"/>
  <c r="AV45" i="13"/>
  <c r="BD45" i="13"/>
  <c r="BL45" i="13"/>
  <c r="BT45" i="13"/>
  <c r="CB45" i="13"/>
  <c r="CJ45" i="13"/>
  <c r="CR45" i="13"/>
  <c r="CZ45" i="13"/>
  <c r="DH45" i="13"/>
  <c r="DP45" i="13"/>
  <c r="DX45" i="13"/>
  <c r="L45" i="13"/>
  <c r="AD45" i="13"/>
  <c r="AL45" i="13"/>
  <c r="BB45" i="13"/>
  <c r="BR45" i="13"/>
  <c r="BZ45" i="13"/>
  <c r="CP45" i="13"/>
  <c r="CX45" i="13"/>
  <c r="DN45" i="13"/>
  <c r="BP46" i="13"/>
  <c r="H45" i="13"/>
  <c r="P45" i="13"/>
  <c r="Z45" i="13"/>
  <c r="AH45" i="13"/>
  <c r="AP45" i="13"/>
  <c r="AX45" i="13"/>
  <c r="BF45" i="13"/>
  <c r="BN45" i="13"/>
  <c r="BV45" i="13"/>
  <c r="CD45" i="13"/>
  <c r="CL45" i="13"/>
  <c r="CT45" i="13"/>
  <c r="DB45" i="13"/>
  <c r="DJ45" i="13"/>
  <c r="DR45" i="13"/>
  <c r="DZ45" i="13"/>
  <c r="V45" i="13"/>
  <c r="T45" i="13"/>
  <c r="AT45" i="13"/>
  <c r="BJ45" i="13"/>
  <c r="CH45" i="13"/>
  <c r="DF45" i="13"/>
  <c r="DV45" i="13"/>
  <c r="J45" i="13"/>
  <c r="R45" i="13"/>
  <c r="AB45" i="13"/>
  <c r="AJ45" i="13"/>
  <c r="AR45" i="13"/>
  <c r="AZ45" i="13"/>
  <c r="BH45" i="13"/>
  <c r="BP45" i="13"/>
  <c r="BX45" i="13"/>
  <c r="CF45" i="13"/>
  <c r="CN45" i="13"/>
  <c r="CV45" i="13"/>
  <c r="DD45" i="13"/>
  <c r="DL45" i="13"/>
  <c r="DT45" i="13"/>
  <c r="CN46" i="13"/>
  <c r="T46" i="13"/>
  <c r="DL46" i="13"/>
  <c r="EK45" i="13"/>
  <c r="EK3" i="13"/>
  <c r="EM3" i="13"/>
  <c r="EM4" i="13"/>
  <c r="EK44" i="13"/>
  <c r="E35" i="10"/>
  <c r="B37" i="10"/>
  <c r="D6" i="10"/>
  <c r="EK7" i="13"/>
  <c r="EM7" i="13"/>
  <c r="EK2" i="13"/>
  <c r="EL7" i="13"/>
  <c r="D31" i="10"/>
  <c r="B39" i="10"/>
  <c r="D39" i="10"/>
</calcChain>
</file>

<file path=xl/sharedStrings.xml><?xml version="1.0" encoding="utf-8"?>
<sst xmlns="http://schemas.openxmlformats.org/spreadsheetml/2006/main" count="1492" uniqueCount="228">
  <si>
    <t>PNP</t>
  </si>
  <si>
    <t>Planungsprogramm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</si>
  <si>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</si>
  <si>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</si>
  <si>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</si>
  <si>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</si>
  <si>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</si>
  <si>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</si>
  <si>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</si>
  <si>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</si>
  <si>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</si>
  <si>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</si>
  <si>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</si>
  <si>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</si>
  <si>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AeBo</t>
  </si>
  <si>
    <t>Prozentuale Zuteilung</t>
  </si>
  <si>
    <t>Jahr 2017</t>
  </si>
  <si>
    <t>Bauausführung</t>
  </si>
  <si>
    <t>PL</t>
  </si>
  <si>
    <t>…..</t>
  </si>
  <si>
    <t>Jahr 2021</t>
  </si>
  <si>
    <t>JS</t>
  </si>
  <si>
    <t>B</t>
  </si>
  <si>
    <t>D</t>
  </si>
  <si>
    <t>C</t>
  </si>
  <si>
    <t>E</t>
  </si>
  <si>
    <t>JS ITB</t>
  </si>
  <si>
    <t>JS SBM</t>
  </si>
  <si>
    <t>Jahr 2022</t>
  </si>
  <si>
    <t>M. Palumbo</t>
  </si>
  <si>
    <t>S. Mollet</t>
  </si>
  <si>
    <t>M. Bäumle</t>
  </si>
  <si>
    <t>FBL -Tunnel</t>
  </si>
  <si>
    <t>S. Forlin</t>
  </si>
  <si>
    <t>L. Falzone</t>
  </si>
  <si>
    <t>R. Henz</t>
  </si>
  <si>
    <t xml:space="preserve">Assistenz </t>
  </si>
  <si>
    <t>J. Stöhr</t>
  </si>
  <si>
    <t>Summe - Phase, Std.</t>
  </si>
  <si>
    <t>Keine Baumassnahmen</t>
  </si>
  <si>
    <t>SM -720.14, 720.15, 720.16 ==&gt; ca. 0.15 Mio.</t>
  </si>
  <si>
    <t>Tunnel Ebenrain ==&gt; ca. 9 Mio.</t>
  </si>
  <si>
    <t>Tunnel Oberburg ==&gt; ca. 0.7 Mio.</t>
  </si>
  <si>
    <t>Beschichtung Tunnel</t>
  </si>
  <si>
    <t>JS-K: 410.13, 410.14, 410.15, 410.16 ==&gt; ca. 1.0 Mio.</t>
  </si>
  <si>
    <t>JS-K: 410.08, 410.09, 410.10, 410.11, 430.09, 430.10, 420.99 ==&gt; 6.8 Mio.</t>
  </si>
  <si>
    <t>PL-Stv.</t>
  </si>
  <si>
    <t>Bauleiter-Trasse</t>
  </si>
  <si>
    <t>Bauleiter - Tunnel</t>
  </si>
  <si>
    <t>FBL - Geotechnik</t>
  </si>
  <si>
    <t>AeBo-K: UNF-430.18, UEF-420.06 / DL-440.10 / LSW-711.16, 711.17, 711.18, 711.19, 711.20 ==&gt; ca. 1.2 Mio.</t>
  </si>
  <si>
    <t>AeBo-K: UEF-420.03, 420.04, 420.05 / UNF-430.12 / DL-440.08  / LSW-711.07, 711.09, 711.10, 711.12, 711.13, 711.14, 711.15 ==&gt; ca. 1.2 Mio.</t>
  </si>
  <si>
    <t>Zusammenzug  Ausführung</t>
  </si>
  <si>
    <t>Kat.</t>
  </si>
  <si>
    <t>Bauleiter - KB</t>
  </si>
  <si>
    <t>FBL - K</t>
  </si>
  <si>
    <t>Durchschnitt Monat:</t>
  </si>
  <si>
    <t>Jahresarbeitszeit:</t>
  </si>
  <si>
    <t>Abzüglich Ferien:</t>
  </si>
  <si>
    <t>Prognose Personaleinsatz gemäss Terminplan</t>
  </si>
  <si>
    <t>Vertrag</t>
  </si>
  <si>
    <t>Abgebildeter Vorschlag</t>
  </si>
  <si>
    <t>F</t>
  </si>
  <si>
    <t>G</t>
  </si>
  <si>
    <t>Summe Stunden</t>
  </si>
  <si>
    <t>Summe CHF</t>
  </si>
  <si>
    <t>ZMT</t>
  </si>
  <si>
    <t>Jahr 2016</t>
  </si>
  <si>
    <t>CBL</t>
  </si>
  <si>
    <t>Bauleiter</t>
  </si>
  <si>
    <t>Reduziertes Pensum</t>
  </si>
  <si>
    <t>Summe h/Monat</t>
  </si>
  <si>
    <t>Summe h - Total für die Phase 52</t>
  </si>
  <si>
    <t>h</t>
  </si>
  <si>
    <t>Jahr 2026</t>
  </si>
  <si>
    <t>Jahr 2025</t>
  </si>
  <si>
    <t>Jahr 2024</t>
  </si>
  <si>
    <t>Jahr 2023</t>
  </si>
  <si>
    <t>M. Malfatti</t>
  </si>
  <si>
    <t>Bauleiter - Trasse - Belag</t>
  </si>
  <si>
    <t>Summe h pro Monat</t>
  </si>
  <si>
    <t>Summe g pro Jahr</t>
  </si>
  <si>
    <t>Stand: 28.04.20</t>
  </si>
  <si>
    <t>Erhöhung mit Überlegung mit ZMT</t>
  </si>
  <si>
    <t>Stundenmix. für die Phase Ausführung:</t>
  </si>
  <si>
    <t>Fachbereich</t>
  </si>
  <si>
    <t>Bemerkungen</t>
  </si>
  <si>
    <t>[CHF]</t>
  </si>
  <si>
    <t>[h]</t>
  </si>
  <si>
    <t>Grundauftrag</t>
  </si>
  <si>
    <t>MK / AP</t>
  </si>
  <si>
    <t>Es existieren hierfür die NO 1-8.</t>
  </si>
  <si>
    <t>MP / DP</t>
  </si>
  <si>
    <t>Ausschreibung, Offertvergleich, Vergabeantrag</t>
  </si>
  <si>
    <t>Derzeit keine Veränderung zu erwarten.</t>
  </si>
  <si>
    <t>Unterlagen für die Ausführung</t>
  </si>
  <si>
    <t>Bau / Massnahmenausführung</t>
  </si>
  <si>
    <t>Als Folge der Bauzeitverlängerung von ca. 2 Jahren auf  ca. 4 Jahre, ergibt sich eine Veränderung. Siehe Abschnitt "Prognose der möglichen Veränderungen".</t>
  </si>
  <si>
    <t>Honorarzuschläge (T/G für Nacht und Wochenende)</t>
  </si>
  <si>
    <t>---</t>
  </si>
  <si>
    <t>-</t>
  </si>
  <si>
    <t>Zusatzleistungen</t>
  </si>
  <si>
    <t>Diese können noch freigegeben werden.</t>
  </si>
  <si>
    <t>Inbetriebnahme, Abschluss</t>
  </si>
  <si>
    <t>Eingereichte und genehmigte Nachträge</t>
  </si>
  <si>
    <t>Prognose der möglichen Veränderungen</t>
  </si>
  <si>
    <t>Erste Endkostenprognose</t>
  </si>
  <si>
    <t>"50%-Regel"</t>
  </si>
  <si>
    <t>(Grundauftrag + 50%)</t>
  </si>
  <si>
    <t>("+" unter dem Kostendach der "50%-Regel" / 
"-" über dem Kostendach der "50%-Regel")</t>
  </si>
  <si>
    <t>Bemerkungen:</t>
  </si>
  <si>
    <t xml:space="preserve">Endkostenprognose            </t>
  </si>
  <si>
    <t>Honorar (exkl. NK)</t>
  </si>
  <si>
    <t>Siehe sep. NO, genehmigt</t>
  </si>
  <si>
    <t>Es existiert hierfür die NO 9.</t>
  </si>
  <si>
    <t>Es existieren hierfür die NO 10 + 11.</t>
  </si>
  <si>
    <t>Ertüchtigung PS, Nothaltebuchten, MSÜ</t>
  </si>
  <si>
    <t>SM-720.21 (6 Stk.)  ca. 2 Mio.</t>
  </si>
  <si>
    <t>BL - SM/ HS</t>
  </si>
  <si>
    <t>SM-720.17 - 20,-23 (5 Stk.) / HS-760.07, 760.12, 760.13, 760.14 / SSSB-763.0, 763.07, 763.08, 763.10, 763.11, 763.12 ==&gt; ca. 5.1 Mio.</t>
  </si>
  <si>
    <t>SM-720.17 -20,-23 (5 Stk.) / HS-760.07, 760.12, 760.13, 760.14 / SSSB-763.0, 763.07, 763.08, 763.10, 763.11, 763.12 ==&gt; ca. 5.1 Mio.</t>
  </si>
  <si>
    <t>CBL (ca. 50%) + FBL-Trasse</t>
  </si>
  <si>
    <t>SM-720.17-20,-23 (5 Stk.) / HS-760.07, 760.12, 760.13, 760.14 / SSSB-763.0, 763.07, 763.08, 763.10, 763.11, 763.12 ==&gt; ca. 5.1 Mio.</t>
  </si>
  <si>
    <t>JS-K: 410.13, 410.14, 410.15, 410.16 ==&gt; ca. 1.0 Mio.
AeBo-K: UNF-430.18, UEF-420.06 / DL-440.10 / LSW-711.16, 711.17, 711.18, 711.19, 711.20 ==&gt; ca. 1.2 Mio.</t>
  </si>
  <si>
    <t>JS-K: 410.08, 410.09, 410.10, 410.11, 430.09, 430.10, 420.99 ==&gt; 6.8 Mio.
AeBo-K: UEF-420.03, 420.04, 420.05 / UNF-430.12 / DL-440.08  / LSW-711.07, 711.09, 711.10, 711.12, 711.13, 711.14, 711.15 ==&gt; ca. 1.2 Mio.</t>
  </si>
  <si>
    <t>Bauleiter - Trasse - Belag - ÖRB</t>
  </si>
  <si>
    <t xml:space="preserve">Prognose Personaleinsatz gemäss Terminplan </t>
  </si>
  <si>
    <t>Honorarermittlung gemäss SIA LHO 103 (2014)</t>
  </si>
  <si>
    <t>Grundparameter:</t>
  </si>
  <si>
    <t>Satzbestimmende Baukosten:</t>
  </si>
  <si>
    <t>Strasse-/Tiefbau</t>
  </si>
  <si>
    <t>Anteil Kunstbauten:</t>
  </si>
  <si>
    <t>Div./ Unvorhergesehenes</t>
  </si>
  <si>
    <t>Anteil Trasse:</t>
  </si>
  <si>
    <t>Z1 =</t>
  </si>
  <si>
    <t xml:space="preserve"> </t>
  </si>
  <si>
    <t>Z2 =</t>
  </si>
  <si>
    <t>p  =</t>
  </si>
  <si>
    <t xml:space="preserve">n = </t>
  </si>
  <si>
    <t xml:space="preserve">r = </t>
  </si>
  <si>
    <t xml:space="preserve">s = </t>
  </si>
  <si>
    <t>i =</t>
  </si>
  <si>
    <t>Ba</t>
  </si>
  <si>
    <t>Bp</t>
  </si>
  <si>
    <t>q</t>
  </si>
  <si>
    <t>Tm (h)</t>
  </si>
  <si>
    <t>i</t>
  </si>
  <si>
    <t>Tp</t>
  </si>
  <si>
    <t>Stunden-</t>
  </si>
  <si>
    <t>Hon'kosten</t>
  </si>
  <si>
    <t>Neben-</t>
  </si>
  <si>
    <t>Gesamt-</t>
  </si>
  <si>
    <t>MWST</t>
  </si>
  <si>
    <t>Phase</t>
  </si>
  <si>
    <t>Grund-</t>
  </si>
  <si>
    <t>Zuschlag</t>
  </si>
  <si>
    <t>total</t>
  </si>
  <si>
    <t>ansatz</t>
  </si>
  <si>
    <t>exkl. NK</t>
  </si>
  <si>
    <t>kosten</t>
  </si>
  <si>
    <t>summe</t>
  </si>
  <si>
    <t>Grundofferte 2002</t>
  </si>
  <si>
    <t>leistungen</t>
  </si>
  <si>
    <t>Tragkonstr.</t>
  </si>
  <si>
    <t>exkl. MWST</t>
  </si>
  <si>
    <t>inkl. MWST</t>
  </si>
  <si>
    <t>Fr. / h</t>
  </si>
  <si>
    <t>Fr.</t>
  </si>
  <si>
    <t>Vorprojekt</t>
  </si>
  <si>
    <t>Bauprojekt</t>
  </si>
  <si>
    <t>Bewilligungsverfahren</t>
  </si>
  <si>
    <t>Ausschreibung</t>
  </si>
  <si>
    <t>Ausführungsprojekt</t>
  </si>
  <si>
    <t>Zuschlag Anteil Tragkonstr.</t>
  </si>
  <si>
    <t>Bauleitung</t>
  </si>
  <si>
    <t>IBN, Abschluss</t>
  </si>
  <si>
    <t>Total</t>
  </si>
  <si>
    <t xml:space="preserve">Rabatt </t>
  </si>
  <si>
    <t>in % zu den Baukosten</t>
  </si>
  <si>
    <t>Stand: Mai 20</t>
  </si>
  <si>
    <t>Nach KV  ca.60 MiO. Bausumme</t>
  </si>
  <si>
    <t>Trasse</t>
  </si>
  <si>
    <t>IP, Tunnelrot</t>
  </si>
  <si>
    <t>Trassearbeiten</t>
  </si>
  <si>
    <t>Tunnel</t>
  </si>
  <si>
    <t>SM/ Geotechnik</t>
  </si>
  <si>
    <t>Kunstbauten</t>
  </si>
  <si>
    <t>So wurde projektiert, so muss aber nicht die Bauleitung erfolgen</t>
  </si>
  <si>
    <t>…</t>
  </si>
  <si>
    <t>BL für …..............</t>
  </si>
  <si>
    <t>….</t>
  </si>
  <si>
    <t>Summe h pro Jahr</t>
  </si>
  <si>
    <t>öBL für Trasse</t>
  </si>
  <si>
    <t>öBL für Tunnel</t>
  </si>
  <si>
    <t>öBL für Kunstbauten</t>
  </si>
  <si>
    <t>öBL für SM/ Geotechnik</t>
  </si>
  <si>
    <t>Zuteilung folgt</t>
  </si>
  <si>
    <t>Summe % pro Monat</t>
  </si>
  <si>
    <t>Gemäss Terminprogramm erfolgen die Arbeiten in den jeweiligen Fachgebieten (nicht abgschliessen und komplett) in folgender Zeitspanne....</t>
  </si>
  <si>
    <t>c</t>
  </si>
  <si>
    <t xml:space="preserve">Prognostiziertes Delta zur "50%-Regel" </t>
  </si>
  <si>
    <t>NO 1 Hauptinspektionen</t>
  </si>
  <si>
    <t>NO 2 Akustik+Archiv</t>
  </si>
  <si>
    <t>NO 3 ZU SM Ebmatt</t>
  </si>
  <si>
    <t>NO 4 Auftragsanp. MK</t>
  </si>
  <si>
    <t>NO 5 Nichtlineare Berechn.</t>
  </si>
  <si>
    <t>NO 6 Auftragsanp. MK/AP</t>
  </si>
  <si>
    <t>NO 7 Wildtierquerung</t>
  </si>
  <si>
    <t>NO 8 Auftragsanp. MK/AP</t>
  </si>
  <si>
    <t>NO 9 Auftragsanp. MP/DP</t>
  </si>
  <si>
    <t>NO 10 Auftragsanp. Subm.</t>
  </si>
  <si>
    <t>NO 11 Auftragsanp. Subm.</t>
  </si>
  <si>
    <t>NO 12 Phase 52: Verlängerung der Bauleitung</t>
  </si>
  <si>
    <t>Aufwandschätzung INGE für die Phase 51 Anteil WTQ</t>
  </si>
  <si>
    <t>[CHF/h]</t>
  </si>
  <si>
    <t>M.Bäumle, R.Henz, L.Falzone, S.Forlin, M.Malfatti</t>
  </si>
  <si>
    <t>Projektadministration CBL</t>
  </si>
  <si>
    <t xml:space="preserve">FBL K, TG, T/U </t>
  </si>
  <si>
    <t>Std.</t>
  </si>
  <si>
    <t>%</t>
  </si>
  <si>
    <t>Inst.Platz, Tunnelrot</t>
  </si>
  <si>
    <t>Stand 29.07.2020</t>
  </si>
  <si>
    <t>NO 13 Phase 51: Abzug Honorar INGE für WTQ Phase 51</t>
  </si>
  <si>
    <t>NO 14 Phase 51: Honorar-Minderaufwand INGE für UfA</t>
  </si>
  <si>
    <t>Zusatz-Std zu Vertrag (16'500): Als Folge der Bauzeitverlängerung von ca. 2 Jahren auf  ca. 4 1/2 Jahre, ergibt sich eine Veränderung. INGE hat dabei basierend auf dem Grundauftrag eine Hochrechnung und Ausblickprognose gemacht.</t>
  </si>
  <si>
    <t>Stand: 29.07.20 / FL</t>
  </si>
  <si>
    <t>INGE schätzt einen geringen H-Aufwand für die Phase 51 ab, Schätzung liegt bei ca. 12'700h</t>
  </si>
  <si>
    <t>Stand: 29.07.20 / FL,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</si>
</sst>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#,##0.00_ ;\-#,##0.00\ "/>
    <numFmt numFmtId="165" formatCode="#,##0_ ;\-#,##0\ "/>
    <numFmt numFmtId="166" formatCode="_ * #,##0_ ;_ * \-#,##0_ ;_ * &quot;-&quot;??_ ;_ @_ "/>
    <numFmt numFmtId="167" formatCode="0.000000"/>
    <numFmt numFmtId="168" formatCode="0.0%"/>
    <numFmt numFmtId="169" formatCode="0.0"/>
  </numFmts>
  <fonts count="51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Arial Narrow"/>
      <family val="2"/>
    </font>
    <font>
      <b/>
      <sz val="6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5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6"/>
      <color rgb="FFFF0000"/>
      <name val="Arial Narrow"/>
      <family val="2"/>
    </font>
    <font>
      <sz val="7"/>
      <color rgb="FFFF0000"/>
      <name val="Arial Narrow"/>
      <family val="2"/>
    </font>
    <font>
      <b/>
      <sz val="7"/>
      <color rgb="FFFF0000"/>
      <name val="Arial Narrow"/>
      <family val="2"/>
    </font>
    <font>
      <sz val="5"/>
      <color rgb="FFFF0000"/>
      <name val="Arial Narrow"/>
      <family val="2"/>
    </font>
    <font>
      <sz val="5"/>
      <color theme="1"/>
      <name val="Arial Narrow"/>
      <family val="2"/>
    </font>
    <font>
      <b/>
      <sz val="6"/>
      <color rgb="FFFF0000"/>
      <name val="Arial Narrow"/>
      <family val="2"/>
    </font>
    <font>
      <b/>
      <sz val="8"/>
      <name val="Arial"/>
      <family val="2"/>
    </font>
    <font>
      <b/>
      <sz val="14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color theme="0"/>
      <name val="Arial Narrow"/>
      <family val="2"/>
    </font>
    <font>
      <b/>
      <sz val="7"/>
      <color theme="0"/>
      <name val="Arial Narrow"/>
      <family val="2"/>
    </font>
    <font>
      <sz val="7"/>
      <color theme="3"/>
      <name val="Arial Narrow"/>
      <family val="2"/>
    </font>
    <font>
      <sz val="5"/>
      <color theme="3"/>
      <name val="Arial Narrow"/>
      <family val="2"/>
    </font>
    <font>
      <sz val="6"/>
      <color theme="3"/>
      <name val="Arial Narrow"/>
      <family val="2"/>
    </font>
    <font>
      <b/>
      <sz val="7"/>
      <color theme="3"/>
      <name val="Arial Narrow"/>
      <family val="2"/>
    </font>
    <font>
      <b/>
      <i/>
      <sz val="10"/>
      <color theme="0"/>
      <name val="Arial"/>
      <family val="2"/>
    </font>
    <font>
      <i/>
      <sz val="10"/>
      <name val="Arial"/>
      <family val="2"/>
    </font>
    <font>
      <b/>
      <sz val="14"/>
      <name val="Arial Narrow"/>
      <family val="2"/>
    </font>
    <font>
      <b/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9"/>
      </left>
      <right style="thin">
        <color indexed="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hair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6">
    <xf numFmtId="0" fontId="0" fillId="0" borderId="0" xfId="0"/>
    <xf numFmtId="0" fontId="3" fillId="0" borderId="12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4" fillId="0" borderId="12" xfId="3" applyFont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3" fillId="0" borderId="17" xfId="3" applyFont="1" applyBorder="1" applyAlignment="1">
      <alignment vertical="center"/>
    </xf>
    <xf numFmtId="0" fontId="3" fillId="0" borderId="22" xfId="3" applyFont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7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8" fillId="0" borderId="15" xfId="3" applyFont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2" xfId="3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3" xfId="3" applyFont="1" applyFill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7" borderId="25" xfId="3" applyFont="1" applyFill="1" applyBorder="1" applyAlignment="1">
      <alignment horizontal="center" vertical="center"/>
    </xf>
    <xf numFmtId="0" fontId="3" fillId="3" borderId="25" xfId="3" applyFont="1" applyFill="1" applyBorder="1" applyAlignment="1">
      <alignment horizontal="center" vertical="center"/>
    </xf>
    <xf numFmtId="0" fontId="3" fillId="0" borderId="15" xfId="3" applyFont="1" applyBorder="1" applyAlignment="1">
      <alignment vertical="center"/>
    </xf>
    <xf numFmtId="0" fontId="3" fillId="7" borderId="15" xfId="3" applyFont="1" applyFill="1" applyBorder="1" applyAlignment="1">
      <alignment vertical="center"/>
    </xf>
    <xf numFmtId="0" fontId="3" fillId="0" borderId="16" xfId="3" applyFont="1" applyFill="1" applyBorder="1" applyAlignment="1">
      <alignment vertical="center"/>
    </xf>
    <xf numFmtId="0" fontId="5" fillId="7" borderId="0" xfId="3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3" fillId="0" borderId="16" xfId="3" applyFont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9" xfId="3" applyFont="1" applyBorder="1" applyAlignment="1">
      <alignment vertical="center"/>
    </xf>
    <xf numFmtId="0" fontId="3" fillId="0" borderId="40" xfId="3" applyFont="1" applyBorder="1" applyAlignment="1">
      <alignment vertical="center"/>
    </xf>
    <xf numFmtId="0" fontId="3" fillId="0" borderId="41" xfId="3" applyFont="1" applyBorder="1" applyAlignment="1">
      <alignment vertical="center"/>
    </xf>
    <xf numFmtId="0" fontId="3" fillId="0" borderId="42" xfId="3" applyFont="1" applyFill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4" xfId="3" applyFont="1" applyBorder="1" applyAlignment="1">
      <alignment vertical="center"/>
    </xf>
    <xf numFmtId="0" fontId="3" fillId="0" borderId="45" xfId="3" applyFont="1" applyFill="1" applyBorder="1" applyAlignment="1">
      <alignment vertical="center"/>
    </xf>
    <xf numFmtId="0" fontId="3" fillId="0" borderId="46" xfId="3" applyFont="1" applyFill="1" applyBorder="1" applyAlignment="1">
      <alignment vertical="center"/>
    </xf>
    <xf numFmtId="1" fontId="3" fillId="0" borderId="38" xfId="3" applyNumberFormat="1" applyFont="1" applyFill="1" applyBorder="1" applyAlignment="1">
      <alignment vertical="center"/>
    </xf>
    <xf numFmtId="1" fontId="3" fillId="0" borderId="40" xfId="3" applyNumberFormat="1" applyFont="1" applyFill="1" applyBorder="1" applyAlignment="1">
      <alignment vertical="center"/>
    </xf>
    <xf numFmtId="1" fontId="3" fillId="5" borderId="40" xfId="3" applyNumberFormat="1" applyFont="1" applyFill="1" applyBorder="1" applyAlignment="1">
      <alignment vertical="center"/>
    </xf>
    <xf numFmtId="0" fontId="3" fillId="0" borderId="25" xfId="3" applyFont="1" applyFill="1" applyBorder="1" applyAlignment="1">
      <alignment horizontal="center" vertical="center"/>
    </xf>
    <xf numFmtId="0" fontId="3" fillId="0" borderId="53" xfId="3" applyFont="1" applyBorder="1" applyAlignment="1">
      <alignment horizontal="center" vertical="center"/>
    </xf>
    <xf numFmtId="0" fontId="12" fillId="0" borderId="12" xfId="3" applyFont="1" applyFill="1" applyBorder="1" applyAlignment="1">
      <alignment vertical="center"/>
    </xf>
    <xf numFmtId="0" fontId="12" fillId="0" borderId="1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3" fillId="0" borderId="52" xfId="3" applyFont="1" applyBorder="1" applyAlignment="1">
      <alignment vertical="center"/>
    </xf>
    <xf numFmtId="0" fontId="3" fillId="0" borderId="55" xfId="3" applyFont="1" applyBorder="1" applyAlignment="1">
      <alignment vertical="center"/>
    </xf>
    <xf numFmtId="0" fontId="3" fillId="9" borderId="25" xfId="3" applyFont="1" applyFill="1" applyBorder="1" applyAlignment="1">
      <alignment horizontal="center" vertical="center"/>
    </xf>
    <xf numFmtId="0" fontId="3" fillId="10" borderId="25" xfId="3" applyFont="1" applyFill="1" applyBorder="1" applyAlignment="1">
      <alignment horizontal="center" vertical="center"/>
    </xf>
    <xf numFmtId="0" fontId="9" fillId="0" borderId="53" xfId="3" applyFont="1" applyBorder="1" applyAlignment="1">
      <alignment vertical="center"/>
    </xf>
    <xf numFmtId="0" fontId="13" fillId="7" borderId="15" xfId="3" applyFont="1" applyFill="1" applyBorder="1" applyAlignment="1">
      <alignment horizontal="right" vertical="center"/>
    </xf>
    <xf numFmtId="0" fontId="13" fillId="7" borderId="19" xfId="3" applyFont="1" applyFill="1" applyBorder="1" applyAlignment="1">
      <alignment horizontal="right" vertical="center"/>
    </xf>
    <xf numFmtId="0" fontId="13" fillId="7" borderId="17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right" vertical="center"/>
    </xf>
    <xf numFmtId="0" fontId="14" fillId="7" borderId="0" xfId="3" applyFont="1" applyFill="1" applyBorder="1" applyAlignment="1">
      <alignment horizontal="center" vertical="center"/>
    </xf>
    <xf numFmtId="0" fontId="3" fillId="7" borderId="54" xfId="3" applyFont="1" applyFill="1" applyBorder="1" applyAlignment="1">
      <alignment vertical="center"/>
    </xf>
    <xf numFmtId="0" fontId="3" fillId="0" borderId="52" xfId="3" applyFont="1" applyFill="1" applyBorder="1" applyAlignment="1">
      <alignment vertical="center"/>
    </xf>
    <xf numFmtId="1" fontId="3" fillId="5" borderId="38" xfId="3" applyNumberFormat="1" applyFont="1" applyFill="1" applyBorder="1" applyAlignment="1">
      <alignment vertical="center"/>
    </xf>
    <xf numFmtId="0" fontId="4" fillId="0" borderId="54" xfId="3" applyFont="1" applyBorder="1" applyAlignment="1">
      <alignment vertical="center"/>
    </xf>
    <xf numFmtId="0" fontId="7" fillId="0" borderId="54" xfId="3" applyFont="1" applyBorder="1" applyAlignment="1">
      <alignment horizontal="center" vertical="center"/>
    </xf>
    <xf numFmtId="0" fontId="3" fillId="0" borderId="54" xfId="3" applyFont="1" applyBorder="1" applyAlignment="1">
      <alignment vertical="center"/>
    </xf>
    <xf numFmtId="1" fontId="3" fillId="0" borderId="56" xfId="3" applyNumberFormat="1" applyFont="1" applyFill="1" applyBorder="1" applyAlignment="1">
      <alignment vertical="center"/>
    </xf>
    <xf numFmtId="0" fontId="3" fillId="0" borderId="28" xfId="3" applyFont="1" applyBorder="1" applyAlignment="1">
      <alignment vertical="center"/>
    </xf>
    <xf numFmtId="0" fontId="4" fillId="0" borderId="55" xfId="3" applyFont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3" fillId="0" borderId="55" xfId="3" applyFont="1" applyFill="1" applyBorder="1" applyAlignment="1">
      <alignment vertical="center"/>
    </xf>
    <xf numFmtId="0" fontId="3" fillId="0" borderId="18" xfId="3" applyFont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1" fontId="3" fillId="7" borderId="0" xfId="3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horizontal="right"/>
    </xf>
    <xf numFmtId="0" fontId="10" fillId="8" borderId="35" xfId="0" applyFont="1" applyFill="1" applyBorder="1" applyAlignment="1">
      <alignment horizontal="right"/>
    </xf>
    <xf numFmtId="0" fontId="10" fillId="8" borderId="36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9" fontId="10" fillId="8" borderId="34" xfId="1" applyFont="1" applyFill="1" applyBorder="1" applyAlignment="1">
      <alignment horizontal="right"/>
    </xf>
    <xf numFmtId="9" fontId="10" fillId="8" borderId="8" xfId="1" applyFont="1" applyFill="1" applyBorder="1" applyAlignment="1">
      <alignment horizontal="right"/>
    </xf>
    <xf numFmtId="9" fontId="10" fillId="11" borderId="34" xfId="1" applyFont="1" applyFill="1" applyBorder="1" applyAlignment="1">
      <alignment horizontal="right"/>
    </xf>
    <xf numFmtId="9" fontId="10" fillId="11" borderId="8" xfId="1" applyFont="1" applyFill="1" applyBorder="1" applyAlignment="1">
      <alignment horizontal="right"/>
    </xf>
    <xf numFmtId="0" fontId="11" fillId="11" borderId="31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9" fontId="10" fillId="11" borderId="32" xfId="1" applyFont="1" applyFill="1" applyBorder="1" applyAlignment="1">
      <alignment horizontal="right"/>
    </xf>
    <xf numFmtId="0" fontId="5" fillId="0" borderId="18" xfId="3" applyFont="1" applyFill="1" applyBorder="1" applyAlignment="1">
      <alignment vertical="center"/>
    </xf>
    <xf numFmtId="9" fontId="12" fillId="0" borderId="38" xfId="1" applyFont="1" applyFill="1" applyBorder="1" applyAlignment="1">
      <alignment vertical="center"/>
    </xf>
    <xf numFmtId="9" fontId="12" fillId="0" borderId="42" xfId="1" applyFont="1" applyFill="1" applyBorder="1" applyAlignment="1">
      <alignment vertical="center"/>
    </xf>
    <xf numFmtId="9" fontId="12" fillId="0" borderId="40" xfId="1" applyFont="1" applyFill="1" applyBorder="1" applyAlignment="1">
      <alignment vertical="center"/>
    </xf>
    <xf numFmtId="9" fontId="17" fillId="0" borderId="43" xfId="1" applyFont="1" applyFill="1" applyBorder="1" applyAlignment="1">
      <alignment vertical="center"/>
    </xf>
    <xf numFmtId="9" fontId="17" fillId="5" borderId="38" xfId="1" applyFont="1" applyFill="1" applyBorder="1" applyAlignment="1">
      <alignment vertical="center"/>
    </xf>
    <xf numFmtId="9" fontId="17" fillId="0" borderId="43" xfId="1" applyFont="1" applyBorder="1" applyAlignment="1">
      <alignment vertical="center"/>
    </xf>
    <xf numFmtId="9" fontId="17" fillId="0" borderId="38" xfId="1" applyFont="1" applyBorder="1" applyAlignment="1">
      <alignment vertical="center"/>
    </xf>
    <xf numFmtId="9" fontId="17" fillId="0" borderId="40" xfId="1" applyFont="1" applyBorder="1" applyAlignment="1">
      <alignment vertical="center"/>
    </xf>
    <xf numFmtId="9" fontId="17" fillId="0" borderId="39" xfId="1" applyFont="1" applyBorder="1" applyAlignment="1">
      <alignment vertical="center"/>
    </xf>
    <xf numFmtId="9" fontId="17" fillId="0" borderId="44" xfId="1" applyFont="1" applyBorder="1" applyAlignment="1">
      <alignment vertical="center"/>
    </xf>
    <xf numFmtId="9" fontId="17" fillId="0" borderId="41" xfId="1" applyFont="1" applyBorder="1" applyAlignment="1">
      <alignment vertical="center"/>
    </xf>
    <xf numFmtId="0" fontId="9" fillId="0" borderId="18" xfId="3" applyFont="1" applyBorder="1" applyAlignment="1">
      <alignment vertical="center"/>
    </xf>
    <xf numFmtId="0" fontId="9" fillId="0" borderId="22" xfId="3" applyFont="1" applyFill="1" applyBorder="1" applyAlignment="1">
      <alignment vertical="center"/>
    </xf>
    <xf numFmtId="0" fontId="5" fillId="0" borderId="62" xfId="3" applyFont="1" applyBorder="1" applyAlignment="1">
      <alignment vertical="center"/>
    </xf>
    <xf numFmtId="0" fontId="9" fillId="0" borderId="63" xfId="3" applyFont="1" applyBorder="1" applyAlignment="1">
      <alignment vertical="center"/>
    </xf>
    <xf numFmtId="0" fontId="9" fillId="0" borderId="63" xfId="3" applyFont="1" applyFill="1" applyBorder="1" applyAlignment="1">
      <alignment vertical="center"/>
    </xf>
    <xf numFmtId="0" fontId="5" fillId="0" borderId="67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5" fillId="0" borderId="68" xfId="3" applyFont="1" applyFill="1" applyBorder="1" applyAlignment="1">
      <alignment vertical="center"/>
    </xf>
    <xf numFmtId="0" fontId="5" fillId="0" borderId="73" xfId="3" applyFont="1" applyBorder="1" applyAlignment="1">
      <alignment vertical="center"/>
    </xf>
    <xf numFmtId="0" fontId="5" fillId="0" borderId="75" xfId="3" applyFont="1" applyBorder="1" applyAlignment="1">
      <alignment vertical="center"/>
    </xf>
    <xf numFmtId="0" fontId="5" fillId="7" borderId="77" xfId="3" applyFont="1" applyFill="1" applyBorder="1" applyAlignment="1">
      <alignment vertical="center"/>
    </xf>
    <xf numFmtId="0" fontId="5" fillId="7" borderId="4" xfId="3" applyFont="1" applyFill="1" applyBorder="1" applyAlignment="1">
      <alignment vertical="center"/>
    </xf>
    <xf numFmtId="0" fontId="5" fillId="7" borderId="9" xfId="3" applyFont="1" applyFill="1" applyBorder="1" applyAlignment="1">
      <alignment vertical="center"/>
    </xf>
    <xf numFmtId="0" fontId="8" fillId="0" borderId="22" xfId="3" applyFont="1" applyBorder="1" applyAlignment="1">
      <alignment vertical="center"/>
    </xf>
    <xf numFmtId="0" fontId="8" fillId="0" borderId="28" xfId="3" applyFont="1" applyBorder="1" applyAlignment="1">
      <alignment vertical="center"/>
    </xf>
    <xf numFmtId="0" fontId="8" fillId="0" borderId="79" xfId="3" applyFont="1" applyBorder="1" applyAlignment="1">
      <alignment vertical="center"/>
    </xf>
    <xf numFmtId="0" fontId="5" fillId="0" borderId="80" xfId="3" applyFont="1" applyBorder="1" applyAlignment="1">
      <alignment vertical="center"/>
    </xf>
    <xf numFmtId="0" fontId="8" fillId="0" borderId="67" xfId="3" applyFont="1" applyBorder="1" applyAlignment="1">
      <alignment vertical="center"/>
    </xf>
    <xf numFmtId="3" fontId="8" fillId="0" borderId="81" xfId="3" applyNumberFormat="1" applyFont="1" applyBorder="1" applyAlignment="1">
      <alignment vertical="center"/>
    </xf>
    <xf numFmtId="3" fontId="8" fillId="0" borderId="68" xfId="3" applyNumberFormat="1" applyFont="1" applyBorder="1" applyAlignment="1">
      <alignment horizontal="left" vertical="center"/>
    </xf>
    <xf numFmtId="0" fontId="3" fillId="0" borderId="48" xfId="3" applyFont="1" applyFill="1" applyBorder="1" applyAlignment="1">
      <alignment vertical="center"/>
    </xf>
    <xf numFmtId="0" fontId="8" fillId="7" borderId="77" xfId="3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horizontal="left" vertical="center"/>
    </xf>
    <xf numFmtId="0" fontId="5" fillId="7" borderId="83" xfId="3" applyFont="1" applyFill="1" applyBorder="1" applyAlignment="1">
      <alignment vertical="center"/>
    </xf>
    <xf numFmtId="0" fontId="3" fillId="0" borderId="87" xfId="3" applyFont="1" applyFill="1" applyBorder="1" applyAlignment="1">
      <alignment vertical="center"/>
    </xf>
    <xf numFmtId="0" fontId="5" fillId="0" borderId="89" xfId="3" applyFont="1" applyBorder="1" applyAlignment="1">
      <alignment vertical="center"/>
    </xf>
    <xf numFmtId="0" fontId="5" fillId="0" borderId="92" xfId="3" applyFont="1" applyBorder="1" applyAlignment="1">
      <alignment vertical="center"/>
    </xf>
    <xf numFmtId="0" fontId="9" fillId="0" borderId="53" xfId="3" applyFont="1" applyFill="1" applyBorder="1" applyAlignment="1">
      <alignment vertical="center"/>
    </xf>
    <xf numFmtId="0" fontId="5" fillId="0" borderId="93" xfId="3" applyFont="1" applyBorder="1" applyAlignment="1">
      <alignment vertical="center"/>
    </xf>
    <xf numFmtId="0" fontId="9" fillId="0" borderId="84" xfId="3" applyFont="1" applyFill="1" applyBorder="1" applyAlignment="1">
      <alignment vertical="center"/>
    </xf>
    <xf numFmtId="0" fontId="9" fillId="0" borderId="85" xfId="3" applyFont="1" applyFill="1" applyBorder="1" applyAlignment="1">
      <alignment horizontal="center" vertical="center"/>
    </xf>
    <xf numFmtId="0" fontId="9" fillId="0" borderId="86" xfId="3" applyFont="1" applyFill="1" applyBorder="1" applyAlignment="1">
      <alignment horizontal="center" vertical="center"/>
    </xf>
    <xf numFmtId="0" fontId="9" fillId="0" borderId="84" xfId="3" applyFont="1" applyFill="1" applyBorder="1" applyAlignment="1">
      <alignment horizontal="center" vertical="center"/>
    </xf>
    <xf numFmtId="0" fontId="9" fillId="0" borderId="87" xfId="3" applyFont="1" applyFill="1" applyBorder="1" applyAlignment="1">
      <alignment horizontal="center" vertical="center"/>
    </xf>
    <xf numFmtId="0" fontId="9" fillId="0" borderId="88" xfId="3" applyFont="1" applyFill="1" applyBorder="1" applyAlignment="1">
      <alignment horizontal="center" vertical="center"/>
    </xf>
    <xf numFmtId="0" fontId="9" fillId="0" borderId="90" xfId="3" applyFont="1" applyFill="1" applyBorder="1" applyAlignment="1">
      <alignment horizontal="center" vertical="center"/>
    </xf>
    <xf numFmtId="0" fontId="9" fillId="0" borderId="91" xfId="3" applyFont="1" applyFill="1" applyBorder="1" applyAlignment="1">
      <alignment horizontal="center" vertical="center"/>
    </xf>
    <xf numFmtId="0" fontId="9" fillId="0" borderId="94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vertical="center"/>
    </xf>
    <xf numFmtId="0" fontId="19" fillId="0" borderId="13" xfId="3" applyFont="1" applyBorder="1" applyAlignment="1">
      <alignment vertical="center"/>
    </xf>
    <xf numFmtId="0" fontId="3" fillId="0" borderId="100" xfId="3" applyFont="1" applyBorder="1" applyAlignment="1">
      <alignment vertical="center"/>
    </xf>
    <xf numFmtId="0" fontId="3" fillId="0" borderId="18" xfId="3" applyFont="1" applyFill="1" applyBorder="1" applyAlignment="1">
      <alignment vertical="center"/>
    </xf>
    <xf numFmtId="0" fontId="12" fillId="0" borderId="22" xfId="3" applyFont="1" applyFill="1" applyBorder="1" applyAlignment="1">
      <alignment vertical="center"/>
    </xf>
    <xf numFmtId="0" fontId="3" fillId="0" borderId="99" xfId="3" applyFont="1" applyBorder="1" applyAlignment="1">
      <alignment horizontal="right" vertical="center"/>
    </xf>
    <xf numFmtId="0" fontId="3" fillId="0" borderId="99" xfId="3" applyFont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/>
    </xf>
    <xf numFmtId="0" fontId="3" fillId="11" borderId="99" xfId="3" applyFont="1" applyFill="1" applyBorder="1" applyAlignment="1">
      <alignment horizontal="right" vertical="center"/>
    </xf>
    <xf numFmtId="43" fontId="3" fillId="11" borderId="99" xfId="2" applyFont="1" applyFill="1" applyBorder="1" applyAlignment="1">
      <alignment horizontal="center" vertical="center"/>
    </xf>
    <xf numFmtId="166" fontId="3" fillId="0" borderId="99" xfId="2" applyNumberFormat="1" applyFont="1" applyBorder="1" applyAlignment="1">
      <alignment horizontal="center" vertical="center"/>
    </xf>
    <xf numFmtId="166" fontId="3" fillId="0" borderId="99" xfId="2" applyNumberFormat="1" applyFont="1" applyFill="1" applyBorder="1" applyAlignment="1">
      <alignment horizontal="center"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7" fillId="0" borderId="99" xfId="3" applyFont="1" applyBorder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8" fillId="7" borderId="15" xfId="3" applyFont="1" applyFill="1" applyBorder="1" applyAlignment="1">
      <alignment horizontal="left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20" fillId="0" borderId="69" xfId="3" applyFont="1" applyBorder="1" applyAlignment="1">
      <alignment vertical="center" wrapText="1"/>
    </xf>
    <xf numFmtId="0" fontId="20" fillId="0" borderId="78" xfId="3" applyFont="1" applyBorder="1" applyAlignment="1">
      <alignment vertical="center" wrapText="1"/>
    </xf>
    <xf numFmtId="0" fontId="20" fillId="0" borderId="86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2" fillId="0" borderId="55" xfId="3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8" fillId="7" borderId="15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3" fillId="0" borderId="101" xfId="3" applyFont="1" applyBorder="1" applyAlignment="1">
      <alignment vertical="center"/>
    </xf>
    <xf numFmtId="0" fontId="4" fillId="0" borderId="101" xfId="3" applyFont="1" applyBorder="1" applyAlignment="1">
      <alignment vertical="center"/>
    </xf>
    <xf numFmtId="0" fontId="7" fillId="0" borderId="101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8" fillId="0" borderId="101" xfId="3" applyFont="1" applyBorder="1" applyAlignment="1">
      <alignment vertical="center"/>
    </xf>
    <xf numFmtId="0" fontId="8" fillId="0" borderId="100" xfId="3" applyFont="1" applyBorder="1" applyAlignment="1">
      <alignment vertical="center"/>
    </xf>
    <xf numFmtId="0" fontId="3" fillId="7" borderId="100" xfId="3" applyFont="1" applyFill="1" applyBorder="1" applyAlignment="1">
      <alignment vertical="center"/>
    </xf>
    <xf numFmtId="0" fontId="5" fillId="7" borderId="0" xfId="3" applyFont="1" applyFill="1" applyAlignment="1">
      <alignment vertical="center"/>
    </xf>
    <xf numFmtId="0" fontId="8" fillId="7" borderId="0" xfId="3" applyFont="1" applyFill="1" applyAlignment="1">
      <alignment vertical="center"/>
    </xf>
    <xf numFmtId="3" fontId="8" fillId="7" borderId="0" xfId="3" applyNumberFormat="1" applyFont="1" applyFill="1" applyAlignment="1">
      <alignment vertical="center"/>
    </xf>
    <xf numFmtId="0" fontId="5" fillId="0" borderId="101" xfId="3" applyFont="1" applyBorder="1" applyAlignment="1">
      <alignment vertical="center"/>
    </xf>
    <xf numFmtId="0" fontId="8" fillId="0" borderId="18" xfId="3" applyFont="1" applyBorder="1" applyAlignment="1">
      <alignment vertical="center"/>
    </xf>
    <xf numFmtId="0" fontId="3" fillId="0" borderId="101" xfId="3" applyFont="1" applyBorder="1" applyAlignment="1">
      <alignment horizontal="center" vertical="center"/>
    </xf>
    <xf numFmtId="0" fontId="5" fillId="0" borderId="18" xfId="3" applyFont="1" applyBorder="1" applyAlignment="1">
      <alignment vertical="center"/>
    </xf>
    <xf numFmtId="0" fontId="5" fillId="6" borderId="52" xfId="3" applyFont="1" applyFill="1" applyBorder="1" applyAlignment="1">
      <alignment vertical="center"/>
    </xf>
    <xf numFmtId="0" fontId="8" fillId="0" borderId="52" xfId="3" applyFont="1" applyBorder="1" applyAlignment="1">
      <alignment vertical="center"/>
    </xf>
    <xf numFmtId="0" fontId="5" fillId="8" borderId="52" xfId="3" applyFont="1" applyFill="1" applyBorder="1" applyAlignment="1">
      <alignment vertical="center"/>
    </xf>
    <xf numFmtId="0" fontId="5" fillId="7" borderId="52" xfId="3" applyFont="1" applyFill="1" applyBorder="1" applyAlignment="1">
      <alignment vertical="center"/>
    </xf>
    <xf numFmtId="0" fontId="8" fillId="7" borderId="0" xfId="3" applyFont="1" applyFill="1" applyBorder="1" applyAlignment="1">
      <alignment horizontal="left" vertical="center"/>
    </xf>
    <xf numFmtId="0" fontId="8" fillId="7" borderId="100" xfId="3" applyFont="1" applyFill="1" applyBorder="1" applyAlignment="1">
      <alignment horizontal="left" vertical="center"/>
    </xf>
    <xf numFmtId="0" fontId="8" fillId="7" borderId="52" xfId="3" applyFont="1" applyFill="1" applyBorder="1" applyAlignment="1">
      <alignment horizontal="left" vertical="center"/>
    </xf>
    <xf numFmtId="0" fontId="3" fillId="0" borderId="21" xfId="3" applyFont="1" applyBorder="1" applyAlignment="1">
      <alignment vertical="center"/>
    </xf>
    <xf numFmtId="0" fontId="10" fillId="0" borderId="101" xfId="0" applyFont="1" applyBorder="1"/>
    <xf numFmtId="0" fontId="5" fillId="2" borderId="99" xfId="3" applyFont="1" applyFill="1" applyBorder="1" applyAlignment="1">
      <alignment vertical="center"/>
    </xf>
    <xf numFmtId="0" fontId="9" fillId="0" borderId="104" xfId="3" applyFont="1" applyBorder="1" applyAlignment="1">
      <alignment vertical="center"/>
    </xf>
    <xf numFmtId="1" fontId="21" fillId="0" borderId="103" xfId="3" applyNumberFormat="1" applyFont="1" applyBorder="1" applyAlignment="1">
      <alignment vertical="center"/>
    </xf>
    <xf numFmtId="0" fontId="8" fillId="7" borderId="105" xfId="3" applyFont="1" applyFill="1" applyBorder="1" applyAlignment="1">
      <alignment vertical="center"/>
    </xf>
    <xf numFmtId="0" fontId="8" fillId="0" borderId="104" xfId="3" applyFont="1" applyBorder="1" applyAlignment="1">
      <alignment vertical="center"/>
    </xf>
    <xf numFmtId="0" fontId="9" fillId="0" borderId="103" xfId="3" applyFont="1" applyBorder="1" applyAlignment="1">
      <alignment vertical="center"/>
    </xf>
    <xf numFmtId="3" fontId="8" fillId="7" borderId="0" xfId="3" applyNumberFormat="1" applyFont="1" applyFill="1" applyAlignment="1">
      <alignment horizontal="center" vertical="center"/>
    </xf>
    <xf numFmtId="0" fontId="5" fillId="6" borderId="100" xfId="3" applyFont="1" applyFill="1" applyBorder="1" applyAlignment="1">
      <alignment vertical="center"/>
    </xf>
    <xf numFmtId="0" fontId="5" fillId="8" borderId="100" xfId="3" applyFont="1" applyFill="1" applyBorder="1" applyAlignment="1">
      <alignment vertical="center"/>
    </xf>
    <xf numFmtId="0" fontId="5" fillId="7" borderId="100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3" fillId="0" borderId="101" xfId="3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100" xfId="3" applyFont="1" applyFill="1" applyBorder="1" applyAlignment="1">
      <alignment vertical="center"/>
    </xf>
    <xf numFmtId="0" fontId="20" fillId="0" borderId="9" xfId="3" applyFont="1" applyFill="1" applyBorder="1" applyAlignment="1">
      <alignment horizontal="center" vertical="center"/>
    </xf>
    <xf numFmtId="1" fontId="16" fillId="0" borderId="72" xfId="3" applyNumberFormat="1" applyFont="1" applyFill="1" applyBorder="1" applyAlignment="1">
      <alignment horizontal="center" vertical="center" wrapText="1"/>
    </xf>
    <xf numFmtId="1" fontId="16" fillId="0" borderId="72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 wrapText="1"/>
    </xf>
    <xf numFmtId="1" fontId="7" fillId="0" borderId="71" xfId="3" applyNumberFormat="1" applyFont="1" applyFill="1" applyBorder="1" applyAlignment="1">
      <alignment horizontal="center" vertical="center" wrapText="1"/>
    </xf>
    <xf numFmtId="1" fontId="7" fillId="0" borderId="70" xfId="3" applyNumberFormat="1" applyFont="1" applyFill="1" applyBorder="1" applyAlignment="1">
      <alignment horizontal="center" vertical="center" wrapText="1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9" fontId="17" fillId="5" borderId="106" xfId="1" applyFont="1" applyFill="1" applyBorder="1" applyAlignment="1">
      <alignment vertical="center"/>
    </xf>
    <xf numFmtId="9" fontId="17" fillId="0" borderId="107" xfId="1" applyFont="1" applyBorder="1" applyAlignment="1">
      <alignment vertical="center"/>
    </xf>
    <xf numFmtId="9" fontId="17" fillId="0" borderId="108" xfId="1" applyFont="1" applyFill="1" applyBorder="1" applyAlignment="1">
      <alignment vertical="center"/>
    </xf>
    <xf numFmtId="1" fontId="3" fillId="7" borderId="40" xfId="3" applyNumberFormat="1" applyFont="1" applyFill="1" applyBorder="1" applyAlignment="1">
      <alignment vertical="center"/>
    </xf>
    <xf numFmtId="1" fontId="3" fillId="7" borderId="38" xfId="3" applyNumberFormat="1" applyFont="1" applyFill="1" applyBorder="1" applyAlignment="1">
      <alignment vertical="center"/>
    </xf>
    <xf numFmtId="165" fontId="10" fillId="8" borderId="99" xfId="2" applyNumberFormat="1" applyFont="1" applyFill="1" applyBorder="1"/>
    <xf numFmtId="0" fontId="10" fillId="8" borderId="99" xfId="0" applyFont="1" applyFill="1" applyBorder="1"/>
    <xf numFmtId="0" fontId="3" fillId="0" borderId="24" xfId="3" applyFont="1" applyFill="1" applyBorder="1" applyAlignment="1">
      <alignment vertical="center"/>
    </xf>
    <xf numFmtId="0" fontId="8" fillId="0" borderId="12" xfId="3" applyFont="1" applyFill="1" applyBorder="1" applyAlignment="1">
      <alignment vertical="center"/>
    </xf>
    <xf numFmtId="166" fontId="12" fillId="0" borderId="12" xfId="3" applyNumberFormat="1" applyFont="1" applyFill="1" applyBorder="1" applyAlignment="1">
      <alignment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2" fillId="0" borderId="100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09" xfId="3" applyFont="1" applyBorder="1" applyAlignment="1">
      <alignment horizontal="center" vertical="center"/>
    </xf>
    <xf numFmtId="0" fontId="12" fillId="0" borderId="22" xfId="3" applyFont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66" fontId="0" fillId="0" borderId="0" xfId="2" applyNumberFormat="1" applyFont="1"/>
    <xf numFmtId="0" fontId="23" fillId="0" borderId="0" xfId="0" applyFont="1" applyAlignment="1">
      <alignment horizontal="right"/>
    </xf>
    <xf numFmtId="0" fontId="0" fillId="0" borderId="99" xfId="0" applyBorder="1" applyAlignment="1">
      <alignment vertical="center"/>
    </xf>
    <xf numFmtId="0" fontId="0" fillId="0" borderId="99" xfId="0" applyBorder="1" applyAlignment="1">
      <alignment vertical="center" wrapText="1"/>
    </xf>
    <xf numFmtId="166" fontId="0" fillId="0" borderId="99" xfId="2" applyNumberFormat="1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6" fontId="0" fillId="2" borderId="102" xfId="2" applyNumberFormat="1" applyFont="1" applyFill="1" applyBorder="1" applyAlignment="1">
      <alignment vertical="center"/>
    </xf>
    <xf numFmtId="0" fontId="0" fillId="0" borderId="102" xfId="0" applyBorder="1" applyAlignment="1">
      <alignment vertical="center"/>
    </xf>
    <xf numFmtId="0" fontId="24" fillId="12" borderId="116" xfId="0" applyFont="1" applyFill="1" applyBorder="1" applyAlignment="1">
      <alignment vertical="center"/>
    </xf>
    <xf numFmtId="166" fontId="24" fillId="12" borderId="0" xfId="2" applyNumberFormat="1" applyFont="1" applyFill="1" applyBorder="1" applyAlignment="1">
      <alignment vertical="center"/>
    </xf>
    <xf numFmtId="166" fontId="24" fillId="12" borderId="116" xfId="2" applyNumberFormat="1" applyFont="1" applyFill="1" applyBorder="1" applyAlignment="1">
      <alignment horizontal="center" vertical="center"/>
    </xf>
    <xf numFmtId="0" fontId="24" fillId="12" borderId="0" xfId="0" applyFont="1" applyFill="1" applyAlignment="1">
      <alignment vertical="center"/>
    </xf>
    <xf numFmtId="0" fontId="24" fillId="12" borderId="116" xfId="0" applyFont="1" applyFill="1" applyBorder="1" applyAlignment="1">
      <alignment vertical="center" wrapText="1"/>
    </xf>
    <xf numFmtId="0" fontId="0" fillId="0" borderId="116" xfId="0" applyBorder="1" applyAlignment="1">
      <alignment vertical="center"/>
    </xf>
    <xf numFmtId="166" fontId="0" fillId="0" borderId="116" xfId="2" applyNumberFormat="1" applyFont="1" applyFill="1" applyBorder="1" applyAlignment="1">
      <alignment vertical="center"/>
    </xf>
    <xf numFmtId="43" fontId="0" fillId="0" borderId="116" xfId="0" applyNumberFormat="1" applyBorder="1" applyAlignment="1">
      <alignment vertical="center"/>
    </xf>
    <xf numFmtId="166" fontId="23" fillId="0" borderId="116" xfId="2" applyNumberFormat="1" applyFont="1" applyFill="1" applyBorder="1" applyAlignment="1">
      <alignment horizontal="center" vertical="center"/>
    </xf>
    <xf numFmtId="0" fontId="1" fillId="0" borderId="116" xfId="0" quotePrefix="1" applyFont="1" applyBorder="1" applyAlignment="1">
      <alignment vertical="center" wrapText="1"/>
    </xf>
    <xf numFmtId="0" fontId="0" fillId="0" borderId="117" xfId="0" quotePrefix="1" applyBorder="1" applyAlignment="1">
      <alignment vertical="center"/>
    </xf>
    <xf numFmtId="166" fontId="0" fillId="0" borderId="117" xfId="2" applyNumberFormat="1" applyFont="1" applyFill="1" applyBorder="1" applyAlignment="1">
      <alignment vertical="center"/>
    </xf>
    <xf numFmtId="166" fontId="1" fillId="0" borderId="117" xfId="2" applyNumberFormat="1" applyFont="1" applyFill="1" applyBorder="1" applyAlignment="1">
      <alignment horizontal="center" vertical="center"/>
    </xf>
    <xf numFmtId="43" fontId="0" fillId="0" borderId="117" xfId="0" applyNumberFormat="1" applyBorder="1" applyAlignment="1">
      <alignment vertical="center"/>
    </xf>
    <xf numFmtId="166" fontId="23" fillId="0" borderId="117" xfId="2" applyNumberFormat="1" applyFont="1" applyFill="1" applyBorder="1" applyAlignment="1">
      <alignment horizontal="center" vertical="center"/>
    </xf>
    <xf numFmtId="0" fontId="0" fillId="0" borderId="117" xfId="0" applyBorder="1" applyAlignment="1">
      <alignment vertical="center" wrapText="1"/>
    </xf>
    <xf numFmtId="0" fontId="0" fillId="0" borderId="117" xfId="0" applyBorder="1" applyAlignment="1">
      <alignment vertical="center"/>
    </xf>
    <xf numFmtId="0" fontId="0" fillId="0" borderId="117" xfId="0" quotePrefix="1" applyBorder="1" applyAlignment="1">
      <alignment vertical="center" wrapText="1"/>
    </xf>
    <xf numFmtId="166" fontId="0" fillId="0" borderId="118" xfId="2" applyNumberFormat="1" applyFont="1" applyFill="1" applyBorder="1" applyAlignment="1">
      <alignment vertical="center"/>
    </xf>
    <xf numFmtId="166" fontId="2" fillId="0" borderId="118" xfId="2" applyNumberFormat="1" applyFont="1" applyFill="1" applyBorder="1"/>
    <xf numFmtId="0" fontId="0" fillId="0" borderId="117" xfId="0" applyBorder="1"/>
    <xf numFmtId="0" fontId="1" fillId="0" borderId="117" xfId="0" quotePrefix="1" applyFont="1" applyBorder="1" applyAlignment="1">
      <alignment vertical="center" wrapText="1"/>
    </xf>
    <xf numFmtId="166" fontId="0" fillId="0" borderId="117" xfId="2" applyNumberFormat="1" applyFont="1" applyFill="1" applyBorder="1" applyAlignment="1">
      <alignment horizontal="center" vertical="center"/>
    </xf>
    <xf numFmtId="0" fontId="25" fillId="0" borderId="117" xfId="0" applyFont="1" applyBorder="1" applyAlignment="1">
      <alignment vertical="center" wrapText="1"/>
    </xf>
    <xf numFmtId="166" fontId="0" fillId="0" borderId="0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16" xfId="0" quotePrefix="1" applyBorder="1" applyAlignment="1">
      <alignment vertical="center" wrapText="1"/>
    </xf>
    <xf numFmtId="166" fontId="1" fillId="0" borderId="117" xfId="2" applyNumberFormat="1" applyFont="1" applyFill="1" applyBorder="1" applyAlignment="1">
      <alignment vertical="center" wrapText="1"/>
    </xf>
    <xf numFmtId="0" fontId="1" fillId="0" borderId="117" xfId="0" applyFont="1" applyBorder="1" applyAlignment="1">
      <alignment vertical="center" wrapText="1"/>
    </xf>
    <xf numFmtId="0" fontId="1" fillId="0" borderId="117" xfId="0" applyFont="1" applyBorder="1" applyAlignment="1">
      <alignment vertical="center"/>
    </xf>
    <xf numFmtId="166" fontId="23" fillId="0" borderId="116" xfId="2" applyNumberFormat="1" applyFont="1" applyBorder="1" applyAlignment="1">
      <alignment horizontal="center" vertical="center"/>
    </xf>
    <xf numFmtId="0" fontId="24" fillId="12" borderId="116" xfId="0" applyFont="1" applyFill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166" fontId="24" fillId="0" borderId="0" xfId="2" applyNumberFormat="1" applyFont="1" applyFill="1" applyBorder="1" applyAlignment="1">
      <alignment vertical="center"/>
    </xf>
    <xf numFmtId="166" fontId="24" fillId="0" borderId="0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166" fontId="26" fillId="12" borderId="0" xfId="2" applyNumberFormat="1" applyFont="1" applyFill="1" applyBorder="1" applyAlignment="1">
      <alignment horizontal="center" vertical="center"/>
    </xf>
    <xf numFmtId="166" fontId="24" fillId="12" borderId="0" xfId="2" applyNumberFormat="1" applyFont="1" applyFill="1" applyBorder="1" applyAlignment="1">
      <alignment horizontal="center" vertical="center"/>
    </xf>
    <xf numFmtId="0" fontId="24" fillId="12" borderId="0" xfId="0" applyFont="1" applyFill="1" applyAlignment="1">
      <alignment horizontal="right" vertical="center"/>
    </xf>
    <xf numFmtId="0" fontId="1" fillId="0" borderId="0" xfId="0" applyFont="1"/>
    <xf numFmtId="0" fontId="27" fillId="0" borderId="0" xfId="0" applyFont="1"/>
    <xf numFmtId="0" fontId="0" fillId="0" borderId="0" xfId="0" quotePrefix="1"/>
    <xf numFmtId="0" fontId="28" fillId="0" borderId="62" xfId="3" applyFont="1" applyBorder="1" applyAlignment="1">
      <alignment vertical="center"/>
    </xf>
    <xf numFmtId="0" fontId="29" fillId="0" borderId="63" xfId="3" applyFont="1" applyBorder="1" applyAlignment="1">
      <alignment vertical="center"/>
    </xf>
    <xf numFmtId="0" fontId="29" fillId="0" borderId="63" xfId="3" applyFont="1" applyFill="1" applyBorder="1" applyAlignment="1">
      <alignment vertical="center"/>
    </xf>
    <xf numFmtId="0" fontId="29" fillId="0" borderId="88" xfId="3" applyFont="1" applyFill="1" applyBorder="1" applyAlignment="1">
      <alignment horizontal="center" vertical="center"/>
    </xf>
    <xf numFmtId="0" fontId="28" fillId="0" borderId="67" xfId="3" applyFont="1" applyBorder="1" applyAlignment="1">
      <alignment vertical="center"/>
    </xf>
    <xf numFmtId="0" fontId="29" fillId="0" borderId="68" xfId="3" applyFont="1" applyBorder="1" applyAlignment="1">
      <alignment vertical="center"/>
    </xf>
    <xf numFmtId="0" fontId="28" fillId="0" borderId="68" xfId="3" applyFont="1" applyFill="1" applyBorder="1" applyAlignment="1">
      <alignment vertical="center"/>
    </xf>
    <xf numFmtId="0" fontId="29" fillId="0" borderId="87" xfId="3" applyFont="1" applyFill="1" applyBorder="1" applyAlignment="1">
      <alignment horizontal="center" vertical="center"/>
    </xf>
    <xf numFmtId="0" fontId="29" fillId="0" borderId="9" xfId="3" applyFont="1" applyFill="1" applyBorder="1" applyAlignment="1">
      <alignment horizontal="center" vertical="center"/>
    </xf>
    <xf numFmtId="0" fontId="28" fillId="0" borderId="73" xfId="3" applyFont="1" applyBorder="1" applyAlignment="1">
      <alignment vertical="center"/>
    </xf>
    <xf numFmtId="0" fontId="28" fillId="0" borderId="75" xfId="3" applyFont="1" applyBorder="1" applyAlignment="1">
      <alignment vertical="center"/>
    </xf>
    <xf numFmtId="1" fontId="16" fillId="0" borderId="71" xfId="3" applyNumberFormat="1" applyFont="1" applyFill="1" applyBorder="1" applyAlignment="1">
      <alignment horizontal="center" vertical="center" wrapText="1"/>
    </xf>
    <xf numFmtId="1" fontId="16" fillId="2" borderId="74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 wrapText="1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/>
    </xf>
    <xf numFmtId="0" fontId="29" fillId="0" borderId="69" xfId="3" applyFont="1" applyBorder="1" applyAlignment="1">
      <alignment vertical="center" wrapText="1"/>
    </xf>
    <xf numFmtId="0" fontId="29" fillId="0" borderId="78" xfId="3" applyFont="1" applyBorder="1" applyAlignment="1">
      <alignment vertical="center" wrapText="1"/>
    </xf>
    <xf numFmtId="0" fontId="29" fillId="0" borderId="86" xfId="3" applyFont="1" applyBorder="1" applyAlignment="1">
      <alignment vertical="center" wrapText="1"/>
    </xf>
    <xf numFmtId="0" fontId="28" fillId="7" borderId="77" xfId="3" applyFont="1" applyFill="1" applyBorder="1" applyAlignment="1">
      <alignment vertical="center"/>
    </xf>
    <xf numFmtId="0" fontId="28" fillId="7" borderId="4" xfId="3" applyFont="1" applyFill="1" applyBorder="1" applyAlignment="1">
      <alignment vertical="center"/>
    </xf>
    <xf numFmtId="0" fontId="28" fillId="7" borderId="9" xfId="3" applyFont="1" applyFill="1" applyBorder="1" applyAlignment="1">
      <alignment vertical="center"/>
    </xf>
    <xf numFmtId="0" fontId="29" fillId="0" borderId="86" xfId="3" applyFont="1" applyFill="1" applyBorder="1" applyAlignment="1">
      <alignment horizontal="center" vertical="center"/>
    </xf>
    <xf numFmtId="0" fontId="29" fillId="0" borderId="84" xfId="3" applyFont="1" applyFill="1" applyBorder="1" applyAlignment="1">
      <alignment horizontal="center" vertical="center"/>
    </xf>
    <xf numFmtId="0" fontId="29" fillId="7" borderId="63" xfId="3" applyFont="1" applyFill="1" applyBorder="1" applyAlignment="1">
      <alignment vertical="center"/>
    </xf>
    <xf numFmtId="0" fontId="29" fillId="7" borderId="88" xfId="3" applyFont="1" applyFill="1" applyBorder="1" applyAlignment="1">
      <alignment horizontal="center" vertical="center"/>
    </xf>
    <xf numFmtId="166" fontId="0" fillId="0" borderId="117" xfId="2" applyNumberFormat="1" applyFont="1" applyFill="1" applyBorder="1" applyAlignment="1">
      <alignment vertical="center" wrapText="1"/>
    </xf>
    <xf numFmtId="43" fontId="0" fillId="0" borderId="117" xfId="0" applyNumberFormat="1" applyFont="1" applyBorder="1" applyAlignment="1">
      <alignment vertical="center"/>
    </xf>
    <xf numFmtId="0" fontId="0" fillId="0" borderId="117" xfId="0" quotePrefix="1" applyFont="1" applyBorder="1" applyAlignment="1">
      <alignment vertical="center"/>
    </xf>
    <xf numFmtId="166" fontId="3" fillId="7" borderId="0" xfId="2" applyNumberFormat="1" applyFont="1" applyFill="1" applyBorder="1" applyAlignment="1">
      <alignment horizontal="center" vertical="center"/>
    </xf>
    <xf numFmtId="0" fontId="12" fillId="7" borderId="22" xfId="3" applyFont="1" applyFill="1" applyBorder="1" applyAlignment="1">
      <alignment horizontal="center" vertical="center"/>
    </xf>
    <xf numFmtId="0" fontId="3" fillId="7" borderId="22" xfId="3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9" fillId="7" borderId="63" xfId="3" applyFont="1" applyFill="1" applyBorder="1" applyAlignment="1">
      <alignment vertical="center"/>
    </xf>
    <xf numFmtId="0" fontId="9" fillId="7" borderId="88" xfId="3" applyFont="1" applyFill="1" applyBorder="1" applyAlignment="1">
      <alignment horizontal="center" vertical="center"/>
    </xf>
    <xf numFmtId="0" fontId="9" fillId="7" borderId="68" xfId="3" applyFont="1" applyFill="1" applyBorder="1" applyAlignment="1">
      <alignment vertical="center"/>
    </xf>
    <xf numFmtId="0" fontId="5" fillId="7" borderId="68" xfId="3" applyFont="1" applyFill="1" applyBorder="1" applyAlignment="1">
      <alignment vertical="center"/>
    </xf>
    <xf numFmtId="0" fontId="9" fillId="7" borderId="87" xfId="3" applyFont="1" applyFill="1" applyBorder="1" applyAlignment="1">
      <alignment horizontal="center" vertical="center"/>
    </xf>
    <xf numFmtId="0" fontId="30" fillId="0" borderId="0" xfId="3" applyFont="1"/>
    <xf numFmtId="0" fontId="1" fillId="0" borderId="0" xfId="3"/>
    <xf numFmtId="3" fontId="1" fillId="0" borderId="0" xfId="3" applyNumberFormat="1"/>
    <xf numFmtId="3" fontId="26" fillId="0" borderId="0" xfId="3" applyNumberFormat="1" applyFont="1"/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0" fontId="31" fillId="0" borderId="0" xfId="3" applyFont="1"/>
    <xf numFmtId="0" fontId="32" fillId="0" borderId="0" xfId="3" applyFont="1"/>
    <xf numFmtId="0" fontId="33" fillId="0" borderId="0" xfId="3" applyFont="1"/>
    <xf numFmtId="0" fontId="34" fillId="0" borderId="0" xfId="3" applyFont="1"/>
    <xf numFmtId="3" fontId="26" fillId="0" borderId="0" xfId="3" applyNumberFormat="1" applyFont="1" applyAlignment="1">
      <alignment horizontal="center"/>
    </xf>
    <xf numFmtId="0" fontId="26" fillId="0" borderId="0" xfId="3" applyFont="1" applyAlignment="1">
      <alignment horizontal="center"/>
    </xf>
    <xf numFmtId="0" fontId="1" fillId="4" borderId="0" xfId="3" applyFill="1"/>
    <xf numFmtId="3" fontId="26" fillId="0" borderId="0" xfId="3" quotePrefix="1" applyNumberFormat="1" applyFont="1" applyAlignment="1">
      <alignment horizontal="center"/>
    </xf>
    <xf numFmtId="0" fontId="26" fillId="0" borderId="0" xfId="3" applyFont="1"/>
    <xf numFmtId="166" fontId="1" fillId="4" borderId="0" xfId="4" applyNumberFormat="1" applyFill="1"/>
    <xf numFmtId="166" fontId="36" fillId="0" borderId="0" xfId="4" applyNumberFormat="1" applyFont="1"/>
    <xf numFmtId="3" fontId="26" fillId="4" borderId="0" xfId="3" applyNumberFormat="1" applyFont="1" applyFill="1"/>
    <xf numFmtId="0" fontId="23" fillId="0" borderId="0" xfId="3" applyFont="1"/>
    <xf numFmtId="166" fontId="26" fillId="4" borderId="0" xfId="3" applyNumberFormat="1" applyFont="1" applyFill="1"/>
    <xf numFmtId="0" fontId="37" fillId="0" borderId="0" xfId="3" applyFont="1"/>
    <xf numFmtId="0" fontId="38" fillId="0" borderId="0" xfId="3" applyFont="1"/>
    <xf numFmtId="2" fontId="37" fillId="0" borderId="0" xfId="3" applyNumberFormat="1" applyFont="1"/>
    <xf numFmtId="0" fontId="2" fillId="0" borderId="0" xfId="3" applyFont="1"/>
    <xf numFmtId="167" fontId="26" fillId="0" borderId="0" xfId="3" applyNumberFormat="1" applyFont="1"/>
    <xf numFmtId="167" fontId="1" fillId="0" borderId="0" xfId="3" applyNumberFormat="1"/>
    <xf numFmtId="2" fontId="33" fillId="4" borderId="0" xfId="3" applyNumberFormat="1" applyFont="1" applyFill="1"/>
    <xf numFmtId="2" fontId="1" fillId="0" borderId="0" xfId="3" applyNumberFormat="1"/>
    <xf numFmtId="0" fontId="1" fillId="2" borderId="77" xfId="3" applyFill="1" applyBorder="1"/>
    <xf numFmtId="0" fontId="1" fillId="2" borderId="95" xfId="3" applyFill="1" applyBorder="1"/>
    <xf numFmtId="0" fontId="1" fillId="2" borderId="120" xfId="3" applyFill="1" applyBorder="1" applyAlignment="1">
      <alignment horizontal="right"/>
    </xf>
    <xf numFmtId="3" fontId="1" fillId="2" borderId="120" xfId="3" applyNumberFormat="1" applyFill="1" applyBorder="1" applyAlignment="1">
      <alignment horizontal="right"/>
    </xf>
    <xf numFmtId="0" fontId="1" fillId="2" borderId="122" xfId="3" applyFill="1" applyBorder="1" applyAlignment="1">
      <alignment horizontal="right"/>
    </xf>
    <xf numFmtId="0" fontId="1" fillId="2" borderId="123" xfId="3" applyFill="1" applyBorder="1" applyAlignment="1">
      <alignment horizontal="right"/>
    </xf>
    <xf numFmtId="0" fontId="26" fillId="2" borderId="95" xfId="3" applyFont="1" applyFill="1" applyBorder="1" applyAlignment="1">
      <alignment horizontal="right"/>
    </xf>
    <xf numFmtId="0" fontId="1" fillId="2" borderId="83" xfId="3" applyFill="1" applyBorder="1"/>
    <xf numFmtId="0" fontId="1" fillId="2" borderId="6" xfId="3" applyFill="1" applyBorder="1"/>
    <xf numFmtId="0" fontId="39" fillId="2" borderId="116" xfId="3" applyFont="1" applyFill="1" applyBorder="1" applyAlignment="1">
      <alignment horizontal="right"/>
    </xf>
    <xf numFmtId="0" fontId="1" fillId="2" borderId="116" xfId="3" applyFill="1" applyBorder="1" applyAlignment="1">
      <alignment horizontal="right"/>
    </xf>
    <xf numFmtId="3" fontId="1" fillId="2" borderId="116" xfId="3" applyNumberFormat="1" applyFill="1" applyBorder="1" applyAlignment="1">
      <alignment horizontal="right"/>
    </xf>
    <xf numFmtId="0" fontId="1" fillId="2" borderId="124" xfId="3" applyFill="1" applyBorder="1" applyAlignment="1">
      <alignment horizontal="right"/>
    </xf>
    <xf numFmtId="0" fontId="1" fillId="2" borderId="33" xfId="3" applyFill="1" applyBorder="1" applyAlignment="1">
      <alignment horizontal="right"/>
    </xf>
    <xf numFmtId="0" fontId="26" fillId="2" borderId="6" xfId="3" applyFont="1" applyFill="1" applyBorder="1" applyAlignment="1">
      <alignment horizontal="right"/>
    </xf>
    <xf numFmtId="0" fontId="1" fillId="2" borderId="116" xfId="3" applyFill="1" applyBorder="1"/>
    <xf numFmtId="168" fontId="33" fillId="4" borderId="33" xfId="3" applyNumberFormat="1" applyFont="1" applyFill="1" applyBorder="1" applyAlignment="1">
      <alignment horizontal="right"/>
    </xf>
    <xf numFmtId="168" fontId="1" fillId="4" borderId="6" xfId="3" applyNumberFormat="1" applyFill="1" applyBorder="1" applyAlignment="1">
      <alignment horizontal="right"/>
    </xf>
    <xf numFmtId="0" fontId="1" fillId="2" borderId="4" xfId="3" applyFill="1" applyBorder="1"/>
    <xf numFmtId="0" fontId="1" fillId="2" borderId="5" xfId="3" applyFill="1" applyBorder="1"/>
    <xf numFmtId="0" fontId="1" fillId="2" borderId="125" xfId="3" applyFill="1" applyBorder="1" applyAlignment="1">
      <alignment horizontal="right"/>
    </xf>
    <xf numFmtId="0" fontId="39" fillId="2" borderId="125" xfId="3" applyFont="1" applyFill="1" applyBorder="1" applyAlignment="1">
      <alignment horizontal="right"/>
    </xf>
    <xf numFmtId="3" fontId="39" fillId="2" borderId="125" xfId="3" applyNumberFormat="1" applyFont="1" applyFill="1" applyBorder="1" applyAlignment="1">
      <alignment horizontal="right"/>
    </xf>
    <xf numFmtId="0" fontId="1" fillId="2" borderId="126" xfId="3" applyFill="1" applyBorder="1" applyAlignment="1">
      <alignment horizontal="right"/>
    </xf>
    <xf numFmtId="0" fontId="1" fillId="2" borderId="127" xfId="3" applyFill="1" applyBorder="1" applyAlignment="1">
      <alignment horizontal="right"/>
    </xf>
    <xf numFmtId="0" fontId="26" fillId="2" borderId="5" xfId="3" applyFont="1" applyFill="1" applyBorder="1" applyAlignment="1">
      <alignment horizontal="right"/>
    </xf>
    <xf numFmtId="0" fontId="1" fillId="0" borderId="83" xfId="3" applyBorder="1"/>
    <xf numFmtId="0" fontId="1" fillId="0" borderId="6" xfId="3" applyBorder="1"/>
    <xf numFmtId="0" fontId="1" fillId="13" borderId="116" xfId="3" applyFill="1" applyBorder="1"/>
    <xf numFmtId="0" fontId="1" fillId="6" borderId="116" xfId="3" applyFill="1" applyBorder="1"/>
    <xf numFmtId="0" fontId="1" fillId="14" borderId="116" xfId="3" applyFill="1" applyBorder="1"/>
    <xf numFmtId="0" fontId="1" fillId="0" borderId="116" xfId="3" applyBorder="1"/>
    <xf numFmtId="3" fontId="1" fillId="0" borderId="116" xfId="3" applyNumberFormat="1" applyBorder="1"/>
    <xf numFmtId="0" fontId="1" fillId="0" borderId="124" xfId="3" applyBorder="1"/>
    <xf numFmtId="0" fontId="1" fillId="6" borderId="33" xfId="3" applyFill="1" applyBorder="1"/>
    <xf numFmtId="0" fontId="1" fillId="6" borderId="0" xfId="3" applyFill="1"/>
    <xf numFmtId="0" fontId="1" fillId="6" borderId="6" xfId="3" applyFill="1" applyBorder="1"/>
    <xf numFmtId="169" fontId="39" fillId="0" borderId="83" xfId="3" applyNumberFormat="1" applyFont="1" applyBorder="1" applyAlignment="1">
      <alignment horizontal="center"/>
    </xf>
    <xf numFmtId="0" fontId="39" fillId="0" borderId="6" xfId="3" applyFont="1" applyBorder="1"/>
    <xf numFmtId="3" fontId="26" fillId="13" borderId="0" xfId="3" applyNumberFormat="1" applyFont="1" applyFill="1"/>
    <xf numFmtId="3" fontId="1" fillId="13" borderId="116" xfId="3" applyNumberFormat="1" applyFill="1" applyBorder="1"/>
    <xf numFmtId="2" fontId="1" fillId="15" borderId="116" xfId="3" applyNumberFormat="1" applyFill="1" applyBorder="1"/>
    <xf numFmtId="3" fontId="1" fillId="14" borderId="116" xfId="3" applyNumberFormat="1" applyFill="1" applyBorder="1"/>
    <xf numFmtId="2" fontId="1" fillId="0" borderId="116" xfId="3" applyNumberFormat="1" applyBorder="1"/>
    <xf numFmtId="0" fontId="1" fillId="4" borderId="116" xfId="3" applyFill="1" applyBorder="1"/>
    <xf numFmtId="3" fontId="1" fillId="0" borderId="124" xfId="3" applyNumberFormat="1" applyBorder="1"/>
    <xf numFmtId="3" fontId="1" fillId="6" borderId="33" xfId="3" applyNumberFormat="1" applyFill="1" applyBorder="1"/>
    <xf numFmtId="3" fontId="1" fillId="6" borderId="0" xfId="3" applyNumberFormat="1" applyFill="1"/>
    <xf numFmtId="3" fontId="1" fillId="6" borderId="116" xfId="3" applyNumberFormat="1" applyFill="1" applyBorder="1"/>
    <xf numFmtId="3" fontId="1" fillId="6" borderId="6" xfId="3" applyNumberFormat="1" applyFill="1" applyBorder="1"/>
    <xf numFmtId="2" fontId="1" fillId="4" borderId="116" xfId="3" applyNumberFormat="1" applyFill="1" applyBorder="1"/>
    <xf numFmtId="2" fontId="1" fillId="6" borderId="116" xfId="3" applyNumberFormat="1" applyFill="1" applyBorder="1"/>
    <xf numFmtId="0" fontId="1" fillId="0" borderId="128" xfId="3" applyBorder="1"/>
    <xf numFmtId="0" fontId="40" fillId="0" borderId="129" xfId="3" applyFont="1" applyBorder="1"/>
    <xf numFmtId="0" fontId="26" fillId="13" borderId="117" xfId="3" applyFont="1" applyFill="1" applyBorder="1"/>
    <xf numFmtId="2" fontId="26" fillId="6" borderId="117" xfId="3" applyNumberFormat="1" applyFont="1" applyFill="1" applyBorder="1"/>
    <xf numFmtId="0" fontId="26" fillId="6" borderId="117" xfId="3" applyFont="1" applyFill="1" applyBorder="1"/>
    <xf numFmtId="3" fontId="26" fillId="14" borderId="117" xfId="3" applyNumberFormat="1" applyFont="1" applyFill="1" applyBorder="1"/>
    <xf numFmtId="3" fontId="26" fillId="0" borderId="117" xfId="3" applyNumberFormat="1" applyFont="1" applyBorder="1"/>
    <xf numFmtId="0" fontId="26" fillId="0" borderId="117" xfId="3" applyFont="1" applyBorder="1"/>
    <xf numFmtId="0" fontId="1" fillId="0" borderId="117" xfId="3" applyBorder="1"/>
    <xf numFmtId="3" fontId="26" fillId="0" borderId="130" xfId="3" applyNumberFormat="1" applyFont="1" applyBorder="1"/>
    <xf numFmtId="3" fontId="1" fillId="6" borderId="131" xfId="3" applyNumberFormat="1" applyFill="1" applyBorder="1"/>
    <xf numFmtId="3" fontId="1" fillId="6" borderId="117" xfId="3" applyNumberFormat="1" applyFill="1" applyBorder="1"/>
    <xf numFmtId="3" fontId="1" fillId="6" borderId="129" xfId="3" applyNumberFormat="1" applyFill="1" applyBorder="1"/>
    <xf numFmtId="0" fontId="39" fillId="0" borderId="129" xfId="3" applyFont="1" applyBorder="1"/>
    <xf numFmtId="0" fontId="1" fillId="13" borderId="117" xfId="3" applyFill="1" applyBorder="1"/>
    <xf numFmtId="0" fontId="1" fillId="6" borderId="117" xfId="3" applyFill="1" applyBorder="1"/>
    <xf numFmtId="1" fontId="1" fillId="14" borderId="117" xfId="3" applyNumberFormat="1" applyFill="1" applyBorder="1"/>
    <xf numFmtId="1" fontId="1" fillId="0" borderId="117" xfId="3" applyNumberFormat="1" applyBorder="1"/>
    <xf numFmtId="3" fontId="1" fillId="0" borderId="117" xfId="3" applyNumberFormat="1" applyBorder="1"/>
    <xf numFmtId="9" fontId="26" fillId="4" borderId="117" xfId="5" applyFont="1" applyFill="1" applyBorder="1"/>
    <xf numFmtId="3" fontId="1" fillId="0" borderId="132" xfId="3" applyNumberFormat="1" applyBorder="1"/>
    <xf numFmtId="3" fontId="1" fillId="6" borderId="133" xfId="3" applyNumberFormat="1" applyFill="1" applyBorder="1"/>
    <xf numFmtId="3" fontId="1" fillId="6" borderId="134" xfId="3" applyNumberFormat="1" applyFill="1" applyBorder="1"/>
    <xf numFmtId="3" fontId="1" fillId="6" borderId="119" xfId="3" applyNumberFormat="1" applyFill="1" applyBorder="1"/>
    <xf numFmtId="1" fontId="1" fillId="14" borderId="116" xfId="3" applyNumberFormat="1" applyFill="1" applyBorder="1"/>
    <xf numFmtId="1" fontId="1" fillId="0" borderId="116" xfId="3" applyNumberFormat="1" applyBorder="1"/>
    <xf numFmtId="3" fontId="26" fillId="0" borderId="135" xfId="3" applyNumberFormat="1" applyFont="1" applyBorder="1"/>
    <xf numFmtId="3" fontId="1" fillId="6" borderId="136" xfId="3" applyNumberFormat="1" applyFill="1" applyBorder="1"/>
    <xf numFmtId="3" fontId="26" fillId="6" borderId="1" xfId="3" applyNumberFormat="1" applyFont="1" applyFill="1" applyBorder="1"/>
    <xf numFmtId="3" fontId="1" fillId="6" borderId="99" xfId="3" applyNumberFormat="1" applyFill="1" applyBorder="1"/>
    <xf numFmtId="0" fontId="1" fillId="0" borderId="4" xfId="3" applyBorder="1"/>
    <xf numFmtId="0" fontId="1" fillId="0" borderId="5" xfId="3" applyBorder="1"/>
    <xf numFmtId="0" fontId="1" fillId="13" borderId="125" xfId="3" applyFill="1" applyBorder="1"/>
    <xf numFmtId="0" fontId="1" fillId="6" borderId="125" xfId="3" applyFill="1" applyBorder="1"/>
    <xf numFmtId="0" fontId="1" fillId="14" borderId="125" xfId="3" applyFill="1" applyBorder="1"/>
    <xf numFmtId="0" fontId="1" fillId="0" borderId="125" xfId="3" applyBorder="1"/>
    <xf numFmtId="3" fontId="1" fillId="0" borderId="125" xfId="3" applyNumberFormat="1" applyBorder="1"/>
    <xf numFmtId="0" fontId="1" fillId="0" borderId="126" xfId="3" applyBorder="1"/>
    <xf numFmtId="0" fontId="1" fillId="6" borderId="127" xfId="3" applyFill="1" applyBorder="1"/>
    <xf numFmtId="0" fontId="1" fillId="6" borderId="5" xfId="3" applyFill="1" applyBorder="1"/>
    <xf numFmtId="0" fontId="26" fillId="16" borderId="10" xfId="3" applyFont="1" applyFill="1" applyBorder="1"/>
    <xf numFmtId="0" fontId="26" fillId="16" borderId="102" xfId="3" applyFont="1" applyFill="1" applyBorder="1"/>
    <xf numFmtId="168" fontId="26" fillId="16" borderId="99" xfId="3" applyNumberFormat="1" applyFont="1" applyFill="1" applyBorder="1"/>
    <xf numFmtId="43" fontId="1" fillId="0" borderId="0" xfId="4"/>
    <xf numFmtId="9" fontId="10" fillId="0" borderId="0" xfId="1" applyFont="1" applyFill="1" applyBorder="1" applyAlignment="1">
      <alignment horizont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4" fillId="0" borderId="100" xfId="3" applyFont="1" applyBorder="1" applyAlignment="1">
      <alignment vertical="center"/>
    </xf>
    <xf numFmtId="0" fontId="4" fillId="0" borderId="0" xfId="3" applyFont="1" applyAlignment="1">
      <alignment vertical="center"/>
    </xf>
    <xf numFmtId="0" fontId="7" fillId="0" borderId="100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3" fillId="7" borderId="100" xfId="3" applyFont="1" applyFill="1" applyBorder="1" applyAlignment="1">
      <alignment horizontal="right" vertical="center"/>
    </xf>
    <xf numFmtId="0" fontId="13" fillId="7" borderId="55" xfId="3" applyFont="1" applyFill="1" applyBorder="1" applyAlignment="1">
      <alignment horizontal="center" vertical="center"/>
    </xf>
    <xf numFmtId="0" fontId="5" fillId="0" borderId="100" xfId="3" applyFont="1" applyBorder="1" applyAlignment="1">
      <alignment vertical="center"/>
    </xf>
    <xf numFmtId="0" fontId="13" fillId="7" borderId="48" xfId="3" applyFont="1" applyFill="1" applyBorder="1" applyAlignment="1">
      <alignment horizontal="center" vertical="center"/>
    </xf>
    <xf numFmtId="0" fontId="14" fillId="7" borderId="0" xfId="3" applyFont="1" applyFill="1" applyAlignment="1">
      <alignment horizontal="right" vertical="center"/>
    </xf>
    <xf numFmtId="0" fontId="14" fillId="7" borderId="0" xfId="3" applyFont="1" applyFill="1" applyAlignment="1">
      <alignment horizontal="center" vertical="center"/>
    </xf>
    <xf numFmtId="0" fontId="7" fillId="7" borderId="48" xfId="3" applyFont="1" applyFill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7" fillId="7" borderId="0" xfId="3" applyFont="1" applyFill="1" applyAlignment="1">
      <alignment horizontal="center" vertical="center"/>
    </xf>
    <xf numFmtId="9" fontId="10" fillId="11" borderId="137" xfId="1" applyFont="1" applyFill="1" applyBorder="1" applyAlignment="1">
      <alignment horizontal="right"/>
    </xf>
    <xf numFmtId="9" fontId="10" fillId="11" borderId="6" xfId="1" applyFont="1" applyFill="1" applyBorder="1" applyAlignment="1">
      <alignment horizontal="right"/>
    </xf>
    <xf numFmtId="9" fontId="10" fillId="11" borderId="138" xfId="1" applyFont="1" applyFill="1" applyBorder="1" applyAlignment="1">
      <alignment horizontal="right"/>
    </xf>
    <xf numFmtId="9" fontId="10" fillId="8" borderId="137" xfId="1" applyFont="1" applyFill="1" applyBorder="1" applyAlignment="1">
      <alignment horizontal="right"/>
    </xf>
    <xf numFmtId="9" fontId="10" fillId="8" borderId="6" xfId="1" applyFont="1" applyFill="1" applyBorder="1" applyAlignment="1">
      <alignment horizontal="right"/>
    </xf>
    <xf numFmtId="9" fontId="10" fillId="8" borderId="139" xfId="1" applyFont="1" applyFill="1" applyBorder="1" applyAlignment="1">
      <alignment horizontal="center"/>
    </xf>
    <xf numFmtId="9" fontId="10" fillId="8" borderId="138" xfId="1" applyFont="1" applyFill="1" applyBorder="1" applyAlignment="1">
      <alignment horizontal="center"/>
    </xf>
    <xf numFmtId="0" fontId="14" fillId="7" borderId="102" xfId="3" applyFont="1" applyFill="1" applyBorder="1" applyAlignment="1">
      <alignment horizontal="right" vertical="center"/>
    </xf>
    <xf numFmtId="0" fontId="14" fillId="7" borderId="102" xfId="3" applyFont="1" applyFill="1" applyBorder="1" applyAlignment="1">
      <alignment horizontal="center" vertical="center"/>
    </xf>
    <xf numFmtId="0" fontId="3" fillId="0" borderId="102" xfId="3" applyFont="1" applyBorder="1" applyAlignment="1">
      <alignment vertical="center"/>
    </xf>
    <xf numFmtId="0" fontId="3" fillId="0" borderId="102" xfId="3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0" fontId="7" fillId="7" borderId="102" xfId="3" applyFont="1" applyFill="1" applyBorder="1" applyAlignment="1">
      <alignment horizontal="center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9" fillId="0" borderId="84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6" xfId="3" applyFont="1" applyBorder="1" applyAlignment="1">
      <alignment vertical="center"/>
    </xf>
    <xf numFmtId="0" fontId="3" fillId="7" borderId="0" xfId="3" applyFont="1" applyFill="1" applyAlignment="1">
      <alignment vertical="center"/>
    </xf>
    <xf numFmtId="0" fontId="5" fillId="7" borderId="139" xfId="3" applyFont="1" applyFill="1" applyBorder="1" applyAlignment="1">
      <alignment vertical="center"/>
    </xf>
    <xf numFmtId="0" fontId="9" fillId="0" borderId="101" xfId="3" applyFont="1" applyBorder="1" applyAlignment="1">
      <alignment vertical="center"/>
    </xf>
    <xf numFmtId="0" fontId="9" fillId="0" borderId="85" xfId="3" applyFont="1" applyBorder="1" applyAlignment="1">
      <alignment horizontal="center" vertical="center"/>
    </xf>
    <xf numFmtId="9" fontId="17" fillId="0" borderId="38" xfId="1" applyFont="1" applyFill="1" applyBorder="1" applyAlignment="1">
      <alignment vertical="center"/>
    </xf>
    <xf numFmtId="9" fontId="17" fillId="0" borderId="40" xfId="1" applyFont="1" applyFill="1" applyBorder="1" applyAlignment="1">
      <alignment vertical="center"/>
    </xf>
    <xf numFmtId="1" fontId="3" fillId="0" borderId="38" xfId="3" applyNumberFormat="1" applyFont="1" applyBorder="1" applyAlignment="1">
      <alignment vertical="center"/>
    </xf>
    <xf numFmtId="1" fontId="3" fillId="0" borderId="108" xfId="3" applyNumberFormat="1" applyFont="1" applyBorder="1" applyAlignment="1">
      <alignment vertical="center"/>
    </xf>
    <xf numFmtId="1" fontId="3" fillId="0" borderId="40" xfId="3" applyNumberFormat="1" applyFont="1" applyBorder="1" applyAlignment="1">
      <alignment vertical="center"/>
    </xf>
    <xf numFmtId="1" fontId="3" fillId="7" borderId="0" xfId="3" applyNumberFormat="1" applyFont="1" applyFill="1" applyAlignment="1">
      <alignment vertical="center"/>
    </xf>
    <xf numFmtId="1" fontId="3" fillId="0" borderId="0" xfId="3" applyNumberFormat="1" applyFont="1" applyAlignment="1">
      <alignment vertical="center"/>
    </xf>
    <xf numFmtId="9" fontId="17" fillId="0" borderId="142" xfId="1" applyFont="1" applyFill="1" applyBorder="1" applyAlignment="1">
      <alignment vertical="center"/>
    </xf>
    <xf numFmtId="9" fontId="17" fillId="0" borderId="143" xfId="1" applyFont="1" applyFill="1" applyBorder="1" applyAlignment="1">
      <alignment vertical="center"/>
    </xf>
    <xf numFmtId="9" fontId="17" fillId="0" borderId="106" xfId="1" applyFont="1" applyFill="1" applyBorder="1" applyAlignment="1">
      <alignment vertical="center"/>
    </xf>
    <xf numFmtId="1" fontId="3" fillId="0" borderId="142" xfId="3" applyNumberFormat="1" applyFont="1" applyBorder="1" applyAlignment="1">
      <alignment vertical="center"/>
    </xf>
    <xf numFmtId="0" fontId="9" fillId="0" borderId="86" xfId="3" applyFont="1" applyBorder="1" applyAlignment="1">
      <alignment horizontal="center" vertical="center"/>
    </xf>
    <xf numFmtId="0" fontId="3" fillId="0" borderId="142" xfId="3" applyFont="1" applyBorder="1" applyAlignment="1">
      <alignment vertical="center"/>
    </xf>
    <xf numFmtId="0" fontId="9" fillId="0" borderId="84" xfId="3" applyFont="1" applyBorder="1" applyAlignment="1">
      <alignment horizontal="center" vertical="center"/>
    </xf>
    <xf numFmtId="0" fontId="9" fillId="0" borderId="88" xfId="3" applyFont="1" applyBorder="1" applyAlignment="1">
      <alignment horizontal="center" vertical="center"/>
    </xf>
    <xf numFmtId="0" fontId="5" fillId="0" borderId="68" xfId="3" applyFont="1" applyBorder="1" applyAlignment="1">
      <alignment vertical="center"/>
    </xf>
    <xf numFmtId="0" fontId="9" fillId="0" borderId="87" xfId="3" applyFont="1" applyBorder="1" applyAlignment="1">
      <alignment horizontal="center" vertical="center"/>
    </xf>
    <xf numFmtId="1" fontId="16" fillId="0" borderId="72" xfId="3" applyNumberFormat="1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 wrapText="1"/>
    </xf>
    <xf numFmtId="1" fontId="7" fillId="0" borderId="71" xfId="3" applyNumberFormat="1" applyFont="1" applyBorder="1" applyAlignment="1">
      <alignment horizontal="center" vertical="center" wrapText="1"/>
    </xf>
    <xf numFmtId="1" fontId="16" fillId="0" borderId="72" xfId="3" applyNumberFormat="1" applyFont="1" applyBorder="1" applyAlignment="1">
      <alignment horizontal="center" vertical="center"/>
    </xf>
    <xf numFmtId="1" fontId="7" fillId="0" borderId="72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 wrapText="1"/>
    </xf>
    <xf numFmtId="0" fontId="9" fillId="0" borderId="90" xfId="3" applyFont="1" applyBorder="1" applyAlignment="1">
      <alignment horizontal="center" vertical="center"/>
    </xf>
    <xf numFmtId="0" fontId="9" fillId="0" borderId="91" xfId="3" applyFont="1" applyBorder="1" applyAlignment="1">
      <alignment horizontal="center" vertical="center"/>
    </xf>
    <xf numFmtId="0" fontId="5" fillId="0" borderId="107" xfId="3" applyFont="1" applyBorder="1" applyAlignment="1">
      <alignment vertical="center"/>
    </xf>
    <xf numFmtId="0" fontId="9" fillId="0" borderId="94" xfId="3" applyFont="1" applyBorder="1" applyAlignment="1">
      <alignment horizontal="center" vertical="center"/>
    </xf>
    <xf numFmtId="0" fontId="3" fillId="0" borderId="23" xfId="3" applyFont="1" applyBorder="1" applyAlignment="1">
      <alignment vertical="center"/>
    </xf>
    <xf numFmtId="0" fontId="3" fillId="0" borderId="24" xfId="3" applyFont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24" fillId="12" borderId="0" xfId="0" applyFont="1" applyFill="1" applyAlignment="1">
      <alignment horizontal="center" vertical="center" wrapText="1"/>
    </xf>
    <xf numFmtId="0" fontId="41" fillId="0" borderId="100" xfId="3" applyFont="1" applyFill="1" applyBorder="1" applyAlignment="1">
      <alignment horizontal="right" vertical="center"/>
    </xf>
    <xf numFmtId="0" fontId="41" fillId="0" borderId="55" xfId="3" applyFont="1" applyFill="1" applyBorder="1" applyAlignment="1">
      <alignment horizontal="center" vertical="center"/>
    </xf>
    <xf numFmtId="0" fontId="41" fillId="0" borderId="19" xfId="3" applyFont="1" applyFill="1" applyBorder="1" applyAlignment="1">
      <alignment horizontal="right" vertical="center"/>
    </xf>
    <xf numFmtId="0" fontId="41" fillId="0" borderId="48" xfId="3" applyFont="1" applyFill="1" applyBorder="1" applyAlignment="1">
      <alignment horizontal="center" vertical="center"/>
    </xf>
    <xf numFmtId="0" fontId="42" fillId="0" borderId="0" xfId="3" applyFont="1" applyFill="1" applyAlignment="1">
      <alignment horizontal="right" vertical="center"/>
    </xf>
    <xf numFmtId="0" fontId="42" fillId="0" borderId="0" xfId="3" applyFont="1" applyFill="1" applyAlignment="1">
      <alignment horizontal="center" vertical="center"/>
    </xf>
    <xf numFmtId="0" fontId="41" fillId="7" borderId="77" xfId="3" applyFont="1" applyFill="1" applyBorder="1" applyAlignment="1">
      <alignment vertical="center"/>
    </xf>
    <xf numFmtId="0" fontId="42" fillId="7" borderId="139" xfId="3" applyFont="1" applyFill="1" applyBorder="1" applyAlignment="1">
      <alignment vertical="center"/>
    </xf>
    <xf numFmtId="0" fontId="42" fillId="7" borderId="4" xfId="3" applyFont="1" applyFill="1" applyBorder="1" applyAlignment="1">
      <alignment vertical="center"/>
    </xf>
    <xf numFmtId="0" fontId="42" fillId="7" borderId="77" xfId="3" applyFont="1" applyFill="1" applyBorder="1" applyAlignment="1">
      <alignment vertical="center"/>
    </xf>
    <xf numFmtId="0" fontId="42" fillId="0" borderId="73" xfId="3" applyFont="1" applyBorder="1" applyAlignment="1">
      <alignment vertical="center"/>
    </xf>
    <xf numFmtId="0" fontId="42" fillId="0" borderId="75" xfId="3" applyFont="1" applyBorder="1" applyAlignment="1">
      <alignment vertical="center"/>
    </xf>
    <xf numFmtId="0" fontId="42" fillId="0" borderId="67" xfId="3" applyFont="1" applyBorder="1" applyAlignment="1">
      <alignment vertical="center"/>
    </xf>
    <xf numFmtId="0" fontId="42" fillId="0" borderId="62" xfId="3" applyFont="1" applyBorder="1" applyAlignment="1">
      <alignment vertical="center"/>
    </xf>
    <xf numFmtId="0" fontId="44" fillId="0" borderId="100" xfId="3" applyFont="1" applyBorder="1" applyAlignment="1">
      <alignment horizontal="center" vertical="center"/>
    </xf>
    <xf numFmtId="0" fontId="43" fillId="0" borderId="101" xfId="3" applyFont="1" applyBorder="1" applyAlignment="1">
      <alignment vertical="center"/>
    </xf>
    <xf numFmtId="0" fontId="45" fillId="0" borderId="100" xfId="3" applyFont="1" applyBorder="1" applyAlignment="1">
      <alignment vertical="center"/>
    </xf>
    <xf numFmtId="0" fontId="46" fillId="0" borderId="100" xfId="3" applyFont="1" applyBorder="1" applyAlignment="1">
      <alignment vertical="center"/>
    </xf>
    <xf numFmtId="0" fontId="46" fillId="7" borderId="100" xfId="3" applyFont="1" applyFill="1" applyBorder="1" applyAlignment="1">
      <alignment vertical="center"/>
    </xf>
    <xf numFmtId="0" fontId="45" fillId="0" borderId="101" xfId="3" applyFont="1" applyBorder="1" applyAlignment="1">
      <alignment vertical="center"/>
    </xf>
    <xf numFmtId="0" fontId="43" fillId="7" borderId="100" xfId="3" applyFont="1" applyFill="1" applyBorder="1" applyAlignment="1">
      <alignment horizontal="left" vertical="center"/>
    </xf>
    <xf numFmtId="0" fontId="43" fillId="7" borderId="100" xfId="3" applyFont="1" applyFill="1" applyBorder="1" applyAlignment="1">
      <alignment horizontal="right" vertical="center"/>
    </xf>
    <xf numFmtId="0" fontId="43" fillId="7" borderId="55" xfId="3" applyFont="1" applyFill="1" applyBorder="1" applyAlignment="1">
      <alignment horizontal="center" vertical="center"/>
    </xf>
    <xf numFmtId="0" fontId="21" fillId="0" borderId="101" xfId="3" applyFont="1" applyBorder="1" applyAlignment="1">
      <alignment vertical="center"/>
    </xf>
    <xf numFmtId="0" fontId="21" fillId="0" borderId="68" xfId="3" applyFont="1" applyBorder="1" applyAlignment="1">
      <alignment vertical="center"/>
    </xf>
    <xf numFmtId="0" fontId="21" fillId="0" borderId="63" xfId="3" applyFont="1" applyBorder="1" applyAlignment="1">
      <alignment vertical="center"/>
    </xf>
    <xf numFmtId="0" fontId="8" fillId="0" borderId="68" xfId="3" applyFont="1" applyBorder="1" applyAlignment="1">
      <alignment vertical="center"/>
    </xf>
    <xf numFmtId="1" fontId="7" fillId="0" borderId="102" xfId="3" applyNumberFormat="1" applyFont="1" applyFill="1" applyBorder="1" applyAlignment="1">
      <alignment horizontal="center" vertical="center"/>
    </xf>
    <xf numFmtId="1" fontId="7" fillId="2" borderId="102" xfId="3" applyNumberFormat="1" applyFont="1" applyFill="1" applyBorder="1" applyAlignment="1">
      <alignment vertical="center"/>
    </xf>
    <xf numFmtId="1" fontId="7" fillId="2" borderId="102" xfId="3" applyNumberFormat="1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vertical="center"/>
    </xf>
    <xf numFmtId="0" fontId="7" fillId="7" borderId="79" xfId="3" applyFont="1" applyFill="1" applyBorder="1" applyAlignment="1">
      <alignment horizontal="center" vertical="center"/>
    </xf>
    <xf numFmtId="0" fontId="7" fillId="7" borderId="109" xfId="3" applyFont="1" applyFill="1" applyBorder="1" applyAlignment="1">
      <alignment horizontal="center" vertical="center"/>
    </xf>
    <xf numFmtId="0" fontId="3" fillId="0" borderId="146" xfId="3" applyFont="1" applyBorder="1" applyAlignment="1">
      <alignment horizontal="center" vertical="center"/>
    </xf>
    <xf numFmtId="0" fontId="3" fillId="10" borderId="146" xfId="3" applyFont="1" applyFill="1" applyBorder="1" applyAlignment="1">
      <alignment horizontal="center" vertical="center"/>
    </xf>
    <xf numFmtId="0" fontId="3" fillId="9" borderId="146" xfId="3" applyFont="1" applyFill="1" applyBorder="1" applyAlignment="1">
      <alignment horizontal="center" vertical="center"/>
    </xf>
    <xf numFmtId="2" fontId="24" fillId="12" borderId="0" xfId="0" applyNumberFormat="1" applyFont="1" applyFill="1" applyAlignment="1">
      <alignment vertical="center"/>
    </xf>
    <xf numFmtId="3" fontId="3" fillId="0" borderId="28" xfId="3" applyNumberFormat="1" applyFont="1" applyBorder="1" applyAlignment="1">
      <alignment horizontal="center" vertical="center"/>
    </xf>
    <xf numFmtId="166" fontId="25" fillId="0" borderId="99" xfId="2" applyNumberFormat="1" applyFont="1" applyFill="1" applyBorder="1" applyAlignment="1">
      <alignment horizontal="center" vertical="center"/>
    </xf>
    <xf numFmtId="166" fontId="25" fillId="2" borderId="99" xfId="2" applyNumberFormat="1" applyFont="1" applyFill="1" applyBorder="1" applyAlignment="1">
      <alignment horizontal="center" vertical="center"/>
    </xf>
    <xf numFmtId="166" fontId="47" fillId="12" borderId="116" xfId="2" applyNumberFormat="1" applyFont="1" applyFill="1" applyBorder="1" applyAlignment="1">
      <alignment horizontal="center" vertical="center"/>
    </xf>
    <xf numFmtId="166" fontId="48" fillId="0" borderId="116" xfId="2" applyNumberFormat="1" applyFont="1" applyFill="1" applyBorder="1" applyAlignment="1">
      <alignment horizontal="center" vertical="center"/>
    </xf>
    <xf numFmtId="166" fontId="48" fillId="0" borderId="117" xfId="2" applyNumberFormat="1" applyFont="1" applyFill="1" applyBorder="1" applyAlignment="1">
      <alignment horizontal="center" vertical="center"/>
    </xf>
    <xf numFmtId="166" fontId="48" fillId="0" borderId="117" xfId="2" quotePrefix="1" applyNumberFormat="1" applyFont="1" applyFill="1" applyBorder="1" applyAlignment="1">
      <alignment horizontal="center" vertical="center"/>
    </xf>
    <xf numFmtId="166" fontId="25" fillId="0" borderId="117" xfId="2" applyNumberFormat="1" applyFont="1" applyFill="1" applyBorder="1" applyAlignment="1">
      <alignment horizontal="center" vertical="center"/>
    </xf>
    <xf numFmtId="166" fontId="25" fillId="0" borderId="116" xfId="2" applyNumberFormat="1" applyFont="1" applyFill="1" applyBorder="1" applyAlignment="1">
      <alignment horizontal="center" vertical="center"/>
    </xf>
    <xf numFmtId="0" fontId="21" fillId="0" borderId="85" xfId="3" applyFont="1" applyBorder="1" applyAlignment="1">
      <alignment horizontal="right" vertical="center"/>
    </xf>
    <xf numFmtId="0" fontId="21" fillId="0" borderId="86" xfId="3" applyFont="1" applyBorder="1" applyAlignment="1">
      <alignment horizontal="right" vertical="center"/>
    </xf>
    <xf numFmtId="0" fontId="49" fillId="0" borderId="13" xfId="3" applyFont="1" applyBorder="1" applyAlignment="1">
      <alignment vertical="center"/>
    </xf>
    <xf numFmtId="0" fontId="5" fillId="7" borderId="102" xfId="3" applyFont="1" applyFill="1" applyBorder="1" applyAlignment="1">
      <alignment horizontal="left" vertical="center"/>
    </xf>
    <xf numFmtId="0" fontId="50" fillId="0" borderId="0" xfId="0" applyFont="1"/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9" fontId="10" fillId="0" borderId="0" xfId="1" applyFont="1" applyFill="1" applyBorder="1" applyAlignment="1">
      <alignment horizont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0" fillId="0" borderId="117" xfId="0" quotePrefix="1" applyFill="1" applyBorder="1" applyAlignment="1">
      <alignment vertical="center" wrapText="1"/>
    </xf>
    <xf numFmtId="0" fontId="0" fillId="0" borderId="117" xfId="0" quotePrefix="1" applyFont="1" applyFill="1" applyBorder="1" applyAlignment="1">
      <alignment vertical="center"/>
    </xf>
    <xf numFmtId="166" fontId="25" fillId="0" borderId="117" xfId="2" applyNumberFormat="1" applyFont="1" applyFill="1" applyBorder="1" applyAlignment="1">
      <alignment vertical="center"/>
    </xf>
    <xf numFmtId="43" fontId="0" fillId="0" borderId="117" xfId="0" applyNumberFormat="1" applyFill="1" applyBorder="1" applyAlignment="1">
      <alignment vertical="center" wrapText="1"/>
    </xf>
    <xf numFmtId="0" fontId="0" fillId="0" borderId="117" xfId="0" applyFill="1" applyBorder="1" applyAlignment="1">
      <alignment vertical="center" wrapText="1"/>
    </xf>
    <xf numFmtId="43" fontId="47" fillId="12" borderId="116" xfId="2" applyNumberFormat="1" applyFont="1" applyFill="1" applyBorder="1" applyAlignment="1">
      <alignment horizontal="center" vertical="center"/>
    </xf>
    <xf numFmtId="0" fontId="9" fillId="0" borderId="101" xfId="3" applyFont="1" applyFill="1" applyBorder="1" applyAlignment="1">
      <alignment vertical="center"/>
    </xf>
    <xf numFmtId="0" fontId="21" fillId="0" borderId="63" xfId="3" applyFont="1" applyFill="1" applyBorder="1" applyAlignment="1">
      <alignment vertical="center"/>
    </xf>
    <xf numFmtId="0" fontId="21" fillId="0" borderId="85" xfId="3" applyFont="1" applyFill="1" applyBorder="1" applyAlignment="1">
      <alignment horizontal="right" vertical="center"/>
    </xf>
    <xf numFmtId="0" fontId="13" fillId="0" borderId="55" xfId="3" applyFont="1" applyFill="1" applyBorder="1" applyAlignment="1">
      <alignment horizontal="center" vertical="center"/>
    </xf>
    <xf numFmtId="0" fontId="13" fillId="0" borderId="48" xfId="3" applyFont="1" applyFill="1" applyBorder="1" applyAlignment="1">
      <alignment horizontal="center" vertical="center"/>
    </xf>
    <xf numFmtId="0" fontId="14" fillId="0" borderId="0" xfId="3" applyFont="1" applyFill="1" applyAlignment="1">
      <alignment horizontal="center" vertical="center"/>
    </xf>
    <xf numFmtId="0" fontId="1" fillId="2" borderId="117" xfId="0" quotePrefix="1" applyFont="1" applyFill="1" applyBorder="1" applyAlignment="1">
      <alignment vertical="center"/>
    </xf>
    <xf numFmtId="166" fontId="1" fillId="2" borderId="118" xfId="2" applyNumberFormat="1" applyFont="1" applyFill="1" applyBorder="1"/>
    <xf numFmtId="166" fontId="48" fillId="2" borderId="117" xfId="2" applyNumberFormat="1" applyFont="1" applyFill="1" applyBorder="1" applyAlignment="1">
      <alignment horizontal="center" vertical="center"/>
    </xf>
    <xf numFmtId="43" fontId="1" fillId="2" borderId="117" xfId="0" applyNumberFormat="1" applyFont="1" applyFill="1" applyBorder="1" applyAlignment="1">
      <alignment vertical="center"/>
    </xf>
    <xf numFmtId="166" fontId="1" fillId="2" borderId="117" xfId="2" applyNumberFormat="1" applyFont="1" applyFill="1" applyBorder="1" applyAlignment="1">
      <alignment horizontal="center" vertical="center"/>
    </xf>
    <xf numFmtId="0" fontId="1" fillId="2" borderId="117" xfId="0" quotePrefix="1" applyFont="1" applyFill="1" applyBorder="1" applyAlignment="1">
      <alignment vertical="center" wrapText="1"/>
    </xf>
    <xf numFmtId="0" fontId="0" fillId="0" borderId="99" xfId="0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24" fillId="12" borderId="0" xfId="0" applyFont="1" applyFill="1" applyAlignment="1">
      <alignment vertical="center"/>
    </xf>
    <xf numFmtId="166" fontId="24" fillId="12" borderId="0" xfId="2" applyNumberFormat="1" applyFont="1" applyFill="1" applyBorder="1" applyAlignment="1">
      <alignment vertical="center"/>
    </xf>
    <xf numFmtId="0" fontId="24" fillId="12" borderId="0" xfId="0" applyFont="1" applyFill="1" applyAlignment="1">
      <alignment horizontal="center" vertical="center" wrapText="1"/>
    </xf>
    <xf numFmtId="9" fontId="24" fillId="12" borderId="0" xfId="1" applyFont="1" applyFill="1" applyAlignment="1">
      <alignment horizontal="center" vertical="center" wrapText="1"/>
    </xf>
    <xf numFmtId="0" fontId="4" fillId="6" borderId="100" xfId="3" applyFont="1" applyFill="1" applyBorder="1" applyAlignment="1">
      <alignment horizontal="center" vertical="center"/>
    </xf>
    <xf numFmtId="0" fontId="6" fillId="0" borderId="52" xfId="3" applyFont="1" applyBorder="1" applyAlignment="1">
      <alignment horizontal="center" vertical="center"/>
    </xf>
    <xf numFmtId="165" fontId="10" fillId="8" borderId="99" xfId="0" applyNumberFormat="1" applyFont="1" applyFill="1" applyBorder="1" applyAlignment="1">
      <alignment horizontal="center" vertical="center" wrapText="1"/>
    </xf>
    <xf numFmtId="0" fontId="10" fillId="8" borderId="99" xfId="0" applyFont="1" applyFill="1" applyBorder="1" applyAlignment="1">
      <alignment horizontal="center" vertical="center" wrapText="1"/>
    </xf>
    <xf numFmtId="0" fontId="43" fillId="0" borderId="100" xfId="3" applyFont="1" applyBorder="1" applyAlignment="1">
      <alignment horizontal="left" vertical="center"/>
    </xf>
    <xf numFmtId="0" fontId="43" fillId="0" borderId="52" xfId="3" applyFont="1" applyBorder="1" applyAlignment="1">
      <alignment horizontal="left" vertical="center"/>
    </xf>
    <xf numFmtId="0" fontId="7" fillId="2" borderId="26" xfId="3" applyFont="1" applyFill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5" fillId="19" borderId="100" xfId="3" applyFont="1" applyFill="1" applyBorder="1" applyAlignment="1">
      <alignment vertical="center"/>
    </xf>
    <xf numFmtId="0" fontId="5" fillId="19" borderId="52" xfId="3" applyFont="1" applyFill="1" applyBorder="1" applyAlignment="1">
      <alignment vertical="center"/>
    </xf>
    <xf numFmtId="0" fontId="4" fillId="11" borderId="52" xfId="3" applyFont="1" applyFill="1" applyBorder="1" applyAlignment="1">
      <alignment horizontal="center" vertical="center"/>
    </xf>
    <xf numFmtId="0" fontId="4" fillId="11" borderId="55" xfId="3" applyFont="1" applyFill="1" applyBorder="1" applyAlignment="1">
      <alignment horizontal="center" vertical="center"/>
    </xf>
    <xf numFmtId="0" fontId="6" fillId="0" borderId="55" xfId="3" applyFont="1" applyBorder="1" applyAlignment="1">
      <alignment horizontal="center" vertical="center"/>
    </xf>
    <xf numFmtId="0" fontId="5" fillId="7" borderId="82" xfId="3" applyFont="1" applyFill="1" applyBorder="1" applyAlignment="1">
      <alignment horizontal="left" vertical="center" wrapText="1"/>
    </xf>
    <xf numFmtId="0" fontId="5" fillId="7" borderId="0" xfId="3" applyFont="1" applyFill="1" applyBorder="1" applyAlignment="1">
      <alignment horizontal="left" vertical="center" wrapText="1"/>
    </xf>
    <xf numFmtId="0" fontId="5" fillId="7" borderId="9" xfId="3" applyFont="1" applyFill="1" applyBorder="1" applyAlignment="1">
      <alignment horizontal="left" vertical="center" wrapText="1"/>
    </xf>
    <xf numFmtId="0" fontId="7" fillId="0" borderId="99" xfId="3" applyFont="1" applyFill="1" applyBorder="1" applyAlignment="1">
      <alignment horizontal="center" vertical="center"/>
    </xf>
    <xf numFmtId="1" fontId="7" fillId="2" borderId="99" xfId="3" applyNumberFormat="1" applyFont="1" applyFill="1" applyBorder="1" applyAlignment="1">
      <alignment horizontal="center" vertical="center"/>
    </xf>
    <xf numFmtId="1" fontId="7" fillId="2" borderId="1" xfId="3" applyNumberFormat="1" applyFont="1" applyFill="1" applyBorder="1" applyAlignment="1">
      <alignment horizontal="center" vertical="center"/>
    </xf>
    <xf numFmtId="1" fontId="7" fillId="0" borderId="102" xfId="3" applyNumberFormat="1" applyFont="1" applyBorder="1" applyAlignment="1">
      <alignment horizontal="center" vertical="center"/>
    </xf>
    <xf numFmtId="1" fontId="7" fillId="0" borderId="140" xfId="3" applyNumberFormat="1" applyFont="1" applyBorder="1" applyAlignment="1">
      <alignment horizontal="center" vertical="center"/>
    </xf>
    <xf numFmtId="1" fontId="7" fillId="0" borderId="141" xfId="3" applyNumberFormat="1" applyFont="1" applyBorder="1" applyAlignment="1">
      <alignment horizontal="center" vertical="center"/>
    </xf>
    <xf numFmtId="164" fontId="10" fillId="8" borderId="99" xfId="0" applyNumberFormat="1" applyFont="1" applyFill="1" applyBorder="1" applyAlignment="1">
      <alignment horizontal="center"/>
    </xf>
    <xf numFmtId="0" fontId="10" fillId="8" borderId="99" xfId="0" applyFont="1" applyFill="1" applyBorder="1" applyAlignment="1">
      <alignment horizontal="center"/>
    </xf>
    <xf numFmtId="9" fontId="10" fillId="0" borderId="0" xfId="1" applyFont="1" applyFill="1" applyBorder="1" applyAlignment="1">
      <alignment horizontal="center"/>
    </xf>
    <xf numFmtId="9" fontId="10" fillId="8" borderId="7" xfId="1" applyFont="1" applyFill="1" applyBorder="1" applyAlignment="1">
      <alignment horizontal="center"/>
    </xf>
    <xf numFmtId="9" fontId="10" fillId="8" borderId="32" xfId="1" applyFont="1" applyFill="1" applyBorder="1" applyAlignment="1">
      <alignment horizontal="center"/>
    </xf>
    <xf numFmtId="0" fontId="5" fillId="7" borderId="82" xfId="3" applyFont="1" applyFill="1" applyBorder="1" applyAlignment="1">
      <alignment horizontal="left" vertical="center"/>
    </xf>
    <xf numFmtId="0" fontId="5" fillId="7" borderId="9" xfId="3" applyFont="1" applyFill="1" applyBorder="1" applyAlignment="1">
      <alignment horizontal="left" vertical="center"/>
    </xf>
    <xf numFmtId="1" fontId="7" fillId="2" borderId="99" xfId="3" applyNumberFormat="1" applyFont="1" applyFill="1" applyBorder="1" applyAlignment="1">
      <alignment horizontal="center" vertical="center" wrapText="1"/>
    </xf>
    <xf numFmtId="1" fontId="16" fillId="2" borderId="99" xfId="3" applyNumberFormat="1" applyFont="1" applyFill="1" applyBorder="1" applyAlignment="1">
      <alignment horizontal="center" vertical="center" wrapText="1"/>
    </xf>
    <xf numFmtId="1" fontId="7" fillId="0" borderId="99" xfId="3" applyNumberFormat="1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 wrapText="1"/>
    </xf>
    <xf numFmtId="0" fontId="10" fillId="11" borderId="30" xfId="0" applyFont="1" applyFill="1" applyBorder="1" applyAlignment="1">
      <alignment horizont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8" borderId="29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30" xfId="0" applyFont="1" applyFill="1" applyBorder="1" applyAlignment="1">
      <alignment horizontal="center" wrapText="1"/>
    </xf>
    <xf numFmtId="0" fontId="10" fillId="8" borderId="31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1" fontId="7" fillId="2" borderId="64" xfId="3" applyNumberFormat="1" applyFont="1" applyFill="1" applyBorder="1" applyAlignment="1">
      <alignment horizontal="center" vertical="center"/>
    </xf>
    <xf numFmtId="1" fontId="7" fillId="2" borderId="65" xfId="3" applyNumberFormat="1" applyFont="1" applyFill="1" applyBorder="1" applyAlignment="1">
      <alignment horizontal="center" vertical="center"/>
    </xf>
    <xf numFmtId="1" fontId="7" fillId="2" borderId="66" xfId="3" applyNumberFormat="1" applyFont="1" applyFill="1" applyBorder="1" applyAlignment="1">
      <alignment horizontal="center" vertical="center"/>
    </xf>
    <xf numFmtId="1" fontId="7" fillId="3" borderId="26" xfId="3" applyNumberFormat="1" applyFont="1" applyFill="1" applyBorder="1" applyAlignment="1">
      <alignment horizontal="center" vertical="center"/>
    </xf>
    <xf numFmtId="1" fontId="7" fillId="3" borderId="27" xfId="3" applyNumberFormat="1" applyFont="1" applyFill="1" applyBorder="1" applyAlignment="1">
      <alignment horizontal="center" vertical="center"/>
    </xf>
    <xf numFmtId="1" fontId="7" fillId="2" borderId="74" xfId="3" applyNumberFormat="1" applyFont="1" applyFill="1" applyBorder="1" applyAlignment="1">
      <alignment horizontal="center" vertical="center"/>
    </xf>
    <xf numFmtId="1" fontId="7" fillId="2" borderId="11" xfId="3" applyNumberFormat="1" applyFont="1" applyFill="1" applyBorder="1" applyAlignment="1">
      <alignment horizontal="center" vertical="center"/>
    </xf>
    <xf numFmtId="1" fontId="7" fillId="3" borderId="11" xfId="3" applyNumberFormat="1" applyFont="1" applyFill="1" applyBorder="1" applyAlignment="1">
      <alignment horizontal="center" vertical="center"/>
    </xf>
    <xf numFmtId="1" fontId="7" fillId="5" borderId="11" xfId="3" applyNumberFormat="1" applyFont="1" applyFill="1" applyBorder="1" applyAlignment="1">
      <alignment horizontal="center" vertical="center"/>
    </xf>
    <xf numFmtId="1" fontId="7" fillId="2" borderId="26" xfId="3" applyNumberFormat="1" applyFont="1" applyFill="1" applyBorder="1" applyAlignment="1">
      <alignment horizontal="center" vertical="center"/>
    </xf>
    <xf numFmtId="1" fontId="7" fillId="2" borderId="27" xfId="3" applyNumberFormat="1" applyFont="1" applyFill="1" applyBorder="1" applyAlignment="1">
      <alignment horizontal="center" vertical="center"/>
    </xf>
    <xf numFmtId="1" fontId="7" fillId="2" borderId="96" xfId="3" applyNumberFormat="1" applyFont="1" applyFill="1" applyBorder="1" applyAlignment="1">
      <alignment horizontal="center" vertical="center"/>
    </xf>
    <xf numFmtId="10" fontId="3" fillId="0" borderId="47" xfId="1" applyNumberFormat="1" applyFont="1" applyFill="1" applyBorder="1" applyAlignment="1">
      <alignment horizontal="center" vertical="center" wrapText="1"/>
    </xf>
    <xf numFmtId="10" fontId="3" fillId="0" borderId="48" xfId="1" applyNumberFormat="1" applyFont="1" applyFill="1" applyBorder="1" applyAlignment="1">
      <alignment horizontal="center" vertical="center" wrapText="1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9" fontId="7" fillId="2" borderId="70" xfId="1" applyFont="1" applyFill="1" applyBorder="1" applyAlignment="1">
      <alignment horizontal="center" vertical="center"/>
    </xf>
    <xf numFmtId="9" fontId="7" fillId="2" borderId="71" xfId="1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 wrapText="1"/>
    </xf>
    <xf numFmtId="0" fontId="3" fillId="0" borderId="21" xfId="3" applyFont="1" applyBorder="1" applyAlignment="1">
      <alignment horizontal="center" vertical="center" wrapText="1"/>
    </xf>
    <xf numFmtId="1" fontId="7" fillId="3" borderId="64" xfId="3" applyNumberFormat="1" applyFont="1" applyFill="1" applyBorder="1" applyAlignment="1">
      <alignment horizontal="center" vertical="center"/>
    </xf>
    <xf numFmtId="1" fontId="7" fillId="3" borderId="65" xfId="3" applyNumberFormat="1" applyFont="1" applyFill="1" applyBorder="1" applyAlignment="1">
      <alignment horizontal="center" vertical="center"/>
    </xf>
    <xf numFmtId="1" fontId="7" fillId="3" borderId="66" xfId="3" applyNumberFormat="1" applyFont="1" applyFill="1" applyBorder="1" applyAlignment="1">
      <alignment horizontal="center" vertical="center"/>
    </xf>
    <xf numFmtId="1" fontId="7" fillId="2" borderId="76" xfId="3" applyNumberFormat="1" applyFont="1" applyFill="1" applyBorder="1" applyAlignment="1">
      <alignment horizontal="center" vertical="center"/>
    </xf>
    <xf numFmtId="0" fontId="9" fillId="0" borderId="121" xfId="3" applyFont="1" applyFill="1" applyBorder="1" applyAlignment="1">
      <alignment horizontal="left" vertical="center" wrapText="1"/>
    </xf>
    <xf numFmtId="0" fontId="9" fillId="0" borderId="81" xfId="3" applyFont="1" applyFill="1" applyBorder="1" applyAlignment="1">
      <alignment horizontal="left" vertical="center" wrapText="1"/>
    </xf>
    <xf numFmtId="0" fontId="7" fillId="0" borderId="144" xfId="3" applyFont="1" applyFill="1" applyBorder="1" applyAlignment="1">
      <alignment vertical="center" wrapText="1"/>
    </xf>
    <xf numFmtId="0" fontId="7" fillId="0" borderId="95" xfId="3" applyFont="1" applyFill="1" applyBorder="1" applyAlignment="1">
      <alignment vertical="center" wrapText="1"/>
    </xf>
    <xf numFmtId="0" fontId="7" fillId="0" borderId="145" xfId="3" applyFont="1" applyFill="1" applyBorder="1" applyAlignment="1">
      <alignment vertical="center" wrapText="1"/>
    </xf>
    <xf numFmtId="0" fontId="7" fillId="0" borderId="5" xfId="3" applyFont="1" applyFill="1" applyBorder="1" applyAlignment="1">
      <alignment vertical="center" wrapText="1"/>
    </xf>
    <xf numFmtId="1" fontId="7" fillId="3" borderId="59" xfId="3" applyNumberFormat="1" applyFont="1" applyFill="1" applyBorder="1" applyAlignment="1">
      <alignment horizontal="center" vertical="center"/>
    </xf>
    <xf numFmtId="1" fontId="16" fillId="3" borderId="59" xfId="3" applyNumberFormat="1" applyFont="1" applyFill="1" applyBorder="1" applyAlignment="1">
      <alignment horizontal="center" vertical="center"/>
    </xf>
    <xf numFmtId="1" fontId="7" fillId="2" borderId="60" xfId="3" applyNumberFormat="1" applyFont="1" applyFill="1" applyBorder="1" applyAlignment="1">
      <alignment horizontal="center" vertical="center"/>
    </xf>
    <xf numFmtId="1" fontId="7" fillId="2" borderId="97" xfId="3" applyNumberFormat="1" applyFont="1" applyFill="1" applyBorder="1" applyAlignment="1">
      <alignment horizontal="center" vertical="center"/>
    </xf>
    <xf numFmtId="1" fontId="16" fillId="2" borderId="26" xfId="3" applyNumberFormat="1" applyFont="1" applyFill="1" applyBorder="1" applyAlignment="1">
      <alignment horizontal="center" vertical="center"/>
    </xf>
    <xf numFmtId="1" fontId="16" fillId="2" borderId="27" xfId="3" applyNumberFormat="1" applyFont="1" applyFill="1" applyBorder="1" applyAlignment="1">
      <alignment horizontal="center" vertical="center"/>
    </xf>
    <xf numFmtId="1" fontId="7" fillId="2" borderId="61" xfId="3" applyNumberFormat="1" applyFont="1" applyFill="1" applyBorder="1" applyAlignment="1">
      <alignment horizontal="center" vertical="center"/>
    </xf>
    <xf numFmtId="1" fontId="16" fillId="3" borderId="11" xfId="3" applyNumberFormat="1" applyFont="1" applyFill="1" applyBorder="1" applyAlignment="1">
      <alignment horizontal="center" vertical="center"/>
    </xf>
    <xf numFmtId="1" fontId="7" fillId="2" borderId="111" xfId="3" applyNumberFormat="1" applyFont="1" applyFill="1" applyBorder="1" applyAlignment="1">
      <alignment horizontal="center" vertical="center"/>
    </xf>
    <xf numFmtId="0" fontId="7" fillId="2" borderId="111" xfId="3" applyFont="1" applyFill="1" applyBorder="1" applyAlignment="1">
      <alignment horizontal="center" vertical="center"/>
    </xf>
    <xf numFmtId="0" fontId="7" fillId="2" borderId="115" xfId="3" applyFont="1" applyFill="1" applyBorder="1" applyAlignment="1">
      <alignment horizontal="center" vertical="center"/>
    </xf>
    <xf numFmtId="0" fontId="7" fillId="2" borderId="113" xfId="3" applyFont="1" applyFill="1" applyBorder="1" applyAlignment="1">
      <alignment horizontal="center" vertical="center"/>
    </xf>
    <xf numFmtId="0" fontId="7" fillId="2" borderId="114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1" fontId="7" fillId="2" borderId="110" xfId="3" applyNumberFormat="1" applyFont="1" applyFill="1" applyBorder="1" applyAlignment="1">
      <alignment horizontal="center" vertical="center"/>
    </xf>
    <xf numFmtId="0" fontId="7" fillId="2" borderId="112" xfId="3" applyFont="1" applyFill="1" applyBorder="1" applyAlignment="1">
      <alignment horizontal="center"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9" fontId="7" fillId="2" borderId="110" xfId="1" applyFont="1" applyFill="1" applyBorder="1" applyAlignment="1">
      <alignment horizontal="center" vertical="center" textRotation="90"/>
    </xf>
    <xf numFmtId="9" fontId="7" fillId="2" borderId="111" xfId="1" applyFont="1" applyFill="1" applyBorder="1" applyAlignment="1">
      <alignment horizontal="center" vertical="center" textRotation="90"/>
    </xf>
    <xf numFmtId="9" fontId="7" fillId="2" borderId="115" xfId="1" applyFont="1" applyFill="1" applyBorder="1" applyAlignment="1">
      <alignment horizontal="center" vertical="center" textRotation="90"/>
    </xf>
    <xf numFmtId="9" fontId="7" fillId="2" borderId="113" xfId="1" applyFont="1" applyFill="1" applyBorder="1" applyAlignment="1">
      <alignment horizontal="center" vertical="center" textRotation="90"/>
    </xf>
    <xf numFmtId="9" fontId="7" fillId="2" borderId="114" xfId="1" applyFont="1" applyFill="1" applyBorder="1" applyAlignment="1">
      <alignment horizontal="center" vertical="center" textRotation="90"/>
    </xf>
    <xf numFmtId="3" fontId="7" fillId="2" borderId="99" xfId="3" applyNumberFormat="1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3" fontId="22" fillId="3" borderId="10" xfId="3" applyNumberFormat="1" applyFont="1" applyFill="1" applyBorder="1" applyAlignment="1">
      <alignment horizontal="center" vertical="center"/>
    </xf>
    <xf numFmtId="3" fontId="22" fillId="3" borderId="102" xfId="3" applyNumberFormat="1" applyFont="1" applyFill="1" applyBorder="1" applyAlignment="1">
      <alignment horizontal="center" vertical="center"/>
    </xf>
    <xf numFmtId="3" fontId="22" fillId="3" borderId="1" xfId="3" applyNumberFormat="1" applyFont="1" applyFill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48" xfId="3" applyFont="1" applyBorder="1" applyAlignment="1">
      <alignment horizontal="center" vertical="center"/>
    </xf>
    <xf numFmtId="9" fontId="7" fillId="2" borderId="112" xfId="1" applyFont="1" applyFill="1" applyBorder="1" applyAlignment="1">
      <alignment horizontal="center" vertical="center" textRotation="90"/>
    </xf>
    <xf numFmtId="0" fontId="7" fillId="2" borderId="99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3" fillId="0" borderId="52" xfId="3" applyFont="1" applyBorder="1" applyAlignment="1">
      <alignment horizontal="center" vertical="center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" fontId="5" fillId="10" borderId="99" xfId="3" applyNumberFormat="1" applyFont="1" applyFill="1" applyBorder="1" applyAlignment="1">
      <alignment horizontal="center" vertical="center"/>
    </xf>
    <xf numFmtId="1" fontId="7" fillId="7" borderId="0" xfId="3" applyNumberFormat="1" applyFont="1" applyFill="1" applyBorder="1" applyAlignment="1">
      <alignment horizontal="center" vertical="center"/>
    </xf>
    <xf numFmtId="1" fontId="16" fillId="7" borderId="0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166" fontId="12" fillId="11" borderId="99" xfId="2" applyNumberFormat="1" applyFont="1" applyFill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 wrapText="1"/>
    </xf>
    <xf numFmtId="166" fontId="3" fillId="11" borderId="99" xfId="2" applyNumberFormat="1" applyFont="1" applyFill="1" applyBorder="1" applyAlignment="1">
      <alignment horizontal="center" vertical="center"/>
    </xf>
    <xf numFmtId="1" fontId="7" fillId="0" borderId="64" xfId="3" applyNumberFormat="1" applyFont="1" applyFill="1" applyBorder="1" applyAlignment="1">
      <alignment horizontal="center" vertical="center"/>
    </xf>
    <xf numFmtId="0" fontId="22" fillId="3" borderId="10" xfId="3" applyFont="1" applyFill="1" applyBorder="1" applyAlignment="1">
      <alignment horizontal="center" vertical="center"/>
    </xf>
    <xf numFmtId="0" fontId="22" fillId="3" borderId="102" xfId="3" applyFont="1" applyFill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7" fillId="2" borderId="110" xfId="3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2" borderId="57" xfId="3" applyNumberFormat="1" applyFont="1" applyFill="1" applyBorder="1" applyAlignment="1">
      <alignment horizontal="center" vertical="center"/>
    </xf>
    <xf numFmtId="1" fontId="7" fillId="2" borderId="58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7" fillId="18" borderId="64" xfId="3" applyNumberFormat="1" applyFont="1" applyFill="1" applyBorder="1" applyAlignment="1">
      <alignment horizontal="center" vertical="center"/>
    </xf>
    <xf numFmtId="1" fontId="16" fillId="2" borderId="57" xfId="3" applyNumberFormat="1" applyFont="1" applyFill="1" applyBorder="1" applyAlignment="1">
      <alignment horizontal="center" vertical="center"/>
    </xf>
    <xf numFmtId="1" fontId="16" fillId="2" borderId="58" xfId="3" applyNumberFormat="1" applyFont="1" applyFill="1" applyBorder="1" applyAlignment="1">
      <alignment horizontal="center" vertical="center"/>
    </xf>
    <xf numFmtId="1" fontId="7" fillId="0" borderId="65" xfId="3" applyNumberFormat="1" applyFont="1" applyFill="1" applyBorder="1" applyAlignment="1">
      <alignment horizontal="center" vertical="center"/>
    </xf>
    <xf numFmtId="1" fontId="7" fillId="0" borderId="66" xfId="3" applyNumberFormat="1" applyFont="1" applyFill="1" applyBorder="1" applyAlignment="1">
      <alignment horizontal="center" vertical="center"/>
    </xf>
    <xf numFmtId="1" fontId="15" fillId="0" borderId="65" xfId="3" applyNumberFormat="1" applyFont="1" applyFill="1" applyBorder="1" applyAlignment="1">
      <alignment horizontal="center" vertical="center"/>
    </xf>
    <xf numFmtId="1" fontId="15" fillId="0" borderId="66" xfId="3" applyNumberFormat="1" applyFont="1" applyFill="1" applyBorder="1" applyAlignment="1">
      <alignment horizontal="center" vertical="center"/>
    </xf>
    <xf numFmtId="1" fontId="15" fillId="0" borderId="70" xfId="3" applyNumberFormat="1" applyFont="1" applyFill="1" applyBorder="1" applyAlignment="1">
      <alignment horizontal="center" vertical="center"/>
    </xf>
    <xf numFmtId="1" fontId="15" fillId="0" borderId="71" xfId="3" applyNumberFormat="1" applyFont="1" applyFill="1" applyBorder="1" applyAlignment="1">
      <alignment horizontal="center" vertical="center"/>
    </xf>
    <xf numFmtId="1" fontId="15" fillId="0" borderId="64" xfId="3" applyNumberFormat="1" applyFont="1" applyFill="1" applyBorder="1" applyAlignment="1">
      <alignment horizontal="center" vertical="center"/>
    </xf>
    <xf numFmtId="1" fontId="16" fillId="3" borderId="64" xfId="3" applyNumberFormat="1" applyFont="1" applyFill="1" applyBorder="1" applyAlignment="1">
      <alignment horizontal="center" vertical="center"/>
    </xf>
    <xf numFmtId="1" fontId="7" fillId="5" borderId="26" xfId="3" applyNumberFormat="1" applyFont="1" applyFill="1" applyBorder="1" applyAlignment="1">
      <alignment horizontal="center" vertical="center"/>
    </xf>
    <xf numFmtId="1" fontId="7" fillId="5" borderId="27" xfId="3" applyNumberFormat="1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/>
    </xf>
    <xf numFmtId="0" fontId="6" fillId="11" borderId="16" xfId="3" applyFont="1" applyFill="1" applyBorder="1" applyAlignment="1">
      <alignment horizontal="center" vertical="center"/>
    </xf>
    <xf numFmtId="0" fontId="6" fillId="11" borderId="17" xfId="3" applyFont="1" applyFill="1" applyBorder="1" applyAlignment="1">
      <alignment horizontal="center" vertical="center"/>
    </xf>
    <xf numFmtId="0" fontId="4" fillId="11" borderId="16" xfId="3" applyFont="1" applyFill="1" applyBorder="1" applyAlignment="1">
      <alignment horizontal="center" vertical="center"/>
    </xf>
    <xf numFmtId="0" fontId="4" fillId="11" borderId="17" xfId="3" applyFont="1" applyFill="1" applyBorder="1" applyAlignment="1">
      <alignment horizontal="center" vertical="center"/>
    </xf>
    <xf numFmtId="1" fontId="16" fillId="17" borderId="64" xfId="3" applyNumberFormat="1" applyFont="1" applyFill="1" applyBorder="1" applyAlignment="1">
      <alignment horizontal="center" vertical="center"/>
    </xf>
    <xf numFmtId="1" fontId="7" fillId="7" borderId="70" xfId="3" applyNumberFormat="1" applyFont="1" applyFill="1" applyBorder="1" applyAlignment="1">
      <alignment horizontal="center" vertical="center"/>
    </xf>
    <xf numFmtId="1" fontId="7" fillId="7" borderId="71" xfId="3" applyNumberFormat="1" applyFont="1" applyFill="1" applyBorder="1" applyAlignment="1">
      <alignment horizontal="center" vertical="center"/>
    </xf>
    <xf numFmtId="1" fontId="7" fillId="17" borderId="64" xfId="3" applyNumberFormat="1" applyFont="1" applyFill="1" applyBorder="1" applyAlignment="1">
      <alignment horizontal="center" vertical="center"/>
    </xf>
    <xf numFmtId="1" fontId="7" fillId="7" borderId="64" xfId="3" applyNumberFormat="1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1" fontId="7" fillId="2" borderId="98" xfId="3" applyNumberFormat="1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 wrapText="1"/>
    </xf>
    <xf numFmtId="1" fontId="7" fillId="2" borderId="72" xfId="3" applyNumberFormat="1" applyFont="1" applyFill="1" applyBorder="1" applyAlignment="1">
      <alignment horizontal="center" vertical="center" wrapText="1"/>
    </xf>
    <xf numFmtId="1" fontId="7" fillId="2" borderId="71" xfId="3" applyNumberFormat="1" applyFont="1" applyFill="1" applyBorder="1" applyAlignment="1">
      <alignment horizontal="center" vertical="center" wrapText="1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1" fontId="7" fillId="17" borderId="65" xfId="3" applyNumberFormat="1" applyFont="1" applyFill="1" applyBorder="1" applyAlignment="1">
      <alignment horizontal="center" vertical="center"/>
    </xf>
    <xf numFmtId="1" fontId="7" fillId="17" borderId="66" xfId="3" applyNumberFormat="1" applyFont="1" applyFill="1" applyBorder="1" applyAlignment="1">
      <alignment horizontal="center" vertical="center"/>
    </xf>
    <xf numFmtId="1" fontId="7" fillId="17" borderId="74" xfId="3" applyNumberFormat="1" applyFont="1" applyFill="1" applyBorder="1" applyAlignment="1">
      <alignment horizontal="center" vertical="center"/>
    </xf>
    <xf numFmtId="0" fontId="3" fillId="0" borderId="24" xfId="3" applyFont="1" applyFill="1" applyBorder="1" applyAlignment="1">
      <alignment horizontal="center" vertical="center" wrapText="1"/>
    </xf>
    <xf numFmtId="0" fontId="3" fillId="0" borderId="21" xfId="3" applyFont="1" applyFill="1" applyBorder="1" applyAlignment="1">
      <alignment horizontal="center" vertical="center" wrapText="1"/>
    </xf>
    <xf numFmtId="0" fontId="4" fillId="6" borderId="15" xfId="3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5" fillId="0" borderId="15" xfId="3" applyFont="1" applyFill="1" applyBorder="1" applyAlignment="1">
      <alignment vertical="center"/>
    </xf>
    <xf numFmtId="0" fontId="5" fillId="0" borderId="16" xfId="3" applyFont="1" applyFill="1" applyBorder="1" applyAlignment="1">
      <alignment vertical="center"/>
    </xf>
    <xf numFmtId="0" fontId="8" fillId="0" borderId="15" xfId="3" applyFont="1" applyFill="1" applyBorder="1" applyAlignment="1">
      <alignment horizontal="left" vertical="center"/>
    </xf>
    <xf numFmtId="0" fontId="8" fillId="0" borderId="16" xfId="3" applyFont="1" applyFill="1" applyBorder="1" applyAlignment="1">
      <alignment horizontal="left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3" borderId="65" xfId="3" applyNumberFormat="1" applyFont="1" applyFill="1" applyBorder="1" applyAlignment="1">
      <alignment horizontal="center" vertical="center"/>
    </xf>
    <xf numFmtId="1" fontId="16" fillId="3" borderId="66" xfId="3" applyNumberFormat="1" applyFont="1" applyFill="1" applyBorder="1" applyAlignment="1">
      <alignment horizontal="center" vertical="center"/>
    </xf>
    <xf numFmtId="0" fontId="29" fillId="0" borderId="121" xfId="3" applyFont="1" applyFill="1" applyBorder="1" applyAlignment="1">
      <alignment vertical="center" wrapText="1"/>
    </xf>
    <xf numFmtId="0" fontId="29" fillId="0" borderId="81" xfId="3" applyFont="1" applyFill="1" applyBorder="1" applyAlignment="1">
      <alignment vertical="center" wrapText="1"/>
    </xf>
    <xf numFmtId="1" fontId="16" fillId="0" borderId="70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2" borderId="74" xfId="3" applyNumberFormat="1" applyFont="1" applyFill="1" applyBorder="1" applyAlignment="1">
      <alignment horizontal="center" vertical="center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65" xfId="3" applyNumberFormat="1" applyFont="1" applyFill="1" applyBorder="1" applyAlignment="1">
      <alignment horizontal="center" vertical="center"/>
    </xf>
    <xf numFmtId="1" fontId="16" fillId="0" borderId="66" xfId="3" applyNumberFormat="1" applyFont="1" applyFill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35" fillId="0" borderId="0" xfId="3" applyFont="1"/>
    <xf numFmtId="0" fontId="26" fillId="2" borderId="83" xfId="3" applyFont="1" applyFill="1" applyBorder="1"/>
    <xf numFmtId="0" fontId="26" fillId="2" borderId="6" xfId="3" applyFont="1" applyFill="1" applyBorder="1"/>
    <xf numFmtId="1" fontId="7" fillId="0" borderId="64" xfId="3" applyNumberFormat="1" applyFont="1" applyBorder="1" applyAlignment="1">
      <alignment horizontal="center" vertical="center"/>
    </xf>
    <xf numFmtId="1" fontId="16" fillId="0" borderId="64" xfId="3" applyNumberFormat="1" applyFont="1" applyBorder="1" applyAlignment="1">
      <alignment horizontal="center" vertical="center"/>
    </xf>
    <xf numFmtId="1" fontId="7" fillId="0" borderId="65" xfId="3" applyNumberFormat="1" applyFont="1" applyBorder="1" applyAlignment="1">
      <alignment horizontal="center" vertical="center"/>
    </xf>
    <xf numFmtId="1" fontId="7" fillId="0" borderId="66" xfId="3" applyNumberFormat="1" applyFont="1" applyBorder="1" applyAlignment="1">
      <alignment horizontal="center" vertical="center"/>
    </xf>
    <xf numFmtId="1" fontId="15" fillId="0" borderId="65" xfId="3" applyNumberFormat="1" applyFont="1" applyBorder="1" applyAlignment="1">
      <alignment horizontal="center" vertical="center"/>
    </xf>
    <xf numFmtId="1" fontId="15" fillId="0" borderId="66" xfId="3" applyNumberFormat="1" applyFont="1" applyBorder="1" applyAlignment="1">
      <alignment horizontal="center" vertical="center"/>
    </xf>
    <xf numFmtId="1" fontId="15" fillId="0" borderId="70" xfId="3" applyNumberFormat="1" applyFont="1" applyBorder="1" applyAlignment="1">
      <alignment horizontal="center" vertical="center"/>
    </xf>
    <xf numFmtId="1" fontId="15" fillId="0" borderId="71" xfId="3" applyNumberFormat="1" applyFont="1" applyBorder="1" applyAlignment="1">
      <alignment horizontal="center" vertical="center"/>
    </xf>
    <xf numFmtId="1" fontId="15" fillId="0" borderId="64" xfId="3" applyNumberFormat="1" applyFont="1" applyBorder="1" applyAlignment="1">
      <alignment horizontal="center" vertical="center"/>
    </xf>
    <xf numFmtId="1" fontId="7" fillId="0" borderId="70" xfId="3" applyNumberFormat="1" applyFont="1" applyBorder="1" applyAlignment="1">
      <alignment horizontal="center" vertical="center"/>
    </xf>
    <xf numFmtId="1" fontId="7" fillId="0" borderId="71" xfId="3" applyNumberFormat="1" applyFont="1" applyBorder="1" applyAlignment="1">
      <alignment horizontal="center" vertical="center"/>
    </xf>
    <xf numFmtId="1" fontId="7" fillId="0" borderId="11" xfId="3" applyNumberFormat="1" applyFont="1" applyBorder="1" applyAlignment="1">
      <alignment horizontal="center" vertical="center"/>
    </xf>
    <xf numFmtId="0" fontId="14" fillId="7" borderId="82" xfId="3" applyFont="1" applyFill="1" applyBorder="1" applyAlignment="1">
      <alignment horizontal="right" vertical="center"/>
    </xf>
    <xf numFmtId="0" fontId="14" fillId="7" borderId="9" xfId="3" applyFont="1" applyFill="1" applyBorder="1" applyAlignment="1">
      <alignment horizontal="right" vertical="center"/>
    </xf>
    <xf numFmtId="0" fontId="14" fillId="7" borderId="82" xfId="3" applyFont="1" applyFill="1" applyBorder="1" applyAlignment="1">
      <alignment horizontal="center" vertical="center"/>
    </xf>
    <xf numFmtId="0" fontId="14" fillId="7" borderId="95" xfId="3" applyFont="1" applyFill="1" applyBorder="1" applyAlignment="1">
      <alignment horizontal="center" vertical="center"/>
    </xf>
    <xf numFmtId="0" fontId="14" fillId="7" borderId="9" xfId="3" applyFont="1" applyFill="1" applyBorder="1" applyAlignment="1">
      <alignment horizontal="center" vertical="center"/>
    </xf>
    <xf numFmtId="0" fontId="14" fillId="7" borderId="5" xfId="3" applyFont="1" applyFill="1" applyBorder="1" applyAlignment="1">
      <alignment horizontal="center" vertical="center"/>
    </xf>
    <xf numFmtId="0" fontId="3" fillId="2" borderId="99" xfId="3" applyFont="1" applyFill="1" applyBorder="1" applyAlignment="1">
      <alignment horizontal="center" vertical="center"/>
    </xf>
    <xf numFmtId="0" fontId="6" fillId="11" borderId="52" xfId="3" applyFont="1" applyFill="1" applyBorder="1" applyAlignment="1">
      <alignment horizontal="center" vertical="center"/>
    </xf>
    <xf numFmtId="0" fontId="6" fillId="11" borderId="55" xfId="3" applyFont="1" applyFill="1" applyBorder="1" applyAlignment="1">
      <alignment horizontal="center" vertical="center"/>
    </xf>
    <xf numFmtId="0" fontId="8" fillId="0" borderId="100" xfId="3" applyFont="1" applyBorder="1" applyAlignment="1">
      <alignment horizontal="left" vertical="center"/>
    </xf>
    <xf numFmtId="0" fontId="8" fillId="0" borderId="52" xfId="3" applyFont="1" applyBorder="1" applyAlignment="1">
      <alignment horizontal="left" vertical="center"/>
    </xf>
    <xf numFmtId="0" fontId="5" fillId="0" borderId="100" xfId="3" applyFont="1" applyBorder="1" applyAlignment="1">
      <alignment vertical="center"/>
    </xf>
    <xf numFmtId="0" fontId="5" fillId="0" borderId="52" xfId="3" applyFont="1" applyBorder="1" applyAlignment="1">
      <alignment vertical="center"/>
    </xf>
  </cellXfs>
  <cellStyles count="6">
    <cellStyle name="Komma" xfId="2" builtinId="3"/>
    <cellStyle name="Komma 2" xfId="4" xr:uid="{00000000-0005-0000-0000-000001000000}"/>
    <cellStyle name="Prozent" xfId="1" builtinId="5"/>
    <cellStyle name="Prozent 2" xfId="5" xr:uid="{00000000-0005-0000-0000-000003000000}"/>
    <cellStyle name="Standard" xfId="0" builtinId="0"/>
    <cellStyle name="Standard 2" xfId="3" xr:uid="{00000000-0005-0000-0000-000005000000}"/>
  </cellStyles>
  <dxfs count="0"/>
  <tableStyles count="0" defaultTableStyle="TableStyleMedium2" defaultPivotStyle="PivotStyleLight16"/>
  <colors>
    <mruColors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CCB4B6-F4EC-4E01-8EFA-215167B0551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BE4C5B-91DF-476D-A58B-F44B333DEC3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F44"/>
  <sheetViews>
    <sheetView showGridLines="0" zoomScaleNormal="100" workbookViewId="0">
      <selection activeCell="H31" sqref="H31"/>
    </sheetView>
  </sheetViews>
  <sheetFormatPr baseColWidth="10" defaultRowHeight="12.75" x14ac:dyDescent="0.2"/>
  <cols>
    <col min="1" max="1" width="60.7109375" customWidth="1"/>
    <col min="2" max="2" width="20.7109375" style="257" customWidth="1"/>
    <col min="3" max="3" width="10.7109375" style="257" customWidth="1"/>
    <col min="4" max="4" width="7.7109375" customWidth="1"/>
    <col min="5" max="5" width="4.7109375" hidden="1" customWidth="1"/>
    <col min="6" max="6" width="77.140625" customWidth="1"/>
  </cols>
  <sheetData>
    <row r="1" spans="1:6" ht="18" x14ac:dyDescent="0.25">
      <c r="A1" s="609" t="s">
        <v>111</v>
      </c>
      <c r="F1" s="258" t="s">
        <v>221</v>
      </c>
    </row>
    <row r="2" spans="1:6" ht="7.5" customHeight="1" x14ac:dyDescent="0.2"/>
    <row r="3" spans="1:6" x14ac:dyDescent="0.2">
      <c r="A3" s="259" t="s">
        <v>85</v>
      </c>
      <c r="B3" s="636" t="s">
        <v>112</v>
      </c>
      <c r="C3" s="636"/>
      <c r="D3" s="637"/>
      <c r="E3" s="637"/>
      <c r="F3" s="260" t="s">
        <v>86</v>
      </c>
    </row>
    <row r="4" spans="1:6" x14ac:dyDescent="0.2">
      <c r="A4" s="259"/>
      <c r="B4" s="261" t="s">
        <v>87</v>
      </c>
      <c r="C4" s="597" t="s">
        <v>88</v>
      </c>
      <c r="D4" s="259" t="s">
        <v>214</v>
      </c>
      <c r="E4" s="262" t="s">
        <v>88</v>
      </c>
      <c r="F4" s="260"/>
    </row>
    <row r="5" spans="1:6" ht="7.5" hidden="1" customHeight="1" x14ac:dyDescent="0.2">
      <c r="A5" s="259"/>
      <c r="B5" s="263"/>
      <c r="C5" s="598"/>
      <c r="D5" s="264"/>
      <c r="E5" s="262"/>
      <c r="F5" s="260"/>
    </row>
    <row r="6" spans="1:6" x14ac:dyDescent="0.2">
      <c r="A6" s="265" t="s">
        <v>89</v>
      </c>
      <c r="B6" s="266">
        <f>SUM(B7:B15)</f>
        <v>5813340</v>
      </c>
      <c r="C6" s="599">
        <f>SUM(C7:C15)</f>
        <v>65150</v>
      </c>
      <c r="D6" s="595">
        <f t="shared" ref="D6:D11" si="0">B6/C6</f>
        <v>89.23008442056792</v>
      </c>
      <c r="E6" s="267">
        <f>SUM(E7:E15)</f>
        <v>0</v>
      </c>
      <c r="F6" s="269"/>
    </row>
    <row r="7" spans="1:6" ht="29.25" customHeight="1" x14ac:dyDescent="0.2">
      <c r="A7" s="270" t="s">
        <v>90</v>
      </c>
      <c r="B7" s="271">
        <f>352440+222900+254830</f>
        <v>830170</v>
      </c>
      <c r="C7" s="600">
        <f>2600+3000+4000</f>
        <v>9600</v>
      </c>
      <c r="D7" s="272">
        <f t="shared" si="0"/>
        <v>86.47604166666666</v>
      </c>
      <c r="E7" s="273"/>
      <c r="F7" s="274" t="s">
        <v>91</v>
      </c>
    </row>
    <row r="8" spans="1:6" x14ac:dyDescent="0.2">
      <c r="A8" s="275" t="s">
        <v>92</v>
      </c>
      <c r="B8" s="276">
        <f>391860+246670+308260+25875+30500</f>
        <v>1003165</v>
      </c>
      <c r="C8" s="601">
        <f>2800+3500+300+350+4500</f>
        <v>11450</v>
      </c>
      <c r="D8" s="278">
        <f t="shared" si="0"/>
        <v>87.612663755458513</v>
      </c>
      <c r="E8" s="279"/>
      <c r="F8" s="286" t="s">
        <v>114</v>
      </c>
    </row>
    <row r="9" spans="1:6" x14ac:dyDescent="0.2">
      <c r="A9" s="281" t="s">
        <v>93</v>
      </c>
      <c r="B9" s="276">
        <f>221070+284730</f>
        <v>505800</v>
      </c>
      <c r="C9" s="601">
        <f>3200+2500</f>
        <v>5700</v>
      </c>
      <c r="D9" s="278">
        <f t="shared" si="0"/>
        <v>88.736842105263165</v>
      </c>
      <c r="E9" s="279"/>
      <c r="F9" s="286" t="s">
        <v>115</v>
      </c>
    </row>
    <row r="10" spans="1:6" x14ac:dyDescent="0.2">
      <c r="A10" s="281" t="s">
        <v>95</v>
      </c>
      <c r="B10" s="283">
        <f>701360+655110</f>
        <v>1356470</v>
      </c>
      <c r="C10" s="601">
        <f>8000+8500</f>
        <v>16500</v>
      </c>
      <c r="D10" s="278">
        <f t="shared" si="0"/>
        <v>82.210303030303024</v>
      </c>
      <c r="E10" s="279"/>
      <c r="F10" s="618" t="s">
        <v>94</v>
      </c>
    </row>
    <row r="11" spans="1:6" ht="25.5" x14ac:dyDescent="0.2">
      <c r="A11" s="275" t="s">
        <v>96</v>
      </c>
      <c r="B11" s="283">
        <f>693160+925290</f>
        <v>1618450</v>
      </c>
      <c r="C11" s="601">
        <f>9500+7000</f>
        <v>16500</v>
      </c>
      <c r="D11" s="278">
        <f t="shared" si="0"/>
        <v>98.087878787878793</v>
      </c>
      <c r="E11" s="279"/>
      <c r="F11" s="280" t="s">
        <v>97</v>
      </c>
    </row>
    <row r="12" spans="1:6" x14ac:dyDescent="0.2">
      <c r="A12" s="275" t="s">
        <v>98</v>
      </c>
      <c r="B12" s="284">
        <f>45000</f>
        <v>45000</v>
      </c>
      <c r="C12" s="602" t="s">
        <v>99</v>
      </c>
      <c r="D12" s="285"/>
      <c r="E12" s="279"/>
      <c r="F12" s="282" t="s">
        <v>100</v>
      </c>
    </row>
    <row r="13" spans="1:6" x14ac:dyDescent="0.2">
      <c r="A13" s="630" t="s">
        <v>101</v>
      </c>
      <c r="B13" s="631">
        <v>184200</v>
      </c>
      <c r="C13" s="632">
        <v>2000</v>
      </c>
      <c r="D13" s="633">
        <v>92.1</v>
      </c>
      <c r="E13" s="634"/>
      <c r="F13" s="635" t="s">
        <v>102</v>
      </c>
    </row>
    <row r="14" spans="1:6" x14ac:dyDescent="0.2">
      <c r="A14" s="275" t="s">
        <v>103</v>
      </c>
      <c r="B14" s="283">
        <f>114690+155395</f>
        <v>270085</v>
      </c>
      <c r="C14" s="603">
        <f>1900+1500</f>
        <v>3400</v>
      </c>
      <c r="D14" s="278">
        <f>B14/C14</f>
        <v>79.436764705882354</v>
      </c>
      <c r="E14" s="287"/>
      <c r="F14" s="282" t="s">
        <v>94</v>
      </c>
    </row>
    <row r="15" spans="1:6" x14ac:dyDescent="0.2">
      <c r="A15" s="275"/>
      <c r="B15" s="283"/>
      <c r="C15" s="601"/>
      <c r="D15" s="278"/>
      <c r="E15" s="279"/>
      <c r="F15" s="288"/>
    </row>
    <row r="16" spans="1:6" x14ac:dyDescent="0.2">
      <c r="A16" s="265" t="s">
        <v>104</v>
      </c>
      <c r="B16" s="266">
        <f>SUM(B17:B29)</f>
        <v>1974387.15</v>
      </c>
      <c r="C16" s="623">
        <f>B16/D16</f>
        <v>18409.204195804195</v>
      </c>
      <c r="D16" s="268">
        <v>107.25</v>
      </c>
      <c r="E16" s="267">
        <f>SUM(E17:E29)</f>
        <v>0</v>
      </c>
      <c r="F16" s="269"/>
    </row>
    <row r="17" spans="1:6" x14ac:dyDescent="0.2">
      <c r="A17" s="336" t="s">
        <v>201</v>
      </c>
      <c r="B17" s="334">
        <v>98915.25</v>
      </c>
      <c r="C17" s="603"/>
      <c r="D17" s="335"/>
      <c r="E17" s="287"/>
      <c r="F17" s="293" t="s">
        <v>113</v>
      </c>
    </row>
    <row r="18" spans="1:6" x14ac:dyDescent="0.2">
      <c r="A18" s="336" t="s">
        <v>202</v>
      </c>
      <c r="B18" s="334">
        <v>137972.9</v>
      </c>
      <c r="C18" s="603"/>
      <c r="D18" s="335"/>
      <c r="E18" s="287"/>
      <c r="F18" s="293" t="s">
        <v>113</v>
      </c>
    </row>
    <row r="19" spans="1:6" x14ac:dyDescent="0.2">
      <c r="A19" s="336" t="s">
        <v>203</v>
      </c>
      <c r="B19" s="334">
        <v>12736.5</v>
      </c>
      <c r="C19" s="603"/>
      <c r="D19" s="335"/>
      <c r="E19" s="287"/>
      <c r="F19" s="293" t="s">
        <v>113</v>
      </c>
    </row>
    <row r="20" spans="1:6" x14ac:dyDescent="0.2">
      <c r="A20" s="336" t="s">
        <v>204</v>
      </c>
      <c r="B20" s="334">
        <v>457259</v>
      </c>
      <c r="C20" s="603"/>
      <c r="D20" s="335"/>
      <c r="E20" s="287"/>
      <c r="F20" s="293" t="s">
        <v>113</v>
      </c>
    </row>
    <row r="21" spans="1:6" x14ac:dyDescent="0.2">
      <c r="A21" s="336" t="s">
        <v>205</v>
      </c>
      <c r="B21" s="334">
        <v>24643.5</v>
      </c>
      <c r="C21" s="603"/>
      <c r="D21" s="335"/>
      <c r="E21" s="287"/>
      <c r="F21" s="293" t="s">
        <v>113</v>
      </c>
    </row>
    <row r="22" spans="1:6" x14ac:dyDescent="0.2">
      <c r="A22" s="336" t="s">
        <v>206</v>
      </c>
      <c r="B22" s="334">
        <v>428206</v>
      </c>
      <c r="C22" s="603"/>
      <c r="D22" s="335"/>
      <c r="E22" s="287"/>
      <c r="F22" s="293" t="s">
        <v>113</v>
      </c>
    </row>
    <row r="23" spans="1:6" x14ac:dyDescent="0.2">
      <c r="A23" s="336" t="s">
        <v>207</v>
      </c>
      <c r="B23" s="334">
        <v>54210</v>
      </c>
      <c r="C23" s="603"/>
      <c r="D23" s="335"/>
      <c r="E23" s="287"/>
      <c r="F23" s="293" t="s">
        <v>113</v>
      </c>
    </row>
    <row r="24" spans="1:6" x14ac:dyDescent="0.2">
      <c r="A24" s="336" t="s">
        <v>208</v>
      </c>
      <c r="B24" s="334">
        <v>225027</v>
      </c>
      <c r="C24" s="603"/>
      <c r="D24" s="335"/>
      <c r="E24" s="287"/>
      <c r="F24" s="293" t="s">
        <v>113</v>
      </c>
    </row>
    <row r="25" spans="1:6" x14ac:dyDescent="0.2">
      <c r="A25" s="336" t="s">
        <v>209</v>
      </c>
      <c r="B25" s="334">
        <v>182013</v>
      </c>
      <c r="C25" s="603"/>
      <c r="D25" s="335"/>
      <c r="E25" s="287"/>
      <c r="F25" s="293" t="s">
        <v>113</v>
      </c>
    </row>
    <row r="26" spans="1:6" x14ac:dyDescent="0.2">
      <c r="A26" s="336" t="s">
        <v>210</v>
      </c>
      <c r="B26" s="334">
        <v>149491</v>
      </c>
      <c r="C26" s="603"/>
      <c r="D26" s="335"/>
      <c r="E26" s="287"/>
      <c r="F26" s="293" t="s">
        <v>113</v>
      </c>
    </row>
    <row r="27" spans="1:6" x14ac:dyDescent="0.2">
      <c r="A27" s="336" t="s">
        <v>211</v>
      </c>
      <c r="B27" s="334">
        <v>203913</v>
      </c>
      <c r="C27" s="603"/>
      <c r="D27" s="335"/>
      <c r="E27" s="287"/>
      <c r="F27" s="293" t="s">
        <v>113</v>
      </c>
    </row>
    <row r="28" spans="1:6" x14ac:dyDescent="0.2">
      <c r="A28" s="294"/>
      <c r="B28" s="292"/>
      <c r="C28" s="601"/>
      <c r="D28" s="294"/>
      <c r="E28" s="277"/>
      <c r="F28" s="293"/>
    </row>
    <row r="29" spans="1:6" x14ac:dyDescent="0.2">
      <c r="A29" s="270"/>
      <c r="B29" s="289"/>
      <c r="C29" s="604"/>
      <c r="D29" s="290"/>
      <c r="E29" s="295"/>
      <c r="F29" s="291"/>
    </row>
    <row r="30" spans="1:6" x14ac:dyDescent="0.2">
      <c r="A30" s="265" t="s">
        <v>105</v>
      </c>
      <c r="B30" s="266">
        <f>SUM(B31:B33)</f>
        <v>318876.08484848484</v>
      </c>
      <c r="C30" s="599">
        <f>SUM(C31:C33)</f>
        <v>2652</v>
      </c>
      <c r="D30" s="595">
        <f>B30/C30</f>
        <v>120.23985099867453</v>
      </c>
      <c r="E30" s="267">
        <f>SUM(E31:E34)</f>
        <v>0</v>
      </c>
      <c r="F30" s="269"/>
    </row>
    <row r="31" spans="1:6" ht="38.25" x14ac:dyDescent="0.2">
      <c r="A31" s="281" t="s">
        <v>212</v>
      </c>
      <c r="B31" s="276">
        <f>C31*D11</f>
        <v>623054.20606060605</v>
      </c>
      <c r="C31" s="603">
        <f>'PEP Stand 29.07.20'!F48-C11</f>
        <v>6352</v>
      </c>
      <c r="D31" s="278">
        <f>B31/C31</f>
        <v>98.087878787878793</v>
      </c>
      <c r="E31" s="279"/>
      <c r="F31" s="293" t="s">
        <v>224</v>
      </c>
    </row>
    <row r="32" spans="1:6" x14ac:dyDescent="0.2">
      <c r="A32" s="619" t="s">
        <v>222</v>
      </c>
      <c r="B32" s="334">
        <f>C32*D32</f>
        <v>-139757.51515151514</v>
      </c>
      <c r="C32" s="620">
        <v>-1700</v>
      </c>
      <c r="D32" s="621">
        <f>D10</f>
        <v>82.210303030303024</v>
      </c>
      <c r="E32" s="279"/>
      <c r="F32" s="622" t="s">
        <v>213</v>
      </c>
    </row>
    <row r="33" spans="1:6" ht="25.5" x14ac:dyDescent="0.2">
      <c r="A33" s="619" t="s">
        <v>223</v>
      </c>
      <c r="B33" s="334">
        <f>C33*D33</f>
        <v>-164420.60606060605</v>
      </c>
      <c r="C33" s="620">
        <v>-2000</v>
      </c>
      <c r="D33" s="621">
        <f>D10</f>
        <v>82.210303030303024</v>
      </c>
      <c r="E33" s="279"/>
      <c r="F33" s="280" t="s">
        <v>226</v>
      </c>
    </row>
    <row r="34" spans="1:6" x14ac:dyDescent="0.2">
      <c r="A34" s="270"/>
      <c r="B34" s="289"/>
      <c r="C34" s="604"/>
      <c r="D34" s="290"/>
      <c r="E34" s="295"/>
      <c r="F34" s="291"/>
    </row>
    <row r="35" spans="1:6" x14ac:dyDescent="0.2">
      <c r="A35" s="265" t="s">
        <v>106</v>
      </c>
      <c r="B35" s="266">
        <f>B6+B16+B30</f>
        <v>8106603.2348484853</v>
      </c>
      <c r="C35" s="599">
        <f>SUM(C6+C16+C30)</f>
        <v>86211.204195804195</v>
      </c>
      <c r="D35" s="595">
        <f>B35/C35</f>
        <v>94.031898875193122</v>
      </c>
      <c r="E35" s="267">
        <f>SUM(E6+E16+E30)</f>
        <v>0</v>
      </c>
      <c r="F35" s="296"/>
    </row>
    <row r="36" spans="1:6" x14ac:dyDescent="0.2">
      <c r="A36" s="297"/>
      <c r="B36" s="298"/>
      <c r="C36" s="299"/>
      <c r="D36" s="297"/>
      <c r="E36" s="299"/>
      <c r="F36" s="300"/>
    </row>
    <row r="37" spans="1:6" s="304" customFormat="1" x14ac:dyDescent="0.2">
      <c r="A37" s="268" t="s">
        <v>107</v>
      </c>
      <c r="B37" s="266">
        <f>1.5*B6</f>
        <v>8720010</v>
      </c>
      <c r="C37" s="301"/>
      <c r="D37" s="268"/>
      <c r="E37" s="302"/>
      <c r="F37" s="303" t="s">
        <v>108</v>
      </c>
    </row>
    <row r="38" spans="1:6" ht="7.5" customHeight="1" x14ac:dyDescent="0.2"/>
    <row r="39" spans="1:6" s="304" customFormat="1" ht="12.75" customHeight="1" x14ac:dyDescent="0.2">
      <c r="A39" s="638" t="s">
        <v>200</v>
      </c>
      <c r="B39" s="639">
        <f>-B35+B37</f>
        <v>613406.76515151467</v>
      </c>
      <c r="C39" s="557"/>
      <c r="D39" s="641">
        <f>(B37-B39)*1.5/B37</f>
        <v>1.3944829022297829</v>
      </c>
      <c r="E39" s="557"/>
      <c r="F39" s="640" t="s">
        <v>109</v>
      </c>
    </row>
    <row r="40" spans="1:6" ht="7.5" customHeight="1" x14ac:dyDescent="0.2">
      <c r="A40" s="638"/>
      <c r="B40" s="639"/>
      <c r="C40" s="557"/>
      <c r="D40" s="641"/>
      <c r="E40" s="557"/>
      <c r="F40" s="640"/>
    </row>
    <row r="41" spans="1:6" x14ac:dyDescent="0.2">
      <c r="A41" s="638"/>
      <c r="B41" s="639"/>
      <c r="C41" s="557"/>
      <c r="D41" s="641"/>
      <c r="E41" s="557"/>
      <c r="F41" s="640"/>
    </row>
    <row r="43" spans="1:6" x14ac:dyDescent="0.2">
      <c r="A43" s="305" t="s">
        <v>110</v>
      </c>
    </row>
    <row r="44" spans="1:6" x14ac:dyDescent="0.2">
      <c r="A44" s="306" t="s">
        <v>99</v>
      </c>
    </row>
  </sheetData>
  <mergeCells count="6">
    <mergeCell ref="B3:C3"/>
    <mergeCell ref="D3:E3"/>
    <mergeCell ref="A39:A41"/>
    <mergeCell ref="B39:B41"/>
    <mergeCell ref="F39:F41"/>
    <mergeCell ref="D39:D41"/>
  </mergeCells>
  <printOptions horizontalCentered="1"/>
  <pageMargins left="0.39370078740157483" right="0.31496062992125984" top="0.47244094488188981" bottom="0.59055118110236227" header="0.23622047244094491" footer="0.23622047244094491"/>
  <pageSetup paperSize="9" scale="79" orientation="landscape" cellComments="asDisplayed" r:id="rId1"/>
  <headerFooter>
    <oddHeader>&amp;LEP SIEP</oddHeader>
    <oddFooter>&amp;LINGE EPSI / JS + AeBo
&amp;Z&amp;F</oddFooter>
  </headerFooter>
  <ignoredErrors>
    <ignoredError sqref="D35 D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D305-C705-4040-B010-307643E5E996}">
  <sheetPr>
    <tabColor rgb="FF0070C0"/>
  </sheetPr>
  <dimension ref="A1:EW50"/>
  <sheetViews>
    <sheetView showGridLines="0" tabSelected="1" view="pageBreakPreview" zoomScale="160" zoomScaleNormal="115" zoomScaleSheetLayoutView="160" zoomScalePageLayoutView="140" workbookViewId="0">
      <selection activeCell="F14" sqref="F13:F14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1" style="182" customWidth="1"/>
    <col min="3" max="3" width="16.28515625" style="182" customWidth="1"/>
    <col min="4" max="4" width="10" style="182" customWidth="1"/>
    <col min="5" max="5" width="3.8554687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607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650" t="s">
        <v>227</v>
      </c>
      <c r="C2" s="651"/>
      <c r="D2" s="651"/>
      <c r="E2" s="484"/>
      <c r="F2" s="652" t="s">
        <v>20</v>
      </c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  <c r="R2" s="652"/>
      <c r="S2" s="653"/>
      <c r="T2" s="642" t="s">
        <v>28</v>
      </c>
      <c r="U2" s="643"/>
      <c r="V2" s="643"/>
      <c r="W2" s="643"/>
      <c r="X2" s="643"/>
      <c r="Y2" s="643"/>
      <c r="Z2" s="643"/>
      <c r="AA2" s="643"/>
      <c r="AB2" s="643"/>
      <c r="AC2" s="643"/>
      <c r="AD2" s="643"/>
      <c r="AE2" s="643"/>
      <c r="AF2" s="643"/>
      <c r="AG2" s="643"/>
      <c r="AH2" s="643"/>
      <c r="AI2" s="643"/>
      <c r="AJ2" s="643"/>
      <c r="AK2" s="643"/>
      <c r="AL2" s="643"/>
      <c r="AM2" s="643"/>
      <c r="AN2" s="643"/>
      <c r="AO2" s="643"/>
      <c r="AP2" s="643"/>
      <c r="AQ2" s="654"/>
      <c r="AR2" s="642" t="s">
        <v>77</v>
      </c>
      <c r="AS2" s="643"/>
      <c r="AT2" s="643"/>
      <c r="AU2" s="643"/>
      <c r="AV2" s="643"/>
      <c r="AW2" s="643"/>
      <c r="AX2" s="643"/>
      <c r="AY2" s="643"/>
      <c r="AZ2" s="643"/>
      <c r="BA2" s="643"/>
      <c r="BB2" s="643"/>
      <c r="BC2" s="643"/>
      <c r="BD2" s="643"/>
      <c r="BE2" s="643"/>
      <c r="BF2" s="643"/>
      <c r="BG2" s="643"/>
      <c r="BH2" s="643"/>
      <c r="BI2" s="643"/>
      <c r="BJ2" s="643"/>
      <c r="BK2" s="643"/>
      <c r="BL2" s="643"/>
      <c r="BM2" s="643"/>
      <c r="BN2" s="643"/>
      <c r="BO2" s="654"/>
      <c r="BP2" s="642" t="s">
        <v>76</v>
      </c>
      <c r="BQ2" s="643"/>
      <c r="BR2" s="643"/>
      <c r="BS2" s="643"/>
      <c r="BT2" s="643"/>
      <c r="BU2" s="643"/>
      <c r="BV2" s="643"/>
      <c r="BW2" s="643"/>
      <c r="BX2" s="643"/>
      <c r="BY2" s="643"/>
      <c r="BZ2" s="643"/>
      <c r="CA2" s="643"/>
      <c r="CB2" s="643"/>
      <c r="CC2" s="643"/>
      <c r="CD2" s="643"/>
      <c r="CE2" s="643"/>
      <c r="CF2" s="643"/>
      <c r="CG2" s="643"/>
      <c r="CH2" s="643"/>
      <c r="CI2" s="643"/>
      <c r="CJ2" s="643"/>
      <c r="CK2" s="643"/>
      <c r="CL2" s="643"/>
      <c r="CM2" s="654"/>
      <c r="CN2" s="642" t="s">
        <v>75</v>
      </c>
      <c r="CO2" s="643"/>
      <c r="CP2" s="643"/>
      <c r="CQ2" s="643"/>
      <c r="CR2" s="643"/>
      <c r="CS2" s="643"/>
      <c r="CT2" s="643"/>
      <c r="CU2" s="643"/>
      <c r="CV2" s="643"/>
      <c r="CW2" s="643"/>
      <c r="CX2" s="643"/>
      <c r="CY2" s="643"/>
      <c r="CZ2" s="643"/>
      <c r="DA2" s="643"/>
      <c r="DB2" s="643"/>
      <c r="DC2" s="643"/>
      <c r="DD2" s="643"/>
      <c r="DE2" s="643"/>
      <c r="DF2" s="643"/>
      <c r="DG2" s="643"/>
      <c r="DH2" s="643"/>
      <c r="DI2" s="643"/>
      <c r="DJ2" s="643"/>
      <c r="DK2" s="654"/>
      <c r="DL2" s="642" t="s">
        <v>74</v>
      </c>
      <c r="DM2" s="643"/>
      <c r="DN2" s="643"/>
      <c r="DO2" s="643"/>
      <c r="DP2" s="643"/>
      <c r="DQ2" s="643"/>
      <c r="DR2" s="643"/>
      <c r="DS2" s="643"/>
      <c r="DT2" s="643"/>
      <c r="DU2" s="643"/>
      <c r="DV2" s="643"/>
      <c r="DW2" s="643"/>
      <c r="DX2" s="643"/>
      <c r="DY2" s="643"/>
      <c r="DZ2" s="643"/>
      <c r="EA2" s="643"/>
      <c r="EB2" s="643"/>
      <c r="EC2" s="643"/>
      <c r="EI2" s="484"/>
      <c r="EJ2" s="485"/>
      <c r="EK2" s="644">
        <f>SUM(EK3:EN3)</f>
        <v>0</v>
      </c>
      <c r="EL2" s="645"/>
      <c r="EM2" s="645"/>
      <c r="EN2" s="645"/>
      <c r="EO2" s="485"/>
      <c r="EP2" s="485"/>
      <c r="EQ2" s="68"/>
    </row>
    <row r="3" spans="1:152" s="184" customFormat="1" ht="9" customHeight="1" x14ac:dyDescent="0.15">
      <c r="B3" s="646"/>
      <c r="C3" s="647"/>
      <c r="D3" s="647"/>
      <c r="E3" s="572"/>
      <c r="F3" s="648" t="s">
        <v>7</v>
      </c>
      <c r="G3" s="649"/>
      <c r="H3" s="648" t="s">
        <v>8</v>
      </c>
      <c r="I3" s="649"/>
      <c r="J3" s="648" t="s">
        <v>9</v>
      </c>
      <c r="K3" s="649"/>
      <c r="L3" s="648" t="s">
        <v>10</v>
      </c>
      <c r="M3" s="649"/>
      <c r="N3" s="648" t="s">
        <v>11</v>
      </c>
      <c r="O3" s="649"/>
      <c r="P3" s="648" t="s">
        <v>12</v>
      </c>
      <c r="Q3" s="649"/>
      <c r="R3" s="648" t="s">
        <v>13</v>
      </c>
      <c r="S3" s="649"/>
      <c r="T3" s="648" t="s">
        <v>2</v>
      </c>
      <c r="U3" s="649"/>
      <c r="V3" s="648" t="s">
        <v>3</v>
      </c>
      <c r="W3" s="649"/>
      <c r="X3" s="648" t="s">
        <v>4</v>
      </c>
      <c r="Y3" s="649"/>
      <c r="Z3" s="648" t="s">
        <v>5</v>
      </c>
      <c r="AA3" s="649"/>
      <c r="AB3" s="648" t="s">
        <v>6</v>
      </c>
      <c r="AC3" s="649"/>
      <c r="AD3" s="648" t="s">
        <v>7</v>
      </c>
      <c r="AE3" s="649"/>
      <c r="AF3" s="648" t="s">
        <v>8</v>
      </c>
      <c r="AG3" s="649"/>
      <c r="AH3" s="648" t="s">
        <v>9</v>
      </c>
      <c r="AI3" s="649"/>
      <c r="AJ3" s="648" t="s">
        <v>10</v>
      </c>
      <c r="AK3" s="649"/>
      <c r="AL3" s="648" t="s">
        <v>11</v>
      </c>
      <c r="AM3" s="649"/>
      <c r="AN3" s="648" t="s">
        <v>12</v>
      </c>
      <c r="AO3" s="649"/>
      <c r="AP3" s="648" t="s">
        <v>13</v>
      </c>
      <c r="AQ3" s="649"/>
      <c r="AR3" s="648" t="s">
        <v>2</v>
      </c>
      <c r="AS3" s="649"/>
      <c r="AT3" s="648" t="s">
        <v>3</v>
      </c>
      <c r="AU3" s="649"/>
      <c r="AV3" s="648" t="s">
        <v>4</v>
      </c>
      <c r="AW3" s="649"/>
      <c r="AX3" s="648" t="s">
        <v>5</v>
      </c>
      <c r="AY3" s="649"/>
      <c r="AZ3" s="648" t="s">
        <v>6</v>
      </c>
      <c r="BA3" s="649"/>
      <c r="BB3" s="648" t="s">
        <v>7</v>
      </c>
      <c r="BC3" s="649"/>
      <c r="BD3" s="648" t="s">
        <v>8</v>
      </c>
      <c r="BE3" s="649"/>
      <c r="BF3" s="648" t="s">
        <v>9</v>
      </c>
      <c r="BG3" s="649"/>
      <c r="BH3" s="648" t="s">
        <v>10</v>
      </c>
      <c r="BI3" s="649"/>
      <c r="BJ3" s="648" t="s">
        <v>11</v>
      </c>
      <c r="BK3" s="649"/>
      <c r="BL3" s="648" t="s">
        <v>12</v>
      </c>
      <c r="BM3" s="649"/>
      <c r="BN3" s="648" t="s">
        <v>13</v>
      </c>
      <c r="BO3" s="649"/>
      <c r="BP3" s="648" t="s">
        <v>2</v>
      </c>
      <c r="BQ3" s="649"/>
      <c r="BR3" s="648" t="s">
        <v>3</v>
      </c>
      <c r="BS3" s="649"/>
      <c r="BT3" s="648" t="s">
        <v>4</v>
      </c>
      <c r="BU3" s="649"/>
      <c r="BV3" s="648" t="s">
        <v>5</v>
      </c>
      <c r="BW3" s="649"/>
      <c r="BX3" s="648" t="s">
        <v>6</v>
      </c>
      <c r="BY3" s="649"/>
      <c r="BZ3" s="648" t="s">
        <v>7</v>
      </c>
      <c r="CA3" s="649"/>
      <c r="CB3" s="648" t="s">
        <v>8</v>
      </c>
      <c r="CC3" s="649"/>
      <c r="CD3" s="648" t="s">
        <v>9</v>
      </c>
      <c r="CE3" s="649"/>
      <c r="CF3" s="648" t="s">
        <v>10</v>
      </c>
      <c r="CG3" s="649"/>
      <c r="CH3" s="648" t="s">
        <v>11</v>
      </c>
      <c r="CI3" s="649"/>
      <c r="CJ3" s="648" t="s">
        <v>12</v>
      </c>
      <c r="CK3" s="649"/>
      <c r="CL3" s="648" t="s">
        <v>13</v>
      </c>
      <c r="CM3" s="649"/>
      <c r="CN3" s="648" t="s">
        <v>2</v>
      </c>
      <c r="CO3" s="649"/>
      <c r="CP3" s="648" t="s">
        <v>3</v>
      </c>
      <c r="CQ3" s="649"/>
      <c r="CR3" s="648" t="s">
        <v>4</v>
      </c>
      <c r="CS3" s="649"/>
      <c r="CT3" s="648" t="s">
        <v>5</v>
      </c>
      <c r="CU3" s="649"/>
      <c r="CV3" s="648" t="s">
        <v>6</v>
      </c>
      <c r="CW3" s="649"/>
      <c r="CX3" s="648" t="s">
        <v>7</v>
      </c>
      <c r="CY3" s="649"/>
      <c r="CZ3" s="648" t="s">
        <v>8</v>
      </c>
      <c r="DA3" s="649"/>
      <c r="DB3" s="648" t="s">
        <v>9</v>
      </c>
      <c r="DC3" s="649"/>
      <c r="DD3" s="648" t="s">
        <v>10</v>
      </c>
      <c r="DE3" s="649"/>
      <c r="DF3" s="648" t="s">
        <v>11</v>
      </c>
      <c r="DG3" s="649"/>
      <c r="DH3" s="648" t="s">
        <v>12</v>
      </c>
      <c r="DI3" s="649"/>
      <c r="DJ3" s="648" t="s">
        <v>13</v>
      </c>
      <c r="DK3" s="649"/>
      <c r="DL3" s="648" t="s">
        <v>2</v>
      </c>
      <c r="DM3" s="649"/>
      <c r="DN3" s="648" t="s">
        <v>3</v>
      </c>
      <c r="DO3" s="649"/>
      <c r="DP3" s="648" t="s">
        <v>4</v>
      </c>
      <c r="DQ3" s="649"/>
      <c r="DR3" s="648" t="s">
        <v>5</v>
      </c>
      <c r="DS3" s="649"/>
      <c r="DT3" s="648" t="s">
        <v>6</v>
      </c>
      <c r="DU3" s="649"/>
      <c r="DV3" s="648" t="s">
        <v>7</v>
      </c>
      <c r="DW3" s="649"/>
      <c r="DX3" s="648" t="s">
        <v>8</v>
      </c>
      <c r="DY3" s="649"/>
      <c r="DZ3" s="648" t="s">
        <v>9</v>
      </c>
      <c r="EA3" s="649"/>
      <c r="EB3" s="648" t="s">
        <v>10</v>
      </c>
      <c r="EC3" s="649"/>
      <c r="EI3" s="486"/>
      <c r="EJ3" s="181"/>
      <c r="EK3" s="234">
        <f>SUM(EK18:EK42)</f>
        <v>0</v>
      </c>
      <c r="EL3" s="234">
        <f>SUM(EL18:EL42)</f>
        <v>0</v>
      </c>
      <c r="EM3" s="234">
        <f>SUM(EM18:EM42)</f>
        <v>0</v>
      </c>
      <c r="EN3" s="234">
        <f>SUM(EN18:EN42)</f>
        <v>0</v>
      </c>
      <c r="EO3" s="487"/>
      <c r="EP3" s="487"/>
      <c r="EQ3" s="612"/>
    </row>
    <row r="4" spans="1:152" ht="9" customHeight="1" x14ac:dyDescent="0.15">
      <c r="B4" s="573"/>
      <c r="C4" s="558" t="s">
        <v>57</v>
      </c>
      <c r="D4" s="627"/>
      <c r="E4" s="57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64">
        <f>SUM(EM3:EN3)</f>
        <v>0</v>
      </c>
      <c r="EN4" s="665"/>
      <c r="EO4" s="482"/>
      <c r="EP4" s="482"/>
      <c r="EQ4" s="50"/>
    </row>
    <row r="5" spans="1:152" ht="9" customHeight="1" thickBot="1" x14ac:dyDescent="0.2">
      <c r="B5" s="575"/>
      <c r="C5" s="560" t="s">
        <v>56</v>
      </c>
      <c r="D5" s="628"/>
      <c r="E5" s="574"/>
      <c r="F5" s="592"/>
      <c r="G5" s="592"/>
      <c r="H5" s="593"/>
      <c r="I5" s="593"/>
      <c r="J5" s="593"/>
      <c r="K5" s="593"/>
      <c r="L5" s="594"/>
      <c r="M5" s="594"/>
      <c r="N5" s="594"/>
      <c r="O5" s="594"/>
      <c r="P5" s="594"/>
      <c r="Q5" s="594"/>
      <c r="R5" s="593"/>
      <c r="S5" s="593"/>
      <c r="T5" s="593"/>
      <c r="U5" s="593"/>
      <c r="V5" s="593"/>
      <c r="W5" s="594"/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594"/>
      <c r="AM5" s="594"/>
      <c r="AN5" s="594"/>
      <c r="AO5" s="594"/>
      <c r="AP5" s="593"/>
      <c r="AQ5" s="593"/>
      <c r="AR5" s="593"/>
      <c r="AS5" s="593"/>
      <c r="AT5" s="594"/>
      <c r="AU5" s="594"/>
      <c r="AV5" s="594"/>
      <c r="AW5" s="594"/>
      <c r="AX5" s="594"/>
      <c r="AY5" s="594"/>
      <c r="AZ5" s="594"/>
      <c r="BA5" s="594"/>
      <c r="BB5" s="594"/>
      <c r="BC5" s="594"/>
      <c r="BD5" s="594"/>
      <c r="BE5" s="594"/>
      <c r="BF5" s="594"/>
      <c r="BG5" s="594"/>
      <c r="BH5" s="594"/>
      <c r="BI5" s="594"/>
      <c r="BJ5" s="594"/>
      <c r="BK5" s="594"/>
      <c r="BL5" s="594"/>
      <c r="BM5" s="594"/>
      <c r="BN5" s="593"/>
      <c r="BO5" s="593"/>
      <c r="BP5" s="593"/>
      <c r="BQ5" s="593"/>
      <c r="BR5" s="593"/>
      <c r="BS5" s="594"/>
      <c r="BT5" s="594"/>
      <c r="BU5" s="594"/>
      <c r="BV5" s="594"/>
      <c r="BW5" s="594"/>
      <c r="BX5" s="594"/>
      <c r="BY5" s="594"/>
      <c r="BZ5" s="594"/>
      <c r="CA5" s="594"/>
      <c r="CB5" s="594"/>
      <c r="CC5" s="594"/>
      <c r="CD5" s="594"/>
      <c r="CE5" s="594"/>
      <c r="CF5" s="594"/>
      <c r="CG5" s="594"/>
      <c r="CH5" s="594"/>
      <c r="CI5" s="594"/>
      <c r="CJ5" s="594"/>
      <c r="CK5" s="594"/>
      <c r="CL5" s="593"/>
      <c r="CM5" s="593"/>
      <c r="CN5" s="593"/>
      <c r="CO5" s="593"/>
      <c r="CP5" s="593"/>
      <c r="CQ5" s="593"/>
      <c r="CR5" s="594"/>
      <c r="CS5" s="594"/>
      <c r="CT5" s="594"/>
      <c r="CU5" s="594"/>
      <c r="CV5" s="594"/>
      <c r="CW5" s="594"/>
      <c r="CX5" s="594"/>
      <c r="CY5" s="594"/>
      <c r="CZ5" s="594"/>
      <c r="DA5" s="594"/>
      <c r="DB5" s="594"/>
      <c r="DC5" s="594"/>
      <c r="DD5" s="594"/>
      <c r="DE5" s="594"/>
      <c r="DF5" s="594"/>
      <c r="DG5" s="594"/>
      <c r="DH5" s="594"/>
      <c r="DI5" s="594"/>
      <c r="DJ5" s="593"/>
      <c r="DK5" s="593"/>
      <c r="DL5" s="593"/>
      <c r="DM5" s="593"/>
      <c r="DN5" s="593"/>
      <c r="DO5" s="593"/>
      <c r="DP5" s="593"/>
      <c r="DQ5" s="593"/>
      <c r="DR5" s="594"/>
      <c r="DS5" s="594"/>
      <c r="DT5" s="594"/>
      <c r="DU5" s="594"/>
      <c r="DV5" s="594"/>
      <c r="DW5" s="594"/>
      <c r="DX5" s="593"/>
      <c r="DY5" s="593"/>
      <c r="DZ5" s="592"/>
      <c r="EA5" s="592"/>
      <c r="EB5" s="592"/>
      <c r="EC5" s="592"/>
      <c r="ED5" s="50"/>
      <c r="EI5" s="144"/>
      <c r="EJ5" s="482"/>
      <c r="EK5" s="613"/>
      <c r="EL5" s="613"/>
      <c r="EM5" s="666"/>
      <c r="EN5" s="666"/>
      <c r="EO5" s="482"/>
      <c r="EP5" s="482"/>
      <c r="EQ5" s="50"/>
    </row>
    <row r="6" spans="1:152" ht="6.75" customHeight="1" thickBot="1" x14ac:dyDescent="0.2">
      <c r="B6" s="201"/>
      <c r="C6" s="55"/>
      <c r="D6" s="491"/>
      <c r="F6" s="590"/>
      <c r="G6" s="591"/>
      <c r="H6" s="590"/>
      <c r="I6" s="591"/>
      <c r="J6" s="590"/>
      <c r="K6" s="591"/>
      <c r="L6" s="590"/>
      <c r="M6" s="591"/>
      <c r="N6" s="590"/>
      <c r="O6" s="591"/>
      <c r="P6" s="590"/>
      <c r="Q6" s="591"/>
      <c r="R6" s="590"/>
      <c r="S6" s="591"/>
      <c r="T6" s="590"/>
      <c r="U6" s="591"/>
      <c r="V6" s="590"/>
      <c r="W6" s="591"/>
      <c r="X6" s="590"/>
      <c r="Y6" s="591"/>
      <c r="Z6" s="590"/>
      <c r="AA6" s="591"/>
      <c r="AB6" s="590"/>
      <c r="AC6" s="591"/>
      <c r="AD6" s="590"/>
      <c r="AE6" s="591"/>
      <c r="AF6" s="590"/>
      <c r="AG6" s="591"/>
      <c r="AH6" s="590"/>
      <c r="AI6" s="591"/>
      <c r="AJ6" s="590"/>
      <c r="AK6" s="591"/>
      <c r="AL6" s="590"/>
      <c r="AM6" s="591"/>
      <c r="AN6" s="590"/>
      <c r="AO6" s="591"/>
      <c r="AP6" s="590"/>
      <c r="AQ6" s="591"/>
      <c r="AR6" s="590"/>
      <c r="AS6" s="591"/>
      <c r="AT6" s="590"/>
      <c r="AU6" s="591"/>
      <c r="AV6" s="590"/>
      <c r="AW6" s="591"/>
      <c r="AX6" s="590"/>
      <c r="AY6" s="591"/>
      <c r="AZ6" s="590"/>
      <c r="BA6" s="591"/>
      <c r="BB6" s="590"/>
      <c r="BC6" s="591"/>
      <c r="BD6" s="590"/>
      <c r="BE6" s="591"/>
      <c r="BF6" s="590"/>
      <c r="BG6" s="591"/>
      <c r="BH6" s="590"/>
      <c r="BI6" s="591"/>
      <c r="BJ6" s="590"/>
      <c r="BK6" s="591"/>
      <c r="BL6" s="590"/>
      <c r="BM6" s="591"/>
      <c r="BN6" s="590"/>
      <c r="BO6" s="591"/>
      <c r="BP6" s="590"/>
      <c r="BQ6" s="591"/>
      <c r="BR6" s="590"/>
      <c r="BS6" s="591"/>
      <c r="BT6" s="590"/>
      <c r="BU6" s="591"/>
      <c r="BV6" s="590"/>
      <c r="BW6" s="591"/>
      <c r="BX6" s="590"/>
      <c r="BY6" s="591"/>
      <c r="BZ6" s="590"/>
      <c r="CA6" s="591"/>
      <c r="CB6" s="590"/>
      <c r="CC6" s="591"/>
      <c r="CD6" s="590"/>
      <c r="CE6" s="591"/>
      <c r="CF6" s="590"/>
      <c r="CG6" s="591"/>
      <c r="CH6" s="590"/>
      <c r="CI6" s="591"/>
      <c r="CJ6" s="590"/>
      <c r="CK6" s="591"/>
      <c r="CL6" s="590"/>
      <c r="CM6" s="591"/>
      <c r="CN6" s="590"/>
      <c r="CO6" s="591"/>
      <c r="CP6" s="590"/>
      <c r="CQ6" s="591"/>
      <c r="CR6" s="590"/>
      <c r="CS6" s="591"/>
      <c r="CT6" s="590"/>
      <c r="CU6" s="591"/>
      <c r="CV6" s="590"/>
      <c r="CW6" s="591"/>
      <c r="CX6" s="590"/>
      <c r="CY6" s="591"/>
      <c r="CZ6" s="590"/>
      <c r="DA6" s="591"/>
      <c r="DB6" s="590"/>
      <c r="DC6" s="591"/>
      <c r="DD6" s="590"/>
      <c r="DE6" s="591"/>
      <c r="DF6" s="590"/>
      <c r="DG6" s="591"/>
      <c r="DH6" s="590"/>
      <c r="DI6" s="591"/>
      <c r="DJ6" s="590"/>
      <c r="DK6" s="591"/>
      <c r="DL6" s="590"/>
      <c r="DM6" s="591"/>
      <c r="DN6" s="590"/>
      <c r="DO6" s="591"/>
      <c r="DP6" s="590"/>
      <c r="DQ6" s="591"/>
      <c r="DR6" s="590"/>
      <c r="DS6" s="591"/>
      <c r="DT6" s="590"/>
      <c r="DU6" s="591"/>
      <c r="DV6" s="590"/>
      <c r="DW6" s="591"/>
      <c r="DX6" s="590"/>
      <c r="DY6" s="591"/>
      <c r="DZ6" s="590"/>
      <c r="EA6" s="591"/>
      <c r="EB6" s="590"/>
      <c r="EC6" s="591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492"/>
      <c r="D7" s="493"/>
      <c r="E7" s="49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494"/>
      <c r="AT7" s="12"/>
      <c r="AU7" s="494"/>
      <c r="AV7" s="12"/>
      <c r="AW7" s="494"/>
      <c r="AX7" s="12"/>
      <c r="AY7" s="494"/>
      <c r="AZ7" s="12"/>
      <c r="BA7" s="494"/>
      <c r="BB7" s="12"/>
      <c r="BC7" s="494"/>
      <c r="BD7" s="12"/>
      <c r="BE7" s="494"/>
      <c r="BF7" s="12"/>
      <c r="BG7" s="494"/>
      <c r="BH7" s="12"/>
      <c r="BI7" s="494"/>
      <c r="BJ7" s="12"/>
      <c r="BK7" s="494"/>
      <c r="BL7" s="12"/>
      <c r="BM7" s="494"/>
      <c r="BN7" s="12"/>
      <c r="BO7" s="494"/>
      <c r="BP7" s="12"/>
      <c r="BQ7" s="494"/>
      <c r="BR7" s="12"/>
      <c r="BS7" s="494"/>
      <c r="BT7" s="12"/>
      <c r="BU7" s="494"/>
      <c r="BV7" s="12"/>
      <c r="BW7" s="494"/>
      <c r="BX7" s="12"/>
      <c r="BY7" s="494"/>
      <c r="BZ7" s="12"/>
      <c r="CA7" s="494"/>
      <c r="CB7" s="12"/>
      <c r="CC7" s="494"/>
      <c r="CD7" s="12"/>
      <c r="CE7" s="494"/>
      <c r="CF7" s="12"/>
      <c r="CG7" s="494"/>
      <c r="CH7" s="12"/>
      <c r="CI7" s="494"/>
      <c r="CJ7" s="12"/>
      <c r="CK7" s="494"/>
      <c r="CL7" s="12"/>
      <c r="CM7" s="494"/>
      <c r="CN7" s="12"/>
      <c r="CO7" s="494"/>
      <c r="CP7" s="12"/>
      <c r="CQ7" s="494"/>
      <c r="CR7" s="12"/>
      <c r="CS7" s="494"/>
      <c r="CT7" s="12"/>
      <c r="CU7" s="494"/>
      <c r="CV7" s="12"/>
      <c r="CW7" s="494"/>
      <c r="CX7" s="12"/>
      <c r="CY7" s="494"/>
      <c r="CZ7" s="12"/>
      <c r="DA7" s="494"/>
      <c r="DB7" s="12"/>
      <c r="DC7" s="494"/>
      <c r="DD7" s="12"/>
      <c r="DE7" s="494"/>
      <c r="DF7" s="12"/>
      <c r="DG7" s="494"/>
      <c r="DH7" s="12"/>
      <c r="DI7" s="494"/>
      <c r="DJ7" s="12"/>
      <c r="DK7" s="49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EK3*(1/($F48))</f>
        <v>0</v>
      </c>
      <c r="EL7" s="83">
        <f>EL3*(1/($F48))</f>
        <v>0</v>
      </c>
      <c r="EM7" s="667">
        <f>EM4*(1/($F48))</f>
        <v>0</v>
      </c>
      <c r="EN7" s="668"/>
      <c r="EP7" s="30"/>
      <c r="EQ7" s="144"/>
      <c r="ER7" s="482"/>
      <c r="ES7" s="482"/>
      <c r="ET7" s="482"/>
      <c r="EU7" s="482"/>
      <c r="EV7" s="50"/>
    </row>
    <row r="8" spans="1:152" ht="1.9" customHeight="1" x14ac:dyDescent="0.15">
      <c r="A8" s="188"/>
      <c r="B8" s="189"/>
      <c r="C8" s="492"/>
      <c r="D8" s="493"/>
      <c r="E8" s="482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  <c r="CB8" s="497"/>
      <c r="CC8" s="497"/>
      <c r="CD8" s="497"/>
      <c r="CE8" s="497"/>
      <c r="CF8" s="497"/>
      <c r="CG8" s="497"/>
      <c r="CH8" s="497"/>
      <c r="CI8" s="497"/>
      <c r="CJ8" s="497"/>
      <c r="CK8" s="497"/>
      <c r="CL8" s="497"/>
      <c r="CM8" s="497"/>
      <c r="CN8" s="497"/>
      <c r="CO8" s="497"/>
      <c r="CP8" s="497"/>
      <c r="CQ8" s="497"/>
      <c r="CR8" s="497"/>
      <c r="CS8" s="497"/>
      <c r="CT8" s="497"/>
      <c r="CU8" s="497"/>
      <c r="CV8" s="497"/>
      <c r="CW8" s="497"/>
      <c r="CX8" s="497"/>
      <c r="CY8" s="497"/>
      <c r="CZ8" s="497"/>
      <c r="DA8" s="497"/>
      <c r="DB8" s="497"/>
      <c r="DC8" s="497"/>
      <c r="DD8" s="497"/>
      <c r="DE8" s="497"/>
      <c r="DF8" s="497"/>
      <c r="DG8" s="497"/>
      <c r="DH8" s="497"/>
      <c r="DI8" s="497"/>
      <c r="DJ8" s="497"/>
      <c r="DK8" s="497"/>
      <c r="DL8" s="496"/>
      <c r="DM8" s="496"/>
      <c r="DN8" s="496"/>
      <c r="DO8" s="496"/>
      <c r="DP8" s="496"/>
      <c r="DQ8" s="496"/>
      <c r="DR8" s="496"/>
      <c r="DS8" s="496"/>
      <c r="DT8" s="496"/>
      <c r="DU8" s="496"/>
      <c r="DV8" s="496"/>
      <c r="DW8" s="496"/>
      <c r="DX8" s="496"/>
      <c r="DY8" s="496"/>
      <c r="DZ8" s="496"/>
      <c r="EA8" s="496"/>
      <c r="EB8" s="496"/>
      <c r="EC8" s="496"/>
      <c r="ED8" s="49"/>
      <c r="EE8" s="498"/>
      <c r="EF8" s="499"/>
      <c r="EG8" s="499"/>
      <c r="EH8" s="500"/>
      <c r="EI8" s="30"/>
      <c r="EJ8" s="30"/>
      <c r="EK8" s="501"/>
      <c r="EL8" s="502"/>
      <c r="EM8" s="503"/>
      <c r="EN8" s="504"/>
      <c r="EO8" s="49"/>
      <c r="EP8" s="30"/>
      <c r="EQ8" s="49"/>
      <c r="ER8" s="482"/>
      <c r="ES8" s="482"/>
      <c r="ET8" s="482"/>
      <c r="EU8" s="482"/>
      <c r="EV8" s="50"/>
    </row>
    <row r="9" spans="1:152" ht="18" customHeight="1" x14ac:dyDescent="0.15">
      <c r="A9" s="188"/>
      <c r="B9" s="189"/>
      <c r="C9" s="655" t="s">
        <v>198</v>
      </c>
      <c r="D9" s="655"/>
      <c r="E9" s="608" t="s">
        <v>181</v>
      </c>
      <c r="F9" s="508"/>
      <c r="G9" s="508"/>
      <c r="H9" s="508"/>
      <c r="I9" s="508"/>
      <c r="J9" s="508"/>
      <c r="K9" s="508"/>
      <c r="L9" s="658" t="s">
        <v>220</v>
      </c>
      <c r="M9" s="658"/>
      <c r="N9" s="658"/>
      <c r="O9" s="658"/>
      <c r="P9" s="658"/>
      <c r="Q9" s="658"/>
      <c r="R9" s="658"/>
      <c r="S9" s="658"/>
      <c r="T9" s="659" t="s">
        <v>116</v>
      </c>
      <c r="U9" s="659"/>
      <c r="V9" s="659"/>
      <c r="W9" s="659"/>
      <c r="X9" s="659"/>
      <c r="Y9" s="659"/>
      <c r="Z9" s="659"/>
      <c r="AA9" s="659"/>
      <c r="AB9" s="659"/>
      <c r="AC9" s="659"/>
      <c r="AD9" s="659"/>
      <c r="AE9" s="659"/>
      <c r="AF9" s="659"/>
      <c r="AG9" s="659"/>
      <c r="AH9" s="659"/>
      <c r="AI9" s="659"/>
      <c r="AJ9" s="659"/>
      <c r="AK9" s="659"/>
      <c r="AL9" s="659"/>
      <c r="AM9" s="659"/>
      <c r="AN9" s="659"/>
      <c r="AO9" s="659"/>
      <c r="AP9" s="659"/>
      <c r="AQ9" s="659"/>
      <c r="AR9" s="659" t="s">
        <v>183</v>
      </c>
      <c r="AS9" s="659"/>
      <c r="AT9" s="659"/>
      <c r="AU9" s="659"/>
      <c r="AV9" s="659"/>
      <c r="AW9" s="659"/>
      <c r="AX9" s="659"/>
      <c r="AY9" s="659"/>
      <c r="AZ9" s="659"/>
      <c r="BA9" s="659"/>
      <c r="BB9" s="659"/>
      <c r="BC9" s="659"/>
      <c r="BD9" s="659"/>
      <c r="BE9" s="659"/>
      <c r="BF9" s="659"/>
      <c r="BG9" s="659"/>
      <c r="BH9" s="659"/>
      <c r="BI9" s="659"/>
      <c r="BJ9" s="659"/>
      <c r="BK9" s="659"/>
      <c r="BL9" s="659"/>
      <c r="BM9" s="659"/>
      <c r="BN9" s="659"/>
      <c r="BO9" s="659"/>
      <c r="BP9" s="659" t="s">
        <v>183</v>
      </c>
      <c r="BQ9" s="659"/>
      <c r="BR9" s="659"/>
      <c r="BS9" s="659"/>
      <c r="BT9" s="659"/>
      <c r="BU9" s="659"/>
      <c r="BV9" s="659"/>
      <c r="BW9" s="659"/>
      <c r="BX9" s="659"/>
      <c r="BY9" s="659"/>
      <c r="BZ9" s="659"/>
      <c r="CA9" s="659"/>
      <c r="CB9" s="659"/>
      <c r="CC9" s="659"/>
      <c r="CD9" s="659"/>
      <c r="CE9" s="659"/>
      <c r="CF9" s="659"/>
      <c r="CG9" s="659"/>
      <c r="CH9" s="659"/>
      <c r="CI9" s="659"/>
      <c r="CJ9" s="659"/>
      <c r="CK9" s="659"/>
      <c r="CL9" s="659"/>
      <c r="CM9" s="659"/>
      <c r="CN9" s="659" t="s">
        <v>183</v>
      </c>
      <c r="CO9" s="659"/>
      <c r="CP9" s="659"/>
      <c r="CQ9" s="659"/>
      <c r="CR9" s="659"/>
      <c r="CS9" s="659"/>
      <c r="CT9" s="659"/>
      <c r="CU9" s="659"/>
      <c r="CV9" s="659"/>
      <c r="CW9" s="659"/>
      <c r="CX9" s="659"/>
      <c r="CY9" s="659"/>
      <c r="CZ9" s="659"/>
      <c r="DA9" s="659"/>
      <c r="DB9" s="659"/>
      <c r="DC9" s="659"/>
      <c r="DD9" s="659"/>
      <c r="DE9" s="659"/>
      <c r="DF9" s="659"/>
      <c r="DG9" s="659"/>
      <c r="DH9" s="659"/>
      <c r="DI9" s="659"/>
      <c r="DJ9" s="659"/>
      <c r="DK9" s="659"/>
      <c r="DL9" s="508"/>
      <c r="DM9" s="508"/>
      <c r="DN9" s="508"/>
      <c r="DO9" s="508"/>
      <c r="DP9" s="508"/>
      <c r="DQ9" s="508"/>
      <c r="DR9" s="508"/>
      <c r="DS9" s="508"/>
      <c r="DT9" s="508"/>
      <c r="DU9" s="508"/>
      <c r="DV9" s="508"/>
      <c r="DW9" s="508"/>
      <c r="DX9" s="508"/>
      <c r="DY9" s="508"/>
      <c r="DZ9" s="508"/>
      <c r="EA9" s="508"/>
      <c r="EB9" s="508"/>
      <c r="EC9" s="508"/>
      <c r="ED9" s="49"/>
      <c r="EE9" s="498"/>
      <c r="EF9" s="499"/>
      <c r="EG9" s="499"/>
      <c r="EH9" s="500"/>
      <c r="EI9" s="30"/>
      <c r="EJ9" s="30"/>
      <c r="EK9" s="501"/>
      <c r="EL9" s="502"/>
      <c r="EM9" s="503"/>
      <c r="EN9" s="504"/>
      <c r="EO9" s="49"/>
      <c r="EP9" s="30"/>
      <c r="EQ9" s="49"/>
      <c r="ER9" s="482"/>
      <c r="ES9" s="482"/>
      <c r="ET9" s="482"/>
      <c r="EU9" s="482"/>
      <c r="EV9" s="50"/>
    </row>
    <row r="10" spans="1:152" ht="18" customHeight="1" x14ac:dyDescent="0.15">
      <c r="A10" s="188"/>
      <c r="B10" s="189"/>
      <c r="C10" s="656"/>
      <c r="D10" s="656"/>
      <c r="E10" s="608" t="s">
        <v>184</v>
      </c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659" t="s">
        <v>41</v>
      </c>
      <c r="U10" s="659"/>
      <c r="V10" s="659"/>
      <c r="W10" s="659"/>
      <c r="X10" s="659"/>
      <c r="Y10" s="659"/>
      <c r="Z10" s="659"/>
      <c r="AA10" s="659"/>
      <c r="AB10" s="659"/>
      <c r="AC10" s="659"/>
      <c r="AD10" s="659"/>
      <c r="AE10" s="659"/>
      <c r="AF10" s="659"/>
      <c r="AG10" s="659"/>
      <c r="AH10" s="659"/>
      <c r="AI10" s="659"/>
      <c r="AJ10" s="659"/>
      <c r="AK10" s="659"/>
      <c r="AL10" s="659"/>
      <c r="AM10" s="659"/>
      <c r="AN10" s="659"/>
      <c r="AO10" s="659"/>
      <c r="AP10" s="659"/>
      <c r="AQ10" s="659"/>
      <c r="AR10" s="659"/>
      <c r="AS10" s="659"/>
      <c r="AT10" s="659"/>
      <c r="AU10" s="659"/>
      <c r="AV10" s="659"/>
      <c r="AW10" s="659"/>
      <c r="AX10" s="659"/>
      <c r="AY10" s="659"/>
      <c r="AZ10" s="659"/>
      <c r="BA10" s="659"/>
      <c r="BB10" s="659"/>
      <c r="BC10" s="659"/>
      <c r="BD10" s="659"/>
      <c r="BE10" s="659"/>
      <c r="BF10" s="659"/>
      <c r="BG10" s="659"/>
      <c r="BH10" s="659"/>
      <c r="BI10" s="659"/>
      <c r="BJ10" s="659"/>
      <c r="BK10" s="659"/>
      <c r="BL10" s="659"/>
      <c r="BM10" s="659"/>
      <c r="BN10" s="659"/>
      <c r="BO10" s="659"/>
      <c r="BP10" s="660" t="s">
        <v>42</v>
      </c>
      <c r="BQ10" s="659"/>
      <c r="BR10" s="659"/>
      <c r="BS10" s="659"/>
      <c r="BT10" s="659"/>
      <c r="BU10" s="659"/>
      <c r="BV10" s="659"/>
      <c r="BW10" s="659"/>
      <c r="BX10" s="659"/>
      <c r="BY10" s="659"/>
      <c r="BZ10" s="659"/>
      <c r="CA10" s="659"/>
      <c r="CB10" s="659"/>
      <c r="CC10" s="659"/>
      <c r="CD10" s="661"/>
      <c r="CE10" s="662"/>
      <c r="CF10" s="663"/>
      <c r="CG10" s="662"/>
      <c r="CH10" s="663"/>
      <c r="CI10" s="662"/>
      <c r="CJ10" s="663"/>
      <c r="CK10" s="662"/>
      <c r="CL10" s="663"/>
      <c r="CM10" s="662"/>
      <c r="CN10" s="663"/>
      <c r="CO10" s="662"/>
      <c r="CP10" s="663"/>
      <c r="CQ10" s="662"/>
      <c r="CR10" s="663"/>
      <c r="CS10" s="662"/>
      <c r="CT10" s="663"/>
      <c r="CU10" s="662"/>
      <c r="CV10" s="663"/>
      <c r="CW10" s="662"/>
      <c r="CX10" s="663"/>
      <c r="CY10" s="662"/>
      <c r="CZ10" s="663"/>
      <c r="DA10" s="662"/>
      <c r="DB10" s="663"/>
      <c r="DC10" s="662"/>
      <c r="DD10" s="663"/>
      <c r="DE10" s="662"/>
      <c r="DF10" s="663"/>
      <c r="DG10" s="662"/>
      <c r="DH10" s="663"/>
      <c r="DI10" s="662"/>
      <c r="DJ10" s="663"/>
      <c r="DK10" s="662"/>
      <c r="DL10" s="663"/>
      <c r="DM10" s="661"/>
      <c r="DN10" s="585"/>
      <c r="DO10" s="585"/>
      <c r="DP10" s="585"/>
      <c r="DQ10" s="588"/>
      <c r="DR10" s="587" t="s">
        <v>43</v>
      </c>
      <c r="DS10" s="587"/>
      <c r="DT10" s="586"/>
      <c r="DU10" s="586"/>
      <c r="DV10" s="586"/>
      <c r="DW10" s="589"/>
      <c r="DX10" s="585"/>
      <c r="DY10" s="585"/>
      <c r="DZ10" s="508"/>
      <c r="EA10" s="508"/>
      <c r="EB10" s="508"/>
      <c r="EC10" s="508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18" customHeight="1" x14ac:dyDescent="0.15">
      <c r="A11" s="188"/>
      <c r="B11" s="189"/>
      <c r="C11" s="656"/>
      <c r="D11" s="656"/>
      <c r="E11" s="608" t="s">
        <v>185</v>
      </c>
      <c r="F11" s="508"/>
      <c r="G11" s="508"/>
      <c r="H11" s="508"/>
      <c r="I11" s="508"/>
      <c r="J11" s="508"/>
      <c r="K11" s="508"/>
      <c r="L11" s="508"/>
      <c r="M11" s="508"/>
      <c r="N11" s="508"/>
      <c r="O11" s="508"/>
      <c r="P11" s="508"/>
      <c r="Q11" s="508"/>
      <c r="R11" s="508"/>
      <c r="S11" s="508"/>
      <c r="T11" s="672" t="s">
        <v>117</v>
      </c>
      <c r="U11" s="672"/>
      <c r="V11" s="672"/>
      <c r="W11" s="672"/>
      <c r="X11" s="672"/>
      <c r="Y11" s="672"/>
      <c r="Z11" s="672"/>
      <c r="AA11" s="672"/>
      <c r="AB11" s="672"/>
      <c r="AC11" s="672"/>
      <c r="AD11" s="672"/>
      <c r="AE11" s="672"/>
      <c r="AF11" s="672"/>
      <c r="AG11" s="672"/>
      <c r="AH11" s="672"/>
      <c r="AI11" s="672"/>
      <c r="AJ11" s="672"/>
      <c r="AK11" s="672"/>
      <c r="AL11" s="672"/>
      <c r="AM11" s="672"/>
      <c r="AN11" s="672"/>
      <c r="AO11" s="672"/>
      <c r="AP11" s="672"/>
      <c r="AQ11" s="672"/>
      <c r="AR11" s="672" t="s">
        <v>119</v>
      </c>
      <c r="AS11" s="672"/>
      <c r="AT11" s="672"/>
      <c r="AU11" s="672"/>
      <c r="AV11" s="672"/>
      <c r="AW11" s="672"/>
      <c r="AX11" s="672"/>
      <c r="AY11" s="672"/>
      <c r="AZ11" s="672"/>
      <c r="BA11" s="672"/>
      <c r="BB11" s="672"/>
      <c r="BC11" s="672"/>
      <c r="BD11" s="672"/>
      <c r="BE11" s="672"/>
      <c r="BF11" s="672"/>
      <c r="BG11" s="672"/>
      <c r="BH11" s="672"/>
      <c r="BI11" s="672"/>
      <c r="BJ11" s="672"/>
      <c r="BK11" s="672"/>
      <c r="BL11" s="672"/>
      <c r="BM11" s="672"/>
      <c r="BN11" s="672"/>
      <c r="BO11" s="672"/>
      <c r="BP11" s="673"/>
      <c r="BQ11" s="673"/>
      <c r="BR11" s="673"/>
      <c r="BS11" s="673"/>
      <c r="BT11" s="673"/>
      <c r="BU11" s="673"/>
      <c r="BV11" s="673"/>
      <c r="BW11" s="673"/>
      <c r="BX11" s="673"/>
      <c r="BY11" s="673"/>
      <c r="BZ11" s="673"/>
      <c r="CA11" s="673"/>
      <c r="CB11" s="673"/>
      <c r="CC11" s="673"/>
      <c r="CD11" s="673"/>
      <c r="CE11" s="673"/>
      <c r="CF11" s="673"/>
      <c r="CG11" s="673"/>
      <c r="CH11" s="673"/>
      <c r="CI11" s="673"/>
      <c r="CJ11" s="673"/>
      <c r="CK11" s="673"/>
      <c r="CL11" s="673"/>
      <c r="CM11" s="673"/>
      <c r="CN11" s="659" t="s">
        <v>40</v>
      </c>
      <c r="CO11" s="659"/>
      <c r="CP11" s="659"/>
      <c r="CQ11" s="659"/>
      <c r="CR11" s="659"/>
      <c r="CS11" s="659"/>
      <c r="CT11" s="659"/>
      <c r="CU11" s="659"/>
      <c r="CV11" s="659"/>
      <c r="CW11" s="659"/>
      <c r="CX11" s="659"/>
      <c r="CY11" s="659"/>
      <c r="CZ11" s="659"/>
      <c r="DA11" s="659"/>
      <c r="DB11" s="659"/>
      <c r="DC11" s="659"/>
      <c r="DD11" s="510"/>
      <c r="DE11" s="510"/>
      <c r="DF11" s="510"/>
      <c r="DG11" s="510"/>
      <c r="DH11" s="510"/>
      <c r="DI11" s="510"/>
      <c r="DJ11" s="510"/>
      <c r="DK11" s="510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18" customHeight="1" x14ac:dyDescent="0.15">
      <c r="A12" s="188"/>
      <c r="B12" s="189"/>
      <c r="C12" s="656"/>
      <c r="D12" s="656"/>
      <c r="E12" s="669" t="s">
        <v>186</v>
      </c>
      <c r="F12" s="614"/>
      <c r="G12" s="614"/>
      <c r="H12" s="614"/>
      <c r="I12" s="614"/>
      <c r="J12" s="614"/>
      <c r="K12" s="614"/>
      <c r="L12" s="614"/>
      <c r="M12" s="614"/>
      <c r="N12" s="614"/>
      <c r="O12" s="614"/>
      <c r="P12" s="614"/>
      <c r="Q12" s="614"/>
      <c r="R12" s="614"/>
      <c r="S12" s="614"/>
      <c r="T12" s="614"/>
      <c r="U12" s="614"/>
      <c r="V12" s="614"/>
      <c r="W12" s="614"/>
      <c r="X12" s="614"/>
      <c r="Y12" s="614"/>
      <c r="Z12" s="614"/>
      <c r="AA12" s="614"/>
      <c r="AB12" s="614"/>
      <c r="AC12" s="614"/>
      <c r="AD12" s="614"/>
      <c r="AE12" s="614"/>
      <c r="AF12" s="614"/>
      <c r="AG12" s="614"/>
      <c r="AH12" s="614"/>
      <c r="AI12" s="614"/>
      <c r="AJ12" s="614"/>
      <c r="AK12" s="614"/>
      <c r="AL12" s="614"/>
      <c r="AM12" s="614"/>
      <c r="AN12" s="614"/>
      <c r="AO12" s="614"/>
      <c r="AP12" s="614"/>
      <c r="AQ12" s="615"/>
      <c r="AR12" s="659" t="s">
        <v>44</v>
      </c>
      <c r="AS12" s="659"/>
      <c r="AT12" s="659"/>
      <c r="AU12" s="659"/>
      <c r="AV12" s="659"/>
      <c r="AW12" s="659"/>
      <c r="AX12" s="659"/>
      <c r="AY12" s="659"/>
      <c r="AZ12" s="659"/>
      <c r="BA12" s="659"/>
      <c r="BB12" s="659"/>
      <c r="BC12" s="659"/>
      <c r="BD12" s="659"/>
      <c r="BE12" s="659"/>
      <c r="BF12" s="659"/>
      <c r="BG12" s="659"/>
      <c r="BH12" s="659"/>
      <c r="BI12" s="659"/>
      <c r="BJ12" s="659"/>
      <c r="BK12" s="659"/>
      <c r="BL12" s="659"/>
      <c r="BM12" s="659"/>
      <c r="BN12" s="659"/>
      <c r="BO12" s="659"/>
      <c r="BP12" s="659" t="s">
        <v>45</v>
      </c>
      <c r="BQ12" s="659"/>
      <c r="BR12" s="659"/>
      <c r="BS12" s="659"/>
      <c r="BT12" s="659"/>
      <c r="BU12" s="659"/>
      <c r="BV12" s="659"/>
      <c r="BW12" s="659"/>
      <c r="BX12" s="659"/>
      <c r="BY12" s="659"/>
      <c r="BZ12" s="659"/>
      <c r="CA12" s="659"/>
      <c r="CB12" s="659"/>
      <c r="CC12" s="659"/>
      <c r="CD12" s="659"/>
      <c r="CE12" s="659"/>
      <c r="CF12" s="659"/>
      <c r="CG12" s="659"/>
      <c r="CH12" s="659"/>
      <c r="CI12" s="659"/>
      <c r="CJ12" s="659"/>
      <c r="CK12" s="659"/>
      <c r="CL12" s="659"/>
      <c r="CM12" s="659"/>
      <c r="CN12" s="659"/>
      <c r="CO12" s="659"/>
      <c r="CP12" s="659"/>
      <c r="CQ12" s="659"/>
      <c r="CR12" s="659"/>
      <c r="CS12" s="659"/>
      <c r="CT12" s="659"/>
      <c r="CU12" s="659"/>
      <c r="CV12" s="659"/>
      <c r="CW12" s="659"/>
      <c r="CX12" s="659"/>
      <c r="CY12" s="659"/>
      <c r="CZ12" s="659"/>
      <c r="DA12" s="659"/>
      <c r="DB12" s="659"/>
      <c r="DC12" s="659"/>
      <c r="DD12" s="659"/>
      <c r="DE12" s="659"/>
      <c r="DF12" s="659"/>
      <c r="DG12" s="659"/>
      <c r="DH12" s="659"/>
      <c r="DI12" s="659"/>
      <c r="DJ12" s="659"/>
      <c r="DK12" s="659"/>
      <c r="DL12" s="508"/>
      <c r="DM12" s="508"/>
      <c r="DN12" s="508"/>
      <c r="DO12" s="508"/>
      <c r="DP12" s="508"/>
      <c r="DQ12" s="508"/>
      <c r="DR12" s="508"/>
      <c r="DS12" s="508"/>
      <c r="DT12" s="508"/>
      <c r="DU12" s="508"/>
      <c r="DV12" s="508"/>
      <c r="DW12" s="508"/>
      <c r="DX12" s="508"/>
      <c r="DY12" s="50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18" customHeight="1" x14ac:dyDescent="0.15">
      <c r="A13" s="188"/>
      <c r="B13" s="189"/>
      <c r="C13" s="657"/>
      <c r="D13" s="657"/>
      <c r="E13" s="670"/>
      <c r="F13" s="616"/>
      <c r="G13" s="616"/>
      <c r="H13" s="616"/>
      <c r="I13" s="616"/>
      <c r="J13" s="616"/>
      <c r="K13" s="616"/>
      <c r="L13" s="616"/>
      <c r="M13" s="616"/>
      <c r="N13" s="616"/>
      <c r="O13" s="616"/>
      <c r="P13" s="616"/>
      <c r="Q13" s="616"/>
      <c r="R13" s="616"/>
      <c r="S13" s="616"/>
      <c r="T13" s="616"/>
      <c r="U13" s="616"/>
      <c r="V13" s="616"/>
      <c r="W13" s="616"/>
      <c r="X13" s="616"/>
      <c r="Y13" s="616"/>
      <c r="Z13" s="616"/>
      <c r="AA13" s="616"/>
      <c r="AB13" s="616"/>
      <c r="AC13" s="616"/>
      <c r="AD13" s="616"/>
      <c r="AE13" s="616"/>
      <c r="AF13" s="616"/>
      <c r="AG13" s="616"/>
      <c r="AH13" s="616"/>
      <c r="AI13" s="616"/>
      <c r="AJ13" s="616"/>
      <c r="AK13" s="616"/>
      <c r="AL13" s="616"/>
      <c r="AM13" s="616"/>
      <c r="AN13" s="616"/>
      <c r="AO13" s="616"/>
      <c r="AP13" s="616"/>
      <c r="AQ13" s="617"/>
      <c r="AR13" s="671" t="s">
        <v>50</v>
      </c>
      <c r="AS13" s="671"/>
      <c r="AT13" s="671"/>
      <c r="AU13" s="671"/>
      <c r="AV13" s="671"/>
      <c r="AW13" s="671"/>
      <c r="AX13" s="671"/>
      <c r="AY13" s="671"/>
      <c r="AZ13" s="671"/>
      <c r="BA13" s="671"/>
      <c r="BB13" s="671"/>
      <c r="BC13" s="671"/>
      <c r="BD13" s="671"/>
      <c r="BE13" s="671"/>
      <c r="BF13" s="671"/>
      <c r="BG13" s="671"/>
      <c r="BH13" s="671"/>
      <c r="BI13" s="671"/>
      <c r="BJ13" s="671"/>
      <c r="BK13" s="671"/>
      <c r="BL13" s="671"/>
      <c r="BM13" s="671"/>
      <c r="BN13" s="671"/>
      <c r="BO13" s="671"/>
      <c r="BP13" s="671" t="s">
        <v>51</v>
      </c>
      <c r="BQ13" s="671"/>
      <c r="BR13" s="671"/>
      <c r="BS13" s="671"/>
      <c r="BT13" s="671"/>
      <c r="BU13" s="671"/>
      <c r="BV13" s="671"/>
      <c r="BW13" s="671"/>
      <c r="BX13" s="671"/>
      <c r="BY13" s="671"/>
      <c r="BZ13" s="671"/>
      <c r="CA13" s="671"/>
      <c r="CB13" s="671"/>
      <c r="CC13" s="671"/>
      <c r="CD13" s="671"/>
      <c r="CE13" s="671"/>
      <c r="CF13" s="671"/>
      <c r="CG13" s="671"/>
      <c r="CH13" s="671"/>
      <c r="CI13" s="671"/>
      <c r="CJ13" s="671"/>
      <c r="CK13" s="671"/>
      <c r="CL13" s="671"/>
      <c r="CM13" s="671"/>
      <c r="CN13" s="671"/>
      <c r="CO13" s="671"/>
      <c r="CP13" s="671"/>
      <c r="CQ13" s="671"/>
      <c r="CR13" s="671"/>
      <c r="CS13" s="671"/>
      <c r="CT13" s="671"/>
      <c r="CU13" s="671"/>
      <c r="CV13" s="671"/>
      <c r="CW13" s="671"/>
      <c r="CX13" s="671"/>
      <c r="CY13" s="671"/>
      <c r="CZ13" s="671"/>
      <c r="DA13" s="671"/>
      <c r="DB13" s="671"/>
      <c r="DC13" s="671"/>
      <c r="DD13" s="671"/>
      <c r="DE13" s="671"/>
      <c r="DF13" s="671"/>
      <c r="DG13" s="671"/>
      <c r="DH13" s="671"/>
      <c r="DI13" s="671"/>
      <c r="DJ13" s="671"/>
      <c r="DK13" s="671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thickBot="1" x14ac:dyDescent="0.2">
      <c r="A14" s="188"/>
      <c r="B14" s="189"/>
      <c r="C14" s="492"/>
      <c r="D14" s="493"/>
      <c r="E14" s="482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7"/>
      <c r="BN14" s="497"/>
      <c r="BO14" s="497"/>
      <c r="BP14" s="497"/>
      <c r="BQ14" s="497"/>
      <c r="BR14" s="497"/>
      <c r="BS14" s="497"/>
      <c r="BT14" s="497"/>
      <c r="BU14" s="497"/>
      <c r="BV14" s="497"/>
      <c r="BW14" s="497"/>
      <c r="BX14" s="497"/>
      <c r="BY14" s="497"/>
      <c r="BZ14" s="497"/>
      <c r="CA14" s="497"/>
      <c r="CB14" s="497"/>
      <c r="CC14" s="497"/>
      <c r="CD14" s="497"/>
      <c r="CE14" s="497"/>
      <c r="CF14" s="497"/>
      <c r="CG14" s="497"/>
      <c r="CH14" s="497"/>
      <c r="CI14" s="497"/>
      <c r="CJ14" s="497"/>
      <c r="CK14" s="497"/>
      <c r="CL14" s="497"/>
      <c r="CM14" s="497"/>
      <c r="CN14" s="497"/>
      <c r="CO14" s="497"/>
      <c r="CP14" s="497"/>
      <c r="CQ14" s="497"/>
      <c r="CR14" s="497"/>
      <c r="CS14" s="497"/>
      <c r="CT14" s="497"/>
      <c r="CU14" s="497"/>
      <c r="CV14" s="497"/>
      <c r="CW14" s="497"/>
      <c r="CX14" s="497"/>
      <c r="CY14" s="497"/>
      <c r="CZ14" s="497"/>
      <c r="DA14" s="497"/>
      <c r="DB14" s="497"/>
      <c r="DC14" s="497"/>
      <c r="DD14" s="497"/>
      <c r="DE14" s="497"/>
      <c r="DF14" s="497"/>
      <c r="DG14" s="497"/>
      <c r="DH14" s="497"/>
      <c r="DI14" s="497"/>
      <c r="DJ14" s="497"/>
      <c r="DK14" s="497"/>
      <c r="DL14" s="496"/>
      <c r="DM14" s="496"/>
      <c r="DN14" s="496"/>
      <c r="DO14" s="496"/>
      <c r="DP14" s="496"/>
      <c r="DQ14" s="496"/>
      <c r="DR14" s="496"/>
      <c r="DS14" s="496"/>
      <c r="DT14" s="496"/>
      <c r="DU14" s="496"/>
      <c r="DV14" s="496"/>
      <c r="DW14" s="496"/>
      <c r="DX14" s="496"/>
      <c r="DY14" s="496"/>
      <c r="DZ14" s="496"/>
      <c r="EA14" s="496"/>
      <c r="EB14" s="496"/>
      <c r="EC14" s="496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9" customHeight="1" x14ac:dyDescent="0.15">
      <c r="B15" s="576"/>
      <c r="C15" s="562" t="s">
        <v>58</v>
      </c>
      <c r="D15" s="563">
        <f>ROUND((D4-(20*8.5))/12,0)</f>
        <v>-14</v>
      </c>
      <c r="E15" s="577"/>
      <c r="F15" s="652" t="s">
        <v>20</v>
      </c>
      <c r="G15" s="652"/>
      <c r="H15" s="652"/>
      <c r="I15" s="652"/>
      <c r="J15" s="652"/>
      <c r="K15" s="652"/>
      <c r="L15" s="652"/>
      <c r="M15" s="652"/>
      <c r="N15" s="652"/>
      <c r="O15" s="652"/>
      <c r="P15" s="652"/>
      <c r="Q15" s="652"/>
      <c r="R15" s="652"/>
      <c r="S15" s="653"/>
      <c r="T15" s="642" t="str">
        <f>T2</f>
        <v>Jahr 2022</v>
      </c>
      <c r="U15" s="643"/>
      <c r="V15" s="643"/>
      <c r="W15" s="643"/>
      <c r="X15" s="643"/>
      <c r="Y15" s="643"/>
      <c r="Z15" s="643"/>
      <c r="AA15" s="643"/>
      <c r="AB15" s="643"/>
      <c r="AC15" s="643"/>
      <c r="AD15" s="643"/>
      <c r="AE15" s="643"/>
      <c r="AF15" s="643"/>
      <c r="AG15" s="643"/>
      <c r="AH15" s="643"/>
      <c r="AI15" s="643"/>
      <c r="AJ15" s="643"/>
      <c r="AK15" s="643"/>
      <c r="AL15" s="643"/>
      <c r="AM15" s="643"/>
      <c r="AN15" s="643"/>
      <c r="AO15" s="643"/>
      <c r="AP15" s="643"/>
      <c r="AQ15" s="654"/>
      <c r="AR15" s="642" t="str">
        <f>AR2</f>
        <v>Jahr 2023</v>
      </c>
      <c r="AS15" s="643"/>
      <c r="AT15" s="643"/>
      <c r="AU15" s="643"/>
      <c r="AV15" s="643"/>
      <c r="AW15" s="643"/>
      <c r="AX15" s="643"/>
      <c r="AY15" s="643"/>
      <c r="AZ15" s="643"/>
      <c r="BA15" s="643"/>
      <c r="BB15" s="643"/>
      <c r="BC15" s="643"/>
      <c r="BD15" s="643"/>
      <c r="BE15" s="643"/>
      <c r="BF15" s="643"/>
      <c r="BG15" s="643"/>
      <c r="BH15" s="643"/>
      <c r="BI15" s="643"/>
      <c r="BJ15" s="643"/>
      <c r="BK15" s="643"/>
      <c r="BL15" s="643"/>
      <c r="BM15" s="643"/>
      <c r="BN15" s="643"/>
      <c r="BO15" s="654"/>
      <c r="BP15" s="642" t="str">
        <f>BP2</f>
        <v>Jahr 2024</v>
      </c>
      <c r="BQ15" s="643"/>
      <c r="BR15" s="643"/>
      <c r="BS15" s="643"/>
      <c r="BT15" s="643"/>
      <c r="BU15" s="643"/>
      <c r="BV15" s="643"/>
      <c r="BW15" s="643"/>
      <c r="BX15" s="643"/>
      <c r="BY15" s="643"/>
      <c r="BZ15" s="643"/>
      <c r="CA15" s="643"/>
      <c r="CB15" s="643"/>
      <c r="CC15" s="643"/>
      <c r="CD15" s="643"/>
      <c r="CE15" s="643"/>
      <c r="CF15" s="643"/>
      <c r="CG15" s="643"/>
      <c r="CH15" s="643"/>
      <c r="CI15" s="643"/>
      <c r="CJ15" s="643"/>
      <c r="CK15" s="643"/>
      <c r="CL15" s="643"/>
      <c r="CM15" s="654"/>
      <c r="CN15" s="642" t="str">
        <f>CN2</f>
        <v>Jahr 2025</v>
      </c>
      <c r="CO15" s="643"/>
      <c r="CP15" s="643"/>
      <c r="CQ15" s="643"/>
      <c r="CR15" s="643"/>
      <c r="CS15" s="643"/>
      <c r="CT15" s="643"/>
      <c r="CU15" s="643"/>
      <c r="CV15" s="643"/>
      <c r="CW15" s="643"/>
      <c r="CX15" s="643"/>
      <c r="CY15" s="643"/>
      <c r="CZ15" s="643"/>
      <c r="DA15" s="643"/>
      <c r="DB15" s="643"/>
      <c r="DC15" s="643"/>
      <c r="DD15" s="643"/>
      <c r="DE15" s="643"/>
      <c r="DF15" s="643"/>
      <c r="DG15" s="643"/>
      <c r="DH15" s="643"/>
      <c r="DI15" s="643"/>
      <c r="DJ15" s="643"/>
      <c r="DK15" s="654"/>
      <c r="DL15" s="642" t="str">
        <f>DL2</f>
        <v>Jahr 2026</v>
      </c>
      <c r="DM15" s="643"/>
      <c r="DN15" s="643"/>
      <c r="DO15" s="643"/>
      <c r="DP15" s="643"/>
      <c r="DQ15" s="643"/>
      <c r="DR15" s="643"/>
      <c r="DS15" s="643"/>
      <c r="DT15" s="643"/>
      <c r="DU15" s="643"/>
      <c r="DV15" s="643"/>
      <c r="DW15" s="643"/>
      <c r="DX15" s="643"/>
      <c r="DY15" s="643"/>
      <c r="DZ15" s="643"/>
      <c r="EA15" s="643"/>
      <c r="EB15" s="643"/>
      <c r="EC15" s="643"/>
      <c r="ED15" s="144"/>
      <c r="EE15" s="674" t="s">
        <v>15</v>
      </c>
      <c r="EF15" s="675"/>
      <c r="EG15" s="675"/>
      <c r="EH15" s="676"/>
      <c r="EI15" s="29"/>
      <c r="EJ15" s="29"/>
      <c r="EK15" s="680" t="s">
        <v>52</v>
      </c>
      <c r="EL15" s="681"/>
      <c r="EM15" s="681"/>
      <c r="EN15" s="682"/>
      <c r="EP15" s="29"/>
    </row>
    <row r="16" spans="1:152" ht="9" customHeight="1" thickBot="1" x14ac:dyDescent="0.2">
      <c r="B16" s="578"/>
      <c r="C16" s="579"/>
      <c r="D16" s="580"/>
      <c r="E16" s="577"/>
      <c r="F16" s="648" t="s">
        <v>7</v>
      </c>
      <c r="G16" s="649"/>
      <c r="H16" s="648" t="s">
        <v>8</v>
      </c>
      <c r="I16" s="649"/>
      <c r="J16" s="648" t="s">
        <v>9</v>
      </c>
      <c r="K16" s="649"/>
      <c r="L16" s="648" t="s">
        <v>10</v>
      </c>
      <c r="M16" s="649"/>
      <c r="N16" s="648" t="s">
        <v>11</v>
      </c>
      <c r="O16" s="649"/>
      <c r="P16" s="648" t="s">
        <v>12</v>
      </c>
      <c r="Q16" s="649"/>
      <c r="R16" s="648" t="s">
        <v>13</v>
      </c>
      <c r="S16" s="649"/>
      <c r="T16" s="648" t="s">
        <v>2</v>
      </c>
      <c r="U16" s="649"/>
      <c r="V16" s="648" t="s">
        <v>3</v>
      </c>
      <c r="W16" s="649"/>
      <c r="X16" s="648" t="s">
        <v>4</v>
      </c>
      <c r="Y16" s="649"/>
      <c r="Z16" s="648" t="s">
        <v>5</v>
      </c>
      <c r="AA16" s="649"/>
      <c r="AB16" s="648" t="s">
        <v>6</v>
      </c>
      <c r="AC16" s="649"/>
      <c r="AD16" s="648" t="s">
        <v>7</v>
      </c>
      <c r="AE16" s="649"/>
      <c r="AF16" s="648" t="s">
        <v>8</v>
      </c>
      <c r="AG16" s="649"/>
      <c r="AH16" s="648" t="s">
        <v>9</v>
      </c>
      <c r="AI16" s="649"/>
      <c r="AJ16" s="648" t="s">
        <v>10</v>
      </c>
      <c r="AK16" s="649"/>
      <c r="AL16" s="648" t="s">
        <v>11</v>
      </c>
      <c r="AM16" s="649"/>
      <c r="AN16" s="648" t="s">
        <v>12</v>
      </c>
      <c r="AO16" s="649"/>
      <c r="AP16" s="648" t="s">
        <v>13</v>
      </c>
      <c r="AQ16" s="649"/>
      <c r="AR16" s="648" t="s">
        <v>2</v>
      </c>
      <c r="AS16" s="649"/>
      <c r="AT16" s="648" t="s">
        <v>3</v>
      </c>
      <c r="AU16" s="649"/>
      <c r="AV16" s="648" t="s">
        <v>4</v>
      </c>
      <c r="AW16" s="649"/>
      <c r="AX16" s="648" t="s">
        <v>5</v>
      </c>
      <c r="AY16" s="649"/>
      <c r="AZ16" s="648" t="s">
        <v>6</v>
      </c>
      <c r="BA16" s="649"/>
      <c r="BB16" s="648" t="s">
        <v>7</v>
      </c>
      <c r="BC16" s="649"/>
      <c r="BD16" s="648" t="s">
        <v>8</v>
      </c>
      <c r="BE16" s="649"/>
      <c r="BF16" s="648" t="s">
        <v>9</v>
      </c>
      <c r="BG16" s="649"/>
      <c r="BH16" s="648" t="s">
        <v>10</v>
      </c>
      <c r="BI16" s="649"/>
      <c r="BJ16" s="648" t="s">
        <v>11</v>
      </c>
      <c r="BK16" s="649"/>
      <c r="BL16" s="648" t="s">
        <v>12</v>
      </c>
      <c r="BM16" s="649"/>
      <c r="BN16" s="648" t="s">
        <v>13</v>
      </c>
      <c r="BO16" s="649"/>
      <c r="BP16" s="648" t="s">
        <v>2</v>
      </c>
      <c r="BQ16" s="649"/>
      <c r="BR16" s="648" t="s">
        <v>3</v>
      </c>
      <c r="BS16" s="649"/>
      <c r="BT16" s="648" t="s">
        <v>4</v>
      </c>
      <c r="BU16" s="649"/>
      <c r="BV16" s="648" t="s">
        <v>5</v>
      </c>
      <c r="BW16" s="649"/>
      <c r="BX16" s="648" t="s">
        <v>6</v>
      </c>
      <c r="BY16" s="649"/>
      <c r="BZ16" s="648" t="s">
        <v>7</v>
      </c>
      <c r="CA16" s="649"/>
      <c r="CB16" s="648" t="s">
        <v>8</v>
      </c>
      <c r="CC16" s="649"/>
      <c r="CD16" s="648" t="s">
        <v>9</v>
      </c>
      <c r="CE16" s="649"/>
      <c r="CF16" s="648" t="s">
        <v>10</v>
      </c>
      <c r="CG16" s="649"/>
      <c r="CH16" s="648" t="s">
        <v>11</v>
      </c>
      <c r="CI16" s="649"/>
      <c r="CJ16" s="648" t="s">
        <v>12</v>
      </c>
      <c r="CK16" s="649"/>
      <c r="CL16" s="648" t="s">
        <v>13</v>
      </c>
      <c r="CM16" s="649"/>
      <c r="CN16" s="648" t="s">
        <v>2</v>
      </c>
      <c r="CO16" s="649"/>
      <c r="CP16" s="648" t="s">
        <v>3</v>
      </c>
      <c r="CQ16" s="649"/>
      <c r="CR16" s="648" t="s">
        <v>4</v>
      </c>
      <c r="CS16" s="649"/>
      <c r="CT16" s="648" t="s">
        <v>5</v>
      </c>
      <c r="CU16" s="649"/>
      <c r="CV16" s="648" t="s">
        <v>6</v>
      </c>
      <c r="CW16" s="649"/>
      <c r="CX16" s="648" t="s">
        <v>7</v>
      </c>
      <c r="CY16" s="649"/>
      <c r="CZ16" s="648" t="s">
        <v>8</v>
      </c>
      <c r="DA16" s="649"/>
      <c r="DB16" s="648" t="s">
        <v>9</v>
      </c>
      <c r="DC16" s="649"/>
      <c r="DD16" s="648" t="s">
        <v>10</v>
      </c>
      <c r="DE16" s="649"/>
      <c r="DF16" s="648" t="s">
        <v>11</v>
      </c>
      <c r="DG16" s="649"/>
      <c r="DH16" s="648" t="s">
        <v>12</v>
      </c>
      <c r="DI16" s="649"/>
      <c r="DJ16" s="648" t="s">
        <v>13</v>
      </c>
      <c r="DK16" s="649"/>
      <c r="DL16" s="648" t="s">
        <v>2</v>
      </c>
      <c r="DM16" s="649"/>
      <c r="DN16" s="648" t="s">
        <v>3</v>
      </c>
      <c r="DO16" s="649"/>
      <c r="DP16" s="648" t="s">
        <v>4</v>
      </c>
      <c r="DQ16" s="649"/>
      <c r="DR16" s="648" t="s">
        <v>5</v>
      </c>
      <c r="DS16" s="649"/>
      <c r="DT16" s="648" t="s">
        <v>6</v>
      </c>
      <c r="DU16" s="649"/>
      <c r="DV16" s="648" t="s">
        <v>7</v>
      </c>
      <c r="DW16" s="649"/>
      <c r="DX16" s="648" t="s">
        <v>8</v>
      </c>
      <c r="DY16" s="649"/>
      <c r="DZ16" s="648" t="s">
        <v>9</v>
      </c>
      <c r="EA16" s="649"/>
      <c r="EB16" s="648" t="s">
        <v>10</v>
      </c>
      <c r="EC16" s="649"/>
      <c r="ED16" s="144"/>
      <c r="EE16" s="677"/>
      <c r="EF16" s="678"/>
      <c r="EG16" s="678"/>
      <c r="EH16" s="679"/>
      <c r="EI16" s="29"/>
      <c r="EJ16" s="29"/>
      <c r="EK16" s="683"/>
      <c r="EL16" s="684"/>
      <c r="EM16" s="684"/>
      <c r="EN16" s="685"/>
      <c r="EP16" s="29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564"/>
      <c r="C18" s="125"/>
      <c r="D18" s="126"/>
      <c r="E18" s="515"/>
      <c r="F18" s="686"/>
      <c r="G18" s="686"/>
      <c r="H18" s="687"/>
      <c r="I18" s="688"/>
      <c r="J18" s="687"/>
      <c r="K18" s="688"/>
      <c r="L18" s="687"/>
      <c r="M18" s="688"/>
      <c r="N18" s="687"/>
      <c r="O18" s="688"/>
      <c r="P18" s="687"/>
      <c r="Q18" s="688"/>
      <c r="R18" s="687"/>
      <c r="S18" s="688"/>
      <c r="T18" s="687"/>
      <c r="U18" s="688"/>
      <c r="V18" s="687"/>
      <c r="W18" s="688"/>
      <c r="X18" s="687"/>
      <c r="Y18" s="688"/>
      <c r="Z18" s="687"/>
      <c r="AA18" s="688"/>
      <c r="AB18" s="687"/>
      <c r="AC18" s="688"/>
      <c r="AD18" s="687"/>
      <c r="AE18" s="688"/>
      <c r="AF18" s="687"/>
      <c r="AG18" s="688"/>
      <c r="AH18" s="687"/>
      <c r="AI18" s="688"/>
      <c r="AJ18" s="687"/>
      <c r="AK18" s="688"/>
      <c r="AL18" s="687"/>
      <c r="AM18" s="688"/>
      <c r="AN18" s="687"/>
      <c r="AO18" s="688"/>
      <c r="AP18" s="687"/>
      <c r="AQ18" s="688"/>
      <c r="AR18" s="687"/>
      <c r="AS18" s="688"/>
      <c r="AT18" s="687"/>
      <c r="AU18" s="688"/>
      <c r="AV18" s="687"/>
      <c r="AW18" s="688"/>
      <c r="AX18" s="687"/>
      <c r="AY18" s="688"/>
      <c r="AZ18" s="687"/>
      <c r="BA18" s="688"/>
      <c r="BB18" s="687"/>
      <c r="BC18" s="688"/>
      <c r="BD18" s="687"/>
      <c r="BE18" s="688"/>
      <c r="BF18" s="687"/>
      <c r="BG18" s="688"/>
      <c r="BH18" s="687"/>
      <c r="BI18" s="688"/>
      <c r="BJ18" s="687"/>
      <c r="BK18" s="688"/>
      <c r="BL18" s="687"/>
      <c r="BM18" s="688"/>
      <c r="BN18" s="687"/>
      <c r="BO18" s="688"/>
      <c r="BP18" s="687"/>
      <c r="BQ18" s="688"/>
      <c r="BR18" s="687"/>
      <c r="BS18" s="688"/>
      <c r="BT18" s="687"/>
      <c r="BU18" s="688"/>
      <c r="BV18" s="687"/>
      <c r="BW18" s="688"/>
      <c r="BX18" s="687"/>
      <c r="BY18" s="688"/>
      <c r="BZ18" s="687"/>
      <c r="CA18" s="688"/>
      <c r="CB18" s="687"/>
      <c r="CC18" s="688"/>
      <c r="CD18" s="687"/>
      <c r="CE18" s="688"/>
      <c r="CF18" s="687"/>
      <c r="CG18" s="688"/>
      <c r="CH18" s="687"/>
      <c r="CI18" s="688"/>
      <c r="CJ18" s="687"/>
      <c r="CK18" s="688"/>
      <c r="CL18" s="687"/>
      <c r="CM18" s="688"/>
      <c r="CN18" s="687"/>
      <c r="CO18" s="688"/>
      <c r="CP18" s="687"/>
      <c r="CQ18" s="688"/>
      <c r="CR18" s="687"/>
      <c r="CS18" s="688"/>
      <c r="CT18" s="687"/>
      <c r="CU18" s="688"/>
      <c r="CV18" s="687"/>
      <c r="CW18" s="688"/>
      <c r="CX18" s="687"/>
      <c r="CY18" s="688"/>
      <c r="CZ18" s="687"/>
      <c r="DA18" s="688"/>
      <c r="DB18" s="687"/>
      <c r="DC18" s="688"/>
      <c r="DD18" s="687"/>
      <c r="DE18" s="688"/>
      <c r="DF18" s="687"/>
      <c r="DG18" s="688"/>
      <c r="DH18" s="687"/>
      <c r="DI18" s="688"/>
      <c r="DJ18" s="687"/>
      <c r="DK18" s="688"/>
      <c r="DL18" s="687"/>
      <c r="DM18" s="688"/>
      <c r="DN18" s="687"/>
      <c r="DO18" s="688"/>
      <c r="DP18" s="687"/>
      <c r="DQ18" s="688"/>
      <c r="DR18" s="687"/>
      <c r="DS18" s="688"/>
      <c r="DT18" s="687"/>
      <c r="DU18" s="688"/>
      <c r="DV18" s="687"/>
      <c r="DW18" s="688"/>
      <c r="DX18" s="687"/>
      <c r="DY18" s="688"/>
      <c r="DZ18" s="687"/>
      <c r="EA18" s="688"/>
      <c r="EB18" s="687"/>
      <c r="EC18" s="691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65" t="s">
        <v>22</v>
      </c>
      <c r="C19" s="521" t="s">
        <v>18</v>
      </c>
      <c r="D19" s="581" t="s">
        <v>34</v>
      </c>
      <c r="E19" s="605" t="s">
        <v>218</v>
      </c>
      <c r="F19" s="692"/>
      <c r="G19" s="692"/>
      <c r="H19" s="689">
        <v>16</v>
      </c>
      <c r="I19" s="690"/>
      <c r="J19" s="689">
        <v>16</v>
      </c>
      <c r="K19" s="690"/>
      <c r="L19" s="689">
        <v>16</v>
      </c>
      <c r="M19" s="690"/>
      <c r="N19" s="689">
        <v>16</v>
      </c>
      <c r="O19" s="690"/>
      <c r="P19" s="689">
        <v>16</v>
      </c>
      <c r="Q19" s="690"/>
      <c r="R19" s="689">
        <v>16</v>
      </c>
      <c r="S19" s="690"/>
      <c r="T19" s="689">
        <v>16</v>
      </c>
      <c r="U19" s="690"/>
      <c r="V19" s="689">
        <v>16</v>
      </c>
      <c r="W19" s="690"/>
      <c r="X19" s="689">
        <v>16</v>
      </c>
      <c r="Y19" s="690"/>
      <c r="Z19" s="689">
        <v>16</v>
      </c>
      <c r="AA19" s="690"/>
      <c r="AB19" s="689">
        <v>16</v>
      </c>
      <c r="AC19" s="690"/>
      <c r="AD19" s="689">
        <v>16</v>
      </c>
      <c r="AE19" s="690"/>
      <c r="AF19" s="689">
        <v>16</v>
      </c>
      <c r="AG19" s="690"/>
      <c r="AH19" s="689">
        <v>16</v>
      </c>
      <c r="AI19" s="690"/>
      <c r="AJ19" s="689">
        <v>16</v>
      </c>
      <c r="AK19" s="690"/>
      <c r="AL19" s="689">
        <v>16</v>
      </c>
      <c r="AM19" s="690"/>
      <c r="AN19" s="689">
        <v>16</v>
      </c>
      <c r="AO19" s="690"/>
      <c r="AP19" s="689">
        <v>16</v>
      </c>
      <c r="AQ19" s="690"/>
      <c r="AR19" s="689">
        <v>16</v>
      </c>
      <c r="AS19" s="690"/>
      <c r="AT19" s="689">
        <v>16</v>
      </c>
      <c r="AU19" s="690"/>
      <c r="AV19" s="689">
        <v>16</v>
      </c>
      <c r="AW19" s="690"/>
      <c r="AX19" s="689">
        <v>16</v>
      </c>
      <c r="AY19" s="690"/>
      <c r="AZ19" s="689">
        <v>16</v>
      </c>
      <c r="BA19" s="690"/>
      <c r="BB19" s="689">
        <v>16</v>
      </c>
      <c r="BC19" s="690"/>
      <c r="BD19" s="689">
        <v>16</v>
      </c>
      <c r="BE19" s="690"/>
      <c r="BF19" s="689">
        <v>16</v>
      </c>
      <c r="BG19" s="690"/>
      <c r="BH19" s="689">
        <v>16</v>
      </c>
      <c r="BI19" s="690"/>
      <c r="BJ19" s="689">
        <v>16</v>
      </c>
      <c r="BK19" s="690"/>
      <c r="BL19" s="689">
        <v>16</v>
      </c>
      <c r="BM19" s="690"/>
      <c r="BN19" s="689">
        <v>16</v>
      </c>
      <c r="BO19" s="690"/>
      <c r="BP19" s="689">
        <v>16</v>
      </c>
      <c r="BQ19" s="690"/>
      <c r="BR19" s="689">
        <v>16</v>
      </c>
      <c r="BS19" s="690"/>
      <c r="BT19" s="689">
        <v>16</v>
      </c>
      <c r="BU19" s="690"/>
      <c r="BV19" s="689">
        <v>16</v>
      </c>
      <c r="BW19" s="690"/>
      <c r="BX19" s="689">
        <v>16</v>
      </c>
      <c r="BY19" s="690"/>
      <c r="BZ19" s="689">
        <v>16</v>
      </c>
      <c r="CA19" s="690"/>
      <c r="CB19" s="689">
        <v>16</v>
      </c>
      <c r="CC19" s="690"/>
      <c r="CD19" s="689">
        <v>16</v>
      </c>
      <c r="CE19" s="690"/>
      <c r="CF19" s="689">
        <v>16</v>
      </c>
      <c r="CG19" s="690"/>
      <c r="CH19" s="689">
        <v>16</v>
      </c>
      <c r="CI19" s="690"/>
      <c r="CJ19" s="689">
        <v>16</v>
      </c>
      <c r="CK19" s="690"/>
      <c r="CL19" s="689">
        <v>16</v>
      </c>
      <c r="CM19" s="690"/>
      <c r="CN19" s="689">
        <v>16</v>
      </c>
      <c r="CO19" s="690"/>
      <c r="CP19" s="689">
        <v>16</v>
      </c>
      <c r="CQ19" s="690"/>
      <c r="CR19" s="689">
        <v>16</v>
      </c>
      <c r="CS19" s="690"/>
      <c r="CT19" s="689">
        <v>16</v>
      </c>
      <c r="CU19" s="690"/>
      <c r="CV19" s="689">
        <v>16</v>
      </c>
      <c r="CW19" s="690"/>
      <c r="CX19" s="689">
        <v>16</v>
      </c>
      <c r="CY19" s="690"/>
      <c r="CZ19" s="689">
        <v>16</v>
      </c>
      <c r="DA19" s="690"/>
      <c r="DB19" s="689">
        <v>16</v>
      </c>
      <c r="DC19" s="690"/>
      <c r="DD19" s="689">
        <v>16</v>
      </c>
      <c r="DE19" s="690"/>
      <c r="DF19" s="689">
        <v>16</v>
      </c>
      <c r="DG19" s="690"/>
      <c r="DH19" s="689">
        <v>16</v>
      </c>
      <c r="DI19" s="690"/>
      <c r="DJ19" s="693">
        <v>8</v>
      </c>
      <c r="DK19" s="693"/>
      <c r="DL19" s="693">
        <v>8</v>
      </c>
      <c r="DM19" s="693"/>
      <c r="DN19" s="693">
        <v>8</v>
      </c>
      <c r="DO19" s="693"/>
      <c r="DP19" s="693">
        <v>8</v>
      </c>
      <c r="DQ19" s="693"/>
      <c r="DR19" s="693">
        <v>8</v>
      </c>
      <c r="DS19" s="693"/>
      <c r="DT19" s="693">
        <v>8</v>
      </c>
      <c r="DU19" s="693"/>
      <c r="DV19" s="693">
        <v>8</v>
      </c>
      <c r="DW19" s="693"/>
      <c r="DX19" s="695"/>
      <c r="DY19" s="696"/>
      <c r="DZ19" s="695"/>
      <c r="EA19" s="696"/>
      <c r="EB19" s="695"/>
      <c r="EC19" s="697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698"/>
      <c r="EW19" s="699"/>
    </row>
    <row r="20" spans="1:153" ht="9" hidden="1" customHeight="1" x14ac:dyDescent="0.2">
      <c r="A20" s="188"/>
      <c r="B20" s="565" t="s">
        <v>23</v>
      </c>
      <c r="C20" s="521" t="s">
        <v>46</v>
      </c>
      <c r="D20" s="581" t="s">
        <v>78</v>
      </c>
      <c r="E20" s="605"/>
      <c r="F20" s="692"/>
      <c r="G20" s="692"/>
      <c r="H20" s="694"/>
      <c r="I20" s="694"/>
      <c r="J20" s="694"/>
      <c r="K20" s="694"/>
      <c r="L20" s="694"/>
      <c r="M20" s="694"/>
      <c r="N20" s="694"/>
      <c r="O20" s="694"/>
      <c r="P20" s="694"/>
      <c r="Q20" s="694"/>
      <c r="R20" s="694"/>
      <c r="S20" s="694"/>
      <c r="T20" s="694"/>
      <c r="U20" s="694"/>
      <c r="V20" s="694"/>
      <c r="W20" s="694"/>
      <c r="X20" s="694"/>
      <c r="Y20" s="694"/>
      <c r="Z20" s="694"/>
      <c r="AA20" s="694"/>
      <c r="AB20" s="694"/>
      <c r="AC20" s="694"/>
      <c r="AD20" s="694"/>
      <c r="AE20" s="694"/>
      <c r="AF20" s="694"/>
      <c r="AG20" s="694"/>
      <c r="AH20" s="694"/>
      <c r="AI20" s="694"/>
      <c r="AJ20" s="694"/>
      <c r="AK20" s="694"/>
      <c r="AL20" s="694"/>
      <c r="AM20" s="694"/>
      <c r="AN20" s="694"/>
      <c r="AO20" s="694"/>
      <c r="AP20" s="694"/>
      <c r="AQ20" s="694"/>
      <c r="AR20" s="694"/>
      <c r="AS20" s="694"/>
      <c r="AT20" s="694"/>
      <c r="AU20" s="694"/>
      <c r="AV20" s="694"/>
      <c r="AW20" s="694"/>
      <c r="AX20" s="694"/>
      <c r="AY20" s="694"/>
      <c r="AZ20" s="694"/>
      <c r="BA20" s="694"/>
      <c r="BB20" s="694"/>
      <c r="BC20" s="694"/>
      <c r="BD20" s="694"/>
      <c r="BE20" s="694"/>
      <c r="BF20" s="694"/>
      <c r="BG20" s="694"/>
      <c r="BH20" s="694"/>
      <c r="BI20" s="694"/>
      <c r="BJ20" s="694"/>
      <c r="BK20" s="694"/>
      <c r="BL20" s="694"/>
      <c r="BM20" s="694"/>
      <c r="BN20" s="694"/>
      <c r="BO20" s="694"/>
      <c r="BP20" s="694"/>
      <c r="BQ20" s="694"/>
      <c r="BR20" s="694"/>
      <c r="BS20" s="694"/>
      <c r="BT20" s="694"/>
      <c r="BU20" s="694"/>
      <c r="BV20" s="694"/>
      <c r="BW20" s="694"/>
      <c r="BX20" s="694"/>
      <c r="BY20" s="694"/>
      <c r="BZ20" s="694"/>
      <c r="CA20" s="694"/>
      <c r="CB20" s="694"/>
      <c r="CC20" s="694"/>
      <c r="CD20" s="694"/>
      <c r="CE20" s="694"/>
      <c r="CF20" s="694"/>
      <c r="CG20" s="694"/>
      <c r="CH20" s="694"/>
      <c r="CI20" s="694"/>
      <c r="CJ20" s="694"/>
      <c r="CK20" s="694"/>
      <c r="CL20" s="694"/>
      <c r="CM20" s="694"/>
      <c r="CN20" s="694"/>
      <c r="CO20" s="694"/>
      <c r="CP20" s="694"/>
      <c r="CQ20" s="694"/>
      <c r="CR20" s="694"/>
      <c r="CS20" s="694"/>
      <c r="CT20" s="694"/>
      <c r="CU20" s="694"/>
      <c r="CV20" s="694"/>
      <c r="CW20" s="694"/>
      <c r="CX20" s="694"/>
      <c r="CY20" s="694"/>
      <c r="CZ20" s="694"/>
      <c r="DA20" s="694"/>
      <c r="DB20" s="694"/>
      <c r="DC20" s="694"/>
      <c r="DD20" s="694"/>
      <c r="DE20" s="694"/>
      <c r="DF20" s="694"/>
      <c r="DG20" s="694"/>
      <c r="DH20" s="694"/>
      <c r="DI20" s="694"/>
      <c r="DJ20" s="694"/>
      <c r="DK20" s="694"/>
      <c r="DL20" s="694"/>
      <c r="DM20" s="694"/>
      <c r="DN20" s="694"/>
      <c r="DO20" s="694"/>
      <c r="DP20" s="694"/>
      <c r="DQ20" s="694"/>
      <c r="DR20" s="694"/>
      <c r="DS20" s="694"/>
      <c r="DT20" s="694"/>
      <c r="DU20" s="694"/>
      <c r="DV20" s="694"/>
      <c r="DW20" s="694"/>
      <c r="DX20" s="695"/>
      <c r="DY20" s="696"/>
      <c r="DZ20" s="695"/>
      <c r="EA20" s="696"/>
      <c r="EB20" s="695"/>
      <c r="EC20" s="697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42" si="0">EF20*SUM(F20:EC20)</f>
        <v>0</v>
      </c>
      <c r="EM20" s="533">
        <f t="shared" ref="EM20:EM42" si="1">EG20*SUM(F20:EC20)</f>
        <v>0</v>
      </c>
      <c r="EN20" s="527">
        <f t="shared" ref="EN20:EN42" si="2">EH20*SUM(F20:EC20)</f>
        <v>0</v>
      </c>
      <c r="EO20" s="49"/>
      <c r="EP20" s="49"/>
      <c r="EQ20" s="49"/>
      <c r="ER20" s="528"/>
      <c r="ES20" s="528"/>
      <c r="ET20" s="528"/>
      <c r="EU20" s="529"/>
      <c r="EV20" s="704"/>
      <c r="EW20" s="705"/>
    </row>
    <row r="21" spans="1:153" ht="9" customHeight="1" x14ac:dyDescent="0.2">
      <c r="A21" s="188"/>
      <c r="B21" s="566"/>
      <c r="C21" s="109"/>
      <c r="D21" s="582"/>
      <c r="E21" s="606" t="s">
        <v>219</v>
      </c>
      <c r="F21" s="700"/>
      <c r="G21" s="701"/>
      <c r="H21" s="702">
        <f>H19/180</f>
        <v>8.8888888888888892E-2</v>
      </c>
      <c r="I21" s="703"/>
      <c r="J21" s="702">
        <f>J19/180</f>
        <v>8.8888888888888892E-2</v>
      </c>
      <c r="K21" s="703"/>
      <c r="L21" s="702">
        <f>L19/180</f>
        <v>8.8888888888888892E-2</v>
      </c>
      <c r="M21" s="703"/>
      <c r="N21" s="702">
        <f>N19/180</f>
        <v>8.8888888888888892E-2</v>
      </c>
      <c r="O21" s="703"/>
      <c r="P21" s="702">
        <f>P19/180</f>
        <v>8.8888888888888892E-2</v>
      </c>
      <c r="Q21" s="703"/>
      <c r="R21" s="702">
        <f>R19/180</f>
        <v>8.8888888888888892E-2</v>
      </c>
      <c r="S21" s="703"/>
      <c r="T21" s="702">
        <f>T19/180</f>
        <v>8.8888888888888892E-2</v>
      </c>
      <c r="U21" s="703"/>
      <c r="V21" s="702">
        <f>V19/180</f>
        <v>8.8888888888888892E-2</v>
      </c>
      <c r="W21" s="703"/>
      <c r="X21" s="702">
        <f>X19/180</f>
        <v>8.8888888888888892E-2</v>
      </c>
      <c r="Y21" s="703"/>
      <c r="Z21" s="702">
        <f>Z19/180</f>
        <v>8.8888888888888892E-2</v>
      </c>
      <c r="AA21" s="703"/>
      <c r="AB21" s="702">
        <f>AB19/180</f>
        <v>8.8888888888888892E-2</v>
      </c>
      <c r="AC21" s="703"/>
      <c r="AD21" s="702">
        <f>AD19/180</f>
        <v>8.8888888888888892E-2</v>
      </c>
      <c r="AE21" s="703"/>
      <c r="AF21" s="702">
        <f>AF19/180</f>
        <v>8.8888888888888892E-2</v>
      </c>
      <c r="AG21" s="703"/>
      <c r="AH21" s="702">
        <f>AH19/180</f>
        <v>8.8888888888888892E-2</v>
      </c>
      <c r="AI21" s="703"/>
      <c r="AJ21" s="702">
        <f>AJ19/180</f>
        <v>8.8888888888888892E-2</v>
      </c>
      <c r="AK21" s="703"/>
      <c r="AL21" s="702">
        <f>AL19/180</f>
        <v>8.8888888888888892E-2</v>
      </c>
      <c r="AM21" s="703"/>
      <c r="AN21" s="702">
        <f>AN19/180</f>
        <v>8.8888888888888892E-2</v>
      </c>
      <c r="AO21" s="703"/>
      <c r="AP21" s="702">
        <f>AP19/180</f>
        <v>8.8888888888888892E-2</v>
      </c>
      <c r="AQ21" s="703"/>
      <c r="AR21" s="702">
        <f>AR19/180</f>
        <v>8.8888888888888892E-2</v>
      </c>
      <c r="AS21" s="703"/>
      <c r="AT21" s="702">
        <f>AT19/180</f>
        <v>8.8888888888888892E-2</v>
      </c>
      <c r="AU21" s="703"/>
      <c r="AV21" s="702">
        <f>AV19/180</f>
        <v>8.8888888888888892E-2</v>
      </c>
      <c r="AW21" s="703"/>
      <c r="AX21" s="702">
        <f>AX19/180</f>
        <v>8.8888888888888892E-2</v>
      </c>
      <c r="AY21" s="703"/>
      <c r="AZ21" s="702">
        <f>AZ19/180</f>
        <v>8.8888888888888892E-2</v>
      </c>
      <c r="BA21" s="703"/>
      <c r="BB21" s="702">
        <f>BB19/180</f>
        <v>8.8888888888888892E-2</v>
      </c>
      <c r="BC21" s="703"/>
      <c r="BD21" s="702">
        <f>BD19/180</f>
        <v>8.8888888888888892E-2</v>
      </c>
      <c r="BE21" s="703"/>
      <c r="BF21" s="702">
        <f>BF19/180</f>
        <v>8.8888888888888892E-2</v>
      </c>
      <c r="BG21" s="703"/>
      <c r="BH21" s="702">
        <f>BH19/180</f>
        <v>8.8888888888888892E-2</v>
      </c>
      <c r="BI21" s="703"/>
      <c r="BJ21" s="702">
        <f>BJ19/180</f>
        <v>8.8888888888888892E-2</v>
      </c>
      <c r="BK21" s="703"/>
      <c r="BL21" s="702">
        <f>BL19/180</f>
        <v>8.8888888888888892E-2</v>
      </c>
      <c r="BM21" s="703"/>
      <c r="BN21" s="702">
        <f>BN19/180</f>
        <v>8.8888888888888892E-2</v>
      </c>
      <c r="BO21" s="703"/>
      <c r="BP21" s="702">
        <f>BP19/180</f>
        <v>8.8888888888888892E-2</v>
      </c>
      <c r="BQ21" s="703"/>
      <c r="BR21" s="702">
        <f>BR19/180</f>
        <v>8.8888888888888892E-2</v>
      </c>
      <c r="BS21" s="703"/>
      <c r="BT21" s="702">
        <f>BT19/180</f>
        <v>8.8888888888888892E-2</v>
      </c>
      <c r="BU21" s="703"/>
      <c r="BV21" s="702">
        <f>BV19/180</f>
        <v>8.8888888888888892E-2</v>
      </c>
      <c r="BW21" s="703"/>
      <c r="BX21" s="702">
        <f>BX19/180</f>
        <v>8.8888888888888892E-2</v>
      </c>
      <c r="BY21" s="703"/>
      <c r="BZ21" s="702">
        <f>BZ19/180</f>
        <v>8.8888888888888892E-2</v>
      </c>
      <c r="CA21" s="703"/>
      <c r="CB21" s="702">
        <f>CB19/180</f>
        <v>8.8888888888888892E-2</v>
      </c>
      <c r="CC21" s="703"/>
      <c r="CD21" s="702">
        <f>CD19/180</f>
        <v>8.8888888888888892E-2</v>
      </c>
      <c r="CE21" s="703"/>
      <c r="CF21" s="702">
        <f>CF19/180</f>
        <v>8.8888888888888892E-2</v>
      </c>
      <c r="CG21" s="703"/>
      <c r="CH21" s="702">
        <f>CH19/180</f>
        <v>8.8888888888888892E-2</v>
      </c>
      <c r="CI21" s="703"/>
      <c r="CJ21" s="702">
        <f>CJ19/180</f>
        <v>8.8888888888888892E-2</v>
      </c>
      <c r="CK21" s="703"/>
      <c r="CL21" s="702">
        <f>CL19/180</f>
        <v>8.8888888888888892E-2</v>
      </c>
      <c r="CM21" s="703"/>
      <c r="CN21" s="702">
        <f>CN19/180</f>
        <v>8.8888888888888892E-2</v>
      </c>
      <c r="CO21" s="703"/>
      <c r="CP21" s="702">
        <f>CP19/180</f>
        <v>8.8888888888888892E-2</v>
      </c>
      <c r="CQ21" s="703"/>
      <c r="CR21" s="702">
        <f>CR19/180</f>
        <v>8.8888888888888892E-2</v>
      </c>
      <c r="CS21" s="703"/>
      <c r="CT21" s="702">
        <f>CT19/180</f>
        <v>8.8888888888888892E-2</v>
      </c>
      <c r="CU21" s="703"/>
      <c r="CV21" s="702">
        <f>CV19/180</f>
        <v>8.8888888888888892E-2</v>
      </c>
      <c r="CW21" s="703"/>
      <c r="CX21" s="702">
        <f>CX19/180</f>
        <v>8.8888888888888892E-2</v>
      </c>
      <c r="CY21" s="703"/>
      <c r="CZ21" s="702">
        <f>CZ19/180</f>
        <v>8.8888888888888892E-2</v>
      </c>
      <c r="DA21" s="703"/>
      <c r="DB21" s="702">
        <f>DB19/180</f>
        <v>8.8888888888888892E-2</v>
      </c>
      <c r="DC21" s="703"/>
      <c r="DD21" s="702">
        <f>DD19/180</f>
        <v>8.8888888888888892E-2</v>
      </c>
      <c r="DE21" s="703"/>
      <c r="DF21" s="702">
        <f>DF19/180</f>
        <v>8.8888888888888892E-2</v>
      </c>
      <c r="DG21" s="703"/>
      <c r="DH21" s="702">
        <f>DH19/180</f>
        <v>8.8888888888888892E-2</v>
      </c>
      <c r="DI21" s="703"/>
      <c r="DJ21" s="702">
        <f>DJ19/180</f>
        <v>4.4444444444444446E-2</v>
      </c>
      <c r="DK21" s="703"/>
      <c r="DL21" s="702">
        <f>DL19/180</f>
        <v>4.4444444444444446E-2</v>
      </c>
      <c r="DM21" s="703"/>
      <c r="DN21" s="702">
        <f>DN19/180</f>
        <v>4.4444444444444446E-2</v>
      </c>
      <c r="DO21" s="703"/>
      <c r="DP21" s="702">
        <f>DP19/180</f>
        <v>4.4444444444444446E-2</v>
      </c>
      <c r="DQ21" s="703"/>
      <c r="DR21" s="702">
        <f>DR19/180</f>
        <v>4.4444444444444446E-2</v>
      </c>
      <c r="DS21" s="703"/>
      <c r="DT21" s="702">
        <f>DT19/180</f>
        <v>4.4444444444444446E-2</v>
      </c>
      <c r="DU21" s="703"/>
      <c r="DV21" s="702">
        <f>DV19/180</f>
        <v>4.4444444444444446E-2</v>
      </c>
      <c r="DW21" s="703"/>
      <c r="DX21" s="700"/>
      <c r="DY21" s="701"/>
      <c r="DZ21" s="700"/>
      <c r="EA21" s="701"/>
      <c r="EB21" s="700"/>
      <c r="EC21" s="709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42" si="3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11.1" customHeight="1" x14ac:dyDescent="0.2">
      <c r="A22" s="188"/>
      <c r="B22" s="567" t="s">
        <v>24</v>
      </c>
      <c r="C22" s="106" t="s">
        <v>68</v>
      </c>
      <c r="D22" s="583" t="s">
        <v>29</v>
      </c>
      <c r="E22" s="605" t="s">
        <v>218</v>
      </c>
      <c r="F22" s="686"/>
      <c r="G22" s="686"/>
      <c r="H22" s="706">
        <v>60</v>
      </c>
      <c r="I22" s="706"/>
      <c r="J22" s="707">
        <v>60</v>
      </c>
      <c r="K22" s="708"/>
      <c r="L22" s="707">
        <v>80</v>
      </c>
      <c r="M22" s="708"/>
      <c r="N22" s="707">
        <v>80</v>
      </c>
      <c r="O22" s="708"/>
      <c r="P22" s="707">
        <v>80</v>
      </c>
      <c r="Q22" s="708"/>
      <c r="R22" s="707">
        <v>80</v>
      </c>
      <c r="S22" s="708"/>
      <c r="T22" s="707">
        <v>100</v>
      </c>
      <c r="U22" s="708"/>
      <c r="V22" s="707">
        <v>100</v>
      </c>
      <c r="W22" s="708"/>
      <c r="X22" s="707">
        <v>100</v>
      </c>
      <c r="Y22" s="708"/>
      <c r="Z22" s="707">
        <v>100</v>
      </c>
      <c r="AA22" s="708"/>
      <c r="AB22" s="707">
        <v>100</v>
      </c>
      <c r="AC22" s="708"/>
      <c r="AD22" s="707">
        <v>100</v>
      </c>
      <c r="AE22" s="708"/>
      <c r="AF22" s="707">
        <v>100</v>
      </c>
      <c r="AG22" s="708"/>
      <c r="AH22" s="707">
        <v>100</v>
      </c>
      <c r="AI22" s="708"/>
      <c r="AJ22" s="707">
        <v>100</v>
      </c>
      <c r="AK22" s="708"/>
      <c r="AL22" s="707">
        <v>100</v>
      </c>
      <c r="AM22" s="708"/>
      <c r="AN22" s="707">
        <v>100</v>
      </c>
      <c r="AO22" s="708"/>
      <c r="AP22" s="707">
        <v>100</v>
      </c>
      <c r="AQ22" s="708"/>
      <c r="AR22" s="707">
        <v>100</v>
      </c>
      <c r="AS22" s="708"/>
      <c r="AT22" s="707">
        <v>100</v>
      </c>
      <c r="AU22" s="708"/>
      <c r="AV22" s="707">
        <v>100</v>
      </c>
      <c r="AW22" s="708"/>
      <c r="AX22" s="707">
        <v>100</v>
      </c>
      <c r="AY22" s="708"/>
      <c r="AZ22" s="707">
        <v>100</v>
      </c>
      <c r="BA22" s="708"/>
      <c r="BB22" s="707">
        <v>100</v>
      </c>
      <c r="BC22" s="708"/>
      <c r="BD22" s="707">
        <v>100</v>
      </c>
      <c r="BE22" s="708"/>
      <c r="BF22" s="707">
        <v>100</v>
      </c>
      <c r="BG22" s="708"/>
      <c r="BH22" s="707">
        <v>100</v>
      </c>
      <c r="BI22" s="708"/>
      <c r="BJ22" s="707">
        <v>100</v>
      </c>
      <c r="BK22" s="708"/>
      <c r="BL22" s="707">
        <v>100</v>
      </c>
      <c r="BM22" s="708"/>
      <c r="BN22" s="707">
        <v>100</v>
      </c>
      <c r="BO22" s="708"/>
      <c r="BP22" s="707">
        <v>100</v>
      </c>
      <c r="BQ22" s="708"/>
      <c r="BR22" s="707">
        <v>100</v>
      </c>
      <c r="BS22" s="708"/>
      <c r="BT22" s="707">
        <v>100</v>
      </c>
      <c r="BU22" s="708"/>
      <c r="BV22" s="707">
        <v>100</v>
      </c>
      <c r="BW22" s="708"/>
      <c r="BX22" s="707">
        <v>100</v>
      </c>
      <c r="BY22" s="708"/>
      <c r="BZ22" s="707">
        <v>100</v>
      </c>
      <c r="CA22" s="708"/>
      <c r="CB22" s="707">
        <v>100</v>
      </c>
      <c r="CC22" s="708"/>
      <c r="CD22" s="707">
        <v>100</v>
      </c>
      <c r="CE22" s="708"/>
      <c r="CF22" s="707">
        <v>100</v>
      </c>
      <c r="CG22" s="708"/>
      <c r="CH22" s="707">
        <v>100</v>
      </c>
      <c r="CI22" s="708"/>
      <c r="CJ22" s="707">
        <v>100</v>
      </c>
      <c r="CK22" s="708"/>
      <c r="CL22" s="707">
        <v>100</v>
      </c>
      <c r="CM22" s="708"/>
      <c r="CN22" s="707">
        <v>100</v>
      </c>
      <c r="CO22" s="708"/>
      <c r="CP22" s="707">
        <v>100</v>
      </c>
      <c r="CQ22" s="708"/>
      <c r="CR22" s="707">
        <v>100</v>
      </c>
      <c r="CS22" s="708"/>
      <c r="CT22" s="707">
        <v>100</v>
      </c>
      <c r="CU22" s="708"/>
      <c r="CV22" s="707">
        <v>100</v>
      </c>
      <c r="CW22" s="708"/>
      <c r="CX22" s="707">
        <v>100</v>
      </c>
      <c r="CY22" s="708"/>
      <c r="CZ22" s="707">
        <v>100</v>
      </c>
      <c r="DA22" s="708"/>
      <c r="DB22" s="707">
        <v>100</v>
      </c>
      <c r="DC22" s="708"/>
      <c r="DD22" s="707">
        <v>100</v>
      </c>
      <c r="DE22" s="708"/>
      <c r="DF22" s="707">
        <v>100</v>
      </c>
      <c r="DG22" s="708"/>
      <c r="DH22" s="707">
        <v>100</v>
      </c>
      <c r="DI22" s="708"/>
      <c r="DJ22" s="707">
        <v>100</v>
      </c>
      <c r="DK22" s="708"/>
      <c r="DL22" s="707">
        <v>40</v>
      </c>
      <c r="DM22" s="708"/>
      <c r="DN22" s="707">
        <v>40</v>
      </c>
      <c r="DO22" s="708"/>
      <c r="DP22" s="707">
        <v>32</v>
      </c>
      <c r="DQ22" s="708"/>
      <c r="DR22" s="707">
        <v>32</v>
      </c>
      <c r="DS22" s="708"/>
      <c r="DT22" s="707">
        <v>32</v>
      </c>
      <c r="DU22" s="708"/>
      <c r="DV22" s="707">
        <v>16</v>
      </c>
      <c r="DW22" s="708"/>
      <c r="DX22" s="687"/>
      <c r="DY22" s="688"/>
      <c r="DZ22" s="687"/>
      <c r="EA22" s="688"/>
      <c r="EB22" s="687"/>
      <c r="EC22" s="691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3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566"/>
      <c r="C23" s="109"/>
      <c r="D23" s="582"/>
      <c r="E23" s="606" t="s">
        <v>219</v>
      </c>
      <c r="F23" s="700"/>
      <c r="G23" s="701"/>
      <c r="H23" s="702">
        <f>H22/180</f>
        <v>0.33333333333333331</v>
      </c>
      <c r="I23" s="703"/>
      <c r="J23" s="702">
        <f>J22/180</f>
        <v>0.33333333333333331</v>
      </c>
      <c r="K23" s="703"/>
      <c r="L23" s="702">
        <f>L22/180</f>
        <v>0.44444444444444442</v>
      </c>
      <c r="M23" s="703"/>
      <c r="N23" s="702">
        <f>N22/180</f>
        <v>0.44444444444444442</v>
      </c>
      <c r="O23" s="703"/>
      <c r="P23" s="702">
        <f>P22/180</f>
        <v>0.44444444444444442</v>
      </c>
      <c r="Q23" s="703"/>
      <c r="R23" s="702">
        <f>R22/180</f>
        <v>0.44444444444444442</v>
      </c>
      <c r="S23" s="703"/>
      <c r="T23" s="702">
        <f>T22/180</f>
        <v>0.55555555555555558</v>
      </c>
      <c r="U23" s="703"/>
      <c r="V23" s="702">
        <f>V22/180</f>
        <v>0.55555555555555558</v>
      </c>
      <c r="W23" s="703"/>
      <c r="X23" s="702">
        <f>X22/180</f>
        <v>0.55555555555555558</v>
      </c>
      <c r="Y23" s="703"/>
      <c r="Z23" s="702">
        <f>Z22/180</f>
        <v>0.55555555555555558</v>
      </c>
      <c r="AA23" s="703"/>
      <c r="AB23" s="702">
        <f>AB22/180</f>
        <v>0.55555555555555558</v>
      </c>
      <c r="AC23" s="703"/>
      <c r="AD23" s="702">
        <f>AD22/180</f>
        <v>0.55555555555555558</v>
      </c>
      <c r="AE23" s="703"/>
      <c r="AF23" s="702">
        <f>AF22/180</f>
        <v>0.55555555555555558</v>
      </c>
      <c r="AG23" s="703"/>
      <c r="AH23" s="702">
        <f>AH22/180</f>
        <v>0.55555555555555558</v>
      </c>
      <c r="AI23" s="703"/>
      <c r="AJ23" s="702">
        <f>AJ22/180</f>
        <v>0.55555555555555558</v>
      </c>
      <c r="AK23" s="703"/>
      <c r="AL23" s="702">
        <f>AL22/180</f>
        <v>0.55555555555555558</v>
      </c>
      <c r="AM23" s="703"/>
      <c r="AN23" s="702">
        <f>AN22/180</f>
        <v>0.55555555555555558</v>
      </c>
      <c r="AO23" s="703"/>
      <c r="AP23" s="702">
        <f>AP22/180</f>
        <v>0.55555555555555558</v>
      </c>
      <c r="AQ23" s="703"/>
      <c r="AR23" s="702">
        <f>AR22/180</f>
        <v>0.55555555555555558</v>
      </c>
      <c r="AS23" s="703"/>
      <c r="AT23" s="702">
        <f>AT22/180</f>
        <v>0.55555555555555558</v>
      </c>
      <c r="AU23" s="703"/>
      <c r="AV23" s="702">
        <f>AV22/180</f>
        <v>0.55555555555555558</v>
      </c>
      <c r="AW23" s="703"/>
      <c r="AX23" s="702">
        <f>AX22/180</f>
        <v>0.55555555555555558</v>
      </c>
      <c r="AY23" s="703"/>
      <c r="AZ23" s="702">
        <f>AZ22/180</f>
        <v>0.55555555555555558</v>
      </c>
      <c r="BA23" s="703"/>
      <c r="BB23" s="702">
        <f>BB22/180</f>
        <v>0.55555555555555558</v>
      </c>
      <c r="BC23" s="703"/>
      <c r="BD23" s="702">
        <f>BD22/180</f>
        <v>0.55555555555555558</v>
      </c>
      <c r="BE23" s="703"/>
      <c r="BF23" s="702">
        <f>BF22/180</f>
        <v>0.55555555555555558</v>
      </c>
      <c r="BG23" s="703"/>
      <c r="BH23" s="702">
        <f>BH22/180</f>
        <v>0.55555555555555558</v>
      </c>
      <c r="BI23" s="703"/>
      <c r="BJ23" s="702">
        <f>BJ22/180</f>
        <v>0.55555555555555558</v>
      </c>
      <c r="BK23" s="703"/>
      <c r="BL23" s="702">
        <f>BL22/180</f>
        <v>0.55555555555555558</v>
      </c>
      <c r="BM23" s="703"/>
      <c r="BN23" s="702">
        <f>BN22/180</f>
        <v>0.55555555555555558</v>
      </c>
      <c r="BO23" s="703"/>
      <c r="BP23" s="702">
        <f>BP22/180</f>
        <v>0.55555555555555558</v>
      </c>
      <c r="BQ23" s="703"/>
      <c r="BR23" s="702">
        <f>BR22/180</f>
        <v>0.55555555555555558</v>
      </c>
      <c r="BS23" s="703"/>
      <c r="BT23" s="702">
        <f>BT22/180</f>
        <v>0.55555555555555558</v>
      </c>
      <c r="BU23" s="703"/>
      <c r="BV23" s="702">
        <f>BV22/180</f>
        <v>0.55555555555555558</v>
      </c>
      <c r="BW23" s="703"/>
      <c r="BX23" s="702">
        <f>BX22/180</f>
        <v>0.55555555555555558</v>
      </c>
      <c r="BY23" s="703"/>
      <c r="BZ23" s="702">
        <f>BZ22/180</f>
        <v>0.55555555555555558</v>
      </c>
      <c r="CA23" s="703"/>
      <c r="CB23" s="702">
        <f>CB22/180</f>
        <v>0.55555555555555558</v>
      </c>
      <c r="CC23" s="703"/>
      <c r="CD23" s="702">
        <f>CD22/180</f>
        <v>0.55555555555555558</v>
      </c>
      <c r="CE23" s="703"/>
      <c r="CF23" s="702">
        <f>CF22/180</f>
        <v>0.55555555555555558</v>
      </c>
      <c r="CG23" s="703"/>
      <c r="CH23" s="702">
        <f>CH22/180</f>
        <v>0.55555555555555558</v>
      </c>
      <c r="CI23" s="703"/>
      <c r="CJ23" s="702">
        <f>CJ22/180</f>
        <v>0.55555555555555558</v>
      </c>
      <c r="CK23" s="703"/>
      <c r="CL23" s="702">
        <f>CL22/180</f>
        <v>0.55555555555555558</v>
      </c>
      <c r="CM23" s="703"/>
      <c r="CN23" s="702">
        <f>CN22/180</f>
        <v>0.55555555555555558</v>
      </c>
      <c r="CO23" s="703"/>
      <c r="CP23" s="702">
        <f>CP22/180</f>
        <v>0.55555555555555558</v>
      </c>
      <c r="CQ23" s="703"/>
      <c r="CR23" s="702">
        <f>CR22/180</f>
        <v>0.55555555555555558</v>
      </c>
      <c r="CS23" s="703"/>
      <c r="CT23" s="702">
        <f>CT22/180</f>
        <v>0.55555555555555558</v>
      </c>
      <c r="CU23" s="703"/>
      <c r="CV23" s="702">
        <f>CV22/180</f>
        <v>0.55555555555555558</v>
      </c>
      <c r="CW23" s="703"/>
      <c r="CX23" s="702">
        <f>CX22/180</f>
        <v>0.55555555555555558</v>
      </c>
      <c r="CY23" s="703"/>
      <c r="CZ23" s="702">
        <f>CZ22/180</f>
        <v>0.55555555555555558</v>
      </c>
      <c r="DA23" s="703"/>
      <c r="DB23" s="702">
        <f>DB22/180</f>
        <v>0.55555555555555558</v>
      </c>
      <c r="DC23" s="703"/>
      <c r="DD23" s="702">
        <f>DD22/180</f>
        <v>0.55555555555555558</v>
      </c>
      <c r="DE23" s="703"/>
      <c r="DF23" s="702">
        <f>DF22/180</f>
        <v>0.55555555555555558</v>
      </c>
      <c r="DG23" s="703"/>
      <c r="DH23" s="702">
        <f>DH22/180</f>
        <v>0.55555555555555558</v>
      </c>
      <c r="DI23" s="703"/>
      <c r="DJ23" s="702">
        <f>DJ22/180</f>
        <v>0.55555555555555558</v>
      </c>
      <c r="DK23" s="703"/>
      <c r="DL23" s="702">
        <f>DL22/180</f>
        <v>0.22222222222222221</v>
      </c>
      <c r="DM23" s="703"/>
      <c r="DN23" s="702">
        <f>DN22/180</f>
        <v>0.22222222222222221</v>
      </c>
      <c r="DO23" s="703"/>
      <c r="DP23" s="702">
        <f>DP22/180</f>
        <v>0.17777777777777778</v>
      </c>
      <c r="DQ23" s="703"/>
      <c r="DR23" s="702">
        <f>DR22/180</f>
        <v>0.17777777777777778</v>
      </c>
      <c r="DS23" s="703"/>
      <c r="DT23" s="702">
        <f>DT22/180</f>
        <v>0.17777777777777778</v>
      </c>
      <c r="DU23" s="703"/>
      <c r="DV23" s="702">
        <f>DV22/180</f>
        <v>8.8888888888888892E-2</v>
      </c>
      <c r="DW23" s="703"/>
      <c r="DX23" s="700"/>
      <c r="DY23" s="701"/>
      <c r="DZ23" s="700"/>
      <c r="EA23" s="701"/>
      <c r="EB23" s="700"/>
      <c r="EC23" s="709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si="3"/>
        <v>0</v>
      </c>
      <c r="EL23" s="535">
        <f t="shared" si="0"/>
        <v>0</v>
      </c>
      <c r="EM23" s="535">
        <f t="shared" si="1"/>
        <v>0</v>
      </c>
      <c r="EN23" s="34">
        <f t="shared" si="2"/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11.1" customHeight="1" x14ac:dyDescent="0.2">
      <c r="A24" s="188"/>
      <c r="B24" s="567" t="s">
        <v>188</v>
      </c>
      <c r="C24" s="106" t="s">
        <v>192</v>
      </c>
      <c r="D24" s="583" t="s">
        <v>196</v>
      </c>
      <c r="E24" s="605" t="s">
        <v>218</v>
      </c>
      <c r="F24" s="686"/>
      <c r="G24" s="686"/>
      <c r="H24" s="686"/>
      <c r="I24" s="686"/>
      <c r="J24" s="686"/>
      <c r="K24" s="686"/>
      <c r="L24" s="686"/>
      <c r="M24" s="686"/>
      <c r="N24" s="686"/>
      <c r="O24" s="686"/>
      <c r="P24" s="686"/>
      <c r="Q24" s="686"/>
      <c r="R24" s="686"/>
      <c r="S24" s="686"/>
      <c r="T24" s="706">
        <v>50</v>
      </c>
      <c r="U24" s="706"/>
      <c r="V24" s="706">
        <v>50</v>
      </c>
      <c r="W24" s="706"/>
      <c r="X24" s="706">
        <v>50</v>
      </c>
      <c r="Y24" s="706"/>
      <c r="Z24" s="706">
        <v>50</v>
      </c>
      <c r="AA24" s="706"/>
      <c r="AB24" s="706">
        <v>50</v>
      </c>
      <c r="AC24" s="706"/>
      <c r="AD24" s="706">
        <v>50</v>
      </c>
      <c r="AE24" s="706"/>
      <c r="AF24" s="706">
        <v>50</v>
      </c>
      <c r="AG24" s="706"/>
      <c r="AH24" s="706">
        <v>50</v>
      </c>
      <c r="AI24" s="706"/>
      <c r="AJ24" s="706">
        <v>50</v>
      </c>
      <c r="AK24" s="706"/>
      <c r="AL24" s="706">
        <v>50</v>
      </c>
      <c r="AM24" s="706"/>
      <c r="AN24" s="706">
        <v>50</v>
      </c>
      <c r="AO24" s="706"/>
      <c r="AP24" s="706">
        <v>50</v>
      </c>
      <c r="AQ24" s="706"/>
      <c r="AR24" s="706">
        <v>50</v>
      </c>
      <c r="AS24" s="706"/>
      <c r="AT24" s="706">
        <v>100</v>
      </c>
      <c r="AU24" s="706"/>
      <c r="AV24" s="706">
        <v>100</v>
      </c>
      <c r="AW24" s="706"/>
      <c r="AX24" s="706">
        <v>100</v>
      </c>
      <c r="AY24" s="706"/>
      <c r="AZ24" s="706">
        <v>100</v>
      </c>
      <c r="BA24" s="706"/>
      <c r="BB24" s="706">
        <v>100</v>
      </c>
      <c r="BC24" s="706"/>
      <c r="BD24" s="706">
        <v>100</v>
      </c>
      <c r="BE24" s="706"/>
      <c r="BF24" s="706">
        <v>100</v>
      </c>
      <c r="BG24" s="706"/>
      <c r="BH24" s="706">
        <v>100</v>
      </c>
      <c r="BI24" s="706"/>
      <c r="BJ24" s="706">
        <v>100</v>
      </c>
      <c r="BK24" s="706"/>
      <c r="BL24" s="706">
        <v>100</v>
      </c>
      <c r="BM24" s="706"/>
      <c r="BN24" s="706">
        <v>50</v>
      </c>
      <c r="BO24" s="706"/>
      <c r="BP24" s="706">
        <v>50</v>
      </c>
      <c r="BQ24" s="706"/>
      <c r="BR24" s="706">
        <v>100</v>
      </c>
      <c r="BS24" s="706"/>
      <c r="BT24" s="706">
        <v>100</v>
      </c>
      <c r="BU24" s="706"/>
      <c r="BV24" s="706">
        <v>100</v>
      </c>
      <c r="BW24" s="706"/>
      <c r="BX24" s="706">
        <v>100</v>
      </c>
      <c r="BY24" s="706"/>
      <c r="BZ24" s="706">
        <v>100</v>
      </c>
      <c r="CA24" s="706"/>
      <c r="CB24" s="706">
        <v>100</v>
      </c>
      <c r="CC24" s="706"/>
      <c r="CD24" s="706">
        <v>100</v>
      </c>
      <c r="CE24" s="706"/>
      <c r="CF24" s="706">
        <v>100</v>
      </c>
      <c r="CG24" s="706"/>
      <c r="CH24" s="706">
        <v>100</v>
      </c>
      <c r="CI24" s="706"/>
      <c r="CJ24" s="706">
        <v>50</v>
      </c>
      <c r="CK24" s="706"/>
      <c r="CL24" s="706">
        <v>50</v>
      </c>
      <c r="CM24" s="706"/>
      <c r="CN24" s="706">
        <v>50</v>
      </c>
      <c r="CO24" s="706"/>
      <c r="CP24" s="706">
        <v>100</v>
      </c>
      <c r="CQ24" s="706"/>
      <c r="CR24" s="706">
        <v>100</v>
      </c>
      <c r="CS24" s="706"/>
      <c r="CT24" s="706">
        <v>100</v>
      </c>
      <c r="CU24" s="706"/>
      <c r="CV24" s="706">
        <v>100</v>
      </c>
      <c r="CW24" s="706"/>
      <c r="CX24" s="706">
        <v>100</v>
      </c>
      <c r="CY24" s="706"/>
      <c r="CZ24" s="706">
        <v>100</v>
      </c>
      <c r="DA24" s="706"/>
      <c r="DB24" s="706">
        <v>100</v>
      </c>
      <c r="DC24" s="706"/>
      <c r="DD24" s="706">
        <v>100</v>
      </c>
      <c r="DE24" s="706"/>
      <c r="DF24" s="706">
        <v>100</v>
      </c>
      <c r="DG24" s="706"/>
      <c r="DH24" s="706">
        <v>40</v>
      </c>
      <c r="DI24" s="706"/>
      <c r="DJ24" s="706">
        <v>40</v>
      </c>
      <c r="DK24" s="706"/>
      <c r="DL24" s="687"/>
      <c r="DM24" s="688"/>
      <c r="DN24" s="687"/>
      <c r="DO24" s="688"/>
      <c r="DP24" s="687"/>
      <c r="DQ24" s="688"/>
      <c r="DR24" s="687"/>
      <c r="DS24" s="688"/>
      <c r="DT24" s="687"/>
      <c r="DU24" s="688"/>
      <c r="DV24" s="687"/>
      <c r="DW24" s="688"/>
      <c r="DX24" s="687"/>
      <c r="DY24" s="688"/>
      <c r="DZ24" s="687"/>
      <c r="EA24" s="688"/>
      <c r="EB24" s="687"/>
      <c r="EC24" s="691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3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88"/>
      <c r="B25" s="566"/>
      <c r="C25" s="109"/>
      <c r="D25" s="582"/>
      <c r="E25" s="606" t="s">
        <v>219</v>
      </c>
      <c r="F25" s="700"/>
      <c r="G25" s="701"/>
      <c r="H25" s="702"/>
      <c r="I25" s="703"/>
      <c r="J25" s="702"/>
      <c r="K25" s="703"/>
      <c r="L25" s="702"/>
      <c r="M25" s="703"/>
      <c r="N25" s="702"/>
      <c r="O25" s="703"/>
      <c r="P25" s="702"/>
      <c r="Q25" s="703"/>
      <c r="R25" s="702"/>
      <c r="S25" s="703"/>
      <c r="T25" s="702">
        <f>T24/180</f>
        <v>0.27777777777777779</v>
      </c>
      <c r="U25" s="703"/>
      <c r="V25" s="702">
        <f>V24/180</f>
        <v>0.27777777777777779</v>
      </c>
      <c r="W25" s="703"/>
      <c r="X25" s="702">
        <f>X24/180</f>
        <v>0.27777777777777779</v>
      </c>
      <c r="Y25" s="703"/>
      <c r="Z25" s="702">
        <f>Z24/180</f>
        <v>0.27777777777777779</v>
      </c>
      <c r="AA25" s="703"/>
      <c r="AB25" s="702">
        <f>AB24/180</f>
        <v>0.27777777777777779</v>
      </c>
      <c r="AC25" s="703"/>
      <c r="AD25" s="702">
        <f>AD24/180</f>
        <v>0.27777777777777779</v>
      </c>
      <c r="AE25" s="703"/>
      <c r="AF25" s="702">
        <f>AF24/180</f>
        <v>0.27777777777777779</v>
      </c>
      <c r="AG25" s="703"/>
      <c r="AH25" s="702">
        <f>AH24/180</f>
        <v>0.27777777777777779</v>
      </c>
      <c r="AI25" s="703"/>
      <c r="AJ25" s="702">
        <f>AJ24/180</f>
        <v>0.27777777777777779</v>
      </c>
      <c r="AK25" s="703"/>
      <c r="AL25" s="702">
        <f>AL24/180</f>
        <v>0.27777777777777779</v>
      </c>
      <c r="AM25" s="703"/>
      <c r="AN25" s="702">
        <f>AN24/180</f>
        <v>0.27777777777777779</v>
      </c>
      <c r="AO25" s="703"/>
      <c r="AP25" s="702">
        <f>AP24/180</f>
        <v>0.27777777777777779</v>
      </c>
      <c r="AQ25" s="703"/>
      <c r="AR25" s="702">
        <f>AR24/180</f>
        <v>0.27777777777777779</v>
      </c>
      <c r="AS25" s="703"/>
      <c r="AT25" s="702">
        <f>AT24/180</f>
        <v>0.55555555555555558</v>
      </c>
      <c r="AU25" s="703"/>
      <c r="AV25" s="702">
        <f>AV24/180</f>
        <v>0.55555555555555558</v>
      </c>
      <c r="AW25" s="703"/>
      <c r="AX25" s="702">
        <f>AX24/180</f>
        <v>0.55555555555555558</v>
      </c>
      <c r="AY25" s="703"/>
      <c r="AZ25" s="702">
        <f>AZ24/180</f>
        <v>0.55555555555555558</v>
      </c>
      <c r="BA25" s="703"/>
      <c r="BB25" s="702">
        <f>BB24/180</f>
        <v>0.55555555555555558</v>
      </c>
      <c r="BC25" s="703"/>
      <c r="BD25" s="702">
        <f>BD24/180</f>
        <v>0.55555555555555558</v>
      </c>
      <c r="BE25" s="703"/>
      <c r="BF25" s="702">
        <f>BF24/180</f>
        <v>0.55555555555555558</v>
      </c>
      <c r="BG25" s="703"/>
      <c r="BH25" s="702">
        <f>BH24/180</f>
        <v>0.55555555555555558</v>
      </c>
      <c r="BI25" s="703"/>
      <c r="BJ25" s="702">
        <f>BJ24/180</f>
        <v>0.55555555555555558</v>
      </c>
      <c r="BK25" s="703"/>
      <c r="BL25" s="702">
        <f>BL24/180</f>
        <v>0.55555555555555558</v>
      </c>
      <c r="BM25" s="703"/>
      <c r="BN25" s="702">
        <f>BN24/180</f>
        <v>0.27777777777777779</v>
      </c>
      <c r="BO25" s="703"/>
      <c r="BP25" s="702">
        <f>BP24/180</f>
        <v>0.27777777777777779</v>
      </c>
      <c r="BQ25" s="703"/>
      <c r="BR25" s="702">
        <f>BR24/180</f>
        <v>0.55555555555555558</v>
      </c>
      <c r="BS25" s="703"/>
      <c r="BT25" s="702">
        <f>BT24/180</f>
        <v>0.55555555555555558</v>
      </c>
      <c r="BU25" s="703"/>
      <c r="BV25" s="702">
        <f>BV24/180</f>
        <v>0.55555555555555558</v>
      </c>
      <c r="BW25" s="703"/>
      <c r="BX25" s="702">
        <f>BX24/180</f>
        <v>0.55555555555555558</v>
      </c>
      <c r="BY25" s="703"/>
      <c r="BZ25" s="702">
        <f>BZ24/180</f>
        <v>0.55555555555555558</v>
      </c>
      <c r="CA25" s="703"/>
      <c r="CB25" s="702">
        <f>CB24/180</f>
        <v>0.55555555555555558</v>
      </c>
      <c r="CC25" s="703"/>
      <c r="CD25" s="702">
        <f>CD24/180</f>
        <v>0.55555555555555558</v>
      </c>
      <c r="CE25" s="703"/>
      <c r="CF25" s="702">
        <f>CF24/180</f>
        <v>0.55555555555555558</v>
      </c>
      <c r="CG25" s="703"/>
      <c r="CH25" s="702">
        <f>CH24/180</f>
        <v>0.55555555555555558</v>
      </c>
      <c r="CI25" s="703"/>
      <c r="CJ25" s="702">
        <f>CJ24/180</f>
        <v>0.27777777777777779</v>
      </c>
      <c r="CK25" s="703"/>
      <c r="CL25" s="702">
        <f>CL24/180</f>
        <v>0.27777777777777779</v>
      </c>
      <c r="CM25" s="703"/>
      <c r="CN25" s="702">
        <f>CN24/180</f>
        <v>0.27777777777777779</v>
      </c>
      <c r="CO25" s="703"/>
      <c r="CP25" s="702">
        <f>CP24/180</f>
        <v>0.55555555555555558</v>
      </c>
      <c r="CQ25" s="703"/>
      <c r="CR25" s="702">
        <f>CR24/180</f>
        <v>0.55555555555555558</v>
      </c>
      <c r="CS25" s="703"/>
      <c r="CT25" s="702">
        <f>CT24/180</f>
        <v>0.55555555555555558</v>
      </c>
      <c r="CU25" s="703"/>
      <c r="CV25" s="702">
        <f>CV24/180</f>
        <v>0.55555555555555558</v>
      </c>
      <c r="CW25" s="703"/>
      <c r="CX25" s="702">
        <f>CX24/180</f>
        <v>0.55555555555555558</v>
      </c>
      <c r="CY25" s="703"/>
      <c r="CZ25" s="702">
        <f>CZ24/180</f>
        <v>0.55555555555555558</v>
      </c>
      <c r="DA25" s="703"/>
      <c r="DB25" s="702">
        <f>DB24/180</f>
        <v>0.55555555555555558</v>
      </c>
      <c r="DC25" s="703"/>
      <c r="DD25" s="702">
        <f>DD24/180</f>
        <v>0.55555555555555558</v>
      </c>
      <c r="DE25" s="703"/>
      <c r="DF25" s="702">
        <f>DF24/180</f>
        <v>0.55555555555555558</v>
      </c>
      <c r="DG25" s="703"/>
      <c r="DH25" s="702">
        <f>DH24/180</f>
        <v>0.22222222222222221</v>
      </c>
      <c r="DI25" s="703"/>
      <c r="DJ25" s="702">
        <f>DJ24/180</f>
        <v>0.22222222222222221</v>
      </c>
      <c r="DK25" s="703"/>
      <c r="DL25" s="702"/>
      <c r="DM25" s="703"/>
      <c r="DN25" s="702"/>
      <c r="DO25" s="703"/>
      <c r="DP25" s="702"/>
      <c r="DQ25" s="703"/>
      <c r="DR25" s="702"/>
      <c r="DS25" s="703"/>
      <c r="DT25" s="702"/>
      <c r="DU25" s="703"/>
      <c r="DV25" s="702"/>
      <c r="DW25" s="703"/>
      <c r="DX25" s="700"/>
      <c r="DY25" s="701"/>
      <c r="DZ25" s="700"/>
      <c r="EA25" s="701"/>
      <c r="EB25" s="700"/>
      <c r="EC25" s="709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3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11.1" customHeight="1" x14ac:dyDescent="0.2">
      <c r="A26" s="144"/>
      <c r="B26" s="571" t="s">
        <v>188</v>
      </c>
      <c r="C26" s="106" t="s">
        <v>193</v>
      </c>
      <c r="D26" s="583" t="s">
        <v>196</v>
      </c>
      <c r="E26" s="605" t="s">
        <v>218</v>
      </c>
      <c r="F26" s="686"/>
      <c r="G26" s="686"/>
      <c r="H26" s="686"/>
      <c r="I26" s="686"/>
      <c r="J26" s="686"/>
      <c r="K26" s="686"/>
      <c r="L26" s="686"/>
      <c r="M26" s="686"/>
      <c r="N26" s="686"/>
      <c r="O26" s="686"/>
      <c r="P26" s="686"/>
      <c r="Q26" s="686"/>
      <c r="R26" s="686"/>
      <c r="S26" s="686"/>
      <c r="T26" s="707">
        <v>40</v>
      </c>
      <c r="U26" s="708"/>
      <c r="V26" s="707">
        <v>140</v>
      </c>
      <c r="W26" s="708"/>
      <c r="X26" s="707">
        <v>140</v>
      </c>
      <c r="Y26" s="708"/>
      <c r="Z26" s="707">
        <v>140</v>
      </c>
      <c r="AA26" s="708"/>
      <c r="AB26" s="707">
        <v>140</v>
      </c>
      <c r="AC26" s="708"/>
      <c r="AD26" s="707">
        <v>140</v>
      </c>
      <c r="AE26" s="708"/>
      <c r="AF26" s="707">
        <v>140</v>
      </c>
      <c r="AG26" s="708"/>
      <c r="AH26" s="707">
        <v>140</v>
      </c>
      <c r="AI26" s="708"/>
      <c r="AJ26" s="707">
        <v>140</v>
      </c>
      <c r="AK26" s="708"/>
      <c r="AL26" s="707">
        <v>140</v>
      </c>
      <c r="AM26" s="708"/>
      <c r="AN26" s="707">
        <v>100</v>
      </c>
      <c r="AO26" s="708"/>
      <c r="AP26" s="707">
        <v>100</v>
      </c>
      <c r="AQ26" s="708"/>
      <c r="AR26" s="707">
        <v>100</v>
      </c>
      <c r="AS26" s="708"/>
      <c r="AT26" s="707">
        <v>140</v>
      </c>
      <c r="AU26" s="708"/>
      <c r="AV26" s="707">
        <v>140</v>
      </c>
      <c r="AW26" s="708"/>
      <c r="AX26" s="707">
        <v>140</v>
      </c>
      <c r="AY26" s="708"/>
      <c r="AZ26" s="707">
        <v>140</v>
      </c>
      <c r="BA26" s="708"/>
      <c r="BB26" s="707">
        <v>140</v>
      </c>
      <c r="BC26" s="708"/>
      <c r="BD26" s="707">
        <v>140</v>
      </c>
      <c r="BE26" s="708"/>
      <c r="BF26" s="707">
        <v>140</v>
      </c>
      <c r="BG26" s="708"/>
      <c r="BH26" s="707">
        <v>140</v>
      </c>
      <c r="BI26" s="708"/>
      <c r="BJ26" s="707">
        <v>140</v>
      </c>
      <c r="BK26" s="708"/>
      <c r="BL26" s="707">
        <v>140</v>
      </c>
      <c r="BM26" s="708"/>
      <c r="BN26" s="707">
        <v>40</v>
      </c>
      <c r="BO26" s="708"/>
      <c r="BP26" s="707">
        <v>40</v>
      </c>
      <c r="BQ26" s="708"/>
      <c r="BR26" s="707">
        <v>40</v>
      </c>
      <c r="BS26" s="708"/>
      <c r="BT26" s="707">
        <v>40</v>
      </c>
      <c r="BU26" s="708"/>
      <c r="BV26" s="707">
        <v>40</v>
      </c>
      <c r="BW26" s="708"/>
      <c r="BX26" s="707">
        <v>40</v>
      </c>
      <c r="BY26" s="708"/>
      <c r="BZ26" s="707">
        <v>40</v>
      </c>
      <c r="CA26" s="708"/>
      <c r="CB26" s="707">
        <v>40</v>
      </c>
      <c r="CC26" s="708"/>
      <c r="CD26" s="687"/>
      <c r="CE26" s="688"/>
      <c r="CF26" s="687"/>
      <c r="CG26" s="688"/>
      <c r="CH26" s="687"/>
      <c r="CI26" s="688"/>
      <c r="CJ26" s="687"/>
      <c r="CK26" s="688"/>
      <c r="CL26" s="687"/>
      <c r="CM26" s="688"/>
      <c r="CN26" s="687"/>
      <c r="CO26" s="688"/>
      <c r="CP26" s="687"/>
      <c r="CQ26" s="688"/>
      <c r="CR26" s="687"/>
      <c r="CS26" s="688"/>
      <c r="CT26" s="687"/>
      <c r="CU26" s="688"/>
      <c r="CV26" s="687"/>
      <c r="CW26" s="688"/>
      <c r="CX26" s="687"/>
      <c r="CY26" s="688"/>
      <c r="CZ26" s="687"/>
      <c r="DA26" s="688"/>
      <c r="DB26" s="687"/>
      <c r="DC26" s="688"/>
      <c r="DD26" s="687"/>
      <c r="DE26" s="688"/>
      <c r="DF26" s="687"/>
      <c r="DG26" s="688"/>
      <c r="DH26" s="687"/>
      <c r="DI26" s="688"/>
      <c r="DJ26" s="687"/>
      <c r="DK26" s="688"/>
      <c r="DL26" s="687"/>
      <c r="DM26" s="688"/>
      <c r="DN26" s="687"/>
      <c r="DO26" s="688"/>
      <c r="DP26" s="687"/>
      <c r="DQ26" s="688"/>
      <c r="DR26" s="707">
        <v>40</v>
      </c>
      <c r="DS26" s="708"/>
      <c r="DT26" s="707">
        <v>40</v>
      </c>
      <c r="DU26" s="708"/>
      <c r="DV26" s="707">
        <v>40</v>
      </c>
      <c r="DW26" s="708"/>
      <c r="DX26" s="687"/>
      <c r="DY26" s="688"/>
      <c r="DZ26" s="687"/>
      <c r="EA26" s="688"/>
      <c r="EB26" s="687"/>
      <c r="EC26" s="691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3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8"/>
      <c r="EV26" s="50"/>
    </row>
    <row r="27" spans="1:153" ht="9" customHeight="1" x14ac:dyDescent="0.2">
      <c r="A27" s="188"/>
      <c r="B27" s="566"/>
      <c r="C27" s="109"/>
      <c r="D27" s="582"/>
      <c r="E27" s="606" t="s">
        <v>219</v>
      </c>
      <c r="F27" s="700"/>
      <c r="G27" s="701"/>
      <c r="H27" s="702"/>
      <c r="I27" s="703"/>
      <c r="J27" s="702"/>
      <c r="K27" s="703"/>
      <c r="L27" s="702"/>
      <c r="M27" s="703"/>
      <c r="N27" s="702"/>
      <c r="O27" s="703"/>
      <c r="P27" s="702"/>
      <c r="Q27" s="703"/>
      <c r="R27" s="702"/>
      <c r="S27" s="703"/>
      <c r="T27" s="702">
        <f>T26/180</f>
        <v>0.22222222222222221</v>
      </c>
      <c r="U27" s="703"/>
      <c r="V27" s="702">
        <f>V26/180</f>
        <v>0.77777777777777779</v>
      </c>
      <c r="W27" s="703"/>
      <c r="X27" s="702">
        <f>X26/180</f>
        <v>0.77777777777777779</v>
      </c>
      <c r="Y27" s="703"/>
      <c r="Z27" s="702">
        <f>Z26/180</f>
        <v>0.77777777777777779</v>
      </c>
      <c r="AA27" s="703"/>
      <c r="AB27" s="702">
        <f>AB26/180</f>
        <v>0.77777777777777779</v>
      </c>
      <c r="AC27" s="703"/>
      <c r="AD27" s="702">
        <f>AD26/180</f>
        <v>0.77777777777777779</v>
      </c>
      <c r="AE27" s="703"/>
      <c r="AF27" s="702">
        <f>AF26/180</f>
        <v>0.77777777777777779</v>
      </c>
      <c r="AG27" s="703"/>
      <c r="AH27" s="702">
        <f>AH26/180</f>
        <v>0.77777777777777779</v>
      </c>
      <c r="AI27" s="703"/>
      <c r="AJ27" s="702">
        <f>AJ26/180</f>
        <v>0.77777777777777779</v>
      </c>
      <c r="AK27" s="703"/>
      <c r="AL27" s="702">
        <f>AL26/180</f>
        <v>0.77777777777777779</v>
      </c>
      <c r="AM27" s="703"/>
      <c r="AN27" s="702">
        <f>AN26/180</f>
        <v>0.55555555555555558</v>
      </c>
      <c r="AO27" s="703"/>
      <c r="AP27" s="702">
        <f>AP26/180</f>
        <v>0.55555555555555558</v>
      </c>
      <c r="AQ27" s="703"/>
      <c r="AR27" s="702">
        <f>AR26/180</f>
        <v>0.55555555555555558</v>
      </c>
      <c r="AS27" s="703"/>
      <c r="AT27" s="702">
        <f>AT26/180</f>
        <v>0.77777777777777779</v>
      </c>
      <c r="AU27" s="703"/>
      <c r="AV27" s="702">
        <f>AV26/180</f>
        <v>0.77777777777777779</v>
      </c>
      <c r="AW27" s="703"/>
      <c r="AX27" s="702">
        <f>AX26/180</f>
        <v>0.77777777777777779</v>
      </c>
      <c r="AY27" s="703"/>
      <c r="AZ27" s="702">
        <f>AZ26/180</f>
        <v>0.77777777777777779</v>
      </c>
      <c r="BA27" s="703"/>
      <c r="BB27" s="702">
        <f>BB26/180</f>
        <v>0.77777777777777779</v>
      </c>
      <c r="BC27" s="703"/>
      <c r="BD27" s="702">
        <f>BD26/180</f>
        <v>0.77777777777777779</v>
      </c>
      <c r="BE27" s="703"/>
      <c r="BF27" s="702">
        <f>BF26/180</f>
        <v>0.77777777777777779</v>
      </c>
      <c r="BG27" s="703"/>
      <c r="BH27" s="702">
        <f>BH26/180</f>
        <v>0.77777777777777779</v>
      </c>
      <c r="BI27" s="703"/>
      <c r="BJ27" s="702">
        <f>BJ26/180</f>
        <v>0.77777777777777779</v>
      </c>
      <c r="BK27" s="703"/>
      <c r="BL27" s="702">
        <f>BL26/180</f>
        <v>0.77777777777777779</v>
      </c>
      <c r="BM27" s="703"/>
      <c r="BN27" s="702">
        <f>BN26/180</f>
        <v>0.22222222222222221</v>
      </c>
      <c r="BO27" s="703"/>
      <c r="BP27" s="702">
        <f>BP26/180</f>
        <v>0.22222222222222221</v>
      </c>
      <c r="BQ27" s="703"/>
      <c r="BR27" s="702">
        <f>BR26/180</f>
        <v>0.22222222222222221</v>
      </c>
      <c r="BS27" s="703"/>
      <c r="BT27" s="702">
        <f>BT26/180</f>
        <v>0.22222222222222221</v>
      </c>
      <c r="BU27" s="703"/>
      <c r="BV27" s="702">
        <f>BV26/180</f>
        <v>0.22222222222222221</v>
      </c>
      <c r="BW27" s="703"/>
      <c r="BX27" s="702">
        <f>BX26/180</f>
        <v>0.22222222222222221</v>
      </c>
      <c r="BY27" s="703"/>
      <c r="BZ27" s="702">
        <f>BZ26/180</f>
        <v>0.22222222222222221</v>
      </c>
      <c r="CA27" s="703"/>
      <c r="CB27" s="702">
        <f>CB26/180</f>
        <v>0.22222222222222221</v>
      </c>
      <c r="CC27" s="703"/>
      <c r="CD27" s="702"/>
      <c r="CE27" s="703"/>
      <c r="CF27" s="702"/>
      <c r="CG27" s="703"/>
      <c r="CH27" s="702"/>
      <c r="CI27" s="703"/>
      <c r="CJ27" s="702"/>
      <c r="CK27" s="703"/>
      <c r="CL27" s="702"/>
      <c r="CM27" s="703"/>
      <c r="CN27" s="702"/>
      <c r="CO27" s="703"/>
      <c r="CP27" s="702"/>
      <c r="CQ27" s="703"/>
      <c r="CR27" s="702"/>
      <c r="CS27" s="703"/>
      <c r="CT27" s="702"/>
      <c r="CU27" s="703"/>
      <c r="CV27" s="702"/>
      <c r="CW27" s="703"/>
      <c r="CX27" s="702"/>
      <c r="CY27" s="703"/>
      <c r="CZ27" s="702"/>
      <c r="DA27" s="703"/>
      <c r="DB27" s="702"/>
      <c r="DC27" s="703"/>
      <c r="DD27" s="702"/>
      <c r="DE27" s="703"/>
      <c r="DF27" s="702"/>
      <c r="DG27" s="703"/>
      <c r="DH27" s="702"/>
      <c r="DI27" s="703"/>
      <c r="DJ27" s="702"/>
      <c r="DK27" s="703"/>
      <c r="DL27" s="702"/>
      <c r="DM27" s="703"/>
      <c r="DN27" s="702"/>
      <c r="DO27" s="703"/>
      <c r="DP27" s="702"/>
      <c r="DQ27" s="703"/>
      <c r="DR27" s="702">
        <f>DR26/180</f>
        <v>0.22222222222222221</v>
      </c>
      <c r="DS27" s="703"/>
      <c r="DT27" s="702">
        <f>DT26/180</f>
        <v>0.22222222222222221</v>
      </c>
      <c r="DU27" s="703"/>
      <c r="DV27" s="702">
        <f>DV26/180</f>
        <v>0.22222222222222221</v>
      </c>
      <c r="DW27" s="703"/>
      <c r="DX27" s="700"/>
      <c r="DY27" s="701"/>
      <c r="DZ27" s="700"/>
      <c r="EA27" s="701"/>
      <c r="EB27" s="700"/>
      <c r="EC27" s="709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si="3"/>
        <v>0</v>
      </c>
      <c r="EL27" s="535">
        <f t="shared" si="0"/>
        <v>0</v>
      </c>
      <c r="EM27" s="535">
        <f t="shared" si="1"/>
        <v>0</v>
      </c>
      <c r="EN27" s="34">
        <f t="shared" si="2"/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11.1" customHeight="1" x14ac:dyDescent="0.2">
      <c r="A28" s="144"/>
      <c r="B28" s="571" t="s">
        <v>188</v>
      </c>
      <c r="C28" s="106" t="s">
        <v>195</v>
      </c>
      <c r="D28" s="583" t="s">
        <v>196</v>
      </c>
      <c r="E28" s="605" t="s">
        <v>218</v>
      </c>
      <c r="F28" s="686"/>
      <c r="G28" s="686"/>
      <c r="H28" s="686"/>
      <c r="I28" s="686"/>
      <c r="J28" s="686"/>
      <c r="K28" s="686"/>
      <c r="L28" s="686"/>
      <c r="M28" s="686"/>
      <c r="N28" s="686"/>
      <c r="O28" s="686"/>
      <c r="P28" s="686"/>
      <c r="Q28" s="686"/>
      <c r="R28" s="686"/>
      <c r="S28" s="686"/>
      <c r="T28" s="707">
        <v>40</v>
      </c>
      <c r="U28" s="708"/>
      <c r="V28" s="707">
        <v>60</v>
      </c>
      <c r="W28" s="708"/>
      <c r="X28" s="707">
        <v>60</v>
      </c>
      <c r="Y28" s="708"/>
      <c r="Z28" s="707">
        <v>60</v>
      </c>
      <c r="AA28" s="708"/>
      <c r="AB28" s="707">
        <v>60</v>
      </c>
      <c r="AC28" s="708"/>
      <c r="AD28" s="707">
        <v>60</v>
      </c>
      <c r="AE28" s="708"/>
      <c r="AF28" s="707">
        <v>60</v>
      </c>
      <c r="AG28" s="708"/>
      <c r="AH28" s="707">
        <v>60</v>
      </c>
      <c r="AI28" s="708"/>
      <c r="AJ28" s="707">
        <v>60</v>
      </c>
      <c r="AK28" s="708"/>
      <c r="AL28" s="707">
        <v>60</v>
      </c>
      <c r="AM28" s="708"/>
      <c r="AN28" s="707">
        <v>60</v>
      </c>
      <c r="AO28" s="708"/>
      <c r="AP28" s="707">
        <v>40</v>
      </c>
      <c r="AQ28" s="708"/>
      <c r="AR28" s="707">
        <v>40</v>
      </c>
      <c r="AS28" s="708"/>
      <c r="AT28" s="707">
        <v>60</v>
      </c>
      <c r="AU28" s="708"/>
      <c r="AV28" s="707">
        <v>60</v>
      </c>
      <c r="AW28" s="708"/>
      <c r="AX28" s="707">
        <v>60</v>
      </c>
      <c r="AY28" s="708"/>
      <c r="AZ28" s="707">
        <v>60</v>
      </c>
      <c r="BA28" s="708"/>
      <c r="BB28" s="707">
        <v>60</v>
      </c>
      <c r="BC28" s="708"/>
      <c r="BD28" s="707">
        <v>60</v>
      </c>
      <c r="BE28" s="708"/>
      <c r="BF28" s="707">
        <v>60</v>
      </c>
      <c r="BG28" s="708"/>
      <c r="BH28" s="707">
        <v>60</v>
      </c>
      <c r="BI28" s="708"/>
      <c r="BJ28" s="707">
        <v>60</v>
      </c>
      <c r="BK28" s="708"/>
      <c r="BL28" s="707">
        <v>60</v>
      </c>
      <c r="BM28" s="708"/>
      <c r="BN28" s="707">
        <v>40</v>
      </c>
      <c r="BO28" s="708"/>
      <c r="BP28" s="687"/>
      <c r="BQ28" s="688"/>
      <c r="BR28" s="687"/>
      <c r="BS28" s="688"/>
      <c r="BT28" s="687"/>
      <c r="BU28" s="688"/>
      <c r="BV28" s="687"/>
      <c r="BW28" s="688"/>
      <c r="BX28" s="687"/>
      <c r="BY28" s="688"/>
      <c r="BZ28" s="687"/>
      <c r="CA28" s="688"/>
      <c r="CB28" s="687"/>
      <c r="CC28" s="688"/>
      <c r="CD28" s="687"/>
      <c r="CE28" s="688"/>
      <c r="CF28" s="687"/>
      <c r="CG28" s="688"/>
      <c r="CH28" s="687"/>
      <c r="CI28" s="688"/>
      <c r="CJ28" s="687"/>
      <c r="CK28" s="688"/>
      <c r="CL28" s="687"/>
      <c r="CM28" s="688"/>
      <c r="CN28" s="706">
        <v>20</v>
      </c>
      <c r="CO28" s="706"/>
      <c r="CP28" s="706">
        <v>20</v>
      </c>
      <c r="CQ28" s="706"/>
      <c r="CR28" s="706">
        <v>20</v>
      </c>
      <c r="CS28" s="706"/>
      <c r="CT28" s="706">
        <v>20</v>
      </c>
      <c r="CU28" s="706"/>
      <c r="CV28" s="706">
        <v>20</v>
      </c>
      <c r="CW28" s="706"/>
      <c r="CX28" s="706">
        <v>20</v>
      </c>
      <c r="CY28" s="706"/>
      <c r="CZ28" s="706">
        <v>20</v>
      </c>
      <c r="DA28" s="706"/>
      <c r="DB28" s="706">
        <v>20</v>
      </c>
      <c r="DC28" s="706"/>
      <c r="DD28" s="687"/>
      <c r="DE28" s="688"/>
      <c r="DF28" s="687"/>
      <c r="DG28" s="688"/>
      <c r="DH28" s="687"/>
      <c r="DI28" s="688"/>
      <c r="DJ28" s="687"/>
      <c r="DK28" s="688"/>
      <c r="DL28" s="687"/>
      <c r="DM28" s="688"/>
      <c r="DN28" s="687"/>
      <c r="DO28" s="688"/>
      <c r="DP28" s="687"/>
      <c r="DQ28" s="688"/>
      <c r="DR28" s="687"/>
      <c r="DS28" s="688"/>
      <c r="DT28" s="687"/>
      <c r="DU28" s="688"/>
      <c r="DV28" s="687"/>
      <c r="DW28" s="688"/>
      <c r="DX28" s="687"/>
      <c r="DY28" s="688"/>
      <c r="DZ28" s="687"/>
      <c r="EA28" s="688"/>
      <c r="EB28" s="687"/>
      <c r="EC28" s="691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3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88"/>
      <c r="B29" s="566"/>
      <c r="C29" s="109"/>
      <c r="D29" s="582"/>
      <c r="E29" s="606" t="s">
        <v>219</v>
      </c>
      <c r="F29" s="700"/>
      <c r="G29" s="701"/>
      <c r="H29" s="702"/>
      <c r="I29" s="703"/>
      <c r="J29" s="702"/>
      <c r="K29" s="703"/>
      <c r="L29" s="702"/>
      <c r="M29" s="703"/>
      <c r="N29" s="702"/>
      <c r="O29" s="703"/>
      <c r="P29" s="702"/>
      <c r="Q29" s="703"/>
      <c r="R29" s="702"/>
      <c r="S29" s="703"/>
      <c r="T29" s="702">
        <f>T28/180</f>
        <v>0.22222222222222221</v>
      </c>
      <c r="U29" s="703"/>
      <c r="V29" s="702">
        <f>V28/180</f>
        <v>0.33333333333333331</v>
      </c>
      <c r="W29" s="703"/>
      <c r="X29" s="702">
        <f>X28/180</f>
        <v>0.33333333333333331</v>
      </c>
      <c r="Y29" s="703"/>
      <c r="Z29" s="702">
        <f>Z28/180</f>
        <v>0.33333333333333331</v>
      </c>
      <c r="AA29" s="703"/>
      <c r="AB29" s="702">
        <f>AB28/180</f>
        <v>0.33333333333333331</v>
      </c>
      <c r="AC29" s="703"/>
      <c r="AD29" s="702">
        <f>AD28/180</f>
        <v>0.33333333333333331</v>
      </c>
      <c r="AE29" s="703"/>
      <c r="AF29" s="702">
        <f>AF28/180</f>
        <v>0.33333333333333331</v>
      </c>
      <c r="AG29" s="703"/>
      <c r="AH29" s="702">
        <f>AH28/180</f>
        <v>0.33333333333333331</v>
      </c>
      <c r="AI29" s="703"/>
      <c r="AJ29" s="702">
        <f>AJ28/180</f>
        <v>0.33333333333333331</v>
      </c>
      <c r="AK29" s="703"/>
      <c r="AL29" s="702">
        <f>AL28/180</f>
        <v>0.33333333333333331</v>
      </c>
      <c r="AM29" s="703"/>
      <c r="AN29" s="702">
        <f>AN28/180</f>
        <v>0.33333333333333331</v>
      </c>
      <c r="AO29" s="703"/>
      <c r="AP29" s="702">
        <f>AP28/180</f>
        <v>0.22222222222222221</v>
      </c>
      <c r="AQ29" s="703"/>
      <c r="AR29" s="702">
        <f>AR28/180</f>
        <v>0.22222222222222221</v>
      </c>
      <c r="AS29" s="703"/>
      <c r="AT29" s="702">
        <f>AT28/180</f>
        <v>0.33333333333333331</v>
      </c>
      <c r="AU29" s="703"/>
      <c r="AV29" s="702">
        <f>AV28/180</f>
        <v>0.33333333333333331</v>
      </c>
      <c r="AW29" s="703"/>
      <c r="AX29" s="702">
        <f>AX28/180</f>
        <v>0.33333333333333331</v>
      </c>
      <c r="AY29" s="703"/>
      <c r="AZ29" s="702">
        <f>AZ28/180</f>
        <v>0.33333333333333331</v>
      </c>
      <c r="BA29" s="703"/>
      <c r="BB29" s="702">
        <f>BB28/180</f>
        <v>0.33333333333333331</v>
      </c>
      <c r="BC29" s="703"/>
      <c r="BD29" s="702">
        <f>BD28/180</f>
        <v>0.33333333333333331</v>
      </c>
      <c r="BE29" s="703"/>
      <c r="BF29" s="702">
        <f>BF28/180</f>
        <v>0.33333333333333331</v>
      </c>
      <c r="BG29" s="703"/>
      <c r="BH29" s="702">
        <f>BH28/180</f>
        <v>0.33333333333333331</v>
      </c>
      <c r="BI29" s="703"/>
      <c r="BJ29" s="702">
        <f>BJ28/180</f>
        <v>0.33333333333333331</v>
      </c>
      <c r="BK29" s="703"/>
      <c r="BL29" s="702">
        <f>BL28/180</f>
        <v>0.33333333333333331</v>
      </c>
      <c r="BM29" s="703"/>
      <c r="BN29" s="702">
        <f>BN28/180</f>
        <v>0.22222222222222221</v>
      </c>
      <c r="BO29" s="703"/>
      <c r="BP29" s="702"/>
      <c r="BQ29" s="703"/>
      <c r="BR29" s="702"/>
      <c r="BS29" s="703"/>
      <c r="BT29" s="702"/>
      <c r="BU29" s="703"/>
      <c r="BV29" s="702"/>
      <c r="BW29" s="703"/>
      <c r="BX29" s="702"/>
      <c r="BY29" s="703"/>
      <c r="BZ29" s="702"/>
      <c r="CA29" s="703"/>
      <c r="CB29" s="702"/>
      <c r="CC29" s="703"/>
      <c r="CD29" s="702"/>
      <c r="CE29" s="703"/>
      <c r="CF29" s="702"/>
      <c r="CG29" s="703"/>
      <c r="CH29" s="702"/>
      <c r="CI29" s="703"/>
      <c r="CJ29" s="702"/>
      <c r="CK29" s="703"/>
      <c r="CL29" s="702"/>
      <c r="CM29" s="703"/>
      <c r="CN29" s="702">
        <f>CN28/180</f>
        <v>0.1111111111111111</v>
      </c>
      <c r="CO29" s="703"/>
      <c r="CP29" s="702">
        <f>CP28/180</f>
        <v>0.1111111111111111</v>
      </c>
      <c r="CQ29" s="703"/>
      <c r="CR29" s="702">
        <f>CR28/180</f>
        <v>0.1111111111111111</v>
      </c>
      <c r="CS29" s="703"/>
      <c r="CT29" s="702">
        <f>CT28/180</f>
        <v>0.1111111111111111</v>
      </c>
      <c r="CU29" s="703"/>
      <c r="CV29" s="702">
        <f>CV28/180</f>
        <v>0.1111111111111111</v>
      </c>
      <c r="CW29" s="703"/>
      <c r="CX29" s="702">
        <f>CX28/180</f>
        <v>0.1111111111111111</v>
      </c>
      <c r="CY29" s="703"/>
      <c r="CZ29" s="702">
        <f>CZ28/180</f>
        <v>0.1111111111111111</v>
      </c>
      <c r="DA29" s="703"/>
      <c r="DB29" s="702">
        <f>DB28/180</f>
        <v>0.1111111111111111</v>
      </c>
      <c r="DC29" s="703"/>
      <c r="DD29" s="702"/>
      <c r="DE29" s="703"/>
      <c r="DF29" s="702"/>
      <c r="DG29" s="703"/>
      <c r="DH29" s="702"/>
      <c r="DI29" s="703"/>
      <c r="DJ29" s="702"/>
      <c r="DK29" s="703"/>
      <c r="DL29" s="702"/>
      <c r="DM29" s="703"/>
      <c r="DN29" s="702"/>
      <c r="DO29" s="703"/>
      <c r="DP29" s="702"/>
      <c r="DQ29" s="703"/>
      <c r="DR29" s="702"/>
      <c r="DS29" s="703"/>
      <c r="DT29" s="702"/>
      <c r="DU29" s="703"/>
      <c r="DV29" s="702"/>
      <c r="DW29" s="703"/>
      <c r="DX29" s="700"/>
      <c r="DY29" s="701"/>
      <c r="DZ29" s="700"/>
      <c r="EA29" s="701"/>
      <c r="EB29" s="700"/>
      <c r="EC29" s="709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si="3"/>
        <v>0</v>
      </c>
      <c r="EL29" s="535">
        <f t="shared" si="0"/>
        <v>0</v>
      </c>
      <c r="EM29" s="535">
        <f t="shared" si="1"/>
        <v>0</v>
      </c>
      <c r="EN29" s="34">
        <f t="shared" si="2"/>
        <v>0</v>
      </c>
      <c r="EO29" s="49"/>
      <c r="EP29" s="49"/>
      <c r="EQ29" s="49"/>
      <c r="ER29" s="519"/>
      <c r="ES29" s="519"/>
      <c r="ET29" s="519"/>
      <c r="EU29" s="482"/>
      <c r="EV29" s="50"/>
    </row>
    <row r="30" spans="1:153" ht="11.1" customHeight="1" x14ac:dyDescent="0.2">
      <c r="A30" s="144"/>
      <c r="B30" s="568" t="s">
        <v>188</v>
      </c>
      <c r="C30" s="106" t="s">
        <v>194</v>
      </c>
      <c r="D30" s="583" t="s">
        <v>196</v>
      </c>
      <c r="E30" s="605" t="s">
        <v>218</v>
      </c>
      <c r="F30" s="686"/>
      <c r="G30" s="686"/>
      <c r="H30" s="686"/>
      <c r="I30" s="686"/>
      <c r="J30" s="686"/>
      <c r="K30" s="686"/>
      <c r="L30" s="686"/>
      <c r="M30" s="686"/>
      <c r="N30" s="686"/>
      <c r="O30" s="686"/>
      <c r="P30" s="686"/>
      <c r="Q30" s="686"/>
      <c r="R30" s="686"/>
      <c r="S30" s="686"/>
      <c r="T30" s="686"/>
      <c r="U30" s="686"/>
      <c r="V30" s="686"/>
      <c r="W30" s="686"/>
      <c r="X30" s="686"/>
      <c r="Y30" s="686"/>
      <c r="Z30" s="686"/>
      <c r="AA30" s="686"/>
      <c r="AB30" s="686"/>
      <c r="AC30" s="686"/>
      <c r="AD30" s="686"/>
      <c r="AE30" s="686"/>
      <c r="AF30" s="686"/>
      <c r="AG30" s="686"/>
      <c r="AH30" s="686"/>
      <c r="AI30" s="686"/>
      <c r="AJ30" s="686"/>
      <c r="AK30" s="686"/>
      <c r="AL30" s="686"/>
      <c r="AM30" s="686"/>
      <c r="AN30" s="686"/>
      <c r="AO30" s="686"/>
      <c r="AP30" s="686"/>
      <c r="AQ30" s="686"/>
      <c r="AR30" s="707">
        <v>100</v>
      </c>
      <c r="AS30" s="708"/>
      <c r="AT30" s="707">
        <v>100</v>
      </c>
      <c r="AU30" s="708"/>
      <c r="AV30" s="707">
        <v>100</v>
      </c>
      <c r="AW30" s="708"/>
      <c r="AX30" s="707">
        <v>100</v>
      </c>
      <c r="AY30" s="708"/>
      <c r="AZ30" s="707">
        <v>100</v>
      </c>
      <c r="BA30" s="708"/>
      <c r="BB30" s="707">
        <v>100</v>
      </c>
      <c r="BC30" s="708"/>
      <c r="BD30" s="707">
        <v>100</v>
      </c>
      <c r="BE30" s="708"/>
      <c r="BF30" s="707">
        <v>100</v>
      </c>
      <c r="BG30" s="708"/>
      <c r="BH30" s="707">
        <v>100</v>
      </c>
      <c r="BI30" s="708"/>
      <c r="BJ30" s="707">
        <v>100</v>
      </c>
      <c r="BK30" s="708"/>
      <c r="BL30" s="707">
        <v>100</v>
      </c>
      <c r="BM30" s="708"/>
      <c r="BN30" s="707">
        <v>100</v>
      </c>
      <c r="BO30" s="708"/>
      <c r="BP30" s="707">
        <v>100</v>
      </c>
      <c r="BQ30" s="708"/>
      <c r="BR30" s="707">
        <v>100</v>
      </c>
      <c r="BS30" s="708"/>
      <c r="BT30" s="707">
        <v>160</v>
      </c>
      <c r="BU30" s="708"/>
      <c r="BV30" s="707">
        <v>160</v>
      </c>
      <c r="BW30" s="708"/>
      <c r="BX30" s="707">
        <v>160</v>
      </c>
      <c r="BY30" s="708"/>
      <c r="BZ30" s="707">
        <v>160</v>
      </c>
      <c r="CA30" s="708"/>
      <c r="CB30" s="707">
        <v>160</v>
      </c>
      <c r="CC30" s="708"/>
      <c r="CD30" s="707">
        <v>160</v>
      </c>
      <c r="CE30" s="708"/>
      <c r="CF30" s="707">
        <v>160</v>
      </c>
      <c r="CG30" s="708"/>
      <c r="CH30" s="707">
        <v>160</v>
      </c>
      <c r="CI30" s="708"/>
      <c r="CJ30" s="707">
        <v>160</v>
      </c>
      <c r="CK30" s="708"/>
      <c r="CL30" s="706">
        <v>140</v>
      </c>
      <c r="CM30" s="706"/>
      <c r="CN30" s="706">
        <v>140</v>
      </c>
      <c r="CO30" s="706"/>
      <c r="CP30" s="706">
        <v>140</v>
      </c>
      <c r="CQ30" s="706"/>
      <c r="CR30" s="707">
        <v>160</v>
      </c>
      <c r="CS30" s="708"/>
      <c r="CT30" s="707">
        <v>160</v>
      </c>
      <c r="CU30" s="708"/>
      <c r="CV30" s="707">
        <v>160</v>
      </c>
      <c r="CW30" s="708"/>
      <c r="CX30" s="707">
        <v>160</v>
      </c>
      <c r="CY30" s="708"/>
      <c r="CZ30" s="707">
        <v>160</v>
      </c>
      <c r="DA30" s="708"/>
      <c r="DB30" s="707">
        <v>160</v>
      </c>
      <c r="DC30" s="708"/>
      <c r="DD30" s="707">
        <v>160</v>
      </c>
      <c r="DE30" s="708"/>
      <c r="DF30" s="707">
        <v>160</v>
      </c>
      <c r="DG30" s="708"/>
      <c r="DH30" s="707">
        <v>160</v>
      </c>
      <c r="DI30" s="708"/>
      <c r="DJ30" s="706">
        <v>140</v>
      </c>
      <c r="DK30" s="706"/>
      <c r="DL30" s="687"/>
      <c r="DM30" s="688"/>
      <c r="DN30" s="687"/>
      <c r="DO30" s="688"/>
      <c r="DP30" s="687"/>
      <c r="DQ30" s="688"/>
      <c r="DR30" s="687"/>
      <c r="DS30" s="688"/>
      <c r="DT30" s="687"/>
      <c r="DU30" s="688"/>
      <c r="DV30" s="687"/>
      <c r="DW30" s="688"/>
      <c r="DX30" s="687"/>
      <c r="DY30" s="688"/>
      <c r="DZ30" s="687"/>
      <c r="EA30" s="688"/>
      <c r="EB30" s="687"/>
      <c r="EC30" s="691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3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88"/>
      <c r="B31" s="566"/>
      <c r="C31" s="109"/>
      <c r="D31" s="582"/>
      <c r="E31" s="606" t="s">
        <v>219</v>
      </c>
      <c r="F31" s="700"/>
      <c r="G31" s="701"/>
      <c r="H31" s="702"/>
      <c r="I31" s="703"/>
      <c r="J31" s="702"/>
      <c r="K31" s="703"/>
      <c r="L31" s="702"/>
      <c r="M31" s="703"/>
      <c r="N31" s="702"/>
      <c r="O31" s="703"/>
      <c r="P31" s="702"/>
      <c r="Q31" s="703"/>
      <c r="R31" s="702"/>
      <c r="S31" s="703"/>
      <c r="T31" s="702"/>
      <c r="U31" s="703"/>
      <c r="V31" s="702"/>
      <c r="W31" s="703"/>
      <c r="X31" s="702"/>
      <c r="Y31" s="703"/>
      <c r="Z31" s="702"/>
      <c r="AA31" s="703"/>
      <c r="AB31" s="702"/>
      <c r="AC31" s="703"/>
      <c r="AD31" s="702"/>
      <c r="AE31" s="703"/>
      <c r="AF31" s="702"/>
      <c r="AG31" s="703"/>
      <c r="AH31" s="702"/>
      <c r="AI31" s="703"/>
      <c r="AJ31" s="702"/>
      <c r="AK31" s="703"/>
      <c r="AL31" s="702"/>
      <c r="AM31" s="703"/>
      <c r="AN31" s="702"/>
      <c r="AO31" s="703"/>
      <c r="AP31" s="702"/>
      <c r="AQ31" s="703"/>
      <c r="AR31" s="702">
        <f>AR30/180</f>
        <v>0.55555555555555558</v>
      </c>
      <c r="AS31" s="703"/>
      <c r="AT31" s="702">
        <f>AT30/180</f>
        <v>0.55555555555555558</v>
      </c>
      <c r="AU31" s="703"/>
      <c r="AV31" s="702">
        <f>AV30/180</f>
        <v>0.55555555555555558</v>
      </c>
      <c r="AW31" s="703"/>
      <c r="AX31" s="702">
        <f>AX30/180</f>
        <v>0.55555555555555558</v>
      </c>
      <c r="AY31" s="703"/>
      <c r="AZ31" s="702">
        <f>AZ30/180</f>
        <v>0.55555555555555558</v>
      </c>
      <c r="BA31" s="703"/>
      <c r="BB31" s="702">
        <f>BB30/180</f>
        <v>0.55555555555555558</v>
      </c>
      <c r="BC31" s="703"/>
      <c r="BD31" s="702">
        <f>BD30/180</f>
        <v>0.55555555555555558</v>
      </c>
      <c r="BE31" s="703"/>
      <c r="BF31" s="702">
        <f>BF30/180</f>
        <v>0.55555555555555558</v>
      </c>
      <c r="BG31" s="703"/>
      <c r="BH31" s="702">
        <f>BH30/180</f>
        <v>0.55555555555555558</v>
      </c>
      <c r="BI31" s="703"/>
      <c r="BJ31" s="702">
        <f>BJ30/180</f>
        <v>0.55555555555555558</v>
      </c>
      <c r="BK31" s="703"/>
      <c r="BL31" s="702">
        <f>BL30/180</f>
        <v>0.55555555555555558</v>
      </c>
      <c r="BM31" s="703"/>
      <c r="BN31" s="702">
        <f>BN30/180</f>
        <v>0.55555555555555558</v>
      </c>
      <c r="BO31" s="703"/>
      <c r="BP31" s="702">
        <f>BP30/180</f>
        <v>0.55555555555555558</v>
      </c>
      <c r="BQ31" s="703"/>
      <c r="BR31" s="702">
        <f>BR30/180</f>
        <v>0.55555555555555558</v>
      </c>
      <c r="BS31" s="703"/>
      <c r="BT31" s="702">
        <f>BT30/180</f>
        <v>0.88888888888888884</v>
      </c>
      <c r="BU31" s="703"/>
      <c r="BV31" s="702">
        <f>BV30/180</f>
        <v>0.88888888888888884</v>
      </c>
      <c r="BW31" s="703"/>
      <c r="BX31" s="702">
        <f>BX30/180</f>
        <v>0.88888888888888884</v>
      </c>
      <c r="BY31" s="703"/>
      <c r="BZ31" s="702">
        <f>BZ30/180</f>
        <v>0.88888888888888884</v>
      </c>
      <c r="CA31" s="703"/>
      <c r="CB31" s="702">
        <f>CB30/180</f>
        <v>0.88888888888888884</v>
      </c>
      <c r="CC31" s="703"/>
      <c r="CD31" s="702">
        <f>CD30/180</f>
        <v>0.88888888888888884</v>
      </c>
      <c r="CE31" s="703"/>
      <c r="CF31" s="702">
        <f>CF30/180</f>
        <v>0.88888888888888884</v>
      </c>
      <c r="CG31" s="703"/>
      <c r="CH31" s="702">
        <f>CH30/180</f>
        <v>0.88888888888888884</v>
      </c>
      <c r="CI31" s="703"/>
      <c r="CJ31" s="702">
        <f>CJ30/180</f>
        <v>0.88888888888888884</v>
      </c>
      <c r="CK31" s="703"/>
      <c r="CL31" s="702">
        <f>CL30/180</f>
        <v>0.77777777777777779</v>
      </c>
      <c r="CM31" s="703"/>
      <c r="CN31" s="702">
        <f>CN30/180</f>
        <v>0.77777777777777779</v>
      </c>
      <c r="CO31" s="703"/>
      <c r="CP31" s="702">
        <f>CP30/180</f>
        <v>0.77777777777777779</v>
      </c>
      <c r="CQ31" s="703"/>
      <c r="CR31" s="702">
        <f>CR30/180</f>
        <v>0.88888888888888884</v>
      </c>
      <c r="CS31" s="703"/>
      <c r="CT31" s="702">
        <f>CT30/180</f>
        <v>0.88888888888888884</v>
      </c>
      <c r="CU31" s="703"/>
      <c r="CV31" s="702">
        <f>CV30/180</f>
        <v>0.88888888888888884</v>
      </c>
      <c r="CW31" s="703"/>
      <c r="CX31" s="702">
        <f>CX30/180</f>
        <v>0.88888888888888884</v>
      </c>
      <c r="CY31" s="703"/>
      <c r="CZ31" s="702">
        <f>CZ30/180</f>
        <v>0.88888888888888884</v>
      </c>
      <c r="DA31" s="703"/>
      <c r="DB31" s="702">
        <f>DB30/180</f>
        <v>0.88888888888888884</v>
      </c>
      <c r="DC31" s="703"/>
      <c r="DD31" s="702">
        <f>DD30/180</f>
        <v>0.88888888888888884</v>
      </c>
      <c r="DE31" s="703"/>
      <c r="DF31" s="702">
        <f>DF30/180</f>
        <v>0.88888888888888884</v>
      </c>
      <c r="DG31" s="703"/>
      <c r="DH31" s="702">
        <f>DH30/180</f>
        <v>0.88888888888888884</v>
      </c>
      <c r="DI31" s="703"/>
      <c r="DJ31" s="702">
        <f>DJ30/180</f>
        <v>0.77777777777777779</v>
      </c>
      <c r="DK31" s="703"/>
      <c r="DL31" s="702"/>
      <c r="DM31" s="703"/>
      <c r="DN31" s="702"/>
      <c r="DO31" s="703"/>
      <c r="DP31" s="702"/>
      <c r="DQ31" s="703"/>
      <c r="DR31" s="702"/>
      <c r="DS31" s="703"/>
      <c r="DT31" s="702"/>
      <c r="DU31" s="703"/>
      <c r="DV31" s="702"/>
      <c r="DW31" s="703"/>
      <c r="DX31" s="700"/>
      <c r="DY31" s="701"/>
      <c r="DZ31" s="700"/>
      <c r="EA31" s="701"/>
      <c r="EB31" s="700"/>
      <c r="EC31" s="709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3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482"/>
      <c r="EV31" s="50"/>
    </row>
    <row r="32" spans="1:153" ht="5.25" customHeight="1" x14ac:dyDescent="0.2">
      <c r="B32" s="116"/>
      <c r="C32" s="117"/>
      <c r="D32" s="1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E32" s="10"/>
      <c r="EF32" s="10"/>
      <c r="EG32" s="10"/>
      <c r="EH32" s="10"/>
      <c r="EK32" s="67"/>
      <c r="EL32" s="67"/>
      <c r="EM32" s="67"/>
      <c r="EN32" s="67"/>
      <c r="EQ32" s="144"/>
      <c r="ER32" s="482"/>
      <c r="ES32" s="482"/>
      <c r="ET32" s="482"/>
      <c r="EU32" s="482"/>
      <c r="EV32" s="50"/>
    </row>
    <row r="33" spans="1:152" ht="11.1" customHeight="1" x14ac:dyDescent="0.2">
      <c r="A33" s="144"/>
      <c r="B33" s="571" t="s">
        <v>188</v>
      </c>
      <c r="C33" s="710" t="s">
        <v>217</v>
      </c>
      <c r="D33" s="712" t="s">
        <v>215</v>
      </c>
      <c r="E33" s="713"/>
      <c r="F33" s="686"/>
      <c r="G33" s="686"/>
      <c r="H33" s="686"/>
      <c r="I33" s="686"/>
      <c r="J33" s="686"/>
      <c r="K33" s="686"/>
      <c r="L33" s="686"/>
      <c r="M33" s="686"/>
      <c r="N33" s="686"/>
      <c r="O33" s="686"/>
      <c r="P33" s="686"/>
      <c r="Q33" s="686"/>
      <c r="R33" s="686"/>
      <c r="S33" s="686"/>
      <c r="T33" s="706">
        <v>24</v>
      </c>
      <c r="U33" s="706"/>
      <c r="V33" s="706">
        <v>24</v>
      </c>
      <c r="W33" s="706"/>
      <c r="X33" s="706">
        <v>24</v>
      </c>
      <c r="Y33" s="706"/>
      <c r="Z33" s="706">
        <v>24</v>
      </c>
      <c r="AA33" s="706"/>
      <c r="AB33" s="706">
        <v>16</v>
      </c>
      <c r="AC33" s="706"/>
      <c r="AD33" s="706">
        <v>16</v>
      </c>
      <c r="AE33" s="706"/>
      <c r="AF33" s="706">
        <v>16</v>
      </c>
      <c r="AG33" s="706"/>
      <c r="AH33" s="706">
        <v>16</v>
      </c>
      <c r="AI33" s="706"/>
      <c r="AJ33" s="706">
        <v>16</v>
      </c>
      <c r="AK33" s="706"/>
      <c r="AL33" s="706">
        <v>16</v>
      </c>
      <c r="AM33" s="706"/>
      <c r="AN33" s="706">
        <v>16</v>
      </c>
      <c r="AO33" s="706"/>
      <c r="AP33" s="706">
        <v>8</v>
      </c>
      <c r="AQ33" s="706"/>
      <c r="AR33" s="706">
        <v>24</v>
      </c>
      <c r="AS33" s="706"/>
      <c r="AT33" s="706">
        <v>24</v>
      </c>
      <c r="AU33" s="706"/>
      <c r="AV33" s="706">
        <v>24</v>
      </c>
      <c r="AW33" s="706"/>
      <c r="AX33" s="706">
        <v>24</v>
      </c>
      <c r="AY33" s="706"/>
      <c r="AZ33" s="706">
        <v>24</v>
      </c>
      <c r="BA33" s="706"/>
      <c r="BB33" s="706">
        <v>24</v>
      </c>
      <c r="BC33" s="706"/>
      <c r="BD33" s="706">
        <v>24</v>
      </c>
      <c r="BE33" s="706"/>
      <c r="BF33" s="706">
        <v>24</v>
      </c>
      <c r="BG33" s="706"/>
      <c r="BH33" s="706">
        <v>24</v>
      </c>
      <c r="BI33" s="706"/>
      <c r="BJ33" s="706">
        <v>24</v>
      </c>
      <c r="BK33" s="706"/>
      <c r="BL33" s="706">
        <v>24</v>
      </c>
      <c r="BM33" s="706"/>
      <c r="BN33" s="706">
        <v>16</v>
      </c>
      <c r="BO33" s="706"/>
      <c r="BP33" s="706">
        <v>16</v>
      </c>
      <c r="BQ33" s="706"/>
      <c r="BR33" s="706">
        <v>24</v>
      </c>
      <c r="BS33" s="706"/>
      <c r="BT33" s="706">
        <v>24</v>
      </c>
      <c r="BU33" s="706"/>
      <c r="BV33" s="706">
        <v>24</v>
      </c>
      <c r="BW33" s="706"/>
      <c r="BX33" s="706">
        <v>24</v>
      </c>
      <c r="BY33" s="706"/>
      <c r="BZ33" s="706">
        <v>24</v>
      </c>
      <c r="CA33" s="706"/>
      <c r="CB33" s="706">
        <v>24</v>
      </c>
      <c r="CC33" s="706"/>
      <c r="CD33" s="706">
        <v>16</v>
      </c>
      <c r="CE33" s="706"/>
      <c r="CF33" s="706">
        <v>16</v>
      </c>
      <c r="CG33" s="706"/>
      <c r="CH33" s="706">
        <v>16</v>
      </c>
      <c r="CI33" s="706"/>
      <c r="CJ33" s="706">
        <v>16</v>
      </c>
      <c r="CK33" s="706"/>
      <c r="CL33" s="706">
        <v>8</v>
      </c>
      <c r="CM33" s="706"/>
      <c r="CN33" s="706">
        <v>16</v>
      </c>
      <c r="CO33" s="706"/>
      <c r="CP33" s="706">
        <v>24</v>
      </c>
      <c r="CQ33" s="706"/>
      <c r="CR33" s="706">
        <v>24</v>
      </c>
      <c r="CS33" s="706"/>
      <c r="CT33" s="706">
        <v>24</v>
      </c>
      <c r="CU33" s="706"/>
      <c r="CV33" s="706">
        <v>24</v>
      </c>
      <c r="CW33" s="706"/>
      <c r="CX33" s="706">
        <v>24</v>
      </c>
      <c r="CY33" s="706"/>
      <c r="CZ33" s="706">
        <v>16</v>
      </c>
      <c r="DA33" s="706"/>
      <c r="DB33" s="706">
        <v>16</v>
      </c>
      <c r="DC33" s="706"/>
      <c r="DD33" s="706">
        <v>16</v>
      </c>
      <c r="DE33" s="706"/>
      <c r="DF33" s="706">
        <v>16</v>
      </c>
      <c r="DG33" s="706"/>
      <c r="DH33" s="706">
        <v>16</v>
      </c>
      <c r="DI33" s="706"/>
      <c r="DJ33" s="706">
        <v>8</v>
      </c>
      <c r="DK33" s="706"/>
      <c r="DL33" s="687"/>
      <c r="DM33" s="688"/>
      <c r="DN33" s="687"/>
      <c r="DO33" s="688"/>
      <c r="DP33" s="687"/>
      <c r="DQ33" s="688"/>
      <c r="DR33" s="706">
        <v>8</v>
      </c>
      <c r="DS33" s="706"/>
      <c r="DT33" s="706">
        <v>8</v>
      </c>
      <c r="DU33" s="706"/>
      <c r="DV33" s="706">
        <v>8</v>
      </c>
      <c r="DW33" s="706"/>
      <c r="DX33" s="687"/>
      <c r="DY33" s="688"/>
      <c r="DZ33" s="687"/>
      <c r="EA33" s="688"/>
      <c r="EB33" s="687"/>
      <c r="EC33" s="691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525">
        <f t="shared" si="3"/>
        <v>0</v>
      </c>
      <c r="EL33" s="533">
        <f t="shared" si="0"/>
        <v>0</v>
      </c>
      <c r="EM33" s="533">
        <f t="shared" si="1"/>
        <v>0</v>
      </c>
      <c r="EN33" s="527">
        <f t="shared" si="2"/>
        <v>0</v>
      </c>
      <c r="EO33" s="49"/>
      <c r="EP33" s="49"/>
      <c r="EQ33" s="49"/>
      <c r="ER33" s="528"/>
      <c r="ES33" s="528"/>
      <c r="ET33" s="528"/>
      <c r="EU33" s="528"/>
      <c r="EV33" s="50"/>
    </row>
    <row r="34" spans="1:152" ht="11.1" customHeight="1" x14ac:dyDescent="0.2">
      <c r="A34" s="144"/>
      <c r="B34" s="570"/>
      <c r="C34" s="711"/>
      <c r="D34" s="714"/>
      <c r="E34" s="715"/>
      <c r="F34" s="700"/>
      <c r="G34" s="701"/>
      <c r="H34" s="700"/>
      <c r="I34" s="701"/>
      <c r="J34" s="700"/>
      <c r="K34" s="701"/>
      <c r="L34" s="700"/>
      <c r="M34" s="701"/>
      <c r="N34" s="700"/>
      <c r="O34" s="701"/>
      <c r="P34" s="700"/>
      <c r="Q34" s="701"/>
      <c r="R34" s="700"/>
      <c r="S34" s="701"/>
      <c r="T34" s="702">
        <f>T33/180</f>
        <v>0.13333333333333333</v>
      </c>
      <c r="U34" s="703"/>
      <c r="V34" s="702">
        <f>V33/180</f>
        <v>0.13333333333333333</v>
      </c>
      <c r="W34" s="703"/>
      <c r="X34" s="702">
        <f>X33/180</f>
        <v>0.13333333333333333</v>
      </c>
      <c r="Y34" s="703"/>
      <c r="Z34" s="702">
        <f>Z33/180</f>
        <v>0.13333333333333333</v>
      </c>
      <c r="AA34" s="703"/>
      <c r="AB34" s="702">
        <f>AB33/180</f>
        <v>8.8888888888888892E-2</v>
      </c>
      <c r="AC34" s="703"/>
      <c r="AD34" s="702">
        <f>AD33/180</f>
        <v>8.8888888888888892E-2</v>
      </c>
      <c r="AE34" s="703"/>
      <c r="AF34" s="702">
        <f>AF33/180</f>
        <v>8.8888888888888892E-2</v>
      </c>
      <c r="AG34" s="703"/>
      <c r="AH34" s="702">
        <f>AH33/180</f>
        <v>8.8888888888888892E-2</v>
      </c>
      <c r="AI34" s="703"/>
      <c r="AJ34" s="702">
        <f>AJ33/180</f>
        <v>8.8888888888888892E-2</v>
      </c>
      <c r="AK34" s="703"/>
      <c r="AL34" s="702">
        <f>AL33/180</f>
        <v>8.8888888888888892E-2</v>
      </c>
      <c r="AM34" s="703"/>
      <c r="AN34" s="702">
        <f>AN33/180</f>
        <v>8.8888888888888892E-2</v>
      </c>
      <c r="AO34" s="703"/>
      <c r="AP34" s="702">
        <f>AP33/180</f>
        <v>4.4444444444444446E-2</v>
      </c>
      <c r="AQ34" s="703"/>
      <c r="AR34" s="702">
        <f>AR33/180</f>
        <v>0.13333333333333333</v>
      </c>
      <c r="AS34" s="703"/>
      <c r="AT34" s="702">
        <f>AT33/180</f>
        <v>0.13333333333333333</v>
      </c>
      <c r="AU34" s="703"/>
      <c r="AV34" s="702">
        <f>AV33/180</f>
        <v>0.13333333333333333</v>
      </c>
      <c r="AW34" s="703"/>
      <c r="AX34" s="702">
        <f>AX33/180</f>
        <v>0.13333333333333333</v>
      </c>
      <c r="AY34" s="703"/>
      <c r="AZ34" s="702">
        <f>AZ33/180</f>
        <v>0.13333333333333333</v>
      </c>
      <c r="BA34" s="703"/>
      <c r="BB34" s="702">
        <f>BB33/180</f>
        <v>0.13333333333333333</v>
      </c>
      <c r="BC34" s="703"/>
      <c r="BD34" s="702">
        <f>BD33/180</f>
        <v>0.13333333333333333</v>
      </c>
      <c r="BE34" s="703"/>
      <c r="BF34" s="702">
        <f>BF33/180</f>
        <v>0.13333333333333333</v>
      </c>
      <c r="BG34" s="703"/>
      <c r="BH34" s="702">
        <f>BH33/180</f>
        <v>0.13333333333333333</v>
      </c>
      <c r="BI34" s="703"/>
      <c r="BJ34" s="702">
        <f>BJ33/180</f>
        <v>0.13333333333333333</v>
      </c>
      <c r="BK34" s="703"/>
      <c r="BL34" s="702">
        <f>BL33/180</f>
        <v>0.13333333333333333</v>
      </c>
      <c r="BM34" s="703"/>
      <c r="BN34" s="702">
        <f>BN33/180</f>
        <v>8.8888888888888892E-2</v>
      </c>
      <c r="BO34" s="703"/>
      <c r="BP34" s="702">
        <f>BP33/180</f>
        <v>8.8888888888888892E-2</v>
      </c>
      <c r="BQ34" s="703"/>
      <c r="BR34" s="702">
        <f>BR33/180</f>
        <v>0.13333333333333333</v>
      </c>
      <c r="BS34" s="703"/>
      <c r="BT34" s="702">
        <f>BT33/180</f>
        <v>0.13333333333333333</v>
      </c>
      <c r="BU34" s="703"/>
      <c r="BV34" s="702">
        <f>BV33/180</f>
        <v>0.13333333333333333</v>
      </c>
      <c r="BW34" s="703"/>
      <c r="BX34" s="702">
        <f>BX33/180</f>
        <v>0.13333333333333333</v>
      </c>
      <c r="BY34" s="703"/>
      <c r="BZ34" s="702">
        <f>BZ33/180</f>
        <v>0.13333333333333333</v>
      </c>
      <c r="CA34" s="703"/>
      <c r="CB34" s="702">
        <f>CB33/180</f>
        <v>0.13333333333333333</v>
      </c>
      <c r="CC34" s="703"/>
      <c r="CD34" s="702">
        <f>CD33/180</f>
        <v>8.8888888888888892E-2</v>
      </c>
      <c r="CE34" s="703"/>
      <c r="CF34" s="702">
        <f>CF33/180</f>
        <v>8.8888888888888892E-2</v>
      </c>
      <c r="CG34" s="703"/>
      <c r="CH34" s="702">
        <f>CH33/180</f>
        <v>8.8888888888888892E-2</v>
      </c>
      <c r="CI34" s="703"/>
      <c r="CJ34" s="702">
        <f>CJ33/180</f>
        <v>8.8888888888888892E-2</v>
      </c>
      <c r="CK34" s="703"/>
      <c r="CL34" s="702">
        <f>CL33/180</f>
        <v>4.4444444444444446E-2</v>
      </c>
      <c r="CM34" s="703"/>
      <c r="CN34" s="702">
        <f>CN33/180</f>
        <v>8.8888888888888892E-2</v>
      </c>
      <c r="CO34" s="703"/>
      <c r="CP34" s="702">
        <f>CP33/180</f>
        <v>0.13333333333333333</v>
      </c>
      <c r="CQ34" s="703"/>
      <c r="CR34" s="702">
        <f>CR33/180</f>
        <v>0.13333333333333333</v>
      </c>
      <c r="CS34" s="703"/>
      <c r="CT34" s="702">
        <f>CT33/180</f>
        <v>0.13333333333333333</v>
      </c>
      <c r="CU34" s="703"/>
      <c r="CV34" s="702">
        <f>CV33/180</f>
        <v>0.13333333333333333</v>
      </c>
      <c r="CW34" s="703"/>
      <c r="CX34" s="702">
        <f>CX33/180</f>
        <v>0.13333333333333333</v>
      </c>
      <c r="CY34" s="703"/>
      <c r="CZ34" s="702">
        <f>CZ33/180</f>
        <v>8.8888888888888892E-2</v>
      </c>
      <c r="DA34" s="703"/>
      <c r="DB34" s="702">
        <f>DB33/180</f>
        <v>8.8888888888888892E-2</v>
      </c>
      <c r="DC34" s="703"/>
      <c r="DD34" s="702">
        <f>DD33/180</f>
        <v>8.8888888888888892E-2</v>
      </c>
      <c r="DE34" s="703"/>
      <c r="DF34" s="702">
        <f>DF33/180</f>
        <v>8.8888888888888892E-2</v>
      </c>
      <c r="DG34" s="703"/>
      <c r="DH34" s="702">
        <f>DH33/180</f>
        <v>8.8888888888888892E-2</v>
      </c>
      <c r="DI34" s="703"/>
      <c r="DJ34" s="702">
        <f>DJ33/180</f>
        <v>4.4444444444444446E-2</v>
      </c>
      <c r="DK34" s="703"/>
      <c r="DL34" s="700"/>
      <c r="DM34" s="701"/>
      <c r="DN34" s="700"/>
      <c r="DO34" s="701"/>
      <c r="DP34" s="700"/>
      <c r="DQ34" s="701"/>
      <c r="DR34" s="702">
        <f>DR33/180</f>
        <v>4.4444444444444446E-2</v>
      </c>
      <c r="DS34" s="703"/>
      <c r="DT34" s="702">
        <f>DT33/180</f>
        <v>4.4444444444444446E-2</v>
      </c>
      <c r="DU34" s="703"/>
      <c r="DV34" s="702">
        <f>DV33/180</f>
        <v>4.4444444444444446E-2</v>
      </c>
      <c r="DW34" s="703"/>
      <c r="DX34" s="700"/>
      <c r="DY34" s="701"/>
      <c r="DZ34" s="700"/>
      <c r="EA34" s="701"/>
      <c r="EB34" s="700"/>
      <c r="EC34" s="709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32">
        <f t="shared" si="3"/>
        <v>0</v>
      </c>
      <c r="EL34" s="535">
        <f t="shared" si="0"/>
        <v>0</v>
      </c>
      <c r="EM34" s="535">
        <f t="shared" si="1"/>
        <v>0</v>
      </c>
      <c r="EN34" s="34">
        <f t="shared" si="2"/>
        <v>0</v>
      </c>
      <c r="EO34" s="49"/>
      <c r="EP34" s="49"/>
      <c r="EQ34" s="49"/>
      <c r="ER34" s="519"/>
      <c r="ES34" s="519"/>
      <c r="ET34" s="519"/>
      <c r="EU34" s="519"/>
      <c r="EV34" s="50"/>
    </row>
    <row r="35" spans="1:152" ht="9" hidden="1" customHeight="1" x14ac:dyDescent="0.2">
      <c r="A35" s="144"/>
      <c r="B35" s="129" t="s">
        <v>24</v>
      </c>
      <c r="C35" s="104"/>
      <c r="D35" s="104" t="s">
        <v>19</v>
      </c>
      <c r="E35" s="139" t="s">
        <v>19</v>
      </c>
      <c r="F35" s="717"/>
      <c r="G35" s="717"/>
      <c r="H35" s="716"/>
      <c r="I35" s="716"/>
      <c r="J35" s="716"/>
      <c r="K35" s="716"/>
      <c r="L35" s="716"/>
      <c r="M35" s="716"/>
      <c r="N35" s="716"/>
      <c r="O35" s="716"/>
      <c r="P35" s="716"/>
      <c r="Q35" s="716"/>
      <c r="R35" s="716"/>
      <c r="S35" s="716"/>
      <c r="T35" s="716"/>
      <c r="U35" s="716"/>
      <c r="V35" s="716"/>
      <c r="W35" s="716"/>
      <c r="X35" s="716"/>
      <c r="Y35" s="716"/>
      <c r="Z35" s="716"/>
      <c r="AA35" s="716"/>
      <c r="AB35" s="716"/>
      <c r="AC35" s="716"/>
      <c r="AD35" s="716"/>
      <c r="AE35" s="716"/>
      <c r="AF35" s="716"/>
      <c r="AG35" s="716"/>
      <c r="AH35" s="716"/>
      <c r="AI35" s="716"/>
      <c r="AJ35" s="716"/>
      <c r="AK35" s="716"/>
      <c r="AL35" s="716"/>
      <c r="AM35" s="716"/>
      <c r="AN35" s="716"/>
      <c r="AO35" s="716"/>
      <c r="AP35" s="716"/>
      <c r="AQ35" s="716"/>
      <c r="AR35" s="716"/>
      <c r="AS35" s="716"/>
      <c r="AT35" s="716"/>
      <c r="AU35" s="716"/>
      <c r="AV35" s="716"/>
      <c r="AW35" s="716"/>
      <c r="AX35" s="716"/>
      <c r="AY35" s="716"/>
      <c r="AZ35" s="716"/>
      <c r="BA35" s="716"/>
      <c r="BB35" s="716"/>
      <c r="BC35" s="716"/>
      <c r="BD35" s="716"/>
      <c r="BE35" s="716"/>
      <c r="BF35" s="716"/>
      <c r="BG35" s="716"/>
      <c r="BH35" s="716"/>
      <c r="BI35" s="716"/>
      <c r="BJ35" s="716"/>
      <c r="BK35" s="716"/>
      <c r="BL35" s="716"/>
      <c r="BM35" s="716"/>
      <c r="BN35" s="716"/>
      <c r="BO35" s="716"/>
      <c r="BP35" s="716"/>
      <c r="BQ35" s="716"/>
      <c r="BR35" s="716"/>
      <c r="BS35" s="716"/>
      <c r="BT35" s="716"/>
      <c r="BU35" s="716"/>
      <c r="BV35" s="716"/>
      <c r="BW35" s="716"/>
      <c r="BX35" s="716"/>
      <c r="BY35" s="716"/>
      <c r="BZ35" s="716"/>
      <c r="CA35" s="716"/>
      <c r="CB35" s="716"/>
      <c r="CC35" s="716"/>
      <c r="CD35" s="716"/>
      <c r="CE35" s="716"/>
      <c r="CF35" s="716"/>
      <c r="CG35" s="716"/>
      <c r="CH35" s="716"/>
      <c r="CI35" s="716"/>
      <c r="CJ35" s="716"/>
      <c r="CK35" s="716"/>
      <c r="CL35" s="716"/>
      <c r="CM35" s="716"/>
      <c r="CN35" s="716"/>
      <c r="CO35" s="716"/>
      <c r="CP35" s="716"/>
      <c r="CQ35" s="716"/>
      <c r="CR35" s="716"/>
      <c r="CS35" s="716"/>
      <c r="CT35" s="716"/>
      <c r="CU35" s="716"/>
      <c r="CV35" s="716"/>
      <c r="CW35" s="716"/>
      <c r="CX35" s="716"/>
      <c r="CY35" s="716"/>
      <c r="CZ35" s="716"/>
      <c r="DA35" s="716"/>
      <c r="DB35" s="716"/>
      <c r="DC35" s="716"/>
      <c r="DD35" s="716"/>
      <c r="DE35" s="716"/>
      <c r="DF35" s="716"/>
      <c r="DG35" s="716"/>
      <c r="DH35" s="716"/>
      <c r="DI35" s="716"/>
      <c r="DJ35" s="716"/>
      <c r="DK35" s="716"/>
      <c r="DL35" s="716"/>
      <c r="DM35" s="716"/>
      <c r="DN35" s="716"/>
      <c r="DO35" s="716"/>
      <c r="DP35" s="716"/>
      <c r="DQ35" s="716"/>
      <c r="DR35" s="716"/>
      <c r="DS35" s="716"/>
      <c r="DT35" s="716"/>
      <c r="DU35" s="716"/>
      <c r="DV35" s="716"/>
      <c r="DW35" s="716"/>
      <c r="DX35" s="716"/>
      <c r="DY35" s="716"/>
      <c r="DZ35" s="718"/>
      <c r="EA35" s="722"/>
      <c r="EB35" s="718"/>
      <c r="EC35" s="719"/>
      <c r="ED35" s="49"/>
      <c r="EE35" s="523"/>
      <c r="EF35" s="530"/>
      <c r="EG35" s="530"/>
      <c r="EH35" s="524"/>
      <c r="EI35" s="49"/>
      <c r="EJ35" s="49"/>
      <c r="EK35" s="525">
        <f t="shared" si="3"/>
        <v>0</v>
      </c>
      <c r="EL35" s="533">
        <f t="shared" si="0"/>
        <v>0</v>
      </c>
      <c r="EM35" s="533">
        <f t="shared" si="1"/>
        <v>0</v>
      </c>
      <c r="EN35" s="527">
        <f t="shared" si="2"/>
        <v>0</v>
      </c>
      <c r="EO35" s="49"/>
      <c r="EP35" s="49"/>
      <c r="EQ35" s="49"/>
      <c r="ER35" s="528"/>
      <c r="ES35" s="528"/>
      <c r="ET35" s="528"/>
      <c r="EU35" s="528"/>
      <c r="EV35" s="50"/>
    </row>
    <row r="36" spans="1:152" ht="9" hidden="1" customHeight="1" x14ac:dyDescent="0.2">
      <c r="A36" s="144"/>
      <c r="B36" s="119"/>
      <c r="C36" s="624"/>
      <c r="D36" s="91"/>
      <c r="E36" s="140"/>
      <c r="F36" s="720"/>
      <c r="G36" s="721"/>
      <c r="H36" s="695"/>
      <c r="I36" s="696"/>
      <c r="J36" s="695"/>
      <c r="K36" s="696"/>
      <c r="L36" s="695"/>
      <c r="M36" s="696"/>
      <c r="N36" s="695"/>
      <c r="O36" s="696"/>
      <c r="P36" s="695"/>
      <c r="Q36" s="696"/>
      <c r="R36" s="695"/>
      <c r="S36" s="696"/>
      <c r="T36" s="695"/>
      <c r="U36" s="696"/>
      <c r="V36" s="695"/>
      <c r="W36" s="696"/>
      <c r="X36" s="695"/>
      <c r="Y36" s="696"/>
      <c r="Z36" s="695"/>
      <c r="AA36" s="696"/>
      <c r="AB36" s="695"/>
      <c r="AC36" s="696"/>
      <c r="AD36" s="695"/>
      <c r="AE36" s="696"/>
      <c r="AF36" s="695"/>
      <c r="AG36" s="696"/>
      <c r="AH36" s="695"/>
      <c r="AI36" s="696"/>
      <c r="AJ36" s="695"/>
      <c r="AK36" s="696"/>
      <c r="AL36" s="695"/>
      <c r="AM36" s="696"/>
      <c r="AN36" s="695"/>
      <c r="AO36" s="696"/>
      <c r="AP36" s="695"/>
      <c r="AQ36" s="696"/>
      <c r="AR36" s="695"/>
      <c r="AS36" s="696"/>
      <c r="AT36" s="695"/>
      <c r="AU36" s="696"/>
      <c r="AV36" s="695"/>
      <c r="AW36" s="696"/>
      <c r="AX36" s="695"/>
      <c r="AY36" s="696"/>
      <c r="AZ36" s="695"/>
      <c r="BA36" s="696"/>
      <c r="BB36" s="695"/>
      <c r="BC36" s="696"/>
      <c r="BD36" s="695"/>
      <c r="BE36" s="696"/>
      <c r="BF36" s="695"/>
      <c r="BG36" s="696"/>
      <c r="BH36" s="695"/>
      <c r="BI36" s="696"/>
      <c r="BJ36" s="695"/>
      <c r="BK36" s="696"/>
      <c r="BL36" s="695"/>
      <c r="BM36" s="696"/>
      <c r="BN36" s="695"/>
      <c r="BO36" s="696"/>
      <c r="BP36" s="695"/>
      <c r="BQ36" s="696"/>
      <c r="BR36" s="695"/>
      <c r="BS36" s="696"/>
      <c r="BT36" s="695"/>
      <c r="BU36" s="696"/>
      <c r="BV36" s="695"/>
      <c r="BW36" s="696"/>
      <c r="BX36" s="695"/>
      <c r="BY36" s="696"/>
      <c r="BZ36" s="695"/>
      <c r="CA36" s="696"/>
      <c r="CB36" s="695"/>
      <c r="CC36" s="696"/>
      <c r="CD36" s="695"/>
      <c r="CE36" s="696"/>
      <c r="CF36" s="695"/>
      <c r="CG36" s="696"/>
      <c r="CH36" s="695"/>
      <c r="CI36" s="696"/>
      <c r="CJ36" s="695"/>
      <c r="CK36" s="696"/>
      <c r="CL36" s="695"/>
      <c r="CM36" s="696"/>
      <c r="CN36" s="695"/>
      <c r="CO36" s="696"/>
      <c r="CP36" s="695"/>
      <c r="CQ36" s="696"/>
      <c r="CR36" s="695"/>
      <c r="CS36" s="696"/>
      <c r="CT36" s="695"/>
      <c r="CU36" s="696"/>
      <c r="CV36" s="695"/>
      <c r="CW36" s="696"/>
      <c r="CX36" s="695"/>
      <c r="CY36" s="696"/>
      <c r="CZ36" s="695"/>
      <c r="DA36" s="696"/>
      <c r="DB36" s="695"/>
      <c r="DC36" s="696"/>
      <c r="DD36" s="695"/>
      <c r="DE36" s="696"/>
      <c r="DF36" s="695"/>
      <c r="DG36" s="696"/>
      <c r="DH36" s="695"/>
      <c r="DI36" s="696"/>
      <c r="DJ36" s="695"/>
      <c r="DK36" s="696"/>
      <c r="DL36" s="695"/>
      <c r="DM36" s="696"/>
      <c r="DN36" s="695"/>
      <c r="DO36" s="696"/>
      <c r="DP36" s="695"/>
      <c r="DQ36" s="696"/>
      <c r="DR36" s="695"/>
      <c r="DS36" s="696"/>
      <c r="DT36" s="695"/>
      <c r="DU36" s="696"/>
      <c r="DV36" s="695"/>
      <c r="DW36" s="696"/>
      <c r="DX36" s="695"/>
      <c r="DY36" s="696"/>
      <c r="DZ36" s="695"/>
      <c r="EA36" s="696"/>
      <c r="EB36" s="695"/>
      <c r="EC36" s="697"/>
      <c r="ED36" s="49"/>
      <c r="EE36" s="523"/>
      <c r="EF36" s="530"/>
      <c r="EG36" s="530"/>
      <c r="EH36" s="524"/>
      <c r="EI36" s="49"/>
      <c r="EJ36" s="49"/>
      <c r="EK36" s="32">
        <f t="shared" si="3"/>
        <v>0</v>
      </c>
      <c r="EL36" s="535">
        <f t="shared" si="0"/>
        <v>0</v>
      </c>
      <c r="EM36" s="535">
        <f t="shared" si="1"/>
        <v>0</v>
      </c>
      <c r="EN36" s="34">
        <f t="shared" si="2"/>
        <v>0</v>
      </c>
      <c r="EO36" s="49"/>
      <c r="EP36" s="49"/>
      <c r="EQ36" s="49"/>
      <c r="ER36" s="519"/>
      <c r="ES36" s="519"/>
      <c r="ET36" s="519"/>
      <c r="EU36" s="519"/>
      <c r="EV36" s="50"/>
    </row>
    <row r="37" spans="1:152" ht="9" hidden="1" customHeight="1" x14ac:dyDescent="0.2">
      <c r="A37" s="144"/>
      <c r="B37" s="552" t="s">
        <v>23</v>
      </c>
      <c r="C37" s="624"/>
      <c r="D37" s="624" t="s">
        <v>19</v>
      </c>
      <c r="E37" s="140" t="s">
        <v>19</v>
      </c>
      <c r="F37" s="723"/>
      <c r="G37" s="723"/>
      <c r="H37" s="693"/>
      <c r="I37" s="693"/>
      <c r="J37" s="693"/>
      <c r="K37" s="693"/>
      <c r="L37" s="693"/>
      <c r="M37" s="693"/>
      <c r="N37" s="693"/>
      <c r="O37" s="693"/>
      <c r="P37" s="693"/>
      <c r="Q37" s="693"/>
      <c r="R37" s="693"/>
      <c r="S37" s="693"/>
      <c r="T37" s="693"/>
      <c r="U37" s="693"/>
      <c r="V37" s="693"/>
      <c r="W37" s="693"/>
      <c r="X37" s="693"/>
      <c r="Y37" s="693"/>
      <c r="Z37" s="693"/>
      <c r="AA37" s="693"/>
      <c r="AB37" s="693"/>
      <c r="AC37" s="693"/>
      <c r="AD37" s="693"/>
      <c r="AE37" s="693"/>
      <c r="AF37" s="693"/>
      <c r="AG37" s="693"/>
      <c r="AH37" s="693"/>
      <c r="AI37" s="693"/>
      <c r="AJ37" s="693"/>
      <c r="AK37" s="693"/>
      <c r="AL37" s="693"/>
      <c r="AM37" s="693"/>
      <c r="AN37" s="693"/>
      <c r="AO37" s="693"/>
      <c r="AP37" s="693"/>
      <c r="AQ37" s="693"/>
      <c r="AR37" s="693"/>
      <c r="AS37" s="693"/>
      <c r="AT37" s="693"/>
      <c r="AU37" s="693"/>
      <c r="AV37" s="693"/>
      <c r="AW37" s="693"/>
      <c r="AX37" s="693"/>
      <c r="AY37" s="693"/>
      <c r="AZ37" s="693"/>
      <c r="BA37" s="693"/>
      <c r="BB37" s="693"/>
      <c r="BC37" s="693"/>
      <c r="BD37" s="693"/>
      <c r="BE37" s="693"/>
      <c r="BF37" s="693"/>
      <c r="BG37" s="693"/>
      <c r="BH37" s="693"/>
      <c r="BI37" s="693"/>
      <c r="BJ37" s="693"/>
      <c r="BK37" s="693"/>
      <c r="BL37" s="693"/>
      <c r="BM37" s="693"/>
      <c r="BN37" s="693"/>
      <c r="BO37" s="693"/>
      <c r="BP37" s="693"/>
      <c r="BQ37" s="693"/>
      <c r="BR37" s="693"/>
      <c r="BS37" s="693"/>
      <c r="BT37" s="693"/>
      <c r="BU37" s="693"/>
      <c r="BV37" s="693"/>
      <c r="BW37" s="693"/>
      <c r="BX37" s="693"/>
      <c r="BY37" s="693"/>
      <c r="BZ37" s="693"/>
      <c r="CA37" s="693"/>
      <c r="CB37" s="693"/>
      <c r="CC37" s="693"/>
      <c r="CD37" s="693"/>
      <c r="CE37" s="693"/>
      <c r="CF37" s="693"/>
      <c r="CG37" s="693"/>
      <c r="CH37" s="693"/>
      <c r="CI37" s="693"/>
      <c r="CJ37" s="693"/>
      <c r="CK37" s="693"/>
      <c r="CL37" s="693"/>
      <c r="CM37" s="693"/>
      <c r="CN37" s="693"/>
      <c r="CO37" s="693"/>
      <c r="CP37" s="693"/>
      <c r="CQ37" s="693"/>
      <c r="CR37" s="693"/>
      <c r="CS37" s="693"/>
      <c r="CT37" s="693"/>
      <c r="CU37" s="693"/>
      <c r="CV37" s="693"/>
      <c r="CW37" s="693"/>
      <c r="CX37" s="693"/>
      <c r="CY37" s="693"/>
      <c r="CZ37" s="693"/>
      <c r="DA37" s="693"/>
      <c r="DB37" s="693"/>
      <c r="DC37" s="693"/>
      <c r="DD37" s="693"/>
      <c r="DE37" s="693"/>
      <c r="DF37" s="693"/>
      <c r="DG37" s="693"/>
      <c r="DH37" s="693"/>
      <c r="DI37" s="693"/>
      <c r="DJ37" s="693"/>
      <c r="DK37" s="693"/>
      <c r="DL37" s="693"/>
      <c r="DM37" s="693"/>
      <c r="DN37" s="693"/>
      <c r="DO37" s="693"/>
      <c r="DP37" s="693"/>
      <c r="DQ37" s="693"/>
      <c r="DR37" s="693"/>
      <c r="DS37" s="693"/>
      <c r="DT37" s="693"/>
      <c r="DU37" s="693"/>
      <c r="DV37" s="693"/>
      <c r="DW37" s="693"/>
      <c r="DX37" s="693"/>
      <c r="DY37" s="693"/>
      <c r="DZ37" s="695"/>
      <c r="EA37" s="696"/>
      <c r="EB37" s="695"/>
      <c r="EC37" s="697"/>
      <c r="ED37" s="49"/>
      <c r="EE37" s="523"/>
      <c r="EF37" s="530"/>
      <c r="EG37" s="530"/>
      <c r="EH37" s="524"/>
      <c r="EI37" s="49"/>
      <c r="EJ37" s="49"/>
      <c r="EK37" s="525">
        <f t="shared" si="3"/>
        <v>0</v>
      </c>
      <c r="EL37" s="533">
        <f t="shared" si="0"/>
        <v>0</v>
      </c>
      <c r="EM37" s="533">
        <f t="shared" si="1"/>
        <v>0</v>
      </c>
      <c r="EN37" s="527">
        <f t="shared" si="2"/>
        <v>0</v>
      </c>
      <c r="EO37" s="49"/>
      <c r="EP37" s="49"/>
      <c r="EQ37" s="49"/>
      <c r="ER37" s="528"/>
      <c r="ES37" s="528"/>
      <c r="ET37" s="528"/>
      <c r="EU37" s="528"/>
      <c r="EV37" s="50"/>
    </row>
    <row r="38" spans="1:152" ht="9" hidden="1" customHeight="1" x14ac:dyDescent="0.2">
      <c r="A38" s="144"/>
      <c r="B38" s="552"/>
      <c r="C38" s="624"/>
      <c r="D38" s="91"/>
      <c r="E38" s="140"/>
      <c r="F38" s="720"/>
      <c r="G38" s="721"/>
      <c r="H38" s="695"/>
      <c r="I38" s="696"/>
      <c r="J38" s="695"/>
      <c r="K38" s="696"/>
      <c r="L38" s="695"/>
      <c r="M38" s="696"/>
      <c r="N38" s="695"/>
      <c r="O38" s="696"/>
      <c r="P38" s="695"/>
      <c r="Q38" s="696"/>
      <c r="R38" s="695"/>
      <c r="S38" s="696"/>
      <c r="T38" s="695"/>
      <c r="U38" s="696"/>
      <c r="V38" s="695"/>
      <c r="W38" s="696"/>
      <c r="X38" s="695"/>
      <c r="Y38" s="696"/>
      <c r="Z38" s="695"/>
      <c r="AA38" s="696"/>
      <c r="AB38" s="695"/>
      <c r="AC38" s="696"/>
      <c r="AD38" s="695"/>
      <c r="AE38" s="696"/>
      <c r="AF38" s="695"/>
      <c r="AG38" s="696"/>
      <c r="AH38" s="695"/>
      <c r="AI38" s="696"/>
      <c r="AJ38" s="695"/>
      <c r="AK38" s="696"/>
      <c r="AL38" s="695"/>
      <c r="AM38" s="696"/>
      <c r="AN38" s="695"/>
      <c r="AO38" s="696"/>
      <c r="AP38" s="695"/>
      <c r="AQ38" s="696"/>
      <c r="AR38" s="695"/>
      <c r="AS38" s="696"/>
      <c r="AT38" s="695"/>
      <c r="AU38" s="696"/>
      <c r="AV38" s="695"/>
      <c r="AW38" s="696"/>
      <c r="AX38" s="695"/>
      <c r="AY38" s="696"/>
      <c r="AZ38" s="695"/>
      <c r="BA38" s="696"/>
      <c r="BB38" s="695"/>
      <c r="BC38" s="696"/>
      <c r="BD38" s="695"/>
      <c r="BE38" s="696"/>
      <c r="BF38" s="695"/>
      <c r="BG38" s="696"/>
      <c r="BH38" s="695"/>
      <c r="BI38" s="696"/>
      <c r="BJ38" s="695"/>
      <c r="BK38" s="696"/>
      <c r="BL38" s="695"/>
      <c r="BM38" s="696"/>
      <c r="BN38" s="695"/>
      <c r="BO38" s="696"/>
      <c r="BP38" s="695"/>
      <c r="BQ38" s="696"/>
      <c r="BR38" s="695"/>
      <c r="BS38" s="696"/>
      <c r="BT38" s="695"/>
      <c r="BU38" s="696"/>
      <c r="BV38" s="695"/>
      <c r="BW38" s="696"/>
      <c r="BX38" s="695"/>
      <c r="BY38" s="696"/>
      <c r="BZ38" s="695"/>
      <c r="CA38" s="696"/>
      <c r="CB38" s="695"/>
      <c r="CC38" s="696"/>
      <c r="CD38" s="695"/>
      <c r="CE38" s="696"/>
      <c r="CF38" s="695"/>
      <c r="CG38" s="696"/>
      <c r="CH38" s="695"/>
      <c r="CI38" s="696"/>
      <c r="CJ38" s="695"/>
      <c r="CK38" s="696"/>
      <c r="CL38" s="695"/>
      <c r="CM38" s="696"/>
      <c r="CN38" s="695"/>
      <c r="CO38" s="696"/>
      <c r="CP38" s="695"/>
      <c r="CQ38" s="696"/>
      <c r="CR38" s="695"/>
      <c r="CS38" s="696"/>
      <c r="CT38" s="695"/>
      <c r="CU38" s="696"/>
      <c r="CV38" s="695"/>
      <c r="CW38" s="696"/>
      <c r="CX38" s="695"/>
      <c r="CY38" s="696"/>
      <c r="CZ38" s="695"/>
      <c r="DA38" s="696"/>
      <c r="DB38" s="695"/>
      <c r="DC38" s="696"/>
      <c r="DD38" s="695"/>
      <c r="DE38" s="696"/>
      <c r="DF38" s="695"/>
      <c r="DG38" s="696"/>
      <c r="DH38" s="695"/>
      <c r="DI38" s="696"/>
      <c r="DJ38" s="695"/>
      <c r="DK38" s="696"/>
      <c r="DL38" s="695"/>
      <c r="DM38" s="696"/>
      <c r="DN38" s="695"/>
      <c r="DO38" s="696"/>
      <c r="DP38" s="695"/>
      <c r="DQ38" s="696"/>
      <c r="DR38" s="695"/>
      <c r="DS38" s="696"/>
      <c r="DT38" s="695"/>
      <c r="DU38" s="696"/>
      <c r="DV38" s="695"/>
      <c r="DW38" s="696"/>
      <c r="DX38" s="695"/>
      <c r="DY38" s="696"/>
      <c r="DZ38" s="695"/>
      <c r="EA38" s="696"/>
      <c r="EB38" s="695"/>
      <c r="EC38" s="697"/>
      <c r="ED38" s="49"/>
      <c r="EE38" s="523"/>
      <c r="EF38" s="530"/>
      <c r="EG38" s="530"/>
      <c r="EH38" s="524"/>
      <c r="EI38" s="49"/>
      <c r="EJ38" s="49"/>
      <c r="EK38" s="32">
        <f t="shared" si="3"/>
        <v>0</v>
      </c>
      <c r="EL38" s="535">
        <f t="shared" si="0"/>
        <v>0</v>
      </c>
      <c r="EM38" s="535">
        <f t="shared" si="1"/>
        <v>0</v>
      </c>
      <c r="EN38" s="34">
        <f t="shared" si="2"/>
        <v>0</v>
      </c>
      <c r="EO38" s="49"/>
      <c r="EP38" s="49"/>
      <c r="EQ38" s="49"/>
      <c r="ER38" s="519"/>
      <c r="ES38" s="519"/>
      <c r="ET38" s="519"/>
      <c r="EU38" s="519"/>
      <c r="EV38" s="50"/>
    </row>
    <row r="39" spans="1:152" ht="9" hidden="1" customHeight="1" x14ac:dyDescent="0.2">
      <c r="A39" s="144"/>
      <c r="B39" s="119" t="s">
        <v>25</v>
      </c>
      <c r="C39" s="624"/>
      <c r="D39" s="624" t="s">
        <v>19</v>
      </c>
      <c r="E39" s="140" t="s">
        <v>19</v>
      </c>
      <c r="F39" s="723"/>
      <c r="G39" s="723"/>
      <c r="H39" s="693"/>
      <c r="I39" s="693"/>
      <c r="J39" s="693"/>
      <c r="K39" s="693"/>
      <c r="L39" s="693"/>
      <c r="M39" s="693"/>
      <c r="N39" s="693"/>
      <c r="O39" s="693"/>
      <c r="P39" s="693"/>
      <c r="Q39" s="693"/>
      <c r="R39" s="693"/>
      <c r="S39" s="693"/>
      <c r="T39" s="693"/>
      <c r="U39" s="693"/>
      <c r="V39" s="693"/>
      <c r="W39" s="693"/>
      <c r="X39" s="693"/>
      <c r="Y39" s="693"/>
      <c r="Z39" s="693"/>
      <c r="AA39" s="693"/>
      <c r="AB39" s="693"/>
      <c r="AC39" s="693"/>
      <c r="AD39" s="693"/>
      <c r="AE39" s="693"/>
      <c r="AF39" s="693"/>
      <c r="AG39" s="693"/>
      <c r="AH39" s="693"/>
      <c r="AI39" s="693"/>
      <c r="AJ39" s="693"/>
      <c r="AK39" s="693"/>
      <c r="AL39" s="693"/>
      <c r="AM39" s="693"/>
      <c r="AN39" s="693"/>
      <c r="AO39" s="693"/>
      <c r="AP39" s="693"/>
      <c r="AQ39" s="693"/>
      <c r="AR39" s="693"/>
      <c r="AS39" s="693"/>
      <c r="AT39" s="693"/>
      <c r="AU39" s="693"/>
      <c r="AV39" s="693"/>
      <c r="AW39" s="693"/>
      <c r="AX39" s="693"/>
      <c r="AY39" s="693"/>
      <c r="AZ39" s="693"/>
      <c r="BA39" s="693"/>
      <c r="BB39" s="693"/>
      <c r="BC39" s="693"/>
      <c r="BD39" s="693"/>
      <c r="BE39" s="693"/>
      <c r="BF39" s="693"/>
      <c r="BG39" s="693"/>
      <c r="BH39" s="693"/>
      <c r="BI39" s="693"/>
      <c r="BJ39" s="693"/>
      <c r="BK39" s="693"/>
      <c r="BL39" s="693"/>
      <c r="BM39" s="693"/>
      <c r="BN39" s="693"/>
      <c r="BO39" s="693"/>
      <c r="BP39" s="693"/>
      <c r="BQ39" s="693"/>
      <c r="BR39" s="693"/>
      <c r="BS39" s="693"/>
      <c r="BT39" s="693"/>
      <c r="BU39" s="693"/>
      <c r="BV39" s="693"/>
      <c r="BW39" s="693"/>
      <c r="BX39" s="693"/>
      <c r="BY39" s="693"/>
      <c r="BZ39" s="693"/>
      <c r="CA39" s="693"/>
      <c r="CB39" s="693"/>
      <c r="CC39" s="693"/>
      <c r="CD39" s="693"/>
      <c r="CE39" s="693"/>
      <c r="CF39" s="693"/>
      <c r="CG39" s="693"/>
      <c r="CH39" s="693"/>
      <c r="CI39" s="693"/>
      <c r="CJ39" s="693"/>
      <c r="CK39" s="693"/>
      <c r="CL39" s="693"/>
      <c r="CM39" s="693"/>
      <c r="CN39" s="693"/>
      <c r="CO39" s="693"/>
      <c r="CP39" s="693"/>
      <c r="CQ39" s="693"/>
      <c r="CR39" s="693"/>
      <c r="CS39" s="693"/>
      <c r="CT39" s="693"/>
      <c r="CU39" s="693"/>
      <c r="CV39" s="693"/>
      <c r="CW39" s="693"/>
      <c r="CX39" s="693"/>
      <c r="CY39" s="693"/>
      <c r="CZ39" s="693"/>
      <c r="DA39" s="693"/>
      <c r="DB39" s="693"/>
      <c r="DC39" s="693"/>
      <c r="DD39" s="693"/>
      <c r="DE39" s="693"/>
      <c r="DF39" s="693"/>
      <c r="DG39" s="693"/>
      <c r="DH39" s="693"/>
      <c r="DI39" s="693"/>
      <c r="DJ39" s="693"/>
      <c r="DK39" s="693"/>
      <c r="DL39" s="693"/>
      <c r="DM39" s="693"/>
      <c r="DN39" s="693"/>
      <c r="DO39" s="693"/>
      <c r="DP39" s="693"/>
      <c r="DQ39" s="693"/>
      <c r="DR39" s="693"/>
      <c r="DS39" s="693"/>
      <c r="DT39" s="693"/>
      <c r="DU39" s="693"/>
      <c r="DV39" s="693"/>
      <c r="DW39" s="693"/>
      <c r="DX39" s="693"/>
      <c r="DY39" s="693"/>
      <c r="DZ39" s="695"/>
      <c r="EA39" s="696"/>
      <c r="EB39" s="695"/>
      <c r="EC39" s="697"/>
      <c r="ED39" s="49"/>
      <c r="EE39" s="523"/>
      <c r="EF39" s="530"/>
      <c r="EG39" s="530"/>
      <c r="EH39" s="524"/>
      <c r="EI39" s="49"/>
      <c r="EJ39" s="49"/>
      <c r="EK39" s="525">
        <f t="shared" si="3"/>
        <v>0</v>
      </c>
      <c r="EL39" s="533">
        <f t="shared" si="0"/>
        <v>0</v>
      </c>
      <c r="EM39" s="533">
        <f t="shared" si="1"/>
        <v>0</v>
      </c>
      <c r="EN39" s="527">
        <f t="shared" si="2"/>
        <v>0</v>
      </c>
      <c r="EO39" s="49"/>
      <c r="EP39" s="49"/>
      <c r="EQ39" s="49"/>
      <c r="ER39" s="528"/>
      <c r="ES39" s="528"/>
      <c r="ET39" s="528"/>
      <c r="EU39" s="528"/>
      <c r="EV39" s="50"/>
    </row>
    <row r="40" spans="1:152" ht="11.1" customHeight="1" x14ac:dyDescent="0.2">
      <c r="A40" s="144"/>
      <c r="B40" s="568" t="s">
        <v>188</v>
      </c>
      <c r="C40" s="107" t="s">
        <v>216</v>
      </c>
      <c r="D40" s="625" t="s">
        <v>196</v>
      </c>
      <c r="E40" s="626" t="s">
        <v>218</v>
      </c>
      <c r="F40" s="686"/>
      <c r="G40" s="686"/>
      <c r="H40" s="706">
        <v>20</v>
      </c>
      <c r="I40" s="706"/>
      <c r="J40" s="706">
        <v>20</v>
      </c>
      <c r="K40" s="706"/>
      <c r="L40" s="706">
        <v>20</v>
      </c>
      <c r="M40" s="706"/>
      <c r="N40" s="706">
        <v>20</v>
      </c>
      <c r="O40" s="706"/>
      <c r="P40" s="706">
        <v>20</v>
      </c>
      <c r="Q40" s="706"/>
      <c r="R40" s="706">
        <v>20</v>
      </c>
      <c r="S40" s="706"/>
      <c r="T40" s="706">
        <v>20</v>
      </c>
      <c r="U40" s="706"/>
      <c r="V40" s="706">
        <v>20</v>
      </c>
      <c r="W40" s="706"/>
      <c r="X40" s="706">
        <v>20</v>
      </c>
      <c r="Y40" s="706"/>
      <c r="Z40" s="706">
        <v>20</v>
      </c>
      <c r="AA40" s="706"/>
      <c r="AB40" s="706">
        <v>20</v>
      </c>
      <c r="AC40" s="706"/>
      <c r="AD40" s="706">
        <v>20</v>
      </c>
      <c r="AE40" s="706"/>
      <c r="AF40" s="706">
        <v>20</v>
      </c>
      <c r="AG40" s="706"/>
      <c r="AH40" s="706">
        <v>20</v>
      </c>
      <c r="AI40" s="706"/>
      <c r="AJ40" s="706">
        <v>20</v>
      </c>
      <c r="AK40" s="706"/>
      <c r="AL40" s="706">
        <v>20</v>
      </c>
      <c r="AM40" s="706"/>
      <c r="AN40" s="706">
        <v>20</v>
      </c>
      <c r="AO40" s="706"/>
      <c r="AP40" s="706">
        <v>30</v>
      </c>
      <c r="AQ40" s="706"/>
      <c r="AR40" s="706">
        <v>40</v>
      </c>
      <c r="AS40" s="706"/>
      <c r="AT40" s="706">
        <v>40</v>
      </c>
      <c r="AU40" s="706"/>
      <c r="AV40" s="706">
        <v>40</v>
      </c>
      <c r="AW40" s="706"/>
      <c r="AX40" s="706">
        <v>40</v>
      </c>
      <c r="AY40" s="706"/>
      <c r="AZ40" s="706">
        <v>40</v>
      </c>
      <c r="BA40" s="706"/>
      <c r="BB40" s="706">
        <v>40</v>
      </c>
      <c r="BC40" s="706"/>
      <c r="BD40" s="706">
        <v>40</v>
      </c>
      <c r="BE40" s="706"/>
      <c r="BF40" s="706">
        <v>40</v>
      </c>
      <c r="BG40" s="706"/>
      <c r="BH40" s="706">
        <v>40</v>
      </c>
      <c r="BI40" s="706"/>
      <c r="BJ40" s="706">
        <v>40</v>
      </c>
      <c r="BK40" s="706"/>
      <c r="BL40" s="706">
        <v>40</v>
      </c>
      <c r="BM40" s="706"/>
      <c r="BN40" s="706">
        <v>40</v>
      </c>
      <c r="BO40" s="706"/>
      <c r="BP40" s="706">
        <v>40</v>
      </c>
      <c r="BQ40" s="706"/>
      <c r="BR40" s="706">
        <v>40</v>
      </c>
      <c r="BS40" s="706"/>
      <c r="BT40" s="706">
        <v>40</v>
      </c>
      <c r="BU40" s="706"/>
      <c r="BV40" s="706">
        <v>40</v>
      </c>
      <c r="BW40" s="706"/>
      <c r="BX40" s="706">
        <v>40</v>
      </c>
      <c r="BY40" s="706"/>
      <c r="BZ40" s="706">
        <v>40</v>
      </c>
      <c r="CA40" s="706"/>
      <c r="CB40" s="706">
        <v>40</v>
      </c>
      <c r="CC40" s="706"/>
      <c r="CD40" s="706">
        <v>40</v>
      </c>
      <c r="CE40" s="706"/>
      <c r="CF40" s="706">
        <v>40</v>
      </c>
      <c r="CG40" s="706"/>
      <c r="CH40" s="706">
        <v>40</v>
      </c>
      <c r="CI40" s="706"/>
      <c r="CJ40" s="706">
        <v>50</v>
      </c>
      <c r="CK40" s="706"/>
      <c r="CL40" s="706">
        <v>40</v>
      </c>
      <c r="CM40" s="706"/>
      <c r="CN40" s="706">
        <v>40</v>
      </c>
      <c r="CO40" s="706"/>
      <c r="CP40" s="706">
        <v>40</v>
      </c>
      <c r="CQ40" s="706"/>
      <c r="CR40" s="706">
        <v>40</v>
      </c>
      <c r="CS40" s="706"/>
      <c r="CT40" s="706">
        <v>40</v>
      </c>
      <c r="CU40" s="706"/>
      <c r="CV40" s="706">
        <v>40</v>
      </c>
      <c r="CW40" s="706"/>
      <c r="CX40" s="706">
        <v>40</v>
      </c>
      <c r="CY40" s="706"/>
      <c r="CZ40" s="706">
        <v>40</v>
      </c>
      <c r="DA40" s="706"/>
      <c r="DB40" s="706">
        <v>40</v>
      </c>
      <c r="DC40" s="706"/>
      <c r="DD40" s="706">
        <v>40</v>
      </c>
      <c r="DE40" s="706"/>
      <c r="DF40" s="706">
        <v>40</v>
      </c>
      <c r="DG40" s="706"/>
      <c r="DH40" s="706">
        <v>40</v>
      </c>
      <c r="DI40" s="706"/>
      <c r="DJ40" s="706">
        <v>40</v>
      </c>
      <c r="DK40" s="706"/>
      <c r="DL40" s="706">
        <v>30</v>
      </c>
      <c r="DM40" s="706"/>
      <c r="DN40" s="706">
        <v>30</v>
      </c>
      <c r="DO40" s="706"/>
      <c r="DP40" s="706">
        <v>20</v>
      </c>
      <c r="DQ40" s="706"/>
      <c r="DR40" s="706">
        <v>20</v>
      </c>
      <c r="DS40" s="706"/>
      <c r="DT40" s="706">
        <v>20</v>
      </c>
      <c r="DU40" s="706"/>
      <c r="DV40" s="706">
        <v>20</v>
      </c>
      <c r="DW40" s="706"/>
      <c r="DX40" s="687"/>
      <c r="DY40" s="688"/>
      <c r="DZ40" s="687"/>
      <c r="EA40" s="688"/>
      <c r="EB40" s="687"/>
      <c r="EC40" s="691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si="3"/>
        <v>0</v>
      </c>
      <c r="EL40" s="533">
        <f t="shared" si="0"/>
        <v>0</v>
      </c>
      <c r="EM40" s="533">
        <f t="shared" si="1"/>
        <v>0</v>
      </c>
      <c r="EN40" s="527">
        <f t="shared" si="2"/>
        <v>0</v>
      </c>
      <c r="EO40" s="49"/>
      <c r="EP40" s="49"/>
      <c r="EQ40" s="49"/>
      <c r="ER40" s="528"/>
      <c r="ES40" s="528"/>
      <c r="ET40" s="528"/>
      <c r="EU40" s="529"/>
      <c r="EV40" s="50"/>
    </row>
    <row r="41" spans="1:152" ht="11.1" customHeight="1" x14ac:dyDescent="0.2">
      <c r="A41" s="144"/>
      <c r="B41" s="569"/>
      <c r="C41" s="109"/>
      <c r="D41" s="584"/>
      <c r="E41" s="606" t="s">
        <v>219</v>
      </c>
      <c r="F41" s="700"/>
      <c r="G41" s="701"/>
      <c r="H41" s="702">
        <f>H40/180</f>
        <v>0.1111111111111111</v>
      </c>
      <c r="I41" s="703"/>
      <c r="J41" s="702">
        <f>J40/180</f>
        <v>0.1111111111111111</v>
      </c>
      <c r="K41" s="703"/>
      <c r="L41" s="702">
        <f>L40/180</f>
        <v>0.1111111111111111</v>
      </c>
      <c r="M41" s="703"/>
      <c r="N41" s="702">
        <f>N40/180</f>
        <v>0.1111111111111111</v>
      </c>
      <c r="O41" s="703"/>
      <c r="P41" s="702">
        <f>P40/180</f>
        <v>0.1111111111111111</v>
      </c>
      <c r="Q41" s="703"/>
      <c r="R41" s="702">
        <f>R40/180</f>
        <v>0.1111111111111111</v>
      </c>
      <c r="S41" s="703"/>
      <c r="T41" s="702">
        <f>T40/180</f>
        <v>0.1111111111111111</v>
      </c>
      <c r="U41" s="703"/>
      <c r="V41" s="702">
        <f>V40/180</f>
        <v>0.1111111111111111</v>
      </c>
      <c r="W41" s="703"/>
      <c r="X41" s="702">
        <f>X40/180</f>
        <v>0.1111111111111111</v>
      </c>
      <c r="Y41" s="703"/>
      <c r="Z41" s="702">
        <f>Z40/180</f>
        <v>0.1111111111111111</v>
      </c>
      <c r="AA41" s="703"/>
      <c r="AB41" s="702">
        <f>AB40/180</f>
        <v>0.1111111111111111</v>
      </c>
      <c r="AC41" s="703"/>
      <c r="AD41" s="702">
        <f>AD40/180</f>
        <v>0.1111111111111111</v>
      </c>
      <c r="AE41" s="703"/>
      <c r="AF41" s="702">
        <f>AF40/180</f>
        <v>0.1111111111111111</v>
      </c>
      <c r="AG41" s="703"/>
      <c r="AH41" s="702">
        <f>AH40/180</f>
        <v>0.1111111111111111</v>
      </c>
      <c r="AI41" s="703"/>
      <c r="AJ41" s="702">
        <f>AJ40/180</f>
        <v>0.1111111111111111</v>
      </c>
      <c r="AK41" s="703"/>
      <c r="AL41" s="702">
        <f>AL40/180</f>
        <v>0.1111111111111111</v>
      </c>
      <c r="AM41" s="703"/>
      <c r="AN41" s="702">
        <f>AN40/180</f>
        <v>0.1111111111111111</v>
      </c>
      <c r="AO41" s="703"/>
      <c r="AP41" s="702">
        <f>AP40/180</f>
        <v>0.16666666666666666</v>
      </c>
      <c r="AQ41" s="703"/>
      <c r="AR41" s="702">
        <f>AR40/180</f>
        <v>0.22222222222222221</v>
      </c>
      <c r="AS41" s="703"/>
      <c r="AT41" s="702">
        <f>AT40/180</f>
        <v>0.22222222222222221</v>
      </c>
      <c r="AU41" s="703"/>
      <c r="AV41" s="702">
        <f>AV40/180</f>
        <v>0.22222222222222221</v>
      </c>
      <c r="AW41" s="703"/>
      <c r="AX41" s="702">
        <f>AX40/180</f>
        <v>0.22222222222222221</v>
      </c>
      <c r="AY41" s="703"/>
      <c r="AZ41" s="702">
        <f>AZ40/180</f>
        <v>0.22222222222222221</v>
      </c>
      <c r="BA41" s="703"/>
      <c r="BB41" s="702">
        <f>BB40/180</f>
        <v>0.22222222222222221</v>
      </c>
      <c r="BC41" s="703"/>
      <c r="BD41" s="702">
        <f>BD40/180</f>
        <v>0.22222222222222221</v>
      </c>
      <c r="BE41" s="703"/>
      <c r="BF41" s="702">
        <f>BF40/180</f>
        <v>0.22222222222222221</v>
      </c>
      <c r="BG41" s="703"/>
      <c r="BH41" s="702">
        <f>BH40/180</f>
        <v>0.22222222222222221</v>
      </c>
      <c r="BI41" s="703"/>
      <c r="BJ41" s="702">
        <f>BJ40/180</f>
        <v>0.22222222222222221</v>
      </c>
      <c r="BK41" s="703"/>
      <c r="BL41" s="702">
        <f>BL40/180</f>
        <v>0.22222222222222221</v>
      </c>
      <c r="BM41" s="703"/>
      <c r="BN41" s="702">
        <f>BN40/180</f>
        <v>0.22222222222222221</v>
      </c>
      <c r="BO41" s="703"/>
      <c r="BP41" s="702">
        <f>BP40/180</f>
        <v>0.22222222222222221</v>
      </c>
      <c r="BQ41" s="703"/>
      <c r="BR41" s="702">
        <f>BR40/180</f>
        <v>0.22222222222222221</v>
      </c>
      <c r="BS41" s="703"/>
      <c r="BT41" s="702">
        <f>BT40/180</f>
        <v>0.22222222222222221</v>
      </c>
      <c r="BU41" s="703"/>
      <c r="BV41" s="702">
        <f>BV40/180</f>
        <v>0.22222222222222221</v>
      </c>
      <c r="BW41" s="703"/>
      <c r="BX41" s="702">
        <f>BX40/180</f>
        <v>0.22222222222222221</v>
      </c>
      <c r="BY41" s="703"/>
      <c r="BZ41" s="702">
        <f>BZ40/180</f>
        <v>0.22222222222222221</v>
      </c>
      <c r="CA41" s="703"/>
      <c r="CB41" s="702">
        <f>CB40/180</f>
        <v>0.22222222222222221</v>
      </c>
      <c r="CC41" s="703"/>
      <c r="CD41" s="702">
        <f>CD40/180</f>
        <v>0.22222222222222221</v>
      </c>
      <c r="CE41" s="703"/>
      <c r="CF41" s="702">
        <f>CF40/180</f>
        <v>0.22222222222222221</v>
      </c>
      <c r="CG41" s="703"/>
      <c r="CH41" s="702">
        <f>CH40/180</f>
        <v>0.22222222222222221</v>
      </c>
      <c r="CI41" s="703"/>
      <c r="CJ41" s="702">
        <f>CJ40/180</f>
        <v>0.27777777777777779</v>
      </c>
      <c r="CK41" s="703"/>
      <c r="CL41" s="702">
        <f>CL40/180</f>
        <v>0.22222222222222221</v>
      </c>
      <c r="CM41" s="703"/>
      <c r="CN41" s="702">
        <f>CN40/180</f>
        <v>0.22222222222222221</v>
      </c>
      <c r="CO41" s="703"/>
      <c r="CP41" s="702">
        <f>CP40/180</f>
        <v>0.22222222222222221</v>
      </c>
      <c r="CQ41" s="703"/>
      <c r="CR41" s="702">
        <f>CR40/180</f>
        <v>0.22222222222222221</v>
      </c>
      <c r="CS41" s="703"/>
      <c r="CT41" s="702">
        <f>CT40/180</f>
        <v>0.22222222222222221</v>
      </c>
      <c r="CU41" s="703"/>
      <c r="CV41" s="702">
        <f>CV40/180</f>
        <v>0.22222222222222221</v>
      </c>
      <c r="CW41" s="703"/>
      <c r="CX41" s="702">
        <f>CX40/180</f>
        <v>0.22222222222222221</v>
      </c>
      <c r="CY41" s="703"/>
      <c r="CZ41" s="702">
        <f>CZ40/180</f>
        <v>0.22222222222222221</v>
      </c>
      <c r="DA41" s="703"/>
      <c r="DB41" s="702">
        <f>DB40/180</f>
        <v>0.22222222222222221</v>
      </c>
      <c r="DC41" s="703"/>
      <c r="DD41" s="702">
        <f>DD40/180</f>
        <v>0.22222222222222221</v>
      </c>
      <c r="DE41" s="703"/>
      <c r="DF41" s="702">
        <f>DF40/180</f>
        <v>0.22222222222222221</v>
      </c>
      <c r="DG41" s="703"/>
      <c r="DH41" s="702">
        <f>DH40/180</f>
        <v>0.22222222222222221</v>
      </c>
      <c r="DI41" s="703"/>
      <c r="DJ41" s="702">
        <f>DJ40/180</f>
        <v>0.22222222222222221</v>
      </c>
      <c r="DK41" s="703"/>
      <c r="DL41" s="702">
        <f>DL40/180</f>
        <v>0.16666666666666666</v>
      </c>
      <c r="DM41" s="703"/>
      <c r="DN41" s="702">
        <f>DN40/180</f>
        <v>0.16666666666666666</v>
      </c>
      <c r="DO41" s="703"/>
      <c r="DP41" s="702">
        <f>DP40/180</f>
        <v>0.1111111111111111</v>
      </c>
      <c r="DQ41" s="703"/>
      <c r="DR41" s="702">
        <f>DR40/180</f>
        <v>0.1111111111111111</v>
      </c>
      <c r="DS41" s="703"/>
      <c r="DT41" s="702">
        <f>DT40/180</f>
        <v>0.1111111111111111</v>
      </c>
      <c r="DU41" s="703"/>
      <c r="DV41" s="702">
        <f>DV40/180</f>
        <v>0.1111111111111111</v>
      </c>
      <c r="DW41" s="703"/>
      <c r="DX41" s="700"/>
      <c r="DY41" s="701"/>
      <c r="DZ41" s="700"/>
      <c r="EA41" s="701"/>
      <c r="EB41" s="700"/>
      <c r="EC41" s="709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"/>
        <v>0</v>
      </c>
      <c r="EL41" s="535">
        <f t="shared" si="0"/>
        <v>0</v>
      </c>
      <c r="EM41" s="535">
        <f t="shared" si="1"/>
        <v>0</v>
      </c>
      <c r="EN41" s="34">
        <f t="shared" si="2"/>
        <v>0</v>
      </c>
      <c r="EO41" s="49"/>
      <c r="EP41" s="49"/>
      <c r="EQ41" s="49"/>
      <c r="ER41" s="519"/>
      <c r="ES41" s="519"/>
      <c r="ET41" s="519"/>
      <c r="EU41" s="482"/>
      <c r="EV41" s="50"/>
    </row>
    <row r="42" spans="1:152" ht="5.25" customHeight="1" x14ac:dyDescent="0.2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>
        <f t="shared" si="3"/>
        <v>0</v>
      </c>
      <c r="EL42" s="67">
        <f t="shared" si="0"/>
        <v>0</v>
      </c>
      <c r="EM42" s="67">
        <f t="shared" si="1"/>
        <v>0</v>
      </c>
      <c r="EN42" s="67">
        <f t="shared" si="2"/>
        <v>0</v>
      </c>
      <c r="EQ42" s="144"/>
      <c r="ER42" s="482"/>
      <c r="ES42" s="482"/>
      <c r="ET42" s="482"/>
      <c r="EU42" s="482"/>
      <c r="EV42" s="50"/>
    </row>
    <row r="43" spans="1:152" ht="5.25" customHeight="1" thickBot="1" x14ac:dyDescent="0.25">
      <c r="B43" s="116"/>
      <c r="C43" s="117"/>
      <c r="D43" s="1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E43" s="10"/>
      <c r="EF43" s="10"/>
      <c r="EG43" s="10"/>
      <c r="EH43" s="10"/>
      <c r="EK43" s="67"/>
      <c r="EL43" s="67"/>
      <c r="EM43" s="67"/>
      <c r="EN43" s="67"/>
      <c r="EQ43" s="144"/>
      <c r="ER43" s="482"/>
      <c r="ES43" s="482"/>
      <c r="ET43" s="482"/>
      <c r="EU43" s="482"/>
      <c r="EV43" s="50"/>
    </row>
    <row r="44" spans="1:152" ht="11.1" customHeight="1" thickBot="1" x14ac:dyDescent="0.25">
      <c r="B44" s="187"/>
      <c r="C44" s="729" t="s">
        <v>80</v>
      </c>
      <c r="D44" s="730"/>
      <c r="E44" s="554"/>
      <c r="F44" s="731">
        <f>SUM(F19,F22,,F24,F26,F28,F30,F33,F40)</f>
        <v>0</v>
      </c>
      <c r="G44" s="725"/>
      <c r="H44" s="724">
        <f t="shared" ref="H44" si="4">SUM(H19,H22,,H24,H26,H28,H30,H33,H40)</f>
        <v>96</v>
      </c>
      <c r="I44" s="725"/>
      <c r="J44" s="725">
        <f t="shared" ref="J44" si="5">SUM(J19,J22,,J24,J26,J28,J30,J33,J40)</f>
        <v>96</v>
      </c>
      <c r="K44" s="725"/>
      <c r="L44" s="725">
        <f t="shared" ref="L44" si="6">SUM(L19,L22,,L24,L26,L28,L30,L33,L40)</f>
        <v>116</v>
      </c>
      <c r="M44" s="725"/>
      <c r="N44" s="725">
        <f t="shared" ref="N44" si="7">SUM(N19,N22,,N24,N26,N28,N30,N33,N40)</f>
        <v>116</v>
      </c>
      <c r="O44" s="725"/>
      <c r="P44" s="725">
        <f t="shared" ref="P44" si="8">SUM(P19,P22,,P24,P26,P28,P30,P33,P40)</f>
        <v>116</v>
      </c>
      <c r="Q44" s="725"/>
      <c r="R44" s="726">
        <f t="shared" ref="R44" si="9">SUM(R19,R22,,R24,R26,R28,R30,R33,R40)</f>
        <v>116</v>
      </c>
      <c r="S44" s="727"/>
      <c r="T44" s="728">
        <f t="shared" ref="T44" si="10">SUM(T19,T22,,T24,T26,T28,T30,T33,T40)</f>
        <v>290</v>
      </c>
      <c r="U44" s="725"/>
      <c r="V44" s="725">
        <f t="shared" ref="V44" si="11">SUM(V19,V22,,V24,V26,V28,V30,V33,V40)</f>
        <v>410</v>
      </c>
      <c r="W44" s="725"/>
      <c r="X44" s="725">
        <f t="shared" ref="X44" si="12">SUM(X19,X22,,X24,X26,X28,X30,X33,X40)</f>
        <v>410</v>
      </c>
      <c r="Y44" s="725"/>
      <c r="Z44" s="725">
        <f t="shared" ref="Z44" si="13">SUM(Z19,Z22,,Z24,Z26,Z28,Z30,Z33,Z40)</f>
        <v>410</v>
      </c>
      <c r="AA44" s="725"/>
      <c r="AB44" s="725">
        <f t="shared" ref="AB44" si="14">SUM(AB19,AB22,,AB24,AB26,AB28,AB30,AB33,AB40)</f>
        <v>402</v>
      </c>
      <c r="AC44" s="725"/>
      <c r="AD44" s="725">
        <f t="shared" ref="AD44" si="15">SUM(AD19,AD22,,AD24,AD26,AD28,AD30,AD33,AD40)</f>
        <v>402</v>
      </c>
      <c r="AE44" s="725"/>
      <c r="AF44" s="725">
        <f t="shared" ref="AF44" si="16">SUM(AF19,AF22,,AF24,AF26,AF28,AF30,AF33,AF40)</f>
        <v>402</v>
      </c>
      <c r="AG44" s="725"/>
      <c r="AH44" s="724">
        <f t="shared" ref="AH44" si="17">SUM(AH19,AH22,,AH24,AH26,AH28,AH30,AH33,AH40)</f>
        <v>402</v>
      </c>
      <c r="AI44" s="725"/>
      <c r="AJ44" s="725">
        <f t="shared" ref="AJ44" si="18">SUM(AJ19,AJ22,,AJ24,AJ26,AJ28,AJ30,AJ33,AJ40)</f>
        <v>402</v>
      </c>
      <c r="AK44" s="725"/>
      <c r="AL44" s="725">
        <f t="shared" ref="AL44" si="19">SUM(AL19,AL22,,AL24,AL26,AL28,AL30,AL33,AL40)</f>
        <v>402</v>
      </c>
      <c r="AM44" s="725"/>
      <c r="AN44" s="725">
        <f t="shared" ref="AN44" si="20">SUM(AN19,AN22,,AN24,AN26,AN28,AN30,AN33,AN40)</f>
        <v>362</v>
      </c>
      <c r="AO44" s="725"/>
      <c r="AP44" s="726">
        <f t="shared" ref="AP44" si="21">SUM(AP19,AP22,,AP24,AP26,AP28,AP30,AP33,AP40)</f>
        <v>344</v>
      </c>
      <c r="AQ44" s="727"/>
      <c r="AR44" s="728">
        <f t="shared" ref="AR44" si="22">SUM(AR19,AR22,,AR24,AR26,AR28,AR30,AR33,AR40)</f>
        <v>470</v>
      </c>
      <c r="AS44" s="725"/>
      <c r="AT44" s="725">
        <f t="shared" ref="AT44" si="23">SUM(AT19,AT22,,AT24,AT26,AT28,AT30,AT33,AT40)</f>
        <v>580</v>
      </c>
      <c r="AU44" s="725"/>
      <c r="AV44" s="725">
        <f t="shared" ref="AV44" si="24">SUM(AV19,AV22,,AV24,AV26,AV28,AV30,AV33,AV40)</f>
        <v>580</v>
      </c>
      <c r="AW44" s="725"/>
      <c r="AX44" s="725">
        <f t="shared" ref="AX44" si="25">SUM(AX19,AX22,,AX24,AX26,AX28,AX30,AX33,AX40)</f>
        <v>580</v>
      </c>
      <c r="AY44" s="725"/>
      <c r="AZ44" s="725">
        <f t="shared" ref="AZ44" si="26">SUM(AZ19,AZ22,,AZ24,AZ26,AZ28,AZ30,AZ33,AZ40)</f>
        <v>580</v>
      </c>
      <c r="BA44" s="725"/>
      <c r="BB44" s="725">
        <f t="shared" ref="BB44" si="27">SUM(BB19,BB22,,BB24,BB26,BB28,BB30,BB33,BB40)</f>
        <v>580</v>
      </c>
      <c r="BC44" s="725"/>
      <c r="BD44" s="725">
        <f t="shared" ref="BD44" si="28">SUM(BD19,BD22,,BD24,BD26,BD28,BD30,BD33,BD40)</f>
        <v>580</v>
      </c>
      <c r="BE44" s="725"/>
      <c r="BF44" s="724">
        <f t="shared" ref="BF44" si="29">SUM(BF19,BF22,,BF24,BF26,BF28,BF30,BF33,BF40)</f>
        <v>580</v>
      </c>
      <c r="BG44" s="725"/>
      <c r="BH44" s="725">
        <f t="shared" ref="BH44" si="30">SUM(BH19,BH22,,BH24,BH26,BH28,BH30,BH33,BH40)</f>
        <v>580</v>
      </c>
      <c r="BI44" s="725"/>
      <c r="BJ44" s="725">
        <f t="shared" ref="BJ44" si="31">SUM(BJ19,BJ22,,BJ24,BJ26,BJ28,BJ30,BJ33,BJ40)</f>
        <v>580</v>
      </c>
      <c r="BK44" s="725"/>
      <c r="BL44" s="725">
        <f t="shared" ref="BL44" si="32">SUM(BL19,BL22,,BL24,BL26,BL28,BL30,BL33,BL40)</f>
        <v>580</v>
      </c>
      <c r="BM44" s="725"/>
      <c r="BN44" s="726">
        <f t="shared" ref="BN44" si="33">SUM(BN19,BN22,,BN24,BN26,BN28,BN30,BN33,BN40)</f>
        <v>402</v>
      </c>
      <c r="BO44" s="727"/>
      <c r="BP44" s="728">
        <f t="shared" ref="BP44" si="34">SUM(BP19,BP22,,BP24,BP26,BP28,BP30,BP33,BP40)</f>
        <v>362</v>
      </c>
      <c r="BQ44" s="725"/>
      <c r="BR44" s="725">
        <f t="shared" ref="BR44" si="35">SUM(BR19,BR22,,BR24,BR26,BR28,BR30,BR33,BR40)</f>
        <v>420</v>
      </c>
      <c r="BS44" s="725"/>
      <c r="BT44" s="725">
        <f t="shared" ref="BT44" si="36">SUM(BT19,BT22,,BT24,BT26,BT28,BT30,BT33,BT40)</f>
        <v>480</v>
      </c>
      <c r="BU44" s="725"/>
      <c r="BV44" s="724">
        <f t="shared" ref="BV44" si="37">SUM(BV19,BV22,,BV24,BV26,BV28,BV30,BV33,BV40)</f>
        <v>480</v>
      </c>
      <c r="BW44" s="725"/>
      <c r="BX44" s="725">
        <f t="shared" ref="BX44" si="38">SUM(BX19,BX22,,BX24,BX26,BX28,BX30,BX33,BX40)</f>
        <v>480</v>
      </c>
      <c r="BY44" s="725"/>
      <c r="BZ44" s="725">
        <f t="shared" ref="BZ44" si="39">SUM(BZ19,BZ22,,BZ24,BZ26,BZ28,BZ30,BZ33,BZ40)</f>
        <v>480</v>
      </c>
      <c r="CA44" s="725"/>
      <c r="CB44" s="725">
        <f t="shared" ref="CB44" si="40">SUM(CB19,CB22,,CB24,CB26,CB28,CB30,CB33,CB40)</f>
        <v>480</v>
      </c>
      <c r="CC44" s="725"/>
      <c r="CD44" s="725">
        <f t="shared" ref="CD44" si="41">SUM(CD19,CD22,,CD24,CD26,CD28,CD30,CD33,CD40)</f>
        <v>432</v>
      </c>
      <c r="CE44" s="725"/>
      <c r="CF44" s="725">
        <f t="shared" ref="CF44" si="42">SUM(CF19,CF22,,CF24,CF26,CF28,CF30,CF33,CF40)</f>
        <v>432</v>
      </c>
      <c r="CG44" s="725"/>
      <c r="CH44" s="725">
        <f t="shared" ref="CH44" si="43">SUM(CH19,CH22,,CH24,CH26,CH28,CH30,CH33,CH40)</f>
        <v>432</v>
      </c>
      <c r="CI44" s="725"/>
      <c r="CJ44" s="725">
        <f t="shared" ref="CJ44" si="44">SUM(CJ19,CJ22,,CJ24,CJ26,CJ28,CJ30,CJ33,CJ40)</f>
        <v>392</v>
      </c>
      <c r="CK44" s="725"/>
      <c r="CL44" s="726">
        <f t="shared" ref="CL44" si="45">SUM(CL19,CL22,,CL24,CL26,CL28,CL30,CL33,CL40)</f>
        <v>354</v>
      </c>
      <c r="CM44" s="727"/>
      <c r="CN44" s="728">
        <f t="shared" ref="CN44" si="46">SUM(CN19,CN22,,CN24,CN26,CN28,CN30,CN33,CN40)</f>
        <v>382</v>
      </c>
      <c r="CO44" s="725"/>
      <c r="CP44" s="725">
        <f t="shared" ref="CP44" si="47">SUM(CP19,CP22,,CP24,CP26,CP28,CP30,CP33,CP40)</f>
        <v>440</v>
      </c>
      <c r="CQ44" s="725"/>
      <c r="CR44" s="725">
        <f t="shared" ref="CR44" si="48">SUM(CR19,CR22,,CR24,CR26,CR28,CR30,CR33,CR40)</f>
        <v>460</v>
      </c>
      <c r="CS44" s="725"/>
      <c r="CT44" s="725">
        <f t="shared" ref="CT44" si="49">SUM(CT19,CT22,,CT24,CT26,CT28,CT30,CT33,CT40)</f>
        <v>460</v>
      </c>
      <c r="CU44" s="725"/>
      <c r="CV44" s="725">
        <f t="shared" ref="CV44" si="50">SUM(CV19,CV22,,CV24,CV26,CV28,CV30,CV33,CV40)</f>
        <v>460</v>
      </c>
      <c r="CW44" s="725"/>
      <c r="CX44" s="725">
        <f t="shared" ref="CX44" si="51">SUM(CX19,CX22,,CX24,CX26,CX28,CX30,CX33,CX40)</f>
        <v>460</v>
      </c>
      <c r="CY44" s="725"/>
      <c r="CZ44" s="725">
        <f t="shared" ref="CZ44" si="52">SUM(CZ19,CZ22,,CZ24,CZ26,CZ28,CZ30,CZ33,CZ40)</f>
        <v>452</v>
      </c>
      <c r="DA44" s="725"/>
      <c r="DB44" s="725">
        <f t="shared" ref="DB44" si="53">SUM(DB19,DB22,,DB24,DB26,DB28,DB30,DB33,DB40)</f>
        <v>452</v>
      </c>
      <c r="DC44" s="725"/>
      <c r="DD44" s="725">
        <f t="shared" ref="DD44" si="54">SUM(DD19,DD22,,DD24,DD26,DD28,DD30,DD33,DD40)</f>
        <v>432</v>
      </c>
      <c r="DE44" s="725"/>
      <c r="DF44" s="725">
        <f t="shared" ref="DF44" si="55">SUM(DF19,DF22,,DF24,DF26,DF28,DF30,DF33,DF40)</f>
        <v>432</v>
      </c>
      <c r="DG44" s="725"/>
      <c r="DH44" s="725">
        <f t="shared" ref="DH44" si="56">SUM(DH19,DH22,,DH24,DH26,DH28,DH30,DH33,DH40)</f>
        <v>372</v>
      </c>
      <c r="DI44" s="725"/>
      <c r="DJ44" s="726">
        <f t="shared" ref="DJ44" si="57">SUM(DJ19,DJ22,,DJ24,DJ26,DJ28,DJ30,DJ33,DJ40)</f>
        <v>336</v>
      </c>
      <c r="DK44" s="727"/>
      <c r="DL44" s="728">
        <f t="shared" ref="DL44" si="58">SUM(DL19,DL22,,DL24,DL26,DL28,DL30,DL33,DL40)</f>
        <v>78</v>
      </c>
      <c r="DM44" s="725"/>
      <c r="DN44" s="725">
        <f t="shared" ref="DN44" si="59">SUM(DN19,DN22,,DN24,DN26,DN28,DN30,DN33,DN40)</f>
        <v>78</v>
      </c>
      <c r="DO44" s="725"/>
      <c r="DP44" s="725">
        <f t="shared" ref="DP44" si="60">SUM(DP19,DP22,,DP24,DP26,DP28,DP30,DP33,DP40)</f>
        <v>60</v>
      </c>
      <c r="DQ44" s="725"/>
      <c r="DR44" s="725">
        <f t="shared" ref="DR44" si="61">SUM(DR19,DR22,,DR24,DR26,DR28,DR30,DR33,DR40)</f>
        <v>108</v>
      </c>
      <c r="DS44" s="725"/>
      <c r="DT44" s="725">
        <f t="shared" ref="DT44" si="62">SUM(DT19,DT22,,DT24,DT26,DT28,DT30,DT33,DT40)</f>
        <v>108</v>
      </c>
      <c r="DU44" s="725"/>
      <c r="DV44" s="725">
        <f t="shared" ref="DV44" si="63">SUM(DV19,DV22,,DV24,DV26,DV28,DV30,DV33,DV40)</f>
        <v>92</v>
      </c>
      <c r="DW44" s="725"/>
      <c r="DX44" s="725">
        <f t="shared" ref="DX44" si="64">SUM(DX19,DX22,,DX24,DX26,DX28,DX30,DX33,DX40)</f>
        <v>0</v>
      </c>
      <c r="DY44" s="725"/>
      <c r="DZ44" s="725">
        <f t="shared" ref="DZ44" si="65">SUM(DZ19,DZ22,,DZ24,DZ26,DZ28,DZ30,DZ33,DZ40)</f>
        <v>0</v>
      </c>
      <c r="EA44" s="725"/>
      <c r="EB44" s="725">
        <f t="shared" ref="EB44" si="66">SUM(EB19,EB22,,EB24,EB26,EB28,EB30,EB33,EB40)</f>
        <v>0</v>
      </c>
      <c r="EC44" s="732"/>
      <c r="ED44" s="50"/>
      <c r="EI44" s="144"/>
      <c r="EJ44" s="144"/>
      <c r="EK44" s="733">
        <f>SUM(EK18:EN42)</f>
        <v>0</v>
      </c>
      <c r="EL44" s="734"/>
      <c r="EM44" s="734"/>
      <c r="EN44" s="735"/>
      <c r="EO44" s="50"/>
      <c r="EP44" s="144"/>
      <c r="EQ44" s="49"/>
      <c r="ER44" s="482"/>
      <c r="ES44" s="482"/>
      <c r="ET44" s="482"/>
      <c r="EU44" s="482"/>
      <c r="EV44" s="50"/>
    </row>
    <row r="45" spans="1:152" ht="20.25" customHeight="1" thickBot="1" x14ac:dyDescent="0.25">
      <c r="B45" s="187"/>
      <c r="C45" s="729" t="s">
        <v>197</v>
      </c>
      <c r="D45" s="730"/>
      <c r="E45" s="554"/>
      <c r="F45" s="736">
        <f t="shared" ref="F45" si="67">F44/180</f>
        <v>0</v>
      </c>
      <c r="G45" s="737"/>
      <c r="H45" s="737">
        <f t="shared" ref="H45" si="68">H44/180</f>
        <v>0.53333333333333333</v>
      </c>
      <c r="I45" s="737"/>
      <c r="J45" s="737">
        <f t="shared" ref="J45" si="69">J44/180</f>
        <v>0.53333333333333333</v>
      </c>
      <c r="K45" s="737"/>
      <c r="L45" s="737">
        <f>L44/180</f>
        <v>0.64444444444444449</v>
      </c>
      <c r="M45" s="737"/>
      <c r="N45" s="737">
        <f t="shared" ref="N45" si="70">N44/180</f>
        <v>0.64444444444444449</v>
      </c>
      <c r="O45" s="737"/>
      <c r="P45" s="737">
        <f t="shared" ref="P45" si="71">P44/180</f>
        <v>0.64444444444444449</v>
      </c>
      <c r="Q45" s="737"/>
      <c r="R45" s="738">
        <f t="shared" ref="R45" si="72">R44/180</f>
        <v>0.64444444444444449</v>
      </c>
      <c r="S45" s="739"/>
      <c r="T45" s="740">
        <f t="shared" ref="T45" si="73">T44/180</f>
        <v>1.6111111111111112</v>
      </c>
      <c r="U45" s="737"/>
      <c r="V45" s="737">
        <f t="shared" ref="V45" si="74">V44/180</f>
        <v>2.2777777777777777</v>
      </c>
      <c r="W45" s="737"/>
      <c r="X45" s="737">
        <f t="shared" ref="X45" si="75">X44/180</f>
        <v>2.2777777777777777</v>
      </c>
      <c r="Y45" s="737"/>
      <c r="Z45" s="737">
        <f t="shared" ref="Z45" si="76">Z44/180</f>
        <v>2.2777777777777777</v>
      </c>
      <c r="AA45" s="737"/>
      <c r="AB45" s="737">
        <f t="shared" ref="AB45" si="77">AB44/180</f>
        <v>2.2333333333333334</v>
      </c>
      <c r="AC45" s="737"/>
      <c r="AD45" s="737">
        <f t="shared" ref="AD45" si="78">AD44/180</f>
        <v>2.2333333333333334</v>
      </c>
      <c r="AE45" s="737"/>
      <c r="AF45" s="737">
        <f t="shared" ref="AF45" si="79">AF44/180</f>
        <v>2.2333333333333334</v>
      </c>
      <c r="AG45" s="737"/>
      <c r="AH45" s="737">
        <f t="shared" ref="AH45" si="80">AH44/180</f>
        <v>2.2333333333333334</v>
      </c>
      <c r="AI45" s="737"/>
      <c r="AJ45" s="737">
        <f t="shared" ref="AJ45" si="81">AJ44/180</f>
        <v>2.2333333333333334</v>
      </c>
      <c r="AK45" s="737"/>
      <c r="AL45" s="737">
        <f t="shared" ref="AL45" si="82">AL44/180</f>
        <v>2.2333333333333334</v>
      </c>
      <c r="AM45" s="737"/>
      <c r="AN45" s="737">
        <f t="shared" ref="AN45" si="83">AN44/180</f>
        <v>2.0111111111111111</v>
      </c>
      <c r="AO45" s="737"/>
      <c r="AP45" s="738">
        <f t="shared" ref="AP45" si="84">AP44/180</f>
        <v>1.9111111111111112</v>
      </c>
      <c r="AQ45" s="739"/>
      <c r="AR45" s="740">
        <f t="shared" ref="AR45" si="85">AR44/180</f>
        <v>2.6111111111111112</v>
      </c>
      <c r="AS45" s="737"/>
      <c r="AT45" s="737">
        <f t="shared" ref="AT45" si="86">AT44/180</f>
        <v>3.2222222222222223</v>
      </c>
      <c r="AU45" s="737"/>
      <c r="AV45" s="737">
        <f t="shared" ref="AV45" si="87">AV44/180</f>
        <v>3.2222222222222223</v>
      </c>
      <c r="AW45" s="737"/>
      <c r="AX45" s="737">
        <f t="shared" ref="AX45" si="88">AX44/180</f>
        <v>3.2222222222222223</v>
      </c>
      <c r="AY45" s="737"/>
      <c r="AZ45" s="737">
        <f t="shared" ref="AZ45" si="89">AZ44/180</f>
        <v>3.2222222222222223</v>
      </c>
      <c r="BA45" s="737"/>
      <c r="BB45" s="737">
        <f t="shared" ref="BB45" si="90">BB44/180</f>
        <v>3.2222222222222223</v>
      </c>
      <c r="BC45" s="737"/>
      <c r="BD45" s="737">
        <f t="shared" ref="BD45" si="91">BD44/180</f>
        <v>3.2222222222222223</v>
      </c>
      <c r="BE45" s="737"/>
      <c r="BF45" s="737">
        <f t="shared" ref="BF45" si="92">BF44/180</f>
        <v>3.2222222222222223</v>
      </c>
      <c r="BG45" s="737"/>
      <c r="BH45" s="737">
        <f t="shared" ref="BH45" si="93">BH44/180</f>
        <v>3.2222222222222223</v>
      </c>
      <c r="BI45" s="737"/>
      <c r="BJ45" s="737">
        <f t="shared" ref="BJ45" si="94">BJ44/180</f>
        <v>3.2222222222222223</v>
      </c>
      <c r="BK45" s="737"/>
      <c r="BL45" s="737">
        <f t="shared" ref="BL45" si="95">BL44/180</f>
        <v>3.2222222222222223</v>
      </c>
      <c r="BM45" s="737"/>
      <c r="BN45" s="738">
        <f t="shared" ref="BN45" si="96">BN44/180</f>
        <v>2.2333333333333334</v>
      </c>
      <c r="BO45" s="739"/>
      <c r="BP45" s="740">
        <f t="shared" ref="BP45" si="97">BP44/180</f>
        <v>2.0111111111111111</v>
      </c>
      <c r="BQ45" s="737"/>
      <c r="BR45" s="737">
        <f t="shared" ref="BR45" si="98">BR44/180</f>
        <v>2.3333333333333335</v>
      </c>
      <c r="BS45" s="737"/>
      <c r="BT45" s="737">
        <f t="shared" ref="BT45" si="99">BT44/180</f>
        <v>2.6666666666666665</v>
      </c>
      <c r="BU45" s="737"/>
      <c r="BV45" s="737">
        <f t="shared" ref="BV45" si="100">BV44/180</f>
        <v>2.6666666666666665</v>
      </c>
      <c r="BW45" s="737"/>
      <c r="BX45" s="737">
        <f t="shared" ref="BX45" si="101">BX44/180</f>
        <v>2.6666666666666665</v>
      </c>
      <c r="BY45" s="737"/>
      <c r="BZ45" s="737">
        <f t="shared" ref="BZ45" si="102">BZ44/180</f>
        <v>2.6666666666666665</v>
      </c>
      <c r="CA45" s="737"/>
      <c r="CB45" s="737">
        <f t="shared" ref="CB45" si="103">CB44/180</f>
        <v>2.6666666666666665</v>
      </c>
      <c r="CC45" s="737"/>
      <c r="CD45" s="737">
        <f t="shared" ref="CD45" si="104">CD44/180</f>
        <v>2.4</v>
      </c>
      <c r="CE45" s="737"/>
      <c r="CF45" s="737">
        <f t="shared" ref="CF45" si="105">CF44/180</f>
        <v>2.4</v>
      </c>
      <c r="CG45" s="737"/>
      <c r="CH45" s="737">
        <f t="shared" ref="CH45" si="106">CH44/180</f>
        <v>2.4</v>
      </c>
      <c r="CI45" s="737"/>
      <c r="CJ45" s="737">
        <f t="shared" ref="CJ45" si="107">CJ44/180</f>
        <v>2.1777777777777776</v>
      </c>
      <c r="CK45" s="737"/>
      <c r="CL45" s="738">
        <f t="shared" ref="CL45" si="108">CL44/180</f>
        <v>1.9666666666666666</v>
      </c>
      <c r="CM45" s="739"/>
      <c r="CN45" s="740">
        <f t="shared" ref="CN45" si="109">CN44/180</f>
        <v>2.1222222222222222</v>
      </c>
      <c r="CO45" s="737"/>
      <c r="CP45" s="737">
        <f t="shared" ref="CP45" si="110">CP44/180</f>
        <v>2.4444444444444446</v>
      </c>
      <c r="CQ45" s="737"/>
      <c r="CR45" s="737">
        <f t="shared" ref="CR45" si="111">CR44/180</f>
        <v>2.5555555555555554</v>
      </c>
      <c r="CS45" s="737"/>
      <c r="CT45" s="737">
        <f t="shared" ref="CT45" si="112">CT44/180</f>
        <v>2.5555555555555554</v>
      </c>
      <c r="CU45" s="737"/>
      <c r="CV45" s="737">
        <f t="shared" ref="CV45" si="113">CV44/180</f>
        <v>2.5555555555555554</v>
      </c>
      <c r="CW45" s="737"/>
      <c r="CX45" s="737">
        <f t="shared" ref="CX45" si="114">CX44/180</f>
        <v>2.5555555555555554</v>
      </c>
      <c r="CY45" s="737"/>
      <c r="CZ45" s="737">
        <f t="shared" ref="CZ45" si="115">CZ44/180</f>
        <v>2.5111111111111111</v>
      </c>
      <c r="DA45" s="737"/>
      <c r="DB45" s="737">
        <f t="shared" ref="DB45" si="116">DB44/180</f>
        <v>2.5111111111111111</v>
      </c>
      <c r="DC45" s="737"/>
      <c r="DD45" s="737">
        <f t="shared" ref="DD45" si="117">DD44/180</f>
        <v>2.4</v>
      </c>
      <c r="DE45" s="737"/>
      <c r="DF45" s="737">
        <f t="shared" ref="DF45" si="118">DF44/180</f>
        <v>2.4</v>
      </c>
      <c r="DG45" s="737"/>
      <c r="DH45" s="737">
        <f t="shared" ref="DH45" si="119">DH44/180</f>
        <v>2.0666666666666669</v>
      </c>
      <c r="DI45" s="737"/>
      <c r="DJ45" s="738">
        <f t="shared" ref="DJ45" si="120">DJ44/180</f>
        <v>1.8666666666666667</v>
      </c>
      <c r="DK45" s="739"/>
      <c r="DL45" s="740">
        <f t="shared" ref="DL45" si="121">DL44/180</f>
        <v>0.43333333333333335</v>
      </c>
      <c r="DM45" s="737"/>
      <c r="DN45" s="737">
        <f t="shared" ref="DN45" si="122">DN44/180</f>
        <v>0.43333333333333335</v>
      </c>
      <c r="DO45" s="737"/>
      <c r="DP45" s="737">
        <f t="shared" ref="DP45" si="123">DP44/180</f>
        <v>0.33333333333333331</v>
      </c>
      <c r="DQ45" s="737"/>
      <c r="DR45" s="737">
        <f t="shared" ref="DR45" si="124">DR44/180</f>
        <v>0.6</v>
      </c>
      <c r="DS45" s="737"/>
      <c r="DT45" s="737">
        <f t="shared" ref="DT45" si="125">DT44/180</f>
        <v>0.6</v>
      </c>
      <c r="DU45" s="737"/>
      <c r="DV45" s="737">
        <f t="shared" ref="DV45" si="126">DV44/180</f>
        <v>0.51111111111111107</v>
      </c>
      <c r="DW45" s="737"/>
      <c r="DX45" s="737">
        <f t="shared" ref="DX45" si="127">DX44/180</f>
        <v>0</v>
      </c>
      <c r="DY45" s="737"/>
      <c r="DZ45" s="737">
        <f t="shared" ref="DZ45" si="128">DZ44/180</f>
        <v>0</v>
      </c>
      <c r="EA45" s="737"/>
      <c r="EB45" s="737">
        <f t="shared" ref="EB45" si="129">EB44/180</f>
        <v>0</v>
      </c>
      <c r="EC45" s="749"/>
      <c r="ED45" s="50"/>
      <c r="EI45" s="144"/>
      <c r="EJ45" s="144"/>
      <c r="EK45" s="733">
        <f>SUM(EK19:EN43)</f>
        <v>0</v>
      </c>
      <c r="EL45" s="734"/>
      <c r="EM45" s="734"/>
      <c r="EN45" s="735"/>
      <c r="EO45" s="50"/>
      <c r="EP45" s="144"/>
      <c r="EQ45" s="49"/>
      <c r="ER45" s="482"/>
      <c r="ES45" s="482"/>
      <c r="ET45" s="482"/>
      <c r="EU45" s="482"/>
      <c r="EV45" s="50"/>
    </row>
    <row r="46" spans="1:152" ht="11.1" customHeight="1" x14ac:dyDescent="0.2">
      <c r="B46" s="187"/>
      <c r="C46" s="610" t="s">
        <v>191</v>
      </c>
      <c r="D46" s="611"/>
      <c r="E46" s="555"/>
      <c r="F46" s="741">
        <f>SUM(F44:S44)</f>
        <v>656</v>
      </c>
      <c r="G46" s="741"/>
      <c r="H46" s="741"/>
      <c r="I46" s="741"/>
      <c r="J46" s="741"/>
      <c r="K46" s="741"/>
      <c r="L46" s="741"/>
      <c r="M46" s="741"/>
      <c r="N46" s="741"/>
      <c r="O46" s="741"/>
      <c r="P46" s="741"/>
      <c r="Q46" s="741"/>
      <c r="R46" s="741"/>
      <c r="S46" s="741"/>
      <c r="T46" s="741">
        <f>SUM(T44:AQ44)</f>
        <v>4638</v>
      </c>
      <c r="U46" s="741"/>
      <c r="V46" s="741"/>
      <c r="W46" s="741"/>
      <c r="X46" s="741"/>
      <c r="Y46" s="741"/>
      <c r="Z46" s="741"/>
      <c r="AA46" s="741"/>
      <c r="AB46" s="741"/>
      <c r="AC46" s="741"/>
      <c r="AD46" s="741"/>
      <c r="AE46" s="741"/>
      <c r="AF46" s="741"/>
      <c r="AG46" s="741"/>
      <c r="AH46" s="741"/>
      <c r="AI46" s="741"/>
      <c r="AJ46" s="741"/>
      <c r="AK46" s="741"/>
      <c r="AL46" s="741"/>
      <c r="AM46" s="741"/>
      <c r="AN46" s="741"/>
      <c r="AO46" s="741"/>
      <c r="AP46" s="741"/>
      <c r="AQ46" s="741"/>
      <c r="AR46" s="741">
        <f>SUM(AR44:BO44)</f>
        <v>6672</v>
      </c>
      <c r="AS46" s="741"/>
      <c r="AT46" s="741"/>
      <c r="AU46" s="741"/>
      <c r="AV46" s="741"/>
      <c r="AW46" s="741"/>
      <c r="AX46" s="741"/>
      <c r="AY46" s="741"/>
      <c r="AZ46" s="741"/>
      <c r="BA46" s="741"/>
      <c r="BB46" s="741"/>
      <c r="BC46" s="741"/>
      <c r="BD46" s="741"/>
      <c r="BE46" s="741"/>
      <c r="BF46" s="741"/>
      <c r="BG46" s="741"/>
      <c r="BH46" s="741"/>
      <c r="BI46" s="741"/>
      <c r="BJ46" s="741"/>
      <c r="BK46" s="741"/>
      <c r="BL46" s="741"/>
      <c r="BM46" s="741"/>
      <c r="BN46" s="741"/>
      <c r="BO46" s="741"/>
      <c r="BP46" s="741">
        <f>SUM(BP44:CM44)</f>
        <v>5224</v>
      </c>
      <c r="BQ46" s="741"/>
      <c r="BR46" s="741"/>
      <c r="BS46" s="741"/>
      <c r="BT46" s="741"/>
      <c r="BU46" s="741"/>
      <c r="BV46" s="741"/>
      <c r="BW46" s="741"/>
      <c r="BX46" s="741"/>
      <c r="BY46" s="741"/>
      <c r="BZ46" s="741"/>
      <c r="CA46" s="741"/>
      <c r="CB46" s="741"/>
      <c r="CC46" s="741"/>
      <c r="CD46" s="741"/>
      <c r="CE46" s="741"/>
      <c r="CF46" s="741"/>
      <c r="CG46" s="741"/>
      <c r="CH46" s="741"/>
      <c r="CI46" s="741"/>
      <c r="CJ46" s="741"/>
      <c r="CK46" s="741"/>
      <c r="CL46" s="741"/>
      <c r="CM46" s="741"/>
      <c r="CN46" s="741">
        <f>SUM(CN44:DK44)</f>
        <v>5138</v>
      </c>
      <c r="CO46" s="741"/>
      <c r="CP46" s="741"/>
      <c r="CQ46" s="741"/>
      <c r="CR46" s="741"/>
      <c r="CS46" s="741"/>
      <c r="CT46" s="741"/>
      <c r="CU46" s="741"/>
      <c r="CV46" s="741"/>
      <c r="CW46" s="741"/>
      <c r="CX46" s="741"/>
      <c r="CY46" s="741"/>
      <c r="CZ46" s="741"/>
      <c r="DA46" s="741"/>
      <c r="DB46" s="741"/>
      <c r="DC46" s="741"/>
      <c r="DD46" s="741"/>
      <c r="DE46" s="741"/>
      <c r="DF46" s="741"/>
      <c r="DG46" s="741"/>
      <c r="DH46" s="741"/>
      <c r="DI46" s="741"/>
      <c r="DJ46" s="741"/>
      <c r="DK46" s="741"/>
      <c r="DL46" s="741">
        <f>SUM(DL44:EC44)</f>
        <v>524</v>
      </c>
      <c r="DM46" s="741"/>
      <c r="DN46" s="741"/>
      <c r="DO46" s="741"/>
      <c r="DP46" s="741"/>
      <c r="DQ46" s="741"/>
      <c r="DR46" s="741"/>
      <c r="DS46" s="741"/>
      <c r="DT46" s="741"/>
      <c r="DU46" s="741"/>
      <c r="DV46" s="741"/>
      <c r="DW46" s="741"/>
      <c r="DX46" s="741"/>
      <c r="DY46" s="741"/>
      <c r="DZ46" s="741"/>
      <c r="EA46" s="741"/>
      <c r="EB46" s="741"/>
      <c r="EC46" s="741"/>
      <c r="ED46" s="50"/>
      <c r="EI46" s="144"/>
      <c r="EJ46" s="144"/>
      <c r="EK46" s="556"/>
      <c r="EL46" s="556"/>
      <c r="EM46" s="556"/>
      <c r="EN46" s="556"/>
      <c r="EO46" s="50"/>
      <c r="EP46" s="144"/>
      <c r="EQ46" s="49"/>
      <c r="ER46" s="482"/>
      <c r="ES46" s="482"/>
      <c r="ET46" s="482"/>
      <c r="EU46" s="482"/>
      <c r="EV46" s="50"/>
    </row>
    <row r="47" spans="1:152" ht="6.95" customHeight="1" x14ac:dyDescent="0.2">
      <c r="C47" s="10"/>
      <c r="D47" s="10"/>
      <c r="F47" s="596"/>
      <c r="G47" s="596"/>
      <c r="H47" s="596"/>
      <c r="I47" s="596"/>
      <c r="J47" s="596"/>
      <c r="K47" s="596"/>
      <c r="L47" s="596"/>
      <c r="M47" s="596"/>
      <c r="N47" s="596"/>
      <c r="O47" s="596"/>
      <c r="P47" s="596"/>
      <c r="Q47" s="596"/>
      <c r="R47" s="596"/>
      <c r="S47" s="596"/>
      <c r="T47" s="596"/>
      <c r="U47" s="596"/>
      <c r="V47" s="596"/>
      <c r="W47" s="596"/>
      <c r="X47" s="596"/>
      <c r="Y47" s="596"/>
      <c r="Z47" s="596"/>
      <c r="AA47" s="596"/>
      <c r="AB47" s="596"/>
      <c r="AC47" s="596"/>
      <c r="AD47" s="596"/>
      <c r="AE47" s="596"/>
      <c r="AF47" s="596"/>
      <c r="AG47" s="596"/>
      <c r="AH47" s="596"/>
      <c r="AI47" s="596"/>
      <c r="AJ47" s="596"/>
      <c r="AK47" s="596"/>
      <c r="AL47" s="596"/>
      <c r="AM47" s="596"/>
      <c r="AN47" s="596"/>
      <c r="AO47" s="596"/>
      <c r="AP47" s="596"/>
      <c r="AQ47" s="596"/>
      <c r="AR47" s="596"/>
      <c r="AS47" s="596"/>
      <c r="AT47" s="596"/>
      <c r="AU47" s="596"/>
      <c r="AV47" s="596"/>
      <c r="AW47" s="596"/>
      <c r="AX47" s="596"/>
      <c r="AY47" s="596"/>
      <c r="AZ47" s="596"/>
      <c r="BA47" s="596"/>
      <c r="BB47" s="596"/>
      <c r="BC47" s="596"/>
      <c r="BD47" s="596"/>
      <c r="BE47" s="596"/>
      <c r="BF47" s="596"/>
      <c r="BG47" s="596"/>
      <c r="BH47" s="596"/>
      <c r="BI47" s="596"/>
      <c r="BJ47" s="596"/>
      <c r="BK47" s="596"/>
      <c r="BL47" s="596"/>
      <c r="BM47" s="596"/>
      <c r="BN47" s="596"/>
      <c r="BO47" s="596"/>
      <c r="BP47" s="596"/>
      <c r="BQ47" s="596"/>
      <c r="BR47" s="596"/>
      <c r="BS47" s="596"/>
      <c r="BT47" s="596"/>
      <c r="BU47" s="596"/>
      <c r="BV47" s="596"/>
      <c r="BW47" s="596"/>
      <c r="BX47" s="596"/>
      <c r="BY47" s="596"/>
      <c r="BZ47" s="596"/>
      <c r="CA47" s="596"/>
      <c r="CB47" s="596"/>
      <c r="CC47" s="596"/>
      <c r="CD47" s="596"/>
      <c r="CE47" s="596"/>
      <c r="CF47" s="596"/>
      <c r="CG47" s="596"/>
      <c r="CH47" s="596"/>
      <c r="CI47" s="596"/>
      <c r="CJ47" s="596"/>
      <c r="CK47" s="596"/>
      <c r="CL47" s="596"/>
      <c r="CM47" s="596"/>
      <c r="CN47" s="596"/>
      <c r="CO47" s="596"/>
      <c r="CP47" s="596"/>
      <c r="CQ47" s="596"/>
      <c r="CR47" s="596"/>
      <c r="CS47" s="596"/>
      <c r="CT47" s="596"/>
      <c r="CU47" s="596"/>
      <c r="CV47" s="596"/>
      <c r="CW47" s="596"/>
      <c r="CX47" s="596"/>
      <c r="CY47" s="596"/>
      <c r="CZ47" s="596"/>
      <c r="DA47" s="596"/>
      <c r="DB47" s="596"/>
      <c r="DC47" s="596"/>
      <c r="DD47" s="596"/>
      <c r="DE47" s="596"/>
      <c r="DF47" s="596"/>
      <c r="DG47" s="596"/>
      <c r="DH47" s="596"/>
      <c r="DI47" s="596"/>
      <c r="DJ47" s="596"/>
      <c r="DK47" s="596"/>
      <c r="DL47" s="596"/>
      <c r="DM47" s="596"/>
      <c r="DN47" s="596"/>
      <c r="DO47" s="596"/>
      <c r="DP47" s="596"/>
      <c r="DQ47" s="596"/>
      <c r="DR47" s="596"/>
      <c r="DS47" s="596"/>
      <c r="DT47" s="596"/>
      <c r="DU47" s="596"/>
      <c r="DV47" s="596"/>
      <c r="DW47" s="596"/>
      <c r="DX47" s="596"/>
      <c r="DY47" s="596"/>
      <c r="DZ47" s="596"/>
      <c r="EA47" s="596"/>
      <c r="EB47" s="596"/>
      <c r="EC47" s="596"/>
      <c r="EK47" s="10"/>
      <c r="EL47" s="10"/>
      <c r="EM47" s="10"/>
      <c r="EN47" s="10"/>
      <c r="EQ47" s="144"/>
      <c r="ER47" s="482"/>
      <c r="ES47" s="482"/>
      <c r="ET47" s="482"/>
      <c r="EU47" s="482"/>
      <c r="EV47" s="50"/>
    </row>
    <row r="48" spans="1:152" ht="12.75" customHeight="1" x14ac:dyDescent="0.2">
      <c r="C48" s="742" t="s">
        <v>38</v>
      </c>
      <c r="D48" s="743"/>
      <c r="E48" s="144"/>
      <c r="F48" s="744">
        <f>SUM(F44:EC44)</f>
        <v>22852</v>
      </c>
      <c r="G48" s="745"/>
      <c r="H48" s="745"/>
      <c r="I48" s="745"/>
      <c r="J48" s="745"/>
      <c r="K48" s="745"/>
      <c r="L48" s="745"/>
      <c r="M48" s="745"/>
      <c r="N48" s="745"/>
      <c r="O48" s="745"/>
      <c r="P48" s="745"/>
      <c r="Q48" s="745"/>
      <c r="R48" s="745"/>
      <c r="S48" s="745"/>
      <c r="T48" s="745"/>
      <c r="U48" s="745"/>
      <c r="V48" s="745"/>
      <c r="W48" s="745"/>
      <c r="X48" s="745"/>
      <c r="Y48" s="745"/>
      <c r="Z48" s="745"/>
      <c r="AA48" s="745"/>
      <c r="AB48" s="745"/>
      <c r="AC48" s="745"/>
      <c r="AD48" s="745"/>
      <c r="AE48" s="745"/>
      <c r="AF48" s="745"/>
      <c r="AG48" s="745"/>
      <c r="AH48" s="745"/>
      <c r="AI48" s="745"/>
      <c r="AJ48" s="745"/>
      <c r="AK48" s="745"/>
      <c r="AL48" s="745"/>
      <c r="AM48" s="745"/>
      <c r="AN48" s="745"/>
      <c r="AO48" s="745"/>
      <c r="AP48" s="745"/>
      <c r="AQ48" s="745"/>
      <c r="AR48" s="745"/>
      <c r="AS48" s="745"/>
      <c r="AT48" s="745"/>
      <c r="AU48" s="745"/>
      <c r="AV48" s="745"/>
      <c r="AW48" s="745"/>
      <c r="AX48" s="745"/>
      <c r="AY48" s="745"/>
      <c r="AZ48" s="745"/>
      <c r="BA48" s="745"/>
      <c r="BB48" s="745"/>
      <c r="BC48" s="745"/>
      <c r="BD48" s="745"/>
      <c r="BE48" s="745"/>
      <c r="BF48" s="745"/>
      <c r="BG48" s="745"/>
      <c r="BH48" s="745"/>
      <c r="BI48" s="745"/>
      <c r="BJ48" s="745"/>
      <c r="BK48" s="745"/>
      <c r="BL48" s="745"/>
      <c r="BM48" s="745"/>
      <c r="BN48" s="745"/>
      <c r="BO48" s="745"/>
      <c r="BP48" s="745"/>
      <c r="BQ48" s="745"/>
      <c r="BR48" s="745"/>
      <c r="BS48" s="745"/>
      <c r="BT48" s="745"/>
      <c r="BU48" s="745"/>
      <c r="BV48" s="745"/>
      <c r="BW48" s="745"/>
      <c r="BX48" s="745"/>
      <c r="BY48" s="745"/>
      <c r="BZ48" s="745"/>
      <c r="CA48" s="745"/>
      <c r="CB48" s="745"/>
      <c r="CC48" s="745"/>
      <c r="CD48" s="745"/>
      <c r="CE48" s="745"/>
      <c r="CF48" s="745"/>
      <c r="CG48" s="745"/>
      <c r="CH48" s="745"/>
      <c r="CI48" s="745"/>
      <c r="CJ48" s="745"/>
      <c r="CK48" s="745"/>
      <c r="CL48" s="745"/>
      <c r="CM48" s="745"/>
      <c r="CN48" s="745"/>
      <c r="CO48" s="745"/>
      <c r="CP48" s="745"/>
      <c r="CQ48" s="745"/>
      <c r="CR48" s="745"/>
      <c r="CS48" s="745"/>
      <c r="CT48" s="745"/>
      <c r="CU48" s="745"/>
      <c r="CV48" s="745"/>
      <c r="CW48" s="745"/>
      <c r="CX48" s="745"/>
      <c r="CY48" s="745"/>
      <c r="CZ48" s="745"/>
      <c r="DA48" s="745"/>
      <c r="DB48" s="745"/>
      <c r="DC48" s="745"/>
      <c r="DD48" s="745"/>
      <c r="DE48" s="745"/>
      <c r="DF48" s="745"/>
      <c r="DG48" s="745"/>
      <c r="DH48" s="745"/>
      <c r="DI48" s="745"/>
      <c r="DJ48" s="745"/>
      <c r="DK48" s="745"/>
      <c r="DL48" s="745"/>
      <c r="DM48" s="745"/>
      <c r="DN48" s="745"/>
      <c r="DO48" s="745"/>
      <c r="DP48" s="745"/>
      <c r="DQ48" s="745"/>
      <c r="DR48" s="745"/>
      <c r="DS48" s="745"/>
      <c r="DT48" s="745"/>
      <c r="DU48" s="745"/>
      <c r="DV48" s="745"/>
      <c r="DW48" s="745"/>
      <c r="DX48" s="745"/>
      <c r="DY48" s="745"/>
      <c r="DZ48" s="745"/>
      <c r="EA48" s="745"/>
      <c r="EB48" s="745"/>
      <c r="EC48" s="746"/>
      <c r="ED48" s="50"/>
      <c r="EQ48" s="144"/>
      <c r="ER48" s="482"/>
      <c r="ES48" s="482"/>
      <c r="ET48" s="482"/>
      <c r="EU48" s="482"/>
      <c r="EV48" s="50"/>
    </row>
    <row r="49" spans="6:152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144"/>
      <c r="ER49" s="482"/>
      <c r="ES49" s="482"/>
      <c r="ET49" s="482"/>
      <c r="EU49" s="482"/>
      <c r="EV49" s="50"/>
    </row>
    <row r="50" spans="6:152" ht="6.95" customHeight="1" x14ac:dyDescent="0.2">
      <c r="T50" s="75"/>
      <c r="U50" s="7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47"/>
      <c r="AS50" s="748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144"/>
      <c r="ER50" s="482"/>
      <c r="ES50" s="482"/>
      <c r="ET50" s="482"/>
      <c r="EU50" s="482"/>
      <c r="EV50" s="50"/>
    </row>
  </sheetData>
  <mergeCells count="1800">
    <mergeCell ref="DL46:EC46"/>
    <mergeCell ref="C48:D48"/>
    <mergeCell ref="F48:EC48"/>
    <mergeCell ref="AR50:AS50"/>
    <mergeCell ref="DV45:DW45"/>
    <mergeCell ref="DX45:DY45"/>
    <mergeCell ref="DZ45:EA45"/>
    <mergeCell ref="EB45:EC45"/>
    <mergeCell ref="EK45:EN45"/>
    <mergeCell ref="F46:S46"/>
    <mergeCell ref="T46:AQ46"/>
    <mergeCell ref="AR46:BO46"/>
    <mergeCell ref="BP46:CM46"/>
    <mergeCell ref="CN46:DK46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P45:AQ45"/>
    <mergeCell ref="AR45:AS45"/>
    <mergeCell ref="AT45:AU45"/>
    <mergeCell ref="AV45:AW45"/>
    <mergeCell ref="AX45:AY45"/>
    <mergeCell ref="AZ45:BA45"/>
    <mergeCell ref="AD45:AE45"/>
    <mergeCell ref="AF45:AG45"/>
    <mergeCell ref="AH45:AI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DZ44:EA44"/>
    <mergeCell ref="EB44:EC44"/>
    <mergeCell ref="EK44:EN44"/>
    <mergeCell ref="C45:D45"/>
    <mergeCell ref="F45:G45"/>
    <mergeCell ref="H45:I45"/>
    <mergeCell ref="J45:K45"/>
    <mergeCell ref="L45:M45"/>
    <mergeCell ref="N45:O45"/>
    <mergeCell ref="P45:Q45"/>
    <mergeCell ref="DN44:DO44"/>
    <mergeCell ref="DP44:DQ44"/>
    <mergeCell ref="DR44:DS44"/>
    <mergeCell ref="DT44:DU44"/>
    <mergeCell ref="DV44:DW44"/>
    <mergeCell ref="DX44:DY44"/>
    <mergeCell ref="DB44:DC44"/>
    <mergeCell ref="DD44:DE44"/>
    <mergeCell ref="DF44:DG44"/>
    <mergeCell ref="DH44:DI44"/>
    <mergeCell ref="DJ44:DK44"/>
    <mergeCell ref="DL44:DM44"/>
    <mergeCell ref="CP44:CQ44"/>
    <mergeCell ref="CR44:CS44"/>
    <mergeCell ref="CT44:CU44"/>
    <mergeCell ref="CV44:CW44"/>
    <mergeCell ref="CX44:CY44"/>
    <mergeCell ref="CZ44:DA44"/>
    <mergeCell ref="CD44:CE44"/>
    <mergeCell ref="CF44:CG44"/>
    <mergeCell ref="CH44:CI44"/>
    <mergeCell ref="CJ44:CK44"/>
    <mergeCell ref="CL44:CM44"/>
    <mergeCell ref="CN44:CO44"/>
    <mergeCell ref="BR44:BS44"/>
    <mergeCell ref="BT44:BU44"/>
    <mergeCell ref="BV44:BW44"/>
    <mergeCell ref="BX44:BY44"/>
    <mergeCell ref="BZ44:CA44"/>
    <mergeCell ref="CB44:CC44"/>
    <mergeCell ref="BF44:BG44"/>
    <mergeCell ref="BH44:BI44"/>
    <mergeCell ref="BJ44:BK44"/>
    <mergeCell ref="BL44:BM44"/>
    <mergeCell ref="BN44:BO44"/>
    <mergeCell ref="BP44:BQ44"/>
    <mergeCell ref="AT44:AU44"/>
    <mergeCell ref="AV44:AW44"/>
    <mergeCell ref="AX44:AY44"/>
    <mergeCell ref="AZ44:BA44"/>
    <mergeCell ref="BB44:BC44"/>
    <mergeCell ref="BD44:BE44"/>
    <mergeCell ref="AH44:AI44"/>
    <mergeCell ref="AJ44:AK44"/>
    <mergeCell ref="AL44:AM44"/>
    <mergeCell ref="AN44:AO44"/>
    <mergeCell ref="AP44:AQ44"/>
    <mergeCell ref="AR44:AS44"/>
    <mergeCell ref="V44:W44"/>
    <mergeCell ref="X44:Y44"/>
    <mergeCell ref="Z44:AA44"/>
    <mergeCell ref="AB44:AC44"/>
    <mergeCell ref="AD44:AE44"/>
    <mergeCell ref="AF44:AG44"/>
    <mergeCell ref="EB41:EC41"/>
    <mergeCell ref="C44:D44"/>
    <mergeCell ref="F44:G44"/>
    <mergeCell ref="H44:I44"/>
    <mergeCell ref="J44:K44"/>
    <mergeCell ref="L44:M44"/>
    <mergeCell ref="N44:O44"/>
    <mergeCell ref="P44:Q44"/>
    <mergeCell ref="R44:S44"/>
    <mergeCell ref="T44:U44"/>
    <mergeCell ref="DP41:DQ41"/>
    <mergeCell ref="DR41:DS41"/>
    <mergeCell ref="DT41:DU41"/>
    <mergeCell ref="DV41:DW41"/>
    <mergeCell ref="DX41:DY41"/>
    <mergeCell ref="DZ41:EA41"/>
    <mergeCell ref="DD41:DE41"/>
    <mergeCell ref="DF41:DG41"/>
    <mergeCell ref="DH41:DI41"/>
    <mergeCell ref="DJ41:DK41"/>
    <mergeCell ref="DL41:DM41"/>
    <mergeCell ref="DN41:DO41"/>
    <mergeCell ref="CR41:CS41"/>
    <mergeCell ref="CT41:CU41"/>
    <mergeCell ref="CV41:CW41"/>
    <mergeCell ref="CX41:CY41"/>
    <mergeCell ref="CZ41:DA41"/>
    <mergeCell ref="DB41:DC41"/>
    <mergeCell ref="CF41:CG41"/>
    <mergeCell ref="CH41:CI41"/>
    <mergeCell ref="CJ41:CK41"/>
    <mergeCell ref="CL41:CM41"/>
    <mergeCell ref="CN41:CO41"/>
    <mergeCell ref="CP41:CQ41"/>
    <mergeCell ref="BT41:BU41"/>
    <mergeCell ref="BV41:BW41"/>
    <mergeCell ref="BX41:BY41"/>
    <mergeCell ref="BZ41:CA41"/>
    <mergeCell ref="CB41:CC41"/>
    <mergeCell ref="CD41:CE41"/>
    <mergeCell ref="BH41:BI41"/>
    <mergeCell ref="BJ41:BK41"/>
    <mergeCell ref="BL41:BM41"/>
    <mergeCell ref="BN41:BO41"/>
    <mergeCell ref="BP41:BQ41"/>
    <mergeCell ref="BR41:BS41"/>
    <mergeCell ref="AV41:AW41"/>
    <mergeCell ref="AX41:AY41"/>
    <mergeCell ref="AZ41:BA41"/>
    <mergeCell ref="BB41:BC41"/>
    <mergeCell ref="BD41:BE41"/>
    <mergeCell ref="BF41:BG41"/>
    <mergeCell ref="AJ41:AK41"/>
    <mergeCell ref="AL41:AM41"/>
    <mergeCell ref="AN41:AO41"/>
    <mergeCell ref="AP41:AQ41"/>
    <mergeCell ref="AR41:AS41"/>
    <mergeCell ref="AT41:AU41"/>
    <mergeCell ref="X41:Y41"/>
    <mergeCell ref="Z41:AA41"/>
    <mergeCell ref="AB41:AC41"/>
    <mergeCell ref="AD41:AE41"/>
    <mergeCell ref="AF41:AG41"/>
    <mergeCell ref="AH41:AI41"/>
    <mergeCell ref="EB40:EC40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DP40:DQ40"/>
    <mergeCell ref="DR40:DS40"/>
    <mergeCell ref="DT40:DU40"/>
    <mergeCell ref="DV40:DW40"/>
    <mergeCell ref="DX40:DY40"/>
    <mergeCell ref="DZ40:EA40"/>
    <mergeCell ref="DD40:DE40"/>
    <mergeCell ref="DF40:DG40"/>
    <mergeCell ref="DH40:DI40"/>
    <mergeCell ref="DJ40:DK40"/>
    <mergeCell ref="DL40:DM40"/>
    <mergeCell ref="DN40:DO40"/>
    <mergeCell ref="CR40:CS40"/>
    <mergeCell ref="CT40:CU40"/>
    <mergeCell ref="CV40:CW40"/>
    <mergeCell ref="CX40:CY40"/>
    <mergeCell ref="CZ40:DA40"/>
    <mergeCell ref="DB40:DC40"/>
    <mergeCell ref="CF40:CG40"/>
    <mergeCell ref="CH40:CI40"/>
    <mergeCell ref="CJ40:CK40"/>
    <mergeCell ref="CL40:CM40"/>
    <mergeCell ref="CN40:CO40"/>
    <mergeCell ref="CP40:CQ40"/>
    <mergeCell ref="BT40:BU40"/>
    <mergeCell ref="BV40:BW40"/>
    <mergeCell ref="BX40:BY40"/>
    <mergeCell ref="BZ40:CA40"/>
    <mergeCell ref="CB40:CC40"/>
    <mergeCell ref="CD40:CE40"/>
    <mergeCell ref="BH40:BI40"/>
    <mergeCell ref="BJ40:BK40"/>
    <mergeCell ref="BL40:BM40"/>
    <mergeCell ref="BN40:BO40"/>
    <mergeCell ref="BP40:BQ40"/>
    <mergeCell ref="BR40:BS40"/>
    <mergeCell ref="AV40:AW40"/>
    <mergeCell ref="AX40:AY40"/>
    <mergeCell ref="AZ40:BA40"/>
    <mergeCell ref="BB40:BC40"/>
    <mergeCell ref="BD40:BE40"/>
    <mergeCell ref="BF40:BG40"/>
    <mergeCell ref="AJ40:AK40"/>
    <mergeCell ref="AL40:AM40"/>
    <mergeCell ref="AN40:AO40"/>
    <mergeCell ref="AP40:AQ40"/>
    <mergeCell ref="AR40:AS40"/>
    <mergeCell ref="AT40:AU40"/>
    <mergeCell ref="X40:Y40"/>
    <mergeCell ref="Z40:AA40"/>
    <mergeCell ref="AB40:AC40"/>
    <mergeCell ref="AD40:AE40"/>
    <mergeCell ref="AF40:AG40"/>
    <mergeCell ref="AH40:AI40"/>
    <mergeCell ref="EB39:EC39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DP39:DQ39"/>
    <mergeCell ref="DR39:DS39"/>
    <mergeCell ref="DT39:DU39"/>
    <mergeCell ref="DV39:DW39"/>
    <mergeCell ref="DX39:DY39"/>
    <mergeCell ref="DZ39:EA39"/>
    <mergeCell ref="DD39:DE39"/>
    <mergeCell ref="DF39:DG39"/>
    <mergeCell ref="DH39:DI39"/>
    <mergeCell ref="DJ39:DK39"/>
    <mergeCell ref="DL39:DM39"/>
    <mergeCell ref="DN39:DO39"/>
    <mergeCell ref="CR39:CS39"/>
    <mergeCell ref="CT39:CU39"/>
    <mergeCell ref="CV39:CW39"/>
    <mergeCell ref="CX39:CY39"/>
    <mergeCell ref="CZ39:DA39"/>
    <mergeCell ref="DB39:DC39"/>
    <mergeCell ref="CF39:CG39"/>
    <mergeCell ref="CH39:CI39"/>
    <mergeCell ref="CJ39:CK39"/>
    <mergeCell ref="CL39:CM39"/>
    <mergeCell ref="CN39:CO39"/>
    <mergeCell ref="CP39:CQ39"/>
    <mergeCell ref="BT39:BU39"/>
    <mergeCell ref="BV39:BW39"/>
    <mergeCell ref="BX39:BY39"/>
    <mergeCell ref="BZ39:CA39"/>
    <mergeCell ref="CB39:CC39"/>
    <mergeCell ref="CD39:CE39"/>
    <mergeCell ref="BH39:BI39"/>
    <mergeCell ref="BJ39:BK39"/>
    <mergeCell ref="BL39:BM39"/>
    <mergeCell ref="BN39:BO39"/>
    <mergeCell ref="BP39:BQ39"/>
    <mergeCell ref="BR39:BS39"/>
    <mergeCell ref="AV39:AW39"/>
    <mergeCell ref="AX39:AY39"/>
    <mergeCell ref="AZ39:BA39"/>
    <mergeCell ref="BB39:BC39"/>
    <mergeCell ref="BD39:BE39"/>
    <mergeCell ref="BF39:BG39"/>
    <mergeCell ref="AJ39:AK39"/>
    <mergeCell ref="AL39:AM39"/>
    <mergeCell ref="AN39:AO39"/>
    <mergeCell ref="AP39:AQ39"/>
    <mergeCell ref="AR39:AS39"/>
    <mergeCell ref="AT39:AU39"/>
    <mergeCell ref="X39:Y39"/>
    <mergeCell ref="Z39:AA39"/>
    <mergeCell ref="AB39:AC39"/>
    <mergeCell ref="AD39:AE39"/>
    <mergeCell ref="AF39:AG39"/>
    <mergeCell ref="AH39:AI39"/>
    <mergeCell ref="EB38:EC38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DP38:DQ38"/>
    <mergeCell ref="DR38:DS38"/>
    <mergeCell ref="DT38:DU38"/>
    <mergeCell ref="DV38:DW38"/>
    <mergeCell ref="DX38:DY38"/>
    <mergeCell ref="DZ38:EA38"/>
    <mergeCell ref="DD38:DE38"/>
    <mergeCell ref="DF38:DG38"/>
    <mergeCell ref="DH38:DI38"/>
    <mergeCell ref="DJ38:DK38"/>
    <mergeCell ref="DL38:DM38"/>
    <mergeCell ref="DN38:DO38"/>
    <mergeCell ref="CR38:CS38"/>
    <mergeCell ref="CT38:CU38"/>
    <mergeCell ref="CV38:CW38"/>
    <mergeCell ref="CX38:CY38"/>
    <mergeCell ref="CZ38:DA38"/>
    <mergeCell ref="DB38:DC38"/>
    <mergeCell ref="CF38:CG38"/>
    <mergeCell ref="CH38:CI38"/>
    <mergeCell ref="CJ38:CK38"/>
    <mergeCell ref="CL38:CM38"/>
    <mergeCell ref="CN38:CO38"/>
    <mergeCell ref="CP38:CQ38"/>
    <mergeCell ref="BT38:BU38"/>
    <mergeCell ref="BV38:BW38"/>
    <mergeCell ref="BX38:BY38"/>
    <mergeCell ref="BZ38:CA38"/>
    <mergeCell ref="CB38:CC38"/>
    <mergeCell ref="CD38:CE38"/>
    <mergeCell ref="BH38:BI38"/>
    <mergeCell ref="BJ38:BK38"/>
    <mergeCell ref="BL38:BM38"/>
    <mergeCell ref="BN38:BO38"/>
    <mergeCell ref="BP38:BQ38"/>
    <mergeCell ref="BR38:BS38"/>
    <mergeCell ref="AV38:AW38"/>
    <mergeCell ref="AX38:AY38"/>
    <mergeCell ref="AZ38:BA38"/>
    <mergeCell ref="BB38:BC38"/>
    <mergeCell ref="BD38:BE38"/>
    <mergeCell ref="BF38:BG38"/>
    <mergeCell ref="AJ38:AK38"/>
    <mergeCell ref="AL38:AM38"/>
    <mergeCell ref="AN38:AO38"/>
    <mergeCell ref="AP38:AQ38"/>
    <mergeCell ref="AR38:AS38"/>
    <mergeCell ref="AT38:AU38"/>
    <mergeCell ref="X38:Y38"/>
    <mergeCell ref="Z38:AA38"/>
    <mergeCell ref="AB38:AC38"/>
    <mergeCell ref="AD38:AE38"/>
    <mergeCell ref="AF38:AG38"/>
    <mergeCell ref="AH38:AI38"/>
    <mergeCell ref="EB37:EC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DP37:DQ37"/>
    <mergeCell ref="DR37:DS37"/>
    <mergeCell ref="DT37:DU37"/>
    <mergeCell ref="DV37:DW37"/>
    <mergeCell ref="DX37:DY37"/>
    <mergeCell ref="DZ37:EA37"/>
    <mergeCell ref="DD37:DE37"/>
    <mergeCell ref="DF37:DG37"/>
    <mergeCell ref="DH37:DI37"/>
    <mergeCell ref="DJ37:DK37"/>
    <mergeCell ref="DL37:DM37"/>
    <mergeCell ref="DN37:DO37"/>
    <mergeCell ref="CR37:CS37"/>
    <mergeCell ref="CT37:CU37"/>
    <mergeCell ref="CV37:CW37"/>
    <mergeCell ref="CX37:CY37"/>
    <mergeCell ref="CZ37:DA37"/>
    <mergeCell ref="DB37:DC37"/>
    <mergeCell ref="CF37:CG37"/>
    <mergeCell ref="CH37:CI37"/>
    <mergeCell ref="CJ37:CK37"/>
    <mergeCell ref="CL37:CM37"/>
    <mergeCell ref="CN37:CO37"/>
    <mergeCell ref="CP37:CQ37"/>
    <mergeCell ref="BT37:BU37"/>
    <mergeCell ref="BV37:BW37"/>
    <mergeCell ref="BX37:BY37"/>
    <mergeCell ref="BZ37:CA37"/>
    <mergeCell ref="CB37:CC37"/>
    <mergeCell ref="CD37:CE37"/>
    <mergeCell ref="BH37:BI37"/>
    <mergeCell ref="BJ37:BK37"/>
    <mergeCell ref="BL37:BM37"/>
    <mergeCell ref="BN37:BO37"/>
    <mergeCell ref="BP37:BQ37"/>
    <mergeCell ref="BR37:BS37"/>
    <mergeCell ref="AV37:AW37"/>
    <mergeCell ref="AX37:AY37"/>
    <mergeCell ref="AZ37:BA37"/>
    <mergeCell ref="BB37:BC37"/>
    <mergeCell ref="BD37:BE37"/>
    <mergeCell ref="BF37:BG37"/>
    <mergeCell ref="AJ37:AK37"/>
    <mergeCell ref="AL37:AM37"/>
    <mergeCell ref="AN37:AO37"/>
    <mergeCell ref="AP37:AQ37"/>
    <mergeCell ref="AR37:AS37"/>
    <mergeCell ref="AT37:AU37"/>
    <mergeCell ref="X37:Y37"/>
    <mergeCell ref="Z37:AA37"/>
    <mergeCell ref="AB37:AC37"/>
    <mergeCell ref="AD37:AE37"/>
    <mergeCell ref="AF37:AG37"/>
    <mergeCell ref="AH37:AI37"/>
    <mergeCell ref="EB36:EC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V36:AW36"/>
    <mergeCell ref="AX36:AY36"/>
    <mergeCell ref="AZ36:BA36"/>
    <mergeCell ref="BB36:BC36"/>
    <mergeCell ref="BD36:BE36"/>
    <mergeCell ref="BF36:BG36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AF36:AG36"/>
    <mergeCell ref="AH36:AI36"/>
    <mergeCell ref="EB35:EC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DP35:DQ35"/>
    <mergeCell ref="DR35:DS35"/>
    <mergeCell ref="DT35:DU35"/>
    <mergeCell ref="DV35:DW35"/>
    <mergeCell ref="DX35:DY35"/>
    <mergeCell ref="DZ35:EA35"/>
    <mergeCell ref="DD35:DE35"/>
    <mergeCell ref="DF35:DG35"/>
    <mergeCell ref="DH35:DI35"/>
    <mergeCell ref="DJ35:DK35"/>
    <mergeCell ref="DL35:DM35"/>
    <mergeCell ref="DN35:DO35"/>
    <mergeCell ref="CR35:CS35"/>
    <mergeCell ref="CT35:CU35"/>
    <mergeCell ref="CV35:CW35"/>
    <mergeCell ref="CX35:CY35"/>
    <mergeCell ref="CZ35:DA35"/>
    <mergeCell ref="DB35:DC35"/>
    <mergeCell ref="CF35:CG35"/>
    <mergeCell ref="CH35:CI35"/>
    <mergeCell ref="CJ35:CK35"/>
    <mergeCell ref="CL35:CM35"/>
    <mergeCell ref="CN35:CO35"/>
    <mergeCell ref="CP35:CQ35"/>
    <mergeCell ref="BT35:BU35"/>
    <mergeCell ref="BV35:BW35"/>
    <mergeCell ref="BX35:BY35"/>
    <mergeCell ref="BZ35:CA35"/>
    <mergeCell ref="CB35:CC35"/>
    <mergeCell ref="CD35:CE35"/>
    <mergeCell ref="BH35:BI35"/>
    <mergeCell ref="BJ35:BK35"/>
    <mergeCell ref="BL35:BM35"/>
    <mergeCell ref="BN35:BO35"/>
    <mergeCell ref="BP35:BQ35"/>
    <mergeCell ref="BR35:BS35"/>
    <mergeCell ref="AV35:AW35"/>
    <mergeCell ref="AX35:AY35"/>
    <mergeCell ref="AZ35:BA35"/>
    <mergeCell ref="BB35:BC35"/>
    <mergeCell ref="BD35:BE35"/>
    <mergeCell ref="BF35:BG35"/>
    <mergeCell ref="AJ35:AK35"/>
    <mergeCell ref="AL35:AM35"/>
    <mergeCell ref="AN35:AO35"/>
    <mergeCell ref="AP35:AQ35"/>
    <mergeCell ref="AR35:AS35"/>
    <mergeCell ref="AT35:AU35"/>
    <mergeCell ref="X35:Y35"/>
    <mergeCell ref="Z35:AA35"/>
    <mergeCell ref="AB35:AC35"/>
    <mergeCell ref="AD35:AE35"/>
    <mergeCell ref="AF35:AG35"/>
    <mergeCell ref="AH35:AI35"/>
    <mergeCell ref="EB34:EC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CR34:CS34"/>
    <mergeCell ref="CT34:CU34"/>
    <mergeCell ref="CV34:CW34"/>
    <mergeCell ref="CX34:CY34"/>
    <mergeCell ref="CZ34:DA34"/>
    <mergeCell ref="DB34:DC34"/>
    <mergeCell ref="CF34:CG34"/>
    <mergeCell ref="CH34:CI34"/>
    <mergeCell ref="CJ34:CK34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AN34:AO34"/>
    <mergeCell ref="AP34:AQ34"/>
    <mergeCell ref="AR34:AS34"/>
    <mergeCell ref="AT34:AU34"/>
    <mergeCell ref="X34:Y34"/>
    <mergeCell ref="Z34:AA34"/>
    <mergeCell ref="AB34:AC34"/>
    <mergeCell ref="AD34:AE34"/>
    <mergeCell ref="AF34:AG34"/>
    <mergeCell ref="AH34:AI34"/>
    <mergeCell ref="EB33:EC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DP33:DQ33"/>
    <mergeCell ref="DR33:DS33"/>
    <mergeCell ref="DT33:DU33"/>
    <mergeCell ref="DV33:DW33"/>
    <mergeCell ref="DX33:DY33"/>
    <mergeCell ref="DZ33:EA33"/>
    <mergeCell ref="DD33:DE33"/>
    <mergeCell ref="DF33:DG33"/>
    <mergeCell ref="DH33:DI33"/>
    <mergeCell ref="DJ33:DK33"/>
    <mergeCell ref="DL33:DM33"/>
    <mergeCell ref="DN33:DO33"/>
    <mergeCell ref="CR33:CS33"/>
    <mergeCell ref="CT33:CU33"/>
    <mergeCell ref="CV33:CW33"/>
    <mergeCell ref="CX33:CY33"/>
    <mergeCell ref="CZ33:DA33"/>
    <mergeCell ref="DB33:DC33"/>
    <mergeCell ref="CF33:CG33"/>
    <mergeCell ref="CH33:CI33"/>
    <mergeCell ref="CJ33:CK33"/>
    <mergeCell ref="CL33:CM33"/>
    <mergeCell ref="CN33:CO33"/>
    <mergeCell ref="CP33:CQ33"/>
    <mergeCell ref="BT33:BU33"/>
    <mergeCell ref="BV33:BW33"/>
    <mergeCell ref="BX33:BY33"/>
    <mergeCell ref="BZ33:CA33"/>
    <mergeCell ref="CB33:CC33"/>
    <mergeCell ref="CD33:CE33"/>
    <mergeCell ref="BH33:BI33"/>
    <mergeCell ref="BJ33:BK33"/>
    <mergeCell ref="BL33:BM33"/>
    <mergeCell ref="BN33:BO33"/>
    <mergeCell ref="BP33:BQ33"/>
    <mergeCell ref="BR33:BS33"/>
    <mergeCell ref="AV33:AW33"/>
    <mergeCell ref="AX33:AY33"/>
    <mergeCell ref="AZ33:BA33"/>
    <mergeCell ref="BB33:BC33"/>
    <mergeCell ref="BD33:BE33"/>
    <mergeCell ref="BF33:BG33"/>
    <mergeCell ref="AJ33:AK33"/>
    <mergeCell ref="AL33:AM33"/>
    <mergeCell ref="AN33:AO33"/>
    <mergeCell ref="AP33:AQ33"/>
    <mergeCell ref="AR33:AS33"/>
    <mergeCell ref="AT33:AU33"/>
    <mergeCell ref="X33:Y33"/>
    <mergeCell ref="Z33:AA33"/>
    <mergeCell ref="AB33:AC33"/>
    <mergeCell ref="AD33:AE33"/>
    <mergeCell ref="AF33:AG33"/>
    <mergeCell ref="AH33:AI33"/>
    <mergeCell ref="L33:M33"/>
    <mergeCell ref="N33:O33"/>
    <mergeCell ref="P33:Q33"/>
    <mergeCell ref="R33:S33"/>
    <mergeCell ref="T33:U33"/>
    <mergeCell ref="V33:W33"/>
    <mergeCell ref="DT31:DU31"/>
    <mergeCell ref="DV31:DW31"/>
    <mergeCell ref="DX31:DY31"/>
    <mergeCell ref="DZ31:EA31"/>
    <mergeCell ref="EB31:EC31"/>
    <mergeCell ref="C33:C34"/>
    <mergeCell ref="D33:E34"/>
    <mergeCell ref="F33:G33"/>
    <mergeCell ref="H33:I33"/>
    <mergeCell ref="J33:K33"/>
    <mergeCell ref="DH31:DI31"/>
    <mergeCell ref="DJ31:DK31"/>
    <mergeCell ref="DL31:DM31"/>
    <mergeCell ref="DN31:DO31"/>
    <mergeCell ref="DP31:DQ31"/>
    <mergeCell ref="DR31:DS31"/>
    <mergeCell ref="CV31:CW31"/>
    <mergeCell ref="CX31:CY31"/>
    <mergeCell ref="CZ31:DA31"/>
    <mergeCell ref="DB31:DC31"/>
    <mergeCell ref="DD31:DE31"/>
    <mergeCell ref="DF31:DG31"/>
    <mergeCell ref="CJ31:CK31"/>
    <mergeCell ref="CL31:CM31"/>
    <mergeCell ref="CN31:CO31"/>
    <mergeCell ref="CP31:CQ31"/>
    <mergeCell ref="CR31:CS31"/>
    <mergeCell ref="CT31:CU31"/>
    <mergeCell ref="BX31:BY31"/>
    <mergeCell ref="BZ31:CA31"/>
    <mergeCell ref="CB31:CC31"/>
    <mergeCell ref="CD31:CE31"/>
    <mergeCell ref="CF31:CG31"/>
    <mergeCell ref="CH31:CI31"/>
    <mergeCell ref="BL31:BM31"/>
    <mergeCell ref="BN31:BO31"/>
    <mergeCell ref="BP31:BQ31"/>
    <mergeCell ref="BR31:BS31"/>
    <mergeCell ref="BT31:BU31"/>
    <mergeCell ref="BV31:BW31"/>
    <mergeCell ref="AZ31:BA31"/>
    <mergeCell ref="BB31:BC31"/>
    <mergeCell ref="BD31:BE31"/>
    <mergeCell ref="BF31:BG31"/>
    <mergeCell ref="BH31:BI31"/>
    <mergeCell ref="BJ31:BK31"/>
    <mergeCell ref="AN31:AO31"/>
    <mergeCell ref="AP31:AQ31"/>
    <mergeCell ref="AR31:AS31"/>
    <mergeCell ref="AT31:AU31"/>
    <mergeCell ref="AV31:AW31"/>
    <mergeCell ref="AX31:AY31"/>
    <mergeCell ref="AB31:AC31"/>
    <mergeCell ref="AD31:AE31"/>
    <mergeCell ref="AF31:AG31"/>
    <mergeCell ref="AH31:AI31"/>
    <mergeCell ref="AJ31:AK31"/>
    <mergeCell ref="AL31:AM31"/>
    <mergeCell ref="P31:Q31"/>
    <mergeCell ref="R31:S31"/>
    <mergeCell ref="T31:U31"/>
    <mergeCell ref="V31:W31"/>
    <mergeCell ref="X31:Y31"/>
    <mergeCell ref="Z31:AA31"/>
    <mergeCell ref="DT30:DU30"/>
    <mergeCell ref="DV30:DW30"/>
    <mergeCell ref="DX30:DY30"/>
    <mergeCell ref="DZ30:EA30"/>
    <mergeCell ref="EB30:EC30"/>
    <mergeCell ref="BR30:BS30"/>
    <mergeCell ref="BT30:BU30"/>
    <mergeCell ref="BV30:BW30"/>
    <mergeCell ref="AZ30:BA30"/>
    <mergeCell ref="BB30:BC30"/>
    <mergeCell ref="BD30:BE30"/>
    <mergeCell ref="BF30:BG30"/>
    <mergeCell ref="BH30:BI30"/>
    <mergeCell ref="BJ30:BK30"/>
    <mergeCell ref="AN30:AO30"/>
    <mergeCell ref="AP30:AQ30"/>
    <mergeCell ref="AR30:AS30"/>
    <mergeCell ref="AT30:AU30"/>
    <mergeCell ref="AV30:AW30"/>
    <mergeCell ref="AX30:AY30"/>
    <mergeCell ref="F31:G31"/>
    <mergeCell ref="H31:I31"/>
    <mergeCell ref="J31:K31"/>
    <mergeCell ref="L31:M31"/>
    <mergeCell ref="N31:O31"/>
    <mergeCell ref="DH30:DI30"/>
    <mergeCell ref="DJ30:DK30"/>
    <mergeCell ref="DL30:DM30"/>
    <mergeCell ref="DN30:DO30"/>
    <mergeCell ref="DP30:DQ30"/>
    <mergeCell ref="DR30:DS30"/>
    <mergeCell ref="CV30:CW30"/>
    <mergeCell ref="CX30:CY30"/>
    <mergeCell ref="CZ30:DA30"/>
    <mergeCell ref="DB30:DC30"/>
    <mergeCell ref="DD30:DE30"/>
    <mergeCell ref="DF30:DG30"/>
    <mergeCell ref="CJ30:CK30"/>
    <mergeCell ref="CL30:CM30"/>
    <mergeCell ref="CN30:CO30"/>
    <mergeCell ref="CP30:CQ30"/>
    <mergeCell ref="CR30:CS30"/>
    <mergeCell ref="CT30:CU30"/>
    <mergeCell ref="BX30:BY30"/>
    <mergeCell ref="BZ30:CA30"/>
    <mergeCell ref="CB30:CC30"/>
    <mergeCell ref="CD30:CE30"/>
    <mergeCell ref="CF30:CG30"/>
    <mergeCell ref="CH30:CI30"/>
    <mergeCell ref="BL30:BM30"/>
    <mergeCell ref="BN30:BO30"/>
    <mergeCell ref="BP30:BQ30"/>
    <mergeCell ref="AB30:AC30"/>
    <mergeCell ref="AD30:AE30"/>
    <mergeCell ref="AF30:AG30"/>
    <mergeCell ref="AH30:AI30"/>
    <mergeCell ref="AJ30:AK30"/>
    <mergeCell ref="AL30:AM30"/>
    <mergeCell ref="P30:Q30"/>
    <mergeCell ref="R30:S30"/>
    <mergeCell ref="T30:U30"/>
    <mergeCell ref="V30:W30"/>
    <mergeCell ref="X30:Y30"/>
    <mergeCell ref="Z30:AA30"/>
    <mergeCell ref="DT29:DU29"/>
    <mergeCell ref="DV29:DW29"/>
    <mergeCell ref="DX29:DY29"/>
    <mergeCell ref="DZ29:EA29"/>
    <mergeCell ref="EB29:EC29"/>
    <mergeCell ref="BR29:BS29"/>
    <mergeCell ref="BT29:BU29"/>
    <mergeCell ref="BV29:BW29"/>
    <mergeCell ref="AZ29:BA29"/>
    <mergeCell ref="BB29:BC29"/>
    <mergeCell ref="BD29:BE29"/>
    <mergeCell ref="BF29:BG29"/>
    <mergeCell ref="BH29:BI29"/>
    <mergeCell ref="BJ29:BK29"/>
    <mergeCell ref="AN29:AO29"/>
    <mergeCell ref="AP29:AQ29"/>
    <mergeCell ref="AR29:AS29"/>
    <mergeCell ref="AT29:AU29"/>
    <mergeCell ref="AV29:AW29"/>
    <mergeCell ref="AX29:AY29"/>
    <mergeCell ref="F30:G30"/>
    <mergeCell ref="H30:I30"/>
    <mergeCell ref="J30:K30"/>
    <mergeCell ref="L30:M30"/>
    <mergeCell ref="N30:O30"/>
    <mergeCell ref="DH29:DI29"/>
    <mergeCell ref="DJ29:DK29"/>
    <mergeCell ref="DL29:DM29"/>
    <mergeCell ref="DN29:DO29"/>
    <mergeCell ref="DP29:DQ29"/>
    <mergeCell ref="DR29:DS29"/>
    <mergeCell ref="CV29:CW29"/>
    <mergeCell ref="CX29:CY29"/>
    <mergeCell ref="CZ29:DA29"/>
    <mergeCell ref="DB29:DC29"/>
    <mergeCell ref="DD29:DE29"/>
    <mergeCell ref="DF29:DG29"/>
    <mergeCell ref="CJ29:CK29"/>
    <mergeCell ref="CL29:CM29"/>
    <mergeCell ref="CN29:CO29"/>
    <mergeCell ref="CP29:CQ29"/>
    <mergeCell ref="CR29:CS29"/>
    <mergeCell ref="CT29:CU29"/>
    <mergeCell ref="BX29:BY29"/>
    <mergeCell ref="BZ29:CA29"/>
    <mergeCell ref="CB29:CC29"/>
    <mergeCell ref="CD29:CE29"/>
    <mergeCell ref="CF29:CG29"/>
    <mergeCell ref="CH29:CI29"/>
    <mergeCell ref="BL29:BM29"/>
    <mergeCell ref="BN29:BO29"/>
    <mergeCell ref="BP29:BQ29"/>
    <mergeCell ref="AB29:AC29"/>
    <mergeCell ref="AD29:AE29"/>
    <mergeCell ref="AF29:AG29"/>
    <mergeCell ref="AH29:AI29"/>
    <mergeCell ref="AJ29:AK29"/>
    <mergeCell ref="AL29:AM29"/>
    <mergeCell ref="P29:Q29"/>
    <mergeCell ref="R29:S29"/>
    <mergeCell ref="T29:U29"/>
    <mergeCell ref="V29:W29"/>
    <mergeCell ref="X29:Y29"/>
    <mergeCell ref="Z29:AA29"/>
    <mergeCell ref="DT28:DU28"/>
    <mergeCell ref="DV28:DW28"/>
    <mergeCell ref="DX28:DY28"/>
    <mergeCell ref="DZ28:EA28"/>
    <mergeCell ref="EB28:EC28"/>
    <mergeCell ref="BR28:BS28"/>
    <mergeCell ref="BT28:BU28"/>
    <mergeCell ref="BV28:BW28"/>
    <mergeCell ref="AZ28:BA28"/>
    <mergeCell ref="BB28:BC28"/>
    <mergeCell ref="BD28:BE28"/>
    <mergeCell ref="BF28:BG28"/>
    <mergeCell ref="BH28:BI28"/>
    <mergeCell ref="BJ28:BK28"/>
    <mergeCell ref="AN28:AO28"/>
    <mergeCell ref="AP28:AQ28"/>
    <mergeCell ref="AR28:AS28"/>
    <mergeCell ref="AT28:AU28"/>
    <mergeCell ref="AV28:AW28"/>
    <mergeCell ref="AX28:AY28"/>
    <mergeCell ref="F29:G29"/>
    <mergeCell ref="H29:I29"/>
    <mergeCell ref="J29:K29"/>
    <mergeCell ref="L29:M29"/>
    <mergeCell ref="N29:O29"/>
    <mergeCell ref="DH28:DI28"/>
    <mergeCell ref="DJ28:DK28"/>
    <mergeCell ref="DL28:DM28"/>
    <mergeCell ref="DN28:DO28"/>
    <mergeCell ref="DP28:DQ28"/>
    <mergeCell ref="DR28:DS28"/>
    <mergeCell ref="CV28:CW28"/>
    <mergeCell ref="CX28:CY28"/>
    <mergeCell ref="CZ28:DA28"/>
    <mergeCell ref="DB28:DC28"/>
    <mergeCell ref="DD28:DE28"/>
    <mergeCell ref="DF28:DG28"/>
    <mergeCell ref="CJ28:CK28"/>
    <mergeCell ref="CL28:CM28"/>
    <mergeCell ref="CN28:CO28"/>
    <mergeCell ref="CP28:CQ28"/>
    <mergeCell ref="CR28:CS28"/>
    <mergeCell ref="CT28:CU28"/>
    <mergeCell ref="BX28:BY28"/>
    <mergeCell ref="BZ28:CA28"/>
    <mergeCell ref="CB28:CC28"/>
    <mergeCell ref="CD28:CE28"/>
    <mergeCell ref="CF28:CG28"/>
    <mergeCell ref="CH28:CI28"/>
    <mergeCell ref="BL28:BM28"/>
    <mergeCell ref="BN28:BO28"/>
    <mergeCell ref="BP28:BQ28"/>
    <mergeCell ref="AB28:AC28"/>
    <mergeCell ref="AD28:AE28"/>
    <mergeCell ref="AF28:AG28"/>
    <mergeCell ref="AH28:AI28"/>
    <mergeCell ref="AJ28:AK28"/>
    <mergeCell ref="AL28:AM28"/>
    <mergeCell ref="P28:Q28"/>
    <mergeCell ref="R28:S28"/>
    <mergeCell ref="T28:U28"/>
    <mergeCell ref="V28:W28"/>
    <mergeCell ref="X28:Y28"/>
    <mergeCell ref="Z28:AA28"/>
    <mergeCell ref="DT27:DU27"/>
    <mergeCell ref="DV27:DW27"/>
    <mergeCell ref="DX27:DY27"/>
    <mergeCell ref="DZ27:EA27"/>
    <mergeCell ref="EB27:EC27"/>
    <mergeCell ref="BR27:BS27"/>
    <mergeCell ref="BT27:BU27"/>
    <mergeCell ref="BV27:BW27"/>
    <mergeCell ref="AZ27:BA27"/>
    <mergeCell ref="BB27:BC27"/>
    <mergeCell ref="BD27:BE27"/>
    <mergeCell ref="BF27:BG27"/>
    <mergeCell ref="BH27:BI27"/>
    <mergeCell ref="BJ27:BK27"/>
    <mergeCell ref="AN27:AO27"/>
    <mergeCell ref="AP27:AQ27"/>
    <mergeCell ref="AR27:AS27"/>
    <mergeCell ref="AT27:AU27"/>
    <mergeCell ref="AV27:AW27"/>
    <mergeCell ref="AX27:AY27"/>
    <mergeCell ref="F28:G28"/>
    <mergeCell ref="H28:I28"/>
    <mergeCell ref="J28:K28"/>
    <mergeCell ref="L28:M28"/>
    <mergeCell ref="N28:O28"/>
    <mergeCell ref="DH27:DI27"/>
    <mergeCell ref="DJ27:DK27"/>
    <mergeCell ref="DL27:DM27"/>
    <mergeCell ref="DN27:DO27"/>
    <mergeCell ref="DP27:DQ27"/>
    <mergeCell ref="DR27:DS27"/>
    <mergeCell ref="CV27:CW27"/>
    <mergeCell ref="CX27:CY27"/>
    <mergeCell ref="CZ27:DA27"/>
    <mergeCell ref="DB27:DC27"/>
    <mergeCell ref="DD27:DE27"/>
    <mergeCell ref="DF27:DG27"/>
    <mergeCell ref="CJ27:CK27"/>
    <mergeCell ref="CL27:CM27"/>
    <mergeCell ref="CN27:CO27"/>
    <mergeCell ref="CP27:CQ27"/>
    <mergeCell ref="CR27:CS27"/>
    <mergeCell ref="CT27:CU27"/>
    <mergeCell ref="BX27:BY27"/>
    <mergeCell ref="BZ27:CA27"/>
    <mergeCell ref="CB27:CC27"/>
    <mergeCell ref="CD27:CE27"/>
    <mergeCell ref="CF27:CG27"/>
    <mergeCell ref="CH27:CI27"/>
    <mergeCell ref="BL27:BM27"/>
    <mergeCell ref="BN27:BO27"/>
    <mergeCell ref="BP27:BQ27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DT26:DU26"/>
    <mergeCell ref="DV26:DW26"/>
    <mergeCell ref="DX26:DY26"/>
    <mergeCell ref="DZ26:EA26"/>
    <mergeCell ref="EB26:EC26"/>
    <mergeCell ref="BR26:BS26"/>
    <mergeCell ref="BT26:BU26"/>
    <mergeCell ref="BV26:BW26"/>
    <mergeCell ref="AZ26:BA26"/>
    <mergeCell ref="BB26:BC26"/>
    <mergeCell ref="BD26:BE26"/>
    <mergeCell ref="BF26:BG26"/>
    <mergeCell ref="BH26:BI26"/>
    <mergeCell ref="BJ26:BK26"/>
    <mergeCell ref="AN26:AO26"/>
    <mergeCell ref="AP26:AQ26"/>
    <mergeCell ref="AR26:AS26"/>
    <mergeCell ref="AT26:AU26"/>
    <mergeCell ref="AV26:AW26"/>
    <mergeCell ref="AX26:AY26"/>
    <mergeCell ref="F27:G27"/>
    <mergeCell ref="H27:I27"/>
    <mergeCell ref="J27:K27"/>
    <mergeCell ref="L27:M27"/>
    <mergeCell ref="N27:O27"/>
    <mergeCell ref="DH26:DI26"/>
    <mergeCell ref="DJ26:DK26"/>
    <mergeCell ref="DL26:DM26"/>
    <mergeCell ref="DN26:DO26"/>
    <mergeCell ref="DP26:DQ26"/>
    <mergeCell ref="DR26:DS26"/>
    <mergeCell ref="CV26:CW26"/>
    <mergeCell ref="CX26:CY26"/>
    <mergeCell ref="CZ26:DA26"/>
    <mergeCell ref="DB26:DC26"/>
    <mergeCell ref="DD26:DE26"/>
    <mergeCell ref="DF26:DG26"/>
    <mergeCell ref="CJ26:CK26"/>
    <mergeCell ref="CL26:CM26"/>
    <mergeCell ref="CN26:CO26"/>
    <mergeCell ref="CP26:CQ26"/>
    <mergeCell ref="CR26:CS26"/>
    <mergeCell ref="CT26:CU26"/>
    <mergeCell ref="BX26:BY26"/>
    <mergeCell ref="BZ26:CA26"/>
    <mergeCell ref="CB26:CC26"/>
    <mergeCell ref="CD26:CE26"/>
    <mergeCell ref="CF26:CG26"/>
    <mergeCell ref="CH26:CI26"/>
    <mergeCell ref="BL26:BM26"/>
    <mergeCell ref="BN26:BO26"/>
    <mergeCell ref="BP26:BQ26"/>
    <mergeCell ref="AB26:AC26"/>
    <mergeCell ref="AD26:AE26"/>
    <mergeCell ref="AF26:AG26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T25:DU25"/>
    <mergeCell ref="DV25:DW25"/>
    <mergeCell ref="DX25:DY25"/>
    <mergeCell ref="DZ25:EA25"/>
    <mergeCell ref="EB25:EC25"/>
    <mergeCell ref="BR25:BS25"/>
    <mergeCell ref="BT25:BU25"/>
    <mergeCell ref="BV25:BW25"/>
    <mergeCell ref="AZ25:BA25"/>
    <mergeCell ref="BB25:BC25"/>
    <mergeCell ref="BD25:BE25"/>
    <mergeCell ref="BF25:BG25"/>
    <mergeCell ref="BH25:BI25"/>
    <mergeCell ref="BJ25:BK25"/>
    <mergeCell ref="AN25:AO25"/>
    <mergeCell ref="AP25:AQ25"/>
    <mergeCell ref="AR25:AS25"/>
    <mergeCell ref="AT25:AU25"/>
    <mergeCell ref="AV25:AW25"/>
    <mergeCell ref="AX25:AY25"/>
    <mergeCell ref="F26:G26"/>
    <mergeCell ref="H26:I26"/>
    <mergeCell ref="J26:K26"/>
    <mergeCell ref="L26:M26"/>
    <mergeCell ref="N26:O26"/>
    <mergeCell ref="DH25:DI25"/>
    <mergeCell ref="DJ25:DK25"/>
    <mergeCell ref="DL25:DM25"/>
    <mergeCell ref="DN25:DO25"/>
    <mergeCell ref="DP25:DQ25"/>
    <mergeCell ref="DR25:DS25"/>
    <mergeCell ref="CV25:CW25"/>
    <mergeCell ref="CX25:CY25"/>
    <mergeCell ref="CZ25:DA25"/>
    <mergeCell ref="DB25:DC25"/>
    <mergeCell ref="DD25:DE25"/>
    <mergeCell ref="DF25:DG25"/>
    <mergeCell ref="CJ25:CK25"/>
    <mergeCell ref="CL25:CM25"/>
    <mergeCell ref="CN25:CO25"/>
    <mergeCell ref="CP25:CQ25"/>
    <mergeCell ref="CR25:CS25"/>
    <mergeCell ref="CT25:CU25"/>
    <mergeCell ref="BX25:BY25"/>
    <mergeCell ref="BZ25:CA25"/>
    <mergeCell ref="CB25:CC25"/>
    <mergeCell ref="CD25:CE25"/>
    <mergeCell ref="CF25:CG25"/>
    <mergeCell ref="CH25:CI25"/>
    <mergeCell ref="BL25:BM25"/>
    <mergeCell ref="BN25:BO25"/>
    <mergeCell ref="BP25:BQ25"/>
    <mergeCell ref="AB25:AC25"/>
    <mergeCell ref="AD25:AE25"/>
    <mergeCell ref="AF25:AG25"/>
    <mergeCell ref="AH25:AI25"/>
    <mergeCell ref="AJ25:AK25"/>
    <mergeCell ref="AL25:AM25"/>
    <mergeCell ref="P25:Q25"/>
    <mergeCell ref="R25:S25"/>
    <mergeCell ref="T25:U25"/>
    <mergeCell ref="V25:W25"/>
    <mergeCell ref="X25:Y25"/>
    <mergeCell ref="Z25:AA25"/>
    <mergeCell ref="DT24:DU24"/>
    <mergeCell ref="DV24:DW24"/>
    <mergeCell ref="DX24:DY24"/>
    <mergeCell ref="DZ24:EA24"/>
    <mergeCell ref="EB24:EC24"/>
    <mergeCell ref="BR24:BS24"/>
    <mergeCell ref="BT24:BU24"/>
    <mergeCell ref="BV24:BW24"/>
    <mergeCell ref="AZ24:BA24"/>
    <mergeCell ref="BB24:BC24"/>
    <mergeCell ref="BD24:BE24"/>
    <mergeCell ref="BF24:BG24"/>
    <mergeCell ref="BH24:BI24"/>
    <mergeCell ref="BJ24:BK24"/>
    <mergeCell ref="AN24:AO24"/>
    <mergeCell ref="AP24:AQ24"/>
    <mergeCell ref="AR24:AS24"/>
    <mergeCell ref="AT24:AU24"/>
    <mergeCell ref="AV24:AW24"/>
    <mergeCell ref="AX24:AY24"/>
    <mergeCell ref="F25:G25"/>
    <mergeCell ref="H25:I25"/>
    <mergeCell ref="J25:K25"/>
    <mergeCell ref="L25:M25"/>
    <mergeCell ref="N25:O25"/>
    <mergeCell ref="DH24:DI24"/>
    <mergeCell ref="DJ24:DK24"/>
    <mergeCell ref="DL24:DM24"/>
    <mergeCell ref="DN24:DO24"/>
    <mergeCell ref="DP24:DQ24"/>
    <mergeCell ref="DR24:DS24"/>
    <mergeCell ref="CV24:CW24"/>
    <mergeCell ref="CX24:CY24"/>
    <mergeCell ref="CZ24:DA24"/>
    <mergeCell ref="DB24:DC24"/>
    <mergeCell ref="DD24:DE24"/>
    <mergeCell ref="DF24:DG24"/>
    <mergeCell ref="CJ24:CK24"/>
    <mergeCell ref="CL24:CM24"/>
    <mergeCell ref="CN24:CO24"/>
    <mergeCell ref="CP24:CQ24"/>
    <mergeCell ref="CR24:CS24"/>
    <mergeCell ref="CT24:CU24"/>
    <mergeCell ref="BX24:BY24"/>
    <mergeCell ref="BZ24:CA24"/>
    <mergeCell ref="CB24:CC24"/>
    <mergeCell ref="CD24:CE24"/>
    <mergeCell ref="CF24:CG24"/>
    <mergeCell ref="CH24:CI24"/>
    <mergeCell ref="BL24:BM24"/>
    <mergeCell ref="BN24:BO24"/>
    <mergeCell ref="BP24:BQ24"/>
    <mergeCell ref="AB24:AC24"/>
    <mergeCell ref="AD24:AE24"/>
    <mergeCell ref="AF24:AG24"/>
    <mergeCell ref="AH24:AI24"/>
    <mergeCell ref="AJ24:AK24"/>
    <mergeCell ref="AL24:AM24"/>
    <mergeCell ref="P24:Q24"/>
    <mergeCell ref="R24:S24"/>
    <mergeCell ref="T24:U24"/>
    <mergeCell ref="V24:W24"/>
    <mergeCell ref="X24:Y24"/>
    <mergeCell ref="Z24:AA24"/>
    <mergeCell ref="DT23:DU23"/>
    <mergeCell ref="DV23:DW23"/>
    <mergeCell ref="DX23:DY23"/>
    <mergeCell ref="DZ23:EA23"/>
    <mergeCell ref="EB23:EC23"/>
    <mergeCell ref="BR23:BS23"/>
    <mergeCell ref="BT23:BU23"/>
    <mergeCell ref="BV23:BW23"/>
    <mergeCell ref="AZ23:BA23"/>
    <mergeCell ref="BB23:BC23"/>
    <mergeCell ref="BD23:BE23"/>
    <mergeCell ref="BF23:BG23"/>
    <mergeCell ref="BH23:BI23"/>
    <mergeCell ref="BJ23:BK23"/>
    <mergeCell ref="AN23:AO23"/>
    <mergeCell ref="AP23:AQ23"/>
    <mergeCell ref="AR23:AS23"/>
    <mergeCell ref="AT23:AU23"/>
    <mergeCell ref="AV23:AW23"/>
    <mergeCell ref="AX23:AY23"/>
    <mergeCell ref="F24:G24"/>
    <mergeCell ref="H24:I24"/>
    <mergeCell ref="J24:K24"/>
    <mergeCell ref="L24:M24"/>
    <mergeCell ref="N24:O24"/>
    <mergeCell ref="DH23:DI23"/>
    <mergeCell ref="DJ23:DK23"/>
    <mergeCell ref="DL23:DM23"/>
    <mergeCell ref="DN23:DO23"/>
    <mergeCell ref="DP23:DQ23"/>
    <mergeCell ref="DR23:DS23"/>
    <mergeCell ref="CV23:CW23"/>
    <mergeCell ref="CX23:CY23"/>
    <mergeCell ref="CZ23:DA23"/>
    <mergeCell ref="DB23:DC23"/>
    <mergeCell ref="DD23:DE23"/>
    <mergeCell ref="DF23:DG23"/>
    <mergeCell ref="CJ23:CK23"/>
    <mergeCell ref="CL23:CM23"/>
    <mergeCell ref="CN23:CO23"/>
    <mergeCell ref="CP23:CQ23"/>
    <mergeCell ref="CR23:CS23"/>
    <mergeCell ref="CT23:CU23"/>
    <mergeCell ref="BX23:BY23"/>
    <mergeCell ref="BZ23:CA23"/>
    <mergeCell ref="CB23:CC23"/>
    <mergeCell ref="CD23:CE23"/>
    <mergeCell ref="CF23:CG23"/>
    <mergeCell ref="CH23:CI23"/>
    <mergeCell ref="BL23:BM23"/>
    <mergeCell ref="BN23:BO23"/>
    <mergeCell ref="BP23:BQ23"/>
    <mergeCell ref="AB23:AC23"/>
    <mergeCell ref="AD23:AE23"/>
    <mergeCell ref="AF23:AG23"/>
    <mergeCell ref="AH23:AI23"/>
    <mergeCell ref="AJ23:AK23"/>
    <mergeCell ref="AL23:AM23"/>
    <mergeCell ref="P23:Q23"/>
    <mergeCell ref="R23:S23"/>
    <mergeCell ref="T23:U23"/>
    <mergeCell ref="V23:W23"/>
    <mergeCell ref="X23:Y23"/>
    <mergeCell ref="Z23:AA23"/>
    <mergeCell ref="DT22:DU22"/>
    <mergeCell ref="DV22:DW22"/>
    <mergeCell ref="DX22:DY22"/>
    <mergeCell ref="DZ22:EA22"/>
    <mergeCell ref="EB22:EC22"/>
    <mergeCell ref="BR22:BS22"/>
    <mergeCell ref="BT22:BU22"/>
    <mergeCell ref="BV22:BW22"/>
    <mergeCell ref="AZ22:BA22"/>
    <mergeCell ref="BB22:BC22"/>
    <mergeCell ref="BD22:BE22"/>
    <mergeCell ref="BF22:BG22"/>
    <mergeCell ref="BH22:BI22"/>
    <mergeCell ref="BJ22:BK22"/>
    <mergeCell ref="AN22:AO22"/>
    <mergeCell ref="AP22:AQ22"/>
    <mergeCell ref="AR22:AS22"/>
    <mergeCell ref="AT22:AU22"/>
    <mergeCell ref="AV22:AW22"/>
    <mergeCell ref="AX22:AY22"/>
    <mergeCell ref="F23:G23"/>
    <mergeCell ref="H23:I23"/>
    <mergeCell ref="J23:K23"/>
    <mergeCell ref="L23:M23"/>
    <mergeCell ref="N23:O23"/>
    <mergeCell ref="DH22:DI22"/>
    <mergeCell ref="DJ22:DK22"/>
    <mergeCell ref="DL22:DM22"/>
    <mergeCell ref="DN22:DO22"/>
    <mergeCell ref="DP22:DQ22"/>
    <mergeCell ref="DR22:DS22"/>
    <mergeCell ref="CV22:CW22"/>
    <mergeCell ref="CX22:CY22"/>
    <mergeCell ref="CZ22:DA22"/>
    <mergeCell ref="DB22:DC22"/>
    <mergeCell ref="DD22:DE22"/>
    <mergeCell ref="DF22:DG22"/>
    <mergeCell ref="CJ22:CK22"/>
    <mergeCell ref="CL22:CM22"/>
    <mergeCell ref="CN22:CO22"/>
    <mergeCell ref="CP22:CQ22"/>
    <mergeCell ref="CR22:CS22"/>
    <mergeCell ref="CT22:CU22"/>
    <mergeCell ref="BX22:BY22"/>
    <mergeCell ref="BZ22:CA22"/>
    <mergeCell ref="CB22:CC22"/>
    <mergeCell ref="CD22:CE22"/>
    <mergeCell ref="CF22:CG22"/>
    <mergeCell ref="CH22:CI22"/>
    <mergeCell ref="BL22:BM22"/>
    <mergeCell ref="BN22:BO22"/>
    <mergeCell ref="BP22:BQ22"/>
    <mergeCell ref="AB22:AC22"/>
    <mergeCell ref="AD22:AE22"/>
    <mergeCell ref="AF22:AG22"/>
    <mergeCell ref="AH22:AI22"/>
    <mergeCell ref="AJ22:AK22"/>
    <mergeCell ref="AL22:AM22"/>
    <mergeCell ref="P22:Q22"/>
    <mergeCell ref="R22:S22"/>
    <mergeCell ref="T22:U22"/>
    <mergeCell ref="V22:W22"/>
    <mergeCell ref="X22:Y22"/>
    <mergeCell ref="Z22:AA22"/>
    <mergeCell ref="DT21:DU21"/>
    <mergeCell ref="DV21:DW21"/>
    <mergeCell ref="DX21:DY21"/>
    <mergeCell ref="DZ21:EA21"/>
    <mergeCell ref="EB21:EC21"/>
    <mergeCell ref="BR21:BS21"/>
    <mergeCell ref="BT21:BU21"/>
    <mergeCell ref="BV21:BW21"/>
    <mergeCell ref="AZ21:BA21"/>
    <mergeCell ref="BB21:BC21"/>
    <mergeCell ref="BD21:BE21"/>
    <mergeCell ref="BF21:BG21"/>
    <mergeCell ref="BH21:BI21"/>
    <mergeCell ref="BJ21:BK21"/>
    <mergeCell ref="AN21:AO21"/>
    <mergeCell ref="AP21:AQ21"/>
    <mergeCell ref="AR21:AS21"/>
    <mergeCell ref="AT21:AU21"/>
    <mergeCell ref="AV21:AW21"/>
    <mergeCell ref="AX21:AY21"/>
    <mergeCell ref="F22:G22"/>
    <mergeCell ref="H22:I22"/>
    <mergeCell ref="J22:K22"/>
    <mergeCell ref="L22:M22"/>
    <mergeCell ref="N22:O22"/>
    <mergeCell ref="DH21:DI21"/>
    <mergeCell ref="DJ21:DK21"/>
    <mergeCell ref="DL21:DM21"/>
    <mergeCell ref="DN21:DO21"/>
    <mergeCell ref="DP21:DQ21"/>
    <mergeCell ref="DR21:DS21"/>
    <mergeCell ref="CV21:CW21"/>
    <mergeCell ref="CX21:CY21"/>
    <mergeCell ref="CZ21:DA21"/>
    <mergeCell ref="DB21:DC21"/>
    <mergeCell ref="DD21:DE21"/>
    <mergeCell ref="DF21:DG21"/>
    <mergeCell ref="CJ21:CK21"/>
    <mergeCell ref="CL21:CM21"/>
    <mergeCell ref="CN21:CO21"/>
    <mergeCell ref="CP21:CQ21"/>
    <mergeCell ref="CR21:CS21"/>
    <mergeCell ref="CT21:CU21"/>
    <mergeCell ref="BX21:BY21"/>
    <mergeCell ref="BZ21:CA21"/>
    <mergeCell ref="CB21:CC21"/>
    <mergeCell ref="CD21:CE21"/>
    <mergeCell ref="CF21:CG21"/>
    <mergeCell ref="CH21:CI21"/>
    <mergeCell ref="BL21:BM21"/>
    <mergeCell ref="BN21:BO21"/>
    <mergeCell ref="BP21:BQ21"/>
    <mergeCell ref="AB21:AC21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DV20:DW20"/>
    <mergeCell ref="DX20:DY20"/>
    <mergeCell ref="DZ20:EA20"/>
    <mergeCell ref="EB20:EC20"/>
    <mergeCell ref="EV20:EW20"/>
    <mergeCell ref="BT20:BU20"/>
    <mergeCell ref="BV20:BW20"/>
    <mergeCell ref="BX20:BY20"/>
    <mergeCell ref="BB20:BC20"/>
    <mergeCell ref="BD20:BE20"/>
    <mergeCell ref="BF20:BG20"/>
    <mergeCell ref="BH20:BI20"/>
    <mergeCell ref="BJ20:BK20"/>
    <mergeCell ref="BL20:BM20"/>
    <mergeCell ref="AP20:AQ20"/>
    <mergeCell ref="AR20:AS20"/>
    <mergeCell ref="AT20:AU20"/>
    <mergeCell ref="AV20:AW20"/>
    <mergeCell ref="AX20:AY20"/>
    <mergeCell ref="AZ20:BA20"/>
    <mergeCell ref="F21:G21"/>
    <mergeCell ref="H21:I21"/>
    <mergeCell ref="J21:K21"/>
    <mergeCell ref="L21:M21"/>
    <mergeCell ref="N21:O21"/>
    <mergeCell ref="DJ20:DK20"/>
    <mergeCell ref="DL20:DM20"/>
    <mergeCell ref="DN20:DO20"/>
    <mergeCell ref="DP20:DQ20"/>
    <mergeCell ref="DR20:DS20"/>
    <mergeCell ref="DT20:DU20"/>
    <mergeCell ref="CX20:CY20"/>
    <mergeCell ref="CZ20:DA20"/>
    <mergeCell ref="DB20:DC20"/>
    <mergeCell ref="DD20:DE20"/>
    <mergeCell ref="DF20:DG20"/>
    <mergeCell ref="DH20:DI20"/>
    <mergeCell ref="CL20:CM20"/>
    <mergeCell ref="CN20:CO20"/>
    <mergeCell ref="CP20:CQ20"/>
    <mergeCell ref="CR20:CS20"/>
    <mergeCell ref="CT20:CU20"/>
    <mergeCell ref="CV20:CW20"/>
    <mergeCell ref="BZ20:CA20"/>
    <mergeCell ref="CB20:CC20"/>
    <mergeCell ref="CD20:CE20"/>
    <mergeCell ref="CF20:CG20"/>
    <mergeCell ref="CH20:CI20"/>
    <mergeCell ref="CJ20:CK20"/>
    <mergeCell ref="BN20:BO20"/>
    <mergeCell ref="BP20:BQ20"/>
    <mergeCell ref="BR20:BS20"/>
    <mergeCell ref="AD20:AE20"/>
    <mergeCell ref="AF20:AG20"/>
    <mergeCell ref="AH20:AI20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DX19:DY19"/>
    <mergeCell ref="DZ19:EA19"/>
    <mergeCell ref="EB19:EC19"/>
    <mergeCell ref="EV19:EW19"/>
    <mergeCell ref="F20:G20"/>
    <mergeCell ref="H20:I20"/>
    <mergeCell ref="J20:K20"/>
    <mergeCell ref="L20:M20"/>
    <mergeCell ref="N20:O20"/>
    <mergeCell ref="P20:Q20"/>
    <mergeCell ref="DL19:DM19"/>
    <mergeCell ref="DN19:DO19"/>
    <mergeCell ref="DP19:DQ19"/>
    <mergeCell ref="DR19:DS19"/>
    <mergeCell ref="DT19:DU19"/>
    <mergeCell ref="DV19:DW19"/>
    <mergeCell ref="CZ19:DA19"/>
    <mergeCell ref="DB19:DC19"/>
    <mergeCell ref="DD19:DE19"/>
    <mergeCell ref="DF19:DG19"/>
    <mergeCell ref="DH19:DI19"/>
    <mergeCell ref="DJ19:DK19"/>
    <mergeCell ref="CN19:CO19"/>
    <mergeCell ref="CP19:CQ19"/>
    <mergeCell ref="CR19:CS19"/>
    <mergeCell ref="CT19:CU19"/>
    <mergeCell ref="CV19:CW19"/>
    <mergeCell ref="CX19:CY19"/>
    <mergeCell ref="CB19:CC19"/>
    <mergeCell ref="CD19:CE19"/>
    <mergeCell ref="CF19:CG19"/>
    <mergeCell ref="CH19:CI19"/>
    <mergeCell ref="CJ19:CK19"/>
    <mergeCell ref="CL19:CM19"/>
    <mergeCell ref="BP19:BQ19"/>
    <mergeCell ref="BR19:BS19"/>
    <mergeCell ref="BT19:BU19"/>
    <mergeCell ref="BV19:BW19"/>
    <mergeCell ref="BX19:BY19"/>
    <mergeCell ref="BZ19:CA19"/>
    <mergeCell ref="BD19:BE19"/>
    <mergeCell ref="BF19:BG19"/>
    <mergeCell ref="BH19:BI19"/>
    <mergeCell ref="BJ19:BK19"/>
    <mergeCell ref="BL19:BM19"/>
    <mergeCell ref="BN19:BO19"/>
    <mergeCell ref="AR19:AS19"/>
    <mergeCell ref="AT19:AU19"/>
    <mergeCell ref="AV19:AW19"/>
    <mergeCell ref="AX19:AY19"/>
    <mergeCell ref="AZ19:BA19"/>
    <mergeCell ref="BB19:BC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R19:S19"/>
    <mergeCell ref="DL18:DM18"/>
    <mergeCell ref="DN18:DO18"/>
    <mergeCell ref="DP18:DQ18"/>
    <mergeCell ref="DR18:DS18"/>
    <mergeCell ref="DT18:DU18"/>
    <mergeCell ref="DV18:DW18"/>
    <mergeCell ref="CZ18:DA18"/>
    <mergeCell ref="DB18:DC18"/>
    <mergeCell ref="DD18:DE18"/>
    <mergeCell ref="DF18:DG18"/>
    <mergeCell ref="DH18:DI18"/>
    <mergeCell ref="DJ18:DK18"/>
    <mergeCell ref="CN18:CO18"/>
    <mergeCell ref="CP18:CQ18"/>
    <mergeCell ref="CR18:CS18"/>
    <mergeCell ref="CT18:CU18"/>
    <mergeCell ref="T18:U18"/>
    <mergeCell ref="V18:W18"/>
    <mergeCell ref="X18:Y18"/>
    <mergeCell ref="Z18:AA18"/>
    <mergeCell ref="AB18:AC18"/>
    <mergeCell ref="AD18:AE18"/>
    <mergeCell ref="CV18:CW18"/>
    <mergeCell ref="CX18:CY18"/>
    <mergeCell ref="CB18:CC18"/>
    <mergeCell ref="CD18:CE18"/>
    <mergeCell ref="CF18:CG18"/>
    <mergeCell ref="CH18:CI18"/>
    <mergeCell ref="CJ18:CK18"/>
    <mergeCell ref="CL18:CM18"/>
    <mergeCell ref="BP18:BQ18"/>
    <mergeCell ref="BR18:BS18"/>
    <mergeCell ref="BT18:BU18"/>
    <mergeCell ref="BV18:BW18"/>
    <mergeCell ref="BX18:BY18"/>
    <mergeCell ref="BZ18:CA18"/>
    <mergeCell ref="BD18:BE18"/>
    <mergeCell ref="BF18:BG18"/>
    <mergeCell ref="BH18:BI18"/>
    <mergeCell ref="BJ18:BK18"/>
    <mergeCell ref="BL18:BM18"/>
    <mergeCell ref="BN18:BO18"/>
    <mergeCell ref="CN16:CO16"/>
    <mergeCell ref="CP16:CQ16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AR18:AS18"/>
    <mergeCell ref="AT18:AU18"/>
    <mergeCell ref="AV18:AW18"/>
    <mergeCell ref="AX18:AY18"/>
    <mergeCell ref="AZ18:BA18"/>
    <mergeCell ref="BB18:BC18"/>
    <mergeCell ref="AF18:AG18"/>
    <mergeCell ref="AH18:AI18"/>
    <mergeCell ref="AJ18:AK18"/>
    <mergeCell ref="AL18:AM18"/>
    <mergeCell ref="AN18:AO18"/>
    <mergeCell ref="AP18:AQ18"/>
    <mergeCell ref="BH16:BI16"/>
    <mergeCell ref="BJ16:BK16"/>
    <mergeCell ref="BL16:BM16"/>
    <mergeCell ref="BN16:BO16"/>
    <mergeCell ref="AR16:AS16"/>
    <mergeCell ref="AT16:AU16"/>
    <mergeCell ref="AV16:AW16"/>
    <mergeCell ref="AX16:AY16"/>
    <mergeCell ref="AZ16:BA16"/>
    <mergeCell ref="BB16:BC16"/>
    <mergeCell ref="DX16:DY16"/>
    <mergeCell ref="DZ16:EA16"/>
    <mergeCell ref="EB16:EC16"/>
    <mergeCell ref="F18:G18"/>
    <mergeCell ref="H18:I18"/>
    <mergeCell ref="J18:K18"/>
    <mergeCell ref="L18:M18"/>
    <mergeCell ref="N18:O18"/>
    <mergeCell ref="P18:Q18"/>
    <mergeCell ref="R18:S18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AF16:AG16"/>
    <mergeCell ref="AH16:AI16"/>
    <mergeCell ref="AJ16:AK16"/>
    <mergeCell ref="AL16:AM16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J16:CK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E12:E13"/>
    <mergeCell ref="AR12:BO12"/>
    <mergeCell ref="BP12:DK12"/>
    <mergeCell ref="AR13:BO13"/>
    <mergeCell ref="BP13:DK13"/>
    <mergeCell ref="F15:S15"/>
    <mergeCell ref="T15:AQ15"/>
    <mergeCell ref="AR15:BO15"/>
    <mergeCell ref="BP15:CM15"/>
    <mergeCell ref="CN15:DK15"/>
    <mergeCell ref="DF10:DG10"/>
    <mergeCell ref="DH10:DI10"/>
    <mergeCell ref="DJ10:DK10"/>
    <mergeCell ref="DL10:DM10"/>
    <mergeCell ref="T11:AQ11"/>
    <mergeCell ref="AR11:BO11"/>
    <mergeCell ref="BP11:CM11"/>
    <mergeCell ref="CN11:DC11"/>
    <mergeCell ref="CT10:CU10"/>
    <mergeCell ref="CV10:CW10"/>
    <mergeCell ref="CX10:CY10"/>
    <mergeCell ref="CZ10:DA10"/>
    <mergeCell ref="DB10:DC10"/>
    <mergeCell ref="DD10:DE10"/>
    <mergeCell ref="CH10:CI10"/>
    <mergeCell ref="CJ10:CK10"/>
    <mergeCell ref="CL10:CM10"/>
    <mergeCell ref="CN10:CO10"/>
    <mergeCell ref="CP10:CQ10"/>
    <mergeCell ref="CR10:CS10"/>
    <mergeCell ref="C9:D13"/>
    <mergeCell ref="L9:S9"/>
    <mergeCell ref="T9:AQ9"/>
    <mergeCell ref="AR9:BO9"/>
    <mergeCell ref="BP9:CM9"/>
    <mergeCell ref="CN9:DK9"/>
    <mergeCell ref="T10:BO10"/>
    <mergeCell ref="BP10:CC10"/>
    <mergeCell ref="CD10:CE10"/>
    <mergeCell ref="CF10:CG10"/>
    <mergeCell ref="DX3:DY3"/>
    <mergeCell ref="DZ3:EA3"/>
    <mergeCell ref="EB3:EC3"/>
    <mergeCell ref="EM4:EN4"/>
    <mergeCell ref="EM5:EN5"/>
    <mergeCell ref="EM7:EN7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AB3:AC3"/>
    <mergeCell ref="AD3:AE3"/>
    <mergeCell ref="CV3:CW3"/>
    <mergeCell ref="CX3:CY3"/>
    <mergeCell ref="CB3:CC3"/>
    <mergeCell ref="CD3:CE3"/>
    <mergeCell ref="CF3:CG3"/>
    <mergeCell ref="CH3:CI3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</mergeCells>
  <printOptions horizontalCentered="1"/>
  <pageMargins left="0.31496062992125984" right="0.19685039370078741" top="0.59055118110236227" bottom="0.55118110236220474" header="0.27559055118110237" footer="0.35433070866141736"/>
  <pageSetup paperSize="8" scale="112" orientation="landscape" r:id="rId1"/>
  <headerFooter>
    <oddHeader>&amp;LEP SIEP</oddHeader>
    <oddFooter>&amp;L&amp;8INGE EPSI / JS + AeBo&amp;R&amp;7&amp;Z&amp;F</oddFooter>
  </headerFooter>
  <rowBreaks count="1" manualBreakCount="1">
    <brk id="49" min="1" max="133" man="1"/>
  </rowBreaks>
  <colBreaks count="1" manualBreakCount="1">
    <brk id="134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EW50"/>
  <sheetViews>
    <sheetView showGridLines="0" view="pageBreakPreview" topLeftCell="A13" zoomScale="160" zoomScaleNormal="115" zoomScaleSheetLayoutView="160" zoomScalePageLayoutView="140" workbookViewId="0">
      <selection activeCell="BT45" sqref="BT45:BU4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1" style="182" customWidth="1"/>
    <col min="3" max="3" width="16.28515625" style="182" customWidth="1"/>
    <col min="4" max="4" width="10" style="182" customWidth="1"/>
    <col min="5" max="5" width="3.8554687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607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650" t="s">
        <v>225</v>
      </c>
      <c r="C2" s="651"/>
      <c r="D2" s="651"/>
      <c r="E2" s="484"/>
      <c r="F2" s="652" t="s">
        <v>20</v>
      </c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  <c r="R2" s="652"/>
      <c r="S2" s="653"/>
      <c r="T2" s="642" t="s">
        <v>28</v>
      </c>
      <c r="U2" s="643"/>
      <c r="V2" s="643"/>
      <c r="W2" s="643"/>
      <c r="X2" s="643"/>
      <c r="Y2" s="643"/>
      <c r="Z2" s="643"/>
      <c r="AA2" s="643"/>
      <c r="AB2" s="643"/>
      <c r="AC2" s="643"/>
      <c r="AD2" s="643"/>
      <c r="AE2" s="643"/>
      <c r="AF2" s="643"/>
      <c r="AG2" s="643"/>
      <c r="AH2" s="643"/>
      <c r="AI2" s="643"/>
      <c r="AJ2" s="643"/>
      <c r="AK2" s="643"/>
      <c r="AL2" s="643"/>
      <c r="AM2" s="643"/>
      <c r="AN2" s="643"/>
      <c r="AO2" s="643"/>
      <c r="AP2" s="643"/>
      <c r="AQ2" s="654"/>
      <c r="AR2" s="642" t="s">
        <v>77</v>
      </c>
      <c r="AS2" s="643"/>
      <c r="AT2" s="643"/>
      <c r="AU2" s="643"/>
      <c r="AV2" s="643"/>
      <c r="AW2" s="643"/>
      <c r="AX2" s="643"/>
      <c r="AY2" s="643"/>
      <c r="AZ2" s="643"/>
      <c r="BA2" s="643"/>
      <c r="BB2" s="643"/>
      <c r="BC2" s="643"/>
      <c r="BD2" s="643"/>
      <c r="BE2" s="643"/>
      <c r="BF2" s="643"/>
      <c r="BG2" s="643"/>
      <c r="BH2" s="643"/>
      <c r="BI2" s="643"/>
      <c r="BJ2" s="643"/>
      <c r="BK2" s="643"/>
      <c r="BL2" s="643"/>
      <c r="BM2" s="643"/>
      <c r="BN2" s="643"/>
      <c r="BO2" s="654"/>
      <c r="BP2" s="642" t="s">
        <v>76</v>
      </c>
      <c r="BQ2" s="643"/>
      <c r="BR2" s="643"/>
      <c r="BS2" s="643"/>
      <c r="BT2" s="643"/>
      <c r="BU2" s="643"/>
      <c r="BV2" s="643"/>
      <c r="BW2" s="643"/>
      <c r="BX2" s="643"/>
      <c r="BY2" s="643"/>
      <c r="BZ2" s="643"/>
      <c r="CA2" s="643"/>
      <c r="CB2" s="643"/>
      <c r="CC2" s="643"/>
      <c r="CD2" s="643"/>
      <c r="CE2" s="643"/>
      <c r="CF2" s="643"/>
      <c r="CG2" s="643"/>
      <c r="CH2" s="643"/>
      <c r="CI2" s="643"/>
      <c r="CJ2" s="643"/>
      <c r="CK2" s="643"/>
      <c r="CL2" s="643"/>
      <c r="CM2" s="654"/>
      <c r="CN2" s="642" t="s">
        <v>75</v>
      </c>
      <c r="CO2" s="643"/>
      <c r="CP2" s="643"/>
      <c r="CQ2" s="643"/>
      <c r="CR2" s="643"/>
      <c r="CS2" s="643"/>
      <c r="CT2" s="643"/>
      <c r="CU2" s="643"/>
      <c r="CV2" s="643"/>
      <c r="CW2" s="643"/>
      <c r="CX2" s="643"/>
      <c r="CY2" s="643"/>
      <c r="CZ2" s="643"/>
      <c r="DA2" s="643"/>
      <c r="DB2" s="643"/>
      <c r="DC2" s="643"/>
      <c r="DD2" s="643"/>
      <c r="DE2" s="643"/>
      <c r="DF2" s="643"/>
      <c r="DG2" s="643"/>
      <c r="DH2" s="643"/>
      <c r="DI2" s="643"/>
      <c r="DJ2" s="643"/>
      <c r="DK2" s="654"/>
      <c r="DL2" s="642" t="s">
        <v>74</v>
      </c>
      <c r="DM2" s="643"/>
      <c r="DN2" s="643"/>
      <c r="DO2" s="643"/>
      <c r="DP2" s="643"/>
      <c r="DQ2" s="643"/>
      <c r="DR2" s="643"/>
      <c r="DS2" s="643"/>
      <c r="DT2" s="643"/>
      <c r="DU2" s="643"/>
      <c r="DV2" s="643"/>
      <c r="DW2" s="643"/>
      <c r="DX2" s="643"/>
      <c r="DY2" s="643"/>
      <c r="DZ2" s="643"/>
      <c r="EA2" s="643"/>
      <c r="EB2" s="643"/>
      <c r="EC2" s="643"/>
      <c r="EI2" s="484"/>
      <c r="EJ2" s="485"/>
      <c r="EK2" s="644">
        <f>SUM(EK3:EN3)</f>
        <v>0</v>
      </c>
      <c r="EL2" s="645"/>
      <c r="EM2" s="645"/>
      <c r="EN2" s="645"/>
      <c r="EO2" s="485"/>
      <c r="EP2" s="485"/>
      <c r="EQ2" s="68"/>
    </row>
    <row r="3" spans="1:152" s="184" customFormat="1" ht="9" customHeight="1" x14ac:dyDescent="0.15">
      <c r="B3" s="646"/>
      <c r="C3" s="647"/>
      <c r="D3" s="647"/>
      <c r="E3" s="572"/>
      <c r="F3" s="648" t="s">
        <v>7</v>
      </c>
      <c r="G3" s="649"/>
      <c r="H3" s="648" t="s">
        <v>8</v>
      </c>
      <c r="I3" s="649"/>
      <c r="J3" s="648" t="s">
        <v>9</v>
      </c>
      <c r="K3" s="649"/>
      <c r="L3" s="648" t="s">
        <v>10</v>
      </c>
      <c r="M3" s="649"/>
      <c r="N3" s="648" t="s">
        <v>11</v>
      </c>
      <c r="O3" s="649"/>
      <c r="P3" s="648" t="s">
        <v>12</v>
      </c>
      <c r="Q3" s="649"/>
      <c r="R3" s="648" t="s">
        <v>13</v>
      </c>
      <c r="S3" s="649"/>
      <c r="T3" s="648" t="s">
        <v>2</v>
      </c>
      <c r="U3" s="649"/>
      <c r="V3" s="648" t="s">
        <v>3</v>
      </c>
      <c r="W3" s="649"/>
      <c r="X3" s="648" t="s">
        <v>4</v>
      </c>
      <c r="Y3" s="649"/>
      <c r="Z3" s="648" t="s">
        <v>5</v>
      </c>
      <c r="AA3" s="649"/>
      <c r="AB3" s="648" t="s">
        <v>6</v>
      </c>
      <c r="AC3" s="649"/>
      <c r="AD3" s="648" t="s">
        <v>7</v>
      </c>
      <c r="AE3" s="649"/>
      <c r="AF3" s="648" t="s">
        <v>8</v>
      </c>
      <c r="AG3" s="649"/>
      <c r="AH3" s="648" t="s">
        <v>9</v>
      </c>
      <c r="AI3" s="649"/>
      <c r="AJ3" s="648" t="s">
        <v>10</v>
      </c>
      <c r="AK3" s="649"/>
      <c r="AL3" s="648" t="s">
        <v>11</v>
      </c>
      <c r="AM3" s="649"/>
      <c r="AN3" s="648" t="s">
        <v>12</v>
      </c>
      <c r="AO3" s="649"/>
      <c r="AP3" s="648" t="s">
        <v>13</v>
      </c>
      <c r="AQ3" s="649"/>
      <c r="AR3" s="648" t="s">
        <v>2</v>
      </c>
      <c r="AS3" s="649"/>
      <c r="AT3" s="648" t="s">
        <v>3</v>
      </c>
      <c r="AU3" s="649"/>
      <c r="AV3" s="648" t="s">
        <v>4</v>
      </c>
      <c r="AW3" s="649"/>
      <c r="AX3" s="648" t="s">
        <v>5</v>
      </c>
      <c r="AY3" s="649"/>
      <c r="AZ3" s="648" t="s">
        <v>6</v>
      </c>
      <c r="BA3" s="649"/>
      <c r="BB3" s="648" t="s">
        <v>7</v>
      </c>
      <c r="BC3" s="649"/>
      <c r="BD3" s="648" t="s">
        <v>8</v>
      </c>
      <c r="BE3" s="649"/>
      <c r="BF3" s="648" t="s">
        <v>9</v>
      </c>
      <c r="BG3" s="649"/>
      <c r="BH3" s="648" t="s">
        <v>10</v>
      </c>
      <c r="BI3" s="649"/>
      <c r="BJ3" s="648" t="s">
        <v>11</v>
      </c>
      <c r="BK3" s="649"/>
      <c r="BL3" s="648" t="s">
        <v>12</v>
      </c>
      <c r="BM3" s="649"/>
      <c r="BN3" s="648" t="s">
        <v>13</v>
      </c>
      <c r="BO3" s="649"/>
      <c r="BP3" s="648" t="s">
        <v>2</v>
      </c>
      <c r="BQ3" s="649"/>
      <c r="BR3" s="648" t="s">
        <v>3</v>
      </c>
      <c r="BS3" s="649"/>
      <c r="BT3" s="648" t="s">
        <v>4</v>
      </c>
      <c r="BU3" s="649"/>
      <c r="BV3" s="648" t="s">
        <v>5</v>
      </c>
      <c r="BW3" s="649"/>
      <c r="BX3" s="648" t="s">
        <v>6</v>
      </c>
      <c r="BY3" s="649"/>
      <c r="BZ3" s="648" t="s">
        <v>7</v>
      </c>
      <c r="CA3" s="649"/>
      <c r="CB3" s="648" t="s">
        <v>8</v>
      </c>
      <c r="CC3" s="649"/>
      <c r="CD3" s="648" t="s">
        <v>9</v>
      </c>
      <c r="CE3" s="649"/>
      <c r="CF3" s="648" t="s">
        <v>10</v>
      </c>
      <c r="CG3" s="649"/>
      <c r="CH3" s="648" t="s">
        <v>11</v>
      </c>
      <c r="CI3" s="649"/>
      <c r="CJ3" s="648" t="s">
        <v>12</v>
      </c>
      <c r="CK3" s="649"/>
      <c r="CL3" s="648" t="s">
        <v>13</v>
      </c>
      <c r="CM3" s="649"/>
      <c r="CN3" s="648" t="s">
        <v>2</v>
      </c>
      <c r="CO3" s="649"/>
      <c r="CP3" s="648" t="s">
        <v>3</v>
      </c>
      <c r="CQ3" s="649"/>
      <c r="CR3" s="648" t="s">
        <v>4</v>
      </c>
      <c r="CS3" s="649"/>
      <c r="CT3" s="648" t="s">
        <v>5</v>
      </c>
      <c r="CU3" s="649"/>
      <c r="CV3" s="648" t="s">
        <v>6</v>
      </c>
      <c r="CW3" s="649"/>
      <c r="CX3" s="648" t="s">
        <v>7</v>
      </c>
      <c r="CY3" s="649"/>
      <c r="CZ3" s="648" t="s">
        <v>8</v>
      </c>
      <c r="DA3" s="649"/>
      <c r="DB3" s="648" t="s">
        <v>9</v>
      </c>
      <c r="DC3" s="649"/>
      <c r="DD3" s="648" t="s">
        <v>10</v>
      </c>
      <c r="DE3" s="649"/>
      <c r="DF3" s="648" t="s">
        <v>11</v>
      </c>
      <c r="DG3" s="649"/>
      <c r="DH3" s="648" t="s">
        <v>12</v>
      </c>
      <c r="DI3" s="649"/>
      <c r="DJ3" s="648" t="s">
        <v>13</v>
      </c>
      <c r="DK3" s="649"/>
      <c r="DL3" s="648" t="s">
        <v>2</v>
      </c>
      <c r="DM3" s="649"/>
      <c r="DN3" s="648" t="s">
        <v>3</v>
      </c>
      <c r="DO3" s="649"/>
      <c r="DP3" s="648" t="s">
        <v>4</v>
      </c>
      <c r="DQ3" s="649"/>
      <c r="DR3" s="648" t="s">
        <v>5</v>
      </c>
      <c r="DS3" s="649"/>
      <c r="DT3" s="648" t="s">
        <v>6</v>
      </c>
      <c r="DU3" s="649"/>
      <c r="DV3" s="648" t="s">
        <v>7</v>
      </c>
      <c r="DW3" s="649"/>
      <c r="DX3" s="648" t="s">
        <v>8</v>
      </c>
      <c r="DY3" s="649"/>
      <c r="DZ3" s="648" t="s">
        <v>9</v>
      </c>
      <c r="EA3" s="649"/>
      <c r="EB3" s="648" t="s">
        <v>10</v>
      </c>
      <c r="EC3" s="649"/>
      <c r="EI3" s="486"/>
      <c r="EJ3" s="181"/>
      <c r="EK3" s="234">
        <f>SUM(EK18:EK42)</f>
        <v>0</v>
      </c>
      <c r="EL3" s="234">
        <f>SUM(EL18:EL42)</f>
        <v>0</v>
      </c>
      <c r="EM3" s="234">
        <f>SUM(EM18:EM42)</f>
        <v>0</v>
      </c>
      <c r="EN3" s="234">
        <f>SUM(EN18:EN42)</f>
        <v>0</v>
      </c>
      <c r="EO3" s="487"/>
      <c r="EP3" s="487"/>
      <c r="EQ3" s="474"/>
    </row>
    <row r="4" spans="1:152" ht="9" customHeight="1" x14ac:dyDescent="0.15">
      <c r="B4" s="573"/>
      <c r="C4" s="558" t="s">
        <v>57</v>
      </c>
      <c r="D4" s="559">
        <v>2200</v>
      </c>
      <c r="E4" s="57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64">
        <f>SUM(EM3:EN3)</f>
        <v>0</v>
      </c>
      <c r="EN4" s="665"/>
      <c r="EO4" s="482"/>
      <c r="EP4" s="482"/>
      <c r="EQ4" s="50"/>
    </row>
    <row r="5" spans="1:152" ht="9" customHeight="1" thickBot="1" x14ac:dyDescent="0.2">
      <c r="B5" s="575"/>
      <c r="C5" s="560" t="s">
        <v>56</v>
      </c>
      <c r="D5" s="561">
        <f>ROUND(D4/12,0)</f>
        <v>183</v>
      </c>
      <c r="E5" s="574"/>
      <c r="F5" s="592"/>
      <c r="G5" s="592"/>
      <c r="H5" s="593"/>
      <c r="I5" s="593"/>
      <c r="J5" s="593"/>
      <c r="K5" s="593"/>
      <c r="L5" s="594"/>
      <c r="M5" s="594"/>
      <c r="N5" s="594"/>
      <c r="O5" s="594"/>
      <c r="P5" s="594"/>
      <c r="Q5" s="594"/>
      <c r="R5" s="593"/>
      <c r="S5" s="593"/>
      <c r="T5" s="593"/>
      <c r="U5" s="593"/>
      <c r="V5" s="593"/>
      <c r="W5" s="594"/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594"/>
      <c r="AM5" s="594"/>
      <c r="AN5" s="594"/>
      <c r="AO5" s="594"/>
      <c r="AP5" s="593"/>
      <c r="AQ5" s="593"/>
      <c r="AR5" s="593"/>
      <c r="AS5" s="593"/>
      <c r="AT5" s="594"/>
      <c r="AU5" s="594"/>
      <c r="AV5" s="594"/>
      <c r="AW5" s="594"/>
      <c r="AX5" s="594"/>
      <c r="AY5" s="594"/>
      <c r="AZ5" s="594"/>
      <c r="BA5" s="594"/>
      <c r="BB5" s="594"/>
      <c r="BC5" s="594"/>
      <c r="BD5" s="594"/>
      <c r="BE5" s="594"/>
      <c r="BF5" s="594"/>
      <c r="BG5" s="594"/>
      <c r="BH5" s="594"/>
      <c r="BI5" s="594"/>
      <c r="BJ5" s="594"/>
      <c r="BK5" s="594"/>
      <c r="BL5" s="594"/>
      <c r="BM5" s="594"/>
      <c r="BN5" s="593"/>
      <c r="BO5" s="593"/>
      <c r="BP5" s="593"/>
      <c r="BQ5" s="593"/>
      <c r="BR5" s="593"/>
      <c r="BS5" s="594"/>
      <c r="BT5" s="594"/>
      <c r="BU5" s="594"/>
      <c r="BV5" s="594"/>
      <c r="BW5" s="594"/>
      <c r="BX5" s="594"/>
      <c r="BY5" s="594"/>
      <c r="BZ5" s="594"/>
      <c r="CA5" s="594"/>
      <c r="CB5" s="594"/>
      <c r="CC5" s="594"/>
      <c r="CD5" s="594"/>
      <c r="CE5" s="594"/>
      <c r="CF5" s="594"/>
      <c r="CG5" s="594"/>
      <c r="CH5" s="594"/>
      <c r="CI5" s="594"/>
      <c r="CJ5" s="594"/>
      <c r="CK5" s="594"/>
      <c r="CL5" s="593"/>
      <c r="CM5" s="593"/>
      <c r="CN5" s="593"/>
      <c r="CO5" s="593"/>
      <c r="CP5" s="593"/>
      <c r="CQ5" s="593"/>
      <c r="CR5" s="594"/>
      <c r="CS5" s="594"/>
      <c r="CT5" s="594"/>
      <c r="CU5" s="594"/>
      <c r="CV5" s="594"/>
      <c r="CW5" s="594"/>
      <c r="CX5" s="594"/>
      <c r="CY5" s="594"/>
      <c r="CZ5" s="594"/>
      <c r="DA5" s="594"/>
      <c r="DB5" s="594"/>
      <c r="DC5" s="594"/>
      <c r="DD5" s="594"/>
      <c r="DE5" s="594"/>
      <c r="DF5" s="594"/>
      <c r="DG5" s="594"/>
      <c r="DH5" s="594"/>
      <c r="DI5" s="594"/>
      <c r="DJ5" s="593"/>
      <c r="DK5" s="593"/>
      <c r="DL5" s="593"/>
      <c r="DM5" s="593"/>
      <c r="DN5" s="593"/>
      <c r="DO5" s="593"/>
      <c r="DP5" s="593"/>
      <c r="DQ5" s="593"/>
      <c r="DR5" s="594"/>
      <c r="DS5" s="594"/>
      <c r="DT5" s="594"/>
      <c r="DU5" s="594"/>
      <c r="DV5" s="594"/>
      <c r="DW5" s="594"/>
      <c r="DX5" s="593"/>
      <c r="DY5" s="593"/>
      <c r="DZ5" s="592"/>
      <c r="EA5" s="592"/>
      <c r="EB5" s="592"/>
      <c r="EC5" s="592"/>
      <c r="ED5" s="50"/>
      <c r="EI5" s="144"/>
      <c r="EJ5" s="482"/>
      <c r="EK5" s="471"/>
      <c r="EL5" s="471"/>
      <c r="EM5" s="666"/>
      <c r="EN5" s="666"/>
      <c r="EO5" s="482"/>
      <c r="EP5" s="482"/>
      <c r="EQ5" s="50"/>
    </row>
    <row r="6" spans="1:152" ht="6.75" customHeight="1" thickBot="1" x14ac:dyDescent="0.2">
      <c r="B6" s="201"/>
      <c r="C6" s="55"/>
      <c r="D6" s="491"/>
      <c r="F6" s="590"/>
      <c r="G6" s="591"/>
      <c r="H6" s="590"/>
      <c r="I6" s="591"/>
      <c r="J6" s="590"/>
      <c r="K6" s="591"/>
      <c r="L6" s="590"/>
      <c r="M6" s="591"/>
      <c r="N6" s="590"/>
      <c r="O6" s="591"/>
      <c r="P6" s="590"/>
      <c r="Q6" s="591"/>
      <c r="R6" s="590"/>
      <c r="S6" s="591"/>
      <c r="T6" s="590"/>
      <c r="U6" s="591"/>
      <c r="V6" s="590"/>
      <c r="W6" s="591"/>
      <c r="X6" s="590"/>
      <c r="Y6" s="591"/>
      <c r="Z6" s="590"/>
      <c r="AA6" s="591"/>
      <c r="AB6" s="590"/>
      <c r="AC6" s="591"/>
      <c r="AD6" s="590"/>
      <c r="AE6" s="591"/>
      <c r="AF6" s="590"/>
      <c r="AG6" s="591"/>
      <c r="AH6" s="590"/>
      <c r="AI6" s="591"/>
      <c r="AJ6" s="590"/>
      <c r="AK6" s="591"/>
      <c r="AL6" s="590"/>
      <c r="AM6" s="591"/>
      <c r="AN6" s="590"/>
      <c r="AO6" s="591"/>
      <c r="AP6" s="590"/>
      <c r="AQ6" s="591"/>
      <c r="AR6" s="590"/>
      <c r="AS6" s="591"/>
      <c r="AT6" s="590"/>
      <c r="AU6" s="591"/>
      <c r="AV6" s="590"/>
      <c r="AW6" s="591"/>
      <c r="AX6" s="590"/>
      <c r="AY6" s="591"/>
      <c r="AZ6" s="590"/>
      <c r="BA6" s="591"/>
      <c r="BB6" s="590"/>
      <c r="BC6" s="591"/>
      <c r="BD6" s="590"/>
      <c r="BE6" s="591"/>
      <c r="BF6" s="590"/>
      <c r="BG6" s="591"/>
      <c r="BH6" s="590"/>
      <c r="BI6" s="591"/>
      <c r="BJ6" s="590"/>
      <c r="BK6" s="591"/>
      <c r="BL6" s="590"/>
      <c r="BM6" s="591"/>
      <c r="BN6" s="590"/>
      <c r="BO6" s="591"/>
      <c r="BP6" s="590"/>
      <c r="BQ6" s="591"/>
      <c r="BR6" s="590"/>
      <c r="BS6" s="591"/>
      <c r="BT6" s="590"/>
      <c r="BU6" s="591"/>
      <c r="BV6" s="590"/>
      <c r="BW6" s="591"/>
      <c r="BX6" s="590"/>
      <c r="BY6" s="591"/>
      <c r="BZ6" s="590"/>
      <c r="CA6" s="591"/>
      <c r="CB6" s="590"/>
      <c r="CC6" s="591"/>
      <c r="CD6" s="590"/>
      <c r="CE6" s="591"/>
      <c r="CF6" s="590"/>
      <c r="CG6" s="591"/>
      <c r="CH6" s="590"/>
      <c r="CI6" s="591"/>
      <c r="CJ6" s="590"/>
      <c r="CK6" s="591"/>
      <c r="CL6" s="590"/>
      <c r="CM6" s="591"/>
      <c r="CN6" s="590"/>
      <c r="CO6" s="591"/>
      <c r="CP6" s="590"/>
      <c r="CQ6" s="591"/>
      <c r="CR6" s="590"/>
      <c r="CS6" s="591"/>
      <c r="CT6" s="590"/>
      <c r="CU6" s="591"/>
      <c r="CV6" s="590"/>
      <c r="CW6" s="591"/>
      <c r="CX6" s="590"/>
      <c r="CY6" s="591"/>
      <c r="CZ6" s="590"/>
      <c r="DA6" s="591"/>
      <c r="DB6" s="590"/>
      <c r="DC6" s="591"/>
      <c r="DD6" s="590"/>
      <c r="DE6" s="591"/>
      <c r="DF6" s="590"/>
      <c r="DG6" s="591"/>
      <c r="DH6" s="590"/>
      <c r="DI6" s="591"/>
      <c r="DJ6" s="590"/>
      <c r="DK6" s="591"/>
      <c r="DL6" s="590"/>
      <c r="DM6" s="591"/>
      <c r="DN6" s="590"/>
      <c r="DO6" s="591"/>
      <c r="DP6" s="590"/>
      <c r="DQ6" s="591"/>
      <c r="DR6" s="590"/>
      <c r="DS6" s="591"/>
      <c r="DT6" s="590"/>
      <c r="DU6" s="591"/>
      <c r="DV6" s="590"/>
      <c r="DW6" s="591"/>
      <c r="DX6" s="590"/>
      <c r="DY6" s="591"/>
      <c r="DZ6" s="590"/>
      <c r="EA6" s="591"/>
      <c r="EB6" s="590"/>
      <c r="EC6" s="591"/>
      <c r="ED6" s="144"/>
      <c r="EE6" s="86" t="s">
        <v>14</v>
      </c>
      <c r="EF6" s="87" t="s">
        <v>0</v>
      </c>
      <c r="EG6" s="88" t="s">
        <v>26</v>
      </c>
      <c r="EH6" s="89" t="s">
        <v>27</v>
      </c>
      <c r="EI6" s="30"/>
      <c r="EJ6" s="30"/>
      <c r="EK6" s="78" t="s">
        <v>14</v>
      </c>
      <c r="EL6" s="79" t="s">
        <v>0</v>
      </c>
      <c r="EM6" s="80" t="s">
        <v>26</v>
      </c>
      <c r="EN6" s="81" t="s">
        <v>27</v>
      </c>
      <c r="EP6" s="30"/>
    </row>
    <row r="7" spans="1:152" ht="1.1499999999999999" customHeight="1" thickBot="1" x14ac:dyDescent="0.2">
      <c r="A7" s="188"/>
      <c r="B7" s="189"/>
      <c r="C7" s="492"/>
      <c r="D7" s="493"/>
      <c r="E7" s="49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4"/>
      <c r="AP7" s="14"/>
      <c r="AQ7" s="14"/>
      <c r="AR7" s="12"/>
      <c r="AS7" s="494"/>
      <c r="AT7" s="12"/>
      <c r="AU7" s="494"/>
      <c r="AV7" s="12"/>
      <c r="AW7" s="494"/>
      <c r="AX7" s="12"/>
      <c r="AY7" s="494"/>
      <c r="AZ7" s="12"/>
      <c r="BA7" s="494"/>
      <c r="BB7" s="12"/>
      <c r="BC7" s="494"/>
      <c r="BD7" s="12"/>
      <c r="BE7" s="494"/>
      <c r="BF7" s="12"/>
      <c r="BG7" s="494"/>
      <c r="BH7" s="12"/>
      <c r="BI7" s="494"/>
      <c r="BJ7" s="12"/>
      <c r="BK7" s="494"/>
      <c r="BL7" s="12"/>
      <c r="BM7" s="494"/>
      <c r="BN7" s="12"/>
      <c r="BO7" s="494"/>
      <c r="BP7" s="12"/>
      <c r="BQ7" s="494"/>
      <c r="BR7" s="12"/>
      <c r="BS7" s="494"/>
      <c r="BT7" s="12"/>
      <c r="BU7" s="494"/>
      <c r="BV7" s="12"/>
      <c r="BW7" s="494"/>
      <c r="BX7" s="12"/>
      <c r="BY7" s="494"/>
      <c r="BZ7" s="12"/>
      <c r="CA7" s="494"/>
      <c r="CB7" s="12"/>
      <c r="CC7" s="494"/>
      <c r="CD7" s="12"/>
      <c r="CE7" s="494"/>
      <c r="CF7" s="12"/>
      <c r="CG7" s="494"/>
      <c r="CH7" s="12"/>
      <c r="CI7" s="494"/>
      <c r="CJ7" s="12"/>
      <c r="CK7" s="494"/>
      <c r="CL7" s="12"/>
      <c r="CM7" s="494"/>
      <c r="CN7" s="12"/>
      <c r="CO7" s="494"/>
      <c r="CP7" s="12"/>
      <c r="CQ7" s="494"/>
      <c r="CR7" s="12"/>
      <c r="CS7" s="494"/>
      <c r="CT7" s="12"/>
      <c r="CU7" s="494"/>
      <c r="CV7" s="12"/>
      <c r="CW7" s="494"/>
      <c r="CX7" s="12"/>
      <c r="CY7" s="494"/>
      <c r="CZ7" s="12"/>
      <c r="DA7" s="494"/>
      <c r="DB7" s="12"/>
      <c r="DC7" s="494"/>
      <c r="DD7" s="12"/>
      <c r="DE7" s="494"/>
      <c r="DF7" s="12"/>
      <c r="DG7" s="494"/>
      <c r="DH7" s="12"/>
      <c r="DI7" s="494"/>
      <c r="DJ7" s="12"/>
      <c r="DK7" s="49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4"/>
      <c r="EE7" s="84"/>
      <c r="EF7" s="85"/>
      <c r="EG7" s="85"/>
      <c r="EH7" s="90"/>
      <c r="EI7" s="30"/>
      <c r="EJ7" s="30"/>
      <c r="EK7" s="82">
        <f>EK3*(1/($F48))</f>
        <v>0</v>
      </c>
      <c r="EL7" s="83">
        <f>EL3*(1/($F48))</f>
        <v>0</v>
      </c>
      <c r="EM7" s="667">
        <f>EM4*(1/($F48))</f>
        <v>0</v>
      </c>
      <c r="EN7" s="668"/>
      <c r="EP7" s="30"/>
      <c r="EQ7" s="144"/>
      <c r="ER7" s="482"/>
      <c r="ES7" s="482"/>
      <c r="ET7" s="482"/>
      <c r="EU7" s="482"/>
      <c r="EV7" s="50"/>
    </row>
    <row r="8" spans="1:152" ht="1.9" customHeight="1" x14ac:dyDescent="0.15">
      <c r="A8" s="188"/>
      <c r="B8" s="189"/>
      <c r="C8" s="492"/>
      <c r="D8" s="493"/>
      <c r="E8" s="482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/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7"/>
      <c r="AS8" s="497"/>
      <c r="AT8" s="497"/>
      <c r="AU8" s="497"/>
      <c r="AV8" s="497"/>
      <c r="AW8" s="497"/>
      <c r="AX8" s="497"/>
      <c r="AY8" s="497"/>
      <c r="AZ8" s="497"/>
      <c r="BA8" s="497"/>
      <c r="BB8" s="497"/>
      <c r="BC8" s="497"/>
      <c r="BD8" s="497"/>
      <c r="BE8" s="497"/>
      <c r="BF8" s="497"/>
      <c r="BG8" s="497"/>
      <c r="BH8" s="497"/>
      <c r="BI8" s="497"/>
      <c r="BJ8" s="497"/>
      <c r="BK8" s="497"/>
      <c r="BL8" s="497"/>
      <c r="BM8" s="497"/>
      <c r="BN8" s="497"/>
      <c r="BO8" s="497"/>
      <c r="BP8" s="497"/>
      <c r="BQ8" s="497"/>
      <c r="BR8" s="497"/>
      <c r="BS8" s="497"/>
      <c r="BT8" s="497"/>
      <c r="BU8" s="497"/>
      <c r="BV8" s="497"/>
      <c r="BW8" s="497"/>
      <c r="BX8" s="497"/>
      <c r="BY8" s="497"/>
      <c r="BZ8" s="497"/>
      <c r="CA8" s="497"/>
      <c r="CB8" s="497"/>
      <c r="CC8" s="497"/>
      <c r="CD8" s="497"/>
      <c r="CE8" s="497"/>
      <c r="CF8" s="497"/>
      <c r="CG8" s="497"/>
      <c r="CH8" s="497"/>
      <c r="CI8" s="497"/>
      <c r="CJ8" s="497"/>
      <c r="CK8" s="497"/>
      <c r="CL8" s="497"/>
      <c r="CM8" s="497"/>
      <c r="CN8" s="497"/>
      <c r="CO8" s="497"/>
      <c r="CP8" s="497"/>
      <c r="CQ8" s="497"/>
      <c r="CR8" s="497"/>
      <c r="CS8" s="497"/>
      <c r="CT8" s="497"/>
      <c r="CU8" s="497"/>
      <c r="CV8" s="497"/>
      <c r="CW8" s="497"/>
      <c r="CX8" s="497"/>
      <c r="CY8" s="497"/>
      <c r="CZ8" s="497"/>
      <c r="DA8" s="497"/>
      <c r="DB8" s="497"/>
      <c r="DC8" s="497"/>
      <c r="DD8" s="497"/>
      <c r="DE8" s="497"/>
      <c r="DF8" s="497"/>
      <c r="DG8" s="497"/>
      <c r="DH8" s="497"/>
      <c r="DI8" s="497"/>
      <c r="DJ8" s="497"/>
      <c r="DK8" s="497"/>
      <c r="DL8" s="496"/>
      <c r="DM8" s="496"/>
      <c r="DN8" s="496"/>
      <c r="DO8" s="496"/>
      <c r="DP8" s="496"/>
      <c r="DQ8" s="496"/>
      <c r="DR8" s="496"/>
      <c r="DS8" s="496"/>
      <c r="DT8" s="496"/>
      <c r="DU8" s="496"/>
      <c r="DV8" s="496"/>
      <c r="DW8" s="496"/>
      <c r="DX8" s="496"/>
      <c r="DY8" s="496"/>
      <c r="DZ8" s="496"/>
      <c r="EA8" s="496"/>
      <c r="EB8" s="496"/>
      <c r="EC8" s="496"/>
      <c r="ED8" s="49"/>
      <c r="EE8" s="498"/>
      <c r="EF8" s="499"/>
      <c r="EG8" s="499"/>
      <c r="EH8" s="500"/>
      <c r="EI8" s="30"/>
      <c r="EJ8" s="30"/>
      <c r="EK8" s="501"/>
      <c r="EL8" s="502"/>
      <c r="EM8" s="503"/>
      <c r="EN8" s="504"/>
      <c r="EO8" s="49"/>
      <c r="EP8" s="30"/>
      <c r="EQ8" s="49"/>
      <c r="ER8" s="482"/>
      <c r="ES8" s="482"/>
      <c r="ET8" s="482"/>
      <c r="EU8" s="482"/>
      <c r="EV8" s="50"/>
    </row>
    <row r="9" spans="1:152" ht="18" customHeight="1" x14ac:dyDescent="0.15">
      <c r="A9" s="188"/>
      <c r="B9" s="189"/>
      <c r="C9" s="655" t="s">
        <v>198</v>
      </c>
      <c r="D9" s="655"/>
      <c r="E9" s="608" t="s">
        <v>181</v>
      </c>
      <c r="F9" s="508"/>
      <c r="G9" s="508"/>
      <c r="H9" s="508"/>
      <c r="I9" s="508"/>
      <c r="J9" s="508"/>
      <c r="K9" s="508"/>
      <c r="L9" s="658" t="s">
        <v>220</v>
      </c>
      <c r="M9" s="658"/>
      <c r="N9" s="658"/>
      <c r="O9" s="658"/>
      <c r="P9" s="658"/>
      <c r="Q9" s="658"/>
      <c r="R9" s="658"/>
      <c r="S9" s="658"/>
      <c r="T9" s="659" t="s">
        <v>116</v>
      </c>
      <c r="U9" s="659"/>
      <c r="V9" s="659"/>
      <c r="W9" s="659"/>
      <c r="X9" s="659"/>
      <c r="Y9" s="659"/>
      <c r="Z9" s="659"/>
      <c r="AA9" s="659"/>
      <c r="AB9" s="659"/>
      <c r="AC9" s="659"/>
      <c r="AD9" s="659"/>
      <c r="AE9" s="659"/>
      <c r="AF9" s="659"/>
      <c r="AG9" s="659"/>
      <c r="AH9" s="659"/>
      <c r="AI9" s="659"/>
      <c r="AJ9" s="659"/>
      <c r="AK9" s="659"/>
      <c r="AL9" s="659"/>
      <c r="AM9" s="659"/>
      <c r="AN9" s="659"/>
      <c r="AO9" s="659"/>
      <c r="AP9" s="659"/>
      <c r="AQ9" s="659"/>
      <c r="AR9" s="659" t="s">
        <v>183</v>
      </c>
      <c r="AS9" s="659"/>
      <c r="AT9" s="659"/>
      <c r="AU9" s="659"/>
      <c r="AV9" s="659"/>
      <c r="AW9" s="659"/>
      <c r="AX9" s="659"/>
      <c r="AY9" s="659"/>
      <c r="AZ9" s="659"/>
      <c r="BA9" s="659"/>
      <c r="BB9" s="659"/>
      <c r="BC9" s="659"/>
      <c r="BD9" s="659"/>
      <c r="BE9" s="659"/>
      <c r="BF9" s="659"/>
      <c r="BG9" s="659"/>
      <c r="BH9" s="659"/>
      <c r="BI9" s="659"/>
      <c r="BJ9" s="659"/>
      <c r="BK9" s="659"/>
      <c r="BL9" s="659"/>
      <c r="BM9" s="659"/>
      <c r="BN9" s="659"/>
      <c r="BO9" s="659"/>
      <c r="BP9" s="659" t="s">
        <v>183</v>
      </c>
      <c r="BQ9" s="659"/>
      <c r="BR9" s="659"/>
      <c r="BS9" s="659"/>
      <c r="BT9" s="659"/>
      <c r="BU9" s="659"/>
      <c r="BV9" s="659"/>
      <c r="BW9" s="659"/>
      <c r="BX9" s="659"/>
      <c r="BY9" s="659"/>
      <c r="BZ9" s="659"/>
      <c r="CA9" s="659"/>
      <c r="CB9" s="659"/>
      <c r="CC9" s="659"/>
      <c r="CD9" s="659"/>
      <c r="CE9" s="659"/>
      <c r="CF9" s="659"/>
      <c r="CG9" s="659"/>
      <c r="CH9" s="659"/>
      <c r="CI9" s="659"/>
      <c r="CJ9" s="659"/>
      <c r="CK9" s="659"/>
      <c r="CL9" s="659"/>
      <c r="CM9" s="659"/>
      <c r="CN9" s="659" t="s">
        <v>183</v>
      </c>
      <c r="CO9" s="659"/>
      <c r="CP9" s="659"/>
      <c r="CQ9" s="659"/>
      <c r="CR9" s="659"/>
      <c r="CS9" s="659"/>
      <c r="CT9" s="659"/>
      <c r="CU9" s="659"/>
      <c r="CV9" s="659"/>
      <c r="CW9" s="659"/>
      <c r="CX9" s="659"/>
      <c r="CY9" s="659"/>
      <c r="CZ9" s="659"/>
      <c r="DA9" s="659"/>
      <c r="DB9" s="659"/>
      <c r="DC9" s="659"/>
      <c r="DD9" s="659"/>
      <c r="DE9" s="659"/>
      <c r="DF9" s="659"/>
      <c r="DG9" s="659"/>
      <c r="DH9" s="659"/>
      <c r="DI9" s="659"/>
      <c r="DJ9" s="659"/>
      <c r="DK9" s="659"/>
      <c r="DL9" s="508"/>
      <c r="DM9" s="508"/>
      <c r="DN9" s="508"/>
      <c r="DO9" s="508"/>
      <c r="DP9" s="508"/>
      <c r="DQ9" s="508"/>
      <c r="DR9" s="508"/>
      <c r="DS9" s="508"/>
      <c r="DT9" s="508"/>
      <c r="DU9" s="508"/>
      <c r="DV9" s="508"/>
      <c r="DW9" s="508"/>
      <c r="DX9" s="508"/>
      <c r="DY9" s="508"/>
      <c r="DZ9" s="508"/>
      <c r="EA9" s="508"/>
      <c r="EB9" s="508"/>
      <c r="EC9" s="508"/>
      <c r="ED9" s="49"/>
      <c r="EE9" s="498"/>
      <c r="EF9" s="499"/>
      <c r="EG9" s="499"/>
      <c r="EH9" s="500"/>
      <c r="EI9" s="30"/>
      <c r="EJ9" s="30"/>
      <c r="EK9" s="501"/>
      <c r="EL9" s="502"/>
      <c r="EM9" s="503"/>
      <c r="EN9" s="504"/>
      <c r="EO9" s="49"/>
      <c r="EP9" s="30"/>
      <c r="EQ9" s="49"/>
      <c r="ER9" s="482"/>
      <c r="ES9" s="482"/>
      <c r="ET9" s="482"/>
      <c r="EU9" s="482"/>
      <c r="EV9" s="50"/>
    </row>
    <row r="10" spans="1:152" ht="18" customHeight="1" x14ac:dyDescent="0.15">
      <c r="A10" s="188"/>
      <c r="B10" s="189"/>
      <c r="C10" s="656"/>
      <c r="D10" s="656"/>
      <c r="E10" s="608" t="s">
        <v>184</v>
      </c>
      <c r="F10" s="508"/>
      <c r="G10" s="508"/>
      <c r="H10" s="508"/>
      <c r="I10" s="508"/>
      <c r="J10" s="508"/>
      <c r="K10" s="508"/>
      <c r="L10" s="508"/>
      <c r="M10" s="508"/>
      <c r="N10" s="508"/>
      <c r="O10" s="508"/>
      <c r="P10" s="508"/>
      <c r="Q10" s="508"/>
      <c r="R10" s="508"/>
      <c r="S10" s="508"/>
      <c r="T10" s="659" t="s">
        <v>41</v>
      </c>
      <c r="U10" s="659"/>
      <c r="V10" s="659"/>
      <c r="W10" s="659"/>
      <c r="X10" s="659"/>
      <c r="Y10" s="659"/>
      <c r="Z10" s="659"/>
      <c r="AA10" s="659"/>
      <c r="AB10" s="659"/>
      <c r="AC10" s="659"/>
      <c r="AD10" s="659"/>
      <c r="AE10" s="659"/>
      <c r="AF10" s="659"/>
      <c r="AG10" s="659"/>
      <c r="AH10" s="659"/>
      <c r="AI10" s="659"/>
      <c r="AJ10" s="659"/>
      <c r="AK10" s="659"/>
      <c r="AL10" s="659"/>
      <c r="AM10" s="659"/>
      <c r="AN10" s="659"/>
      <c r="AO10" s="659"/>
      <c r="AP10" s="659"/>
      <c r="AQ10" s="659"/>
      <c r="AR10" s="659"/>
      <c r="AS10" s="659"/>
      <c r="AT10" s="659"/>
      <c r="AU10" s="659"/>
      <c r="AV10" s="659"/>
      <c r="AW10" s="659"/>
      <c r="AX10" s="659"/>
      <c r="AY10" s="659"/>
      <c r="AZ10" s="659"/>
      <c r="BA10" s="659"/>
      <c r="BB10" s="659"/>
      <c r="BC10" s="659"/>
      <c r="BD10" s="659"/>
      <c r="BE10" s="659"/>
      <c r="BF10" s="659"/>
      <c r="BG10" s="659"/>
      <c r="BH10" s="659"/>
      <c r="BI10" s="659"/>
      <c r="BJ10" s="659"/>
      <c r="BK10" s="659"/>
      <c r="BL10" s="659"/>
      <c r="BM10" s="659"/>
      <c r="BN10" s="659"/>
      <c r="BO10" s="659"/>
      <c r="BP10" s="660" t="s">
        <v>42</v>
      </c>
      <c r="BQ10" s="659"/>
      <c r="BR10" s="659"/>
      <c r="BS10" s="659"/>
      <c r="BT10" s="659"/>
      <c r="BU10" s="659"/>
      <c r="BV10" s="659"/>
      <c r="BW10" s="659"/>
      <c r="BX10" s="659"/>
      <c r="BY10" s="659"/>
      <c r="BZ10" s="659"/>
      <c r="CA10" s="659"/>
      <c r="CB10" s="659"/>
      <c r="CC10" s="659"/>
      <c r="CD10" s="661"/>
      <c r="CE10" s="662"/>
      <c r="CF10" s="663"/>
      <c r="CG10" s="662"/>
      <c r="CH10" s="663"/>
      <c r="CI10" s="662"/>
      <c r="CJ10" s="663"/>
      <c r="CK10" s="662"/>
      <c r="CL10" s="663"/>
      <c r="CM10" s="662"/>
      <c r="CN10" s="663"/>
      <c r="CO10" s="662"/>
      <c r="CP10" s="663"/>
      <c r="CQ10" s="662"/>
      <c r="CR10" s="663"/>
      <c r="CS10" s="662"/>
      <c r="CT10" s="663"/>
      <c r="CU10" s="662"/>
      <c r="CV10" s="663"/>
      <c r="CW10" s="662"/>
      <c r="CX10" s="663"/>
      <c r="CY10" s="662"/>
      <c r="CZ10" s="663"/>
      <c r="DA10" s="662"/>
      <c r="DB10" s="663"/>
      <c r="DC10" s="662"/>
      <c r="DD10" s="663"/>
      <c r="DE10" s="662"/>
      <c r="DF10" s="663"/>
      <c r="DG10" s="662"/>
      <c r="DH10" s="663"/>
      <c r="DI10" s="662"/>
      <c r="DJ10" s="663"/>
      <c r="DK10" s="662"/>
      <c r="DL10" s="663"/>
      <c r="DM10" s="661"/>
      <c r="DN10" s="585"/>
      <c r="DO10" s="585"/>
      <c r="DP10" s="585"/>
      <c r="DQ10" s="588"/>
      <c r="DR10" s="587" t="s">
        <v>43</v>
      </c>
      <c r="DS10" s="587"/>
      <c r="DT10" s="586"/>
      <c r="DU10" s="586"/>
      <c r="DV10" s="586"/>
      <c r="DW10" s="589"/>
      <c r="DX10" s="585"/>
      <c r="DY10" s="585"/>
      <c r="DZ10" s="508"/>
      <c r="EA10" s="508"/>
      <c r="EB10" s="508"/>
      <c r="EC10" s="508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18" customHeight="1" x14ac:dyDescent="0.15">
      <c r="A11" s="188"/>
      <c r="B11" s="189"/>
      <c r="C11" s="656"/>
      <c r="D11" s="656"/>
      <c r="E11" s="608" t="s">
        <v>185</v>
      </c>
      <c r="F11" s="508"/>
      <c r="G11" s="508"/>
      <c r="H11" s="508"/>
      <c r="I11" s="508"/>
      <c r="J11" s="508"/>
      <c r="K11" s="508"/>
      <c r="L11" s="508"/>
      <c r="M11" s="508"/>
      <c r="N11" s="508"/>
      <c r="O11" s="508"/>
      <c r="P11" s="508"/>
      <c r="Q11" s="508"/>
      <c r="R11" s="508"/>
      <c r="S11" s="508"/>
      <c r="T11" s="672" t="s">
        <v>117</v>
      </c>
      <c r="U11" s="672"/>
      <c r="V11" s="672"/>
      <c r="W11" s="672"/>
      <c r="X11" s="672"/>
      <c r="Y11" s="672"/>
      <c r="Z11" s="672"/>
      <c r="AA11" s="672"/>
      <c r="AB11" s="672"/>
      <c r="AC11" s="672"/>
      <c r="AD11" s="672"/>
      <c r="AE11" s="672"/>
      <c r="AF11" s="672"/>
      <c r="AG11" s="672"/>
      <c r="AH11" s="672"/>
      <c r="AI11" s="672"/>
      <c r="AJ11" s="672"/>
      <c r="AK11" s="672"/>
      <c r="AL11" s="672"/>
      <c r="AM11" s="672"/>
      <c r="AN11" s="672"/>
      <c r="AO11" s="672"/>
      <c r="AP11" s="672"/>
      <c r="AQ11" s="672"/>
      <c r="AR11" s="672" t="s">
        <v>119</v>
      </c>
      <c r="AS11" s="672"/>
      <c r="AT11" s="672"/>
      <c r="AU11" s="672"/>
      <c r="AV11" s="672"/>
      <c r="AW11" s="672"/>
      <c r="AX11" s="672"/>
      <c r="AY11" s="672"/>
      <c r="AZ11" s="672"/>
      <c r="BA11" s="672"/>
      <c r="BB11" s="672"/>
      <c r="BC11" s="672"/>
      <c r="BD11" s="672"/>
      <c r="BE11" s="672"/>
      <c r="BF11" s="672"/>
      <c r="BG11" s="672"/>
      <c r="BH11" s="672"/>
      <c r="BI11" s="672"/>
      <c r="BJ11" s="672"/>
      <c r="BK11" s="672"/>
      <c r="BL11" s="672"/>
      <c r="BM11" s="672"/>
      <c r="BN11" s="672"/>
      <c r="BO11" s="672"/>
      <c r="BP11" s="673"/>
      <c r="BQ11" s="673"/>
      <c r="BR11" s="673"/>
      <c r="BS11" s="673"/>
      <c r="BT11" s="673"/>
      <c r="BU11" s="673"/>
      <c r="BV11" s="673"/>
      <c r="BW11" s="673"/>
      <c r="BX11" s="673"/>
      <c r="BY11" s="673"/>
      <c r="BZ11" s="673"/>
      <c r="CA11" s="673"/>
      <c r="CB11" s="673"/>
      <c r="CC11" s="673"/>
      <c r="CD11" s="673"/>
      <c r="CE11" s="673"/>
      <c r="CF11" s="673"/>
      <c r="CG11" s="673"/>
      <c r="CH11" s="673"/>
      <c r="CI11" s="673"/>
      <c r="CJ11" s="673"/>
      <c r="CK11" s="673"/>
      <c r="CL11" s="673"/>
      <c r="CM11" s="673"/>
      <c r="CN11" s="659" t="s">
        <v>40</v>
      </c>
      <c r="CO11" s="659"/>
      <c r="CP11" s="659"/>
      <c r="CQ11" s="659"/>
      <c r="CR11" s="659"/>
      <c r="CS11" s="659"/>
      <c r="CT11" s="659"/>
      <c r="CU11" s="659"/>
      <c r="CV11" s="659"/>
      <c r="CW11" s="659"/>
      <c r="CX11" s="659"/>
      <c r="CY11" s="659"/>
      <c r="CZ11" s="659"/>
      <c r="DA11" s="659"/>
      <c r="DB11" s="659"/>
      <c r="DC11" s="659"/>
      <c r="DD11" s="510"/>
      <c r="DE11" s="510"/>
      <c r="DF11" s="510"/>
      <c r="DG11" s="510"/>
      <c r="DH11" s="510"/>
      <c r="DI11" s="510"/>
      <c r="DJ11" s="510"/>
      <c r="DK11" s="510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18" customHeight="1" x14ac:dyDescent="0.15">
      <c r="A12" s="188"/>
      <c r="B12" s="189"/>
      <c r="C12" s="656"/>
      <c r="D12" s="656"/>
      <c r="E12" s="669" t="s">
        <v>186</v>
      </c>
      <c r="F12" s="511"/>
      <c r="G12" s="511"/>
      <c r="H12" s="511"/>
      <c r="I12" s="511"/>
      <c r="J12" s="511"/>
      <c r="K12" s="511"/>
      <c r="L12" s="511"/>
      <c r="M12" s="511"/>
      <c r="N12" s="511"/>
      <c r="O12" s="511"/>
      <c r="P12" s="511"/>
      <c r="Q12" s="511"/>
      <c r="R12" s="511"/>
      <c r="S12" s="511"/>
      <c r="T12" s="511"/>
      <c r="U12" s="511"/>
      <c r="V12" s="511"/>
      <c r="W12" s="511"/>
      <c r="X12" s="511"/>
      <c r="Y12" s="511"/>
      <c r="Z12" s="511"/>
      <c r="AA12" s="511"/>
      <c r="AB12" s="511"/>
      <c r="AC12" s="511"/>
      <c r="AD12" s="511"/>
      <c r="AE12" s="511"/>
      <c r="AF12" s="511"/>
      <c r="AG12" s="511"/>
      <c r="AH12" s="511"/>
      <c r="AI12" s="511"/>
      <c r="AJ12" s="511"/>
      <c r="AK12" s="511"/>
      <c r="AL12" s="511"/>
      <c r="AM12" s="511"/>
      <c r="AN12" s="511"/>
      <c r="AO12" s="511"/>
      <c r="AP12" s="511"/>
      <c r="AQ12" s="512"/>
      <c r="AR12" s="659" t="s">
        <v>44</v>
      </c>
      <c r="AS12" s="659"/>
      <c r="AT12" s="659"/>
      <c r="AU12" s="659"/>
      <c r="AV12" s="659"/>
      <c r="AW12" s="659"/>
      <c r="AX12" s="659"/>
      <c r="AY12" s="659"/>
      <c r="AZ12" s="659"/>
      <c r="BA12" s="659"/>
      <c r="BB12" s="659"/>
      <c r="BC12" s="659"/>
      <c r="BD12" s="659"/>
      <c r="BE12" s="659"/>
      <c r="BF12" s="659"/>
      <c r="BG12" s="659"/>
      <c r="BH12" s="659"/>
      <c r="BI12" s="659"/>
      <c r="BJ12" s="659"/>
      <c r="BK12" s="659"/>
      <c r="BL12" s="659"/>
      <c r="BM12" s="659"/>
      <c r="BN12" s="659"/>
      <c r="BO12" s="659"/>
      <c r="BP12" s="659" t="s">
        <v>45</v>
      </c>
      <c r="BQ12" s="659"/>
      <c r="BR12" s="659"/>
      <c r="BS12" s="659"/>
      <c r="BT12" s="659"/>
      <c r="BU12" s="659"/>
      <c r="BV12" s="659"/>
      <c r="BW12" s="659"/>
      <c r="BX12" s="659"/>
      <c r="BY12" s="659"/>
      <c r="BZ12" s="659"/>
      <c r="CA12" s="659"/>
      <c r="CB12" s="659"/>
      <c r="CC12" s="659"/>
      <c r="CD12" s="659"/>
      <c r="CE12" s="659"/>
      <c r="CF12" s="659"/>
      <c r="CG12" s="659"/>
      <c r="CH12" s="659"/>
      <c r="CI12" s="659"/>
      <c r="CJ12" s="659"/>
      <c r="CK12" s="659"/>
      <c r="CL12" s="659"/>
      <c r="CM12" s="659"/>
      <c r="CN12" s="659"/>
      <c r="CO12" s="659"/>
      <c r="CP12" s="659"/>
      <c r="CQ12" s="659"/>
      <c r="CR12" s="659"/>
      <c r="CS12" s="659"/>
      <c r="CT12" s="659"/>
      <c r="CU12" s="659"/>
      <c r="CV12" s="659"/>
      <c r="CW12" s="659"/>
      <c r="CX12" s="659"/>
      <c r="CY12" s="659"/>
      <c r="CZ12" s="659"/>
      <c r="DA12" s="659"/>
      <c r="DB12" s="659"/>
      <c r="DC12" s="659"/>
      <c r="DD12" s="659"/>
      <c r="DE12" s="659"/>
      <c r="DF12" s="659"/>
      <c r="DG12" s="659"/>
      <c r="DH12" s="659"/>
      <c r="DI12" s="659"/>
      <c r="DJ12" s="659"/>
      <c r="DK12" s="659"/>
      <c r="DL12" s="508"/>
      <c r="DM12" s="508"/>
      <c r="DN12" s="508"/>
      <c r="DO12" s="508"/>
      <c r="DP12" s="508"/>
      <c r="DQ12" s="508"/>
      <c r="DR12" s="508"/>
      <c r="DS12" s="508"/>
      <c r="DT12" s="508"/>
      <c r="DU12" s="508"/>
      <c r="DV12" s="508"/>
      <c r="DW12" s="508"/>
      <c r="DX12" s="508"/>
      <c r="DY12" s="508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18" customHeight="1" x14ac:dyDescent="0.15">
      <c r="A13" s="188"/>
      <c r="B13" s="189"/>
      <c r="C13" s="657"/>
      <c r="D13" s="657"/>
      <c r="E13" s="670"/>
      <c r="F13" s="513"/>
      <c r="G13" s="513"/>
      <c r="H13" s="513"/>
      <c r="I13" s="513"/>
      <c r="J13" s="513"/>
      <c r="K13" s="513"/>
      <c r="L13" s="513"/>
      <c r="M13" s="513"/>
      <c r="N13" s="513"/>
      <c r="O13" s="513"/>
      <c r="P13" s="513"/>
      <c r="Q13" s="513"/>
      <c r="R13" s="513"/>
      <c r="S13" s="513"/>
      <c r="T13" s="513"/>
      <c r="U13" s="513"/>
      <c r="V13" s="513"/>
      <c r="W13" s="513"/>
      <c r="X13" s="513"/>
      <c r="Y13" s="513"/>
      <c r="Z13" s="513"/>
      <c r="AA13" s="513"/>
      <c r="AB13" s="513"/>
      <c r="AC13" s="513"/>
      <c r="AD13" s="513"/>
      <c r="AE13" s="513"/>
      <c r="AF13" s="513"/>
      <c r="AG13" s="513"/>
      <c r="AH13" s="513"/>
      <c r="AI13" s="513"/>
      <c r="AJ13" s="513"/>
      <c r="AK13" s="513"/>
      <c r="AL13" s="513"/>
      <c r="AM13" s="513"/>
      <c r="AN13" s="513"/>
      <c r="AO13" s="513"/>
      <c r="AP13" s="513"/>
      <c r="AQ13" s="514"/>
      <c r="AR13" s="671" t="s">
        <v>50</v>
      </c>
      <c r="AS13" s="671"/>
      <c r="AT13" s="671"/>
      <c r="AU13" s="671"/>
      <c r="AV13" s="671"/>
      <c r="AW13" s="671"/>
      <c r="AX13" s="671"/>
      <c r="AY13" s="671"/>
      <c r="AZ13" s="671"/>
      <c r="BA13" s="671"/>
      <c r="BB13" s="671"/>
      <c r="BC13" s="671"/>
      <c r="BD13" s="671"/>
      <c r="BE13" s="671"/>
      <c r="BF13" s="671"/>
      <c r="BG13" s="671"/>
      <c r="BH13" s="671"/>
      <c r="BI13" s="671"/>
      <c r="BJ13" s="671"/>
      <c r="BK13" s="671"/>
      <c r="BL13" s="671"/>
      <c r="BM13" s="671"/>
      <c r="BN13" s="671"/>
      <c r="BO13" s="671"/>
      <c r="BP13" s="671" t="s">
        <v>51</v>
      </c>
      <c r="BQ13" s="671"/>
      <c r="BR13" s="671"/>
      <c r="BS13" s="671"/>
      <c r="BT13" s="671"/>
      <c r="BU13" s="671"/>
      <c r="BV13" s="671"/>
      <c r="BW13" s="671"/>
      <c r="BX13" s="671"/>
      <c r="BY13" s="671"/>
      <c r="BZ13" s="671"/>
      <c r="CA13" s="671"/>
      <c r="CB13" s="671"/>
      <c r="CC13" s="671"/>
      <c r="CD13" s="671"/>
      <c r="CE13" s="671"/>
      <c r="CF13" s="671"/>
      <c r="CG13" s="671"/>
      <c r="CH13" s="671"/>
      <c r="CI13" s="671"/>
      <c r="CJ13" s="671"/>
      <c r="CK13" s="671"/>
      <c r="CL13" s="671"/>
      <c r="CM13" s="671"/>
      <c r="CN13" s="671"/>
      <c r="CO13" s="671"/>
      <c r="CP13" s="671"/>
      <c r="CQ13" s="671"/>
      <c r="CR13" s="671"/>
      <c r="CS13" s="671"/>
      <c r="CT13" s="671"/>
      <c r="CU13" s="671"/>
      <c r="CV13" s="671"/>
      <c r="CW13" s="671"/>
      <c r="CX13" s="671"/>
      <c r="CY13" s="671"/>
      <c r="CZ13" s="671"/>
      <c r="DA13" s="671"/>
      <c r="DB13" s="671"/>
      <c r="DC13" s="671"/>
      <c r="DD13" s="671"/>
      <c r="DE13" s="671"/>
      <c r="DF13" s="671"/>
      <c r="DG13" s="671"/>
      <c r="DH13" s="671"/>
      <c r="DI13" s="671"/>
      <c r="DJ13" s="671"/>
      <c r="DK13" s="671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thickBot="1" x14ac:dyDescent="0.2">
      <c r="A14" s="188"/>
      <c r="B14" s="189"/>
      <c r="C14" s="492"/>
      <c r="D14" s="493"/>
      <c r="E14" s="482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/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7"/>
      <c r="BN14" s="497"/>
      <c r="BO14" s="497"/>
      <c r="BP14" s="497"/>
      <c r="BQ14" s="497"/>
      <c r="BR14" s="497"/>
      <c r="BS14" s="497"/>
      <c r="BT14" s="497"/>
      <c r="BU14" s="497"/>
      <c r="BV14" s="497"/>
      <c r="BW14" s="497"/>
      <c r="BX14" s="497"/>
      <c r="BY14" s="497"/>
      <c r="BZ14" s="497"/>
      <c r="CA14" s="497"/>
      <c r="CB14" s="497"/>
      <c r="CC14" s="497"/>
      <c r="CD14" s="497"/>
      <c r="CE14" s="497"/>
      <c r="CF14" s="497"/>
      <c r="CG14" s="497"/>
      <c r="CH14" s="497"/>
      <c r="CI14" s="497"/>
      <c r="CJ14" s="497"/>
      <c r="CK14" s="497"/>
      <c r="CL14" s="497"/>
      <c r="CM14" s="497"/>
      <c r="CN14" s="497"/>
      <c r="CO14" s="497"/>
      <c r="CP14" s="497"/>
      <c r="CQ14" s="497"/>
      <c r="CR14" s="497"/>
      <c r="CS14" s="497"/>
      <c r="CT14" s="497"/>
      <c r="CU14" s="497"/>
      <c r="CV14" s="497"/>
      <c r="CW14" s="497"/>
      <c r="CX14" s="497"/>
      <c r="CY14" s="497"/>
      <c r="CZ14" s="497"/>
      <c r="DA14" s="497"/>
      <c r="DB14" s="497"/>
      <c r="DC14" s="497"/>
      <c r="DD14" s="497"/>
      <c r="DE14" s="497"/>
      <c r="DF14" s="497"/>
      <c r="DG14" s="497"/>
      <c r="DH14" s="497"/>
      <c r="DI14" s="497"/>
      <c r="DJ14" s="497"/>
      <c r="DK14" s="497"/>
      <c r="DL14" s="496"/>
      <c r="DM14" s="496"/>
      <c r="DN14" s="496"/>
      <c r="DO14" s="496"/>
      <c r="DP14" s="496"/>
      <c r="DQ14" s="496"/>
      <c r="DR14" s="496"/>
      <c r="DS14" s="496"/>
      <c r="DT14" s="496"/>
      <c r="DU14" s="496"/>
      <c r="DV14" s="496"/>
      <c r="DW14" s="496"/>
      <c r="DX14" s="496"/>
      <c r="DY14" s="496"/>
      <c r="DZ14" s="496"/>
      <c r="EA14" s="496"/>
      <c r="EB14" s="496"/>
      <c r="EC14" s="496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9" customHeight="1" x14ac:dyDescent="0.15">
      <c r="B15" s="576"/>
      <c r="C15" s="562" t="s">
        <v>58</v>
      </c>
      <c r="D15" s="629">
        <f>ROUND((D4-(20*8.5))/12,0)</f>
        <v>169</v>
      </c>
      <c r="E15" s="577"/>
      <c r="F15" s="652" t="s">
        <v>20</v>
      </c>
      <c r="G15" s="652"/>
      <c r="H15" s="652"/>
      <c r="I15" s="652"/>
      <c r="J15" s="652"/>
      <c r="K15" s="652"/>
      <c r="L15" s="652"/>
      <c r="M15" s="652"/>
      <c r="N15" s="652"/>
      <c r="O15" s="652"/>
      <c r="P15" s="652"/>
      <c r="Q15" s="652"/>
      <c r="R15" s="652"/>
      <c r="S15" s="653"/>
      <c r="T15" s="642" t="str">
        <f>T2</f>
        <v>Jahr 2022</v>
      </c>
      <c r="U15" s="643"/>
      <c r="V15" s="643"/>
      <c r="W15" s="643"/>
      <c r="X15" s="643"/>
      <c r="Y15" s="643"/>
      <c r="Z15" s="643"/>
      <c r="AA15" s="643"/>
      <c r="AB15" s="643"/>
      <c r="AC15" s="643"/>
      <c r="AD15" s="643"/>
      <c r="AE15" s="643"/>
      <c r="AF15" s="643"/>
      <c r="AG15" s="643"/>
      <c r="AH15" s="643"/>
      <c r="AI15" s="643"/>
      <c r="AJ15" s="643"/>
      <c r="AK15" s="643"/>
      <c r="AL15" s="643"/>
      <c r="AM15" s="643"/>
      <c r="AN15" s="643"/>
      <c r="AO15" s="643"/>
      <c r="AP15" s="643"/>
      <c r="AQ15" s="654"/>
      <c r="AR15" s="642" t="str">
        <f>AR2</f>
        <v>Jahr 2023</v>
      </c>
      <c r="AS15" s="643"/>
      <c r="AT15" s="643"/>
      <c r="AU15" s="643"/>
      <c r="AV15" s="643"/>
      <c r="AW15" s="643"/>
      <c r="AX15" s="643"/>
      <c r="AY15" s="643"/>
      <c r="AZ15" s="643"/>
      <c r="BA15" s="643"/>
      <c r="BB15" s="643"/>
      <c r="BC15" s="643"/>
      <c r="BD15" s="643"/>
      <c r="BE15" s="643"/>
      <c r="BF15" s="643"/>
      <c r="BG15" s="643"/>
      <c r="BH15" s="643"/>
      <c r="BI15" s="643"/>
      <c r="BJ15" s="643"/>
      <c r="BK15" s="643"/>
      <c r="BL15" s="643"/>
      <c r="BM15" s="643"/>
      <c r="BN15" s="643"/>
      <c r="BO15" s="654"/>
      <c r="BP15" s="642" t="str">
        <f>BP2</f>
        <v>Jahr 2024</v>
      </c>
      <c r="BQ15" s="643"/>
      <c r="BR15" s="643"/>
      <c r="BS15" s="643"/>
      <c r="BT15" s="643"/>
      <c r="BU15" s="643"/>
      <c r="BV15" s="643"/>
      <c r="BW15" s="643"/>
      <c r="BX15" s="643"/>
      <c r="BY15" s="643"/>
      <c r="BZ15" s="643"/>
      <c r="CA15" s="643"/>
      <c r="CB15" s="643"/>
      <c r="CC15" s="643"/>
      <c r="CD15" s="643"/>
      <c r="CE15" s="643"/>
      <c r="CF15" s="643"/>
      <c r="CG15" s="643"/>
      <c r="CH15" s="643"/>
      <c r="CI15" s="643"/>
      <c r="CJ15" s="643"/>
      <c r="CK15" s="643"/>
      <c r="CL15" s="643"/>
      <c r="CM15" s="654"/>
      <c r="CN15" s="642" t="str">
        <f>CN2</f>
        <v>Jahr 2025</v>
      </c>
      <c r="CO15" s="643"/>
      <c r="CP15" s="643"/>
      <c r="CQ15" s="643"/>
      <c r="CR15" s="643"/>
      <c r="CS15" s="643"/>
      <c r="CT15" s="643"/>
      <c r="CU15" s="643"/>
      <c r="CV15" s="643"/>
      <c r="CW15" s="643"/>
      <c r="CX15" s="643"/>
      <c r="CY15" s="643"/>
      <c r="CZ15" s="643"/>
      <c r="DA15" s="643"/>
      <c r="DB15" s="643"/>
      <c r="DC15" s="643"/>
      <c r="DD15" s="643"/>
      <c r="DE15" s="643"/>
      <c r="DF15" s="643"/>
      <c r="DG15" s="643"/>
      <c r="DH15" s="643"/>
      <c r="DI15" s="643"/>
      <c r="DJ15" s="643"/>
      <c r="DK15" s="654"/>
      <c r="DL15" s="642" t="str">
        <f>DL2</f>
        <v>Jahr 2026</v>
      </c>
      <c r="DM15" s="643"/>
      <c r="DN15" s="643"/>
      <c r="DO15" s="643"/>
      <c r="DP15" s="643"/>
      <c r="DQ15" s="643"/>
      <c r="DR15" s="643"/>
      <c r="DS15" s="643"/>
      <c r="DT15" s="643"/>
      <c r="DU15" s="643"/>
      <c r="DV15" s="643"/>
      <c r="DW15" s="643"/>
      <c r="DX15" s="643"/>
      <c r="DY15" s="643"/>
      <c r="DZ15" s="643"/>
      <c r="EA15" s="643"/>
      <c r="EB15" s="643"/>
      <c r="EC15" s="643"/>
      <c r="ED15" s="144"/>
      <c r="EE15" s="674" t="s">
        <v>15</v>
      </c>
      <c r="EF15" s="675"/>
      <c r="EG15" s="675"/>
      <c r="EH15" s="676"/>
      <c r="EI15" s="29"/>
      <c r="EJ15" s="29"/>
      <c r="EK15" s="680" t="s">
        <v>52</v>
      </c>
      <c r="EL15" s="681"/>
      <c r="EM15" s="681"/>
      <c r="EN15" s="682"/>
      <c r="EP15" s="29"/>
    </row>
    <row r="16" spans="1:152" ht="9" customHeight="1" thickBot="1" x14ac:dyDescent="0.2">
      <c r="B16" s="578"/>
      <c r="C16" s="579"/>
      <c r="D16" s="580"/>
      <c r="E16" s="577"/>
      <c r="F16" s="648" t="s">
        <v>7</v>
      </c>
      <c r="G16" s="649"/>
      <c r="H16" s="648" t="s">
        <v>8</v>
      </c>
      <c r="I16" s="649"/>
      <c r="J16" s="648" t="s">
        <v>9</v>
      </c>
      <c r="K16" s="649"/>
      <c r="L16" s="648" t="s">
        <v>10</v>
      </c>
      <c r="M16" s="649"/>
      <c r="N16" s="648" t="s">
        <v>11</v>
      </c>
      <c r="O16" s="649"/>
      <c r="P16" s="648" t="s">
        <v>12</v>
      </c>
      <c r="Q16" s="649"/>
      <c r="R16" s="648" t="s">
        <v>13</v>
      </c>
      <c r="S16" s="649"/>
      <c r="T16" s="648" t="s">
        <v>2</v>
      </c>
      <c r="U16" s="649"/>
      <c r="V16" s="648" t="s">
        <v>3</v>
      </c>
      <c r="W16" s="649"/>
      <c r="X16" s="648" t="s">
        <v>4</v>
      </c>
      <c r="Y16" s="649"/>
      <c r="Z16" s="648" t="s">
        <v>5</v>
      </c>
      <c r="AA16" s="649"/>
      <c r="AB16" s="648" t="s">
        <v>6</v>
      </c>
      <c r="AC16" s="649"/>
      <c r="AD16" s="648" t="s">
        <v>7</v>
      </c>
      <c r="AE16" s="649"/>
      <c r="AF16" s="648" t="s">
        <v>8</v>
      </c>
      <c r="AG16" s="649"/>
      <c r="AH16" s="648" t="s">
        <v>9</v>
      </c>
      <c r="AI16" s="649"/>
      <c r="AJ16" s="648" t="s">
        <v>10</v>
      </c>
      <c r="AK16" s="649"/>
      <c r="AL16" s="648" t="s">
        <v>11</v>
      </c>
      <c r="AM16" s="649"/>
      <c r="AN16" s="648" t="s">
        <v>12</v>
      </c>
      <c r="AO16" s="649"/>
      <c r="AP16" s="648" t="s">
        <v>13</v>
      </c>
      <c r="AQ16" s="649"/>
      <c r="AR16" s="648" t="s">
        <v>2</v>
      </c>
      <c r="AS16" s="649"/>
      <c r="AT16" s="648" t="s">
        <v>3</v>
      </c>
      <c r="AU16" s="649"/>
      <c r="AV16" s="648" t="s">
        <v>4</v>
      </c>
      <c r="AW16" s="649"/>
      <c r="AX16" s="648" t="s">
        <v>5</v>
      </c>
      <c r="AY16" s="649"/>
      <c r="AZ16" s="648" t="s">
        <v>6</v>
      </c>
      <c r="BA16" s="649"/>
      <c r="BB16" s="648" t="s">
        <v>7</v>
      </c>
      <c r="BC16" s="649"/>
      <c r="BD16" s="648" t="s">
        <v>8</v>
      </c>
      <c r="BE16" s="649"/>
      <c r="BF16" s="648" t="s">
        <v>9</v>
      </c>
      <c r="BG16" s="649"/>
      <c r="BH16" s="648" t="s">
        <v>10</v>
      </c>
      <c r="BI16" s="649"/>
      <c r="BJ16" s="648" t="s">
        <v>11</v>
      </c>
      <c r="BK16" s="649"/>
      <c r="BL16" s="648" t="s">
        <v>12</v>
      </c>
      <c r="BM16" s="649"/>
      <c r="BN16" s="648" t="s">
        <v>13</v>
      </c>
      <c r="BO16" s="649"/>
      <c r="BP16" s="648" t="s">
        <v>2</v>
      </c>
      <c r="BQ16" s="649"/>
      <c r="BR16" s="648" t="s">
        <v>3</v>
      </c>
      <c r="BS16" s="649"/>
      <c r="BT16" s="648" t="s">
        <v>4</v>
      </c>
      <c r="BU16" s="649"/>
      <c r="BV16" s="648" t="s">
        <v>5</v>
      </c>
      <c r="BW16" s="649"/>
      <c r="BX16" s="648" t="s">
        <v>6</v>
      </c>
      <c r="BY16" s="649"/>
      <c r="BZ16" s="648" t="s">
        <v>7</v>
      </c>
      <c r="CA16" s="649"/>
      <c r="CB16" s="648" t="s">
        <v>8</v>
      </c>
      <c r="CC16" s="649"/>
      <c r="CD16" s="648" t="s">
        <v>9</v>
      </c>
      <c r="CE16" s="649"/>
      <c r="CF16" s="648" t="s">
        <v>10</v>
      </c>
      <c r="CG16" s="649"/>
      <c r="CH16" s="648" t="s">
        <v>11</v>
      </c>
      <c r="CI16" s="649"/>
      <c r="CJ16" s="648" t="s">
        <v>12</v>
      </c>
      <c r="CK16" s="649"/>
      <c r="CL16" s="648" t="s">
        <v>13</v>
      </c>
      <c r="CM16" s="649"/>
      <c r="CN16" s="648" t="s">
        <v>2</v>
      </c>
      <c r="CO16" s="649"/>
      <c r="CP16" s="648" t="s">
        <v>3</v>
      </c>
      <c r="CQ16" s="649"/>
      <c r="CR16" s="648" t="s">
        <v>4</v>
      </c>
      <c r="CS16" s="649"/>
      <c r="CT16" s="648" t="s">
        <v>5</v>
      </c>
      <c r="CU16" s="649"/>
      <c r="CV16" s="648" t="s">
        <v>6</v>
      </c>
      <c r="CW16" s="649"/>
      <c r="CX16" s="648" t="s">
        <v>7</v>
      </c>
      <c r="CY16" s="649"/>
      <c r="CZ16" s="648" t="s">
        <v>8</v>
      </c>
      <c r="DA16" s="649"/>
      <c r="DB16" s="648" t="s">
        <v>9</v>
      </c>
      <c r="DC16" s="649"/>
      <c r="DD16" s="648" t="s">
        <v>10</v>
      </c>
      <c r="DE16" s="649"/>
      <c r="DF16" s="648" t="s">
        <v>11</v>
      </c>
      <c r="DG16" s="649"/>
      <c r="DH16" s="648" t="s">
        <v>12</v>
      </c>
      <c r="DI16" s="649"/>
      <c r="DJ16" s="648" t="s">
        <v>13</v>
      </c>
      <c r="DK16" s="649"/>
      <c r="DL16" s="648" t="s">
        <v>2</v>
      </c>
      <c r="DM16" s="649"/>
      <c r="DN16" s="648" t="s">
        <v>3</v>
      </c>
      <c r="DO16" s="649"/>
      <c r="DP16" s="648" t="s">
        <v>4</v>
      </c>
      <c r="DQ16" s="649"/>
      <c r="DR16" s="648" t="s">
        <v>5</v>
      </c>
      <c r="DS16" s="649"/>
      <c r="DT16" s="648" t="s">
        <v>6</v>
      </c>
      <c r="DU16" s="649"/>
      <c r="DV16" s="648" t="s">
        <v>7</v>
      </c>
      <c r="DW16" s="649"/>
      <c r="DX16" s="648" t="s">
        <v>8</v>
      </c>
      <c r="DY16" s="649"/>
      <c r="DZ16" s="648" t="s">
        <v>9</v>
      </c>
      <c r="EA16" s="649"/>
      <c r="EB16" s="648" t="s">
        <v>10</v>
      </c>
      <c r="EC16" s="649"/>
      <c r="ED16" s="144"/>
      <c r="EE16" s="677"/>
      <c r="EF16" s="678"/>
      <c r="EG16" s="678"/>
      <c r="EH16" s="679"/>
      <c r="EI16" s="29"/>
      <c r="EJ16" s="29"/>
      <c r="EK16" s="683"/>
      <c r="EL16" s="684"/>
      <c r="EM16" s="684"/>
      <c r="EN16" s="685"/>
      <c r="EP16" s="29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564"/>
      <c r="C18" s="125"/>
      <c r="D18" s="126"/>
      <c r="E18" s="515"/>
      <c r="F18" s="686"/>
      <c r="G18" s="686"/>
      <c r="H18" s="687"/>
      <c r="I18" s="688"/>
      <c r="J18" s="687"/>
      <c r="K18" s="688"/>
      <c r="L18" s="687"/>
      <c r="M18" s="688"/>
      <c r="N18" s="687"/>
      <c r="O18" s="688"/>
      <c r="P18" s="687"/>
      <c r="Q18" s="688"/>
      <c r="R18" s="687"/>
      <c r="S18" s="688"/>
      <c r="T18" s="687"/>
      <c r="U18" s="688"/>
      <c r="V18" s="687"/>
      <c r="W18" s="688"/>
      <c r="X18" s="687"/>
      <c r="Y18" s="688"/>
      <c r="Z18" s="687"/>
      <c r="AA18" s="688"/>
      <c r="AB18" s="687"/>
      <c r="AC18" s="688"/>
      <c r="AD18" s="687"/>
      <c r="AE18" s="688"/>
      <c r="AF18" s="687"/>
      <c r="AG18" s="688"/>
      <c r="AH18" s="687"/>
      <c r="AI18" s="688"/>
      <c r="AJ18" s="687"/>
      <c r="AK18" s="688"/>
      <c r="AL18" s="687"/>
      <c r="AM18" s="688"/>
      <c r="AN18" s="687"/>
      <c r="AO18" s="688"/>
      <c r="AP18" s="687"/>
      <c r="AQ18" s="688"/>
      <c r="AR18" s="687"/>
      <c r="AS18" s="688"/>
      <c r="AT18" s="687"/>
      <c r="AU18" s="688"/>
      <c r="AV18" s="687"/>
      <c r="AW18" s="688"/>
      <c r="AX18" s="687"/>
      <c r="AY18" s="688"/>
      <c r="AZ18" s="687"/>
      <c r="BA18" s="688"/>
      <c r="BB18" s="687"/>
      <c r="BC18" s="688"/>
      <c r="BD18" s="687"/>
      <c r="BE18" s="688"/>
      <c r="BF18" s="687"/>
      <c r="BG18" s="688"/>
      <c r="BH18" s="687"/>
      <c r="BI18" s="688"/>
      <c r="BJ18" s="687"/>
      <c r="BK18" s="688"/>
      <c r="BL18" s="687"/>
      <c r="BM18" s="688"/>
      <c r="BN18" s="687"/>
      <c r="BO18" s="688"/>
      <c r="BP18" s="687"/>
      <c r="BQ18" s="688"/>
      <c r="BR18" s="687"/>
      <c r="BS18" s="688"/>
      <c r="BT18" s="687"/>
      <c r="BU18" s="688"/>
      <c r="BV18" s="687"/>
      <c r="BW18" s="688"/>
      <c r="BX18" s="687"/>
      <c r="BY18" s="688"/>
      <c r="BZ18" s="687"/>
      <c r="CA18" s="688"/>
      <c r="CB18" s="687"/>
      <c r="CC18" s="688"/>
      <c r="CD18" s="687"/>
      <c r="CE18" s="688"/>
      <c r="CF18" s="687"/>
      <c r="CG18" s="688"/>
      <c r="CH18" s="687"/>
      <c r="CI18" s="688"/>
      <c r="CJ18" s="687"/>
      <c r="CK18" s="688"/>
      <c r="CL18" s="687"/>
      <c r="CM18" s="688"/>
      <c r="CN18" s="687"/>
      <c r="CO18" s="688"/>
      <c r="CP18" s="687"/>
      <c r="CQ18" s="688"/>
      <c r="CR18" s="687"/>
      <c r="CS18" s="688"/>
      <c r="CT18" s="687"/>
      <c r="CU18" s="688"/>
      <c r="CV18" s="687"/>
      <c r="CW18" s="688"/>
      <c r="CX18" s="687"/>
      <c r="CY18" s="688"/>
      <c r="CZ18" s="687"/>
      <c r="DA18" s="688"/>
      <c r="DB18" s="687"/>
      <c r="DC18" s="688"/>
      <c r="DD18" s="687"/>
      <c r="DE18" s="688"/>
      <c r="DF18" s="687"/>
      <c r="DG18" s="688"/>
      <c r="DH18" s="687"/>
      <c r="DI18" s="688"/>
      <c r="DJ18" s="687"/>
      <c r="DK18" s="688"/>
      <c r="DL18" s="687"/>
      <c r="DM18" s="688"/>
      <c r="DN18" s="687"/>
      <c r="DO18" s="688"/>
      <c r="DP18" s="687"/>
      <c r="DQ18" s="688"/>
      <c r="DR18" s="687"/>
      <c r="DS18" s="688"/>
      <c r="DT18" s="687"/>
      <c r="DU18" s="688"/>
      <c r="DV18" s="687"/>
      <c r="DW18" s="688"/>
      <c r="DX18" s="687"/>
      <c r="DY18" s="688"/>
      <c r="DZ18" s="687"/>
      <c r="EA18" s="688"/>
      <c r="EB18" s="687"/>
      <c r="EC18" s="691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65" t="s">
        <v>22</v>
      </c>
      <c r="C19" s="521" t="s">
        <v>18</v>
      </c>
      <c r="D19" s="581" t="s">
        <v>34</v>
      </c>
      <c r="E19" s="605" t="s">
        <v>218</v>
      </c>
      <c r="F19" s="692"/>
      <c r="G19" s="692"/>
      <c r="H19" s="689">
        <v>16</v>
      </c>
      <c r="I19" s="690"/>
      <c r="J19" s="689">
        <v>16</v>
      </c>
      <c r="K19" s="690"/>
      <c r="L19" s="689">
        <v>16</v>
      </c>
      <c r="M19" s="690"/>
      <c r="N19" s="689">
        <v>16</v>
      </c>
      <c r="O19" s="690"/>
      <c r="P19" s="689">
        <v>16</v>
      </c>
      <c r="Q19" s="690"/>
      <c r="R19" s="689">
        <v>16</v>
      </c>
      <c r="S19" s="690"/>
      <c r="T19" s="689">
        <v>16</v>
      </c>
      <c r="U19" s="690"/>
      <c r="V19" s="689">
        <v>16</v>
      </c>
      <c r="W19" s="690"/>
      <c r="X19" s="689">
        <v>16</v>
      </c>
      <c r="Y19" s="690"/>
      <c r="Z19" s="689">
        <v>16</v>
      </c>
      <c r="AA19" s="690"/>
      <c r="AB19" s="689">
        <v>16</v>
      </c>
      <c r="AC19" s="690"/>
      <c r="AD19" s="689">
        <v>16</v>
      </c>
      <c r="AE19" s="690"/>
      <c r="AF19" s="689">
        <v>16</v>
      </c>
      <c r="AG19" s="690"/>
      <c r="AH19" s="689">
        <v>16</v>
      </c>
      <c r="AI19" s="690"/>
      <c r="AJ19" s="689">
        <v>16</v>
      </c>
      <c r="AK19" s="690"/>
      <c r="AL19" s="689">
        <v>16</v>
      </c>
      <c r="AM19" s="690"/>
      <c r="AN19" s="689">
        <v>16</v>
      </c>
      <c r="AO19" s="690"/>
      <c r="AP19" s="689">
        <v>16</v>
      </c>
      <c r="AQ19" s="690"/>
      <c r="AR19" s="689">
        <v>16</v>
      </c>
      <c r="AS19" s="690"/>
      <c r="AT19" s="689">
        <v>16</v>
      </c>
      <c r="AU19" s="690"/>
      <c r="AV19" s="689">
        <v>16</v>
      </c>
      <c r="AW19" s="690"/>
      <c r="AX19" s="689">
        <v>16</v>
      </c>
      <c r="AY19" s="690"/>
      <c r="AZ19" s="689">
        <v>16</v>
      </c>
      <c r="BA19" s="690"/>
      <c r="BB19" s="689">
        <v>16</v>
      </c>
      <c r="BC19" s="690"/>
      <c r="BD19" s="689">
        <v>16</v>
      </c>
      <c r="BE19" s="690"/>
      <c r="BF19" s="689">
        <v>16</v>
      </c>
      <c r="BG19" s="690"/>
      <c r="BH19" s="689">
        <v>16</v>
      </c>
      <c r="BI19" s="690"/>
      <c r="BJ19" s="689">
        <v>16</v>
      </c>
      <c r="BK19" s="690"/>
      <c r="BL19" s="689">
        <v>16</v>
      </c>
      <c r="BM19" s="690"/>
      <c r="BN19" s="689">
        <v>16</v>
      </c>
      <c r="BO19" s="690"/>
      <c r="BP19" s="689">
        <v>16</v>
      </c>
      <c r="BQ19" s="690"/>
      <c r="BR19" s="689">
        <v>16</v>
      </c>
      <c r="BS19" s="690"/>
      <c r="BT19" s="689">
        <v>16</v>
      </c>
      <c r="BU19" s="690"/>
      <c r="BV19" s="689">
        <v>16</v>
      </c>
      <c r="BW19" s="690"/>
      <c r="BX19" s="689">
        <v>16</v>
      </c>
      <c r="BY19" s="690"/>
      <c r="BZ19" s="689">
        <v>16</v>
      </c>
      <c r="CA19" s="690"/>
      <c r="CB19" s="689">
        <v>16</v>
      </c>
      <c r="CC19" s="690"/>
      <c r="CD19" s="689">
        <v>16</v>
      </c>
      <c r="CE19" s="690"/>
      <c r="CF19" s="689">
        <v>16</v>
      </c>
      <c r="CG19" s="690"/>
      <c r="CH19" s="689">
        <v>16</v>
      </c>
      <c r="CI19" s="690"/>
      <c r="CJ19" s="689">
        <v>16</v>
      </c>
      <c r="CK19" s="690"/>
      <c r="CL19" s="689">
        <v>16</v>
      </c>
      <c r="CM19" s="690"/>
      <c r="CN19" s="689">
        <v>16</v>
      </c>
      <c r="CO19" s="690"/>
      <c r="CP19" s="689">
        <v>16</v>
      </c>
      <c r="CQ19" s="690"/>
      <c r="CR19" s="689">
        <v>16</v>
      </c>
      <c r="CS19" s="690"/>
      <c r="CT19" s="689">
        <v>16</v>
      </c>
      <c r="CU19" s="690"/>
      <c r="CV19" s="689">
        <v>16</v>
      </c>
      <c r="CW19" s="690"/>
      <c r="CX19" s="689">
        <v>16</v>
      </c>
      <c r="CY19" s="690"/>
      <c r="CZ19" s="689">
        <v>16</v>
      </c>
      <c r="DA19" s="690"/>
      <c r="DB19" s="689">
        <v>16</v>
      </c>
      <c r="DC19" s="690"/>
      <c r="DD19" s="689">
        <v>16</v>
      </c>
      <c r="DE19" s="690"/>
      <c r="DF19" s="689">
        <v>16</v>
      </c>
      <c r="DG19" s="690"/>
      <c r="DH19" s="689">
        <v>16</v>
      </c>
      <c r="DI19" s="690"/>
      <c r="DJ19" s="693">
        <v>8</v>
      </c>
      <c r="DK19" s="693"/>
      <c r="DL19" s="693">
        <v>8</v>
      </c>
      <c r="DM19" s="693"/>
      <c r="DN19" s="693">
        <v>8</v>
      </c>
      <c r="DO19" s="693"/>
      <c r="DP19" s="693">
        <v>8</v>
      </c>
      <c r="DQ19" s="693"/>
      <c r="DR19" s="693">
        <v>8</v>
      </c>
      <c r="DS19" s="693"/>
      <c r="DT19" s="693">
        <v>8</v>
      </c>
      <c r="DU19" s="693"/>
      <c r="DV19" s="693">
        <v>8</v>
      </c>
      <c r="DW19" s="693"/>
      <c r="DX19" s="695"/>
      <c r="DY19" s="696"/>
      <c r="DZ19" s="695"/>
      <c r="EA19" s="696"/>
      <c r="EB19" s="695"/>
      <c r="EC19" s="697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698"/>
      <c r="EW19" s="699"/>
    </row>
    <row r="20" spans="1:153" ht="9" hidden="1" customHeight="1" x14ac:dyDescent="0.2">
      <c r="A20" s="188"/>
      <c r="B20" s="565" t="s">
        <v>23</v>
      </c>
      <c r="C20" s="521" t="s">
        <v>46</v>
      </c>
      <c r="D20" s="581" t="s">
        <v>78</v>
      </c>
      <c r="E20" s="605"/>
      <c r="F20" s="692"/>
      <c r="G20" s="692"/>
      <c r="H20" s="694"/>
      <c r="I20" s="694"/>
      <c r="J20" s="694"/>
      <c r="K20" s="694"/>
      <c r="L20" s="694"/>
      <c r="M20" s="694"/>
      <c r="N20" s="694"/>
      <c r="O20" s="694"/>
      <c r="P20" s="694"/>
      <c r="Q20" s="694"/>
      <c r="R20" s="694"/>
      <c r="S20" s="694"/>
      <c r="T20" s="694"/>
      <c r="U20" s="694"/>
      <c r="V20" s="694"/>
      <c r="W20" s="694"/>
      <c r="X20" s="694"/>
      <c r="Y20" s="694"/>
      <c r="Z20" s="694"/>
      <c r="AA20" s="694"/>
      <c r="AB20" s="694"/>
      <c r="AC20" s="694"/>
      <c r="AD20" s="694"/>
      <c r="AE20" s="694"/>
      <c r="AF20" s="694"/>
      <c r="AG20" s="694"/>
      <c r="AH20" s="694"/>
      <c r="AI20" s="694"/>
      <c r="AJ20" s="694"/>
      <c r="AK20" s="694"/>
      <c r="AL20" s="694"/>
      <c r="AM20" s="694"/>
      <c r="AN20" s="694"/>
      <c r="AO20" s="694"/>
      <c r="AP20" s="694"/>
      <c r="AQ20" s="694"/>
      <c r="AR20" s="694"/>
      <c r="AS20" s="694"/>
      <c r="AT20" s="694"/>
      <c r="AU20" s="694"/>
      <c r="AV20" s="694"/>
      <c r="AW20" s="694"/>
      <c r="AX20" s="694"/>
      <c r="AY20" s="694"/>
      <c r="AZ20" s="694"/>
      <c r="BA20" s="694"/>
      <c r="BB20" s="694"/>
      <c r="BC20" s="694"/>
      <c r="BD20" s="694"/>
      <c r="BE20" s="694"/>
      <c r="BF20" s="694"/>
      <c r="BG20" s="694"/>
      <c r="BH20" s="694"/>
      <c r="BI20" s="694"/>
      <c r="BJ20" s="694"/>
      <c r="BK20" s="694"/>
      <c r="BL20" s="694"/>
      <c r="BM20" s="694"/>
      <c r="BN20" s="694"/>
      <c r="BO20" s="694"/>
      <c r="BP20" s="694"/>
      <c r="BQ20" s="694"/>
      <c r="BR20" s="694"/>
      <c r="BS20" s="694"/>
      <c r="BT20" s="694"/>
      <c r="BU20" s="694"/>
      <c r="BV20" s="694"/>
      <c r="BW20" s="694"/>
      <c r="BX20" s="694"/>
      <c r="BY20" s="694"/>
      <c r="BZ20" s="694"/>
      <c r="CA20" s="694"/>
      <c r="CB20" s="694"/>
      <c r="CC20" s="694"/>
      <c r="CD20" s="694"/>
      <c r="CE20" s="694"/>
      <c r="CF20" s="694"/>
      <c r="CG20" s="694"/>
      <c r="CH20" s="694"/>
      <c r="CI20" s="694"/>
      <c r="CJ20" s="694"/>
      <c r="CK20" s="694"/>
      <c r="CL20" s="694"/>
      <c r="CM20" s="694"/>
      <c r="CN20" s="694"/>
      <c r="CO20" s="694"/>
      <c r="CP20" s="694"/>
      <c r="CQ20" s="694"/>
      <c r="CR20" s="694"/>
      <c r="CS20" s="694"/>
      <c r="CT20" s="694"/>
      <c r="CU20" s="694"/>
      <c r="CV20" s="694"/>
      <c r="CW20" s="694"/>
      <c r="CX20" s="694"/>
      <c r="CY20" s="694"/>
      <c r="CZ20" s="694"/>
      <c r="DA20" s="694"/>
      <c r="DB20" s="694"/>
      <c r="DC20" s="694"/>
      <c r="DD20" s="694"/>
      <c r="DE20" s="694"/>
      <c r="DF20" s="694"/>
      <c r="DG20" s="694"/>
      <c r="DH20" s="694"/>
      <c r="DI20" s="694"/>
      <c r="DJ20" s="694"/>
      <c r="DK20" s="694"/>
      <c r="DL20" s="694"/>
      <c r="DM20" s="694"/>
      <c r="DN20" s="694"/>
      <c r="DO20" s="694"/>
      <c r="DP20" s="694"/>
      <c r="DQ20" s="694"/>
      <c r="DR20" s="694"/>
      <c r="DS20" s="694"/>
      <c r="DT20" s="694"/>
      <c r="DU20" s="694"/>
      <c r="DV20" s="694"/>
      <c r="DW20" s="694"/>
      <c r="DX20" s="695"/>
      <c r="DY20" s="696"/>
      <c r="DZ20" s="695"/>
      <c r="EA20" s="696"/>
      <c r="EB20" s="695"/>
      <c r="EC20" s="697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42" si="0">EF20*SUM(F20:EC20)</f>
        <v>0</v>
      </c>
      <c r="EM20" s="533">
        <f t="shared" ref="EM20:EM42" si="1">EG20*SUM(F20:EC20)</f>
        <v>0</v>
      </c>
      <c r="EN20" s="527">
        <f t="shared" ref="EN20:EN42" si="2">EH20*SUM(F20:EC20)</f>
        <v>0</v>
      </c>
      <c r="EO20" s="49"/>
      <c r="EP20" s="49"/>
      <c r="EQ20" s="49"/>
      <c r="ER20" s="528"/>
      <c r="ES20" s="528"/>
      <c r="ET20" s="528"/>
      <c r="EU20" s="529"/>
      <c r="EV20" s="704"/>
      <c r="EW20" s="705"/>
    </row>
    <row r="21" spans="1:153" ht="9" customHeight="1" x14ac:dyDescent="0.2">
      <c r="A21" s="188"/>
      <c r="B21" s="566"/>
      <c r="C21" s="109"/>
      <c r="D21" s="582"/>
      <c r="E21" s="606" t="s">
        <v>219</v>
      </c>
      <c r="F21" s="700"/>
      <c r="G21" s="701"/>
      <c r="H21" s="702">
        <f>H19/200</f>
        <v>0.08</v>
      </c>
      <c r="I21" s="703"/>
      <c r="J21" s="702">
        <f t="shared" ref="J21" si="3">J19/200</f>
        <v>0.08</v>
      </c>
      <c r="K21" s="703"/>
      <c r="L21" s="702">
        <f t="shared" ref="L21" si="4">L19/200</f>
        <v>0.08</v>
      </c>
      <c r="M21" s="703"/>
      <c r="N21" s="702">
        <f t="shared" ref="N21" si="5">N19/200</f>
        <v>0.08</v>
      </c>
      <c r="O21" s="703"/>
      <c r="P21" s="702">
        <f t="shared" ref="P21" si="6">P19/200</f>
        <v>0.08</v>
      </c>
      <c r="Q21" s="703"/>
      <c r="R21" s="702">
        <f t="shared" ref="R21" si="7">R19/200</f>
        <v>0.08</v>
      </c>
      <c r="S21" s="703"/>
      <c r="T21" s="702">
        <f t="shared" ref="T21" si="8">T19/200</f>
        <v>0.08</v>
      </c>
      <c r="U21" s="703"/>
      <c r="V21" s="702">
        <f t="shared" ref="V21" si="9">V19/200</f>
        <v>0.08</v>
      </c>
      <c r="W21" s="703"/>
      <c r="X21" s="702">
        <f t="shared" ref="X21" si="10">X19/200</f>
        <v>0.08</v>
      </c>
      <c r="Y21" s="703"/>
      <c r="Z21" s="702">
        <f t="shared" ref="Z21" si="11">Z19/200</f>
        <v>0.08</v>
      </c>
      <c r="AA21" s="703"/>
      <c r="AB21" s="702">
        <f t="shared" ref="AB21" si="12">AB19/200</f>
        <v>0.08</v>
      </c>
      <c r="AC21" s="703"/>
      <c r="AD21" s="702">
        <f t="shared" ref="AD21" si="13">AD19/200</f>
        <v>0.08</v>
      </c>
      <c r="AE21" s="703"/>
      <c r="AF21" s="702">
        <f t="shared" ref="AF21" si="14">AF19/200</f>
        <v>0.08</v>
      </c>
      <c r="AG21" s="703"/>
      <c r="AH21" s="702">
        <f t="shared" ref="AH21" si="15">AH19/200</f>
        <v>0.08</v>
      </c>
      <c r="AI21" s="703"/>
      <c r="AJ21" s="702">
        <f t="shared" ref="AJ21" si="16">AJ19/200</f>
        <v>0.08</v>
      </c>
      <c r="AK21" s="703"/>
      <c r="AL21" s="702">
        <f t="shared" ref="AL21" si="17">AL19/200</f>
        <v>0.08</v>
      </c>
      <c r="AM21" s="703"/>
      <c r="AN21" s="702">
        <f t="shared" ref="AN21" si="18">AN19/200</f>
        <v>0.08</v>
      </c>
      <c r="AO21" s="703"/>
      <c r="AP21" s="702">
        <f t="shared" ref="AP21" si="19">AP19/200</f>
        <v>0.08</v>
      </c>
      <c r="AQ21" s="703"/>
      <c r="AR21" s="702">
        <f t="shared" ref="AR21" si="20">AR19/200</f>
        <v>0.08</v>
      </c>
      <c r="AS21" s="703"/>
      <c r="AT21" s="702">
        <f t="shared" ref="AT21" si="21">AT19/200</f>
        <v>0.08</v>
      </c>
      <c r="AU21" s="703"/>
      <c r="AV21" s="702">
        <f t="shared" ref="AV21" si="22">AV19/200</f>
        <v>0.08</v>
      </c>
      <c r="AW21" s="703"/>
      <c r="AX21" s="702">
        <f t="shared" ref="AX21" si="23">AX19/200</f>
        <v>0.08</v>
      </c>
      <c r="AY21" s="703"/>
      <c r="AZ21" s="702">
        <f t="shared" ref="AZ21" si="24">AZ19/200</f>
        <v>0.08</v>
      </c>
      <c r="BA21" s="703"/>
      <c r="BB21" s="702">
        <f t="shared" ref="BB21" si="25">BB19/200</f>
        <v>0.08</v>
      </c>
      <c r="BC21" s="703"/>
      <c r="BD21" s="702">
        <f t="shared" ref="BD21" si="26">BD19/200</f>
        <v>0.08</v>
      </c>
      <c r="BE21" s="703"/>
      <c r="BF21" s="702">
        <f t="shared" ref="BF21" si="27">BF19/200</f>
        <v>0.08</v>
      </c>
      <c r="BG21" s="703"/>
      <c r="BH21" s="702">
        <f t="shared" ref="BH21" si="28">BH19/200</f>
        <v>0.08</v>
      </c>
      <c r="BI21" s="703"/>
      <c r="BJ21" s="702">
        <f t="shared" ref="BJ21" si="29">BJ19/200</f>
        <v>0.08</v>
      </c>
      <c r="BK21" s="703"/>
      <c r="BL21" s="702">
        <f t="shared" ref="BL21" si="30">BL19/200</f>
        <v>0.08</v>
      </c>
      <c r="BM21" s="703"/>
      <c r="BN21" s="702">
        <f t="shared" ref="BN21" si="31">BN19/200</f>
        <v>0.08</v>
      </c>
      <c r="BO21" s="703"/>
      <c r="BP21" s="702">
        <f t="shared" ref="BP21" si="32">BP19/200</f>
        <v>0.08</v>
      </c>
      <c r="BQ21" s="703"/>
      <c r="BR21" s="702">
        <f t="shared" ref="BR21" si="33">BR19/200</f>
        <v>0.08</v>
      </c>
      <c r="BS21" s="703"/>
      <c r="BT21" s="702">
        <f t="shared" ref="BT21" si="34">BT19/200</f>
        <v>0.08</v>
      </c>
      <c r="BU21" s="703"/>
      <c r="BV21" s="702">
        <f t="shared" ref="BV21" si="35">BV19/200</f>
        <v>0.08</v>
      </c>
      <c r="BW21" s="703"/>
      <c r="BX21" s="702">
        <f t="shared" ref="BX21" si="36">BX19/200</f>
        <v>0.08</v>
      </c>
      <c r="BY21" s="703"/>
      <c r="BZ21" s="702">
        <f t="shared" ref="BZ21" si="37">BZ19/200</f>
        <v>0.08</v>
      </c>
      <c r="CA21" s="703"/>
      <c r="CB21" s="702">
        <f t="shared" ref="CB21" si="38">CB19/200</f>
        <v>0.08</v>
      </c>
      <c r="CC21" s="703"/>
      <c r="CD21" s="702">
        <f t="shared" ref="CD21" si="39">CD19/200</f>
        <v>0.08</v>
      </c>
      <c r="CE21" s="703"/>
      <c r="CF21" s="702">
        <f t="shared" ref="CF21" si="40">CF19/200</f>
        <v>0.08</v>
      </c>
      <c r="CG21" s="703"/>
      <c r="CH21" s="702">
        <f t="shared" ref="CH21" si="41">CH19/200</f>
        <v>0.08</v>
      </c>
      <c r="CI21" s="703"/>
      <c r="CJ21" s="702">
        <f t="shared" ref="CJ21" si="42">CJ19/200</f>
        <v>0.08</v>
      </c>
      <c r="CK21" s="703"/>
      <c r="CL21" s="702">
        <f t="shared" ref="CL21" si="43">CL19/200</f>
        <v>0.08</v>
      </c>
      <c r="CM21" s="703"/>
      <c r="CN21" s="702">
        <f t="shared" ref="CN21" si="44">CN19/200</f>
        <v>0.08</v>
      </c>
      <c r="CO21" s="703"/>
      <c r="CP21" s="702">
        <f t="shared" ref="CP21" si="45">CP19/200</f>
        <v>0.08</v>
      </c>
      <c r="CQ21" s="703"/>
      <c r="CR21" s="702">
        <f t="shared" ref="CR21" si="46">CR19/200</f>
        <v>0.08</v>
      </c>
      <c r="CS21" s="703"/>
      <c r="CT21" s="702">
        <f t="shared" ref="CT21" si="47">CT19/200</f>
        <v>0.08</v>
      </c>
      <c r="CU21" s="703"/>
      <c r="CV21" s="702">
        <f t="shared" ref="CV21" si="48">CV19/200</f>
        <v>0.08</v>
      </c>
      <c r="CW21" s="703"/>
      <c r="CX21" s="702">
        <f t="shared" ref="CX21" si="49">CX19/200</f>
        <v>0.08</v>
      </c>
      <c r="CY21" s="703"/>
      <c r="CZ21" s="702">
        <f t="shared" ref="CZ21" si="50">CZ19/200</f>
        <v>0.08</v>
      </c>
      <c r="DA21" s="703"/>
      <c r="DB21" s="702">
        <f t="shared" ref="DB21" si="51">DB19/200</f>
        <v>0.08</v>
      </c>
      <c r="DC21" s="703"/>
      <c r="DD21" s="702">
        <f t="shared" ref="DD21" si="52">DD19/200</f>
        <v>0.08</v>
      </c>
      <c r="DE21" s="703"/>
      <c r="DF21" s="702">
        <f t="shared" ref="DF21" si="53">DF19/200</f>
        <v>0.08</v>
      </c>
      <c r="DG21" s="703"/>
      <c r="DH21" s="702">
        <f t="shared" ref="DH21" si="54">DH19/200</f>
        <v>0.08</v>
      </c>
      <c r="DI21" s="703"/>
      <c r="DJ21" s="702">
        <f t="shared" ref="DJ21" si="55">DJ19/200</f>
        <v>0.04</v>
      </c>
      <c r="DK21" s="703"/>
      <c r="DL21" s="702">
        <f t="shared" ref="DL21" si="56">DL19/200</f>
        <v>0.04</v>
      </c>
      <c r="DM21" s="703"/>
      <c r="DN21" s="702">
        <f t="shared" ref="DN21" si="57">DN19/200</f>
        <v>0.04</v>
      </c>
      <c r="DO21" s="703"/>
      <c r="DP21" s="702">
        <f t="shared" ref="DP21" si="58">DP19/200</f>
        <v>0.04</v>
      </c>
      <c r="DQ21" s="703"/>
      <c r="DR21" s="702">
        <f t="shared" ref="DR21" si="59">DR19/200</f>
        <v>0.04</v>
      </c>
      <c r="DS21" s="703"/>
      <c r="DT21" s="702">
        <f t="shared" ref="DT21" si="60">DT19/200</f>
        <v>0.04</v>
      </c>
      <c r="DU21" s="703"/>
      <c r="DV21" s="702">
        <f t="shared" ref="DV21" si="61">DV19/200</f>
        <v>0.04</v>
      </c>
      <c r="DW21" s="703"/>
      <c r="DX21" s="700"/>
      <c r="DY21" s="701"/>
      <c r="DZ21" s="700"/>
      <c r="EA21" s="701"/>
      <c r="EB21" s="700"/>
      <c r="EC21" s="709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42" si="62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11.1" customHeight="1" x14ac:dyDescent="0.2">
      <c r="A22" s="188"/>
      <c r="B22" s="567" t="s">
        <v>24</v>
      </c>
      <c r="C22" s="106" t="s">
        <v>68</v>
      </c>
      <c r="D22" s="583" t="s">
        <v>29</v>
      </c>
      <c r="E22" s="605" t="s">
        <v>218</v>
      </c>
      <c r="F22" s="686"/>
      <c r="G22" s="686"/>
      <c r="H22" s="706">
        <v>60</v>
      </c>
      <c r="I22" s="706"/>
      <c r="J22" s="707">
        <v>60</v>
      </c>
      <c r="K22" s="708"/>
      <c r="L22" s="707">
        <v>80</v>
      </c>
      <c r="M22" s="708"/>
      <c r="N22" s="707">
        <v>80</v>
      </c>
      <c r="O22" s="708"/>
      <c r="P22" s="707">
        <v>80</v>
      </c>
      <c r="Q22" s="708"/>
      <c r="R22" s="707">
        <v>80</v>
      </c>
      <c r="S22" s="708"/>
      <c r="T22" s="707">
        <v>100</v>
      </c>
      <c r="U22" s="708"/>
      <c r="V22" s="707">
        <v>100</v>
      </c>
      <c r="W22" s="708"/>
      <c r="X22" s="707">
        <v>100</v>
      </c>
      <c r="Y22" s="708"/>
      <c r="Z22" s="707">
        <v>100</v>
      </c>
      <c r="AA22" s="708"/>
      <c r="AB22" s="707">
        <v>100</v>
      </c>
      <c r="AC22" s="708"/>
      <c r="AD22" s="707">
        <v>100</v>
      </c>
      <c r="AE22" s="708"/>
      <c r="AF22" s="707">
        <v>100</v>
      </c>
      <c r="AG22" s="708"/>
      <c r="AH22" s="707">
        <v>100</v>
      </c>
      <c r="AI22" s="708"/>
      <c r="AJ22" s="707">
        <v>100</v>
      </c>
      <c r="AK22" s="708"/>
      <c r="AL22" s="707">
        <v>100</v>
      </c>
      <c r="AM22" s="708"/>
      <c r="AN22" s="707">
        <v>100</v>
      </c>
      <c r="AO22" s="708"/>
      <c r="AP22" s="707">
        <v>100</v>
      </c>
      <c r="AQ22" s="708"/>
      <c r="AR22" s="707">
        <v>100</v>
      </c>
      <c r="AS22" s="708"/>
      <c r="AT22" s="707">
        <v>100</v>
      </c>
      <c r="AU22" s="708"/>
      <c r="AV22" s="707">
        <v>100</v>
      </c>
      <c r="AW22" s="708"/>
      <c r="AX22" s="707">
        <v>100</v>
      </c>
      <c r="AY22" s="708"/>
      <c r="AZ22" s="707">
        <v>100</v>
      </c>
      <c r="BA22" s="708"/>
      <c r="BB22" s="707">
        <v>100</v>
      </c>
      <c r="BC22" s="708"/>
      <c r="BD22" s="707">
        <v>100</v>
      </c>
      <c r="BE22" s="708"/>
      <c r="BF22" s="707">
        <v>100</v>
      </c>
      <c r="BG22" s="708"/>
      <c r="BH22" s="707">
        <v>100</v>
      </c>
      <c r="BI22" s="708"/>
      <c r="BJ22" s="707">
        <v>100</v>
      </c>
      <c r="BK22" s="708"/>
      <c r="BL22" s="707">
        <v>100</v>
      </c>
      <c r="BM22" s="708"/>
      <c r="BN22" s="707">
        <v>100</v>
      </c>
      <c r="BO22" s="708"/>
      <c r="BP22" s="707">
        <v>100</v>
      </c>
      <c r="BQ22" s="708"/>
      <c r="BR22" s="707">
        <v>100</v>
      </c>
      <c r="BS22" s="708"/>
      <c r="BT22" s="707">
        <v>100</v>
      </c>
      <c r="BU22" s="708"/>
      <c r="BV22" s="707">
        <v>100</v>
      </c>
      <c r="BW22" s="708"/>
      <c r="BX22" s="707">
        <v>100</v>
      </c>
      <c r="BY22" s="708"/>
      <c r="BZ22" s="707">
        <v>100</v>
      </c>
      <c r="CA22" s="708"/>
      <c r="CB22" s="707">
        <v>100</v>
      </c>
      <c r="CC22" s="708"/>
      <c r="CD22" s="707">
        <v>100</v>
      </c>
      <c r="CE22" s="708"/>
      <c r="CF22" s="707">
        <v>100</v>
      </c>
      <c r="CG22" s="708"/>
      <c r="CH22" s="707">
        <v>100</v>
      </c>
      <c r="CI22" s="708"/>
      <c r="CJ22" s="707">
        <v>100</v>
      </c>
      <c r="CK22" s="708"/>
      <c r="CL22" s="707">
        <v>100</v>
      </c>
      <c r="CM22" s="708"/>
      <c r="CN22" s="707">
        <v>100</v>
      </c>
      <c r="CO22" s="708"/>
      <c r="CP22" s="707">
        <v>100</v>
      </c>
      <c r="CQ22" s="708"/>
      <c r="CR22" s="707">
        <v>100</v>
      </c>
      <c r="CS22" s="708"/>
      <c r="CT22" s="707">
        <v>100</v>
      </c>
      <c r="CU22" s="708"/>
      <c r="CV22" s="707">
        <v>100</v>
      </c>
      <c r="CW22" s="708"/>
      <c r="CX22" s="707">
        <v>100</v>
      </c>
      <c r="CY22" s="708"/>
      <c r="CZ22" s="707">
        <v>100</v>
      </c>
      <c r="DA22" s="708"/>
      <c r="DB22" s="707">
        <v>100</v>
      </c>
      <c r="DC22" s="708"/>
      <c r="DD22" s="707">
        <v>100</v>
      </c>
      <c r="DE22" s="708"/>
      <c r="DF22" s="707">
        <v>100</v>
      </c>
      <c r="DG22" s="708"/>
      <c r="DH22" s="707">
        <v>100</v>
      </c>
      <c r="DI22" s="708"/>
      <c r="DJ22" s="707">
        <v>100</v>
      </c>
      <c r="DK22" s="708"/>
      <c r="DL22" s="707">
        <v>40</v>
      </c>
      <c r="DM22" s="708"/>
      <c r="DN22" s="707">
        <v>40</v>
      </c>
      <c r="DO22" s="708"/>
      <c r="DP22" s="707">
        <v>32</v>
      </c>
      <c r="DQ22" s="708"/>
      <c r="DR22" s="707">
        <v>32</v>
      </c>
      <c r="DS22" s="708"/>
      <c r="DT22" s="707">
        <v>32</v>
      </c>
      <c r="DU22" s="708"/>
      <c r="DV22" s="707">
        <v>16</v>
      </c>
      <c r="DW22" s="708"/>
      <c r="DX22" s="687"/>
      <c r="DY22" s="688"/>
      <c r="DZ22" s="687"/>
      <c r="EA22" s="688"/>
      <c r="EB22" s="687"/>
      <c r="EC22" s="691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62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566"/>
      <c r="C23" s="109"/>
      <c r="D23" s="582"/>
      <c r="E23" s="606" t="s">
        <v>219</v>
      </c>
      <c r="F23" s="700"/>
      <c r="G23" s="701"/>
      <c r="H23" s="702">
        <f>H22/200</f>
        <v>0.3</v>
      </c>
      <c r="I23" s="703"/>
      <c r="J23" s="702">
        <f t="shared" ref="J23" si="63">J22/200</f>
        <v>0.3</v>
      </c>
      <c r="K23" s="703"/>
      <c r="L23" s="702">
        <f t="shared" ref="L23" si="64">L22/200</f>
        <v>0.4</v>
      </c>
      <c r="M23" s="703"/>
      <c r="N23" s="702">
        <f t="shared" ref="N23" si="65">N22/200</f>
        <v>0.4</v>
      </c>
      <c r="O23" s="703"/>
      <c r="P23" s="702">
        <f t="shared" ref="P23" si="66">P22/200</f>
        <v>0.4</v>
      </c>
      <c r="Q23" s="703"/>
      <c r="R23" s="702">
        <f t="shared" ref="R23" si="67">R22/200</f>
        <v>0.4</v>
      </c>
      <c r="S23" s="703"/>
      <c r="T23" s="702">
        <f t="shared" ref="T23" si="68">T22/200</f>
        <v>0.5</v>
      </c>
      <c r="U23" s="703"/>
      <c r="V23" s="702">
        <f t="shared" ref="V23" si="69">V22/200</f>
        <v>0.5</v>
      </c>
      <c r="W23" s="703"/>
      <c r="X23" s="702">
        <f t="shared" ref="X23" si="70">X22/200</f>
        <v>0.5</v>
      </c>
      <c r="Y23" s="703"/>
      <c r="Z23" s="702">
        <f t="shared" ref="Z23" si="71">Z22/200</f>
        <v>0.5</v>
      </c>
      <c r="AA23" s="703"/>
      <c r="AB23" s="702">
        <f t="shared" ref="AB23" si="72">AB22/200</f>
        <v>0.5</v>
      </c>
      <c r="AC23" s="703"/>
      <c r="AD23" s="702">
        <f t="shared" ref="AD23" si="73">AD22/200</f>
        <v>0.5</v>
      </c>
      <c r="AE23" s="703"/>
      <c r="AF23" s="702">
        <f t="shared" ref="AF23" si="74">AF22/200</f>
        <v>0.5</v>
      </c>
      <c r="AG23" s="703"/>
      <c r="AH23" s="702">
        <f t="shared" ref="AH23" si="75">AH22/200</f>
        <v>0.5</v>
      </c>
      <c r="AI23" s="703"/>
      <c r="AJ23" s="702">
        <f t="shared" ref="AJ23" si="76">AJ22/200</f>
        <v>0.5</v>
      </c>
      <c r="AK23" s="703"/>
      <c r="AL23" s="702">
        <f t="shared" ref="AL23" si="77">AL22/200</f>
        <v>0.5</v>
      </c>
      <c r="AM23" s="703"/>
      <c r="AN23" s="702">
        <f t="shared" ref="AN23" si="78">AN22/200</f>
        <v>0.5</v>
      </c>
      <c r="AO23" s="703"/>
      <c r="AP23" s="702">
        <f t="shared" ref="AP23" si="79">AP22/200</f>
        <v>0.5</v>
      </c>
      <c r="AQ23" s="703"/>
      <c r="AR23" s="702">
        <f t="shared" ref="AR23" si="80">AR22/200</f>
        <v>0.5</v>
      </c>
      <c r="AS23" s="703"/>
      <c r="AT23" s="702">
        <f t="shared" ref="AT23" si="81">AT22/200</f>
        <v>0.5</v>
      </c>
      <c r="AU23" s="703"/>
      <c r="AV23" s="702">
        <f t="shared" ref="AV23" si="82">AV22/200</f>
        <v>0.5</v>
      </c>
      <c r="AW23" s="703"/>
      <c r="AX23" s="702">
        <f t="shared" ref="AX23" si="83">AX22/200</f>
        <v>0.5</v>
      </c>
      <c r="AY23" s="703"/>
      <c r="AZ23" s="702">
        <f t="shared" ref="AZ23" si="84">AZ22/200</f>
        <v>0.5</v>
      </c>
      <c r="BA23" s="703"/>
      <c r="BB23" s="702">
        <f t="shared" ref="BB23" si="85">BB22/200</f>
        <v>0.5</v>
      </c>
      <c r="BC23" s="703"/>
      <c r="BD23" s="702">
        <f t="shared" ref="BD23" si="86">BD22/200</f>
        <v>0.5</v>
      </c>
      <c r="BE23" s="703"/>
      <c r="BF23" s="702">
        <f t="shared" ref="BF23" si="87">BF22/200</f>
        <v>0.5</v>
      </c>
      <c r="BG23" s="703"/>
      <c r="BH23" s="702">
        <f t="shared" ref="BH23" si="88">BH22/200</f>
        <v>0.5</v>
      </c>
      <c r="BI23" s="703"/>
      <c r="BJ23" s="702">
        <f t="shared" ref="BJ23" si="89">BJ22/200</f>
        <v>0.5</v>
      </c>
      <c r="BK23" s="703"/>
      <c r="BL23" s="702">
        <f t="shared" ref="BL23" si="90">BL22/200</f>
        <v>0.5</v>
      </c>
      <c r="BM23" s="703"/>
      <c r="BN23" s="702">
        <f t="shared" ref="BN23" si="91">BN22/200</f>
        <v>0.5</v>
      </c>
      <c r="BO23" s="703"/>
      <c r="BP23" s="702">
        <f t="shared" ref="BP23" si="92">BP22/200</f>
        <v>0.5</v>
      </c>
      <c r="BQ23" s="703"/>
      <c r="BR23" s="702">
        <f t="shared" ref="BR23" si="93">BR22/200</f>
        <v>0.5</v>
      </c>
      <c r="BS23" s="703"/>
      <c r="BT23" s="702">
        <f t="shared" ref="BT23" si="94">BT22/200</f>
        <v>0.5</v>
      </c>
      <c r="BU23" s="703"/>
      <c r="BV23" s="702">
        <f t="shared" ref="BV23" si="95">BV22/200</f>
        <v>0.5</v>
      </c>
      <c r="BW23" s="703"/>
      <c r="BX23" s="702">
        <f t="shared" ref="BX23" si="96">BX22/200</f>
        <v>0.5</v>
      </c>
      <c r="BY23" s="703"/>
      <c r="BZ23" s="702">
        <f t="shared" ref="BZ23" si="97">BZ22/200</f>
        <v>0.5</v>
      </c>
      <c r="CA23" s="703"/>
      <c r="CB23" s="702">
        <f t="shared" ref="CB23" si="98">CB22/200</f>
        <v>0.5</v>
      </c>
      <c r="CC23" s="703"/>
      <c r="CD23" s="702">
        <f t="shared" ref="CD23" si="99">CD22/200</f>
        <v>0.5</v>
      </c>
      <c r="CE23" s="703"/>
      <c r="CF23" s="702">
        <f t="shared" ref="CF23" si="100">CF22/200</f>
        <v>0.5</v>
      </c>
      <c r="CG23" s="703"/>
      <c r="CH23" s="702">
        <f t="shared" ref="CH23" si="101">CH22/200</f>
        <v>0.5</v>
      </c>
      <c r="CI23" s="703"/>
      <c r="CJ23" s="702">
        <f t="shared" ref="CJ23" si="102">CJ22/200</f>
        <v>0.5</v>
      </c>
      <c r="CK23" s="703"/>
      <c r="CL23" s="702">
        <f t="shared" ref="CL23" si="103">CL22/200</f>
        <v>0.5</v>
      </c>
      <c r="CM23" s="703"/>
      <c r="CN23" s="702">
        <f t="shared" ref="CN23" si="104">CN22/200</f>
        <v>0.5</v>
      </c>
      <c r="CO23" s="703"/>
      <c r="CP23" s="702">
        <f t="shared" ref="CP23" si="105">CP22/200</f>
        <v>0.5</v>
      </c>
      <c r="CQ23" s="703"/>
      <c r="CR23" s="702">
        <f t="shared" ref="CR23" si="106">CR22/200</f>
        <v>0.5</v>
      </c>
      <c r="CS23" s="703"/>
      <c r="CT23" s="702">
        <f t="shared" ref="CT23" si="107">CT22/200</f>
        <v>0.5</v>
      </c>
      <c r="CU23" s="703"/>
      <c r="CV23" s="702">
        <f t="shared" ref="CV23" si="108">CV22/200</f>
        <v>0.5</v>
      </c>
      <c r="CW23" s="703"/>
      <c r="CX23" s="702">
        <f t="shared" ref="CX23" si="109">CX22/200</f>
        <v>0.5</v>
      </c>
      <c r="CY23" s="703"/>
      <c r="CZ23" s="702">
        <f t="shared" ref="CZ23" si="110">CZ22/200</f>
        <v>0.5</v>
      </c>
      <c r="DA23" s="703"/>
      <c r="DB23" s="702">
        <f t="shared" ref="DB23" si="111">DB22/200</f>
        <v>0.5</v>
      </c>
      <c r="DC23" s="703"/>
      <c r="DD23" s="702">
        <f t="shared" ref="DD23" si="112">DD22/200</f>
        <v>0.5</v>
      </c>
      <c r="DE23" s="703"/>
      <c r="DF23" s="702">
        <f t="shared" ref="DF23" si="113">DF22/200</f>
        <v>0.5</v>
      </c>
      <c r="DG23" s="703"/>
      <c r="DH23" s="702">
        <f t="shared" ref="DH23" si="114">DH22/200</f>
        <v>0.5</v>
      </c>
      <c r="DI23" s="703"/>
      <c r="DJ23" s="702">
        <f t="shared" ref="DJ23" si="115">DJ22/200</f>
        <v>0.5</v>
      </c>
      <c r="DK23" s="703"/>
      <c r="DL23" s="702">
        <f t="shared" ref="DL23" si="116">DL22/200</f>
        <v>0.2</v>
      </c>
      <c r="DM23" s="703"/>
      <c r="DN23" s="702">
        <f t="shared" ref="DN23" si="117">DN22/200</f>
        <v>0.2</v>
      </c>
      <c r="DO23" s="703"/>
      <c r="DP23" s="702">
        <f t="shared" ref="DP23" si="118">DP22/200</f>
        <v>0.16</v>
      </c>
      <c r="DQ23" s="703"/>
      <c r="DR23" s="702">
        <f t="shared" ref="DR23" si="119">DR22/200</f>
        <v>0.16</v>
      </c>
      <c r="DS23" s="703"/>
      <c r="DT23" s="702">
        <f t="shared" ref="DT23" si="120">DT22/200</f>
        <v>0.16</v>
      </c>
      <c r="DU23" s="703"/>
      <c r="DV23" s="702">
        <f t="shared" ref="DV23" si="121">DV22/200</f>
        <v>0.08</v>
      </c>
      <c r="DW23" s="703"/>
      <c r="DX23" s="700"/>
      <c r="DY23" s="701"/>
      <c r="DZ23" s="700"/>
      <c r="EA23" s="701"/>
      <c r="EB23" s="700"/>
      <c r="EC23" s="709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ref="EK23" si="122">EE23*SUM(F23:EC23)</f>
        <v>0</v>
      </c>
      <c r="EL23" s="535">
        <f t="shared" ref="EL23" si="123">EF23*SUM(F23:EC23)</f>
        <v>0</v>
      </c>
      <c r="EM23" s="535">
        <f t="shared" ref="EM23" si="124">EG23*SUM(F23:EC23)</f>
        <v>0</v>
      </c>
      <c r="EN23" s="34">
        <f t="shared" ref="EN23" si="125">EH23*SUM(F23:EC23)</f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11.1" customHeight="1" x14ac:dyDescent="0.2">
      <c r="A24" s="188"/>
      <c r="B24" s="567" t="s">
        <v>188</v>
      </c>
      <c r="C24" s="106" t="s">
        <v>192</v>
      </c>
      <c r="D24" s="583" t="s">
        <v>196</v>
      </c>
      <c r="E24" s="605" t="s">
        <v>218</v>
      </c>
      <c r="F24" s="686"/>
      <c r="G24" s="686"/>
      <c r="H24" s="686"/>
      <c r="I24" s="686"/>
      <c r="J24" s="686"/>
      <c r="K24" s="686"/>
      <c r="L24" s="686"/>
      <c r="M24" s="686"/>
      <c r="N24" s="686"/>
      <c r="O24" s="686"/>
      <c r="P24" s="686"/>
      <c r="Q24" s="686"/>
      <c r="R24" s="686"/>
      <c r="S24" s="686"/>
      <c r="T24" s="706">
        <v>50</v>
      </c>
      <c r="U24" s="706"/>
      <c r="V24" s="706">
        <v>50</v>
      </c>
      <c r="W24" s="706"/>
      <c r="X24" s="706">
        <v>50</v>
      </c>
      <c r="Y24" s="706"/>
      <c r="Z24" s="706">
        <v>50</v>
      </c>
      <c r="AA24" s="706"/>
      <c r="AB24" s="706">
        <v>50</v>
      </c>
      <c r="AC24" s="706"/>
      <c r="AD24" s="706">
        <v>50</v>
      </c>
      <c r="AE24" s="706"/>
      <c r="AF24" s="706">
        <v>50</v>
      </c>
      <c r="AG24" s="706"/>
      <c r="AH24" s="706">
        <v>50</v>
      </c>
      <c r="AI24" s="706"/>
      <c r="AJ24" s="706">
        <v>50</v>
      </c>
      <c r="AK24" s="706"/>
      <c r="AL24" s="706">
        <v>50</v>
      </c>
      <c r="AM24" s="706"/>
      <c r="AN24" s="706">
        <v>50</v>
      </c>
      <c r="AO24" s="706"/>
      <c r="AP24" s="706">
        <v>50</v>
      </c>
      <c r="AQ24" s="706"/>
      <c r="AR24" s="706">
        <v>50</v>
      </c>
      <c r="AS24" s="706"/>
      <c r="AT24" s="706">
        <v>100</v>
      </c>
      <c r="AU24" s="706"/>
      <c r="AV24" s="706">
        <v>100</v>
      </c>
      <c r="AW24" s="706"/>
      <c r="AX24" s="706">
        <v>100</v>
      </c>
      <c r="AY24" s="706"/>
      <c r="AZ24" s="706">
        <v>100</v>
      </c>
      <c r="BA24" s="706"/>
      <c r="BB24" s="706">
        <v>100</v>
      </c>
      <c r="BC24" s="706"/>
      <c r="BD24" s="706">
        <v>100</v>
      </c>
      <c r="BE24" s="706"/>
      <c r="BF24" s="706">
        <v>100</v>
      </c>
      <c r="BG24" s="706"/>
      <c r="BH24" s="706">
        <v>100</v>
      </c>
      <c r="BI24" s="706"/>
      <c r="BJ24" s="706">
        <v>100</v>
      </c>
      <c r="BK24" s="706"/>
      <c r="BL24" s="706">
        <v>100</v>
      </c>
      <c r="BM24" s="706"/>
      <c r="BN24" s="706">
        <v>50</v>
      </c>
      <c r="BO24" s="706"/>
      <c r="BP24" s="706">
        <v>50</v>
      </c>
      <c r="BQ24" s="706"/>
      <c r="BR24" s="706">
        <v>100</v>
      </c>
      <c r="BS24" s="706"/>
      <c r="BT24" s="706">
        <v>100</v>
      </c>
      <c r="BU24" s="706"/>
      <c r="BV24" s="706">
        <v>100</v>
      </c>
      <c r="BW24" s="706"/>
      <c r="BX24" s="706">
        <v>100</v>
      </c>
      <c r="BY24" s="706"/>
      <c r="BZ24" s="706">
        <v>100</v>
      </c>
      <c r="CA24" s="706"/>
      <c r="CB24" s="706">
        <v>100</v>
      </c>
      <c r="CC24" s="706"/>
      <c r="CD24" s="706">
        <v>100</v>
      </c>
      <c r="CE24" s="706"/>
      <c r="CF24" s="706">
        <v>100</v>
      </c>
      <c r="CG24" s="706"/>
      <c r="CH24" s="706">
        <v>100</v>
      </c>
      <c r="CI24" s="706"/>
      <c r="CJ24" s="706">
        <v>50</v>
      </c>
      <c r="CK24" s="706"/>
      <c r="CL24" s="706">
        <v>50</v>
      </c>
      <c r="CM24" s="706"/>
      <c r="CN24" s="706">
        <v>50</v>
      </c>
      <c r="CO24" s="706"/>
      <c r="CP24" s="706">
        <v>100</v>
      </c>
      <c r="CQ24" s="706"/>
      <c r="CR24" s="706">
        <v>100</v>
      </c>
      <c r="CS24" s="706"/>
      <c r="CT24" s="706">
        <v>100</v>
      </c>
      <c r="CU24" s="706"/>
      <c r="CV24" s="706">
        <v>100</v>
      </c>
      <c r="CW24" s="706"/>
      <c r="CX24" s="706">
        <v>100</v>
      </c>
      <c r="CY24" s="706"/>
      <c r="CZ24" s="706">
        <v>100</v>
      </c>
      <c r="DA24" s="706"/>
      <c r="DB24" s="706">
        <v>100</v>
      </c>
      <c r="DC24" s="706"/>
      <c r="DD24" s="706">
        <v>100</v>
      </c>
      <c r="DE24" s="706"/>
      <c r="DF24" s="706">
        <v>100</v>
      </c>
      <c r="DG24" s="706"/>
      <c r="DH24" s="706">
        <v>40</v>
      </c>
      <c r="DI24" s="706"/>
      <c r="DJ24" s="706">
        <v>40</v>
      </c>
      <c r="DK24" s="706"/>
      <c r="DL24" s="687"/>
      <c r="DM24" s="688"/>
      <c r="DN24" s="687"/>
      <c r="DO24" s="688"/>
      <c r="DP24" s="687"/>
      <c r="DQ24" s="688"/>
      <c r="DR24" s="687"/>
      <c r="DS24" s="688"/>
      <c r="DT24" s="687"/>
      <c r="DU24" s="688"/>
      <c r="DV24" s="687"/>
      <c r="DW24" s="688"/>
      <c r="DX24" s="687"/>
      <c r="DY24" s="688"/>
      <c r="DZ24" s="687"/>
      <c r="EA24" s="688"/>
      <c r="EB24" s="687"/>
      <c r="EC24" s="691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62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88"/>
      <c r="B25" s="566"/>
      <c r="C25" s="109"/>
      <c r="D25" s="582"/>
      <c r="E25" s="606" t="s">
        <v>219</v>
      </c>
      <c r="F25" s="700"/>
      <c r="G25" s="701"/>
      <c r="H25" s="702"/>
      <c r="I25" s="703"/>
      <c r="J25" s="702"/>
      <c r="K25" s="703"/>
      <c r="L25" s="702"/>
      <c r="M25" s="703"/>
      <c r="N25" s="702"/>
      <c r="O25" s="703"/>
      <c r="P25" s="702"/>
      <c r="Q25" s="703"/>
      <c r="R25" s="702"/>
      <c r="S25" s="703"/>
      <c r="T25" s="702">
        <f t="shared" ref="T25" si="126">T24/200</f>
        <v>0.25</v>
      </c>
      <c r="U25" s="703"/>
      <c r="V25" s="702">
        <f t="shared" ref="V25" si="127">V24/200</f>
        <v>0.25</v>
      </c>
      <c r="W25" s="703"/>
      <c r="X25" s="702">
        <f t="shared" ref="X25" si="128">X24/200</f>
        <v>0.25</v>
      </c>
      <c r="Y25" s="703"/>
      <c r="Z25" s="702">
        <f t="shared" ref="Z25" si="129">Z24/200</f>
        <v>0.25</v>
      </c>
      <c r="AA25" s="703"/>
      <c r="AB25" s="702">
        <f t="shared" ref="AB25" si="130">AB24/200</f>
        <v>0.25</v>
      </c>
      <c r="AC25" s="703"/>
      <c r="AD25" s="702">
        <f t="shared" ref="AD25" si="131">AD24/200</f>
        <v>0.25</v>
      </c>
      <c r="AE25" s="703"/>
      <c r="AF25" s="702">
        <f t="shared" ref="AF25" si="132">AF24/200</f>
        <v>0.25</v>
      </c>
      <c r="AG25" s="703"/>
      <c r="AH25" s="702">
        <f t="shared" ref="AH25" si="133">AH24/200</f>
        <v>0.25</v>
      </c>
      <c r="AI25" s="703"/>
      <c r="AJ25" s="702">
        <f t="shared" ref="AJ25" si="134">AJ24/200</f>
        <v>0.25</v>
      </c>
      <c r="AK25" s="703"/>
      <c r="AL25" s="702">
        <f t="shared" ref="AL25" si="135">AL24/200</f>
        <v>0.25</v>
      </c>
      <c r="AM25" s="703"/>
      <c r="AN25" s="702">
        <f t="shared" ref="AN25" si="136">AN24/200</f>
        <v>0.25</v>
      </c>
      <c r="AO25" s="703"/>
      <c r="AP25" s="702">
        <f t="shared" ref="AP25" si="137">AP24/200</f>
        <v>0.25</v>
      </c>
      <c r="AQ25" s="703"/>
      <c r="AR25" s="702">
        <f t="shared" ref="AR25" si="138">AR24/200</f>
        <v>0.25</v>
      </c>
      <c r="AS25" s="703"/>
      <c r="AT25" s="702">
        <f t="shared" ref="AT25" si="139">AT24/200</f>
        <v>0.5</v>
      </c>
      <c r="AU25" s="703"/>
      <c r="AV25" s="702">
        <f t="shared" ref="AV25" si="140">AV24/200</f>
        <v>0.5</v>
      </c>
      <c r="AW25" s="703"/>
      <c r="AX25" s="702">
        <f t="shared" ref="AX25" si="141">AX24/200</f>
        <v>0.5</v>
      </c>
      <c r="AY25" s="703"/>
      <c r="AZ25" s="702">
        <f t="shared" ref="AZ25" si="142">AZ24/200</f>
        <v>0.5</v>
      </c>
      <c r="BA25" s="703"/>
      <c r="BB25" s="702">
        <f t="shared" ref="BB25" si="143">BB24/200</f>
        <v>0.5</v>
      </c>
      <c r="BC25" s="703"/>
      <c r="BD25" s="702">
        <f t="shared" ref="BD25" si="144">BD24/200</f>
        <v>0.5</v>
      </c>
      <c r="BE25" s="703"/>
      <c r="BF25" s="702">
        <f t="shared" ref="BF25" si="145">BF24/200</f>
        <v>0.5</v>
      </c>
      <c r="BG25" s="703"/>
      <c r="BH25" s="702">
        <f t="shared" ref="BH25" si="146">BH24/200</f>
        <v>0.5</v>
      </c>
      <c r="BI25" s="703"/>
      <c r="BJ25" s="702">
        <f t="shared" ref="BJ25" si="147">BJ24/200</f>
        <v>0.5</v>
      </c>
      <c r="BK25" s="703"/>
      <c r="BL25" s="702">
        <f t="shared" ref="BL25" si="148">BL24/200</f>
        <v>0.5</v>
      </c>
      <c r="BM25" s="703"/>
      <c r="BN25" s="702">
        <f t="shared" ref="BN25" si="149">BN24/200</f>
        <v>0.25</v>
      </c>
      <c r="BO25" s="703"/>
      <c r="BP25" s="702">
        <f t="shared" ref="BP25" si="150">BP24/200</f>
        <v>0.25</v>
      </c>
      <c r="BQ25" s="703"/>
      <c r="BR25" s="702">
        <f t="shared" ref="BR25" si="151">BR24/200</f>
        <v>0.5</v>
      </c>
      <c r="BS25" s="703"/>
      <c r="BT25" s="702">
        <f t="shared" ref="BT25" si="152">BT24/200</f>
        <v>0.5</v>
      </c>
      <c r="BU25" s="703"/>
      <c r="BV25" s="702">
        <f t="shared" ref="BV25" si="153">BV24/200</f>
        <v>0.5</v>
      </c>
      <c r="BW25" s="703"/>
      <c r="BX25" s="702">
        <f t="shared" ref="BX25" si="154">BX24/200</f>
        <v>0.5</v>
      </c>
      <c r="BY25" s="703"/>
      <c r="BZ25" s="702">
        <f t="shared" ref="BZ25" si="155">BZ24/200</f>
        <v>0.5</v>
      </c>
      <c r="CA25" s="703"/>
      <c r="CB25" s="702">
        <f t="shared" ref="CB25" si="156">CB24/200</f>
        <v>0.5</v>
      </c>
      <c r="CC25" s="703"/>
      <c r="CD25" s="702">
        <f t="shared" ref="CD25" si="157">CD24/200</f>
        <v>0.5</v>
      </c>
      <c r="CE25" s="703"/>
      <c r="CF25" s="702">
        <f t="shared" ref="CF25" si="158">CF24/200</f>
        <v>0.5</v>
      </c>
      <c r="CG25" s="703"/>
      <c r="CH25" s="702">
        <f t="shared" ref="CH25" si="159">CH24/200</f>
        <v>0.5</v>
      </c>
      <c r="CI25" s="703"/>
      <c r="CJ25" s="702">
        <f t="shared" ref="CJ25" si="160">CJ24/200</f>
        <v>0.25</v>
      </c>
      <c r="CK25" s="703"/>
      <c r="CL25" s="702">
        <f t="shared" ref="CL25" si="161">CL24/200</f>
        <v>0.25</v>
      </c>
      <c r="CM25" s="703"/>
      <c r="CN25" s="702">
        <f t="shared" ref="CN25" si="162">CN24/200</f>
        <v>0.25</v>
      </c>
      <c r="CO25" s="703"/>
      <c r="CP25" s="702">
        <f t="shared" ref="CP25" si="163">CP24/200</f>
        <v>0.5</v>
      </c>
      <c r="CQ25" s="703"/>
      <c r="CR25" s="702">
        <f t="shared" ref="CR25" si="164">CR24/200</f>
        <v>0.5</v>
      </c>
      <c r="CS25" s="703"/>
      <c r="CT25" s="702">
        <f t="shared" ref="CT25" si="165">CT24/200</f>
        <v>0.5</v>
      </c>
      <c r="CU25" s="703"/>
      <c r="CV25" s="702">
        <f t="shared" ref="CV25" si="166">CV24/200</f>
        <v>0.5</v>
      </c>
      <c r="CW25" s="703"/>
      <c r="CX25" s="702">
        <f t="shared" ref="CX25" si="167">CX24/200</f>
        <v>0.5</v>
      </c>
      <c r="CY25" s="703"/>
      <c r="CZ25" s="702">
        <f t="shared" ref="CZ25" si="168">CZ24/200</f>
        <v>0.5</v>
      </c>
      <c r="DA25" s="703"/>
      <c r="DB25" s="702">
        <f t="shared" ref="DB25" si="169">DB24/200</f>
        <v>0.5</v>
      </c>
      <c r="DC25" s="703"/>
      <c r="DD25" s="702">
        <f t="shared" ref="DD25" si="170">DD24/200</f>
        <v>0.5</v>
      </c>
      <c r="DE25" s="703"/>
      <c r="DF25" s="702">
        <f t="shared" ref="DF25" si="171">DF24/200</f>
        <v>0.5</v>
      </c>
      <c r="DG25" s="703"/>
      <c r="DH25" s="702">
        <f t="shared" ref="DH25" si="172">DH24/200</f>
        <v>0.2</v>
      </c>
      <c r="DI25" s="703"/>
      <c r="DJ25" s="702">
        <f t="shared" ref="DJ25" si="173">DJ24/200</f>
        <v>0.2</v>
      </c>
      <c r="DK25" s="703"/>
      <c r="DL25" s="702"/>
      <c r="DM25" s="703"/>
      <c r="DN25" s="702"/>
      <c r="DO25" s="703"/>
      <c r="DP25" s="702"/>
      <c r="DQ25" s="703"/>
      <c r="DR25" s="702"/>
      <c r="DS25" s="703"/>
      <c r="DT25" s="702"/>
      <c r="DU25" s="703"/>
      <c r="DV25" s="702"/>
      <c r="DW25" s="703"/>
      <c r="DX25" s="700"/>
      <c r="DY25" s="701"/>
      <c r="DZ25" s="700"/>
      <c r="EA25" s="701"/>
      <c r="EB25" s="700"/>
      <c r="EC25" s="709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62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11.1" customHeight="1" x14ac:dyDescent="0.2">
      <c r="A26" s="144"/>
      <c r="B26" s="571" t="s">
        <v>188</v>
      </c>
      <c r="C26" s="106" t="s">
        <v>193</v>
      </c>
      <c r="D26" s="583" t="s">
        <v>196</v>
      </c>
      <c r="E26" s="605" t="s">
        <v>218</v>
      </c>
      <c r="F26" s="686"/>
      <c r="G26" s="686"/>
      <c r="H26" s="686"/>
      <c r="I26" s="686"/>
      <c r="J26" s="686"/>
      <c r="K26" s="686"/>
      <c r="L26" s="686"/>
      <c r="M26" s="686"/>
      <c r="N26" s="686"/>
      <c r="O26" s="686"/>
      <c r="P26" s="686"/>
      <c r="Q26" s="686"/>
      <c r="R26" s="686"/>
      <c r="S26" s="686"/>
      <c r="T26" s="707">
        <v>40</v>
      </c>
      <c r="U26" s="708"/>
      <c r="V26" s="707">
        <v>140</v>
      </c>
      <c r="W26" s="708"/>
      <c r="X26" s="707">
        <v>140</v>
      </c>
      <c r="Y26" s="708"/>
      <c r="Z26" s="707">
        <v>140</v>
      </c>
      <c r="AA26" s="708"/>
      <c r="AB26" s="707">
        <v>140</v>
      </c>
      <c r="AC26" s="708"/>
      <c r="AD26" s="707">
        <v>140</v>
      </c>
      <c r="AE26" s="708"/>
      <c r="AF26" s="707">
        <v>140</v>
      </c>
      <c r="AG26" s="708"/>
      <c r="AH26" s="707">
        <v>140</v>
      </c>
      <c r="AI26" s="708"/>
      <c r="AJ26" s="707">
        <v>140</v>
      </c>
      <c r="AK26" s="708"/>
      <c r="AL26" s="707">
        <v>140</v>
      </c>
      <c r="AM26" s="708"/>
      <c r="AN26" s="707">
        <v>100</v>
      </c>
      <c r="AO26" s="708"/>
      <c r="AP26" s="707">
        <v>100</v>
      </c>
      <c r="AQ26" s="708"/>
      <c r="AR26" s="707">
        <v>100</v>
      </c>
      <c r="AS26" s="708"/>
      <c r="AT26" s="707">
        <v>140</v>
      </c>
      <c r="AU26" s="708"/>
      <c r="AV26" s="707">
        <v>140</v>
      </c>
      <c r="AW26" s="708"/>
      <c r="AX26" s="707">
        <v>140</v>
      </c>
      <c r="AY26" s="708"/>
      <c r="AZ26" s="707">
        <v>140</v>
      </c>
      <c r="BA26" s="708"/>
      <c r="BB26" s="707">
        <v>140</v>
      </c>
      <c r="BC26" s="708"/>
      <c r="BD26" s="707">
        <v>140</v>
      </c>
      <c r="BE26" s="708"/>
      <c r="BF26" s="707">
        <v>140</v>
      </c>
      <c r="BG26" s="708"/>
      <c r="BH26" s="707">
        <v>140</v>
      </c>
      <c r="BI26" s="708"/>
      <c r="BJ26" s="707">
        <v>140</v>
      </c>
      <c r="BK26" s="708"/>
      <c r="BL26" s="707">
        <v>140</v>
      </c>
      <c r="BM26" s="708"/>
      <c r="BN26" s="707">
        <v>40</v>
      </c>
      <c r="BO26" s="708"/>
      <c r="BP26" s="707">
        <v>40</v>
      </c>
      <c r="BQ26" s="708"/>
      <c r="BR26" s="707">
        <v>40</v>
      </c>
      <c r="BS26" s="708"/>
      <c r="BT26" s="707">
        <v>40</v>
      </c>
      <c r="BU26" s="708"/>
      <c r="BV26" s="707">
        <v>40</v>
      </c>
      <c r="BW26" s="708"/>
      <c r="BX26" s="707">
        <v>40</v>
      </c>
      <c r="BY26" s="708"/>
      <c r="BZ26" s="707">
        <v>40</v>
      </c>
      <c r="CA26" s="708"/>
      <c r="CB26" s="707">
        <v>40</v>
      </c>
      <c r="CC26" s="708"/>
      <c r="CD26" s="687"/>
      <c r="CE26" s="688"/>
      <c r="CF26" s="687"/>
      <c r="CG26" s="688"/>
      <c r="CH26" s="687"/>
      <c r="CI26" s="688"/>
      <c r="CJ26" s="687"/>
      <c r="CK26" s="688"/>
      <c r="CL26" s="687"/>
      <c r="CM26" s="688"/>
      <c r="CN26" s="687"/>
      <c r="CO26" s="688"/>
      <c r="CP26" s="687"/>
      <c r="CQ26" s="688"/>
      <c r="CR26" s="687"/>
      <c r="CS26" s="688"/>
      <c r="CT26" s="687"/>
      <c r="CU26" s="688"/>
      <c r="CV26" s="687"/>
      <c r="CW26" s="688"/>
      <c r="CX26" s="687"/>
      <c r="CY26" s="688"/>
      <c r="CZ26" s="687"/>
      <c r="DA26" s="688"/>
      <c r="DB26" s="687"/>
      <c r="DC26" s="688"/>
      <c r="DD26" s="687"/>
      <c r="DE26" s="688"/>
      <c r="DF26" s="687"/>
      <c r="DG26" s="688"/>
      <c r="DH26" s="687"/>
      <c r="DI26" s="688"/>
      <c r="DJ26" s="687"/>
      <c r="DK26" s="688"/>
      <c r="DL26" s="687"/>
      <c r="DM26" s="688"/>
      <c r="DN26" s="687"/>
      <c r="DO26" s="688"/>
      <c r="DP26" s="687"/>
      <c r="DQ26" s="688"/>
      <c r="DR26" s="707">
        <v>40</v>
      </c>
      <c r="DS26" s="708"/>
      <c r="DT26" s="707">
        <v>40</v>
      </c>
      <c r="DU26" s="708"/>
      <c r="DV26" s="707">
        <v>40</v>
      </c>
      <c r="DW26" s="708"/>
      <c r="DX26" s="687"/>
      <c r="DY26" s="688"/>
      <c r="DZ26" s="687"/>
      <c r="EA26" s="688"/>
      <c r="EB26" s="687"/>
      <c r="EC26" s="691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62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8"/>
      <c r="EV26" s="50"/>
    </row>
    <row r="27" spans="1:153" ht="9" customHeight="1" x14ac:dyDescent="0.2">
      <c r="A27" s="188"/>
      <c r="B27" s="566"/>
      <c r="C27" s="109"/>
      <c r="D27" s="582"/>
      <c r="E27" s="606" t="s">
        <v>219</v>
      </c>
      <c r="F27" s="700"/>
      <c r="G27" s="701"/>
      <c r="H27" s="702"/>
      <c r="I27" s="703"/>
      <c r="J27" s="702"/>
      <c r="K27" s="703"/>
      <c r="L27" s="702"/>
      <c r="M27" s="703"/>
      <c r="N27" s="702"/>
      <c r="O27" s="703"/>
      <c r="P27" s="702"/>
      <c r="Q27" s="703"/>
      <c r="R27" s="702"/>
      <c r="S27" s="703"/>
      <c r="T27" s="702">
        <f t="shared" ref="T27" si="174">T26/200</f>
        <v>0.2</v>
      </c>
      <c r="U27" s="703"/>
      <c r="V27" s="702">
        <f t="shared" ref="V27" si="175">V26/200</f>
        <v>0.7</v>
      </c>
      <c r="W27" s="703"/>
      <c r="X27" s="702">
        <f t="shared" ref="X27" si="176">X26/200</f>
        <v>0.7</v>
      </c>
      <c r="Y27" s="703"/>
      <c r="Z27" s="702">
        <f t="shared" ref="Z27" si="177">Z26/200</f>
        <v>0.7</v>
      </c>
      <c r="AA27" s="703"/>
      <c r="AB27" s="702">
        <f t="shared" ref="AB27" si="178">AB26/200</f>
        <v>0.7</v>
      </c>
      <c r="AC27" s="703"/>
      <c r="AD27" s="702">
        <f t="shared" ref="AD27" si="179">AD26/200</f>
        <v>0.7</v>
      </c>
      <c r="AE27" s="703"/>
      <c r="AF27" s="702">
        <f t="shared" ref="AF27" si="180">AF26/200</f>
        <v>0.7</v>
      </c>
      <c r="AG27" s="703"/>
      <c r="AH27" s="702">
        <f t="shared" ref="AH27" si="181">AH26/200</f>
        <v>0.7</v>
      </c>
      <c r="AI27" s="703"/>
      <c r="AJ27" s="702">
        <f t="shared" ref="AJ27" si="182">AJ26/200</f>
        <v>0.7</v>
      </c>
      <c r="AK27" s="703"/>
      <c r="AL27" s="702">
        <f t="shared" ref="AL27" si="183">AL26/200</f>
        <v>0.7</v>
      </c>
      <c r="AM27" s="703"/>
      <c r="AN27" s="702">
        <f t="shared" ref="AN27" si="184">AN26/200</f>
        <v>0.5</v>
      </c>
      <c r="AO27" s="703"/>
      <c r="AP27" s="702">
        <f t="shared" ref="AP27" si="185">AP26/200</f>
        <v>0.5</v>
      </c>
      <c r="AQ27" s="703"/>
      <c r="AR27" s="702">
        <f t="shared" ref="AR27" si="186">AR26/200</f>
        <v>0.5</v>
      </c>
      <c r="AS27" s="703"/>
      <c r="AT27" s="702">
        <f t="shared" ref="AT27" si="187">AT26/200</f>
        <v>0.7</v>
      </c>
      <c r="AU27" s="703"/>
      <c r="AV27" s="702">
        <f t="shared" ref="AV27" si="188">AV26/200</f>
        <v>0.7</v>
      </c>
      <c r="AW27" s="703"/>
      <c r="AX27" s="702">
        <f t="shared" ref="AX27" si="189">AX26/200</f>
        <v>0.7</v>
      </c>
      <c r="AY27" s="703"/>
      <c r="AZ27" s="702">
        <f t="shared" ref="AZ27" si="190">AZ26/200</f>
        <v>0.7</v>
      </c>
      <c r="BA27" s="703"/>
      <c r="BB27" s="702">
        <f t="shared" ref="BB27" si="191">BB26/200</f>
        <v>0.7</v>
      </c>
      <c r="BC27" s="703"/>
      <c r="BD27" s="702">
        <f t="shared" ref="BD27" si="192">BD26/200</f>
        <v>0.7</v>
      </c>
      <c r="BE27" s="703"/>
      <c r="BF27" s="702">
        <f t="shared" ref="BF27" si="193">BF26/200</f>
        <v>0.7</v>
      </c>
      <c r="BG27" s="703"/>
      <c r="BH27" s="702">
        <f t="shared" ref="BH27" si="194">BH26/200</f>
        <v>0.7</v>
      </c>
      <c r="BI27" s="703"/>
      <c r="BJ27" s="702">
        <f t="shared" ref="BJ27" si="195">BJ26/200</f>
        <v>0.7</v>
      </c>
      <c r="BK27" s="703"/>
      <c r="BL27" s="702">
        <f t="shared" ref="BL27" si="196">BL26/200</f>
        <v>0.7</v>
      </c>
      <c r="BM27" s="703"/>
      <c r="BN27" s="702">
        <f t="shared" ref="BN27" si="197">BN26/200</f>
        <v>0.2</v>
      </c>
      <c r="BO27" s="703"/>
      <c r="BP27" s="702">
        <f t="shared" ref="BP27" si="198">BP26/200</f>
        <v>0.2</v>
      </c>
      <c r="BQ27" s="703"/>
      <c r="BR27" s="702">
        <f t="shared" ref="BR27" si="199">BR26/200</f>
        <v>0.2</v>
      </c>
      <c r="BS27" s="703"/>
      <c r="BT27" s="702">
        <f t="shared" ref="BT27" si="200">BT26/200</f>
        <v>0.2</v>
      </c>
      <c r="BU27" s="703"/>
      <c r="BV27" s="702">
        <f t="shared" ref="BV27" si="201">BV26/200</f>
        <v>0.2</v>
      </c>
      <c r="BW27" s="703"/>
      <c r="BX27" s="702">
        <f t="shared" ref="BX27" si="202">BX26/200</f>
        <v>0.2</v>
      </c>
      <c r="BY27" s="703"/>
      <c r="BZ27" s="702">
        <f t="shared" ref="BZ27" si="203">BZ26/200</f>
        <v>0.2</v>
      </c>
      <c r="CA27" s="703"/>
      <c r="CB27" s="702">
        <f t="shared" ref="CB27" si="204">CB26/200</f>
        <v>0.2</v>
      </c>
      <c r="CC27" s="703"/>
      <c r="CD27" s="702"/>
      <c r="CE27" s="703"/>
      <c r="CF27" s="702"/>
      <c r="CG27" s="703"/>
      <c r="CH27" s="702"/>
      <c r="CI27" s="703"/>
      <c r="CJ27" s="702"/>
      <c r="CK27" s="703"/>
      <c r="CL27" s="702"/>
      <c r="CM27" s="703"/>
      <c r="CN27" s="702"/>
      <c r="CO27" s="703"/>
      <c r="CP27" s="702"/>
      <c r="CQ27" s="703"/>
      <c r="CR27" s="702"/>
      <c r="CS27" s="703"/>
      <c r="CT27" s="702"/>
      <c r="CU27" s="703"/>
      <c r="CV27" s="702"/>
      <c r="CW27" s="703"/>
      <c r="CX27" s="702"/>
      <c r="CY27" s="703"/>
      <c r="CZ27" s="702"/>
      <c r="DA27" s="703"/>
      <c r="DB27" s="702"/>
      <c r="DC27" s="703"/>
      <c r="DD27" s="702"/>
      <c r="DE27" s="703"/>
      <c r="DF27" s="702"/>
      <c r="DG27" s="703"/>
      <c r="DH27" s="702"/>
      <c r="DI27" s="703"/>
      <c r="DJ27" s="702"/>
      <c r="DK27" s="703"/>
      <c r="DL27" s="702"/>
      <c r="DM27" s="703"/>
      <c r="DN27" s="702"/>
      <c r="DO27" s="703"/>
      <c r="DP27" s="702"/>
      <c r="DQ27" s="703"/>
      <c r="DR27" s="702">
        <f t="shared" ref="DR27" si="205">DR26/200</f>
        <v>0.2</v>
      </c>
      <c r="DS27" s="703"/>
      <c r="DT27" s="702">
        <f t="shared" ref="DT27" si="206">DT26/200</f>
        <v>0.2</v>
      </c>
      <c r="DU27" s="703"/>
      <c r="DV27" s="702">
        <f t="shared" ref="DV27" si="207">DV26/200</f>
        <v>0.2</v>
      </c>
      <c r="DW27" s="703"/>
      <c r="DX27" s="700"/>
      <c r="DY27" s="701"/>
      <c r="DZ27" s="700"/>
      <c r="EA27" s="701"/>
      <c r="EB27" s="700"/>
      <c r="EC27" s="709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ref="EK27" si="208">EE27*SUM(F27:EC27)</f>
        <v>0</v>
      </c>
      <c r="EL27" s="535">
        <f t="shared" ref="EL27" si="209">EF27*SUM(F27:EC27)</f>
        <v>0</v>
      </c>
      <c r="EM27" s="535">
        <f t="shared" ref="EM27" si="210">EG27*SUM(F27:EC27)</f>
        <v>0</v>
      </c>
      <c r="EN27" s="34">
        <f t="shared" ref="EN27" si="211">EH27*SUM(F27:EC27)</f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11.1" customHeight="1" x14ac:dyDescent="0.2">
      <c r="A28" s="144"/>
      <c r="B28" s="571" t="s">
        <v>188</v>
      </c>
      <c r="C28" s="106" t="s">
        <v>195</v>
      </c>
      <c r="D28" s="583" t="s">
        <v>196</v>
      </c>
      <c r="E28" s="605" t="s">
        <v>218</v>
      </c>
      <c r="F28" s="686"/>
      <c r="G28" s="686"/>
      <c r="H28" s="686"/>
      <c r="I28" s="686"/>
      <c r="J28" s="686"/>
      <c r="K28" s="686"/>
      <c r="L28" s="686"/>
      <c r="M28" s="686"/>
      <c r="N28" s="686"/>
      <c r="O28" s="686"/>
      <c r="P28" s="686"/>
      <c r="Q28" s="686"/>
      <c r="R28" s="686"/>
      <c r="S28" s="686"/>
      <c r="T28" s="707">
        <v>40</v>
      </c>
      <c r="U28" s="708"/>
      <c r="V28" s="707">
        <v>60</v>
      </c>
      <c r="W28" s="708"/>
      <c r="X28" s="707">
        <v>60</v>
      </c>
      <c r="Y28" s="708"/>
      <c r="Z28" s="707">
        <v>60</v>
      </c>
      <c r="AA28" s="708"/>
      <c r="AB28" s="707">
        <v>60</v>
      </c>
      <c r="AC28" s="708"/>
      <c r="AD28" s="707">
        <v>60</v>
      </c>
      <c r="AE28" s="708"/>
      <c r="AF28" s="707">
        <v>60</v>
      </c>
      <c r="AG28" s="708"/>
      <c r="AH28" s="707">
        <v>60</v>
      </c>
      <c r="AI28" s="708"/>
      <c r="AJ28" s="707">
        <v>60</v>
      </c>
      <c r="AK28" s="708"/>
      <c r="AL28" s="707">
        <v>60</v>
      </c>
      <c r="AM28" s="708"/>
      <c r="AN28" s="707">
        <v>60</v>
      </c>
      <c r="AO28" s="708"/>
      <c r="AP28" s="707">
        <v>40</v>
      </c>
      <c r="AQ28" s="708"/>
      <c r="AR28" s="707">
        <v>40</v>
      </c>
      <c r="AS28" s="708"/>
      <c r="AT28" s="707">
        <v>60</v>
      </c>
      <c r="AU28" s="708"/>
      <c r="AV28" s="707">
        <v>60</v>
      </c>
      <c r="AW28" s="708"/>
      <c r="AX28" s="707">
        <v>60</v>
      </c>
      <c r="AY28" s="708"/>
      <c r="AZ28" s="707">
        <v>60</v>
      </c>
      <c r="BA28" s="708"/>
      <c r="BB28" s="707">
        <v>60</v>
      </c>
      <c r="BC28" s="708"/>
      <c r="BD28" s="707">
        <v>60</v>
      </c>
      <c r="BE28" s="708"/>
      <c r="BF28" s="707">
        <v>60</v>
      </c>
      <c r="BG28" s="708"/>
      <c r="BH28" s="707">
        <v>60</v>
      </c>
      <c r="BI28" s="708"/>
      <c r="BJ28" s="707">
        <v>60</v>
      </c>
      <c r="BK28" s="708"/>
      <c r="BL28" s="707">
        <v>60</v>
      </c>
      <c r="BM28" s="708"/>
      <c r="BN28" s="707">
        <v>40</v>
      </c>
      <c r="BO28" s="708"/>
      <c r="BP28" s="687"/>
      <c r="BQ28" s="688"/>
      <c r="BR28" s="687"/>
      <c r="BS28" s="688"/>
      <c r="BT28" s="687"/>
      <c r="BU28" s="688"/>
      <c r="BV28" s="687"/>
      <c r="BW28" s="688"/>
      <c r="BX28" s="687"/>
      <c r="BY28" s="688"/>
      <c r="BZ28" s="687"/>
      <c r="CA28" s="688"/>
      <c r="CB28" s="687"/>
      <c r="CC28" s="688"/>
      <c r="CD28" s="687"/>
      <c r="CE28" s="688"/>
      <c r="CF28" s="687"/>
      <c r="CG28" s="688"/>
      <c r="CH28" s="687"/>
      <c r="CI28" s="688"/>
      <c r="CJ28" s="687"/>
      <c r="CK28" s="688"/>
      <c r="CL28" s="687"/>
      <c r="CM28" s="688"/>
      <c r="CN28" s="706">
        <v>20</v>
      </c>
      <c r="CO28" s="706"/>
      <c r="CP28" s="706">
        <v>20</v>
      </c>
      <c r="CQ28" s="706"/>
      <c r="CR28" s="706">
        <v>20</v>
      </c>
      <c r="CS28" s="706"/>
      <c r="CT28" s="706">
        <v>20</v>
      </c>
      <c r="CU28" s="706"/>
      <c r="CV28" s="706">
        <v>20</v>
      </c>
      <c r="CW28" s="706"/>
      <c r="CX28" s="706">
        <v>20</v>
      </c>
      <c r="CY28" s="706"/>
      <c r="CZ28" s="706">
        <v>20</v>
      </c>
      <c r="DA28" s="706"/>
      <c r="DB28" s="706">
        <v>20</v>
      </c>
      <c r="DC28" s="706"/>
      <c r="DD28" s="687"/>
      <c r="DE28" s="688"/>
      <c r="DF28" s="687"/>
      <c r="DG28" s="688"/>
      <c r="DH28" s="687"/>
      <c r="DI28" s="688"/>
      <c r="DJ28" s="687"/>
      <c r="DK28" s="688"/>
      <c r="DL28" s="687"/>
      <c r="DM28" s="688"/>
      <c r="DN28" s="687"/>
      <c r="DO28" s="688"/>
      <c r="DP28" s="687"/>
      <c r="DQ28" s="688"/>
      <c r="DR28" s="687"/>
      <c r="DS28" s="688"/>
      <c r="DT28" s="687"/>
      <c r="DU28" s="688"/>
      <c r="DV28" s="687"/>
      <c r="DW28" s="688"/>
      <c r="DX28" s="687"/>
      <c r="DY28" s="688"/>
      <c r="DZ28" s="687"/>
      <c r="EA28" s="688"/>
      <c r="EB28" s="687"/>
      <c r="EC28" s="691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62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88"/>
      <c r="B29" s="566"/>
      <c r="C29" s="109"/>
      <c r="D29" s="582"/>
      <c r="E29" s="606" t="s">
        <v>219</v>
      </c>
      <c r="F29" s="700"/>
      <c r="G29" s="701"/>
      <c r="H29" s="702"/>
      <c r="I29" s="703"/>
      <c r="J29" s="702"/>
      <c r="K29" s="703"/>
      <c r="L29" s="702"/>
      <c r="M29" s="703"/>
      <c r="N29" s="702"/>
      <c r="O29" s="703"/>
      <c r="P29" s="702"/>
      <c r="Q29" s="703"/>
      <c r="R29" s="702"/>
      <c r="S29" s="703"/>
      <c r="T29" s="702">
        <f t="shared" ref="T29" si="212">T28/200</f>
        <v>0.2</v>
      </c>
      <c r="U29" s="703"/>
      <c r="V29" s="702">
        <f t="shared" ref="V29" si="213">V28/200</f>
        <v>0.3</v>
      </c>
      <c r="W29" s="703"/>
      <c r="X29" s="702">
        <f t="shared" ref="X29" si="214">X28/200</f>
        <v>0.3</v>
      </c>
      <c r="Y29" s="703"/>
      <c r="Z29" s="702">
        <f t="shared" ref="Z29" si="215">Z28/200</f>
        <v>0.3</v>
      </c>
      <c r="AA29" s="703"/>
      <c r="AB29" s="702">
        <f t="shared" ref="AB29" si="216">AB28/200</f>
        <v>0.3</v>
      </c>
      <c r="AC29" s="703"/>
      <c r="AD29" s="702">
        <f t="shared" ref="AD29" si="217">AD28/200</f>
        <v>0.3</v>
      </c>
      <c r="AE29" s="703"/>
      <c r="AF29" s="702">
        <f t="shared" ref="AF29" si="218">AF28/200</f>
        <v>0.3</v>
      </c>
      <c r="AG29" s="703"/>
      <c r="AH29" s="702">
        <f t="shared" ref="AH29" si="219">AH28/200</f>
        <v>0.3</v>
      </c>
      <c r="AI29" s="703"/>
      <c r="AJ29" s="702">
        <f t="shared" ref="AJ29" si="220">AJ28/200</f>
        <v>0.3</v>
      </c>
      <c r="AK29" s="703"/>
      <c r="AL29" s="702">
        <f t="shared" ref="AL29" si="221">AL28/200</f>
        <v>0.3</v>
      </c>
      <c r="AM29" s="703"/>
      <c r="AN29" s="702">
        <f t="shared" ref="AN29" si="222">AN28/200</f>
        <v>0.3</v>
      </c>
      <c r="AO29" s="703"/>
      <c r="AP29" s="702">
        <f t="shared" ref="AP29" si="223">AP28/200</f>
        <v>0.2</v>
      </c>
      <c r="AQ29" s="703"/>
      <c r="AR29" s="702">
        <f t="shared" ref="AR29" si="224">AR28/200</f>
        <v>0.2</v>
      </c>
      <c r="AS29" s="703"/>
      <c r="AT29" s="702">
        <f t="shared" ref="AT29" si="225">AT28/200</f>
        <v>0.3</v>
      </c>
      <c r="AU29" s="703"/>
      <c r="AV29" s="702">
        <f t="shared" ref="AV29" si="226">AV28/200</f>
        <v>0.3</v>
      </c>
      <c r="AW29" s="703"/>
      <c r="AX29" s="702">
        <f t="shared" ref="AX29" si="227">AX28/200</f>
        <v>0.3</v>
      </c>
      <c r="AY29" s="703"/>
      <c r="AZ29" s="702">
        <f t="shared" ref="AZ29" si="228">AZ28/200</f>
        <v>0.3</v>
      </c>
      <c r="BA29" s="703"/>
      <c r="BB29" s="702">
        <f t="shared" ref="BB29" si="229">BB28/200</f>
        <v>0.3</v>
      </c>
      <c r="BC29" s="703"/>
      <c r="BD29" s="702">
        <f t="shared" ref="BD29" si="230">BD28/200</f>
        <v>0.3</v>
      </c>
      <c r="BE29" s="703"/>
      <c r="BF29" s="702">
        <f t="shared" ref="BF29" si="231">BF28/200</f>
        <v>0.3</v>
      </c>
      <c r="BG29" s="703"/>
      <c r="BH29" s="702">
        <f t="shared" ref="BH29" si="232">BH28/200</f>
        <v>0.3</v>
      </c>
      <c r="BI29" s="703"/>
      <c r="BJ29" s="702">
        <f t="shared" ref="BJ29" si="233">BJ28/200</f>
        <v>0.3</v>
      </c>
      <c r="BK29" s="703"/>
      <c r="BL29" s="702">
        <f t="shared" ref="BL29" si="234">BL28/200</f>
        <v>0.3</v>
      </c>
      <c r="BM29" s="703"/>
      <c r="BN29" s="702">
        <f t="shared" ref="BN29" si="235">BN28/200</f>
        <v>0.2</v>
      </c>
      <c r="BO29" s="703"/>
      <c r="BP29" s="702"/>
      <c r="BQ29" s="703"/>
      <c r="BR29" s="702"/>
      <c r="BS29" s="703"/>
      <c r="BT29" s="702"/>
      <c r="BU29" s="703"/>
      <c r="BV29" s="702"/>
      <c r="BW29" s="703"/>
      <c r="BX29" s="702"/>
      <c r="BY29" s="703"/>
      <c r="BZ29" s="702"/>
      <c r="CA29" s="703"/>
      <c r="CB29" s="702"/>
      <c r="CC29" s="703"/>
      <c r="CD29" s="702"/>
      <c r="CE29" s="703"/>
      <c r="CF29" s="702"/>
      <c r="CG29" s="703"/>
      <c r="CH29" s="702"/>
      <c r="CI29" s="703"/>
      <c r="CJ29" s="702"/>
      <c r="CK29" s="703"/>
      <c r="CL29" s="702"/>
      <c r="CM29" s="703"/>
      <c r="CN29" s="702">
        <f t="shared" ref="CN29" si="236">CN28/200</f>
        <v>0.1</v>
      </c>
      <c r="CO29" s="703"/>
      <c r="CP29" s="702">
        <f t="shared" ref="CP29" si="237">CP28/200</f>
        <v>0.1</v>
      </c>
      <c r="CQ29" s="703"/>
      <c r="CR29" s="702">
        <f t="shared" ref="CR29" si="238">CR28/200</f>
        <v>0.1</v>
      </c>
      <c r="CS29" s="703"/>
      <c r="CT29" s="702">
        <f t="shared" ref="CT29" si="239">CT28/200</f>
        <v>0.1</v>
      </c>
      <c r="CU29" s="703"/>
      <c r="CV29" s="702">
        <f t="shared" ref="CV29" si="240">CV28/200</f>
        <v>0.1</v>
      </c>
      <c r="CW29" s="703"/>
      <c r="CX29" s="702">
        <f t="shared" ref="CX29" si="241">CX28/200</f>
        <v>0.1</v>
      </c>
      <c r="CY29" s="703"/>
      <c r="CZ29" s="702">
        <f t="shared" ref="CZ29" si="242">CZ28/200</f>
        <v>0.1</v>
      </c>
      <c r="DA29" s="703"/>
      <c r="DB29" s="702">
        <f t="shared" ref="DB29" si="243">DB28/200</f>
        <v>0.1</v>
      </c>
      <c r="DC29" s="703"/>
      <c r="DD29" s="702"/>
      <c r="DE29" s="703"/>
      <c r="DF29" s="702"/>
      <c r="DG29" s="703"/>
      <c r="DH29" s="702"/>
      <c r="DI29" s="703"/>
      <c r="DJ29" s="702"/>
      <c r="DK29" s="703"/>
      <c r="DL29" s="702"/>
      <c r="DM29" s="703"/>
      <c r="DN29" s="702"/>
      <c r="DO29" s="703"/>
      <c r="DP29" s="702"/>
      <c r="DQ29" s="703"/>
      <c r="DR29" s="702"/>
      <c r="DS29" s="703"/>
      <c r="DT29" s="702"/>
      <c r="DU29" s="703"/>
      <c r="DV29" s="702"/>
      <c r="DW29" s="703"/>
      <c r="DX29" s="700"/>
      <c r="DY29" s="701"/>
      <c r="DZ29" s="700"/>
      <c r="EA29" s="701"/>
      <c r="EB29" s="700"/>
      <c r="EC29" s="709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ref="EK29" si="244">EE29*SUM(F29:EC29)</f>
        <v>0</v>
      </c>
      <c r="EL29" s="535">
        <f t="shared" ref="EL29" si="245">EF29*SUM(F29:EC29)</f>
        <v>0</v>
      </c>
      <c r="EM29" s="535">
        <f t="shared" ref="EM29" si="246">EG29*SUM(F29:EC29)</f>
        <v>0</v>
      </c>
      <c r="EN29" s="34">
        <f t="shared" ref="EN29" si="247">EH29*SUM(F29:EC29)</f>
        <v>0</v>
      </c>
      <c r="EO29" s="49"/>
      <c r="EP29" s="49"/>
      <c r="EQ29" s="49"/>
      <c r="ER29" s="519"/>
      <c r="ES29" s="519"/>
      <c r="ET29" s="519"/>
      <c r="EU29" s="482"/>
      <c r="EV29" s="50"/>
    </row>
    <row r="30" spans="1:153" ht="11.1" customHeight="1" x14ac:dyDescent="0.2">
      <c r="A30" s="144"/>
      <c r="B30" s="568" t="s">
        <v>188</v>
      </c>
      <c r="C30" s="106" t="s">
        <v>194</v>
      </c>
      <c r="D30" s="583" t="s">
        <v>196</v>
      </c>
      <c r="E30" s="605" t="s">
        <v>218</v>
      </c>
      <c r="F30" s="686"/>
      <c r="G30" s="686"/>
      <c r="H30" s="686"/>
      <c r="I30" s="686"/>
      <c r="J30" s="686"/>
      <c r="K30" s="686"/>
      <c r="L30" s="686"/>
      <c r="M30" s="686"/>
      <c r="N30" s="686"/>
      <c r="O30" s="686"/>
      <c r="P30" s="686"/>
      <c r="Q30" s="686"/>
      <c r="R30" s="686"/>
      <c r="S30" s="686"/>
      <c r="T30" s="686"/>
      <c r="U30" s="686"/>
      <c r="V30" s="686"/>
      <c r="W30" s="686"/>
      <c r="X30" s="686"/>
      <c r="Y30" s="686"/>
      <c r="Z30" s="686"/>
      <c r="AA30" s="686"/>
      <c r="AB30" s="686"/>
      <c r="AC30" s="686"/>
      <c r="AD30" s="686"/>
      <c r="AE30" s="686"/>
      <c r="AF30" s="686"/>
      <c r="AG30" s="686"/>
      <c r="AH30" s="686"/>
      <c r="AI30" s="686"/>
      <c r="AJ30" s="686"/>
      <c r="AK30" s="686"/>
      <c r="AL30" s="686"/>
      <c r="AM30" s="686"/>
      <c r="AN30" s="686"/>
      <c r="AO30" s="686"/>
      <c r="AP30" s="686"/>
      <c r="AQ30" s="686"/>
      <c r="AR30" s="707">
        <v>100</v>
      </c>
      <c r="AS30" s="708"/>
      <c r="AT30" s="707">
        <v>100</v>
      </c>
      <c r="AU30" s="708"/>
      <c r="AV30" s="707">
        <v>100</v>
      </c>
      <c r="AW30" s="708"/>
      <c r="AX30" s="707">
        <v>100</v>
      </c>
      <c r="AY30" s="708"/>
      <c r="AZ30" s="707">
        <v>100</v>
      </c>
      <c r="BA30" s="708"/>
      <c r="BB30" s="707">
        <v>100</v>
      </c>
      <c r="BC30" s="708"/>
      <c r="BD30" s="707">
        <v>100</v>
      </c>
      <c r="BE30" s="708"/>
      <c r="BF30" s="707">
        <v>100</v>
      </c>
      <c r="BG30" s="708"/>
      <c r="BH30" s="707">
        <v>100</v>
      </c>
      <c r="BI30" s="708"/>
      <c r="BJ30" s="707">
        <v>100</v>
      </c>
      <c r="BK30" s="708"/>
      <c r="BL30" s="707">
        <v>100</v>
      </c>
      <c r="BM30" s="708"/>
      <c r="BN30" s="707">
        <v>100</v>
      </c>
      <c r="BO30" s="708"/>
      <c r="BP30" s="707">
        <v>100</v>
      </c>
      <c r="BQ30" s="708"/>
      <c r="BR30" s="707">
        <v>100</v>
      </c>
      <c r="BS30" s="708"/>
      <c r="BT30" s="707">
        <v>160</v>
      </c>
      <c r="BU30" s="708"/>
      <c r="BV30" s="707">
        <v>160</v>
      </c>
      <c r="BW30" s="708"/>
      <c r="BX30" s="707">
        <v>160</v>
      </c>
      <c r="BY30" s="708"/>
      <c r="BZ30" s="707">
        <v>160</v>
      </c>
      <c r="CA30" s="708"/>
      <c r="CB30" s="707">
        <v>160</v>
      </c>
      <c r="CC30" s="708"/>
      <c r="CD30" s="707">
        <v>160</v>
      </c>
      <c r="CE30" s="708"/>
      <c r="CF30" s="707">
        <v>160</v>
      </c>
      <c r="CG30" s="708"/>
      <c r="CH30" s="707">
        <v>160</v>
      </c>
      <c r="CI30" s="708"/>
      <c r="CJ30" s="707">
        <v>160</v>
      </c>
      <c r="CK30" s="708"/>
      <c r="CL30" s="706">
        <v>140</v>
      </c>
      <c r="CM30" s="706"/>
      <c r="CN30" s="706">
        <v>140</v>
      </c>
      <c r="CO30" s="706"/>
      <c r="CP30" s="706">
        <v>140</v>
      </c>
      <c r="CQ30" s="706"/>
      <c r="CR30" s="707">
        <v>160</v>
      </c>
      <c r="CS30" s="708"/>
      <c r="CT30" s="707">
        <v>160</v>
      </c>
      <c r="CU30" s="708"/>
      <c r="CV30" s="707">
        <v>160</v>
      </c>
      <c r="CW30" s="708"/>
      <c r="CX30" s="707">
        <v>160</v>
      </c>
      <c r="CY30" s="708"/>
      <c r="CZ30" s="707">
        <v>160</v>
      </c>
      <c r="DA30" s="708"/>
      <c r="DB30" s="707">
        <v>160</v>
      </c>
      <c r="DC30" s="708"/>
      <c r="DD30" s="707">
        <v>160</v>
      </c>
      <c r="DE30" s="708"/>
      <c r="DF30" s="707">
        <v>160</v>
      </c>
      <c r="DG30" s="708"/>
      <c r="DH30" s="707">
        <v>160</v>
      </c>
      <c r="DI30" s="708"/>
      <c r="DJ30" s="706">
        <v>140</v>
      </c>
      <c r="DK30" s="706"/>
      <c r="DL30" s="687"/>
      <c r="DM30" s="688"/>
      <c r="DN30" s="687"/>
      <c r="DO30" s="688"/>
      <c r="DP30" s="687"/>
      <c r="DQ30" s="688"/>
      <c r="DR30" s="687"/>
      <c r="DS30" s="688"/>
      <c r="DT30" s="687"/>
      <c r="DU30" s="688"/>
      <c r="DV30" s="687"/>
      <c r="DW30" s="688"/>
      <c r="DX30" s="687"/>
      <c r="DY30" s="688"/>
      <c r="DZ30" s="687"/>
      <c r="EA30" s="688"/>
      <c r="EB30" s="687"/>
      <c r="EC30" s="691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62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88"/>
      <c r="B31" s="566"/>
      <c r="C31" s="109"/>
      <c r="D31" s="582"/>
      <c r="E31" s="606" t="s">
        <v>219</v>
      </c>
      <c r="F31" s="700"/>
      <c r="G31" s="701"/>
      <c r="H31" s="702"/>
      <c r="I31" s="703"/>
      <c r="J31" s="702"/>
      <c r="K31" s="703"/>
      <c r="L31" s="702"/>
      <c r="M31" s="703"/>
      <c r="N31" s="702"/>
      <c r="O31" s="703"/>
      <c r="P31" s="702"/>
      <c r="Q31" s="703"/>
      <c r="R31" s="702"/>
      <c r="S31" s="703"/>
      <c r="T31" s="702"/>
      <c r="U31" s="703"/>
      <c r="V31" s="702"/>
      <c r="W31" s="703"/>
      <c r="X31" s="702"/>
      <c r="Y31" s="703"/>
      <c r="Z31" s="702"/>
      <c r="AA31" s="703"/>
      <c r="AB31" s="702"/>
      <c r="AC31" s="703"/>
      <c r="AD31" s="702"/>
      <c r="AE31" s="703"/>
      <c r="AF31" s="702"/>
      <c r="AG31" s="703"/>
      <c r="AH31" s="702"/>
      <c r="AI31" s="703"/>
      <c r="AJ31" s="702"/>
      <c r="AK31" s="703"/>
      <c r="AL31" s="702"/>
      <c r="AM31" s="703"/>
      <c r="AN31" s="702"/>
      <c r="AO31" s="703"/>
      <c r="AP31" s="702"/>
      <c r="AQ31" s="703"/>
      <c r="AR31" s="702">
        <f t="shared" ref="AR31" si="248">AR30/200</f>
        <v>0.5</v>
      </c>
      <c r="AS31" s="703"/>
      <c r="AT31" s="702">
        <f t="shared" ref="AT31" si="249">AT30/200</f>
        <v>0.5</v>
      </c>
      <c r="AU31" s="703"/>
      <c r="AV31" s="702">
        <f t="shared" ref="AV31" si="250">AV30/200</f>
        <v>0.5</v>
      </c>
      <c r="AW31" s="703"/>
      <c r="AX31" s="702">
        <f t="shared" ref="AX31" si="251">AX30/200</f>
        <v>0.5</v>
      </c>
      <c r="AY31" s="703"/>
      <c r="AZ31" s="702">
        <f t="shared" ref="AZ31" si="252">AZ30/200</f>
        <v>0.5</v>
      </c>
      <c r="BA31" s="703"/>
      <c r="BB31" s="702">
        <f t="shared" ref="BB31" si="253">BB30/200</f>
        <v>0.5</v>
      </c>
      <c r="BC31" s="703"/>
      <c r="BD31" s="702">
        <f t="shared" ref="BD31" si="254">BD30/200</f>
        <v>0.5</v>
      </c>
      <c r="BE31" s="703"/>
      <c r="BF31" s="702">
        <f t="shared" ref="BF31" si="255">BF30/200</f>
        <v>0.5</v>
      </c>
      <c r="BG31" s="703"/>
      <c r="BH31" s="702">
        <f t="shared" ref="BH31" si="256">BH30/200</f>
        <v>0.5</v>
      </c>
      <c r="BI31" s="703"/>
      <c r="BJ31" s="702">
        <f t="shared" ref="BJ31" si="257">BJ30/200</f>
        <v>0.5</v>
      </c>
      <c r="BK31" s="703"/>
      <c r="BL31" s="702">
        <f t="shared" ref="BL31" si="258">BL30/200</f>
        <v>0.5</v>
      </c>
      <c r="BM31" s="703"/>
      <c r="BN31" s="702">
        <f t="shared" ref="BN31" si="259">BN30/200</f>
        <v>0.5</v>
      </c>
      <c r="BO31" s="703"/>
      <c r="BP31" s="702">
        <f t="shared" ref="BP31" si="260">BP30/200</f>
        <v>0.5</v>
      </c>
      <c r="BQ31" s="703"/>
      <c r="BR31" s="702">
        <f t="shared" ref="BR31" si="261">BR30/200</f>
        <v>0.5</v>
      </c>
      <c r="BS31" s="703"/>
      <c r="BT31" s="702">
        <f t="shared" ref="BT31" si="262">BT30/200</f>
        <v>0.8</v>
      </c>
      <c r="BU31" s="703"/>
      <c r="BV31" s="702">
        <f t="shared" ref="BV31" si="263">BV30/200</f>
        <v>0.8</v>
      </c>
      <c r="BW31" s="703"/>
      <c r="BX31" s="702">
        <f t="shared" ref="BX31" si="264">BX30/200</f>
        <v>0.8</v>
      </c>
      <c r="BY31" s="703"/>
      <c r="BZ31" s="702">
        <f t="shared" ref="BZ31" si="265">BZ30/200</f>
        <v>0.8</v>
      </c>
      <c r="CA31" s="703"/>
      <c r="CB31" s="702">
        <f t="shared" ref="CB31" si="266">CB30/200</f>
        <v>0.8</v>
      </c>
      <c r="CC31" s="703"/>
      <c r="CD31" s="702">
        <f t="shared" ref="CD31" si="267">CD30/200</f>
        <v>0.8</v>
      </c>
      <c r="CE31" s="703"/>
      <c r="CF31" s="702">
        <f t="shared" ref="CF31" si="268">CF30/200</f>
        <v>0.8</v>
      </c>
      <c r="CG31" s="703"/>
      <c r="CH31" s="702">
        <f t="shared" ref="CH31" si="269">CH30/200</f>
        <v>0.8</v>
      </c>
      <c r="CI31" s="703"/>
      <c r="CJ31" s="702">
        <f t="shared" ref="CJ31" si="270">CJ30/200</f>
        <v>0.8</v>
      </c>
      <c r="CK31" s="703"/>
      <c r="CL31" s="702">
        <f t="shared" ref="CL31" si="271">CL30/200</f>
        <v>0.7</v>
      </c>
      <c r="CM31" s="703"/>
      <c r="CN31" s="702">
        <f t="shared" ref="CN31" si="272">CN30/200</f>
        <v>0.7</v>
      </c>
      <c r="CO31" s="703"/>
      <c r="CP31" s="702">
        <f t="shared" ref="CP31" si="273">CP30/200</f>
        <v>0.7</v>
      </c>
      <c r="CQ31" s="703"/>
      <c r="CR31" s="702">
        <f t="shared" ref="CR31" si="274">CR30/200</f>
        <v>0.8</v>
      </c>
      <c r="CS31" s="703"/>
      <c r="CT31" s="702">
        <f t="shared" ref="CT31" si="275">CT30/200</f>
        <v>0.8</v>
      </c>
      <c r="CU31" s="703"/>
      <c r="CV31" s="702">
        <f t="shared" ref="CV31" si="276">CV30/200</f>
        <v>0.8</v>
      </c>
      <c r="CW31" s="703"/>
      <c r="CX31" s="702">
        <f t="shared" ref="CX31" si="277">CX30/200</f>
        <v>0.8</v>
      </c>
      <c r="CY31" s="703"/>
      <c r="CZ31" s="702">
        <f t="shared" ref="CZ31" si="278">CZ30/200</f>
        <v>0.8</v>
      </c>
      <c r="DA31" s="703"/>
      <c r="DB31" s="702">
        <f t="shared" ref="DB31" si="279">DB30/200</f>
        <v>0.8</v>
      </c>
      <c r="DC31" s="703"/>
      <c r="DD31" s="702">
        <f t="shared" ref="DD31" si="280">DD30/200</f>
        <v>0.8</v>
      </c>
      <c r="DE31" s="703"/>
      <c r="DF31" s="702">
        <f t="shared" ref="DF31" si="281">DF30/200</f>
        <v>0.8</v>
      </c>
      <c r="DG31" s="703"/>
      <c r="DH31" s="702">
        <f t="shared" ref="DH31" si="282">DH30/200</f>
        <v>0.8</v>
      </c>
      <c r="DI31" s="703"/>
      <c r="DJ31" s="702">
        <f t="shared" ref="DJ31" si="283">DJ30/200</f>
        <v>0.7</v>
      </c>
      <c r="DK31" s="703"/>
      <c r="DL31" s="702"/>
      <c r="DM31" s="703"/>
      <c r="DN31" s="702"/>
      <c r="DO31" s="703"/>
      <c r="DP31" s="702"/>
      <c r="DQ31" s="703"/>
      <c r="DR31" s="702"/>
      <c r="DS31" s="703"/>
      <c r="DT31" s="702"/>
      <c r="DU31" s="703"/>
      <c r="DV31" s="702"/>
      <c r="DW31" s="703"/>
      <c r="DX31" s="700"/>
      <c r="DY31" s="701"/>
      <c r="DZ31" s="700"/>
      <c r="EA31" s="701"/>
      <c r="EB31" s="700"/>
      <c r="EC31" s="709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62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482"/>
      <c r="EV31" s="50"/>
    </row>
    <row r="32" spans="1:153" ht="5.25" customHeight="1" x14ac:dyDescent="0.2">
      <c r="B32" s="116"/>
      <c r="C32" s="117"/>
      <c r="D32" s="1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E32" s="10"/>
      <c r="EF32" s="10"/>
      <c r="EG32" s="10"/>
      <c r="EH32" s="10"/>
      <c r="EK32" s="67"/>
      <c r="EL32" s="67"/>
      <c r="EM32" s="67"/>
      <c r="EN32" s="67"/>
      <c r="EQ32" s="144"/>
      <c r="ER32" s="482"/>
      <c r="ES32" s="482"/>
      <c r="ET32" s="482"/>
      <c r="EU32" s="482"/>
      <c r="EV32" s="50"/>
    </row>
    <row r="33" spans="1:152" ht="11.1" customHeight="1" x14ac:dyDescent="0.2">
      <c r="A33" s="144"/>
      <c r="B33" s="571" t="s">
        <v>188</v>
      </c>
      <c r="C33" s="710" t="s">
        <v>217</v>
      </c>
      <c r="D33" s="712" t="s">
        <v>215</v>
      </c>
      <c r="E33" s="713"/>
      <c r="F33" s="686"/>
      <c r="G33" s="686"/>
      <c r="H33" s="686"/>
      <c r="I33" s="686"/>
      <c r="J33" s="686"/>
      <c r="K33" s="686"/>
      <c r="L33" s="686"/>
      <c r="M33" s="686"/>
      <c r="N33" s="686"/>
      <c r="O33" s="686"/>
      <c r="P33" s="686"/>
      <c r="Q33" s="686"/>
      <c r="R33" s="686"/>
      <c r="S33" s="686"/>
      <c r="T33" s="706">
        <v>24</v>
      </c>
      <c r="U33" s="706"/>
      <c r="V33" s="706">
        <v>24</v>
      </c>
      <c r="W33" s="706"/>
      <c r="X33" s="706">
        <v>24</v>
      </c>
      <c r="Y33" s="706"/>
      <c r="Z33" s="706">
        <v>24</v>
      </c>
      <c r="AA33" s="706"/>
      <c r="AB33" s="706">
        <v>16</v>
      </c>
      <c r="AC33" s="706"/>
      <c r="AD33" s="706">
        <v>16</v>
      </c>
      <c r="AE33" s="706"/>
      <c r="AF33" s="706">
        <v>16</v>
      </c>
      <c r="AG33" s="706"/>
      <c r="AH33" s="706">
        <v>16</v>
      </c>
      <c r="AI33" s="706"/>
      <c r="AJ33" s="706">
        <v>16</v>
      </c>
      <c r="AK33" s="706"/>
      <c r="AL33" s="706">
        <v>16</v>
      </c>
      <c r="AM33" s="706"/>
      <c r="AN33" s="706">
        <v>16</v>
      </c>
      <c r="AO33" s="706"/>
      <c r="AP33" s="706">
        <v>8</v>
      </c>
      <c r="AQ33" s="706"/>
      <c r="AR33" s="706">
        <v>24</v>
      </c>
      <c r="AS33" s="706"/>
      <c r="AT33" s="706">
        <v>24</v>
      </c>
      <c r="AU33" s="706"/>
      <c r="AV33" s="706">
        <v>24</v>
      </c>
      <c r="AW33" s="706"/>
      <c r="AX33" s="706">
        <v>24</v>
      </c>
      <c r="AY33" s="706"/>
      <c r="AZ33" s="706">
        <v>24</v>
      </c>
      <c r="BA33" s="706"/>
      <c r="BB33" s="706">
        <v>24</v>
      </c>
      <c r="BC33" s="706"/>
      <c r="BD33" s="706">
        <v>24</v>
      </c>
      <c r="BE33" s="706"/>
      <c r="BF33" s="706">
        <v>24</v>
      </c>
      <c r="BG33" s="706"/>
      <c r="BH33" s="706">
        <v>24</v>
      </c>
      <c r="BI33" s="706"/>
      <c r="BJ33" s="706">
        <v>24</v>
      </c>
      <c r="BK33" s="706"/>
      <c r="BL33" s="706">
        <v>24</v>
      </c>
      <c r="BM33" s="706"/>
      <c r="BN33" s="706">
        <v>16</v>
      </c>
      <c r="BO33" s="706"/>
      <c r="BP33" s="706">
        <v>16</v>
      </c>
      <c r="BQ33" s="706"/>
      <c r="BR33" s="706">
        <v>24</v>
      </c>
      <c r="BS33" s="706"/>
      <c r="BT33" s="706">
        <v>24</v>
      </c>
      <c r="BU33" s="706"/>
      <c r="BV33" s="706">
        <v>24</v>
      </c>
      <c r="BW33" s="706"/>
      <c r="BX33" s="706">
        <v>24</v>
      </c>
      <c r="BY33" s="706"/>
      <c r="BZ33" s="706">
        <v>24</v>
      </c>
      <c r="CA33" s="706"/>
      <c r="CB33" s="706">
        <v>24</v>
      </c>
      <c r="CC33" s="706"/>
      <c r="CD33" s="706">
        <v>16</v>
      </c>
      <c r="CE33" s="706"/>
      <c r="CF33" s="706">
        <v>16</v>
      </c>
      <c r="CG33" s="706"/>
      <c r="CH33" s="706">
        <v>16</v>
      </c>
      <c r="CI33" s="706"/>
      <c r="CJ33" s="706">
        <v>16</v>
      </c>
      <c r="CK33" s="706"/>
      <c r="CL33" s="706">
        <v>8</v>
      </c>
      <c r="CM33" s="706"/>
      <c r="CN33" s="706">
        <v>16</v>
      </c>
      <c r="CO33" s="706"/>
      <c r="CP33" s="706">
        <v>24</v>
      </c>
      <c r="CQ33" s="706"/>
      <c r="CR33" s="706">
        <v>24</v>
      </c>
      <c r="CS33" s="706"/>
      <c r="CT33" s="706">
        <v>24</v>
      </c>
      <c r="CU33" s="706"/>
      <c r="CV33" s="706">
        <v>24</v>
      </c>
      <c r="CW33" s="706"/>
      <c r="CX33" s="706">
        <v>24</v>
      </c>
      <c r="CY33" s="706"/>
      <c r="CZ33" s="706">
        <v>16</v>
      </c>
      <c r="DA33" s="706"/>
      <c r="DB33" s="706">
        <v>16</v>
      </c>
      <c r="DC33" s="706"/>
      <c r="DD33" s="706">
        <v>16</v>
      </c>
      <c r="DE33" s="706"/>
      <c r="DF33" s="706">
        <v>16</v>
      </c>
      <c r="DG33" s="706"/>
      <c r="DH33" s="706">
        <v>16</v>
      </c>
      <c r="DI33" s="706"/>
      <c r="DJ33" s="706">
        <v>8</v>
      </c>
      <c r="DK33" s="706"/>
      <c r="DL33" s="687"/>
      <c r="DM33" s="688"/>
      <c r="DN33" s="687"/>
      <c r="DO33" s="688"/>
      <c r="DP33" s="687"/>
      <c r="DQ33" s="688"/>
      <c r="DR33" s="706">
        <v>8</v>
      </c>
      <c r="DS33" s="706"/>
      <c r="DT33" s="706">
        <v>8</v>
      </c>
      <c r="DU33" s="706"/>
      <c r="DV33" s="706">
        <v>8</v>
      </c>
      <c r="DW33" s="706"/>
      <c r="DX33" s="687"/>
      <c r="DY33" s="688"/>
      <c r="DZ33" s="687"/>
      <c r="EA33" s="688"/>
      <c r="EB33" s="687"/>
      <c r="EC33" s="691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525">
        <f t="shared" si="62"/>
        <v>0</v>
      </c>
      <c r="EL33" s="533">
        <f t="shared" si="0"/>
        <v>0</v>
      </c>
      <c r="EM33" s="533">
        <f t="shared" si="1"/>
        <v>0</v>
      </c>
      <c r="EN33" s="527">
        <f t="shared" si="2"/>
        <v>0</v>
      </c>
      <c r="EO33" s="49"/>
      <c r="EP33" s="49"/>
      <c r="EQ33" s="49"/>
      <c r="ER33" s="528"/>
      <c r="ES33" s="528"/>
      <c r="ET33" s="528"/>
      <c r="EU33" s="528"/>
      <c r="EV33" s="50"/>
    </row>
    <row r="34" spans="1:152" ht="11.1" customHeight="1" x14ac:dyDescent="0.2">
      <c r="A34" s="144"/>
      <c r="B34" s="570"/>
      <c r="C34" s="711"/>
      <c r="D34" s="714"/>
      <c r="E34" s="715"/>
      <c r="F34" s="700"/>
      <c r="G34" s="701"/>
      <c r="H34" s="700"/>
      <c r="I34" s="701"/>
      <c r="J34" s="700"/>
      <c r="K34" s="701"/>
      <c r="L34" s="700"/>
      <c r="M34" s="701"/>
      <c r="N34" s="700"/>
      <c r="O34" s="701"/>
      <c r="P34" s="700"/>
      <c r="Q34" s="701"/>
      <c r="R34" s="700"/>
      <c r="S34" s="701"/>
      <c r="T34" s="702">
        <f t="shared" ref="T34" si="284">T33/200</f>
        <v>0.12</v>
      </c>
      <c r="U34" s="703"/>
      <c r="V34" s="702">
        <f t="shared" ref="V34" si="285">V33/200</f>
        <v>0.12</v>
      </c>
      <c r="W34" s="703"/>
      <c r="X34" s="702">
        <f t="shared" ref="X34" si="286">X33/200</f>
        <v>0.12</v>
      </c>
      <c r="Y34" s="703"/>
      <c r="Z34" s="702">
        <f t="shared" ref="Z34" si="287">Z33/200</f>
        <v>0.12</v>
      </c>
      <c r="AA34" s="703"/>
      <c r="AB34" s="702">
        <f t="shared" ref="AB34" si="288">AB33/200</f>
        <v>0.08</v>
      </c>
      <c r="AC34" s="703"/>
      <c r="AD34" s="702">
        <f t="shared" ref="AD34" si="289">AD33/200</f>
        <v>0.08</v>
      </c>
      <c r="AE34" s="703"/>
      <c r="AF34" s="702">
        <f t="shared" ref="AF34" si="290">AF33/200</f>
        <v>0.08</v>
      </c>
      <c r="AG34" s="703"/>
      <c r="AH34" s="702">
        <f t="shared" ref="AH34" si="291">AH33/200</f>
        <v>0.08</v>
      </c>
      <c r="AI34" s="703"/>
      <c r="AJ34" s="702">
        <f t="shared" ref="AJ34" si="292">AJ33/200</f>
        <v>0.08</v>
      </c>
      <c r="AK34" s="703"/>
      <c r="AL34" s="702">
        <f t="shared" ref="AL34" si="293">AL33/200</f>
        <v>0.08</v>
      </c>
      <c r="AM34" s="703"/>
      <c r="AN34" s="702">
        <f t="shared" ref="AN34" si="294">AN33/200</f>
        <v>0.08</v>
      </c>
      <c r="AO34" s="703"/>
      <c r="AP34" s="702">
        <f t="shared" ref="AP34" si="295">AP33/200</f>
        <v>0.04</v>
      </c>
      <c r="AQ34" s="703"/>
      <c r="AR34" s="702">
        <f t="shared" ref="AR34" si="296">AR33/200</f>
        <v>0.12</v>
      </c>
      <c r="AS34" s="703"/>
      <c r="AT34" s="702">
        <f t="shared" ref="AT34" si="297">AT33/200</f>
        <v>0.12</v>
      </c>
      <c r="AU34" s="703"/>
      <c r="AV34" s="702">
        <f t="shared" ref="AV34" si="298">AV33/200</f>
        <v>0.12</v>
      </c>
      <c r="AW34" s="703"/>
      <c r="AX34" s="702">
        <f t="shared" ref="AX34" si="299">AX33/200</f>
        <v>0.12</v>
      </c>
      <c r="AY34" s="703"/>
      <c r="AZ34" s="702">
        <f t="shared" ref="AZ34" si="300">AZ33/200</f>
        <v>0.12</v>
      </c>
      <c r="BA34" s="703"/>
      <c r="BB34" s="702">
        <f t="shared" ref="BB34" si="301">BB33/200</f>
        <v>0.12</v>
      </c>
      <c r="BC34" s="703"/>
      <c r="BD34" s="702">
        <f t="shared" ref="BD34" si="302">BD33/200</f>
        <v>0.12</v>
      </c>
      <c r="BE34" s="703"/>
      <c r="BF34" s="702">
        <f t="shared" ref="BF34" si="303">BF33/200</f>
        <v>0.12</v>
      </c>
      <c r="BG34" s="703"/>
      <c r="BH34" s="702">
        <f t="shared" ref="BH34" si="304">BH33/200</f>
        <v>0.12</v>
      </c>
      <c r="BI34" s="703"/>
      <c r="BJ34" s="702">
        <f t="shared" ref="BJ34" si="305">BJ33/200</f>
        <v>0.12</v>
      </c>
      <c r="BK34" s="703"/>
      <c r="BL34" s="702">
        <f t="shared" ref="BL34" si="306">BL33/200</f>
        <v>0.12</v>
      </c>
      <c r="BM34" s="703"/>
      <c r="BN34" s="702">
        <f t="shared" ref="BN34" si="307">BN33/200</f>
        <v>0.08</v>
      </c>
      <c r="BO34" s="703"/>
      <c r="BP34" s="702">
        <f t="shared" ref="BP34" si="308">BP33/200</f>
        <v>0.08</v>
      </c>
      <c r="BQ34" s="703"/>
      <c r="BR34" s="702">
        <f t="shared" ref="BR34" si="309">BR33/200</f>
        <v>0.12</v>
      </c>
      <c r="BS34" s="703"/>
      <c r="BT34" s="702">
        <f t="shared" ref="BT34" si="310">BT33/200</f>
        <v>0.12</v>
      </c>
      <c r="BU34" s="703"/>
      <c r="BV34" s="702">
        <f t="shared" ref="BV34" si="311">BV33/200</f>
        <v>0.12</v>
      </c>
      <c r="BW34" s="703"/>
      <c r="BX34" s="702">
        <f t="shared" ref="BX34" si="312">BX33/200</f>
        <v>0.12</v>
      </c>
      <c r="BY34" s="703"/>
      <c r="BZ34" s="702">
        <f t="shared" ref="BZ34" si="313">BZ33/200</f>
        <v>0.12</v>
      </c>
      <c r="CA34" s="703"/>
      <c r="CB34" s="702">
        <f t="shared" ref="CB34" si="314">CB33/200</f>
        <v>0.12</v>
      </c>
      <c r="CC34" s="703"/>
      <c r="CD34" s="702">
        <f t="shared" ref="CD34" si="315">CD33/200</f>
        <v>0.08</v>
      </c>
      <c r="CE34" s="703"/>
      <c r="CF34" s="702">
        <f t="shared" ref="CF34" si="316">CF33/200</f>
        <v>0.08</v>
      </c>
      <c r="CG34" s="703"/>
      <c r="CH34" s="702">
        <f t="shared" ref="CH34" si="317">CH33/200</f>
        <v>0.08</v>
      </c>
      <c r="CI34" s="703"/>
      <c r="CJ34" s="702">
        <f t="shared" ref="CJ34" si="318">CJ33/200</f>
        <v>0.08</v>
      </c>
      <c r="CK34" s="703"/>
      <c r="CL34" s="702">
        <f t="shared" ref="CL34" si="319">CL33/200</f>
        <v>0.04</v>
      </c>
      <c r="CM34" s="703"/>
      <c r="CN34" s="702">
        <f t="shared" ref="CN34" si="320">CN33/200</f>
        <v>0.08</v>
      </c>
      <c r="CO34" s="703"/>
      <c r="CP34" s="702">
        <f t="shared" ref="CP34" si="321">CP33/200</f>
        <v>0.12</v>
      </c>
      <c r="CQ34" s="703"/>
      <c r="CR34" s="702">
        <f t="shared" ref="CR34" si="322">CR33/200</f>
        <v>0.12</v>
      </c>
      <c r="CS34" s="703"/>
      <c r="CT34" s="702">
        <f t="shared" ref="CT34" si="323">CT33/200</f>
        <v>0.12</v>
      </c>
      <c r="CU34" s="703"/>
      <c r="CV34" s="702">
        <f t="shared" ref="CV34" si="324">CV33/200</f>
        <v>0.12</v>
      </c>
      <c r="CW34" s="703"/>
      <c r="CX34" s="702">
        <f t="shared" ref="CX34" si="325">CX33/200</f>
        <v>0.12</v>
      </c>
      <c r="CY34" s="703"/>
      <c r="CZ34" s="702">
        <f t="shared" ref="CZ34" si="326">CZ33/200</f>
        <v>0.08</v>
      </c>
      <c r="DA34" s="703"/>
      <c r="DB34" s="702">
        <f t="shared" ref="DB34" si="327">DB33/200</f>
        <v>0.08</v>
      </c>
      <c r="DC34" s="703"/>
      <c r="DD34" s="702">
        <f t="shared" ref="DD34" si="328">DD33/200</f>
        <v>0.08</v>
      </c>
      <c r="DE34" s="703"/>
      <c r="DF34" s="702">
        <f t="shared" ref="DF34" si="329">DF33/200</f>
        <v>0.08</v>
      </c>
      <c r="DG34" s="703"/>
      <c r="DH34" s="702">
        <f t="shared" ref="DH34" si="330">DH33/200</f>
        <v>0.08</v>
      </c>
      <c r="DI34" s="703"/>
      <c r="DJ34" s="702">
        <f t="shared" ref="DJ34" si="331">DJ33/200</f>
        <v>0.04</v>
      </c>
      <c r="DK34" s="703"/>
      <c r="DL34" s="700"/>
      <c r="DM34" s="701"/>
      <c r="DN34" s="700"/>
      <c r="DO34" s="701"/>
      <c r="DP34" s="700"/>
      <c r="DQ34" s="701"/>
      <c r="DR34" s="702">
        <f t="shared" ref="DR34" si="332">DR33/200</f>
        <v>0.04</v>
      </c>
      <c r="DS34" s="703"/>
      <c r="DT34" s="702">
        <f t="shared" ref="DT34" si="333">DT33/200</f>
        <v>0.04</v>
      </c>
      <c r="DU34" s="703"/>
      <c r="DV34" s="702">
        <f t="shared" ref="DV34" si="334">DV33/200</f>
        <v>0.04</v>
      </c>
      <c r="DW34" s="703"/>
      <c r="DX34" s="700"/>
      <c r="DY34" s="701"/>
      <c r="DZ34" s="700"/>
      <c r="EA34" s="701"/>
      <c r="EB34" s="700"/>
      <c r="EC34" s="709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32">
        <f t="shared" si="62"/>
        <v>0</v>
      </c>
      <c r="EL34" s="535">
        <f t="shared" si="0"/>
        <v>0</v>
      </c>
      <c r="EM34" s="535">
        <f t="shared" si="1"/>
        <v>0</v>
      </c>
      <c r="EN34" s="34">
        <f t="shared" si="2"/>
        <v>0</v>
      </c>
      <c r="EO34" s="49"/>
      <c r="EP34" s="49"/>
      <c r="EQ34" s="49"/>
      <c r="ER34" s="519"/>
      <c r="ES34" s="519"/>
      <c r="ET34" s="519"/>
      <c r="EU34" s="519"/>
      <c r="EV34" s="50"/>
    </row>
    <row r="35" spans="1:152" ht="9" hidden="1" customHeight="1" x14ac:dyDescent="0.2">
      <c r="A35" s="144"/>
      <c r="B35" s="129" t="s">
        <v>24</v>
      </c>
      <c r="C35" s="104"/>
      <c r="D35" s="104" t="s">
        <v>19</v>
      </c>
      <c r="E35" s="139" t="s">
        <v>19</v>
      </c>
      <c r="F35" s="717"/>
      <c r="G35" s="717"/>
      <c r="H35" s="716"/>
      <c r="I35" s="716"/>
      <c r="J35" s="716"/>
      <c r="K35" s="716"/>
      <c r="L35" s="716"/>
      <c r="M35" s="716"/>
      <c r="N35" s="716"/>
      <c r="O35" s="716"/>
      <c r="P35" s="716"/>
      <c r="Q35" s="716"/>
      <c r="R35" s="716"/>
      <c r="S35" s="716"/>
      <c r="T35" s="716"/>
      <c r="U35" s="716"/>
      <c r="V35" s="716"/>
      <c r="W35" s="716"/>
      <c r="X35" s="716"/>
      <c r="Y35" s="716"/>
      <c r="Z35" s="716"/>
      <c r="AA35" s="716"/>
      <c r="AB35" s="716"/>
      <c r="AC35" s="716"/>
      <c r="AD35" s="716"/>
      <c r="AE35" s="716"/>
      <c r="AF35" s="716"/>
      <c r="AG35" s="716"/>
      <c r="AH35" s="716"/>
      <c r="AI35" s="716"/>
      <c r="AJ35" s="716"/>
      <c r="AK35" s="716"/>
      <c r="AL35" s="716"/>
      <c r="AM35" s="716"/>
      <c r="AN35" s="716"/>
      <c r="AO35" s="716"/>
      <c r="AP35" s="716"/>
      <c r="AQ35" s="716"/>
      <c r="AR35" s="716"/>
      <c r="AS35" s="716"/>
      <c r="AT35" s="716"/>
      <c r="AU35" s="716"/>
      <c r="AV35" s="716"/>
      <c r="AW35" s="716"/>
      <c r="AX35" s="716"/>
      <c r="AY35" s="716"/>
      <c r="AZ35" s="716"/>
      <c r="BA35" s="716"/>
      <c r="BB35" s="716"/>
      <c r="BC35" s="716"/>
      <c r="BD35" s="716"/>
      <c r="BE35" s="716"/>
      <c r="BF35" s="716"/>
      <c r="BG35" s="716"/>
      <c r="BH35" s="716"/>
      <c r="BI35" s="716"/>
      <c r="BJ35" s="716"/>
      <c r="BK35" s="716"/>
      <c r="BL35" s="716"/>
      <c r="BM35" s="716"/>
      <c r="BN35" s="716"/>
      <c r="BO35" s="716"/>
      <c r="BP35" s="716"/>
      <c r="BQ35" s="716"/>
      <c r="BR35" s="716"/>
      <c r="BS35" s="716"/>
      <c r="BT35" s="716"/>
      <c r="BU35" s="716"/>
      <c r="BV35" s="716"/>
      <c r="BW35" s="716"/>
      <c r="BX35" s="716"/>
      <c r="BY35" s="716"/>
      <c r="BZ35" s="716"/>
      <c r="CA35" s="716"/>
      <c r="CB35" s="716"/>
      <c r="CC35" s="716"/>
      <c r="CD35" s="716"/>
      <c r="CE35" s="716"/>
      <c r="CF35" s="716"/>
      <c r="CG35" s="716"/>
      <c r="CH35" s="716"/>
      <c r="CI35" s="716"/>
      <c r="CJ35" s="716"/>
      <c r="CK35" s="716"/>
      <c r="CL35" s="716"/>
      <c r="CM35" s="716"/>
      <c r="CN35" s="716"/>
      <c r="CO35" s="716"/>
      <c r="CP35" s="716"/>
      <c r="CQ35" s="716"/>
      <c r="CR35" s="716"/>
      <c r="CS35" s="716"/>
      <c r="CT35" s="716"/>
      <c r="CU35" s="716"/>
      <c r="CV35" s="716"/>
      <c r="CW35" s="716"/>
      <c r="CX35" s="716"/>
      <c r="CY35" s="716"/>
      <c r="CZ35" s="716"/>
      <c r="DA35" s="716"/>
      <c r="DB35" s="716"/>
      <c r="DC35" s="716"/>
      <c r="DD35" s="716"/>
      <c r="DE35" s="716"/>
      <c r="DF35" s="716"/>
      <c r="DG35" s="716"/>
      <c r="DH35" s="716"/>
      <c r="DI35" s="716"/>
      <c r="DJ35" s="716"/>
      <c r="DK35" s="716"/>
      <c r="DL35" s="716"/>
      <c r="DM35" s="716"/>
      <c r="DN35" s="716"/>
      <c r="DO35" s="716"/>
      <c r="DP35" s="716"/>
      <c r="DQ35" s="716"/>
      <c r="DR35" s="716"/>
      <c r="DS35" s="716"/>
      <c r="DT35" s="716"/>
      <c r="DU35" s="716"/>
      <c r="DV35" s="716"/>
      <c r="DW35" s="716"/>
      <c r="DX35" s="716"/>
      <c r="DY35" s="716"/>
      <c r="DZ35" s="718"/>
      <c r="EA35" s="722"/>
      <c r="EB35" s="718"/>
      <c r="EC35" s="719"/>
      <c r="ED35" s="49"/>
      <c r="EE35" s="523"/>
      <c r="EF35" s="530"/>
      <c r="EG35" s="530"/>
      <c r="EH35" s="524"/>
      <c r="EI35" s="49"/>
      <c r="EJ35" s="49"/>
      <c r="EK35" s="525">
        <f t="shared" si="62"/>
        <v>0</v>
      </c>
      <c r="EL35" s="533">
        <f t="shared" si="0"/>
        <v>0</v>
      </c>
      <c r="EM35" s="533">
        <f t="shared" si="1"/>
        <v>0</v>
      </c>
      <c r="EN35" s="527">
        <f t="shared" si="2"/>
        <v>0</v>
      </c>
      <c r="EO35" s="49"/>
      <c r="EP35" s="49"/>
      <c r="EQ35" s="49"/>
      <c r="ER35" s="528"/>
      <c r="ES35" s="528"/>
      <c r="ET35" s="528"/>
      <c r="EU35" s="528"/>
      <c r="EV35" s="50"/>
    </row>
    <row r="36" spans="1:152" ht="9" hidden="1" customHeight="1" x14ac:dyDescent="0.2">
      <c r="A36" s="144"/>
      <c r="B36" s="119"/>
      <c r="C36" s="624"/>
      <c r="D36" s="91"/>
      <c r="E36" s="140"/>
      <c r="F36" s="720"/>
      <c r="G36" s="721"/>
      <c r="H36" s="695"/>
      <c r="I36" s="696"/>
      <c r="J36" s="695"/>
      <c r="K36" s="696"/>
      <c r="L36" s="695"/>
      <c r="M36" s="696"/>
      <c r="N36" s="695"/>
      <c r="O36" s="696"/>
      <c r="P36" s="695"/>
      <c r="Q36" s="696"/>
      <c r="R36" s="695"/>
      <c r="S36" s="696"/>
      <c r="T36" s="695"/>
      <c r="U36" s="696"/>
      <c r="V36" s="695"/>
      <c r="W36" s="696"/>
      <c r="X36" s="695"/>
      <c r="Y36" s="696"/>
      <c r="Z36" s="695"/>
      <c r="AA36" s="696"/>
      <c r="AB36" s="695"/>
      <c r="AC36" s="696"/>
      <c r="AD36" s="695"/>
      <c r="AE36" s="696"/>
      <c r="AF36" s="695"/>
      <c r="AG36" s="696"/>
      <c r="AH36" s="695"/>
      <c r="AI36" s="696"/>
      <c r="AJ36" s="695"/>
      <c r="AK36" s="696"/>
      <c r="AL36" s="695"/>
      <c r="AM36" s="696"/>
      <c r="AN36" s="695"/>
      <c r="AO36" s="696"/>
      <c r="AP36" s="695"/>
      <c r="AQ36" s="696"/>
      <c r="AR36" s="695"/>
      <c r="AS36" s="696"/>
      <c r="AT36" s="695"/>
      <c r="AU36" s="696"/>
      <c r="AV36" s="695"/>
      <c r="AW36" s="696"/>
      <c r="AX36" s="695"/>
      <c r="AY36" s="696"/>
      <c r="AZ36" s="695"/>
      <c r="BA36" s="696"/>
      <c r="BB36" s="695"/>
      <c r="BC36" s="696"/>
      <c r="BD36" s="695"/>
      <c r="BE36" s="696"/>
      <c r="BF36" s="695"/>
      <c r="BG36" s="696"/>
      <c r="BH36" s="695"/>
      <c r="BI36" s="696"/>
      <c r="BJ36" s="695"/>
      <c r="BK36" s="696"/>
      <c r="BL36" s="695"/>
      <c r="BM36" s="696"/>
      <c r="BN36" s="695"/>
      <c r="BO36" s="696"/>
      <c r="BP36" s="695"/>
      <c r="BQ36" s="696"/>
      <c r="BR36" s="695"/>
      <c r="BS36" s="696"/>
      <c r="BT36" s="695"/>
      <c r="BU36" s="696"/>
      <c r="BV36" s="695"/>
      <c r="BW36" s="696"/>
      <c r="BX36" s="695"/>
      <c r="BY36" s="696"/>
      <c r="BZ36" s="695"/>
      <c r="CA36" s="696"/>
      <c r="CB36" s="695"/>
      <c r="CC36" s="696"/>
      <c r="CD36" s="695"/>
      <c r="CE36" s="696"/>
      <c r="CF36" s="695"/>
      <c r="CG36" s="696"/>
      <c r="CH36" s="695"/>
      <c r="CI36" s="696"/>
      <c r="CJ36" s="695"/>
      <c r="CK36" s="696"/>
      <c r="CL36" s="695"/>
      <c r="CM36" s="696"/>
      <c r="CN36" s="695"/>
      <c r="CO36" s="696"/>
      <c r="CP36" s="695"/>
      <c r="CQ36" s="696"/>
      <c r="CR36" s="695"/>
      <c r="CS36" s="696"/>
      <c r="CT36" s="695"/>
      <c r="CU36" s="696"/>
      <c r="CV36" s="695"/>
      <c r="CW36" s="696"/>
      <c r="CX36" s="695"/>
      <c r="CY36" s="696"/>
      <c r="CZ36" s="695"/>
      <c r="DA36" s="696"/>
      <c r="DB36" s="695"/>
      <c r="DC36" s="696"/>
      <c r="DD36" s="695"/>
      <c r="DE36" s="696"/>
      <c r="DF36" s="695"/>
      <c r="DG36" s="696"/>
      <c r="DH36" s="695"/>
      <c r="DI36" s="696"/>
      <c r="DJ36" s="695"/>
      <c r="DK36" s="696"/>
      <c r="DL36" s="695"/>
      <c r="DM36" s="696"/>
      <c r="DN36" s="695"/>
      <c r="DO36" s="696"/>
      <c r="DP36" s="695"/>
      <c r="DQ36" s="696"/>
      <c r="DR36" s="695"/>
      <c r="DS36" s="696"/>
      <c r="DT36" s="695"/>
      <c r="DU36" s="696"/>
      <c r="DV36" s="695"/>
      <c r="DW36" s="696"/>
      <c r="DX36" s="695"/>
      <c r="DY36" s="696"/>
      <c r="DZ36" s="695"/>
      <c r="EA36" s="696"/>
      <c r="EB36" s="695"/>
      <c r="EC36" s="697"/>
      <c r="ED36" s="49"/>
      <c r="EE36" s="523"/>
      <c r="EF36" s="530"/>
      <c r="EG36" s="530"/>
      <c r="EH36" s="524"/>
      <c r="EI36" s="49"/>
      <c r="EJ36" s="49"/>
      <c r="EK36" s="32">
        <f t="shared" si="62"/>
        <v>0</v>
      </c>
      <c r="EL36" s="535">
        <f t="shared" si="0"/>
        <v>0</v>
      </c>
      <c r="EM36" s="535">
        <f t="shared" si="1"/>
        <v>0</v>
      </c>
      <c r="EN36" s="34">
        <f t="shared" si="2"/>
        <v>0</v>
      </c>
      <c r="EO36" s="49"/>
      <c r="EP36" s="49"/>
      <c r="EQ36" s="49"/>
      <c r="ER36" s="519"/>
      <c r="ES36" s="519"/>
      <c r="ET36" s="519"/>
      <c r="EU36" s="519"/>
      <c r="EV36" s="50"/>
    </row>
    <row r="37" spans="1:152" ht="9" hidden="1" customHeight="1" x14ac:dyDescent="0.2">
      <c r="A37" s="144"/>
      <c r="B37" s="552" t="s">
        <v>23</v>
      </c>
      <c r="C37" s="624"/>
      <c r="D37" s="624" t="s">
        <v>19</v>
      </c>
      <c r="E37" s="140" t="s">
        <v>19</v>
      </c>
      <c r="F37" s="723"/>
      <c r="G37" s="723"/>
      <c r="H37" s="693"/>
      <c r="I37" s="693"/>
      <c r="J37" s="693"/>
      <c r="K37" s="693"/>
      <c r="L37" s="693"/>
      <c r="M37" s="693"/>
      <c r="N37" s="693"/>
      <c r="O37" s="693"/>
      <c r="P37" s="693"/>
      <c r="Q37" s="693"/>
      <c r="R37" s="693"/>
      <c r="S37" s="693"/>
      <c r="T37" s="693"/>
      <c r="U37" s="693"/>
      <c r="V37" s="693"/>
      <c r="W37" s="693"/>
      <c r="X37" s="693"/>
      <c r="Y37" s="693"/>
      <c r="Z37" s="693"/>
      <c r="AA37" s="693"/>
      <c r="AB37" s="693"/>
      <c r="AC37" s="693"/>
      <c r="AD37" s="693"/>
      <c r="AE37" s="693"/>
      <c r="AF37" s="693"/>
      <c r="AG37" s="693"/>
      <c r="AH37" s="693"/>
      <c r="AI37" s="693"/>
      <c r="AJ37" s="693"/>
      <c r="AK37" s="693"/>
      <c r="AL37" s="693"/>
      <c r="AM37" s="693"/>
      <c r="AN37" s="693"/>
      <c r="AO37" s="693"/>
      <c r="AP37" s="693"/>
      <c r="AQ37" s="693"/>
      <c r="AR37" s="693"/>
      <c r="AS37" s="693"/>
      <c r="AT37" s="693"/>
      <c r="AU37" s="693"/>
      <c r="AV37" s="693"/>
      <c r="AW37" s="693"/>
      <c r="AX37" s="693"/>
      <c r="AY37" s="693"/>
      <c r="AZ37" s="693"/>
      <c r="BA37" s="693"/>
      <c r="BB37" s="693"/>
      <c r="BC37" s="693"/>
      <c r="BD37" s="693"/>
      <c r="BE37" s="693"/>
      <c r="BF37" s="693"/>
      <c r="BG37" s="693"/>
      <c r="BH37" s="693"/>
      <c r="BI37" s="693"/>
      <c r="BJ37" s="693"/>
      <c r="BK37" s="693"/>
      <c r="BL37" s="693"/>
      <c r="BM37" s="693"/>
      <c r="BN37" s="693"/>
      <c r="BO37" s="693"/>
      <c r="BP37" s="693"/>
      <c r="BQ37" s="693"/>
      <c r="BR37" s="693"/>
      <c r="BS37" s="693"/>
      <c r="BT37" s="693"/>
      <c r="BU37" s="693"/>
      <c r="BV37" s="693"/>
      <c r="BW37" s="693"/>
      <c r="BX37" s="693"/>
      <c r="BY37" s="693"/>
      <c r="BZ37" s="693"/>
      <c r="CA37" s="693"/>
      <c r="CB37" s="693"/>
      <c r="CC37" s="693"/>
      <c r="CD37" s="693"/>
      <c r="CE37" s="693"/>
      <c r="CF37" s="693"/>
      <c r="CG37" s="693"/>
      <c r="CH37" s="693"/>
      <c r="CI37" s="693"/>
      <c r="CJ37" s="693"/>
      <c r="CK37" s="693"/>
      <c r="CL37" s="693"/>
      <c r="CM37" s="693"/>
      <c r="CN37" s="693"/>
      <c r="CO37" s="693"/>
      <c r="CP37" s="693"/>
      <c r="CQ37" s="693"/>
      <c r="CR37" s="693"/>
      <c r="CS37" s="693"/>
      <c r="CT37" s="693"/>
      <c r="CU37" s="693"/>
      <c r="CV37" s="693"/>
      <c r="CW37" s="693"/>
      <c r="CX37" s="693"/>
      <c r="CY37" s="693"/>
      <c r="CZ37" s="693"/>
      <c r="DA37" s="693"/>
      <c r="DB37" s="693"/>
      <c r="DC37" s="693"/>
      <c r="DD37" s="693"/>
      <c r="DE37" s="693"/>
      <c r="DF37" s="693"/>
      <c r="DG37" s="693"/>
      <c r="DH37" s="693"/>
      <c r="DI37" s="693"/>
      <c r="DJ37" s="693"/>
      <c r="DK37" s="693"/>
      <c r="DL37" s="693"/>
      <c r="DM37" s="693"/>
      <c r="DN37" s="693"/>
      <c r="DO37" s="693"/>
      <c r="DP37" s="693"/>
      <c r="DQ37" s="693"/>
      <c r="DR37" s="693"/>
      <c r="DS37" s="693"/>
      <c r="DT37" s="693"/>
      <c r="DU37" s="693"/>
      <c r="DV37" s="693"/>
      <c r="DW37" s="693"/>
      <c r="DX37" s="693"/>
      <c r="DY37" s="693"/>
      <c r="DZ37" s="695"/>
      <c r="EA37" s="696"/>
      <c r="EB37" s="695"/>
      <c r="EC37" s="697"/>
      <c r="ED37" s="49"/>
      <c r="EE37" s="523"/>
      <c r="EF37" s="530"/>
      <c r="EG37" s="530"/>
      <c r="EH37" s="524"/>
      <c r="EI37" s="49"/>
      <c r="EJ37" s="49"/>
      <c r="EK37" s="525">
        <f t="shared" si="62"/>
        <v>0</v>
      </c>
      <c r="EL37" s="533">
        <f t="shared" si="0"/>
        <v>0</v>
      </c>
      <c r="EM37" s="533">
        <f t="shared" si="1"/>
        <v>0</v>
      </c>
      <c r="EN37" s="527">
        <f t="shared" si="2"/>
        <v>0</v>
      </c>
      <c r="EO37" s="49"/>
      <c r="EP37" s="49"/>
      <c r="EQ37" s="49"/>
      <c r="ER37" s="528"/>
      <c r="ES37" s="528"/>
      <c r="ET37" s="528"/>
      <c r="EU37" s="528"/>
      <c r="EV37" s="50"/>
    </row>
    <row r="38" spans="1:152" ht="9" hidden="1" customHeight="1" x14ac:dyDescent="0.2">
      <c r="A38" s="144"/>
      <c r="B38" s="552"/>
      <c r="C38" s="624"/>
      <c r="D38" s="91"/>
      <c r="E38" s="140"/>
      <c r="F38" s="720"/>
      <c r="G38" s="721"/>
      <c r="H38" s="695"/>
      <c r="I38" s="696"/>
      <c r="J38" s="695"/>
      <c r="K38" s="696"/>
      <c r="L38" s="695"/>
      <c r="M38" s="696"/>
      <c r="N38" s="695"/>
      <c r="O38" s="696"/>
      <c r="P38" s="695"/>
      <c r="Q38" s="696"/>
      <c r="R38" s="695"/>
      <c r="S38" s="696"/>
      <c r="T38" s="695"/>
      <c r="U38" s="696"/>
      <c r="V38" s="695"/>
      <c r="W38" s="696"/>
      <c r="X38" s="695"/>
      <c r="Y38" s="696"/>
      <c r="Z38" s="695"/>
      <c r="AA38" s="696"/>
      <c r="AB38" s="695"/>
      <c r="AC38" s="696"/>
      <c r="AD38" s="695"/>
      <c r="AE38" s="696"/>
      <c r="AF38" s="695"/>
      <c r="AG38" s="696"/>
      <c r="AH38" s="695"/>
      <c r="AI38" s="696"/>
      <c r="AJ38" s="695"/>
      <c r="AK38" s="696"/>
      <c r="AL38" s="695"/>
      <c r="AM38" s="696"/>
      <c r="AN38" s="695"/>
      <c r="AO38" s="696"/>
      <c r="AP38" s="695"/>
      <c r="AQ38" s="696"/>
      <c r="AR38" s="695"/>
      <c r="AS38" s="696"/>
      <c r="AT38" s="695"/>
      <c r="AU38" s="696"/>
      <c r="AV38" s="695"/>
      <c r="AW38" s="696"/>
      <c r="AX38" s="695"/>
      <c r="AY38" s="696"/>
      <c r="AZ38" s="695"/>
      <c r="BA38" s="696"/>
      <c r="BB38" s="695"/>
      <c r="BC38" s="696"/>
      <c r="BD38" s="695"/>
      <c r="BE38" s="696"/>
      <c r="BF38" s="695"/>
      <c r="BG38" s="696"/>
      <c r="BH38" s="695"/>
      <c r="BI38" s="696"/>
      <c r="BJ38" s="695"/>
      <c r="BK38" s="696"/>
      <c r="BL38" s="695"/>
      <c r="BM38" s="696"/>
      <c r="BN38" s="695"/>
      <c r="BO38" s="696"/>
      <c r="BP38" s="695"/>
      <c r="BQ38" s="696"/>
      <c r="BR38" s="695"/>
      <c r="BS38" s="696"/>
      <c r="BT38" s="695"/>
      <c r="BU38" s="696"/>
      <c r="BV38" s="695"/>
      <c r="BW38" s="696"/>
      <c r="BX38" s="695"/>
      <c r="BY38" s="696"/>
      <c r="BZ38" s="695"/>
      <c r="CA38" s="696"/>
      <c r="CB38" s="695"/>
      <c r="CC38" s="696"/>
      <c r="CD38" s="695"/>
      <c r="CE38" s="696"/>
      <c r="CF38" s="695"/>
      <c r="CG38" s="696"/>
      <c r="CH38" s="695"/>
      <c r="CI38" s="696"/>
      <c r="CJ38" s="695"/>
      <c r="CK38" s="696"/>
      <c r="CL38" s="695"/>
      <c r="CM38" s="696"/>
      <c r="CN38" s="695"/>
      <c r="CO38" s="696"/>
      <c r="CP38" s="695"/>
      <c r="CQ38" s="696"/>
      <c r="CR38" s="695"/>
      <c r="CS38" s="696"/>
      <c r="CT38" s="695"/>
      <c r="CU38" s="696"/>
      <c r="CV38" s="695"/>
      <c r="CW38" s="696"/>
      <c r="CX38" s="695"/>
      <c r="CY38" s="696"/>
      <c r="CZ38" s="695"/>
      <c r="DA38" s="696"/>
      <c r="DB38" s="695"/>
      <c r="DC38" s="696"/>
      <c r="DD38" s="695"/>
      <c r="DE38" s="696"/>
      <c r="DF38" s="695"/>
      <c r="DG38" s="696"/>
      <c r="DH38" s="695"/>
      <c r="DI38" s="696"/>
      <c r="DJ38" s="695"/>
      <c r="DK38" s="696"/>
      <c r="DL38" s="695"/>
      <c r="DM38" s="696"/>
      <c r="DN38" s="695"/>
      <c r="DO38" s="696"/>
      <c r="DP38" s="695"/>
      <c r="DQ38" s="696"/>
      <c r="DR38" s="695"/>
      <c r="DS38" s="696"/>
      <c r="DT38" s="695"/>
      <c r="DU38" s="696"/>
      <c r="DV38" s="695"/>
      <c r="DW38" s="696"/>
      <c r="DX38" s="695"/>
      <c r="DY38" s="696"/>
      <c r="DZ38" s="695"/>
      <c r="EA38" s="696"/>
      <c r="EB38" s="695"/>
      <c r="EC38" s="697"/>
      <c r="ED38" s="49"/>
      <c r="EE38" s="523"/>
      <c r="EF38" s="530"/>
      <c r="EG38" s="530"/>
      <c r="EH38" s="524"/>
      <c r="EI38" s="49"/>
      <c r="EJ38" s="49"/>
      <c r="EK38" s="32">
        <f t="shared" si="62"/>
        <v>0</v>
      </c>
      <c r="EL38" s="535">
        <f t="shared" si="0"/>
        <v>0</v>
      </c>
      <c r="EM38" s="535">
        <f t="shared" si="1"/>
        <v>0</v>
      </c>
      <c r="EN38" s="34">
        <f t="shared" si="2"/>
        <v>0</v>
      </c>
      <c r="EO38" s="49"/>
      <c r="EP38" s="49"/>
      <c r="EQ38" s="49"/>
      <c r="ER38" s="519"/>
      <c r="ES38" s="519"/>
      <c r="ET38" s="519"/>
      <c r="EU38" s="519"/>
      <c r="EV38" s="50"/>
    </row>
    <row r="39" spans="1:152" ht="9" hidden="1" customHeight="1" x14ac:dyDescent="0.2">
      <c r="A39" s="144"/>
      <c r="B39" s="119" t="s">
        <v>25</v>
      </c>
      <c r="C39" s="624"/>
      <c r="D39" s="624" t="s">
        <v>19</v>
      </c>
      <c r="E39" s="140" t="s">
        <v>19</v>
      </c>
      <c r="F39" s="723"/>
      <c r="G39" s="723"/>
      <c r="H39" s="693"/>
      <c r="I39" s="693"/>
      <c r="J39" s="693"/>
      <c r="K39" s="693"/>
      <c r="L39" s="693"/>
      <c r="M39" s="693"/>
      <c r="N39" s="693"/>
      <c r="O39" s="693"/>
      <c r="P39" s="693"/>
      <c r="Q39" s="693"/>
      <c r="R39" s="693"/>
      <c r="S39" s="693"/>
      <c r="T39" s="693"/>
      <c r="U39" s="693"/>
      <c r="V39" s="693"/>
      <c r="W39" s="693"/>
      <c r="X39" s="693"/>
      <c r="Y39" s="693"/>
      <c r="Z39" s="693"/>
      <c r="AA39" s="693"/>
      <c r="AB39" s="693"/>
      <c r="AC39" s="693"/>
      <c r="AD39" s="693"/>
      <c r="AE39" s="693"/>
      <c r="AF39" s="693"/>
      <c r="AG39" s="693"/>
      <c r="AH39" s="693"/>
      <c r="AI39" s="693"/>
      <c r="AJ39" s="693"/>
      <c r="AK39" s="693"/>
      <c r="AL39" s="693"/>
      <c r="AM39" s="693"/>
      <c r="AN39" s="693"/>
      <c r="AO39" s="693"/>
      <c r="AP39" s="693"/>
      <c r="AQ39" s="693"/>
      <c r="AR39" s="693"/>
      <c r="AS39" s="693"/>
      <c r="AT39" s="693"/>
      <c r="AU39" s="693"/>
      <c r="AV39" s="693"/>
      <c r="AW39" s="693"/>
      <c r="AX39" s="693"/>
      <c r="AY39" s="693"/>
      <c r="AZ39" s="693"/>
      <c r="BA39" s="693"/>
      <c r="BB39" s="693"/>
      <c r="BC39" s="693"/>
      <c r="BD39" s="693"/>
      <c r="BE39" s="693"/>
      <c r="BF39" s="693"/>
      <c r="BG39" s="693"/>
      <c r="BH39" s="693"/>
      <c r="BI39" s="693"/>
      <c r="BJ39" s="693"/>
      <c r="BK39" s="693"/>
      <c r="BL39" s="693"/>
      <c r="BM39" s="693"/>
      <c r="BN39" s="693"/>
      <c r="BO39" s="693"/>
      <c r="BP39" s="693"/>
      <c r="BQ39" s="693"/>
      <c r="BR39" s="693"/>
      <c r="BS39" s="693"/>
      <c r="BT39" s="693"/>
      <c r="BU39" s="693"/>
      <c r="BV39" s="693"/>
      <c r="BW39" s="693"/>
      <c r="BX39" s="693"/>
      <c r="BY39" s="693"/>
      <c r="BZ39" s="693"/>
      <c r="CA39" s="693"/>
      <c r="CB39" s="693"/>
      <c r="CC39" s="693"/>
      <c r="CD39" s="693"/>
      <c r="CE39" s="693"/>
      <c r="CF39" s="693"/>
      <c r="CG39" s="693"/>
      <c r="CH39" s="693"/>
      <c r="CI39" s="693"/>
      <c r="CJ39" s="693"/>
      <c r="CK39" s="693"/>
      <c r="CL39" s="693"/>
      <c r="CM39" s="693"/>
      <c r="CN39" s="693"/>
      <c r="CO39" s="693"/>
      <c r="CP39" s="693"/>
      <c r="CQ39" s="693"/>
      <c r="CR39" s="693"/>
      <c r="CS39" s="693"/>
      <c r="CT39" s="693"/>
      <c r="CU39" s="693"/>
      <c r="CV39" s="693"/>
      <c r="CW39" s="693"/>
      <c r="CX39" s="693"/>
      <c r="CY39" s="693"/>
      <c r="CZ39" s="693"/>
      <c r="DA39" s="693"/>
      <c r="DB39" s="693"/>
      <c r="DC39" s="693"/>
      <c r="DD39" s="693"/>
      <c r="DE39" s="693"/>
      <c r="DF39" s="693"/>
      <c r="DG39" s="693"/>
      <c r="DH39" s="693"/>
      <c r="DI39" s="693"/>
      <c r="DJ39" s="693"/>
      <c r="DK39" s="693"/>
      <c r="DL39" s="693"/>
      <c r="DM39" s="693"/>
      <c r="DN39" s="693"/>
      <c r="DO39" s="693"/>
      <c r="DP39" s="693"/>
      <c r="DQ39" s="693"/>
      <c r="DR39" s="693"/>
      <c r="DS39" s="693"/>
      <c r="DT39" s="693"/>
      <c r="DU39" s="693"/>
      <c r="DV39" s="693"/>
      <c r="DW39" s="693"/>
      <c r="DX39" s="693"/>
      <c r="DY39" s="693"/>
      <c r="DZ39" s="695"/>
      <c r="EA39" s="696"/>
      <c r="EB39" s="695"/>
      <c r="EC39" s="697"/>
      <c r="ED39" s="49"/>
      <c r="EE39" s="523"/>
      <c r="EF39" s="530"/>
      <c r="EG39" s="530"/>
      <c r="EH39" s="524"/>
      <c r="EI39" s="49"/>
      <c r="EJ39" s="49"/>
      <c r="EK39" s="525">
        <f t="shared" si="62"/>
        <v>0</v>
      </c>
      <c r="EL39" s="533">
        <f t="shared" si="0"/>
        <v>0</v>
      </c>
      <c r="EM39" s="533">
        <f t="shared" si="1"/>
        <v>0</v>
      </c>
      <c r="EN39" s="527">
        <f t="shared" si="2"/>
        <v>0</v>
      </c>
      <c r="EO39" s="49"/>
      <c r="EP39" s="49"/>
      <c r="EQ39" s="49"/>
      <c r="ER39" s="528"/>
      <c r="ES39" s="528"/>
      <c r="ET39" s="528"/>
      <c r="EU39" s="528"/>
      <c r="EV39" s="50"/>
    </row>
    <row r="40" spans="1:152" ht="11.1" customHeight="1" x14ac:dyDescent="0.2">
      <c r="A40" s="144"/>
      <c r="B40" s="568" t="s">
        <v>188</v>
      </c>
      <c r="C40" s="107" t="s">
        <v>216</v>
      </c>
      <c r="D40" s="625" t="s">
        <v>196</v>
      </c>
      <c r="E40" s="626" t="s">
        <v>218</v>
      </c>
      <c r="F40" s="686"/>
      <c r="G40" s="686"/>
      <c r="H40" s="706">
        <v>20</v>
      </c>
      <c r="I40" s="706"/>
      <c r="J40" s="706">
        <v>20</v>
      </c>
      <c r="K40" s="706"/>
      <c r="L40" s="706">
        <v>20</v>
      </c>
      <c r="M40" s="706"/>
      <c r="N40" s="706">
        <v>20</v>
      </c>
      <c r="O40" s="706"/>
      <c r="P40" s="706">
        <v>20</v>
      </c>
      <c r="Q40" s="706"/>
      <c r="R40" s="706">
        <v>20</v>
      </c>
      <c r="S40" s="706"/>
      <c r="T40" s="706">
        <v>20</v>
      </c>
      <c r="U40" s="706"/>
      <c r="V40" s="706">
        <v>20</v>
      </c>
      <c r="W40" s="706"/>
      <c r="X40" s="706">
        <v>20</v>
      </c>
      <c r="Y40" s="706"/>
      <c r="Z40" s="706">
        <v>20</v>
      </c>
      <c r="AA40" s="706"/>
      <c r="AB40" s="706">
        <v>20</v>
      </c>
      <c r="AC40" s="706"/>
      <c r="AD40" s="706">
        <v>20</v>
      </c>
      <c r="AE40" s="706"/>
      <c r="AF40" s="706">
        <v>20</v>
      </c>
      <c r="AG40" s="706"/>
      <c r="AH40" s="706">
        <v>20</v>
      </c>
      <c r="AI40" s="706"/>
      <c r="AJ40" s="706">
        <v>20</v>
      </c>
      <c r="AK40" s="706"/>
      <c r="AL40" s="706">
        <v>20</v>
      </c>
      <c r="AM40" s="706"/>
      <c r="AN40" s="706">
        <v>20</v>
      </c>
      <c r="AO40" s="706"/>
      <c r="AP40" s="706">
        <v>30</v>
      </c>
      <c r="AQ40" s="706"/>
      <c r="AR40" s="706">
        <v>40</v>
      </c>
      <c r="AS40" s="706"/>
      <c r="AT40" s="706">
        <v>40</v>
      </c>
      <c r="AU40" s="706"/>
      <c r="AV40" s="706">
        <v>40</v>
      </c>
      <c r="AW40" s="706"/>
      <c r="AX40" s="706">
        <v>40</v>
      </c>
      <c r="AY40" s="706"/>
      <c r="AZ40" s="706">
        <v>40</v>
      </c>
      <c r="BA40" s="706"/>
      <c r="BB40" s="706">
        <v>40</v>
      </c>
      <c r="BC40" s="706"/>
      <c r="BD40" s="706">
        <v>40</v>
      </c>
      <c r="BE40" s="706"/>
      <c r="BF40" s="706">
        <v>40</v>
      </c>
      <c r="BG40" s="706"/>
      <c r="BH40" s="706">
        <v>40</v>
      </c>
      <c r="BI40" s="706"/>
      <c r="BJ40" s="706">
        <v>40</v>
      </c>
      <c r="BK40" s="706"/>
      <c r="BL40" s="706">
        <v>40</v>
      </c>
      <c r="BM40" s="706"/>
      <c r="BN40" s="706">
        <v>40</v>
      </c>
      <c r="BO40" s="706"/>
      <c r="BP40" s="706">
        <v>40</v>
      </c>
      <c r="BQ40" s="706"/>
      <c r="BR40" s="706">
        <v>40</v>
      </c>
      <c r="BS40" s="706"/>
      <c r="BT40" s="706">
        <v>40</v>
      </c>
      <c r="BU40" s="706"/>
      <c r="BV40" s="706">
        <v>40</v>
      </c>
      <c r="BW40" s="706"/>
      <c r="BX40" s="706">
        <v>40</v>
      </c>
      <c r="BY40" s="706"/>
      <c r="BZ40" s="706">
        <v>40</v>
      </c>
      <c r="CA40" s="706"/>
      <c r="CB40" s="706">
        <v>40</v>
      </c>
      <c r="CC40" s="706"/>
      <c r="CD40" s="706">
        <v>40</v>
      </c>
      <c r="CE40" s="706"/>
      <c r="CF40" s="706">
        <v>40</v>
      </c>
      <c r="CG40" s="706"/>
      <c r="CH40" s="706">
        <v>40</v>
      </c>
      <c r="CI40" s="706"/>
      <c r="CJ40" s="706">
        <v>50</v>
      </c>
      <c r="CK40" s="706"/>
      <c r="CL40" s="706">
        <v>40</v>
      </c>
      <c r="CM40" s="706"/>
      <c r="CN40" s="706">
        <v>40</v>
      </c>
      <c r="CO40" s="706"/>
      <c r="CP40" s="706">
        <v>40</v>
      </c>
      <c r="CQ40" s="706"/>
      <c r="CR40" s="706">
        <v>40</v>
      </c>
      <c r="CS40" s="706"/>
      <c r="CT40" s="706">
        <v>40</v>
      </c>
      <c r="CU40" s="706"/>
      <c r="CV40" s="706">
        <v>40</v>
      </c>
      <c r="CW40" s="706"/>
      <c r="CX40" s="706">
        <v>40</v>
      </c>
      <c r="CY40" s="706"/>
      <c r="CZ40" s="706">
        <v>40</v>
      </c>
      <c r="DA40" s="706"/>
      <c r="DB40" s="706">
        <v>40</v>
      </c>
      <c r="DC40" s="706"/>
      <c r="DD40" s="706">
        <v>40</v>
      </c>
      <c r="DE40" s="706"/>
      <c r="DF40" s="706">
        <v>40</v>
      </c>
      <c r="DG40" s="706"/>
      <c r="DH40" s="706">
        <v>40</v>
      </c>
      <c r="DI40" s="706"/>
      <c r="DJ40" s="706">
        <v>40</v>
      </c>
      <c r="DK40" s="706"/>
      <c r="DL40" s="706">
        <v>30</v>
      </c>
      <c r="DM40" s="706"/>
      <c r="DN40" s="706">
        <v>30</v>
      </c>
      <c r="DO40" s="706"/>
      <c r="DP40" s="706">
        <v>20</v>
      </c>
      <c r="DQ40" s="706"/>
      <c r="DR40" s="706">
        <v>20</v>
      </c>
      <c r="DS40" s="706"/>
      <c r="DT40" s="706">
        <v>20</v>
      </c>
      <c r="DU40" s="706"/>
      <c r="DV40" s="706">
        <v>20</v>
      </c>
      <c r="DW40" s="706"/>
      <c r="DX40" s="687"/>
      <c r="DY40" s="688"/>
      <c r="DZ40" s="687"/>
      <c r="EA40" s="688"/>
      <c r="EB40" s="687"/>
      <c r="EC40" s="691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ref="EK40:EK41" si="335">EE40*SUM(F40:EC40)</f>
        <v>0</v>
      </c>
      <c r="EL40" s="533">
        <f t="shared" ref="EL40:EL41" si="336">EF40*SUM(F40:EC40)</f>
        <v>0</v>
      </c>
      <c r="EM40" s="533">
        <f t="shared" ref="EM40:EM41" si="337">EG40*SUM(F40:EC40)</f>
        <v>0</v>
      </c>
      <c r="EN40" s="527">
        <f t="shared" ref="EN40:EN41" si="338">EH40*SUM(F40:EC40)</f>
        <v>0</v>
      </c>
      <c r="EO40" s="49"/>
      <c r="EP40" s="49"/>
      <c r="EQ40" s="49"/>
      <c r="ER40" s="528"/>
      <c r="ES40" s="528"/>
      <c r="ET40" s="528"/>
      <c r="EU40" s="529"/>
      <c r="EV40" s="50"/>
    </row>
    <row r="41" spans="1:152" ht="11.1" customHeight="1" x14ac:dyDescent="0.2">
      <c r="A41" s="144"/>
      <c r="B41" s="569"/>
      <c r="C41" s="109"/>
      <c r="D41" s="584"/>
      <c r="E41" s="606" t="s">
        <v>219</v>
      </c>
      <c r="F41" s="700"/>
      <c r="G41" s="701"/>
      <c r="H41" s="702">
        <f t="shared" ref="H41" si="339">H40/200</f>
        <v>0.1</v>
      </c>
      <c r="I41" s="703"/>
      <c r="J41" s="702">
        <f t="shared" ref="J41" si="340">J40/200</f>
        <v>0.1</v>
      </c>
      <c r="K41" s="703"/>
      <c r="L41" s="702">
        <f t="shared" ref="L41" si="341">L40/200</f>
        <v>0.1</v>
      </c>
      <c r="M41" s="703"/>
      <c r="N41" s="702">
        <f t="shared" ref="N41" si="342">N40/200</f>
        <v>0.1</v>
      </c>
      <c r="O41" s="703"/>
      <c r="P41" s="702">
        <f t="shared" ref="P41" si="343">P40/200</f>
        <v>0.1</v>
      </c>
      <c r="Q41" s="703"/>
      <c r="R41" s="702">
        <f t="shared" ref="R41" si="344">R40/200</f>
        <v>0.1</v>
      </c>
      <c r="S41" s="703"/>
      <c r="T41" s="702">
        <f t="shared" ref="T41" si="345">T40/200</f>
        <v>0.1</v>
      </c>
      <c r="U41" s="703"/>
      <c r="V41" s="702">
        <f t="shared" ref="V41" si="346">V40/200</f>
        <v>0.1</v>
      </c>
      <c r="W41" s="703"/>
      <c r="X41" s="702">
        <f t="shared" ref="X41" si="347">X40/200</f>
        <v>0.1</v>
      </c>
      <c r="Y41" s="703"/>
      <c r="Z41" s="702">
        <f t="shared" ref="Z41" si="348">Z40/200</f>
        <v>0.1</v>
      </c>
      <c r="AA41" s="703"/>
      <c r="AB41" s="702">
        <f t="shared" ref="AB41" si="349">AB40/200</f>
        <v>0.1</v>
      </c>
      <c r="AC41" s="703"/>
      <c r="AD41" s="702">
        <f t="shared" ref="AD41" si="350">AD40/200</f>
        <v>0.1</v>
      </c>
      <c r="AE41" s="703"/>
      <c r="AF41" s="702">
        <f t="shared" ref="AF41" si="351">AF40/200</f>
        <v>0.1</v>
      </c>
      <c r="AG41" s="703"/>
      <c r="AH41" s="702">
        <f t="shared" ref="AH41" si="352">AH40/200</f>
        <v>0.1</v>
      </c>
      <c r="AI41" s="703"/>
      <c r="AJ41" s="702">
        <f t="shared" ref="AJ41" si="353">AJ40/200</f>
        <v>0.1</v>
      </c>
      <c r="AK41" s="703"/>
      <c r="AL41" s="702">
        <f t="shared" ref="AL41" si="354">AL40/200</f>
        <v>0.1</v>
      </c>
      <c r="AM41" s="703"/>
      <c r="AN41" s="702">
        <f t="shared" ref="AN41" si="355">AN40/200</f>
        <v>0.1</v>
      </c>
      <c r="AO41" s="703"/>
      <c r="AP41" s="702">
        <f t="shared" ref="AP41" si="356">AP40/200</f>
        <v>0.15</v>
      </c>
      <c r="AQ41" s="703"/>
      <c r="AR41" s="702">
        <f t="shared" ref="AR41" si="357">AR40/200</f>
        <v>0.2</v>
      </c>
      <c r="AS41" s="703"/>
      <c r="AT41" s="702">
        <f t="shared" ref="AT41" si="358">AT40/200</f>
        <v>0.2</v>
      </c>
      <c r="AU41" s="703"/>
      <c r="AV41" s="702">
        <f t="shared" ref="AV41" si="359">AV40/200</f>
        <v>0.2</v>
      </c>
      <c r="AW41" s="703"/>
      <c r="AX41" s="702">
        <f t="shared" ref="AX41" si="360">AX40/200</f>
        <v>0.2</v>
      </c>
      <c r="AY41" s="703"/>
      <c r="AZ41" s="702">
        <f t="shared" ref="AZ41" si="361">AZ40/200</f>
        <v>0.2</v>
      </c>
      <c r="BA41" s="703"/>
      <c r="BB41" s="702">
        <f t="shared" ref="BB41" si="362">BB40/200</f>
        <v>0.2</v>
      </c>
      <c r="BC41" s="703"/>
      <c r="BD41" s="702">
        <f t="shared" ref="BD41" si="363">BD40/200</f>
        <v>0.2</v>
      </c>
      <c r="BE41" s="703"/>
      <c r="BF41" s="702">
        <f t="shared" ref="BF41" si="364">BF40/200</f>
        <v>0.2</v>
      </c>
      <c r="BG41" s="703"/>
      <c r="BH41" s="702">
        <f t="shared" ref="BH41" si="365">BH40/200</f>
        <v>0.2</v>
      </c>
      <c r="BI41" s="703"/>
      <c r="BJ41" s="702">
        <f t="shared" ref="BJ41" si="366">BJ40/200</f>
        <v>0.2</v>
      </c>
      <c r="BK41" s="703"/>
      <c r="BL41" s="702">
        <f t="shared" ref="BL41" si="367">BL40/200</f>
        <v>0.2</v>
      </c>
      <c r="BM41" s="703"/>
      <c r="BN41" s="702">
        <f t="shared" ref="BN41" si="368">BN40/200</f>
        <v>0.2</v>
      </c>
      <c r="BO41" s="703"/>
      <c r="BP41" s="702">
        <f t="shared" ref="BP41" si="369">BP40/200</f>
        <v>0.2</v>
      </c>
      <c r="BQ41" s="703"/>
      <c r="BR41" s="702">
        <f t="shared" ref="BR41" si="370">BR40/200</f>
        <v>0.2</v>
      </c>
      <c r="BS41" s="703"/>
      <c r="BT41" s="702">
        <f t="shared" ref="BT41" si="371">BT40/200</f>
        <v>0.2</v>
      </c>
      <c r="BU41" s="703"/>
      <c r="BV41" s="702">
        <f t="shared" ref="BV41" si="372">BV40/200</f>
        <v>0.2</v>
      </c>
      <c r="BW41" s="703"/>
      <c r="BX41" s="702">
        <f t="shared" ref="BX41" si="373">BX40/200</f>
        <v>0.2</v>
      </c>
      <c r="BY41" s="703"/>
      <c r="BZ41" s="702">
        <f t="shared" ref="BZ41" si="374">BZ40/200</f>
        <v>0.2</v>
      </c>
      <c r="CA41" s="703"/>
      <c r="CB41" s="702">
        <f t="shared" ref="CB41" si="375">CB40/200</f>
        <v>0.2</v>
      </c>
      <c r="CC41" s="703"/>
      <c r="CD41" s="702">
        <f t="shared" ref="CD41" si="376">CD40/200</f>
        <v>0.2</v>
      </c>
      <c r="CE41" s="703"/>
      <c r="CF41" s="702">
        <f t="shared" ref="CF41" si="377">CF40/200</f>
        <v>0.2</v>
      </c>
      <c r="CG41" s="703"/>
      <c r="CH41" s="702">
        <f t="shared" ref="CH41" si="378">CH40/200</f>
        <v>0.2</v>
      </c>
      <c r="CI41" s="703"/>
      <c r="CJ41" s="702">
        <f t="shared" ref="CJ41" si="379">CJ40/200</f>
        <v>0.25</v>
      </c>
      <c r="CK41" s="703"/>
      <c r="CL41" s="702">
        <f t="shared" ref="CL41" si="380">CL40/200</f>
        <v>0.2</v>
      </c>
      <c r="CM41" s="703"/>
      <c r="CN41" s="702">
        <f t="shared" ref="CN41" si="381">CN40/200</f>
        <v>0.2</v>
      </c>
      <c r="CO41" s="703"/>
      <c r="CP41" s="702">
        <f t="shared" ref="CP41" si="382">CP40/200</f>
        <v>0.2</v>
      </c>
      <c r="CQ41" s="703"/>
      <c r="CR41" s="702">
        <f t="shared" ref="CR41" si="383">CR40/200</f>
        <v>0.2</v>
      </c>
      <c r="CS41" s="703"/>
      <c r="CT41" s="702">
        <f t="shared" ref="CT41" si="384">CT40/200</f>
        <v>0.2</v>
      </c>
      <c r="CU41" s="703"/>
      <c r="CV41" s="702">
        <f t="shared" ref="CV41" si="385">CV40/200</f>
        <v>0.2</v>
      </c>
      <c r="CW41" s="703"/>
      <c r="CX41" s="702">
        <f t="shared" ref="CX41" si="386">CX40/200</f>
        <v>0.2</v>
      </c>
      <c r="CY41" s="703"/>
      <c r="CZ41" s="702">
        <f t="shared" ref="CZ41" si="387">CZ40/200</f>
        <v>0.2</v>
      </c>
      <c r="DA41" s="703"/>
      <c r="DB41" s="702">
        <f t="shared" ref="DB41" si="388">DB40/200</f>
        <v>0.2</v>
      </c>
      <c r="DC41" s="703"/>
      <c r="DD41" s="702">
        <f t="shared" ref="DD41" si="389">DD40/200</f>
        <v>0.2</v>
      </c>
      <c r="DE41" s="703"/>
      <c r="DF41" s="702">
        <f t="shared" ref="DF41" si="390">DF40/200</f>
        <v>0.2</v>
      </c>
      <c r="DG41" s="703"/>
      <c r="DH41" s="702">
        <f t="shared" ref="DH41" si="391">DH40/200</f>
        <v>0.2</v>
      </c>
      <c r="DI41" s="703"/>
      <c r="DJ41" s="702">
        <f t="shared" ref="DJ41" si="392">DJ40/200</f>
        <v>0.2</v>
      </c>
      <c r="DK41" s="703"/>
      <c r="DL41" s="702">
        <f t="shared" ref="DL41" si="393">DL40/200</f>
        <v>0.15</v>
      </c>
      <c r="DM41" s="703"/>
      <c r="DN41" s="702">
        <f t="shared" ref="DN41" si="394">DN40/200</f>
        <v>0.15</v>
      </c>
      <c r="DO41" s="703"/>
      <c r="DP41" s="702">
        <f t="shared" ref="DP41" si="395">DP40/200</f>
        <v>0.1</v>
      </c>
      <c r="DQ41" s="703"/>
      <c r="DR41" s="702">
        <f t="shared" ref="DR41" si="396">DR40/200</f>
        <v>0.1</v>
      </c>
      <c r="DS41" s="703"/>
      <c r="DT41" s="702">
        <f t="shared" ref="DT41" si="397">DT40/200</f>
        <v>0.1</v>
      </c>
      <c r="DU41" s="703"/>
      <c r="DV41" s="702">
        <f t="shared" ref="DV41" si="398">DV40/200</f>
        <v>0.1</v>
      </c>
      <c r="DW41" s="703"/>
      <c r="DX41" s="700"/>
      <c r="DY41" s="701"/>
      <c r="DZ41" s="700"/>
      <c r="EA41" s="701"/>
      <c r="EB41" s="700"/>
      <c r="EC41" s="709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35"/>
        <v>0</v>
      </c>
      <c r="EL41" s="535">
        <f t="shared" si="336"/>
        <v>0</v>
      </c>
      <c r="EM41" s="535">
        <f t="shared" si="337"/>
        <v>0</v>
      </c>
      <c r="EN41" s="34">
        <f t="shared" si="338"/>
        <v>0</v>
      </c>
      <c r="EO41" s="49"/>
      <c r="EP41" s="49"/>
      <c r="EQ41" s="49"/>
      <c r="ER41" s="519"/>
      <c r="ES41" s="519"/>
      <c r="ET41" s="519"/>
      <c r="EU41" s="482"/>
      <c r="EV41" s="50"/>
    </row>
    <row r="42" spans="1:152" ht="5.25" customHeight="1" x14ac:dyDescent="0.2">
      <c r="B42" s="116"/>
      <c r="C42" s="117"/>
      <c r="D42" s="118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E42" s="10"/>
      <c r="EF42" s="10"/>
      <c r="EG42" s="10"/>
      <c r="EH42" s="10"/>
      <c r="EK42" s="67">
        <f t="shared" si="62"/>
        <v>0</v>
      </c>
      <c r="EL42" s="67">
        <f t="shared" si="0"/>
        <v>0</v>
      </c>
      <c r="EM42" s="67">
        <f t="shared" si="1"/>
        <v>0</v>
      </c>
      <c r="EN42" s="67">
        <f t="shared" si="2"/>
        <v>0</v>
      </c>
      <c r="EQ42" s="144"/>
      <c r="ER42" s="482"/>
      <c r="ES42" s="482"/>
      <c r="ET42" s="482"/>
      <c r="EU42" s="482"/>
      <c r="EV42" s="50"/>
    </row>
    <row r="43" spans="1:152" ht="5.25" customHeight="1" thickBot="1" x14ac:dyDescent="0.25">
      <c r="B43" s="116"/>
      <c r="C43" s="117"/>
      <c r="D43" s="1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E43" s="10"/>
      <c r="EF43" s="10"/>
      <c r="EG43" s="10"/>
      <c r="EH43" s="10"/>
      <c r="EK43" s="67"/>
      <c r="EL43" s="67"/>
      <c r="EM43" s="67"/>
      <c r="EN43" s="67"/>
      <c r="EQ43" s="144"/>
      <c r="ER43" s="482"/>
      <c r="ES43" s="482"/>
      <c r="ET43" s="482"/>
      <c r="EU43" s="482"/>
      <c r="EV43" s="50"/>
    </row>
    <row r="44" spans="1:152" ht="11.1" customHeight="1" thickBot="1" x14ac:dyDescent="0.25">
      <c r="B44" s="187"/>
      <c r="C44" s="729" t="s">
        <v>80</v>
      </c>
      <c r="D44" s="730"/>
      <c r="E44" s="554"/>
      <c r="F44" s="731">
        <f>SUM(F19,F22,,F24,F26,F28,F30,F33,F40)</f>
        <v>0</v>
      </c>
      <c r="G44" s="725"/>
      <c r="H44" s="724">
        <f t="shared" ref="H44" si="399">SUM(H19,H22,,H24,H26,H28,H30,H33,H40)</f>
        <v>96</v>
      </c>
      <c r="I44" s="725"/>
      <c r="J44" s="725">
        <f t="shared" ref="J44" si="400">SUM(J19,J22,,J24,J26,J28,J30,J33,J40)</f>
        <v>96</v>
      </c>
      <c r="K44" s="725"/>
      <c r="L44" s="725">
        <f t="shared" ref="L44" si="401">SUM(L19,L22,,L24,L26,L28,L30,L33,L40)</f>
        <v>116</v>
      </c>
      <c r="M44" s="725"/>
      <c r="N44" s="725">
        <f t="shared" ref="N44" si="402">SUM(N19,N22,,N24,N26,N28,N30,N33,N40)</f>
        <v>116</v>
      </c>
      <c r="O44" s="725"/>
      <c r="P44" s="725">
        <f t="shared" ref="P44" si="403">SUM(P19,P22,,P24,P26,P28,P30,P33,P40)</f>
        <v>116</v>
      </c>
      <c r="Q44" s="725"/>
      <c r="R44" s="726">
        <f t="shared" ref="R44" si="404">SUM(R19,R22,,R24,R26,R28,R30,R33,R40)</f>
        <v>116</v>
      </c>
      <c r="S44" s="727"/>
      <c r="T44" s="728">
        <f t="shared" ref="T44" si="405">SUM(T19,T22,,T24,T26,T28,T30,T33,T40)</f>
        <v>290</v>
      </c>
      <c r="U44" s="725"/>
      <c r="V44" s="725">
        <f t="shared" ref="V44" si="406">SUM(V19,V22,,V24,V26,V28,V30,V33,V40)</f>
        <v>410</v>
      </c>
      <c r="W44" s="725"/>
      <c r="X44" s="725">
        <f t="shared" ref="X44" si="407">SUM(X19,X22,,X24,X26,X28,X30,X33,X40)</f>
        <v>410</v>
      </c>
      <c r="Y44" s="725"/>
      <c r="Z44" s="725">
        <f t="shared" ref="Z44" si="408">SUM(Z19,Z22,,Z24,Z26,Z28,Z30,Z33,Z40)</f>
        <v>410</v>
      </c>
      <c r="AA44" s="725"/>
      <c r="AB44" s="725">
        <f t="shared" ref="AB44" si="409">SUM(AB19,AB22,,AB24,AB26,AB28,AB30,AB33,AB40)</f>
        <v>402</v>
      </c>
      <c r="AC44" s="725"/>
      <c r="AD44" s="725">
        <f t="shared" ref="AD44" si="410">SUM(AD19,AD22,,AD24,AD26,AD28,AD30,AD33,AD40)</f>
        <v>402</v>
      </c>
      <c r="AE44" s="725"/>
      <c r="AF44" s="725">
        <f t="shared" ref="AF44" si="411">SUM(AF19,AF22,,AF24,AF26,AF28,AF30,AF33,AF40)</f>
        <v>402</v>
      </c>
      <c r="AG44" s="725"/>
      <c r="AH44" s="724">
        <f t="shared" ref="AH44" si="412">SUM(AH19,AH22,,AH24,AH26,AH28,AH30,AH33,AH40)</f>
        <v>402</v>
      </c>
      <c r="AI44" s="725"/>
      <c r="AJ44" s="725">
        <f t="shared" ref="AJ44" si="413">SUM(AJ19,AJ22,,AJ24,AJ26,AJ28,AJ30,AJ33,AJ40)</f>
        <v>402</v>
      </c>
      <c r="AK44" s="725"/>
      <c r="AL44" s="725">
        <f t="shared" ref="AL44" si="414">SUM(AL19,AL22,,AL24,AL26,AL28,AL30,AL33,AL40)</f>
        <v>402</v>
      </c>
      <c r="AM44" s="725"/>
      <c r="AN44" s="725">
        <f t="shared" ref="AN44" si="415">SUM(AN19,AN22,,AN24,AN26,AN28,AN30,AN33,AN40)</f>
        <v>362</v>
      </c>
      <c r="AO44" s="725"/>
      <c r="AP44" s="726">
        <f t="shared" ref="AP44" si="416">SUM(AP19,AP22,,AP24,AP26,AP28,AP30,AP33,AP40)</f>
        <v>344</v>
      </c>
      <c r="AQ44" s="727"/>
      <c r="AR44" s="728">
        <f t="shared" ref="AR44" si="417">SUM(AR19,AR22,,AR24,AR26,AR28,AR30,AR33,AR40)</f>
        <v>470</v>
      </c>
      <c r="AS44" s="725"/>
      <c r="AT44" s="725">
        <f t="shared" ref="AT44" si="418">SUM(AT19,AT22,,AT24,AT26,AT28,AT30,AT33,AT40)</f>
        <v>580</v>
      </c>
      <c r="AU44" s="725"/>
      <c r="AV44" s="725">
        <f t="shared" ref="AV44" si="419">SUM(AV19,AV22,,AV24,AV26,AV28,AV30,AV33,AV40)</f>
        <v>580</v>
      </c>
      <c r="AW44" s="725"/>
      <c r="AX44" s="725">
        <f t="shared" ref="AX44" si="420">SUM(AX19,AX22,,AX24,AX26,AX28,AX30,AX33,AX40)</f>
        <v>580</v>
      </c>
      <c r="AY44" s="725"/>
      <c r="AZ44" s="725">
        <f t="shared" ref="AZ44" si="421">SUM(AZ19,AZ22,,AZ24,AZ26,AZ28,AZ30,AZ33,AZ40)</f>
        <v>580</v>
      </c>
      <c r="BA44" s="725"/>
      <c r="BB44" s="725">
        <f t="shared" ref="BB44" si="422">SUM(BB19,BB22,,BB24,BB26,BB28,BB30,BB33,BB40)</f>
        <v>580</v>
      </c>
      <c r="BC44" s="725"/>
      <c r="BD44" s="725">
        <f t="shared" ref="BD44" si="423">SUM(BD19,BD22,,BD24,BD26,BD28,BD30,BD33,BD40)</f>
        <v>580</v>
      </c>
      <c r="BE44" s="725"/>
      <c r="BF44" s="724">
        <f t="shared" ref="BF44" si="424">SUM(BF19,BF22,,BF24,BF26,BF28,BF30,BF33,BF40)</f>
        <v>580</v>
      </c>
      <c r="BG44" s="725"/>
      <c r="BH44" s="725">
        <f t="shared" ref="BH44" si="425">SUM(BH19,BH22,,BH24,BH26,BH28,BH30,BH33,BH40)</f>
        <v>580</v>
      </c>
      <c r="BI44" s="725"/>
      <c r="BJ44" s="725">
        <f t="shared" ref="BJ44" si="426">SUM(BJ19,BJ22,,BJ24,BJ26,BJ28,BJ30,BJ33,BJ40)</f>
        <v>580</v>
      </c>
      <c r="BK44" s="725"/>
      <c r="BL44" s="725">
        <f t="shared" ref="BL44" si="427">SUM(BL19,BL22,,BL24,BL26,BL28,BL30,BL33,BL40)</f>
        <v>580</v>
      </c>
      <c r="BM44" s="725"/>
      <c r="BN44" s="726">
        <f t="shared" ref="BN44" si="428">SUM(BN19,BN22,,BN24,BN26,BN28,BN30,BN33,BN40)</f>
        <v>402</v>
      </c>
      <c r="BO44" s="727"/>
      <c r="BP44" s="728">
        <f t="shared" ref="BP44" si="429">SUM(BP19,BP22,,BP24,BP26,BP28,BP30,BP33,BP40)</f>
        <v>362</v>
      </c>
      <c r="BQ44" s="725"/>
      <c r="BR44" s="725">
        <f t="shared" ref="BR44" si="430">SUM(BR19,BR22,,BR24,BR26,BR28,BR30,BR33,BR40)</f>
        <v>420</v>
      </c>
      <c r="BS44" s="725"/>
      <c r="BT44" s="725">
        <f t="shared" ref="BT44" si="431">SUM(BT19,BT22,,BT24,BT26,BT28,BT30,BT33,BT40)</f>
        <v>480</v>
      </c>
      <c r="BU44" s="725"/>
      <c r="BV44" s="724">
        <f t="shared" ref="BV44" si="432">SUM(BV19,BV22,,BV24,BV26,BV28,BV30,BV33,BV40)</f>
        <v>480</v>
      </c>
      <c r="BW44" s="725"/>
      <c r="BX44" s="725">
        <f t="shared" ref="BX44" si="433">SUM(BX19,BX22,,BX24,BX26,BX28,BX30,BX33,BX40)</f>
        <v>480</v>
      </c>
      <c r="BY44" s="725"/>
      <c r="BZ44" s="725">
        <f t="shared" ref="BZ44" si="434">SUM(BZ19,BZ22,,BZ24,BZ26,BZ28,BZ30,BZ33,BZ40)</f>
        <v>480</v>
      </c>
      <c r="CA44" s="725"/>
      <c r="CB44" s="725">
        <f t="shared" ref="CB44" si="435">SUM(CB19,CB22,,CB24,CB26,CB28,CB30,CB33,CB40)</f>
        <v>480</v>
      </c>
      <c r="CC44" s="725"/>
      <c r="CD44" s="725">
        <f t="shared" ref="CD44" si="436">SUM(CD19,CD22,,CD24,CD26,CD28,CD30,CD33,CD40)</f>
        <v>432</v>
      </c>
      <c r="CE44" s="725"/>
      <c r="CF44" s="725">
        <f t="shared" ref="CF44" si="437">SUM(CF19,CF22,,CF24,CF26,CF28,CF30,CF33,CF40)</f>
        <v>432</v>
      </c>
      <c r="CG44" s="725"/>
      <c r="CH44" s="725">
        <f t="shared" ref="CH44" si="438">SUM(CH19,CH22,,CH24,CH26,CH28,CH30,CH33,CH40)</f>
        <v>432</v>
      </c>
      <c r="CI44" s="725"/>
      <c r="CJ44" s="725">
        <f t="shared" ref="CJ44" si="439">SUM(CJ19,CJ22,,CJ24,CJ26,CJ28,CJ30,CJ33,CJ40)</f>
        <v>392</v>
      </c>
      <c r="CK44" s="725"/>
      <c r="CL44" s="726">
        <f t="shared" ref="CL44" si="440">SUM(CL19,CL22,,CL24,CL26,CL28,CL30,CL33,CL40)</f>
        <v>354</v>
      </c>
      <c r="CM44" s="727"/>
      <c r="CN44" s="728">
        <f t="shared" ref="CN44" si="441">SUM(CN19,CN22,,CN24,CN26,CN28,CN30,CN33,CN40)</f>
        <v>382</v>
      </c>
      <c r="CO44" s="725"/>
      <c r="CP44" s="725">
        <f t="shared" ref="CP44" si="442">SUM(CP19,CP22,,CP24,CP26,CP28,CP30,CP33,CP40)</f>
        <v>440</v>
      </c>
      <c r="CQ44" s="725"/>
      <c r="CR44" s="725">
        <f t="shared" ref="CR44" si="443">SUM(CR19,CR22,,CR24,CR26,CR28,CR30,CR33,CR40)</f>
        <v>460</v>
      </c>
      <c r="CS44" s="725"/>
      <c r="CT44" s="725">
        <f t="shared" ref="CT44" si="444">SUM(CT19,CT22,,CT24,CT26,CT28,CT30,CT33,CT40)</f>
        <v>460</v>
      </c>
      <c r="CU44" s="725"/>
      <c r="CV44" s="725">
        <f t="shared" ref="CV44" si="445">SUM(CV19,CV22,,CV24,CV26,CV28,CV30,CV33,CV40)</f>
        <v>460</v>
      </c>
      <c r="CW44" s="725"/>
      <c r="CX44" s="725">
        <f t="shared" ref="CX44" si="446">SUM(CX19,CX22,,CX24,CX26,CX28,CX30,CX33,CX40)</f>
        <v>460</v>
      </c>
      <c r="CY44" s="725"/>
      <c r="CZ44" s="725">
        <f t="shared" ref="CZ44" si="447">SUM(CZ19,CZ22,,CZ24,CZ26,CZ28,CZ30,CZ33,CZ40)</f>
        <v>452</v>
      </c>
      <c r="DA44" s="725"/>
      <c r="DB44" s="725">
        <f t="shared" ref="DB44" si="448">SUM(DB19,DB22,,DB24,DB26,DB28,DB30,DB33,DB40)</f>
        <v>452</v>
      </c>
      <c r="DC44" s="725"/>
      <c r="DD44" s="725">
        <f t="shared" ref="DD44" si="449">SUM(DD19,DD22,,DD24,DD26,DD28,DD30,DD33,DD40)</f>
        <v>432</v>
      </c>
      <c r="DE44" s="725"/>
      <c r="DF44" s="725">
        <f t="shared" ref="DF44" si="450">SUM(DF19,DF22,,DF24,DF26,DF28,DF30,DF33,DF40)</f>
        <v>432</v>
      </c>
      <c r="DG44" s="725"/>
      <c r="DH44" s="725">
        <f t="shared" ref="DH44" si="451">SUM(DH19,DH22,,DH24,DH26,DH28,DH30,DH33,DH40)</f>
        <v>372</v>
      </c>
      <c r="DI44" s="725"/>
      <c r="DJ44" s="726">
        <f t="shared" ref="DJ44" si="452">SUM(DJ19,DJ22,,DJ24,DJ26,DJ28,DJ30,DJ33,DJ40)</f>
        <v>336</v>
      </c>
      <c r="DK44" s="727"/>
      <c r="DL44" s="728">
        <f t="shared" ref="DL44" si="453">SUM(DL19,DL22,,DL24,DL26,DL28,DL30,DL33,DL40)</f>
        <v>78</v>
      </c>
      <c r="DM44" s="725"/>
      <c r="DN44" s="725">
        <f t="shared" ref="DN44" si="454">SUM(DN19,DN22,,DN24,DN26,DN28,DN30,DN33,DN40)</f>
        <v>78</v>
      </c>
      <c r="DO44" s="725"/>
      <c r="DP44" s="725">
        <f t="shared" ref="DP44" si="455">SUM(DP19,DP22,,DP24,DP26,DP28,DP30,DP33,DP40)</f>
        <v>60</v>
      </c>
      <c r="DQ44" s="725"/>
      <c r="DR44" s="725">
        <f t="shared" ref="DR44" si="456">SUM(DR19,DR22,,DR24,DR26,DR28,DR30,DR33,DR40)</f>
        <v>108</v>
      </c>
      <c r="DS44" s="725"/>
      <c r="DT44" s="725">
        <f t="shared" ref="DT44" si="457">SUM(DT19,DT22,,DT24,DT26,DT28,DT30,DT33,DT40)</f>
        <v>108</v>
      </c>
      <c r="DU44" s="725"/>
      <c r="DV44" s="725">
        <f t="shared" ref="DV44" si="458">SUM(DV19,DV22,,DV24,DV26,DV28,DV30,DV33,DV40)</f>
        <v>92</v>
      </c>
      <c r="DW44" s="725"/>
      <c r="DX44" s="725">
        <f t="shared" ref="DX44" si="459">SUM(DX19,DX22,,DX24,DX26,DX28,DX30,DX33,DX40)</f>
        <v>0</v>
      </c>
      <c r="DY44" s="725"/>
      <c r="DZ44" s="725">
        <f t="shared" ref="DZ44" si="460">SUM(DZ19,DZ22,,DZ24,DZ26,DZ28,DZ30,DZ33,DZ40)</f>
        <v>0</v>
      </c>
      <c r="EA44" s="725"/>
      <c r="EB44" s="725">
        <f t="shared" ref="EB44" si="461">SUM(EB19,EB22,,EB24,EB26,EB28,EB30,EB33,EB40)</f>
        <v>0</v>
      </c>
      <c r="EC44" s="732"/>
      <c r="ED44" s="50"/>
      <c r="EI44" s="144"/>
      <c r="EJ44" s="144"/>
      <c r="EK44" s="733">
        <f>SUM(EK18:EN42)</f>
        <v>0</v>
      </c>
      <c r="EL44" s="734"/>
      <c r="EM44" s="734"/>
      <c r="EN44" s="735"/>
      <c r="EO44" s="50"/>
      <c r="EP44" s="144"/>
      <c r="EQ44" s="49"/>
      <c r="ER44" s="482"/>
      <c r="ES44" s="482"/>
      <c r="ET44" s="482"/>
      <c r="EU44" s="482"/>
      <c r="EV44" s="50"/>
    </row>
    <row r="45" spans="1:152" ht="20.25" customHeight="1" thickBot="1" x14ac:dyDescent="0.25">
      <c r="B45" s="187"/>
      <c r="C45" s="729" t="s">
        <v>197</v>
      </c>
      <c r="D45" s="730"/>
      <c r="E45" s="554"/>
      <c r="F45" s="736">
        <f>SUM(F44)/$D$15</f>
        <v>0</v>
      </c>
      <c r="G45" s="737"/>
      <c r="H45" s="737">
        <f>SUM(H19:I43)/$D$15</f>
        <v>0.57088757396449696</v>
      </c>
      <c r="I45" s="737"/>
      <c r="J45" s="737">
        <f>SUM(J19:K43)/$D$15</f>
        <v>0.57088757396449696</v>
      </c>
      <c r="K45" s="737"/>
      <c r="L45" s="737">
        <f>SUM(L19:M43)/$D$15</f>
        <v>0.68982248520710054</v>
      </c>
      <c r="M45" s="737"/>
      <c r="N45" s="737">
        <f>SUM(N19:O43)/$D$15</f>
        <v>0.68982248520710054</v>
      </c>
      <c r="O45" s="737"/>
      <c r="P45" s="737">
        <f>SUM(P19:Q43)/$D$15</f>
        <v>0.68982248520710054</v>
      </c>
      <c r="Q45" s="737"/>
      <c r="R45" s="738">
        <f>SUM(R19:S43)/$D$15</f>
        <v>0.68982248520710054</v>
      </c>
      <c r="S45" s="739"/>
      <c r="T45" s="740">
        <f>SUM(T19:U43)/$D$15</f>
        <v>1.7245562130177514</v>
      </c>
      <c r="U45" s="737"/>
      <c r="V45" s="737">
        <f>SUM(V19:W43)/$D$15</f>
        <v>2.4381656804733729</v>
      </c>
      <c r="W45" s="737"/>
      <c r="X45" s="737">
        <f>SUM(X19:Y43)/$D$15</f>
        <v>2.4381656804733729</v>
      </c>
      <c r="Y45" s="737"/>
      <c r="Z45" s="737">
        <f>SUM(Z19:AA43)/$D$15</f>
        <v>2.4381656804733729</v>
      </c>
      <c r="AA45" s="737"/>
      <c r="AB45" s="737">
        <f>SUM(AB19:AC43)/$D$15</f>
        <v>2.3905917159763312</v>
      </c>
      <c r="AC45" s="737"/>
      <c r="AD45" s="737">
        <f>SUM(AD19:AE43)/$D$15</f>
        <v>2.3905917159763312</v>
      </c>
      <c r="AE45" s="737"/>
      <c r="AF45" s="737">
        <f>SUM(AF19:AG43)/$D$15</f>
        <v>2.3905917159763312</v>
      </c>
      <c r="AG45" s="737"/>
      <c r="AH45" s="737">
        <f>SUM(AH19:AI43)/$D$15</f>
        <v>2.3905917159763312</v>
      </c>
      <c r="AI45" s="737"/>
      <c r="AJ45" s="737">
        <f>SUM(AJ19:AK43)/$D$15</f>
        <v>2.3905917159763312</v>
      </c>
      <c r="AK45" s="737"/>
      <c r="AL45" s="737">
        <f>SUM(AL19:AM43)/$D$15</f>
        <v>2.3905917159763312</v>
      </c>
      <c r="AM45" s="737"/>
      <c r="AN45" s="737">
        <f>SUM(AN19:AO43)/$D$15</f>
        <v>2.1527218934911243</v>
      </c>
      <c r="AO45" s="737"/>
      <c r="AP45" s="738">
        <f>SUM(AP19:AQ43)/$D$15</f>
        <v>2.0456804733727809</v>
      </c>
      <c r="AQ45" s="739"/>
      <c r="AR45" s="740">
        <f>SUM(AR19:AS43)/$D$15</f>
        <v>2.7949704142011833</v>
      </c>
      <c r="AS45" s="737"/>
      <c r="AT45" s="737">
        <f>SUM(AT19:AU43)/$D$15</f>
        <v>3.4491124260355028</v>
      </c>
      <c r="AU45" s="737"/>
      <c r="AV45" s="737">
        <f>SUM(AV19:AW43)/$D$15</f>
        <v>3.4491124260355028</v>
      </c>
      <c r="AW45" s="737"/>
      <c r="AX45" s="737">
        <f>SUM(AX19:AY43)/$D$15</f>
        <v>3.4491124260355028</v>
      </c>
      <c r="AY45" s="737"/>
      <c r="AZ45" s="737">
        <f>SUM(AZ19:BA43)/$D$15</f>
        <v>3.4491124260355028</v>
      </c>
      <c r="BA45" s="737"/>
      <c r="BB45" s="737">
        <f>SUM(BB19:BC43)/$D$15</f>
        <v>3.4491124260355028</v>
      </c>
      <c r="BC45" s="737"/>
      <c r="BD45" s="737">
        <f>SUM(BD19:BE43)/$D$15</f>
        <v>3.4491124260355028</v>
      </c>
      <c r="BE45" s="737"/>
      <c r="BF45" s="737">
        <f>SUM(BF19:BG43)/$D$15</f>
        <v>3.4491124260355028</v>
      </c>
      <c r="BG45" s="737"/>
      <c r="BH45" s="737">
        <f>SUM(BH19:BI43)/$D$15</f>
        <v>3.4491124260355028</v>
      </c>
      <c r="BI45" s="737"/>
      <c r="BJ45" s="737">
        <f>SUM(BJ19:BK43)/$D$15</f>
        <v>3.4491124260355028</v>
      </c>
      <c r="BK45" s="737"/>
      <c r="BL45" s="737">
        <f>SUM(BL19:BM43)/$D$15</f>
        <v>3.4491124260355028</v>
      </c>
      <c r="BM45" s="737"/>
      <c r="BN45" s="738">
        <f>SUM(BN19:BO43)/$D$15</f>
        <v>2.3905917159763308</v>
      </c>
      <c r="BO45" s="739"/>
      <c r="BP45" s="740">
        <f>SUM(BP19:BQ43)/$D$15</f>
        <v>2.1527218934911239</v>
      </c>
      <c r="BQ45" s="737"/>
      <c r="BR45" s="737">
        <f>SUM(BR19:BS43)/$D$15</f>
        <v>2.4976331360946742</v>
      </c>
      <c r="BS45" s="737"/>
      <c r="BT45" s="737">
        <f>SUM(BT19:BU43)/$D$15</f>
        <v>2.854437869822485</v>
      </c>
      <c r="BU45" s="737"/>
      <c r="BV45" s="737">
        <f>SUM(BV19:BW43)/$D$15</f>
        <v>2.854437869822485</v>
      </c>
      <c r="BW45" s="737"/>
      <c r="BX45" s="737">
        <f>SUM(BX19:BY43)/$D$15</f>
        <v>2.854437869822485</v>
      </c>
      <c r="BY45" s="737"/>
      <c r="BZ45" s="737">
        <f>SUM(BZ19:CA43)/$D$15</f>
        <v>2.854437869822485</v>
      </c>
      <c r="CA45" s="737"/>
      <c r="CB45" s="737">
        <f>SUM(CB19:CC43)/$D$15</f>
        <v>2.854437869822485</v>
      </c>
      <c r="CC45" s="737"/>
      <c r="CD45" s="737">
        <f>SUM(CD19:CE43)/$D$15</f>
        <v>2.5689940828402364</v>
      </c>
      <c r="CE45" s="737"/>
      <c r="CF45" s="737">
        <f>SUM(CF19:CG43)/$D$15</f>
        <v>2.5689940828402364</v>
      </c>
      <c r="CG45" s="737"/>
      <c r="CH45" s="737">
        <f>SUM(CH19:CI43)/$D$15</f>
        <v>2.5689940828402364</v>
      </c>
      <c r="CI45" s="737"/>
      <c r="CJ45" s="737">
        <f>SUM(CJ19:CK43)/$D$15</f>
        <v>2.3311242603550295</v>
      </c>
      <c r="CK45" s="737"/>
      <c r="CL45" s="738">
        <f>SUM(CL19:CM43)/$D$15</f>
        <v>2.1051479289940827</v>
      </c>
      <c r="CM45" s="739"/>
      <c r="CN45" s="740">
        <f>SUM(CN19:CO43)/$D$15</f>
        <v>2.2716568047337273</v>
      </c>
      <c r="CO45" s="737"/>
      <c r="CP45" s="737">
        <f>SUM(CP19:CQ43)/$D$15</f>
        <v>2.6165680473372777</v>
      </c>
      <c r="CQ45" s="737"/>
      <c r="CR45" s="737">
        <f>SUM(CR19:CS43)/$D$15</f>
        <v>2.7355029585798816</v>
      </c>
      <c r="CS45" s="737"/>
      <c r="CT45" s="737">
        <f>SUM(CT19:CU43)/$D$15</f>
        <v>2.7355029585798816</v>
      </c>
      <c r="CU45" s="737"/>
      <c r="CV45" s="737">
        <f>SUM(CV19:CW43)/$D$15</f>
        <v>2.7355029585798816</v>
      </c>
      <c r="CW45" s="737"/>
      <c r="CX45" s="737">
        <f>SUM(CX19:CY43)/$D$15</f>
        <v>2.7355029585798816</v>
      </c>
      <c r="CY45" s="737"/>
      <c r="CZ45" s="737">
        <f>SUM(CZ19:DA43)/$D$15</f>
        <v>2.6879289940828399</v>
      </c>
      <c r="DA45" s="737"/>
      <c r="DB45" s="737">
        <f>SUM(DB19:DC43)/$D$15</f>
        <v>2.6879289940828399</v>
      </c>
      <c r="DC45" s="737"/>
      <c r="DD45" s="737">
        <f>SUM(DD19:DE43)/$D$15</f>
        <v>2.5689940828402364</v>
      </c>
      <c r="DE45" s="737"/>
      <c r="DF45" s="737">
        <f>SUM(DF19:DG43)/$D$15</f>
        <v>2.5689940828402364</v>
      </c>
      <c r="DG45" s="737"/>
      <c r="DH45" s="737">
        <f>SUM(DH19:DI43)/$D$15</f>
        <v>2.2121893491124256</v>
      </c>
      <c r="DI45" s="737"/>
      <c r="DJ45" s="738">
        <f>SUM(DJ19:DK43)/$D$15</f>
        <v>1.9981065088757397</v>
      </c>
      <c r="DK45" s="739"/>
      <c r="DL45" s="740">
        <f>SUM(DL19:DM43)/$D$15</f>
        <v>0.46384615384615391</v>
      </c>
      <c r="DM45" s="737"/>
      <c r="DN45" s="737">
        <f>SUM(DN19:DO43)/$D$15</f>
        <v>0.46384615384615391</v>
      </c>
      <c r="DO45" s="737"/>
      <c r="DP45" s="737">
        <f>SUM(DP19:DQ43)/$D$15</f>
        <v>0.35680473372781063</v>
      </c>
      <c r="DQ45" s="737"/>
      <c r="DR45" s="737">
        <f>SUM(DR19:DS43)/$D$15</f>
        <v>0.64224852071005911</v>
      </c>
      <c r="DS45" s="737"/>
      <c r="DT45" s="737">
        <f>SUM(DT19:DU43)/$D$15</f>
        <v>0.64224852071005911</v>
      </c>
      <c r="DU45" s="737"/>
      <c r="DV45" s="737">
        <f>SUM(DV19:DW43)/$D$15</f>
        <v>0.54710059171597636</v>
      </c>
      <c r="DW45" s="737"/>
      <c r="DX45" s="737">
        <f>SUM(DX19:DY43)/$D$15</f>
        <v>0</v>
      </c>
      <c r="DY45" s="737"/>
      <c r="DZ45" s="737">
        <f>SUM(DZ19:EA43)/$D$15</f>
        <v>0</v>
      </c>
      <c r="EA45" s="737"/>
      <c r="EB45" s="737">
        <f>SUM(EB19:EC43)/$D$15</f>
        <v>0</v>
      </c>
      <c r="EC45" s="749"/>
      <c r="ED45" s="50"/>
      <c r="EI45" s="144"/>
      <c r="EJ45" s="144"/>
      <c r="EK45" s="733">
        <f>SUM(EK19:EN43)</f>
        <v>0</v>
      </c>
      <c r="EL45" s="734"/>
      <c r="EM45" s="734"/>
      <c r="EN45" s="735"/>
      <c r="EO45" s="50"/>
      <c r="EP45" s="144"/>
      <c r="EQ45" s="49"/>
      <c r="ER45" s="482"/>
      <c r="ES45" s="482"/>
      <c r="ET45" s="482"/>
      <c r="EU45" s="482"/>
      <c r="EV45" s="50"/>
    </row>
    <row r="46" spans="1:152" ht="11.1" customHeight="1" x14ac:dyDescent="0.2">
      <c r="B46" s="187"/>
      <c r="C46" s="472" t="s">
        <v>191</v>
      </c>
      <c r="D46" s="473"/>
      <c r="E46" s="555"/>
      <c r="F46" s="741">
        <f>SUM(F44:S44)</f>
        <v>656</v>
      </c>
      <c r="G46" s="741"/>
      <c r="H46" s="741"/>
      <c r="I46" s="741"/>
      <c r="J46" s="741"/>
      <c r="K46" s="741"/>
      <c r="L46" s="741"/>
      <c r="M46" s="741"/>
      <c r="N46" s="741"/>
      <c r="O46" s="741"/>
      <c r="P46" s="741"/>
      <c r="Q46" s="741"/>
      <c r="R46" s="741"/>
      <c r="S46" s="741"/>
      <c r="T46" s="741">
        <f>SUM(T44:AQ44)</f>
        <v>4638</v>
      </c>
      <c r="U46" s="741"/>
      <c r="V46" s="741"/>
      <c r="W46" s="741"/>
      <c r="X46" s="741"/>
      <c r="Y46" s="741"/>
      <c r="Z46" s="741"/>
      <c r="AA46" s="741"/>
      <c r="AB46" s="741"/>
      <c r="AC46" s="741"/>
      <c r="AD46" s="741"/>
      <c r="AE46" s="741"/>
      <c r="AF46" s="741"/>
      <c r="AG46" s="741"/>
      <c r="AH46" s="741"/>
      <c r="AI46" s="741"/>
      <c r="AJ46" s="741"/>
      <c r="AK46" s="741"/>
      <c r="AL46" s="741"/>
      <c r="AM46" s="741"/>
      <c r="AN46" s="741"/>
      <c r="AO46" s="741"/>
      <c r="AP46" s="741"/>
      <c r="AQ46" s="741"/>
      <c r="AR46" s="741">
        <f>SUM(AR44:BO44)</f>
        <v>6672</v>
      </c>
      <c r="AS46" s="741"/>
      <c r="AT46" s="741"/>
      <c r="AU46" s="741"/>
      <c r="AV46" s="741"/>
      <c r="AW46" s="741"/>
      <c r="AX46" s="741"/>
      <c r="AY46" s="741"/>
      <c r="AZ46" s="741"/>
      <c r="BA46" s="741"/>
      <c r="BB46" s="741"/>
      <c r="BC46" s="741"/>
      <c r="BD46" s="741"/>
      <c r="BE46" s="741"/>
      <c r="BF46" s="741"/>
      <c r="BG46" s="741"/>
      <c r="BH46" s="741"/>
      <c r="BI46" s="741"/>
      <c r="BJ46" s="741"/>
      <c r="BK46" s="741"/>
      <c r="BL46" s="741"/>
      <c r="BM46" s="741"/>
      <c r="BN46" s="741"/>
      <c r="BO46" s="741"/>
      <c r="BP46" s="741">
        <f>SUM(BP44:CM44)</f>
        <v>5224</v>
      </c>
      <c r="BQ46" s="741"/>
      <c r="BR46" s="741"/>
      <c r="BS46" s="741"/>
      <c r="BT46" s="741"/>
      <c r="BU46" s="741"/>
      <c r="BV46" s="741"/>
      <c r="BW46" s="741"/>
      <c r="BX46" s="741"/>
      <c r="BY46" s="741"/>
      <c r="BZ46" s="741"/>
      <c r="CA46" s="741"/>
      <c r="CB46" s="741"/>
      <c r="CC46" s="741"/>
      <c r="CD46" s="741"/>
      <c r="CE46" s="741"/>
      <c r="CF46" s="741"/>
      <c r="CG46" s="741"/>
      <c r="CH46" s="741"/>
      <c r="CI46" s="741"/>
      <c r="CJ46" s="741"/>
      <c r="CK46" s="741"/>
      <c r="CL46" s="741"/>
      <c r="CM46" s="741"/>
      <c r="CN46" s="741">
        <f>SUM(CN44:DK44)</f>
        <v>5138</v>
      </c>
      <c r="CO46" s="741"/>
      <c r="CP46" s="741"/>
      <c r="CQ46" s="741"/>
      <c r="CR46" s="741"/>
      <c r="CS46" s="741"/>
      <c r="CT46" s="741"/>
      <c r="CU46" s="741"/>
      <c r="CV46" s="741"/>
      <c r="CW46" s="741"/>
      <c r="CX46" s="741"/>
      <c r="CY46" s="741"/>
      <c r="CZ46" s="741"/>
      <c r="DA46" s="741"/>
      <c r="DB46" s="741"/>
      <c r="DC46" s="741"/>
      <c r="DD46" s="741"/>
      <c r="DE46" s="741"/>
      <c r="DF46" s="741"/>
      <c r="DG46" s="741"/>
      <c r="DH46" s="741"/>
      <c r="DI46" s="741"/>
      <c r="DJ46" s="741"/>
      <c r="DK46" s="741"/>
      <c r="DL46" s="741">
        <f>SUM(DL44:EC44)</f>
        <v>524</v>
      </c>
      <c r="DM46" s="741"/>
      <c r="DN46" s="741"/>
      <c r="DO46" s="741"/>
      <c r="DP46" s="741"/>
      <c r="DQ46" s="741"/>
      <c r="DR46" s="741"/>
      <c r="DS46" s="741"/>
      <c r="DT46" s="741"/>
      <c r="DU46" s="741"/>
      <c r="DV46" s="741"/>
      <c r="DW46" s="741"/>
      <c r="DX46" s="741"/>
      <c r="DY46" s="741"/>
      <c r="DZ46" s="741"/>
      <c r="EA46" s="741"/>
      <c r="EB46" s="741"/>
      <c r="EC46" s="741"/>
      <c r="ED46" s="50"/>
      <c r="EI46" s="144"/>
      <c r="EJ46" s="144"/>
      <c r="EK46" s="556"/>
      <c r="EL46" s="556"/>
      <c r="EM46" s="556"/>
      <c r="EN46" s="556"/>
      <c r="EO46" s="50"/>
      <c r="EP46" s="144"/>
      <c r="EQ46" s="49"/>
      <c r="ER46" s="482"/>
      <c r="ES46" s="482"/>
      <c r="ET46" s="482"/>
      <c r="EU46" s="482"/>
      <c r="EV46" s="50"/>
    </row>
    <row r="47" spans="1:152" ht="6.95" customHeight="1" x14ac:dyDescent="0.2">
      <c r="C47" s="10"/>
      <c r="D47" s="10"/>
      <c r="F47" s="596"/>
      <c r="G47" s="596"/>
      <c r="H47" s="596"/>
      <c r="I47" s="596"/>
      <c r="J47" s="596"/>
      <c r="K47" s="596"/>
      <c r="L47" s="596"/>
      <c r="M47" s="596"/>
      <c r="N47" s="596"/>
      <c r="O47" s="596"/>
      <c r="P47" s="596"/>
      <c r="Q47" s="596"/>
      <c r="R47" s="596"/>
      <c r="S47" s="596"/>
      <c r="T47" s="596"/>
      <c r="U47" s="596"/>
      <c r="V47" s="596"/>
      <c r="W47" s="596"/>
      <c r="X47" s="596"/>
      <c r="Y47" s="596"/>
      <c r="Z47" s="596"/>
      <c r="AA47" s="596"/>
      <c r="AB47" s="596"/>
      <c r="AC47" s="596"/>
      <c r="AD47" s="596"/>
      <c r="AE47" s="596"/>
      <c r="AF47" s="596"/>
      <c r="AG47" s="596"/>
      <c r="AH47" s="596"/>
      <c r="AI47" s="596"/>
      <c r="AJ47" s="596"/>
      <c r="AK47" s="596"/>
      <c r="AL47" s="596"/>
      <c r="AM47" s="596"/>
      <c r="AN47" s="596"/>
      <c r="AO47" s="596"/>
      <c r="AP47" s="596"/>
      <c r="AQ47" s="596"/>
      <c r="AR47" s="596"/>
      <c r="AS47" s="596"/>
      <c r="AT47" s="596"/>
      <c r="AU47" s="596"/>
      <c r="AV47" s="596"/>
      <c r="AW47" s="596"/>
      <c r="AX47" s="596"/>
      <c r="AY47" s="596"/>
      <c r="AZ47" s="596"/>
      <c r="BA47" s="596"/>
      <c r="BB47" s="596"/>
      <c r="BC47" s="596"/>
      <c r="BD47" s="596"/>
      <c r="BE47" s="596"/>
      <c r="BF47" s="596"/>
      <c r="BG47" s="596"/>
      <c r="BH47" s="596"/>
      <c r="BI47" s="596"/>
      <c r="BJ47" s="596"/>
      <c r="BK47" s="596"/>
      <c r="BL47" s="596"/>
      <c r="BM47" s="596"/>
      <c r="BN47" s="596"/>
      <c r="BO47" s="596"/>
      <c r="BP47" s="596"/>
      <c r="BQ47" s="596"/>
      <c r="BR47" s="596"/>
      <c r="BS47" s="596"/>
      <c r="BT47" s="596"/>
      <c r="BU47" s="596"/>
      <c r="BV47" s="596"/>
      <c r="BW47" s="596"/>
      <c r="BX47" s="596"/>
      <c r="BY47" s="596"/>
      <c r="BZ47" s="596"/>
      <c r="CA47" s="596"/>
      <c r="CB47" s="596"/>
      <c r="CC47" s="596"/>
      <c r="CD47" s="596"/>
      <c r="CE47" s="596"/>
      <c r="CF47" s="596"/>
      <c r="CG47" s="596"/>
      <c r="CH47" s="596"/>
      <c r="CI47" s="596"/>
      <c r="CJ47" s="596"/>
      <c r="CK47" s="596"/>
      <c r="CL47" s="596"/>
      <c r="CM47" s="596"/>
      <c r="CN47" s="596"/>
      <c r="CO47" s="596"/>
      <c r="CP47" s="596"/>
      <c r="CQ47" s="596"/>
      <c r="CR47" s="596"/>
      <c r="CS47" s="596"/>
      <c r="CT47" s="596"/>
      <c r="CU47" s="596"/>
      <c r="CV47" s="596"/>
      <c r="CW47" s="596"/>
      <c r="CX47" s="596"/>
      <c r="CY47" s="596"/>
      <c r="CZ47" s="596"/>
      <c r="DA47" s="596"/>
      <c r="DB47" s="596"/>
      <c r="DC47" s="596"/>
      <c r="DD47" s="596"/>
      <c r="DE47" s="596"/>
      <c r="DF47" s="596"/>
      <c r="DG47" s="596"/>
      <c r="DH47" s="596"/>
      <c r="DI47" s="596"/>
      <c r="DJ47" s="596"/>
      <c r="DK47" s="596"/>
      <c r="DL47" s="596"/>
      <c r="DM47" s="596"/>
      <c r="DN47" s="596"/>
      <c r="DO47" s="596"/>
      <c r="DP47" s="596"/>
      <c r="DQ47" s="596"/>
      <c r="DR47" s="596"/>
      <c r="DS47" s="596"/>
      <c r="DT47" s="596"/>
      <c r="DU47" s="596"/>
      <c r="DV47" s="596"/>
      <c r="DW47" s="596"/>
      <c r="DX47" s="596"/>
      <c r="DY47" s="596"/>
      <c r="DZ47" s="596"/>
      <c r="EA47" s="596"/>
      <c r="EB47" s="596"/>
      <c r="EC47" s="596"/>
      <c r="EK47" s="10"/>
      <c r="EL47" s="10"/>
      <c r="EM47" s="10"/>
      <c r="EN47" s="10"/>
      <c r="EQ47" s="144"/>
      <c r="ER47" s="482"/>
      <c r="ES47" s="482"/>
      <c r="ET47" s="482"/>
      <c r="EU47" s="482"/>
      <c r="EV47" s="50"/>
    </row>
    <row r="48" spans="1:152" ht="12.75" customHeight="1" x14ac:dyDescent="0.2">
      <c r="C48" s="742" t="s">
        <v>38</v>
      </c>
      <c r="D48" s="743"/>
      <c r="E48" s="144"/>
      <c r="F48" s="744">
        <f>SUM(F44:EC44)</f>
        <v>22852</v>
      </c>
      <c r="G48" s="745"/>
      <c r="H48" s="745"/>
      <c r="I48" s="745"/>
      <c r="J48" s="745"/>
      <c r="K48" s="745"/>
      <c r="L48" s="745"/>
      <c r="M48" s="745"/>
      <c r="N48" s="745"/>
      <c r="O48" s="745"/>
      <c r="P48" s="745"/>
      <c r="Q48" s="745"/>
      <c r="R48" s="745"/>
      <c r="S48" s="745"/>
      <c r="T48" s="745"/>
      <c r="U48" s="745"/>
      <c r="V48" s="745"/>
      <c r="W48" s="745"/>
      <c r="X48" s="745"/>
      <c r="Y48" s="745"/>
      <c r="Z48" s="745"/>
      <c r="AA48" s="745"/>
      <c r="AB48" s="745"/>
      <c r="AC48" s="745"/>
      <c r="AD48" s="745"/>
      <c r="AE48" s="745"/>
      <c r="AF48" s="745"/>
      <c r="AG48" s="745"/>
      <c r="AH48" s="745"/>
      <c r="AI48" s="745"/>
      <c r="AJ48" s="745"/>
      <c r="AK48" s="745"/>
      <c r="AL48" s="745"/>
      <c r="AM48" s="745"/>
      <c r="AN48" s="745"/>
      <c r="AO48" s="745"/>
      <c r="AP48" s="745"/>
      <c r="AQ48" s="745"/>
      <c r="AR48" s="745"/>
      <c r="AS48" s="745"/>
      <c r="AT48" s="745"/>
      <c r="AU48" s="745"/>
      <c r="AV48" s="745"/>
      <c r="AW48" s="745"/>
      <c r="AX48" s="745"/>
      <c r="AY48" s="745"/>
      <c r="AZ48" s="745"/>
      <c r="BA48" s="745"/>
      <c r="BB48" s="745"/>
      <c r="BC48" s="745"/>
      <c r="BD48" s="745"/>
      <c r="BE48" s="745"/>
      <c r="BF48" s="745"/>
      <c r="BG48" s="745"/>
      <c r="BH48" s="745"/>
      <c r="BI48" s="745"/>
      <c r="BJ48" s="745"/>
      <c r="BK48" s="745"/>
      <c r="BL48" s="745"/>
      <c r="BM48" s="745"/>
      <c r="BN48" s="745"/>
      <c r="BO48" s="745"/>
      <c r="BP48" s="745"/>
      <c r="BQ48" s="745"/>
      <c r="BR48" s="745"/>
      <c r="BS48" s="745"/>
      <c r="BT48" s="745"/>
      <c r="BU48" s="745"/>
      <c r="BV48" s="745"/>
      <c r="BW48" s="745"/>
      <c r="BX48" s="745"/>
      <c r="BY48" s="745"/>
      <c r="BZ48" s="745"/>
      <c r="CA48" s="745"/>
      <c r="CB48" s="745"/>
      <c r="CC48" s="745"/>
      <c r="CD48" s="745"/>
      <c r="CE48" s="745"/>
      <c r="CF48" s="745"/>
      <c r="CG48" s="745"/>
      <c r="CH48" s="745"/>
      <c r="CI48" s="745"/>
      <c r="CJ48" s="745"/>
      <c r="CK48" s="745"/>
      <c r="CL48" s="745"/>
      <c r="CM48" s="745"/>
      <c r="CN48" s="745"/>
      <c r="CO48" s="745"/>
      <c r="CP48" s="745"/>
      <c r="CQ48" s="745"/>
      <c r="CR48" s="745"/>
      <c r="CS48" s="745"/>
      <c r="CT48" s="745"/>
      <c r="CU48" s="745"/>
      <c r="CV48" s="745"/>
      <c r="CW48" s="745"/>
      <c r="CX48" s="745"/>
      <c r="CY48" s="745"/>
      <c r="CZ48" s="745"/>
      <c r="DA48" s="745"/>
      <c r="DB48" s="745"/>
      <c r="DC48" s="745"/>
      <c r="DD48" s="745"/>
      <c r="DE48" s="745"/>
      <c r="DF48" s="745"/>
      <c r="DG48" s="745"/>
      <c r="DH48" s="745"/>
      <c r="DI48" s="745"/>
      <c r="DJ48" s="745"/>
      <c r="DK48" s="745"/>
      <c r="DL48" s="745"/>
      <c r="DM48" s="745"/>
      <c r="DN48" s="745"/>
      <c r="DO48" s="745"/>
      <c r="DP48" s="745"/>
      <c r="DQ48" s="745"/>
      <c r="DR48" s="745"/>
      <c r="DS48" s="745"/>
      <c r="DT48" s="745"/>
      <c r="DU48" s="745"/>
      <c r="DV48" s="745"/>
      <c r="DW48" s="745"/>
      <c r="DX48" s="745"/>
      <c r="DY48" s="745"/>
      <c r="DZ48" s="745"/>
      <c r="EA48" s="745"/>
      <c r="EB48" s="745"/>
      <c r="EC48" s="746"/>
      <c r="ED48" s="50"/>
      <c r="EQ48" s="144"/>
      <c r="ER48" s="482"/>
      <c r="ES48" s="482"/>
      <c r="ET48" s="482"/>
      <c r="EU48" s="482"/>
      <c r="EV48" s="50"/>
    </row>
    <row r="49" spans="6:152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144"/>
      <c r="ER49" s="482"/>
      <c r="ES49" s="482"/>
      <c r="ET49" s="482"/>
      <c r="EU49" s="482"/>
      <c r="EV49" s="50"/>
    </row>
    <row r="50" spans="6:152" ht="6.95" customHeight="1" x14ac:dyDescent="0.2">
      <c r="T50" s="75"/>
      <c r="U50" s="7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47"/>
      <c r="AS50" s="748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144"/>
      <c r="ER50" s="482"/>
      <c r="ES50" s="482"/>
      <c r="ET50" s="482"/>
      <c r="EU50" s="482"/>
      <c r="EV50" s="50"/>
    </row>
  </sheetData>
  <mergeCells count="1800"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C48:D48"/>
    <mergeCell ref="F48:EC48"/>
    <mergeCell ref="AR50:AS50"/>
    <mergeCell ref="F46:S46"/>
    <mergeCell ref="T46:AQ46"/>
    <mergeCell ref="AR46:BO46"/>
    <mergeCell ref="BP46:CM46"/>
    <mergeCell ref="CN46:DK46"/>
    <mergeCell ref="DL46:EC46"/>
    <mergeCell ref="DT44:DU44"/>
    <mergeCell ref="DV44:DW44"/>
    <mergeCell ref="DX44:DY44"/>
    <mergeCell ref="DZ44:EA44"/>
    <mergeCell ref="EB44:EC44"/>
    <mergeCell ref="EK44:EN44"/>
    <mergeCell ref="DH44:DI44"/>
    <mergeCell ref="DJ44:DK44"/>
    <mergeCell ref="DL44:DM44"/>
    <mergeCell ref="DN44:DO44"/>
    <mergeCell ref="DP44:DQ44"/>
    <mergeCell ref="DR44:DS44"/>
    <mergeCell ref="CV44:CW44"/>
    <mergeCell ref="CX44:CY44"/>
    <mergeCell ref="CZ44:DA44"/>
    <mergeCell ref="DB44:DC44"/>
    <mergeCell ref="DD44:DE44"/>
    <mergeCell ref="DF44:DG44"/>
    <mergeCell ref="CJ44:CK44"/>
    <mergeCell ref="CL44:CM44"/>
    <mergeCell ref="CN44:CO44"/>
    <mergeCell ref="CP44:CQ44"/>
    <mergeCell ref="CR44:CS44"/>
    <mergeCell ref="CT44:CU44"/>
    <mergeCell ref="BX44:BY44"/>
    <mergeCell ref="BZ44:CA44"/>
    <mergeCell ref="CB44:CC44"/>
    <mergeCell ref="CD44:CE44"/>
    <mergeCell ref="CF44:CG44"/>
    <mergeCell ref="CH44:CI44"/>
    <mergeCell ref="BL44:BM44"/>
    <mergeCell ref="BN44:BO44"/>
    <mergeCell ref="BP44:BQ44"/>
    <mergeCell ref="BR44:BS44"/>
    <mergeCell ref="BT44:BU44"/>
    <mergeCell ref="BV44:BW44"/>
    <mergeCell ref="AZ44:BA44"/>
    <mergeCell ref="BB44:BC44"/>
    <mergeCell ref="BD44:BE44"/>
    <mergeCell ref="BF44:BG44"/>
    <mergeCell ref="BH44:BI44"/>
    <mergeCell ref="BJ44:BK44"/>
    <mergeCell ref="AN44:AO44"/>
    <mergeCell ref="AP44:AQ44"/>
    <mergeCell ref="AR44:AS44"/>
    <mergeCell ref="AT44:AU44"/>
    <mergeCell ref="AV44:AW44"/>
    <mergeCell ref="AX44:AY44"/>
    <mergeCell ref="AB44:AC44"/>
    <mergeCell ref="AD44:AE44"/>
    <mergeCell ref="AF44:AG44"/>
    <mergeCell ref="AH44:AI44"/>
    <mergeCell ref="AJ44:AK44"/>
    <mergeCell ref="AL44:AM44"/>
    <mergeCell ref="P44:Q44"/>
    <mergeCell ref="R44:S44"/>
    <mergeCell ref="T44:U44"/>
    <mergeCell ref="V44:W44"/>
    <mergeCell ref="X44:Y44"/>
    <mergeCell ref="Z44:AA44"/>
    <mergeCell ref="C44:D44"/>
    <mergeCell ref="F44:G44"/>
    <mergeCell ref="H44:I44"/>
    <mergeCell ref="J44:K44"/>
    <mergeCell ref="L44:M44"/>
    <mergeCell ref="N44:O44"/>
    <mergeCell ref="DV39:DW39"/>
    <mergeCell ref="DX39:DY39"/>
    <mergeCell ref="DZ39:EA39"/>
    <mergeCell ref="EB39:EC39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F35:G35"/>
    <mergeCell ref="H35:I35"/>
    <mergeCell ref="J35:K35"/>
    <mergeCell ref="L35:M35"/>
    <mergeCell ref="N35:O35"/>
    <mergeCell ref="P35:Q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EB45:EC45"/>
    <mergeCell ref="DP45:DQ45"/>
    <mergeCell ref="DR45:DS45"/>
    <mergeCell ref="DT45:DU45"/>
    <mergeCell ref="DV45:DW45"/>
    <mergeCell ref="DX45:DY45"/>
    <mergeCell ref="DZ45:EA45"/>
    <mergeCell ref="DD45:DE45"/>
    <mergeCell ref="DF45:DG45"/>
    <mergeCell ref="DH45:DI45"/>
    <mergeCell ref="DJ45:DK45"/>
    <mergeCell ref="DL45:DM45"/>
    <mergeCell ref="DN45:DO45"/>
    <mergeCell ref="CR45:CS45"/>
    <mergeCell ref="CT45:CU45"/>
    <mergeCell ref="CV45:CW45"/>
    <mergeCell ref="CX45:CY45"/>
    <mergeCell ref="CZ45:DA45"/>
    <mergeCell ref="DB45:DC45"/>
    <mergeCell ref="CN45:CO45"/>
    <mergeCell ref="CP45:CQ45"/>
    <mergeCell ref="BT45:BU45"/>
    <mergeCell ref="BV45:BW45"/>
    <mergeCell ref="BX45:BY45"/>
    <mergeCell ref="BZ45:CA45"/>
    <mergeCell ref="CB45:CC45"/>
    <mergeCell ref="CD45:CE45"/>
    <mergeCell ref="BH45:BI45"/>
    <mergeCell ref="BJ45:BK45"/>
    <mergeCell ref="BL45:BM45"/>
    <mergeCell ref="BN45:BO45"/>
    <mergeCell ref="BP45:BQ45"/>
    <mergeCell ref="BR45:BS45"/>
    <mergeCell ref="AV45:AW45"/>
    <mergeCell ref="AX45:AY45"/>
    <mergeCell ref="AZ45:BA45"/>
    <mergeCell ref="BB45:BC45"/>
    <mergeCell ref="BD45:BE45"/>
    <mergeCell ref="BF45:BG45"/>
    <mergeCell ref="CF45:CG45"/>
    <mergeCell ref="CH45:CI45"/>
    <mergeCell ref="CJ45:CK45"/>
    <mergeCell ref="CL45:CM45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EB34:EC34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CR34:CS34"/>
    <mergeCell ref="CT34:CU34"/>
    <mergeCell ref="CV34:CW34"/>
    <mergeCell ref="CX34:CY34"/>
    <mergeCell ref="CZ34:DA34"/>
    <mergeCell ref="DB34:DC34"/>
    <mergeCell ref="CF34:CG34"/>
    <mergeCell ref="CH34:CI34"/>
    <mergeCell ref="CJ34:CK34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DZ33:EA33"/>
    <mergeCell ref="EB33:EC33"/>
    <mergeCell ref="H34:I34"/>
    <mergeCell ref="J34:K34"/>
    <mergeCell ref="L34:M34"/>
    <mergeCell ref="N34:O34"/>
    <mergeCell ref="P34:Q34"/>
    <mergeCell ref="R34:S34"/>
    <mergeCell ref="T34:U34"/>
    <mergeCell ref="V34:W34"/>
    <mergeCell ref="DN33:DO33"/>
    <mergeCell ref="DP33:DQ33"/>
    <mergeCell ref="DR33:DS33"/>
    <mergeCell ref="DT33:DU33"/>
    <mergeCell ref="DV33:DW33"/>
    <mergeCell ref="DX33:DY33"/>
    <mergeCell ref="DJ33:DK33"/>
    <mergeCell ref="DL33:DM33"/>
    <mergeCell ref="BH34:BI34"/>
    <mergeCell ref="BJ34:BK34"/>
    <mergeCell ref="BL34:BM34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H33:I33"/>
    <mergeCell ref="J33:K33"/>
    <mergeCell ref="L33:M33"/>
    <mergeCell ref="N33:O33"/>
    <mergeCell ref="P33:Q33"/>
    <mergeCell ref="R33:S33"/>
    <mergeCell ref="T33:U33"/>
    <mergeCell ref="AP33:AQ33"/>
    <mergeCell ref="AR33:AS33"/>
    <mergeCell ref="CL33:CM33"/>
    <mergeCell ref="BN33:BO33"/>
    <mergeCell ref="BP33:BQ33"/>
    <mergeCell ref="X34:Y34"/>
    <mergeCell ref="Z34:AA34"/>
    <mergeCell ref="AB34:AC34"/>
    <mergeCell ref="AD34:AE34"/>
    <mergeCell ref="AF34:AG34"/>
    <mergeCell ref="AH34:AI34"/>
    <mergeCell ref="AN34:AO34"/>
    <mergeCell ref="AP34:AQ34"/>
    <mergeCell ref="AR34:AS34"/>
    <mergeCell ref="AT34:AU34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V33:W33"/>
    <mergeCell ref="DF33:DG33"/>
    <mergeCell ref="DH33:DI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R33:BS33"/>
    <mergeCell ref="BT33:BU33"/>
    <mergeCell ref="BV33:BW33"/>
    <mergeCell ref="BX33:BY33"/>
    <mergeCell ref="CX33:CY33"/>
    <mergeCell ref="CZ33:DA33"/>
    <mergeCell ref="DB33:DC33"/>
    <mergeCell ref="DD33:DE33"/>
    <mergeCell ref="X33:Y33"/>
    <mergeCell ref="Z33:AA33"/>
    <mergeCell ref="AB33:AC33"/>
    <mergeCell ref="F33:G33"/>
    <mergeCell ref="DR31:DS31"/>
    <mergeCell ref="DT31:DU31"/>
    <mergeCell ref="DV31:DW31"/>
    <mergeCell ref="DX31:DY31"/>
    <mergeCell ref="DZ31:EA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AX31:AY31"/>
    <mergeCell ref="AZ31:BA31"/>
    <mergeCell ref="BB31:BC31"/>
    <mergeCell ref="BB33:BC33"/>
    <mergeCell ref="BD33:BE33"/>
    <mergeCell ref="BF33:BG33"/>
    <mergeCell ref="BH33:BI33"/>
    <mergeCell ref="BJ33:BK33"/>
    <mergeCell ref="BL33:BM33"/>
    <mergeCell ref="AT33:AU33"/>
    <mergeCell ref="BD31:BE31"/>
    <mergeCell ref="EB31:EC31"/>
    <mergeCell ref="DF31:DG31"/>
    <mergeCell ref="DH31:DI31"/>
    <mergeCell ref="DJ31:DK31"/>
    <mergeCell ref="DL31:DM31"/>
    <mergeCell ref="DN31:DO31"/>
    <mergeCell ref="DP31:DQ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CR30:CS30"/>
    <mergeCell ref="CT30:CU30"/>
    <mergeCell ref="CV30:CW30"/>
    <mergeCell ref="CX30:CY30"/>
    <mergeCell ref="CZ30:DA30"/>
    <mergeCell ref="DB30:DC30"/>
    <mergeCell ref="CF30:CG30"/>
    <mergeCell ref="CH30:CI30"/>
    <mergeCell ref="CJ30:CK30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0:AK30"/>
    <mergeCell ref="AL30:AM30"/>
    <mergeCell ref="AN30:AO30"/>
    <mergeCell ref="AP30:AQ30"/>
    <mergeCell ref="AR30:AS30"/>
    <mergeCell ref="AT30:AU30"/>
    <mergeCell ref="X30:Y30"/>
    <mergeCell ref="Z30:AA30"/>
    <mergeCell ref="AB30:AC30"/>
    <mergeCell ref="AD30:AE30"/>
    <mergeCell ref="AF30:AG30"/>
    <mergeCell ref="AH30:AI30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DP29:DQ29"/>
    <mergeCell ref="DR29:DS29"/>
    <mergeCell ref="DT29:DU29"/>
    <mergeCell ref="DV29:DW29"/>
    <mergeCell ref="DX29:DY29"/>
    <mergeCell ref="DZ29:EA29"/>
    <mergeCell ref="DD29:DE29"/>
    <mergeCell ref="DF29:DG29"/>
    <mergeCell ref="DH29:DI29"/>
    <mergeCell ref="DJ29:DK29"/>
    <mergeCell ref="DL29:DM29"/>
    <mergeCell ref="DN29:DO29"/>
    <mergeCell ref="CR29:CS29"/>
    <mergeCell ref="CT29:CU29"/>
    <mergeCell ref="CV29:CW29"/>
    <mergeCell ref="CX29:CY29"/>
    <mergeCell ref="CZ29:DA29"/>
    <mergeCell ref="DB29:DC29"/>
    <mergeCell ref="CF29:CG29"/>
    <mergeCell ref="CH29:CI29"/>
    <mergeCell ref="CJ29:CK29"/>
    <mergeCell ref="CL29:CM29"/>
    <mergeCell ref="CN29:CO29"/>
    <mergeCell ref="CP29:CQ29"/>
    <mergeCell ref="BT29:BU29"/>
    <mergeCell ref="BV29:BW29"/>
    <mergeCell ref="BX29:BY29"/>
    <mergeCell ref="BZ29:CA29"/>
    <mergeCell ref="CB29:CC29"/>
    <mergeCell ref="CD29:CE29"/>
    <mergeCell ref="BH29:BI29"/>
    <mergeCell ref="BJ29:BK29"/>
    <mergeCell ref="BL29:BM29"/>
    <mergeCell ref="BN29:BO29"/>
    <mergeCell ref="BP29:BQ29"/>
    <mergeCell ref="BR29:BS29"/>
    <mergeCell ref="AV29:AW29"/>
    <mergeCell ref="AX29:AY29"/>
    <mergeCell ref="AZ29:BA29"/>
    <mergeCell ref="BB29:BC29"/>
    <mergeCell ref="BD29:BE29"/>
    <mergeCell ref="BF29:BG29"/>
    <mergeCell ref="AJ29:AK29"/>
    <mergeCell ref="AL29:AM29"/>
    <mergeCell ref="AN29:AO29"/>
    <mergeCell ref="AP29:AQ29"/>
    <mergeCell ref="AR29:AS29"/>
    <mergeCell ref="AT29:AU29"/>
    <mergeCell ref="X29:Y29"/>
    <mergeCell ref="Z29:AA29"/>
    <mergeCell ref="AB29:AC29"/>
    <mergeCell ref="AD29:AE29"/>
    <mergeCell ref="AF29:AG29"/>
    <mergeCell ref="AH29:AI29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DN28:DO28"/>
    <mergeCell ref="DP28:DQ28"/>
    <mergeCell ref="DR28:DS28"/>
    <mergeCell ref="DT28:DU28"/>
    <mergeCell ref="DV28:DW28"/>
    <mergeCell ref="DX28:DY28"/>
    <mergeCell ref="DB28:DC28"/>
    <mergeCell ref="DD28:DE28"/>
    <mergeCell ref="DF28:DG28"/>
    <mergeCell ref="DH28:DI28"/>
    <mergeCell ref="DJ28:DK28"/>
    <mergeCell ref="DL28:DM28"/>
    <mergeCell ref="CP28:CQ28"/>
    <mergeCell ref="CR28:CS28"/>
    <mergeCell ref="CT28:CU28"/>
    <mergeCell ref="CV28:CW28"/>
    <mergeCell ref="CX28:CY28"/>
    <mergeCell ref="CZ28:DA28"/>
    <mergeCell ref="CD28:CE28"/>
    <mergeCell ref="CF28:CG28"/>
    <mergeCell ref="CH28:CI28"/>
    <mergeCell ref="CJ28:CK28"/>
    <mergeCell ref="CL28:CM28"/>
    <mergeCell ref="CN28:CO28"/>
    <mergeCell ref="BR28:BS28"/>
    <mergeCell ref="BT28:BU28"/>
    <mergeCell ref="BV28:BW28"/>
    <mergeCell ref="BX28:BY28"/>
    <mergeCell ref="BZ28:CA28"/>
    <mergeCell ref="CB28:CC28"/>
    <mergeCell ref="BF28:BG28"/>
    <mergeCell ref="BH28:BI28"/>
    <mergeCell ref="BJ28:BK28"/>
    <mergeCell ref="BL28:BM28"/>
    <mergeCell ref="BN28:BO28"/>
    <mergeCell ref="BP28:BQ28"/>
    <mergeCell ref="AT28:AU28"/>
    <mergeCell ref="AV28:AW28"/>
    <mergeCell ref="AX28:AY28"/>
    <mergeCell ref="AZ28:BA28"/>
    <mergeCell ref="BB28:BC28"/>
    <mergeCell ref="BD28:BE28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Z28:AA28"/>
    <mergeCell ref="AB28:AC28"/>
    <mergeCell ref="AD28:AE28"/>
    <mergeCell ref="AF28:AG28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T28:U28"/>
    <mergeCell ref="DN27:DO27"/>
    <mergeCell ref="DP27:DQ27"/>
    <mergeCell ref="DR27:DS27"/>
    <mergeCell ref="DT27:DU27"/>
    <mergeCell ref="DV27:DW27"/>
    <mergeCell ref="DX27:DY27"/>
    <mergeCell ref="DB27:DC27"/>
    <mergeCell ref="DD27:DE27"/>
    <mergeCell ref="DF27:DG27"/>
    <mergeCell ref="DH27:DI27"/>
    <mergeCell ref="DJ27:DK27"/>
    <mergeCell ref="DL27:DM27"/>
    <mergeCell ref="CP27:CQ27"/>
    <mergeCell ref="CR27:CS27"/>
    <mergeCell ref="CT27:CU27"/>
    <mergeCell ref="CV27:CW27"/>
    <mergeCell ref="CX27:CY27"/>
    <mergeCell ref="CZ27:DA27"/>
    <mergeCell ref="CD27:CE27"/>
    <mergeCell ref="CF27:CG27"/>
    <mergeCell ref="CH27:CI27"/>
    <mergeCell ref="CJ27:CK27"/>
    <mergeCell ref="CL27:CM27"/>
    <mergeCell ref="CN27:CO27"/>
    <mergeCell ref="BR27:BS27"/>
    <mergeCell ref="BT27:BU27"/>
    <mergeCell ref="BV27:BW27"/>
    <mergeCell ref="BX27:BY27"/>
    <mergeCell ref="BZ27:CA27"/>
    <mergeCell ref="CB27:CC27"/>
    <mergeCell ref="BF27:BG27"/>
    <mergeCell ref="BH27:BI27"/>
    <mergeCell ref="BJ27:BK27"/>
    <mergeCell ref="BL27:BM27"/>
    <mergeCell ref="BN27:BO27"/>
    <mergeCell ref="BP27:BQ27"/>
    <mergeCell ref="AT27:AU27"/>
    <mergeCell ref="AV27:AW27"/>
    <mergeCell ref="AX27:AY27"/>
    <mergeCell ref="AZ27:BA27"/>
    <mergeCell ref="BB27:BC27"/>
    <mergeCell ref="BD27:BE27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DX26:DY26"/>
    <mergeCell ref="DZ26:EA26"/>
    <mergeCell ref="EB26:EC26"/>
    <mergeCell ref="H27:I27"/>
    <mergeCell ref="J27:K27"/>
    <mergeCell ref="L27:M27"/>
    <mergeCell ref="N27:O27"/>
    <mergeCell ref="P27:Q27"/>
    <mergeCell ref="R27:S27"/>
    <mergeCell ref="T27:U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X24:DY24"/>
    <mergeCell ref="DZ24:EA24"/>
    <mergeCell ref="EB24:EC24"/>
    <mergeCell ref="F25:G25"/>
    <mergeCell ref="H25:I25"/>
    <mergeCell ref="J25:K25"/>
    <mergeCell ref="L25:M25"/>
    <mergeCell ref="N25:O25"/>
    <mergeCell ref="P25:Q25"/>
    <mergeCell ref="R25:S25"/>
    <mergeCell ref="DL24:DM24"/>
    <mergeCell ref="DN24:DO24"/>
    <mergeCell ref="DP24:DQ24"/>
    <mergeCell ref="DR24:DS24"/>
    <mergeCell ref="DT24:DU24"/>
    <mergeCell ref="DV24:DW24"/>
    <mergeCell ref="CZ24:DA24"/>
    <mergeCell ref="DB24:DC24"/>
    <mergeCell ref="DD24:DE24"/>
    <mergeCell ref="DF24:DG24"/>
    <mergeCell ref="DH24:DI24"/>
    <mergeCell ref="DJ24:DK24"/>
    <mergeCell ref="CN24:CO24"/>
    <mergeCell ref="CP24:CQ24"/>
    <mergeCell ref="CR24:CS24"/>
    <mergeCell ref="CT24:CU24"/>
    <mergeCell ref="CV24:CW24"/>
    <mergeCell ref="CX24:CY24"/>
    <mergeCell ref="CB24:CC24"/>
    <mergeCell ref="CD24:CE24"/>
    <mergeCell ref="CF24:CG24"/>
    <mergeCell ref="CH24:CI24"/>
    <mergeCell ref="CJ24:CK24"/>
    <mergeCell ref="CL24:CM24"/>
    <mergeCell ref="BP24:BQ24"/>
    <mergeCell ref="BR24:BS24"/>
    <mergeCell ref="BT24:BU24"/>
    <mergeCell ref="BV24:BW24"/>
    <mergeCell ref="BX24:BY24"/>
    <mergeCell ref="BZ24:CA24"/>
    <mergeCell ref="BD24:BE24"/>
    <mergeCell ref="BF24:BG24"/>
    <mergeCell ref="BH24:BI24"/>
    <mergeCell ref="BJ24:BK24"/>
    <mergeCell ref="BL24:BM24"/>
    <mergeCell ref="BN24:BO24"/>
    <mergeCell ref="AR24:AS24"/>
    <mergeCell ref="AT24:AU24"/>
    <mergeCell ref="AV24:AW24"/>
    <mergeCell ref="AX24:AY24"/>
    <mergeCell ref="AZ24:BA24"/>
    <mergeCell ref="BB24:BC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F24:G24"/>
    <mergeCell ref="H24:I24"/>
    <mergeCell ref="J24:K24"/>
    <mergeCell ref="L24:M24"/>
    <mergeCell ref="N24:O24"/>
    <mergeCell ref="P24:Q24"/>
    <mergeCell ref="R24:S24"/>
    <mergeCell ref="DV23:DW23"/>
    <mergeCell ref="DX23:DY23"/>
    <mergeCell ref="DZ23:EA23"/>
    <mergeCell ref="EB23:EC23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BX20:BY20"/>
    <mergeCell ref="BZ20:CA20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BB20:BC20"/>
    <mergeCell ref="BD20:BE20"/>
    <mergeCell ref="BF20:BG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F19:CG19"/>
    <mergeCell ref="CH19:CI19"/>
    <mergeCell ref="CJ19:CK19"/>
    <mergeCell ref="BN19:BO19"/>
    <mergeCell ref="BP19:BQ19"/>
    <mergeCell ref="BR19:BS19"/>
    <mergeCell ref="T19:U19"/>
    <mergeCell ref="V19:W19"/>
    <mergeCell ref="X19:Y19"/>
    <mergeCell ref="Z19:AA19"/>
    <mergeCell ref="AB19:AC19"/>
    <mergeCell ref="AZ20:BA20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C9:D13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R12:BO12"/>
    <mergeCell ref="BP12:DK12"/>
    <mergeCell ref="AR13:BO13"/>
    <mergeCell ref="BP13:DK13"/>
    <mergeCell ref="E12:E13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CR16:CS16"/>
    <mergeCell ref="CT16:CU16"/>
    <mergeCell ref="CV16:CW16"/>
    <mergeCell ref="CX16:CY16"/>
    <mergeCell ref="CB16:CC16"/>
    <mergeCell ref="CD16:CE16"/>
    <mergeCell ref="CF16:CG16"/>
    <mergeCell ref="CH16:CI16"/>
    <mergeCell ref="CJ16:CK16"/>
    <mergeCell ref="BJ16:BK16"/>
    <mergeCell ref="BL16:BM16"/>
    <mergeCell ref="BN16:BO16"/>
    <mergeCell ref="AR16:AS16"/>
    <mergeCell ref="DL10:DM10"/>
    <mergeCell ref="T11:AQ11"/>
    <mergeCell ref="AR11:BO11"/>
    <mergeCell ref="BP11:CM11"/>
    <mergeCell ref="CN11:DC11"/>
    <mergeCell ref="CX10:CY10"/>
    <mergeCell ref="CZ10:DA10"/>
    <mergeCell ref="DB10:DC10"/>
    <mergeCell ref="DD10:DE10"/>
    <mergeCell ref="DF10:DG10"/>
    <mergeCell ref="DH10:DI10"/>
    <mergeCell ref="CL10:CM10"/>
    <mergeCell ref="CN10:CO10"/>
    <mergeCell ref="CP10:CQ10"/>
    <mergeCell ref="CR10:CS10"/>
    <mergeCell ref="CT10:CU10"/>
    <mergeCell ref="CV10:CW10"/>
    <mergeCell ref="T10:BO10"/>
    <mergeCell ref="BP10:CC10"/>
    <mergeCell ref="CD10:CE10"/>
    <mergeCell ref="CF10:CG10"/>
    <mergeCell ref="CH10:CI10"/>
    <mergeCell ref="AV16:AW16"/>
    <mergeCell ref="AX16:AY16"/>
    <mergeCell ref="AZ16:BA16"/>
    <mergeCell ref="BB16:BC16"/>
    <mergeCell ref="DX16:DY16"/>
    <mergeCell ref="DZ16:EA16"/>
    <mergeCell ref="EB16:EC16"/>
    <mergeCell ref="EM7:EN7"/>
    <mergeCell ref="L9:S9"/>
    <mergeCell ref="T9:AQ9"/>
    <mergeCell ref="AR9:BO9"/>
    <mergeCell ref="BP9:CM9"/>
    <mergeCell ref="CN9:DK9"/>
    <mergeCell ref="DL16:DM16"/>
    <mergeCell ref="DN16:DO16"/>
    <mergeCell ref="DP16:DQ16"/>
    <mergeCell ref="DR16:DS16"/>
    <mergeCell ref="DT16:DU16"/>
    <mergeCell ref="DV16:DW16"/>
    <mergeCell ref="CZ16:DA16"/>
    <mergeCell ref="DB16:DC16"/>
    <mergeCell ref="DD16:DE16"/>
    <mergeCell ref="DF16:DG16"/>
    <mergeCell ref="DH16:DI16"/>
    <mergeCell ref="DJ16:DK16"/>
    <mergeCell ref="CN16:CO16"/>
    <mergeCell ref="CP16:CQ16"/>
    <mergeCell ref="AF16:AG16"/>
    <mergeCell ref="AH16:AI16"/>
    <mergeCell ref="AJ16:AK16"/>
    <mergeCell ref="AL16:AM16"/>
    <mergeCell ref="DJ10:DK10"/>
    <mergeCell ref="AN16:AO16"/>
    <mergeCell ref="AP16:AQ16"/>
    <mergeCell ref="T16:U16"/>
    <mergeCell ref="V16:W16"/>
    <mergeCell ref="X16:Y16"/>
    <mergeCell ref="Z16:AA16"/>
    <mergeCell ref="AB16:AC16"/>
    <mergeCell ref="AD16:AE16"/>
    <mergeCell ref="DL15:EC15"/>
    <mergeCell ref="EE15:EH16"/>
    <mergeCell ref="EK15:EN16"/>
    <mergeCell ref="F16:G16"/>
    <mergeCell ref="H16:I16"/>
    <mergeCell ref="J16:K16"/>
    <mergeCell ref="L16:M16"/>
    <mergeCell ref="N16:O16"/>
    <mergeCell ref="P16:Q16"/>
    <mergeCell ref="R16:S16"/>
    <mergeCell ref="CL16:CM16"/>
    <mergeCell ref="BP16:BQ16"/>
    <mergeCell ref="BR16:BS16"/>
    <mergeCell ref="BT16:BU16"/>
    <mergeCell ref="BV16:BW16"/>
    <mergeCell ref="BX16:BY16"/>
    <mergeCell ref="BZ16:CA16"/>
    <mergeCell ref="BD16:BE16"/>
    <mergeCell ref="BF16:BG16"/>
    <mergeCell ref="BH16:BI16"/>
    <mergeCell ref="AR15:BO15"/>
    <mergeCell ref="BP15:CM15"/>
    <mergeCell ref="CN15:DK15"/>
    <mergeCell ref="AT16:AU16"/>
    <mergeCell ref="BZ3:CA3"/>
    <mergeCell ref="BD3:BE3"/>
    <mergeCell ref="BF3:BG3"/>
    <mergeCell ref="BH3:BI3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AZ3:BA3"/>
    <mergeCell ref="BB3:BC3"/>
    <mergeCell ref="DX3:DY3"/>
    <mergeCell ref="DZ3:EA3"/>
    <mergeCell ref="CB3:CC3"/>
    <mergeCell ref="CD3:CE3"/>
    <mergeCell ref="CF3:CG3"/>
    <mergeCell ref="CH3:CI3"/>
    <mergeCell ref="CJ10:CK10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T3:BU3"/>
    <mergeCell ref="BV3:BW3"/>
    <mergeCell ref="BX3:BY3"/>
    <mergeCell ref="EB3:EC3"/>
    <mergeCell ref="EM4:EN4"/>
    <mergeCell ref="EM5:EN5"/>
    <mergeCell ref="F15:S15"/>
    <mergeCell ref="T15:AQ15"/>
    <mergeCell ref="BJ3:BK3"/>
    <mergeCell ref="BL3:BM3"/>
    <mergeCell ref="BN3:BO3"/>
    <mergeCell ref="AR3:AS3"/>
    <mergeCell ref="AT3:AU3"/>
    <mergeCell ref="C33:C34"/>
    <mergeCell ref="D33:E34"/>
    <mergeCell ref="C45:D45"/>
    <mergeCell ref="EK45:EN45"/>
    <mergeCell ref="F27:G27"/>
    <mergeCell ref="F29:G29"/>
    <mergeCell ref="F31:G31"/>
    <mergeCell ref="F34:G34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V3:AW3"/>
    <mergeCell ref="AX3:AY3"/>
  </mergeCells>
  <pageMargins left="0.31496062992125984" right="0.19685039370078741" top="0.59055118110236227" bottom="0.55118110236220474" header="0.27559055118110237" footer="0.35433070866141736"/>
  <pageSetup paperSize="8" scale="116" orientation="landscape" r:id="rId1"/>
  <headerFooter>
    <oddHeader>&amp;LEP SIEP</oddHeader>
    <oddFooter>&amp;L&amp;8INGE EPSI / JS + AeBo&amp;R&amp;7&amp;Z&amp;F</oddFooter>
  </headerFooter>
  <rowBreaks count="1" manualBreakCount="1">
    <brk id="49" min="1" max="133" man="1"/>
  </rowBreaks>
  <colBreaks count="1" manualBreakCount="1">
    <brk id="134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D32"/>
  <sheetViews>
    <sheetView zoomScale="140" zoomScaleNormal="140" workbookViewId="0">
      <selection activeCell="AA52" sqref="AA52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3" width="1.140625" style="182" customWidth="1"/>
    <col min="4" max="4" width="13.42578125" style="182" customWidth="1"/>
    <col min="5" max="5" width="4.28515625" style="182" customWidth="1"/>
    <col min="6" max="37" width="1.140625" style="194" customWidth="1" outlineLevel="1"/>
    <col min="38" max="39" width="1.28515625" style="194" customWidth="1" outlineLevel="1"/>
    <col min="40" max="53" width="1.140625" style="194" customWidth="1" outlineLevel="1"/>
    <col min="54" max="55" width="1.140625" style="182" customWidth="1"/>
    <col min="56" max="199" width="4.7109375" style="182"/>
    <col min="200" max="200" width="1.42578125" style="182" customWidth="1"/>
    <col min="201" max="201" width="1.140625" style="182" customWidth="1"/>
    <col min="202" max="202" width="15.140625" style="182" customWidth="1"/>
    <col min="203" max="203" width="11.5703125" style="182" customWidth="1"/>
    <col min="204" max="204" width="4" style="182" customWidth="1"/>
    <col min="205" max="205" width="0" style="182" hidden="1" customWidth="1"/>
    <col min="206" max="206" width="4" style="182" customWidth="1"/>
    <col min="207" max="208" width="3.7109375" style="182" customWidth="1"/>
    <col min="209" max="209" width="7.42578125" style="182" bestFit="1" customWidth="1"/>
    <col min="210" max="210" width="3.28515625" style="182" customWidth="1"/>
    <col min="211" max="211" width="1.5703125" style="182" customWidth="1"/>
    <col min="212" max="289" width="1.140625" style="182" customWidth="1"/>
    <col min="290" max="455" width="4.7109375" style="182"/>
    <col min="456" max="456" width="1.42578125" style="182" customWidth="1"/>
    <col min="457" max="457" width="1.140625" style="182" customWidth="1"/>
    <col min="458" max="458" width="15.140625" style="182" customWidth="1"/>
    <col min="459" max="459" width="11.5703125" style="182" customWidth="1"/>
    <col min="460" max="460" width="4" style="182" customWidth="1"/>
    <col min="461" max="461" width="0" style="182" hidden="1" customWidth="1"/>
    <col min="462" max="462" width="4" style="182" customWidth="1"/>
    <col min="463" max="464" width="3.7109375" style="182" customWidth="1"/>
    <col min="465" max="465" width="7.42578125" style="182" bestFit="1" customWidth="1"/>
    <col min="466" max="466" width="3.28515625" style="182" customWidth="1"/>
    <col min="467" max="467" width="1.5703125" style="182" customWidth="1"/>
    <col min="468" max="545" width="1.140625" style="182" customWidth="1"/>
    <col min="546" max="711" width="4.7109375" style="182"/>
    <col min="712" max="712" width="1.42578125" style="182" customWidth="1"/>
    <col min="713" max="713" width="1.140625" style="182" customWidth="1"/>
    <col min="714" max="714" width="15.140625" style="182" customWidth="1"/>
    <col min="715" max="715" width="11.5703125" style="182" customWidth="1"/>
    <col min="716" max="716" width="4" style="182" customWidth="1"/>
    <col min="717" max="717" width="0" style="182" hidden="1" customWidth="1"/>
    <col min="718" max="718" width="4" style="182" customWidth="1"/>
    <col min="719" max="720" width="3.7109375" style="182" customWidth="1"/>
    <col min="721" max="721" width="7.42578125" style="182" bestFit="1" customWidth="1"/>
    <col min="722" max="722" width="3.28515625" style="182" customWidth="1"/>
    <col min="723" max="723" width="1.5703125" style="182" customWidth="1"/>
    <col min="724" max="801" width="1.140625" style="182" customWidth="1"/>
    <col min="802" max="967" width="4.7109375" style="182"/>
    <col min="968" max="968" width="1.42578125" style="182" customWidth="1"/>
    <col min="969" max="969" width="1.140625" style="182" customWidth="1"/>
    <col min="970" max="970" width="15.140625" style="182" customWidth="1"/>
    <col min="971" max="971" width="11.5703125" style="182" customWidth="1"/>
    <col min="972" max="972" width="4" style="182" customWidth="1"/>
    <col min="973" max="973" width="0" style="182" hidden="1" customWidth="1"/>
    <col min="974" max="974" width="4" style="182" customWidth="1"/>
    <col min="975" max="976" width="3.7109375" style="182" customWidth="1"/>
    <col min="977" max="977" width="7.42578125" style="182" bestFit="1" customWidth="1"/>
    <col min="978" max="978" width="3.28515625" style="182" customWidth="1"/>
    <col min="979" max="979" width="1.5703125" style="182" customWidth="1"/>
    <col min="980" max="1057" width="1.140625" style="182" customWidth="1"/>
    <col min="1058" max="1223" width="4.7109375" style="182"/>
    <col min="1224" max="1224" width="1.42578125" style="182" customWidth="1"/>
    <col min="1225" max="1225" width="1.140625" style="182" customWidth="1"/>
    <col min="1226" max="1226" width="15.140625" style="182" customWidth="1"/>
    <col min="1227" max="1227" width="11.5703125" style="182" customWidth="1"/>
    <col min="1228" max="1228" width="4" style="182" customWidth="1"/>
    <col min="1229" max="1229" width="0" style="182" hidden="1" customWidth="1"/>
    <col min="1230" max="1230" width="4" style="182" customWidth="1"/>
    <col min="1231" max="1232" width="3.7109375" style="182" customWidth="1"/>
    <col min="1233" max="1233" width="7.42578125" style="182" bestFit="1" customWidth="1"/>
    <col min="1234" max="1234" width="3.28515625" style="182" customWidth="1"/>
    <col min="1235" max="1235" width="1.5703125" style="182" customWidth="1"/>
    <col min="1236" max="1313" width="1.140625" style="182" customWidth="1"/>
    <col min="1314" max="1479" width="4.7109375" style="182"/>
    <col min="1480" max="1480" width="1.42578125" style="182" customWidth="1"/>
    <col min="1481" max="1481" width="1.140625" style="182" customWidth="1"/>
    <col min="1482" max="1482" width="15.140625" style="182" customWidth="1"/>
    <col min="1483" max="1483" width="11.5703125" style="182" customWidth="1"/>
    <col min="1484" max="1484" width="4" style="182" customWidth="1"/>
    <col min="1485" max="1485" width="0" style="182" hidden="1" customWidth="1"/>
    <col min="1486" max="1486" width="4" style="182" customWidth="1"/>
    <col min="1487" max="1488" width="3.7109375" style="182" customWidth="1"/>
    <col min="1489" max="1489" width="7.42578125" style="182" bestFit="1" customWidth="1"/>
    <col min="1490" max="1490" width="3.28515625" style="182" customWidth="1"/>
    <col min="1491" max="1491" width="1.5703125" style="182" customWidth="1"/>
    <col min="1492" max="1569" width="1.140625" style="182" customWidth="1"/>
    <col min="1570" max="1735" width="4.7109375" style="182"/>
    <col min="1736" max="1736" width="1.42578125" style="182" customWidth="1"/>
    <col min="1737" max="1737" width="1.140625" style="182" customWidth="1"/>
    <col min="1738" max="1738" width="15.140625" style="182" customWidth="1"/>
    <col min="1739" max="1739" width="11.5703125" style="182" customWidth="1"/>
    <col min="1740" max="1740" width="4" style="182" customWidth="1"/>
    <col min="1741" max="1741" width="0" style="182" hidden="1" customWidth="1"/>
    <col min="1742" max="1742" width="4" style="182" customWidth="1"/>
    <col min="1743" max="1744" width="3.7109375" style="182" customWidth="1"/>
    <col min="1745" max="1745" width="7.42578125" style="182" bestFit="1" customWidth="1"/>
    <col min="1746" max="1746" width="3.28515625" style="182" customWidth="1"/>
    <col min="1747" max="1747" width="1.5703125" style="182" customWidth="1"/>
    <col min="1748" max="1825" width="1.140625" style="182" customWidth="1"/>
    <col min="1826" max="1991" width="4.7109375" style="182"/>
    <col min="1992" max="1992" width="1.42578125" style="182" customWidth="1"/>
    <col min="1993" max="1993" width="1.140625" style="182" customWidth="1"/>
    <col min="1994" max="1994" width="15.140625" style="182" customWidth="1"/>
    <col min="1995" max="1995" width="11.5703125" style="182" customWidth="1"/>
    <col min="1996" max="1996" width="4" style="182" customWidth="1"/>
    <col min="1997" max="1997" width="0" style="182" hidden="1" customWidth="1"/>
    <col min="1998" max="1998" width="4" style="182" customWidth="1"/>
    <col min="1999" max="2000" width="3.7109375" style="182" customWidth="1"/>
    <col min="2001" max="2001" width="7.42578125" style="182" bestFit="1" customWidth="1"/>
    <col min="2002" max="2002" width="3.28515625" style="182" customWidth="1"/>
    <col min="2003" max="2003" width="1.5703125" style="182" customWidth="1"/>
    <col min="2004" max="2081" width="1.140625" style="182" customWidth="1"/>
    <col min="2082" max="2247" width="4.7109375" style="182"/>
    <col min="2248" max="2248" width="1.42578125" style="182" customWidth="1"/>
    <col min="2249" max="2249" width="1.140625" style="182" customWidth="1"/>
    <col min="2250" max="2250" width="15.140625" style="182" customWidth="1"/>
    <col min="2251" max="2251" width="11.5703125" style="182" customWidth="1"/>
    <col min="2252" max="2252" width="4" style="182" customWidth="1"/>
    <col min="2253" max="2253" width="0" style="182" hidden="1" customWidth="1"/>
    <col min="2254" max="2254" width="4" style="182" customWidth="1"/>
    <col min="2255" max="2256" width="3.7109375" style="182" customWidth="1"/>
    <col min="2257" max="2257" width="7.42578125" style="182" bestFit="1" customWidth="1"/>
    <col min="2258" max="2258" width="3.28515625" style="182" customWidth="1"/>
    <col min="2259" max="2259" width="1.5703125" style="182" customWidth="1"/>
    <col min="2260" max="2337" width="1.140625" style="182" customWidth="1"/>
    <col min="2338" max="2503" width="4.7109375" style="182"/>
    <col min="2504" max="2504" width="1.42578125" style="182" customWidth="1"/>
    <col min="2505" max="2505" width="1.140625" style="182" customWidth="1"/>
    <col min="2506" max="2506" width="15.140625" style="182" customWidth="1"/>
    <col min="2507" max="2507" width="11.5703125" style="182" customWidth="1"/>
    <col min="2508" max="2508" width="4" style="182" customWidth="1"/>
    <col min="2509" max="2509" width="0" style="182" hidden="1" customWidth="1"/>
    <col min="2510" max="2510" width="4" style="182" customWidth="1"/>
    <col min="2511" max="2512" width="3.7109375" style="182" customWidth="1"/>
    <col min="2513" max="2513" width="7.42578125" style="182" bestFit="1" customWidth="1"/>
    <col min="2514" max="2514" width="3.28515625" style="182" customWidth="1"/>
    <col min="2515" max="2515" width="1.5703125" style="182" customWidth="1"/>
    <col min="2516" max="2593" width="1.140625" style="182" customWidth="1"/>
    <col min="2594" max="2759" width="4.7109375" style="182"/>
    <col min="2760" max="2760" width="1.42578125" style="182" customWidth="1"/>
    <col min="2761" max="2761" width="1.140625" style="182" customWidth="1"/>
    <col min="2762" max="2762" width="15.140625" style="182" customWidth="1"/>
    <col min="2763" max="2763" width="11.5703125" style="182" customWidth="1"/>
    <col min="2764" max="2764" width="4" style="182" customWidth="1"/>
    <col min="2765" max="2765" width="0" style="182" hidden="1" customWidth="1"/>
    <col min="2766" max="2766" width="4" style="182" customWidth="1"/>
    <col min="2767" max="2768" width="3.7109375" style="182" customWidth="1"/>
    <col min="2769" max="2769" width="7.42578125" style="182" bestFit="1" customWidth="1"/>
    <col min="2770" max="2770" width="3.28515625" style="182" customWidth="1"/>
    <col min="2771" max="2771" width="1.5703125" style="182" customWidth="1"/>
    <col min="2772" max="2849" width="1.140625" style="182" customWidth="1"/>
    <col min="2850" max="3015" width="4.7109375" style="182"/>
    <col min="3016" max="3016" width="1.42578125" style="182" customWidth="1"/>
    <col min="3017" max="3017" width="1.140625" style="182" customWidth="1"/>
    <col min="3018" max="3018" width="15.140625" style="182" customWidth="1"/>
    <col min="3019" max="3019" width="11.5703125" style="182" customWidth="1"/>
    <col min="3020" max="3020" width="4" style="182" customWidth="1"/>
    <col min="3021" max="3021" width="0" style="182" hidden="1" customWidth="1"/>
    <col min="3022" max="3022" width="4" style="182" customWidth="1"/>
    <col min="3023" max="3024" width="3.7109375" style="182" customWidth="1"/>
    <col min="3025" max="3025" width="7.42578125" style="182" bestFit="1" customWidth="1"/>
    <col min="3026" max="3026" width="3.28515625" style="182" customWidth="1"/>
    <col min="3027" max="3027" width="1.5703125" style="182" customWidth="1"/>
    <col min="3028" max="3105" width="1.140625" style="182" customWidth="1"/>
    <col min="3106" max="3271" width="4.7109375" style="182"/>
    <col min="3272" max="3272" width="1.42578125" style="182" customWidth="1"/>
    <col min="3273" max="3273" width="1.140625" style="182" customWidth="1"/>
    <col min="3274" max="3274" width="15.140625" style="182" customWidth="1"/>
    <col min="3275" max="3275" width="11.5703125" style="182" customWidth="1"/>
    <col min="3276" max="3276" width="4" style="182" customWidth="1"/>
    <col min="3277" max="3277" width="0" style="182" hidden="1" customWidth="1"/>
    <col min="3278" max="3278" width="4" style="182" customWidth="1"/>
    <col min="3279" max="3280" width="3.7109375" style="182" customWidth="1"/>
    <col min="3281" max="3281" width="7.42578125" style="182" bestFit="1" customWidth="1"/>
    <col min="3282" max="3282" width="3.28515625" style="182" customWidth="1"/>
    <col min="3283" max="3283" width="1.5703125" style="182" customWidth="1"/>
    <col min="3284" max="3361" width="1.140625" style="182" customWidth="1"/>
    <col min="3362" max="3527" width="4.7109375" style="182"/>
    <col min="3528" max="3528" width="1.42578125" style="182" customWidth="1"/>
    <col min="3529" max="3529" width="1.140625" style="182" customWidth="1"/>
    <col min="3530" max="3530" width="15.140625" style="182" customWidth="1"/>
    <col min="3531" max="3531" width="11.5703125" style="182" customWidth="1"/>
    <col min="3532" max="3532" width="4" style="182" customWidth="1"/>
    <col min="3533" max="3533" width="0" style="182" hidden="1" customWidth="1"/>
    <col min="3534" max="3534" width="4" style="182" customWidth="1"/>
    <col min="3535" max="3536" width="3.7109375" style="182" customWidth="1"/>
    <col min="3537" max="3537" width="7.42578125" style="182" bestFit="1" customWidth="1"/>
    <col min="3538" max="3538" width="3.28515625" style="182" customWidth="1"/>
    <col min="3539" max="3539" width="1.5703125" style="182" customWidth="1"/>
    <col min="3540" max="3617" width="1.140625" style="182" customWidth="1"/>
    <col min="3618" max="3783" width="4.7109375" style="182"/>
    <col min="3784" max="3784" width="1.42578125" style="182" customWidth="1"/>
    <col min="3785" max="3785" width="1.140625" style="182" customWidth="1"/>
    <col min="3786" max="3786" width="15.140625" style="182" customWidth="1"/>
    <col min="3787" max="3787" width="11.5703125" style="182" customWidth="1"/>
    <col min="3788" max="3788" width="4" style="182" customWidth="1"/>
    <col min="3789" max="3789" width="0" style="182" hidden="1" customWidth="1"/>
    <col min="3790" max="3790" width="4" style="182" customWidth="1"/>
    <col min="3791" max="3792" width="3.7109375" style="182" customWidth="1"/>
    <col min="3793" max="3793" width="7.42578125" style="182" bestFit="1" customWidth="1"/>
    <col min="3794" max="3794" width="3.28515625" style="182" customWidth="1"/>
    <col min="3795" max="3795" width="1.5703125" style="182" customWidth="1"/>
    <col min="3796" max="3873" width="1.140625" style="182" customWidth="1"/>
    <col min="3874" max="4039" width="4.7109375" style="182"/>
    <col min="4040" max="4040" width="1.42578125" style="182" customWidth="1"/>
    <col min="4041" max="4041" width="1.140625" style="182" customWidth="1"/>
    <col min="4042" max="4042" width="15.140625" style="182" customWidth="1"/>
    <col min="4043" max="4043" width="11.5703125" style="182" customWidth="1"/>
    <col min="4044" max="4044" width="4" style="182" customWidth="1"/>
    <col min="4045" max="4045" width="0" style="182" hidden="1" customWidth="1"/>
    <col min="4046" max="4046" width="4" style="182" customWidth="1"/>
    <col min="4047" max="4048" width="3.7109375" style="182" customWidth="1"/>
    <col min="4049" max="4049" width="7.42578125" style="182" bestFit="1" customWidth="1"/>
    <col min="4050" max="4050" width="3.28515625" style="182" customWidth="1"/>
    <col min="4051" max="4051" width="1.5703125" style="182" customWidth="1"/>
    <col min="4052" max="4129" width="1.140625" style="182" customWidth="1"/>
    <col min="4130" max="4295" width="4.7109375" style="182"/>
    <col min="4296" max="4296" width="1.42578125" style="182" customWidth="1"/>
    <col min="4297" max="4297" width="1.140625" style="182" customWidth="1"/>
    <col min="4298" max="4298" width="15.140625" style="182" customWidth="1"/>
    <col min="4299" max="4299" width="11.5703125" style="182" customWidth="1"/>
    <col min="4300" max="4300" width="4" style="182" customWidth="1"/>
    <col min="4301" max="4301" width="0" style="182" hidden="1" customWidth="1"/>
    <col min="4302" max="4302" width="4" style="182" customWidth="1"/>
    <col min="4303" max="4304" width="3.7109375" style="182" customWidth="1"/>
    <col min="4305" max="4305" width="7.42578125" style="182" bestFit="1" customWidth="1"/>
    <col min="4306" max="4306" width="3.28515625" style="182" customWidth="1"/>
    <col min="4307" max="4307" width="1.5703125" style="182" customWidth="1"/>
    <col min="4308" max="4385" width="1.140625" style="182" customWidth="1"/>
    <col min="4386" max="4551" width="4.7109375" style="182"/>
    <col min="4552" max="4552" width="1.42578125" style="182" customWidth="1"/>
    <col min="4553" max="4553" width="1.140625" style="182" customWidth="1"/>
    <col min="4554" max="4554" width="15.140625" style="182" customWidth="1"/>
    <col min="4555" max="4555" width="11.5703125" style="182" customWidth="1"/>
    <col min="4556" max="4556" width="4" style="182" customWidth="1"/>
    <col min="4557" max="4557" width="0" style="182" hidden="1" customWidth="1"/>
    <col min="4558" max="4558" width="4" style="182" customWidth="1"/>
    <col min="4559" max="4560" width="3.7109375" style="182" customWidth="1"/>
    <col min="4561" max="4561" width="7.42578125" style="182" bestFit="1" customWidth="1"/>
    <col min="4562" max="4562" width="3.28515625" style="182" customWidth="1"/>
    <col min="4563" max="4563" width="1.5703125" style="182" customWidth="1"/>
    <col min="4564" max="4641" width="1.140625" style="182" customWidth="1"/>
    <col min="4642" max="4807" width="4.7109375" style="182"/>
    <col min="4808" max="4808" width="1.42578125" style="182" customWidth="1"/>
    <col min="4809" max="4809" width="1.140625" style="182" customWidth="1"/>
    <col min="4810" max="4810" width="15.140625" style="182" customWidth="1"/>
    <col min="4811" max="4811" width="11.5703125" style="182" customWidth="1"/>
    <col min="4812" max="4812" width="4" style="182" customWidth="1"/>
    <col min="4813" max="4813" width="0" style="182" hidden="1" customWidth="1"/>
    <col min="4814" max="4814" width="4" style="182" customWidth="1"/>
    <col min="4815" max="4816" width="3.7109375" style="182" customWidth="1"/>
    <col min="4817" max="4817" width="7.42578125" style="182" bestFit="1" customWidth="1"/>
    <col min="4818" max="4818" width="3.28515625" style="182" customWidth="1"/>
    <col min="4819" max="4819" width="1.5703125" style="182" customWidth="1"/>
    <col min="4820" max="4897" width="1.140625" style="182" customWidth="1"/>
    <col min="4898" max="5063" width="4.7109375" style="182"/>
    <col min="5064" max="5064" width="1.42578125" style="182" customWidth="1"/>
    <col min="5065" max="5065" width="1.140625" style="182" customWidth="1"/>
    <col min="5066" max="5066" width="15.140625" style="182" customWidth="1"/>
    <col min="5067" max="5067" width="11.5703125" style="182" customWidth="1"/>
    <col min="5068" max="5068" width="4" style="182" customWidth="1"/>
    <col min="5069" max="5069" width="0" style="182" hidden="1" customWidth="1"/>
    <col min="5070" max="5070" width="4" style="182" customWidth="1"/>
    <col min="5071" max="5072" width="3.7109375" style="182" customWidth="1"/>
    <col min="5073" max="5073" width="7.42578125" style="182" bestFit="1" customWidth="1"/>
    <col min="5074" max="5074" width="3.28515625" style="182" customWidth="1"/>
    <col min="5075" max="5075" width="1.5703125" style="182" customWidth="1"/>
    <col min="5076" max="5153" width="1.140625" style="182" customWidth="1"/>
    <col min="5154" max="5319" width="4.7109375" style="182"/>
    <col min="5320" max="5320" width="1.42578125" style="182" customWidth="1"/>
    <col min="5321" max="5321" width="1.140625" style="182" customWidth="1"/>
    <col min="5322" max="5322" width="15.140625" style="182" customWidth="1"/>
    <col min="5323" max="5323" width="11.5703125" style="182" customWidth="1"/>
    <col min="5324" max="5324" width="4" style="182" customWidth="1"/>
    <col min="5325" max="5325" width="0" style="182" hidden="1" customWidth="1"/>
    <col min="5326" max="5326" width="4" style="182" customWidth="1"/>
    <col min="5327" max="5328" width="3.7109375" style="182" customWidth="1"/>
    <col min="5329" max="5329" width="7.42578125" style="182" bestFit="1" customWidth="1"/>
    <col min="5330" max="5330" width="3.28515625" style="182" customWidth="1"/>
    <col min="5331" max="5331" width="1.5703125" style="182" customWidth="1"/>
    <col min="5332" max="5409" width="1.140625" style="182" customWidth="1"/>
    <col min="5410" max="5575" width="4.7109375" style="182"/>
    <col min="5576" max="5576" width="1.42578125" style="182" customWidth="1"/>
    <col min="5577" max="5577" width="1.140625" style="182" customWidth="1"/>
    <col min="5578" max="5578" width="15.140625" style="182" customWidth="1"/>
    <col min="5579" max="5579" width="11.5703125" style="182" customWidth="1"/>
    <col min="5580" max="5580" width="4" style="182" customWidth="1"/>
    <col min="5581" max="5581" width="0" style="182" hidden="1" customWidth="1"/>
    <col min="5582" max="5582" width="4" style="182" customWidth="1"/>
    <col min="5583" max="5584" width="3.7109375" style="182" customWidth="1"/>
    <col min="5585" max="5585" width="7.42578125" style="182" bestFit="1" customWidth="1"/>
    <col min="5586" max="5586" width="3.28515625" style="182" customWidth="1"/>
    <col min="5587" max="5587" width="1.5703125" style="182" customWidth="1"/>
    <col min="5588" max="5665" width="1.140625" style="182" customWidth="1"/>
    <col min="5666" max="5831" width="4.7109375" style="182"/>
    <col min="5832" max="5832" width="1.42578125" style="182" customWidth="1"/>
    <col min="5833" max="5833" width="1.140625" style="182" customWidth="1"/>
    <col min="5834" max="5834" width="15.140625" style="182" customWidth="1"/>
    <col min="5835" max="5835" width="11.5703125" style="182" customWidth="1"/>
    <col min="5836" max="5836" width="4" style="182" customWidth="1"/>
    <col min="5837" max="5837" width="0" style="182" hidden="1" customWidth="1"/>
    <col min="5838" max="5838" width="4" style="182" customWidth="1"/>
    <col min="5839" max="5840" width="3.7109375" style="182" customWidth="1"/>
    <col min="5841" max="5841" width="7.42578125" style="182" bestFit="1" customWidth="1"/>
    <col min="5842" max="5842" width="3.28515625" style="182" customWidth="1"/>
    <col min="5843" max="5843" width="1.5703125" style="182" customWidth="1"/>
    <col min="5844" max="5921" width="1.140625" style="182" customWidth="1"/>
    <col min="5922" max="6087" width="4.7109375" style="182"/>
    <col min="6088" max="6088" width="1.42578125" style="182" customWidth="1"/>
    <col min="6089" max="6089" width="1.140625" style="182" customWidth="1"/>
    <col min="6090" max="6090" width="15.140625" style="182" customWidth="1"/>
    <col min="6091" max="6091" width="11.5703125" style="182" customWidth="1"/>
    <col min="6092" max="6092" width="4" style="182" customWidth="1"/>
    <col min="6093" max="6093" width="0" style="182" hidden="1" customWidth="1"/>
    <col min="6094" max="6094" width="4" style="182" customWidth="1"/>
    <col min="6095" max="6096" width="3.7109375" style="182" customWidth="1"/>
    <col min="6097" max="6097" width="7.42578125" style="182" bestFit="1" customWidth="1"/>
    <col min="6098" max="6098" width="3.28515625" style="182" customWidth="1"/>
    <col min="6099" max="6099" width="1.5703125" style="182" customWidth="1"/>
    <col min="6100" max="6177" width="1.140625" style="182" customWidth="1"/>
    <col min="6178" max="6343" width="4.7109375" style="182"/>
    <col min="6344" max="6344" width="1.42578125" style="182" customWidth="1"/>
    <col min="6345" max="6345" width="1.140625" style="182" customWidth="1"/>
    <col min="6346" max="6346" width="15.140625" style="182" customWidth="1"/>
    <col min="6347" max="6347" width="11.5703125" style="182" customWidth="1"/>
    <col min="6348" max="6348" width="4" style="182" customWidth="1"/>
    <col min="6349" max="6349" width="0" style="182" hidden="1" customWidth="1"/>
    <col min="6350" max="6350" width="4" style="182" customWidth="1"/>
    <col min="6351" max="6352" width="3.7109375" style="182" customWidth="1"/>
    <col min="6353" max="6353" width="7.42578125" style="182" bestFit="1" customWidth="1"/>
    <col min="6354" max="6354" width="3.28515625" style="182" customWidth="1"/>
    <col min="6355" max="6355" width="1.5703125" style="182" customWidth="1"/>
    <col min="6356" max="6433" width="1.140625" style="182" customWidth="1"/>
    <col min="6434" max="6599" width="4.7109375" style="182"/>
    <col min="6600" max="6600" width="1.42578125" style="182" customWidth="1"/>
    <col min="6601" max="6601" width="1.140625" style="182" customWidth="1"/>
    <col min="6602" max="6602" width="15.140625" style="182" customWidth="1"/>
    <col min="6603" max="6603" width="11.5703125" style="182" customWidth="1"/>
    <col min="6604" max="6604" width="4" style="182" customWidth="1"/>
    <col min="6605" max="6605" width="0" style="182" hidden="1" customWidth="1"/>
    <col min="6606" max="6606" width="4" style="182" customWidth="1"/>
    <col min="6607" max="6608" width="3.7109375" style="182" customWidth="1"/>
    <col min="6609" max="6609" width="7.42578125" style="182" bestFit="1" customWidth="1"/>
    <col min="6610" max="6610" width="3.28515625" style="182" customWidth="1"/>
    <col min="6611" max="6611" width="1.5703125" style="182" customWidth="1"/>
    <col min="6612" max="6689" width="1.140625" style="182" customWidth="1"/>
    <col min="6690" max="6855" width="4.7109375" style="182"/>
    <col min="6856" max="6856" width="1.42578125" style="182" customWidth="1"/>
    <col min="6857" max="6857" width="1.140625" style="182" customWidth="1"/>
    <col min="6858" max="6858" width="15.140625" style="182" customWidth="1"/>
    <col min="6859" max="6859" width="11.5703125" style="182" customWidth="1"/>
    <col min="6860" max="6860" width="4" style="182" customWidth="1"/>
    <col min="6861" max="6861" width="0" style="182" hidden="1" customWidth="1"/>
    <col min="6862" max="6862" width="4" style="182" customWidth="1"/>
    <col min="6863" max="6864" width="3.7109375" style="182" customWidth="1"/>
    <col min="6865" max="6865" width="7.42578125" style="182" bestFit="1" customWidth="1"/>
    <col min="6866" max="6866" width="3.28515625" style="182" customWidth="1"/>
    <col min="6867" max="6867" width="1.5703125" style="182" customWidth="1"/>
    <col min="6868" max="6945" width="1.140625" style="182" customWidth="1"/>
    <col min="6946" max="7111" width="4.7109375" style="182"/>
    <col min="7112" max="7112" width="1.42578125" style="182" customWidth="1"/>
    <col min="7113" max="7113" width="1.140625" style="182" customWidth="1"/>
    <col min="7114" max="7114" width="15.140625" style="182" customWidth="1"/>
    <col min="7115" max="7115" width="11.5703125" style="182" customWidth="1"/>
    <col min="7116" max="7116" width="4" style="182" customWidth="1"/>
    <col min="7117" max="7117" width="0" style="182" hidden="1" customWidth="1"/>
    <col min="7118" max="7118" width="4" style="182" customWidth="1"/>
    <col min="7119" max="7120" width="3.7109375" style="182" customWidth="1"/>
    <col min="7121" max="7121" width="7.42578125" style="182" bestFit="1" customWidth="1"/>
    <col min="7122" max="7122" width="3.28515625" style="182" customWidth="1"/>
    <col min="7123" max="7123" width="1.5703125" style="182" customWidth="1"/>
    <col min="7124" max="7201" width="1.140625" style="182" customWidth="1"/>
    <col min="7202" max="7367" width="4.7109375" style="182"/>
    <col min="7368" max="7368" width="1.42578125" style="182" customWidth="1"/>
    <col min="7369" max="7369" width="1.140625" style="182" customWidth="1"/>
    <col min="7370" max="7370" width="15.140625" style="182" customWidth="1"/>
    <col min="7371" max="7371" width="11.5703125" style="182" customWidth="1"/>
    <col min="7372" max="7372" width="4" style="182" customWidth="1"/>
    <col min="7373" max="7373" width="0" style="182" hidden="1" customWidth="1"/>
    <col min="7374" max="7374" width="4" style="182" customWidth="1"/>
    <col min="7375" max="7376" width="3.7109375" style="182" customWidth="1"/>
    <col min="7377" max="7377" width="7.42578125" style="182" bestFit="1" customWidth="1"/>
    <col min="7378" max="7378" width="3.28515625" style="182" customWidth="1"/>
    <col min="7379" max="7379" width="1.5703125" style="182" customWidth="1"/>
    <col min="7380" max="7457" width="1.140625" style="182" customWidth="1"/>
    <col min="7458" max="7623" width="4.7109375" style="182"/>
    <col min="7624" max="7624" width="1.42578125" style="182" customWidth="1"/>
    <col min="7625" max="7625" width="1.140625" style="182" customWidth="1"/>
    <col min="7626" max="7626" width="15.140625" style="182" customWidth="1"/>
    <col min="7627" max="7627" width="11.5703125" style="182" customWidth="1"/>
    <col min="7628" max="7628" width="4" style="182" customWidth="1"/>
    <col min="7629" max="7629" width="0" style="182" hidden="1" customWidth="1"/>
    <col min="7630" max="7630" width="4" style="182" customWidth="1"/>
    <col min="7631" max="7632" width="3.7109375" style="182" customWidth="1"/>
    <col min="7633" max="7633" width="7.42578125" style="182" bestFit="1" customWidth="1"/>
    <col min="7634" max="7634" width="3.28515625" style="182" customWidth="1"/>
    <col min="7635" max="7635" width="1.5703125" style="182" customWidth="1"/>
    <col min="7636" max="7713" width="1.140625" style="182" customWidth="1"/>
    <col min="7714" max="7879" width="4.7109375" style="182"/>
    <col min="7880" max="7880" width="1.42578125" style="182" customWidth="1"/>
    <col min="7881" max="7881" width="1.140625" style="182" customWidth="1"/>
    <col min="7882" max="7882" width="15.140625" style="182" customWidth="1"/>
    <col min="7883" max="7883" width="11.5703125" style="182" customWidth="1"/>
    <col min="7884" max="7884" width="4" style="182" customWidth="1"/>
    <col min="7885" max="7885" width="0" style="182" hidden="1" customWidth="1"/>
    <col min="7886" max="7886" width="4" style="182" customWidth="1"/>
    <col min="7887" max="7888" width="3.7109375" style="182" customWidth="1"/>
    <col min="7889" max="7889" width="7.42578125" style="182" bestFit="1" customWidth="1"/>
    <col min="7890" max="7890" width="3.28515625" style="182" customWidth="1"/>
    <col min="7891" max="7891" width="1.5703125" style="182" customWidth="1"/>
    <col min="7892" max="7969" width="1.140625" style="182" customWidth="1"/>
    <col min="7970" max="8135" width="4.7109375" style="182"/>
    <col min="8136" max="8136" width="1.42578125" style="182" customWidth="1"/>
    <col min="8137" max="8137" width="1.140625" style="182" customWidth="1"/>
    <col min="8138" max="8138" width="15.140625" style="182" customWidth="1"/>
    <col min="8139" max="8139" width="11.5703125" style="182" customWidth="1"/>
    <col min="8140" max="8140" width="4" style="182" customWidth="1"/>
    <col min="8141" max="8141" width="0" style="182" hidden="1" customWidth="1"/>
    <col min="8142" max="8142" width="4" style="182" customWidth="1"/>
    <col min="8143" max="8144" width="3.7109375" style="182" customWidth="1"/>
    <col min="8145" max="8145" width="7.42578125" style="182" bestFit="1" customWidth="1"/>
    <col min="8146" max="8146" width="3.28515625" style="182" customWidth="1"/>
    <col min="8147" max="8147" width="1.5703125" style="182" customWidth="1"/>
    <col min="8148" max="8225" width="1.140625" style="182" customWidth="1"/>
    <col min="8226" max="8391" width="4.7109375" style="182"/>
    <col min="8392" max="8392" width="1.42578125" style="182" customWidth="1"/>
    <col min="8393" max="8393" width="1.140625" style="182" customWidth="1"/>
    <col min="8394" max="8394" width="15.140625" style="182" customWidth="1"/>
    <col min="8395" max="8395" width="11.5703125" style="182" customWidth="1"/>
    <col min="8396" max="8396" width="4" style="182" customWidth="1"/>
    <col min="8397" max="8397" width="0" style="182" hidden="1" customWidth="1"/>
    <col min="8398" max="8398" width="4" style="182" customWidth="1"/>
    <col min="8399" max="8400" width="3.7109375" style="182" customWidth="1"/>
    <col min="8401" max="8401" width="7.42578125" style="182" bestFit="1" customWidth="1"/>
    <col min="8402" max="8402" width="3.28515625" style="182" customWidth="1"/>
    <col min="8403" max="8403" width="1.5703125" style="182" customWidth="1"/>
    <col min="8404" max="8481" width="1.140625" style="182" customWidth="1"/>
    <col min="8482" max="8647" width="4.7109375" style="182"/>
    <col min="8648" max="8648" width="1.42578125" style="182" customWidth="1"/>
    <col min="8649" max="8649" width="1.140625" style="182" customWidth="1"/>
    <col min="8650" max="8650" width="15.140625" style="182" customWidth="1"/>
    <col min="8651" max="8651" width="11.5703125" style="182" customWidth="1"/>
    <col min="8652" max="8652" width="4" style="182" customWidth="1"/>
    <col min="8653" max="8653" width="0" style="182" hidden="1" customWidth="1"/>
    <col min="8654" max="8654" width="4" style="182" customWidth="1"/>
    <col min="8655" max="8656" width="3.7109375" style="182" customWidth="1"/>
    <col min="8657" max="8657" width="7.42578125" style="182" bestFit="1" customWidth="1"/>
    <col min="8658" max="8658" width="3.28515625" style="182" customWidth="1"/>
    <col min="8659" max="8659" width="1.5703125" style="182" customWidth="1"/>
    <col min="8660" max="8737" width="1.140625" style="182" customWidth="1"/>
    <col min="8738" max="8903" width="4.7109375" style="182"/>
    <col min="8904" max="8904" width="1.42578125" style="182" customWidth="1"/>
    <col min="8905" max="8905" width="1.140625" style="182" customWidth="1"/>
    <col min="8906" max="8906" width="15.140625" style="182" customWidth="1"/>
    <col min="8907" max="8907" width="11.5703125" style="182" customWidth="1"/>
    <col min="8908" max="8908" width="4" style="182" customWidth="1"/>
    <col min="8909" max="8909" width="0" style="182" hidden="1" customWidth="1"/>
    <col min="8910" max="8910" width="4" style="182" customWidth="1"/>
    <col min="8911" max="8912" width="3.7109375" style="182" customWidth="1"/>
    <col min="8913" max="8913" width="7.42578125" style="182" bestFit="1" customWidth="1"/>
    <col min="8914" max="8914" width="3.28515625" style="182" customWidth="1"/>
    <col min="8915" max="8915" width="1.5703125" style="182" customWidth="1"/>
    <col min="8916" max="8993" width="1.140625" style="182" customWidth="1"/>
    <col min="8994" max="9159" width="4.7109375" style="182"/>
    <col min="9160" max="9160" width="1.42578125" style="182" customWidth="1"/>
    <col min="9161" max="9161" width="1.140625" style="182" customWidth="1"/>
    <col min="9162" max="9162" width="15.140625" style="182" customWidth="1"/>
    <col min="9163" max="9163" width="11.5703125" style="182" customWidth="1"/>
    <col min="9164" max="9164" width="4" style="182" customWidth="1"/>
    <col min="9165" max="9165" width="0" style="182" hidden="1" customWidth="1"/>
    <col min="9166" max="9166" width="4" style="182" customWidth="1"/>
    <col min="9167" max="9168" width="3.7109375" style="182" customWidth="1"/>
    <col min="9169" max="9169" width="7.42578125" style="182" bestFit="1" customWidth="1"/>
    <col min="9170" max="9170" width="3.28515625" style="182" customWidth="1"/>
    <col min="9171" max="9171" width="1.5703125" style="182" customWidth="1"/>
    <col min="9172" max="9249" width="1.140625" style="182" customWidth="1"/>
    <col min="9250" max="9415" width="4.7109375" style="182"/>
    <col min="9416" max="9416" width="1.42578125" style="182" customWidth="1"/>
    <col min="9417" max="9417" width="1.140625" style="182" customWidth="1"/>
    <col min="9418" max="9418" width="15.140625" style="182" customWidth="1"/>
    <col min="9419" max="9419" width="11.5703125" style="182" customWidth="1"/>
    <col min="9420" max="9420" width="4" style="182" customWidth="1"/>
    <col min="9421" max="9421" width="0" style="182" hidden="1" customWidth="1"/>
    <col min="9422" max="9422" width="4" style="182" customWidth="1"/>
    <col min="9423" max="9424" width="3.7109375" style="182" customWidth="1"/>
    <col min="9425" max="9425" width="7.42578125" style="182" bestFit="1" customWidth="1"/>
    <col min="9426" max="9426" width="3.28515625" style="182" customWidth="1"/>
    <col min="9427" max="9427" width="1.5703125" style="182" customWidth="1"/>
    <col min="9428" max="9505" width="1.140625" style="182" customWidth="1"/>
    <col min="9506" max="9671" width="4.7109375" style="182"/>
    <col min="9672" max="9672" width="1.42578125" style="182" customWidth="1"/>
    <col min="9673" max="9673" width="1.140625" style="182" customWidth="1"/>
    <col min="9674" max="9674" width="15.140625" style="182" customWidth="1"/>
    <col min="9675" max="9675" width="11.5703125" style="182" customWidth="1"/>
    <col min="9676" max="9676" width="4" style="182" customWidth="1"/>
    <col min="9677" max="9677" width="0" style="182" hidden="1" customWidth="1"/>
    <col min="9678" max="9678" width="4" style="182" customWidth="1"/>
    <col min="9679" max="9680" width="3.7109375" style="182" customWidth="1"/>
    <col min="9681" max="9681" width="7.42578125" style="182" bestFit="1" customWidth="1"/>
    <col min="9682" max="9682" width="3.28515625" style="182" customWidth="1"/>
    <col min="9683" max="9683" width="1.5703125" style="182" customWidth="1"/>
    <col min="9684" max="9761" width="1.140625" style="182" customWidth="1"/>
    <col min="9762" max="9927" width="4.7109375" style="182"/>
    <col min="9928" max="9928" width="1.42578125" style="182" customWidth="1"/>
    <col min="9929" max="9929" width="1.140625" style="182" customWidth="1"/>
    <col min="9930" max="9930" width="15.140625" style="182" customWidth="1"/>
    <col min="9931" max="9931" width="11.5703125" style="182" customWidth="1"/>
    <col min="9932" max="9932" width="4" style="182" customWidth="1"/>
    <col min="9933" max="9933" width="0" style="182" hidden="1" customWidth="1"/>
    <col min="9934" max="9934" width="4" style="182" customWidth="1"/>
    <col min="9935" max="9936" width="3.7109375" style="182" customWidth="1"/>
    <col min="9937" max="9937" width="7.42578125" style="182" bestFit="1" customWidth="1"/>
    <col min="9938" max="9938" width="3.28515625" style="182" customWidth="1"/>
    <col min="9939" max="9939" width="1.5703125" style="182" customWidth="1"/>
    <col min="9940" max="10017" width="1.140625" style="182" customWidth="1"/>
    <col min="10018" max="10183" width="4.7109375" style="182"/>
    <col min="10184" max="10184" width="1.42578125" style="182" customWidth="1"/>
    <col min="10185" max="10185" width="1.140625" style="182" customWidth="1"/>
    <col min="10186" max="10186" width="15.140625" style="182" customWidth="1"/>
    <col min="10187" max="10187" width="11.5703125" style="182" customWidth="1"/>
    <col min="10188" max="10188" width="4" style="182" customWidth="1"/>
    <col min="10189" max="10189" width="0" style="182" hidden="1" customWidth="1"/>
    <col min="10190" max="10190" width="4" style="182" customWidth="1"/>
    <col min="10191" max="10192" width="3.7109375" style="182" customWidth="1"/>
    <col min="10193" max="10193" width="7.42578125" style="182" bestFit="1" customWidth="1"/>
    <col min="10194" max="10194" width="3.28515625" style="182" customWidth="1"/>
    <col min="10195" max="10195" width="1.5703125" style="182" customWidth="1"/>
    <col min="10196" max="10273" width="1.140625" style="182" customWidth="1"/>
    <col min="10274" max="10439" width="4.7109375" style="182"/>
    <col min="10440" max="10440" width="1.42578125" style="182" customWidth="1"/>
    <col min="10441" max="10441" width="1.140625" style="182" customWidth="1"/>
    <col min="10442" max="10442" width="15.140625" style="182" customWidth="1"/>
    <col min="10443" max="10443" width="11.5703125" style="182" customWidth="1"/>
    <col min="10444" max="10444" width="4" style="182" customWidth="1"/>
    <col min="10445" max="10445" width="0" style="182" hidden="1" customWidth="1"/>
    <col min="10446" max="10446" width="4" style="182" customWidth="1"/>
    <col min="10447" max="10448" width="3.7109375" style="182" customWidth="1"/>
    <col min="10449" max="10449" width="7.42578125" style="182" bestFit="1" customWidth="1"/>
    <col min="10450" max="10450" width="3.28515625" style="182" customWidth="1"/>
    <col min="10451" max="10451" width="1.5703125" style="182" customWidth="1"/>
    <col min="10452" max="10529" width="1.140625" style="182" customWidth="1"/>
    <col min="10530" max="10695" width="4.7109375" style="182"/>
    <col min="10696" max="10696" width="1.42578125" style="182" customWidth="1"/>
    <col min="10697" max="10697" width="1.140625" style="182" customWidth="1"/>
    <col min="10698" max="10698" width="15.140625" style="182" customWidth="1"/>
    <col min="10699" max="10699" width="11.5703125" style="182" customWidth="1"/>
    <col min="10700" max="10700" width="4" style="182" customWidth="1"/>
    <col min="10701" max="10701" width="0" style="182" hidden="1" customWidth="1"/>
    <col min="10702" max="10702" width="4" style="182" customWidth="1"/>
    <col min="10703" max="10704" width="3.7109375" style="182" customWidth="1"/>
    <col min="10705" max="10705" width="7.42578125" style="182" bestFit="1" customWidth="1"/>
    <col min="10706" max="10706" width="3.28515625" style="182" customWidth="1"/>
    <col min="10707" max="10707" width="1.5703125" style="182" customWidth="1"/>
    <col min="10708" max="10785" width="1.140625" style="182" customWidth="1"/>
    <col min="10786" max="10951" width="4.7109375" style="182"/>
    <col min="10952" max="10952" width="1.42578125" style="182" customWidth="1"/>
    <col min="10953" max="10953" width="1.140625" style="182" customWidth="1"/>
    <col min="10954" max="10954" width="15.140625" style="182" customWidth="1"/>
    <col min="10955" max="10955" width="11.5703125" style="182" customWidth="1"/>
    <col min="10956" max="10956" width="4" style="182" customWidth="1"/>
    <col min="10957" max="10957" width="0" style="182" hidden="1" customWidth="1"/>
    <col min="10958" max="10958" width="4" style="182" customWidth="1"/>
    <col min="10959" max="10960" width="3.7109375" style="182" customWidth="1"/>
    <col min="10961" max="10961" width="7.42578125" style="182" bestFit="1" customWidth="1"/>
    <col min="10962" max="10962" width="3.28515625" style="182" customWidth="1"/>
    <col min="10963" max="10963" width="1.5703125" style="182" customWidth="1"/>
    <col min="10964" max="11041" width="1.140625" style="182" customWidth="1"/>
    <col min="11042" max="11207" width="4.7109375" style="182"/>
    <col min="11208" max="11208" width="1.42578125" style="182" customWidth="1"/>
    <col min="11209" max="11209" width="1.140625" style="182" customWidth="1"/>
    <col min="11210" max="11210" width="15.140625" style="182" customWidth="1"/>
    <col min="11211" max="11211" width="11.5703125" style="182" customWidth="1"/>
    <col min="11212" max="11212" width="4" style="182" customWidth="1"/>
    <col min="11213" max="11213" width="0" style="182" hidden="1" customWidth="1"/>
    <col min="11214" max="11214" width="4" style="182" customWidth="1"/>
    <col min="11215" max="11216" width="3.7109375" style="182" customWidth="1"/>
    <col min="11217" max="11217" width="7.42578125" style="182" bestFit="1" customWidth="1"/>
    <col min="11218" max="11218" width="3.28515625" style="182" customWidth="1"/>
    <col min="11219" max="11219" width="1.5703125" style="182" customWidth="1"/>
    <col min="11220" max="11297" width="1.140625" style="182" customWidth="1"/>
    <col min="11298" max="11463" width="4.7109375" style="182"/>
    <col min="11464" max="11464" width="1.42578125" style="182" customWidth="1"/>
    <col min="11465" max="11465" width="1.140625" style="182" customWidth="1"/>
    <col min="11466" max="11466" width="15.140625" style="182" customWidth="1"/>
    <col min="11467" max="11467" width="11.5703125" style="182" customWidth="1"/>
    <col min="11468" max="11468" width="4" style="182" customWidth="1"/>
    <col min="11469" max="11469" width="0" style="182" hidden="1" customWidth="1"/>
    <col min="11470" max="11470" width="4" style="182" customWidth="1"/>
    <col min="11471" max="11472" width="3.7109375" style="182" customWidth="1"/>
    <col min="11473" max="11473" width="7.42578125" style="182" bestFit="1" customWidth="1"/>
    <col min="11474" max="11474" width="3.28515625" style="182" customWidth="1"/>
    <col min="11475" max="11475" width="1.5703125" style="182" customWidth="1"/>
    <col min="11476" max="11553" width="1.140625" style="182" customWidth="1"/>
    <col min="11554" max="11719" width="4.7109375" style="182"/>
    <col min="11720" max="11720" width="1.42578125" style="182" customWidth="1"/>
    <col min="11721" max="11721" width="1.140625" style="182" customWidth="1"/>
    <col min="11722" max="11722" width="15.140625" style="182" customWidth="1"/>
    <col min="11723" max="11723" width="11.5703125" style="182" customWidth="1"/>
    <col min="11724" max="11724" width="4" style="182" customWidth="1"/>
    <col min="11725" max="11725" width="0" style="182" hidden="1" customWidth="1"/>
    <col min="11726" max="11726" width="4" style="182" customWidth="1"/>
    <col min="11727" max="11728" width="3.7109375" style="182" customWidth="1"/>
    <col min="11729" max="11729" width="7.42578125" style="182" bestFit="1" customWidth="1"/>
    <col min="11730" max="11730" width="3.28515625" style="182" customWidth="1"/>
    <col min="11731" max="11731" width="1.5703125" style="182" customWidth="1"/>
    <col min="11732" max="11809" width="1.140625" style="182" customWidth="1"/>
    <col min="11810" max="11975" width="4.7109375" style="182"/>
    <col min="11976" max="11976" width="1.42578125" style="182" customWidth="1"/>
    <col min="11977" max="11977" width="1.140625" style="182" customWidth="1"/>
    <col min="11978" max="11978" width="15.140625" style="182" customWidth="1"/>
    <col min="11979" max="11979" width="11.5703125" style="182" customWidth="1"/>
    <col min="11980" max="11980" width="4" style="182" customWidth="1"/>
    <col min="11981" max="11981" width="0" style="182" hidden="1" customWidth="1"/>
    <col min="11982" max="11982" width="4" style="182" customWidth="1"/>
    <col min="11983" max="11984" width="3.7109375" style="182" customWidth="1"/>
    <col min="11985" max="11985" width="7.42578125" style="182" bestFit="1" customWidth="1"/>
    <col min="11986" max="11986" width="3.28515625" style="182" customWidth="1"/>
    <col min="11987" max="11987" width="1.5703125" style="182" customWidth="1"/>
    <col min="11988" max="12065" width="1.140625" style="182" customWidth="1"/>
    <col min="12066" max="12231" width="4.7109375" style="182"/>
    <col min="12232" max="12232" width="1.42578125" style="182" customWidth="1"/>
    <col min="12233" max="12233" width="1.140625" style="182" customWidth="1"/>
    <col min="12234" max="12234" width="15.140625" style="182" customWidth="1"/>
    <col min="12235" max="12235" width="11.5703125" style="182" customWidth="1"/>
    <col min="12236" max="12236" width="4" style="182" customWidth="1"/>
    <col min="12237" max="12237" width="0" style="182" hidden="1" customWidth="1"/>
    <col min="12238" max="12238" width="4" style="182" customWidth="1"/>
    <col min="12239" max="12240" width="3.7109375" style="182" customWidth="1"/>
    <col min="12241" max="12241" width="7.42578125" style="182" bestFit="1" customWidth="1"/>
    <col min="12242" max="12242" width="3.28515625" style="182" customWidth="1"/>
    <col min="12243" max="12243" width="1.5703125" style="182" customWidth="1"/>
    <col min="12244" max="12321" width="1.140625" style="182" customWidth="1"/>
    <col min="12322" max="12487" width="4.7109375" style="182"/>
    <col min="12488" max="12488" width="1.42578125" style="182" customWidth="1"/>
    <col min="12489" max="12489" width="1.140625" style="182" customWidth="1"/>
    <col min="12490" max="12490" width="15.140625" style="182" customWidth="1"/>
    <col min="12491" max="12491" width="11.5703125" style="182" customWidth="1"/>
    <col min="12492" max="12492" width="4" style="182" customWidth="1"/>
    <col min="12493" max="12493" width="0" style="182" hidden="1" customWidth="1"/>
    <col min="12494" max="12494" width="4" style="182" customWidth="1"/>
    <col min="12495" max="12496" width="3.7109375" style="182" customWidth="1"/>
    <col min="12497" max="12497" width="7.42578125" style="182" bestFit="1" customWidth="1"/>
    <col min="12498" max="12498" width="3.28515625" style="182" customWidth="1"/>
    <col min="12499" max="12499" width="1.5703125" style="182" customWidth="1"/>
    <col min="12500" max="12577" width="1.140625" style="182" customWidth="1"/>
    <col min="12578" max="12743" width="4.7109375" style="182"/>
    <col min="12744" max="12744" width="1.42578125" style="182" customWidth="1"/>
    <col min="12745" max="12745" width="1.140625" style="182" customWidth="1"/>
    <col min="12746" max="12746" width="15.140625" style="182" customWidth="1"/>
    <col min="12747" max="12747" width="11.5703125" style="182" customWidth="1"/>
    <col min="12748" max="12748" width="4" style="182" customWidth="1"/>
    <col min="12749" max="12749" width="0" style="182" hidden="1" customWidth="1"/>
    <col min="12750" max="12750" width="4" style="182" customWidth="1"/>
    <col min="12751" max="12752" width="3.7109375" style="182" customWidth="1"/>
    <col min="12753" max="12753" width="7.42578125" style="182" bestFit="1" customWidth="1"/>
    <col min="12754" max="12754" width="3.28515625" style="182" customWidth="1"/>
    <col min="12755" max="12755" width="1.5703125" style="182" customWidth="1"/>
    <col min="12756" max="12833" width="1.140625" style="182" customWidth="1"/>
    <col min="12834" max="12999" width="4.7109375" style="182"/>
    <col min="13000" max="13000" width="1.42578125" style="182" customWidth="1"/>
    <col min="13001" max="13001" width="1.140625" style="182" customWidth="1"/>
    <col min="13002" max="13002" width="15.140625" style="182" customWidth="1"/>
    <col min="13003" max="13003" width="11.5703125" style="182" customWidth="1"/>
    <col min="13004" max="13004" width="4" style="182" customWidth="1"/>
    <col min="13005" max="13005" width="0" style="182" hidden="1" customWidth="1"/>
    <col min="13006" max="13006" width="4" style="182" customWidth="1"/>
    <col min="13007" max="13008" width="3.7109375" style="182" customWidth="1"/>
    <col min="13009" max="13009" width="7.42578125" style="182" bestFit="1" customWidth="1"/>
    <col min="13010" max="13010" width="3.28515625" style="182" customWidth="1"/>
    <col min="13011" max="13011" width="1.5703125" style="182" customWidth="1"/>
    <col min="13012" max="13089" width="1.140625" style="182" customWidth="1"/>
    <col min="13090" max="13255" width="4.7109375" style="182"/>
    <col min="13256" max="13256" width="1.42578125" style="182" customWidth="1"/>
    <col min="13257" max="13257" width="1.140625" style="182" customWidth="1"/>
    <col min="13258" max="13258" width="15.140625" style="182" customWidth="1"/>
    <col min="13259" max="13259" width="11.5703125" style="182" customWidth="1"/>
    <col min="13260" max="13260" width="4" style="182" customWidth="1"/>
    <col min="13261" max="13261" width="0" style="182" hidden="1" customWidth="1"/>
    <col min="13262" max="13262" width="4" style="182" customWidth="1"/>
    <col min="13263" max="13264" width="3.7109375" style="182" customWidth="1"/>
    <col min="13265" max="13265" width="7.42578125" style="182" bestFit="1" customWidth="1"/>
    <col min="13266" max="13266" width="3.28515625" style="182" customWidth="1"/>
    <col min="13267" max="13267" width="1.5703125" style="182" customWidth="1"/>
    <col min="13268" max="13345" width="1.140625" style="182" customWidth="1"/>
    <col min="13346" max="13511" width="4.7109375" style="182"/>
    <col min="13512" max="13512" width="1.42578125" style="182" customWidth="1"/>
    <col min="13513" max="13513" width="1.140625" style="182" customWidth="1"/>
    <col min="13514" max="13514" width="15.140625" style="182" customWidth="1"/>
    <col min="13515" max="13515" width="11.5703125" style="182" customWidth="1"/>
    <col min="13516" max="13516" width="4" style="182" customWidth="1"/>
    <col min="13517" max="13517" width="0" style="182" hidden="1" customWidth="1"/>
    <col min="13518" max="13518" width="4" style="182" customWidth="1"/>
    <col min="13519" max="13520" width="3.7109375" style="182" customWidth="1"/>
    <col min="13521" max="13521" width="7.42578125" style="182" bestFit="1" customWidth="1"/>
    <col min="13522" max="13522" width="3.28515625" style="182" customWidth="1"/>
    <col min="13523" max="13523" width="1.5703125" style="182" customWidth="1"/>
    <col min="13524" max="13601" width="1.140625" style="182" customWidth="1"/>
    <col min="13602" max="13767" width="4.7109375" style="182"/>
    <col min="13768" max="13768" width="1.42578125" style="182" customWidth="1"/>
    <col min="13769" max="13769" width="1.140625" style="182" customWidth="1"/>
    <col min="13770" max="13770" width="15.140625" style="182" customWidth="1"/>
    <col min="13771" max="13771" width="11.5703125" style="182" customWidth="1"/>
    <col min="13772" max="13772" width="4" style="182" customWidth="1"/>
    <col min="13773" max="13773" width="0" style="182" hidden="1" customWidth="1"/>
    <col min="13774" max="13774" width="4" style="182" customWidth="1"/>
    <col min="13775" max="13776" width="3.7109375" style="182" customWidth="1"/>
    <col min="13777" max="13777" width="7.42578125" style="182" bestFit="1" customWidth="1"/>
    <col min="13778" max="13778" width="3.28515625" style="182" customWidth="1"/>
    <col min="13779" max="13779" width="1.5703125" style="182" customWidth="1"/>
    <col min="13780" max="13857" width="1.140625" style="182" customWidth="1"/>
    <col min="13858" max="14023" width="4.7109375" style="182"/>
    <col min="14024" max="14024" width="1.42578125" style="182" customWidth="1"/>
    <col min="14025" max="14025" width="1.140625" style="182" customWidth="1"/>
    <col min="14026" max="14026" width="15.140625" style="182" customWidth="1"/>
    <col min="14027" max="14027" width="11.5703125" style="182" customWidth="1"/>
    <col min="14028" max="14028" width="4" style="182" customWidth="1"/>
    <col min="14029" max="14029" width="0" style="182" hidden="1" customWidth="1"/>
    <col min="14030" max="14030" width="4" style="182" customWidth="1"/>
    <col min="14031" max="14032" width="3.7109375" style="182" customWidth="1"/>
    <col min="14033" max="14033" width="7.42578125" style="182" bestFit="1" customWidth="1"/>
    <col min="14034" max="14034" width="3.28515625" style="182" customWidth="1"/>
    <col min="14035" max="14035" width="1.5703125" style="182" customWidth="1"/>
    <col min="14036" max="14113" width="1.140625" style="182" customWidth="1"/>
    <col min="14114" max="14279" width="4.7109375" style="182"/>
    <col min="14280" max="14280" width="1.42578125" style="182" customWidth="1"/>
    <col min="14281" max="14281" width="1.140625" style="182" customWidth="1"/>
    <col min="14282" max="14282" width="15.140625" style="182" customWidth="1"/>
    <col min="14283" max="14283" width="11.5703125" style="182" customWidth="1"/>
    <col min="14284" max="14284" width="4" style="182" customWidth="1"/>
    <col min="14285" max="14285" width="0" style="182" hidden="1" customWidth="1"/>
    <col min="14286" max="14286" width="4" style="182" customWidth="1"/>
    <col min="14287" max="14288" width="3.7109375" style="182" customWidth="1"/>
    <col min="14289" max="14289" width="7.42578125" style="182" bestFit="1" customWidth="1"/>
    <col min="14290" max="14290" width="3.28515625" style="182" customWidth="1"/>
    <col min="14291" max="14291" width="1.5703125" style="182" customWidth="1"/>
    <col min="14292" max="14369" width="1.140625" style="182" customWidth="1"/>
    <col min="14370" max="14535" width="4.7109375" style="182"/>
    <col min="14536" max="14536" width="1.42578125" style="182" customWidth="1"/>
    <col min="14537" max="14537" width="1.140625" style="182" customWidth="1"/>
    <col min="14538" max="14538" width="15.140625" style="182" customWidth="1"/>
    <col min="14539" max="14539" width="11.5703125" style="182" customWidth="1"/>
    <col min="14540" max="14540" width="4" style="182" customWidth="1"/>
    <col min="14541" max="14541" width="0" style="182" hidden="1" customWidth="1"/>
    <col min="14542" max="14542" width="4" style="182" customWidth="1"/>
    <col min="14543" max="14544" width="3.7109375" style="182" customWidth="1"/>
    <col min="14545" max="14545" width="7.42578125" style="182" bestFit="1" customWidth="1"/>
    <col min="14546" max="14546" width="3.28515625" style="182" customWidth="1"/>
    <col min="14547" max="14547" width="1.5703125" style="182" customWidth="1"/>
    <col min="14548" max="14625" width="1.140625" style="182" customWidth="1"/>
    <col min="14626" max="14791" width="4.7109375" style="182"/>
    <col min="14792" max="14792" width="1.42578125" style="182" customWidth="1"/>
    <col min="14793" max="14793" width="1.140625" style="182" customWidth="1"/>
    <col min="14794" max="14794" width="15.140625" style="182" customWidth="1"/>
    <col min="14795" max="14795" width="11.5703125" style="182" customWidth="1"/>
    <col min="14796" max="14796" width="4" style="182" customWidth="1"/>
    <col min="14797" max="14797" width="0" style="182" hidden="1" customWidth="1"/>
    <col min="14798" max="14798" width="4" style="182" customWidth="1"/>
    <col min="14799" max="14800" width="3.7109375" style="182" customWidth="1"/>
    <col min="14801" max="14801" width="7.42578125" style="182" bestFit="1" customWidth="1"/>
    <col min="14802" max="14802" width="3.28515625" style="182" customWidth="1"/>
    <col min="14803" max="14803" width="1.5703125" style="182" customWidth="1"/>
    <col min="14804" max="14881" width="1.140625" style="182" customWidth="1"/>
    <col min="14882" max="15047" width="4.7109375" style="182"/>
    <col min="15048" max="15048" width="1.42578125" style="182" customWidth="1"/>
    <col min="15049" max="15049" width="1.140625" style="182" customWidth="1"/>
    <col min="15050" max="15050" width="15.140625" style="182" customWidth="1"/>
    <col min="15051" max="15051" width="11.5703125" style="182" customWidth="1"/>
    <col min="15052" max="15052" width="4" style="182" customWidth="1"/>
    <col min="15053" max="15053" width="0" style="182" hidden="1" customWidth="1"/>
    <col min="15054" max="15054" width="4" style="182" customWidth="1"/>
    <col min="15055" max="15056" width="3.7109375" style="182" customWidth="1"/>
    <col min="15057" max="15057" width="7.42578125" style="182" bestFit="1" customWidth="1"/>
    <col min="15058" max="15058" width="3.28515625" style="182" customWidth="1"/>
    <col min="15059" max="15059" width="1.5703125" style="182" customWidth="1"/>
    <col min="15060" max="15137" width="1.140625" style="182" customWidth="1"/>
    <col min="15138" max="15303" width="4.7109375" style="182"/>
    <col min="15304" max="15304" width="1.42578125" style="182" customWidth="1"/>
    <col min="15305" max="15305" width="1.140625" style="182" customWidth="1"/>
    <col min="15306" max="15306" width="15.140625" style="182" customWidth="1"/>
    <col min="15307" max="15307" width="11.5703125" style="182" customWidth="1"/>
    <col min="15308" max="15308" width="4" style="182" customWidth="1"/>
    <col min="15309" max="15309" width="0" style="182" hidden="1" customWidth="1"/>
    <col min="15310" max="15310" width="4" style="182" customWidth="1"/>
    <col min="15311" max="15312" width="3.7109375" style="182" customWidth="1"/>
    <col min="15313" max="15313" width="7.42578125" style="182" bestFit="1" customWidth="1"/>
    <col min="15314" max="15314" width="3.28515625" style="182" customWidth="1"/>
    <col min="15315" max="15315" width="1.5703125" style="182" customWidth="1"/>
    <col min="15316" max="15393" width="1.140625" style="182" customWidth="1"/>
    <col min="15394" max="15559" width="4.7109375" style="182"/>
    <col min="15560" max="15560" width="1.42578125" style="182" customWidth="1"/>
    <col min="15561" max="15561" width="1.140625" style="182" customWidth="1"/>
    <col min="15562" max="15562" width="15.140625" style="182" customWidth="1"/>
    <col min="15563" max="15563" width="11.5703125" style="182" customWidth="1"/>
    <col min="15564" max="15564" width="4" style="182" customWidth="1"/>
    <col min="15565" max="15565" width="0" style="182" hidden="1" customWidth="1"/>
    <col min="15566" max="15566" width="4" style="182" customWidth="1"/>
    <col min="15567" max="15568" width="3.7109375" style="182" customWidth="1"/>
    <col min="15569" max="15569" width="7.42578125" style="182" bestFit="1" customWidth="1"/>
    <col min="15570" max="15570" width="3.28515625" style="182" customWidth="1"/>
    <col min="15571" max="15571" width="1.5703125" style="182" customWidth="1"/>
    <col min="15572" max="15649" width="1.140625" style="182" customWidth="1"/>
    <col min="15650" max="15815" width="4.7109375" style="182"/>
    <col min="15816" max="15816" width="1.42578125" style="182" customWidth="1"/>
    <col min="15817" max="15817" width="1.140625" style="182" customWidth="1"/>
    <col min="15818" max="15818" width="15.140625" style="182" customWidth="1"/>
    <col min="15819" max="15819" width="11.5703125" style="182" customWidth="1"/>
    <col min="15820" max="15820" width="4" style="182" customWidth="1"/>
    <col min="15821" max="15821" width="0" style="182" hidden="1" customWidth="1"/>
    <col min="15822" max="15822" width="4" style="182" customWidth="1"/>
    <col min="15823" max="15824" width="3.7109375" style="182" customWidth="1"/>
    <col min="15825" max="15825" width="7.42578125" style="182" bestFit="1" customWidth="1"/>
    <col min="15826" max="15826" width="3.28515625" style="182" customWidth="1"/>
    <col min="15827" max="15827" width="1.5703125" style="182" customWidth="1"/>
    <col min="15828" max="15905" width="1.140625" style="182" customWidth="1"/>
    <col min="15906" max="16071" width="4.7109375" style="182"/>
    <col min="16072" max="16072" width="1.42578125" style="182" customWidth="1"/>
    <col min="16073" max="16073" width="1.140625" style="182" customWidth="1"/>
    <col min="16074" max="16074" width="15.140625" style="182" customWidth="1"/>
    <col min="16075" max="16075" width="11.5703125" style="182" customWidth="1"/>
    <col min="16076" max="16076" width="4" style="182" customWidth="1"/>
    <col min="16077" max="16077" width="0" style="182" hidden="1" customWidth="1"/>
    <col min="16078" max="16078" width="4" style="182" customWidth="1"/>
    <col min="16079" max="16080" width="3.7109375" style="182" customWidth="1"/>
    <col min="16081" max="16081" width="7.42578125" style="182" bestFit="1" customWidth="1"/>
    <col min="16082" max="16082" width="3.28515625" style="182" customWidth="1"/>
    <col min="16083" max="16083" width="1.5703125" style="182" customWidth="1"/>
    <col min="16084" max="16161" width="1.140625" style="182" customWidth="1"/>
    <col min="16162" max="16384" width="4.7109375" style="182"/>
  </cols>
  <sheetData>
    <row r="1" spans="1:56" ht="6.95" customHeight="1" x14ac:dyDescent="0.2">
      <c r="A1" s="2"/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D1" s="50"/>
    </row>
    <row r="2" spans="1:56" s="183" customFormat="1" ht="9" customHeight="1" x14ac:dyDescent="0.2">
      <c r="B2" s="214"/>
      <c r="C2" s="199"/>
      <c r="D2" s="212" t="s">
        <v>1</v>
      </c>
      <c r="E2" s="196"/>
      <c r="F2" s="642" t="s">
        <v>67</v>
      </c>
      <c r="G2" s="643"/>
      <c r="H2" s="643"/>
      <c r="I2" s="643"/>
      <c r="J2" s="643"/>
      <c r="K2" s="643"/>
      <c r="L2" s="643"/>
      <c r="M2" s="643"/>
      <c r="N2" s="643"/>
      <c r="O2" s="643"/>
      <c r="P2" s="643"/>
      <c r="Q2" s="643"/>
      <c r="R2" s="643"/>
      <c r="S2" s="643"/>
      <c r="T2" s="643"/>
      <c r="U2" s="643"/>
      <c r="V2" s="643"/>
      <c r="W2" s="643"/>
      <c r="X2" s="643"/>
      <c r="Y2" s="643"/>
      <c r="Z2" s="643"/>
      <c r="AA2" s="643"/>
      <c r="AB2" s="643"/>
      <c r="AC2" s="654"/>
      <c r="AD2" s="642" t="s">
        <v>16</v>
      </c>
      <c r="AE2" s="643"/>
      <c r="AF2" s="643"/>
      <c r="AG2" s="643"/>
      <c r="AH2" s="643"/>
      <c r="AI2" s="643"/>
      <c r="AJ2" s="643"/>
      <c r="AK2" s="643"/>
      <c r="AL2" s="643"/>
      <c r="AM2" s="643"/>
      <c r="AN2" s="643"/>
      <c r="AO2" s="643"/>
      <c r="AP2" s="643"/>
      <c r="AQ2" s="643"/>
      <c r="AR2" s="643"/>
      <c r="AS2" s="643"/>
      <c r="AT2" s="643"/>
      <c r="AU2" s="643"/>
      <c r="AV2" s="643"/>
      <c r="AW2" s="643"/>
      <c r="AX2" s="643"/>
      <c r="AY2" s="643"/>
      <c r="AZ2" s="643"/>
      <c r="BA2" s="654"/>
      <c r="BD2" s="68"/>
    </row>
    <row r="3" spans="1:56" s="184" customFormat="1" ht="9" customHeight="1" x14ac:dyDescent="0.2">
      <c r="B3" s="201"/>
      <c r="C3" s="202"/>
      <c r="D3" s="201"/>
      <c r="E3" s="200"/>
      <c r="F3" s="648" t="s">
        <v>2</v>
      </c>
      <c r="G3" s="649"/>
      <c r="H3" s="648" t="s">
        <v>3</v>
      </c>
      <c r="I3" s="649"/>
      <c r="J3" s="648" t="s">
        <v>4</v>
      </c>
      <c r="K3" s="649"/>
      <c r="L3" s="648" t="s">
        <v>5</v>
      </c>
      <c r="M3" s="649"/>
      <c r="N3" s="648" t="s">
        <v>6</v>
      </c>
      <c r="O3" s="649"/>
      <c r="P3" s="648" t="s">
        <v>7</v>
      </c>
      <c r="Q3" s="649"/>
      <c r="R3" s="648" t="s">
        <v>8</v>
      </c>
      <c r="S3" s="649"/>
      <c r="T3" s="648" t="s">
        <v>9</v>
      </c>
      <c r="U3" s="649"/>
      <c r="V3" s="648" t="s">
        <v>10</v>
      </c>
      <c r="W3" s="649"/>
      <c r="X3" s="648" t="s">
        <v>11</v>
      </c>
      <c r="Y3" s="649"/>
      <c r="Z3" s="648" t="s">
        <v>12</v>
      </c>
      <c r="AA3" s="649"/>
      <c r="AB3" s="648" t="s">
        <v>13</v>
      </c>
      <c r="AC3" s="649"/>
      <c r="AD3" s="648" t="s">
        <v>2</v>
      </c>
      <c r="AE3" s="649"/>
      <c r="AF3" s="648" t="s">
        <v>3</v>
      </c>
      <c r="AG3" s="649"/>
      <c r="AH3" s="648" t="s">
        <v>4</v>
      </c>
      <c r="AI3" s="649"/>
      <c r="AJ3" s="648" t="s">
        <v>5</v>
      </c>
      <c r="AK3" s="649"/>
      <c r="AL3" s="648" t="s">
        <v>6</v>
      </c>
      <c r="AM3" s="649"/>
      <c r="AN3" s="648" t="s">
        <v>7</v>
      </c>
      <c r="AO3" s="649"/>
      <c r="AP3" s="648" t="s">
        <v>8</v>
      </c>
      <c r="AQ3" s="649"/>
      <c r="AR3" s="648" t="s">
        <v>9</v>
      </c>
      <c r="AS3" s="649"/>
      <c r="AT3" s="648" t="s">
        <v>10</v>
      </c>
      <c r="AU3" s="649"/>
      <c r="AV3" s="648" t="s">
        <v>11</v>
      </c>
      <c r="AW3" s="649"/>
      <c r="AX3" s="648" t="s">
        <v>12</v>
      </c>
      <c r="AY3" s="649"/>
      <c r="AZ3" s="648" t="s">
        <v>13</v>
      </c>
      <c r="BA3" s="649"/>
      <c r="BD3" s="69"/>
    </row>
    <row r="4" spans="1:56" ht="9" customHeight="1" x14ac:dyDescent="0.2">
      <c r="B4" s="214"/>
      <c r="C4" s="199"/>
      <c r="D4" s="213" t="s">
        <v>17</v>
      </c>
      <c r="E4" s="198"/>
      <c r="F4" s="22"/>
      <c r="G4" s="2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3"/>
      <c r="BA4" s="23"/>
      <c r="BB4" s="50"/>
      <c r="BD4" s="50"/>
    </row>
    <row r="5" spans="1:56" ht="1.9" customHeight="1" x14ac:dyDescent="0.2">
      <c r="B5" s="186"/>
      <c r="C5" s="186"/>
      <c r="D5" s="186"/>
      <c r="E5" s="19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50"/>
      <c r="BD5" s="50"/>
    </row>
    <row r="6" spans="1:56" ht="9" customHeight="1" x14ac:dyDescent="0.15">
      <c r="B6" s="214"/>
      <c r="C6" s="199"/>
      <c r="D6" s="199"/>
      <c r="E6" s="199"/>
      <c r="F6" s="642" t="s">
        <v>67</v>
      </c>
      <c r="G6" s="643"/>
      <c r="H6" s="643"/>
      <c r="I6" s="643"/>
      <c r="J6" s="643"/>
      <c r="K6" s="643"/>
      <c r="L6" s="643"/>
      <c r="M6" s="643"/>
      <c r="N6" s="643"/>
      <c r="O6" s="643"/>
      <c r="P6" s="643"/>
      <c r="Q6" s="643"/>
      <c r="R6" s="643"/>
      <c r="S6" s="643"/>
      <c r="T6" s="643"/>
      <c r="U6" s="643"/>
      <c r="V6" s="643"/>
      <c r="W6" s="643"/>
      <c r="X6" s="643"/>
      <c r="Y6" s="643"/>
      <c r="Z6" s="643"/>
      <c r="AA6" s="643"/>
      <c r="AB6" s="643"/>
      <c r="AC6" s="654"/>
      <c r="AD6" s="642" t="s">
        <v>16</v>
      </c>
      <c r="AE6" s="643"/>
      <c r="AF6" s="643"/>
      <c r="AG6" s="643"/>
      <c r="AH6" s="643"/>
      <c r="AI6" s="643"/>
      <c r="AJ6" s="643"/>
      <c r="AK6" s="643"/>
      <c r="AL6" s="643"/>
      <c r="AM6" s="643"/>
      <c r="AN6" s="643"/>
      <c r="AO6" s="643"/>
      <c r="AP6" s="643"/>
      <c r="AQ6" s="643"/>
      <c r="AR6" s="643"/>
      <c r="AS6" s="643"/>
      <c r="AT6" s="643"/>
      <c r="AU6" s="643"/>
      <c r="AV6" s="643"/>
      <c r="AW6" s="643"/>
      <c r="AX6" s="643"/>
      <c r="AY6" s="643"/>
      <c r="AZ6" s="643"/>
      <c r="BA6" s="654"/>
      <c r="BC6" s="204"/>
      <c r="BD6" s="50"/>
    </row>
    <row r="7" spans="1:56" ht="9" customHeight="1" x14ac:dyDescent="0.15">
      <c r="B7" s="201"/>
      <c r="C7" s="202"/>
      <c r="D7" s="202"/>
      <c r="E7" s="200"/>
      <c r="F7" s="648" t="s">
        <v>2</v>
      </c>
      <c r="G7" s="649"/>
      <c r="H7" s="648" t="s">
        <v>3</v>
      </c>
      <c r="I7" s="649"/>
      <c r="J7" s="648" t="s">
        <v>4</v>
      </c>
      <c r="K7" s="649"/>
      <c r="L7" s="648" t="s">
        <v>5</v>
      </c>
      <c r="M7" s="649"/>
      <c r="N7" s="648" t="s">
        <v>6</v>
      </c>
      <c r="O7" s="649"/>
      <c r="P7" s="648" t="s">
        <v>7</v>
      </c>
      <c r="Q7" s="649"/>
      <c r="R7" s="648" t="s">
        <v>8</v>
      </c>
      <c r="S7" s="649"/>
      <c r="T7" s="648" t="s">
        <v>9</v>
      </c>
      <c r="U7" s="649"/>
      <c r="V7" s="648" t="s">
        <v>10</v>
      </c>
      <c r="W7" s="649"/>
      <c r="X7" s="648" t="s">
        <v>11</v>
      </c>
      <c r="Y7" s="649"/>
      <c r="Z7" s="648" t="s">
        <v>12</v>
      </c>
      <c r="AA7" s="649"/>
      <c r="AB7" s="648" t="s">
        <v>13</v>
      </c>
      <c r="AC7" s="649"/>
      <c r="AD7" s="648" t="s">
        <v>2</v>
      </c>
      <c r="AE7" s="649"/>
      <c r="AF7" s="648" t="s">
        <v>3</v>
      </c>
      <c r="AG7" s="649"/>
      <c r="AH7" s="648" t="s">
        <v>4</v>
      </c>
      <c r="AI7" s="649"/>
      <c r="AJ7" s="648" t="s">
        <v>5</v>
      </c>
      <c r="AK7" s="649"/>
      <c r="AL7" s="648" t="s">
        <v>6</v>
      </c>
      <c r="AM7" s="649"/>
      <c r="AN7" s="648" t="s">
        <v>7</v>
      </c>
      <c r="AO7" s="649"/>
      <c r="AP7" s="648" t="s">
        <v>8</v>
      </c>
      <c r="AQ7" s="649"/>
      <c r="AR7" s="648" t="s">
        <v>9</v>
      </c>
      <c r="AS7" s="649"/>
      <c r="AT7" s="648" t="s">
        <v>10</v>
      </c>
      <c r="AU7" s="649"/>
      <c r="AV7" s="648" t="s">
        <v>11</v>
      </c>
      <c r="AW7" s="649"/>
      <c r="AX7" s="648" t="s">
        <v>12</v>
      </c>
      <c r="AY7" s="649"/>
      <c r="AZ7" s="648" t="s">
        <v>13</v>
      </c>
      <c r="BA7" s="649"/>
      <c r="BC7" s="204"/>
      <c r="BD7" s="50"/>
    </row>
    <row r="8" spans="1:56" ht="3" customHeight="1" x14ac:dyDescent="0.2">
      <c r="A8" s="188"/>
      <c r="B8" s="190"/>
      <c r="C8" s="190"/>
      <c r="D8" s="191"/>
      <c r="E8" s="211" t="s">
        <v>73</v>
      </c>
      <c r="F8" s="692"/>
      <c r="G8" s="692"/>
      <c r="H8" s="692"/>
      <c r="I8" s="692"/>
      <c r="J8" s="692"/>
      <c r="K8" s="692"/>
      <c r="L8" s="695"/>
      <c r="M8" s="696"/>
      <c r="N8" s="695"/>
      <c r="O8" s="696"/>
      <c r="P8" s="695"/>
      <c r="Q8" s="696"/>
      <c r="R8" s="695"/>
      <c r="S8" s="696"/>
      <c r="T8" s="695"/>
      <c r="U8" s="696"/>
      <c r="V8" s="695"/>
      <c r="W8" s="696"/>
      <c r="X8" s="695"/>
      <c r="Y8" s="696"/>
      <c r="Z8" s="695"/>
      <c r="AA8" s="696"/>
      <c r="AB8" s="695"/>
      <c r="AC8" s="696"/>
      <c r="AD8" s="695"/>
      <c r="AE8" s="696"/>
      <c r="AF8" s="695"/>
      <c r="AG8" s="696"/>
      <c r="AH8" s="695"/>
      <c r="AI8" s="696"/>
      <c r="AJ8" s="695"/>
      <c r="AK8" s="696"/>
      <c r="AL8" s="695"/>
      <c r="AM8" s="696"/>
      <c r="AN8" s="695"/>
      <c r="AO8" s="696"/>
      <c r="AP8" s="695"/>
      <c r="AQ8" s="696"/>
      <c r="AR8" s="695"/>
      <c r="AS8" s="696"/>
      <c r="AT8" s="695"/>
      <c r="AU8" s="696"/>
      <c r="AV8" s="695"/>
      <c r="AW8" s="696"/>
      <c r="AX8" s="695"/>
      <c r="AY8" s="696"/>
      <c r="AZ8" s="695"/>
      <c r="BA8" s="696"/>
      <c r="BB8" s="50"/>
      <c r="BD8" s="50"/>
    </row>
    <row r="9" spans="1:56" ht="9" customHeight="1" x14ac:dyDescent="0.2">
      <c r="A9" s="188"/>
      <c r="B9" s="189"/>
      <c r="C9" s="189"/>
      <c r="D9" s="206" t="s">
        <v>18</v>
      </c>
      <c r="E9" s="207">
        <f>SUM(F9:BA9)</f>
        <v>870</v>
      </c>
      <c r="F9" s="692"/>
      <c r="G9" s="692"/>
      <c r="H9" s="694">
        <v>40</v>
      </c>
      <c r="I9" s="694"/>
      <c r="J9" s="694">
        <v>40</v>
      </c>
      <c r="K9" s="694"/>
      <c r="L9" s="694">
        <v>40</v>
      </c>
      <c r="M9" s="694"/>
      <c r="N9" s="694">
        <v>40</v>
      </c>
      <c r="O9" s="694"/>
      <c r="P9" s="694">
        <v>40</v>
      </c>
      <c r="Q9" s="694"/>
      <c r="R9" s="694">
        <v>40</v>
      </c>
      <c r="S9" s="694"/>
      <c r="T9" s="694">
        <v>40</v>
      </c>
      <c r="U9" s="694"/>
      <c r="V9" s="694">
        <v>40</v>
      </c>
      <c r="W9" s="694"/>
      <c r="X9" s="694">
        <v>40</v>
      </c>
      <c r="Y9" s="694"/>
      <c r="Z9" s="694">
        <v>40</v>
      </c>
      <c r="AA9" s="694"/>
      <c r="AB9" s="694">
        <v>35</v>
      </c>
      <c r="AC9" s="694"/>
      <c r="AD9" s="694">
        <v>35</v>
      </c>
      <c r="AE9" s="694"/>
      <c r="AF9" s="694">
        <v>40</v>
      </c>
      <c r="AG9" s="694"/>
      <c r="AH9" s="694">
        <v>40</v>
      </c>
      <c r="AI9" s="694"/>
      <c r="AJ9" s="694">
        <v>40</v>
      </c>
      <c r="AK9" s="694"/>
      <c r="AL9" s="694">
        <v>40</v>
      </c>
      <c r="AM9" s="694"/>
      <c r="AN9" s="694">
        <v>40</v>
      </c>
      <c r="AO9" s="694"/>
      <c r="AP9" s="694">
        <v>40</v>
      </c>
      <c r="AQ9" s="694"/>
      <c r="AR9" s="694">
        <v>40</v>
      </c>
      <c r="AS9" s="694"/>
      <c r="AT9" s="694">
        <v>40</v>
      </c>
      <c r="AU9" s="694"/>
      <c r="AV9" s="694">
        <v>40</v>
      </c>
      <c r="AW9" s="694"/>
      <c r="AX9" s="694">
        <v>40</v>
      </c>
      <c r="AY9" s="694"/>
      <c r="AZ9" s="695"/>
      <c r="BA9" s="696"/>
      <c r="BB9" s="50"/>
      <c r="BD9" s="50"/>
    </row>
    <row r="10" spans="1:56" ht="9" customHeight="1" x14ac:dyDescent="0.2">
      <c r="A10" s="188"/>
      <c r="B10" s="189"/>
      <c r="C10" s="189"/>
      <c r="D10" s="206" t="s">
        <v>46</v>
      </c>
      <c r="E10" s="207">
        <f t="shared" ref="E10:E24" si="0">SUM(F10:BA10)</f>
        <v>430</v>
      </c>
      <c r="F10" s="692"/>
      <c r="G10" s="692"/>
      <c r="H10" s="694">
        <v>20</v>
      </c>
      <c r="I10" s="694"/>
      <c r="J10" s="694">
        <v>20</v>
      </c>
      <c r="K10" s="694"/>
      <c r="L10" s="694">
        <v>20</v>
      </c>
      <c r="M10" s="694"/>
      <c r="N10" s="694">
        <v>20</v>
      </c>
      <c r="O10" s="694"/>
      <c r="P10" s="694">
        <v>20</v>
      </c>
      <c r="Q10" s="694"/>
      <c r="R10" s="694">
        <v>20</v>
      </c>
      <c r="S10" s="694"/>
      <c r="T10" s="694">
        <v>20</v>
      </c>
      <c r="U10" s="694"/>
      <c r="V10" s="694">
        <v>20</v>
      </c>
      <c r="W10" s="694"/>
      <c r="X10" s="694">
        <v>20</v>
      </c>
      <c r="Y10" s="694"/>
      <c r="Z10" s="694">
        <v>20</v>
      </c>
      <c r="AA10" s="694"/>
      <c r="AB10" s="694">
        <v>15</v>
      </c>
      <c r="AC10" s="694"/>
      <c r="AD10" s="694">
        <v>15</v>
      </c>
      <c r="AE10" s="694"/>
      <c r="AF10" s="694">
        <v>20</v>
      </c>
      <c r="AG10" s="694"/>
      <c r="AH10" s="694">
        <v>20</v>
      </c>
      <c r="AI10" s="694"/>
      <c r="AJ10" s="694">
        <v>20</v>
      </c>
      <c r="AK10" s="694"/>
      <c r="AL10" s="694">
        <v>20</v>
      </c>
      <c r="AM10" s="694"/>
      <c r="AN10" s="694">
        <v>20</v>
      </c>
      <c r="AO10" s="694"/>
      <c r="AP10" s="694">
        <v>20</v>
      </c>
      <c r="AQ10" s="694"/>
      <c r="AR10" s="694">
        <v>20</v>
      </c>
      <c r="AS10" s="694"/>
      <c r="AT10" s="694">
        <v>20</v>
      </c>
      <c r="AU10" s="694"/>
      <c r="AV10" s="694">
        <v>20</v>
      </c>
      <c r="AW10" s="694"/>
      <c r="AX10" s="694">
        <v>20</v>
      </c>
      <c r="AY10" s="694"/>
      <c r="AZ10" s="695"/>
      <c r="BA10" s="696"/>
      <c r="BB10" s="50"/>
      <c r="BD10" s="50"/>
    </row>
    <row r="11" spans="1:56" ht="3" customHeight="1" x14ac:dyDescent="0.2">
      <c r="A11" s="188"/>
      <c r="B11" s="190"/>
      <c r="C11" s="190"/>
      <c r="D11" s="206"/>
      <c r="E11" s="207"/>
      <c r="F11" s="692"/>
      <c r="G11" s="692"/>
      <c r="H11" s="692"/>
      <c r="I11" s="692"/>
      <c r="J11" s="692"/>
      <c r="K11" s="692"/>
      <c r="L11" s="695"/>
      <c r="M11" s="696"/>
      <c r="N11" s="695"/>
      <c r="O11" s="696"/>
      <c r="P11" s="695"/>
      <c r="Q11" s="696"/>
      <c r="R11" s="695"/>
      <c r="S11" s="696"/>
      <c r="T11" s="695"/>
      <c r="U11" s="696"/>
      <c r="V11" s="695"/>
      <c r="W11" s="696"/>
      <c r="X11" s="695"/>
      <c r="Y11" s="696"/>
      <c r="Z11" s="695"/>
      <c r="AA11" s="696"/>
      <c r="AB11" s="695"/>
      <c r="AC11" s="696"/>
      <c r="AD11" s="695"/>
      <c r="AE11" s="696"/>
      <c r="AF11" s="695"/>
      <c r="AG11" s="696"/>
      <c r="AH11" s="695"/>
      <c r="AI11" s="696"/>
      <c r="AJ11" s="695"/>
      <c r="AK11" s="696"/>
      <c r="AL11" s="695"/>
      <c r="AM11" s="696"/>
      <c r="AN11" s="695"/>
      <c r="AO11" s="696"/>
      <c r="AP11" s="695"/>
      <c r="AQ11" s="696"/>
      <c r="AR11" s="695"/>
      <c r="AS11" s="696"/>
      <c r="AT11" s="695"/>
      <c r="AU11" s="696"/>
      <c r="AV11" s="695"/>
      <c r="AW11" s="696"/>
      <c r="AX11" s="695"/>
      <c r="AY11" s="696"/>
      <c r="AZ11" s="695"/>
      <c r="BA11" s="696"/>
      <c r="BB11" s="50"/>
      <c r="BD11" s="50"/>
    </row>
    <row r="12" spans="1:56" ht="9" customHeight="1" x14ac:dyDescent="0.2">
      <c r="A12" s="188"/>
      <c r="B12" s="190"/>
      <c r="C12" s="190"/>
      <c r="D12" s="206" t="s">
        <v>68</v>
      </c>
      <c r="E12" s="207">
        <f t="shared" si="0"/>
        <v>1760</v>
      </c>
      <c r="F12" s="692"/>
      <c r="G12" s="692"/>
      <c r="H12" s="693">
        <v>100</v>
      </c>
      <c r="I12" s="693"/>
      <c r="J12" s="693">
        <v>80</v>
      </c>
      <c r="K12" s="693"/>
      <c r="L12" s="693">
        <v>80</v>
      </c>
      <c r="M12" s="693"/>
      <c r="N12" s="693">
        <v>80</v>
      </c>
      <c r="O12" s="693"/>
      <c r="P12" s="693">
        <v>80</v>
      </c>
      <c r="Q12" s="693"/>
      <c r="R12" s="693">
        <v>80</v>
      </c>
      <c r="S12" s="693"/>
      <c r="T12" s="693">
        <v>80</v>
      </c>
      <c r="U12" s="693"/>
      <c r="V12" s="693">
        <v>80</v>
      </c>
      <c r="W12" s="693"/>
      <c r="X12" s="693">
        <v>80</v>
      </c>
      <c r="Y12" s="693"/>
      <c r="Z12" s="693">
        <v>80</v>
      </c>
      <c r="AA12" s="693"/>
      <c r="AB12" s="693">
        <v>70</v>
      </c>
      <c r="AC12" s="693"/>
      <c r="AD12" s="693">
        <v>70</v>
      </c>
      <c r="AE12" s="693"/>
      <c r="AF12" s="693">
        <v>80</v>
      </c>
      <c r="AG12" s="693"/>
      <c r="AH12" s="693">
        <v>80</v>
      </c>
      <c r="AI12" s="693"/>
      <c r="AJ12" s="693">
        <v>80</v>
      </c>
      <c r="AK12" s="693"/>
      <c r="AL12" s="693">
        <v>80</v>
      </c>
      <c r="AM12" s="693"/>
      <c r="AN12" s="693">
        <v>80</v>
      </c>
      <c r="AO12" s="693"/>
      <c r="AP12" s="693">
        <v>80</v>
      </c>
      <c r="AQ12" s="693"/>
      <c r="AR12" s="693">
        <v>80</v>
      </c>
      <c r="AS12" s="693"/>
      <c r="AT12" s="693">
        <v>80</v>
      </c>
      <c r="AU12" s="693"/>
      <c r="AV12" s="693">
        <v>80</v>
      </c>
      <c r="AW12" s="693"/>
      <c r="AX12" s="693">
        <v>80</v>
      </c>
      <c r="AY12" s="693"/>
      <c r="AZ12" s="695"/>
      <c r="BA12" s="696"/>
      <c r="BB12" s="50"/>
      <c r="BD12" s="50"/>
    </row>
    <row r="13" spans="1:56" ht="3" customHeight="1" x14ac:dyDescent="0.2">
      <c r="A13" s="188"/>
      <c r="B13" s="190"/>
      <c r="C13" s="190"/>
      <c r="D13" s="208"/>
      <c r="E13" s="207"/>
      <c r="F13" s="692"/>
      <c r="G13" s="692"/>
      <c r="H13" s="692"/>
      <c r="I13" s="692"/>
      <c r="J13" s="692"/>
      <c r="K13" s="692"/>
      <c r="L13" s="695"/>
      <c r="M13" s="696"/>
      <c r="N13" s="695"/>
      <c r="O13" s="696"/>
      <c r="P13" s="695"/>
      <c r="Q13" s="696"/>
      <c r="R13" s="695"/>
      <c r="S13" s="696"/>
      <c r="T13" s="695"/>
      <c r="U13" s="696"/>
      <c r="V13" s="695"/>
      <c r="W13" s="696"/>
      <c r="X13" s="695"/>
      <c r="Y13" s="696"/>
      <c r="Z13" s="695"/>
      <c r="AA13" s="696"/>
      <c r="AB13" s="695"/>
      <c r="AC13" s="696"/>
      <c r="AD13" s="695"/>
      <c r="AE13" s="696"/>
      <c r="AF13" s="695"/>
      <c r="AG13" s="696"/>
      <c r="AH13" s="695"/>
      <c r="AI13" s="696"/>
      <c r="AJ13" s="695"/>
      <c r="AK13" s="696"/>
      <c r="AL13" s="695"/>
      <c r="AM13" s="696"/>
      <c r="AN13" s="695"/>
      <c r="AO13" s="696"/>
      <c r="AP13" s="695"/>
      <c r="AQ13" s="696"/>
      <c r="AR13" s="695"/>
      <c r="AS13" s="696"/>
      <c r="AT13" s="695"/>
      <c r="AU13" s="696"/>
      <c r="AV13" s="695"/>
      <c r="AW13" s="696"/>
      <c r="AX13" s="695"/>
      <c r="AY13" s="696"/>
      <c r="AZ13" s="695"/>
      <c r="BA13" s="696"/>
      <c r="BB13" s="50"/>
      <c r="BD13" s="50"/>
    </row>
    <row r="14" spans="1:56" ht="9" customHeight="1" x14ac:dyDescent="0.2">
      <c r="B14" s="192"/>
      <c r="C14" s="192"/>
      <c r="D14" s="206" t="s">
        <v>69</v>
      </c>
      <c r="E14" s="207">
        <f t="shared" si="0"/>
        <v>3280</v>
      </c>
      <c r="F14" s="692"/>
      <c r="G14" s="692"/>
      <c r="H14" s="693">
        <v>150</v>
      </c>
      <c r="I14" s="693"/>
      <c r="J14" s="693">
        <v>150</v>
      </c>
      <c r="K14" s="693"/>
      <c r="L14" s="693">
        <v>150</v>
      </c>
      <c r="M14" s="693"/>
      <c r="N14" s="693">
        <v>150</v>
      </c>
      <c r="O14" s="693"/>
      <c r="P14" s="693">
        <v>150</v>
      </c>
      <c r="Q14" s="693"/>
      <c r="R14" s="693">
        <v>150</v>
      </c>
      <c r="S14" s="693"/>
      <c r="T14" s="693">
        <v>150</v>
      </c>
      <c r="U14" s="693"/>
      <c r="V14" s="693">
        <v>150</v>
      </c>
      <c r="W14" s="693"/>
      <c r="X14" s="693">
        <v>150</v>
      </c>
      <c r="Y14" s="693"/>
      <c r="Z14" s="693">
        <v>150</v>
      </c>
      <c r="AA14" s="693"/>
      <c r="AB14" s="693">
        <v>140</v>
      </c>
      <c r="AC14" s="693"/>
      <c r="AD14" s="693">
        <v>140</v>
      </c>
      <c r="AE14" s="693"/>
      <c r="AF14" s="693">
        <v>150</v>
      </c>
      <c r="AG14" s="693"/>
      <c r="AH14" s="693">
        <v>150</v>
      </c>
      <c r="AI14" s="693"/>
      <c r="AJ14" s="693">
        <v>150</v>
      </c>
      <c r="AK14" s="693"/>
      <c r="AL14" s="693">
        <v>150</v>
      </c>
      <c r="AM14" s="693"/>
      <c r="AN14" s="693">
        <v>150</v>
      </c>
      <c r="AO14" s="693"/>
      <c r="AP14" s="693">
        <v>150</v>
      </c>
      <c r="AQ14" s="693"/>
      <c r="AR14" s="693">
        <v>150</v>
      </c>
      <c r="AS14" s="693"/>
      <c r="AT14" s="693">
        <v>150</v>
      </c>
      <c r="AU14" s="693"/>
      <c r="AV14" s="693">
        <v>150</v>
      </c>
      <c r="AW14" s="693"/>
      <c r="AX14" s="693">
        <v>150</v>
      </c>
      <c r="AY14" s="693"/>
      <c r="AZ14" s="695"/>
      <c r="BA14" s="696"/>
      <c r="BB14" s="50"/>
      <c r="BD14" s="50"/>
    </row>
    <row r="15" spans="1:56" ht="3" customHeight="1" x14ac:dyDescent="0.2">
      <c r="B15" s="192"/>
      <c r="C15" s="195"/>
      <c r="D15" s="209"/>
      <c r="E15" s="207"/>
      <c r="F15" s="692"/>
      <c r="G15" s="692"/>
      <c r="H15" s="692"/>
      <c r="I15" s="692"/>
      <c r="J15" s="692"/>
      <c r="K15" s="692"/>
      <c r="L15" s="695"/>
      <c r="M15" s="696"/>
      <c r="N15" s="695"/>
      <c r="O15" s="696"/>
      <c r="P15" s="695"/>
      <c r="Q15" s="696"/>
      <c r="R15" s="695"/>
      <c r="S15" s="696"/>
      <c r="T15" s="695"/>
      <c r="U15" s="696"/>
      <c r="V15" s="695"/>
      <c r="W15" s="696"/>
      <c r="X15" s="695"/>
      <c r="Y15" s="696"/>
      <c r="Z15" s="695"/>
      <c r="AA15" s="696"/>
      <c r="AB15" s="695"/>
      <c r="AC15" s="696"/>
      <c r="AD15" s="695"/>
      <c r="AE15" s="696"/>
      <c r="AF15" s="695"/>
      <c r="AG15" s="696"/>
      <c r="AH15" s="695"/>
      <c r="AI15" s="696"/>
      <c r="AJ15" s="695"/>
      <c r="AK15" s="696"/>
      <c r="AL15" s="695"/>
      <c r="AM15" s="696"/>
      <c r="AN15" s="695"/>
      <c r="AO15" s="696"/>
      <c r="AP15" s="695"/>
      <c r="AQ15" s="696"/>
      <c r="AR15" s="695"/>
      <c r="AS15" s="696"/>
      <c r="AT15" s="695"/>
      <c r="AU15" s="696"/>
      <c r="AV15" s="695"/>
      <c r="AW15" s="696"/>
      <c r="AX15" s="695"/>
      <c r="AY15" s="696"/>
      <c r="AZ15" s="695"/>
      <c r="BA15" s="696"/>
      <c r="BB15" s="50"/>
      <c r="BD15" s="50"/>
    </row>
    <row r="16" spans="1:56" ht="9" customHeight="1" x14ac:dyDescent="0.2">
      <c r="B16" s="187"/>
      <c r="C16" s="187"/>
      <c r="D16" s="206" t="s">
        <v>69</v>
      </c>
      <c r="E16" s="207">
        <f t="shared" si="0"/>
        <v>3280</v>
      </c>
      <c r="F16" s="695"/>
      <c r="G16" s="696"/>
      <c r="H16" s="693">
        <v>150</v>
      </c>
      <c r="I16" s="693"/>
      <c r="J16" s="693">
        <v>150</v>
      </c>
      <c r="K16" s="693"/>
      <c r="L16" s="693">
        <v>150</v>
      </c>
      <c r="M16" s="693"/>
      <c r="N16" s="693">
        <v>150</v>
      </c>
      <c r="O16" s="693"/>
      <c r="P16" s="693">
        <v>150</v>
      </c>
      <c r="Q16" s="693"/>
      <c r="R16" s="693">
        <v>150</v>
      </c>
      <c r="S16" s="693"/>
      <c r="T16" s="693">
        <v>150</v>
      </c>
      <c r="U16" s="693"/>
      <c r="V16" s="693">
        <v>150</v>
      </c>
      <c r="W16" s="693"/>
      <c r="X16" s="693">
        <v>150</v>
      </c>
      <c r="Y16" s="693"/>
      <c r="Z16" s="693">
        <v>150</v>
      </c>
      <c r="AA16" s="693"/>
      <c r="AB16" s="693">
        <v>140</v>
      </c>
      <c r="AC16" s="693"/>
      <c r="AD16" s="693">
        <v>140</v>
      </c>
      <c r="AE16" s="693"/>
      <c r="AF16" s="693">
        <v>150</v>
      </c>
      <c r="AG16" s="693"/>
      <c r="AH16" s="693">
        <v>150</v>
      </c>
      <c r="AI16" s="693"/>
      <c r="AJ16" s="693">
        <v>150</v>
      </c>
      <c r="AK16" s="693"/>
      <c r="AL16" s="693">
        <v>150</v>
      </c>
      <c r="AM16" s="693"/>
      <c r="AN16" s="693">
        <v>150</v>
      </c>
      <c r="AO16" s="693"/>
      <c r="AP16" s="693">
        <v>150</v>
      </c>
      <c r="AQ16" s="693"/>
      <c r="AR16" s="693">
        <v>150</v>
      </c>
      <c r="AS16" s="693"/>
      <c r="AT16" s="693">
        <v>150</v>
      </c>
      <c r="AU16" s="693"/>
      <c r="AV16" s="693">
        <v>150</v>
      </c>
      <c r="AW16" s="693"/>
      <c r="AX16" s="693">
        <v>150</v>
      </c>
      <c r="AY16" s="693"/>
      <c r="AZ16" s="695"/>
      <c r="BA16" s="696"/>
      <c r="BB16" s="50"/>
      <c r="BD16" s="50"/>
    </row>
    <row r="17" spans="2:56" ht="3" customHeight="1" x14ac:dyDescent="0.2">
      <c r="B17" s="186"/>
      <c r="C17" s="186"/>
      <c r="D17" s="206"/>
      <c r="E17" s="207"/>
      <c r="F17" s="692"/>
      <c r="G17" s="692"/>
      <c r="H17" s="692"/>
      <c r="I17" s="692"/>
      <c r="J17" s="692"/>
      <c r="K17" s="692"/>
      <c r="L17" s="695"/>
      <c r="M17" s="696"/>
      <c r="N17" s="695"/>
      <c r="O17" s="696"/>
      <c r="P17" s="695"/>
      <c r="Q17" s="696"/>
      <c r="R17" s="695"/>
      <c r="S17" s="696"/>
      <c r="T17" s="695"/>
      <c r="U17" s="696"/>
      <c r="V17" s="695"/>
      <c r="W17" s="696"/>
      <c r="X17" s="695"/>
      <c r="Y17" s="696"/>
      <c r="Z17" s="695"/>
      <c r="AA17" s="696"/>
      <c r="AB17" s="695"/>
      <c r="AC17" s="696"/>
      <c r="AD17" s="695"/>
      <c r="AE17" s="696"/>
      <c r="AF17" s="695"/>
      <c r="AG17" s="696"/>
      <c r="AH17" s="695"/>
      <c r="AI17" s="696"/>
      <c r="AJ17" s="695"/>
      <c r="AK17" s="696"/>
      <c r="AL17" s="695"/>
      <c r="AM17" s="696"/>
      <c r="AN17" s="695"/>
      <c r="AO17" s="696"/>
      <c r="AP17" s="695"/>
      <c r="AQ17" s="696"/>
      <c r="AR17" s="695"/>
      <c r="AS17" s="696"/>
      <c r="AT17" s="695"/>
      <c r="AU17" s="696"/>
      <c r="AV17" s="695"/>
      <c r="AW17" s="696"/>
      <c r="AX17" s="695"/>
      <c r="AY17" s="696"/>
      <c r="AZ17" s="695"/>
      <c r="BA17" s="696"/>
      <c r="BB17" s="50"/>
      <c r="BD17" s="50"/>
    </row>
    <row r="18" spans="2:56" ht="9" customHeight="1" x14ac:dyDescent="0.2">
      <c r="B18" s="192"/>
      <c r="C18" s="192"/>
      <c r="D18" s="206" t="s">
        <v>69</v>
      </c>
      <c r="E18" s="207">
        <f t="shared" si="0"/>
        <v>1640</v>
      </c>
      <c r="F18" s="692"/>
      <c r="G18" s="692"/>
      <c r="H18" s="693">
        <v>75</v>
      </c>
      <c r="I18" s="693"/>
      <c r="J18" s="693">
        <v>75</v>
      </c>
      <c r="K18" s="693"/>
      <c r="L18" s="693">
        <v>75</v>
      </c>
      <c r="M18" s="693"/>
      <c r="N18" s="693">
        <v>75</v>
      </c>
      <c r="O18" s="693"/>
      <c r="P18" s="693">
        <v>75</v>
      </c>
      <c r="Q18" s="693"/>
      <c r="R18" s="693">
        <v>75</v>
      </c>
      <c r="S18" s="693"/>
      <c r="T18" s="693">
        <v>75</v>
      </c>
      <c r="U18" s="693"/>
      <c r="V18" s="693">
        <v>75</v>
      </c>
      <c r="W18" s="693"/>
      <c r="X18" s="693">
        <v>75</v>
      </c>
      <c r="Y18" s="693"/>
      <c r="Z18" s="693">
        <v>75</v>
      </c>
      <c r="AA18" s="693"/>
      <c r="AB18" s="693">
        <v>70</v>
      </c>
      <c r="AC18" s="693"/>
      <c r="AD18" s="693">
        <v>70</v>
      </c>
      <c r="AE18" s="693"/>
      <c r="AF18" s="693">
        <v>75</v>
      </c>
      <c r="AG18" s="693"/>
      <c r="AH18" s="693">
        <v>75</v>
      </c>
      <c r="AI18" s="693"/>
      <c r="AJ18" s="693">
        <v>75</v>
      </c>
      <c r="AK18" s="693"/>
      <c r="AL18" s="693">
        <v>75</v>
      </c>
      <c r="AM18" s="693"/>
      <c r="AN18" s="693">
        <v>75</v>
      </c>
      <c r="AO18" s="693"/>
      <c r="AP18" s="693">
        <v>75</v>
      </c>
      <c r="AQ18" s="693"/>
      <c r="AR18" s="693">
        <v>75</v>
      </c>
      <c r="AS18" s="693"/>
      <c r="AT18" s="693">
        <v>75</v>
      </c>
      <c r="AU18" s="693"/>
      <c r="AV18" s="693">
        <v>75</v>
      </c>
      <c r="AW18" s="693"/>
      <c r="AX18" s="693">
        <v>75</v>
      </c>
      <c r="AY18" s="693"/>
      <c r="AZ18" s="695"/>
      <c r="BA18" s="696"/>
      <c r="BB18" s="50"/>
      <c r="BD18" s="50"/>
    </row>
    <row r="19" spans="2:56" ht="3" customHeight="1" x14ac:dyDescent="0.2">
      <c r="B19" s="186"/>
      <c r="C19" s="186"/>
      <c r="D19" s="206"/>
      <c r="E19" s="207"/>
      <c r="F19" s="692"/>
      <c r="G19" s="692"/>
      <c r="H19" s="692"/>
      <c r="I19" s="692"/>
      <c r="J19" s="692"/>
      <c r="K19" s="692"/>
      <c r="L19" s="695"/>
      <c r="M19" s="696"/>
      <c r="N19" s="695"/>
      <c r="O19" s="696"/>
      <c r="P19" s="695"/>
      <c r="Q19" s="696"/>
      <c r="R19" s="695"/>
      <c r="S19" s="696"/>
      <c r="T19" s="695"/>
      <c r="U19" s="696"/>
      <c r="V19" s="695"/>
      <c r="W19" s="696"/>
      <c r="X19" s="695"/>
      <c r="Y19" s="696"/>
      <c r="Z19" s="695"/>
      <c r="AA19" s="696"/>
      <c r="AB19" s="695"/>
      <c r="AC19" s="696"/>
      <c r="AD19" s="695"/>
      <c r="AE19" s="696"/>
      <c r="AF19" s="695"/>
      <c r="AG19" s="696"/>
      <c r="AH19" s="695"/>
      <c r="AI19" s="696"/>
      <c r="AJ19" s="695"/>
      <c r="AK19" s="696"/>
      <c r="AL19" s="695"/>
      <c r="AM19" s="696"/>
      <c r="AN19" s="695"/>
      <c r="AO19" s="696"/>
      <c r="AP19" s="695"/>
      <c r="AQ19" s="696"/>
      <c r="AR19" s="695"/>
      <c r="AS19" s="696"/>
      <c r="AT19" s="695"/>
      <c r="AU19" s="696"/>
      <c r="AV19" s="695"/>
      <c r="AW19" s="696"/>
      <c r="AX19" s="695"/>
      <c r="AY19" s="696"/>
      <c r="AZ19" s="695"/>
      <c r="BA19" s="696"/>
      <c r="BB19" s="50"/>
      <c r="BD19" s="50"/>
    </row>
    <row r="20" spans="2:56" ht="9" customHeight="1" x14ac:dyDescent="0.2">
      <c r="B20" s="192"/>
      <c r="C20" s="192"/>
      <c r="D20" s="206" t="s">
        <v>69</v>
      </c>
      <c r="E20" s="207">
        <f t="shared" si="0"/>
        <v>1640</v>
      </c>
      <c r="F20" s="692"/>
      <c r="G20" s="692"/>
      <c r="H20" s="693">
        <v>75</v>
      </c>
      <c r="I20" s="693"/>
      <c r="J20" s="693">
        <v>75</v>
      </c>
      <c r="K20" s="693"/>
      <c r="L20" s="693">
        <v>75</v>
      </c>
      <c r="M20" s="693"/>
      <c r="N20" s="693">
        <v>75</v>
      </c>
      <c r="O20" s="693"/>
      <c r="P20" s="693">
        <v>75</v>
      </c>
      <c r="Q20" s="693"/>
      <c r="R20" s="693">
        <v>75</v>
      </c>
      <c r="S20" s="693"/>
      <c r="T20" s="693">
        <v>75</v>
      </c>
      <c r="U20" s="693"/>
      <c r="V20" s="693">
        <v>75</v>
      </c>
      <c r="W20" s="693"/>
      <c r="X20" s="693">
        <v>75</v>
      </c>
      <c r="Y20" s="693"/>
      <c r="Z20" s="693">
        <v>75</v>
      </c>
      <c r="AA20" s="693"/>
      <c r="AB20" s="693">
        <v>70</v>
      </c>
      <c r="AC20" s="693"/>
      <c r="AD20" s="693">
        <v>70</v>
      </c>
      <c r="AE20" s="693"/>
      <c r="AF20" s="693">
        <v>75</v>
      </c>
      <c r="AG20" s="693"/>
      <c r="AH20" s="693">
        <v>75</v>
      </c>
      <c r="AI20" s="693"/>
      <c r="AJ20" s="693">
        <v>75</v>
      </c>
      <c r="AK20" s="693"/>
      <c r="AL20" s="693">
        <v>75</v>
      </c>
      <c r="AM20" s="693"/>
      <c r="AN20" s="693">
        <v>75</v>
      </c>
      <c r="AO20" s="693"/>
      <c r="AP20" s="693">
        <v>75</v>
      </c>
      <c r="AQ20" s="693"/>
      <c r="AR20" s="693">
        <v>75</v>
      </c>
      <c r="AS20" s="693"/>
      <c r="AT20" s="693">
        <v>75</v>
      </c>
      <c r="AU20" s="693"/>
      <c r="AV20" s="693">
        <v>75</v>
      </c>
      <c r="AW20" s="693"/>
      <c r="AX20" s="693">
        <v>75</v>
      </c>
      <c r="AY20" s="693"/>
      <c r="AZ20" s="695"/>
      <c r="BA20" s="696"/>
      <c r="BB20" s="50"/>
      <c r="BD20" s="50"/>
    </row>
    <row r="21" spans="2:56" ht="3" customHeight="1" x14ac:dyDescent="0.2">
      <c r="B21" s="192"/>
      <c r="C21" s="192"/>
      <c r="D21" s="206"/>
      <c r="E21" s="207"/>
      <c r="F21" s="692"/>
      <c r="G21" s="692"/>
      <c r="H21" s="692"/>
      <c r="I21" s="692"/>
      <c r="J21" s="692"/>
      <c r="K21" s="692"/>
      <c r="L21" s="695"/>
      <c r="M21" s="696"/>
      <c r="N21" s="695"/>
      <c r="O21" s="696"/>
      <c r="P21" s="695"/>
      <c r="Q21" s="696"/>
      <c r="R21" s="695"/>
      <c r="S21" s="696"/>
      <c r="T21" s="695"/>
      <c r="U21" s="696"/>
      <c r="V21" s="695"/>
      <c r="W21" s="696"/>
      <c r="X21" s="695"/>
      <c r="Y21" s="696"/>
      <c r="Z21" s="695"/>
      <c r="AA21" s="696"/>
      <c r="AB21" s="695"/>
      <c r="AC21" s="696"/>
      <c r="AD21" s="695"/>
      <c r="AE21" s="696"/>
      <c r="AF21" s="695"/>
      <c r="AG21" s="696"/>
      <c r="AH21" s="695"/>
      <c r="AI21" s="696"/>
      <c r="AJ21" s="695"/>
      <c r="AK21" s="696"/>
      <c r="AL21" s="695"/>
      <c r="AM21" s="696"/>
      <c r="AN21" s="695"/>
      <c r="AO21" s="696"/>
      <c r="AP21" s="695"/>
      <c r="AQ21" s="696"/>
      <c r="AR21" s="695"/>
      <c r="AS21" s="696"/>
      <c r="AT21" s="695"/>
      <c r="AU21" s="696"/>
      <c r="AV21" s="695"/>
      <c r="AW21" s="696"/>
      <c r="AX21" s="695"/>
      <c r="AY21" s="696"/>
      <c r="AZ21" s="695"/>
      <c r="BA21" s="696"/>
      <c r="BB21" s="50"/>
      <c r="BD21" s="50"/>
    </row>
    <row r="22" spans="2:56" ht="9" customHeight="1" x14ac:dyDescent="0.2">
      <c r="B22" s="187"/>
      <c r="C22" s="187"/>
      <c r="D22" s="206" t="s">
        <v>69</v>
      </c>
      <c r="E22" s="207">
        <f t="shared" si="0"/>
        <v>3280</v>
      </c>
      <c r="F22" s="695"/>
      <c r="G22" s="696"/>
      <c r="H22" s="693">
        <v>150</v>
      </c>
      <c r="I22" s="693"/>
      <c r="J22" s="693">
        <v>150</v>
      </c>
      <c r="K22" s="693"/>
      <c r="L22" s="693">
        <v>150</v>
      </c>
      <c r="M22" s="693"/>
      <c r="N22" s="693">
        <v>150</v>
      </c>
      <c r="O22" s="693"/>
      <c r="P22" s="693">
        <v>150</v>
      </c>
      <c r="Q22" s="693"/>
      <c r="R22" s="693">
        <v>150</v>
      </c>
      <c r="S22" s="693"/>
      <c r="T22" s="693">
        <v>150</v>
      </c>
      <c r="U22" s="693"/>
      <c r="V22" s="693">
        <v>150</v>
      </c>
      <c r="W22" s="693"/>
      <c r="X22" s="693">
        <v>150</v>
      </c>
      <c r="Y22" s="693"/>
      <c r="Z22" s="693">
        <v>150</v>
      </c>
      <c r="AA22" s="693"/>
      <c r="AB22" s="693">
        <v>140</v>
      </c>
      <c r="AC22" s="693"/>
      <c r="AD22" s="693">
        <v>140</v>
      </c>
      <c r="AE22" s="693"/>
      <c r="AF22" s="693">
        <v>150</v>
      </c>
      <c r="AG22" s="693"/>
      <c r="AH22" s="693">
        <v>150</v>
      </c>
      <c r="AI22" s="693"/>
      <c r="AJ22" s="693">
        <v>150</v>
      </c>
      <c r="AK22" s="693"/>
      <c r="AL22" s="693">
        <v>150</v>
      </c>
      <c r="AM22" s="693"/>
      <c r="AN22" s="693">
        <v>150</v>
      </c>
      <c r="AO22" s="693"/>
      <c r="AP22" s="693">
        <v>150</v>
      </c>
      <c r="AQ22" s="693"/>
      <c r="AR22" s="693">
        <v>150</v>
      </c>
      <c r="AS22" s="693"/>
      <c r="AT22" s="693">
        <v>150</v>
      </c>
      <c r="AU22" s="693"/>
      <c r="AV22" s="693">
        <v>150</v>
      </c>
      <c r="AW22" s="693"/>
      <c r="AX22" s="693">
        <v>150</v>
      </c>
      <c r="AY22" s="693"/>
      <c r="AZ22" s="695"/>
      <c r="BA22" s="696"/>
      <c r="BB22" s="50"/>
      <c r="BD22" s="50"/>
    </row>
    <row r="23" spans="2:56" ht="3" customHeight="1" x14ac:dyDescent="0.2">
      <c r="B23" s="187"/>
      <c r="C23" s="187"/>
      <c r="D23" s="206"/>
      <c r="E23" s="207"/>
      <c r="F23" s="695"/>
      <c r="G23" s="696"/>
      <c r="H23" s="695"/>
      <c r="I23" s="696"/>
      <c r="J23" s="695"/>
      <c r="K23" s="696"/>
      <c r="L23" s="695"/>
      <c r="M23" s="696"/>
      <c r="N23" s="695"/>
      <c r="O23" s="696"/>
      <c r="P23" s="695"/>
      <c r="Q23" s="696"/>
      <c r="R23" s="695"/>
      <c r="S23" s="696"/>
      <c r="T23" s="695"/>
      <c r="U23" s="696"/>
      <c r="V23" s="695"/>
      <c r="W23" s="696"/>
      <c r="X23" s="695"/>
      <c r="Y23" s="696"/>
      <c r="Z23" s="695"/>
      <c r="AA23" s="696"/>
      <c r="AB23" s="695"/>
      <c r="AC23" s="696"/>
      <c r="AD23" s="695"/>
      <c r="AE23" s="696"/>
      <c r="AF23" s="695"/>
      <c r="AG23" s="696"/>
      <c r="AH23" s="695"/>
      <c r="AI23" s="696"/>
      <c r="AJ23" s="695"/>
      <c r="AK23" s="696"/>
      <c r="AL23" s="695"/>
      <c r="AM23" s="696"/>
      <c r="AN23" s="695"/>
      <c r="AO23" s="696"/>
      <c r="AP23" s="695"/>
      <c r="AQ23" s="696"/>
      <c r="AR23" s="695"/>
      <c r="AS23" s="696"/>
      <c r="AT23" s="695"/>
      <c r="AU23" s="696"/>
      <c r="AV23" s="695"/>
      <c r="AW23" s="696"/>
      <c r="AX23" s="695"/>
      <c r="AY23" s="696"/>
      <c r="AZ23" s="695"/>
      <c r="BA23" s="696"/>
      <c r="BB23" s="50"/>
      <c r="BD23" s="50"/>
    </row>
    <row r="24" spans="2:56" ht="9" customHeight="1" x14ac:dyDescent="0.2">
      <c r="B24" s="186"/>
      <c r="C24" s="186"/>
      <c r="D24" s="206" t="s">
        <v>70</v>
      </c>
      <c r="E24" s="207">
        <f t="shared" si="0"/>
        <v>320</v>
      </c>
      <c r="F24" s="695"/>
      <c r="G24" s="696"/>
      <c r="H24" s="693">
        <v>15</v>
      </c>
      <c r="I24" s="693"/>
      <c r="J24" s="693">
        <v>15</v>
      </c>
      <c r="K24" s="693"/>
      <c r="L24" s="693">
        <v>15</v>
      </c>
      <c r="M24" s="693"/>
      <c r="N24" s="693">
        <v>15</v>
      </c>
      <c r="O24" s="693"/>
      <c r="P24" s="693">
        <v>15</v>
      </c>
      <c r="Q24" s="693"/>
      <c r="R24" s="693">
        <v>15</v>
      </c>
      <c r="S24" s="693"/>
      <c r="T24" s="693">
        <v>15</v>
      </c>
      <c r="U24" s="693"/>
      <c r="V24" s="693">
        <v>15</v>
      </c>
      <c r="W24" s="693"/>
      <c r="X24" s="693">
        <v>15</v>
      </c>
      <c r="Y24" s="693"/>
      <c r="Z24" s="693">
        <v>15</v>
      </c>
      <c r="AA24" s="693"/>
      <c r="AB24" s="693">
        <v>10</v>
      </c>
      <c r="AC24" s="693"/>
      <c r="AD24" s="693">
        <v>10</v>
      </c>
      <c r="AE24" s="693"/>
      <c r="AF24" s="693">
        <v>15</v>
      </c>
      <c r="AG24" s="693"/>
      <c r="AH24" s="693">
        <v>15</v>
      </c>
      <c r="AI24" s="693"/>
      <c r="AJ24" s="693">
        <v>15</v>
      </c>
      <c r="AK24" s="693"/>
      <c r="AL24" s="693">
        <v>15</v>
      </c>
      <c r="AM24" s="693"/>
      <c r="AN24" s="693">
        <v>15</v>
      </c>
      <c r="AO24" s="693"/>
      <c r="AP24" s="693">
        <v>15</v>
      </c>
      <c r="AQ24" s="693"/>
      <c r="AR24" s="693">
        <v>15</v>
      </c>
      <c r="AS24" s="693"/>
      <c r="AT24" s="693">
        <v>15</v>
      </c>
      <c r="AU24" s="693"/>
      <c r="AV24" s="693">
        <v>15</v>
      </c>
      <c r="AW24" s="693"/>
      <c r="AX24" s="693">
        <v>15</v>
      </c>
      <c r="AY24" s="693"/>
      <c r="AZ24" s="695"/>
      <c r="BA24" s="696"/>
      <c r="BB24" s="50"/>
      <c r="BD24" s="50"/>
    </row>
    <row r="25" spans="2:56" ht="3" customHeight="1" x14ac:dyDescent="0.2">
      <c r="B25" s="186"/>
      <c r="C25" s="186"/>
      <c r="D25" s="206"/>
      <c r="E25" s="210"/>
      <c r="F25" s="692"/>
      <c r="G25" s="692"/>
      <c r="H25" s="692"/>
      <c r="I25" s="692"/>
      <c r="J25" s="692"/>
      <c r="K25" s="692"/>
      <c r="L25" s="695"/>
      <c r="M25" s="696"/>
      <c r="N25" s="695"/>
      <c r="O25" s="696"/>
      <c r="P25" s="695"/>
      <c r="Q25" s="696"/>
      <c r="R25" s="695"/>
      <c r="S25" s="696"/>
      <c r="T25" s="695"/>
      <c r="U25" s="696"/>
      <c r="V25" s="695"/>
      <c r="W25" s="696"/>
      <c r="X25" s="695"/>
      <c r="Y25" s="696"/>
      <c r="Z25" s="695"/>
      <c r="AA25" s="696"/>
      <c r="AB25" s="695"/>
      <c r="AC25" s="696"/>
      <c r="AD25" s="695"/>
      <c r="AE25" s="696"/>
      <c r="AF25" s="695"/>
      <c r="AG25" s="696"/>
      <c r="AH25" s="695"/>
      <c r="AI25" s="696"/>
      <c r="AJ25" s="695"/>
      <c r="AK25" s="696"/>
      <c r="AL25" s="695"/>
      <c r="AM25" s="696"/>
      <c r="AN25" s="695"/>
      <c r="AO25" s="696"/>
      <c r="AP25" s="695"/>
      <c r="AQ25" s="696"/>
      <c r="AR25" s="695"/>
      <c r="AS25" s="696"/>
      <c r="AT25" s="695"/>
      <c r="AU25" s="696"/>
      <c r="AV25" s="695"/>
      <c r="AW25" s="696"/>
      <c r="AX25" s="695"/>
      <c r="AY25" s="696"/>
      <c r="AZ25" s="695"/>
      <c r="BA25" s="696"/>
      <c r="BB25" s="50"/>
      <c r="BD25" s="50"/>
    </row>
    <row r="26" spans="2:56" ht="5.25" customHeight="1" x14ac:dyDescent="0.2">
      <c r="B26" s="186"/>
      <c r="C26" s="193"/>
      <c r="D26" s="117"/>
      <c r="E26" s="1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D26" s="50"/>
    </row>
    <row r="27" spans="2:56" ht="9" customHeight="1" x14ac:dyDescent="0.2">
      <c r="B27" s="186"/>
      <c r="C27" s="187"/>
      <c r="D27" s="751" t="s">
        <v>71</v>
      </c>
      <c r="E27" s="752"/>
      <c r="F27" s="750">
        <f>SUM(F8:G25)</f>
        <v>0</v>
      </c>
      <c r="G27" s="750"/>
      <c r="H27" s="750">
        <f>SUM(H8:I25)</f>
        <v>775</v>
      </c>
      <c r="I27" s="750"/>
      <c r="J27" s="750">
        <f>SUM(J8:K25)</f>
        <v>755</v>
      </c>
      <c r="K27" s="750"/>
      <c r="L27" s="750">
        <f>SUM(L8:M25)</f>
        <v>755</v>
      </c>
      <c r="M27" s="750"/>
      <c r="N27" s="750">
        <f>SUM(N8:O25)</f>
        <v>755</v>
      </c>
      <c r="O27" s="750"/>
      <c r="P27" s="750">
        <f>SUM(P8:Q25)</f>
        <v>755</v>
      </c>
      <c r="Q27" s="750"/>
      <c r="R27" s="750">
        <f>SUM(R8:S25)</f>
        <v>755</v>
      </c>
      <c r="S27" s="750"/>
      <c r="T27" s="750">
        <f>SUM(T8:U25)</f>
        <v>755</v>
      </c>
      <c r="U27" s="750"/>
      <c r="V27" s="750">
        <f>SUM(V8:W25)</f>
        <v>755</v>
      </c>
      <c r="W27" s="750"/>
      <c r="X27" s="750">
        <f>SUM(X8:Y25)</f>
        <v>755</v>
      </c>
      <c r="Y27" s="750"/>
      <c r="Z27" s="750">
        <f>SUM(Z8:AA25)</f>
        <v>755</v>
      </c>
      <c r="AA27" s="750"/>
      <c r="AB27" s="750">
        <f>SUM(AB8:AC25)</f>
        <v>690</v>
      </c>
      <c r="AC27" s="750"/>
      <c r="AD27" s="750">
        <f>SUM(AD8:AE25)</f>
        <v>690</v>
      </c>
      <c r="AE27" s="750"/>
      <c r="AF27" s="750">
        <f>SUM(AF8:AG25)</f>
        <v>755</v>
      </c>
      <c r="AG27" s="750"/>
      <c r="AH27" s="750">
        <f>SUM(AH8:AI25)</f>
        <v>755</v>
      </c>
      <c r="AI27" s="750"/>
      <c r="AJ27" s="750">
        <f>SUM(AJ8:AK25)</f>
        <v>755</v>
      </c>
      <c r="AK27" s="750"/>
      <c r="AL27" s="750">
        <f>SUM(AL8:AM25)</f>
        <v>755</v>
      </c>
      <c r="AM27" s="750"/>
      <c r="AN27" s="750">
        <f>SUM(AN8:AO25)</f>
        <v>755</v>
      </c>
      <c r="AO27" s="750"/>
      <c r="AP27" s="750">
        <f>SUM(AP8:AQ25)</f>
        <v>755</v>
      </c>
      <c r="AQ27" s="750"/>
      <c r="AR27" s="750">
        <f>SUM(AR8:AS25)</f>
        <v>755</v>
      </c>
      <c r="AS27" s="750"/>
      <c r="AT27" s="750">
        <f>SUM(AT8:AU25)</f>
        <v>755</v>
      </c>
      <c r="AU27" s="750"/>
      <c r="AV27" s="750">
        <f>SUM(AV8:AW25)</f>
        <v>755</v>
      </c>
      <c r="AW27" s="750"/>
      <c r="AX27" s="750">
        <f>SUM(AX8:AY25)</f>
        <v>755</v>
      </c>
      <c r="AY27" s="750"/>
      <c r="AZ27" s="750">
        <f>SUM(AZ8:BA25)</f>
        <v>0</v>
      </c>
      <c r="BA27" s="750"/>
      <c r="BB27" s="50"/>
      <c r="BD27" s="50"/>
    </row>
    <row r="28" spans="2:56" ht="6.95" customHeight="1" x14ac:dyDescent="0.2">
      <c r="D28" s="203"/>
      <c r="E28" s="1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D28" s="50"/>
    </row>
    <row r="29" spans="2:56" ht="9" customHeight="1" x14ac:dyDescent="0.2">
      <c r="B29" s="186"/>
      <c r="C29" s="187"/>
      <c r="D29" s="205" t="s">
        <v>72</v>
      </c>
      <c r="E29" s="205"/>
      <c r="F29" s="750"/>
      <c r="G29" s="750"/>
      <c r="H29" s="756">
        <f>SUM(H27:AY27)</f>
        <v>16500</v>
      </c>
      <c r="I29" s="756"/>
      <c r="J29" s="756"/>
      <c r="K29" s="756"/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  <c r="X29" s="756"/>
      <c r="Y29" s="756"/>
      <c r="Z29" s="756"/>
      <c r="AA29" s="756"/>
      <c r="AB29" s="756"/>
      <c r="AC29" s="756"/>
      <c r="AD29" s="756"/>
      <c r="AE29" s="756"/>
      <c r="AF29" s="756"/>
      <c r="AG29" s="756"/>
      <c r="AH29" s="756"/>
      <c r="AI29" s="756"/>
      <c r="AJ29" s="756"/>
      <c r="AK29" s="756"/>
      <c r="AL29" s="756"/>
      <c r="AM29" s="756"/>
      <c r="AN29" s="756"/>
      <c r="AO29" s="756"/>
      <c r="AP29" s="756"/>
      <c r="AQ29" s="756"/>
      <c r="AR29" s="756"/>
      <c r="AS29" s="756"/>
      <c r="AT29" s="756"/>
      <c r="AU29" s="756"/>
      <c r="AV29" s="756"/>
      <c r="AW29" s="756"/>
      <c r="AX29" s="756"/>
      <c r="AY29" s="756"/>
      <c r="AZ29" s="750"/>
      <c r="BA29" s="750"/>
      <c r="BB29" s="50"/>
      <c r="BD29" s="50"/>
    </row>
    <row r="32" spans="2:56" ht="6.95" customHeight="1" x14ac:dyDescent="0.2">
      <c r="E32" s="49"/>
      <c r="F32" s="753"/>
      <c r="G32" s="754"/>
      <c r="AA32" s="755"/>
      <c r="AB32" s="753"/>
      <c r="AC32" s="753"/>
      <c r="AD32" s="753"/>
      <c r="AE32" s="754"/>
    </row>
  </sheetData>
  <mergeCells count="514">
    <mergeCell ref="F2:AC2"/>
    <mergeCell ref="AD2:BA2"/>
    <mergeCell ref="F6:AC6"/>
    <mergeCell ref="AD6:BA6"/>
    <mergeCell ref="AZ3:BA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F3:G3"/>
    <mergeCell ref="H3:I3"/>
    <mergeCell ref="J3:K3"/>
    <mergeCell ref="L7:M7"/>
    <mergeCell ref="N7:O7"/>
    <mergeCell ref="P7:Q7"/>
    <mergeCell ref="R7:S7"/>
    <mergeCell ref="T7:U7"/>
    <mergeCell ref="V7:W7"/>
    <mergeCell ref="F7:G7"/>
    <mergeCell ref="H7:I7"/>
    <mergeCell ref="J7:K7"/>
    <mergeCell ref="L3:M3"/>
    <mergeCell ref="N3:O3"/>
    <mergeCell ref="N8:O8"/>
    <mergeCell ref="P8:Q8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R9:S9"/>
    <mergeCell ref="F9:G9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R10:S10"/>
    <mergeCell ref="F10:G10"/>
    <mergeCell ref="AR9:AS9"/>
    <mergeCell ref="AT9:AU9"/>
    <mergeCell ref="AV9:AW9"/>
    <mergeCell ref="AX9:AY9"/>
    <mergeCell ref="AZ9:BA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H9:I9"/>
    <mergeCell ref="J9:K9"/>
    <mergeCell ref="L9:M9"/>
    <mergeCell ref="N9:O9"/>
    <mergeCell ref="P9:Q9"/>
    <mergeCell ref="R11:S11"/>
    <mergeCell ref="F11:G11"/>
    <mergeCell ref="AR10:AS10"/>
    <mergeCell ref="AT10:AU10"/>
    <mergeCell ref="AV10:AW10"/>
    <mergeCell ref="AX10:AY10"/>
    <mergeCell ref="AZ10:BA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F12:G12"/>
    <mergeCell ref="H12:I12"/>
    <mergeCell ref="AR11:AS11"/>
    <mergeCell ref="AT11:AU11"/>
    <mergeCell ref="AV11:AW11"/>
    <mergeCell ref="AX11:AY11"/>
    <mergeCell ref="AZ11:BA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H11:I11"/>
    <mergeCell ref="J11:K11"/>
    <mergeCell ref="L11:M11"/>
    <mergeCell ref="N11:O11"/>
    <mergeCell ref="P11:Q11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AT12:AU12"/>
    <mergeCell ref="AV12:AW12"/>
    <mergeCell ref="AX12:AY12"/>
    <mergeCell ref="AZ12:BA12"/>
    <mergeCell ref="AH12:AI12"/>
    <mergeCell ref="AJ12:AK12"/>
    <mergeCell ref="AL12:AM12"/>
    <mergeCell ref="AN12:AO12"/>
    <mergeCell ref="AP12:AQ12"/>
    <mergeCell ref="AR12:AS12"/>
    <mergeCell ref="L13:M13"/>
    <mergeCell ref="N13:O13"/>
    <mergeCell ref="P13:Q13"/>
    <mergeCell ref="R13:S13"/>
    <mergeCell ref="T13:U13"/>
    <mergeCell ref="V13:W13"/>
    <mergeCell ref="F13:G13"/>
    <mergeCell ref="H13:I13"/>
    <mergeCell ref="J13:K13"/>
    <mergeCell ref="N14:O14"/>
    <mergeCell ref="P14:Q14"/>
    <mergeCell ref="AV13:AW13"/>
    <mergeCell ref="AX13:AY13"/>
    <mergeCell ref="AZ13:BA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R15:S15"/>
    <mergeCell ref="F15:G15"/>
    <mergeCell ref="AP14:AQ14"/>
    <mergeCell ref="AR14:AS14"/>
    <mergeCell ref="AT14:AU14"/>
    <mergeCell ref="AV14:AW14"/>
    <mergeCell ref="AX14:AY14"/>
    <mergeCell ref="AZ14:BA14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F14:G14"/>
    <mergeCell ref="H14:I14"/>
    <mergeCell ref="J14:K14"/>
    <mergeCell ref="L14:M14"/>
    <mergeCell ref="F16:G16"/>
    <mergeCell ref="H16:I16"/>
    <mergeCell ref="AR15:AS15"/>
    <mergeCell ref="AT15:AU15"/>
    <mergeCell ref="AV15:AW15"/>
    <mergeCell ref="AX15:AY15"/>
    <mergeCell ref="AZ15:BA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AT16:AU16"/>
    <mergeCell ref="AV16:AW16"/>
    <mergeCell ref="AX16:AY16"/>
    <mergeCell ref="AZ16:BA16"/>
    <mergeCell ref="AH16:AI16"/>
    <mergeCell ref="AJ16:AK16"/>
    <mergeCell ref="AL16:AM16"/>
    <mergeCell ref="AN16:AO16"/>
    <mergeCell ref="AP16:AQ16"/>
    <mergeCell ref="AR16:AS16"/>
    <mergeCell ref="L17:M17"/>
    <mergeCell ref="N17:O17"/>
    <mergeCell ref="P17:Q17"/>
    <mergeCell ref="R17:S17"/>
    <mergeCell ref="T17:U17"/>
    <mergeCell ref="V17:W17"/>
    <mergeCell ref="F17:G17"/>
    <mergeCell ref="H17:I17"/>
    <mergeCell ref="J17:K17"/>
    <mergeCell ref="N18:O18"/>
    <mergeCell ref="P18:Q18"/>
    <mergeCell ref="AV17:AW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R19:S19"/>
    <mergeCell ref="F19:G19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F20:G20"/>
    <mergeCell ref="H20:I20"/>
    <mergeCell ref="AR19:AS19"/>
    <mergeCell ref="AT19:AU19"/>
    <mergeCell ref="AV19:AW19"/>
    <mergeCell ref="AX19:AY19"/>
    <mergeCell ref="AZ19:BA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H19:I19"/>
    <mergeCell ref="J19:K19"/>
    <mergeCell ref="L19:M19"/>
    <mergeCell ref="N19:O19"/>
    <mergeCell ref="P19:Q19"/>
    <mergeCell ref="V20:W20"/>
    <mergeCell ref="X20:Y20"/>
    <mergeCell ref="Z20:AA20"/>
    <mergeCell ref="AB20:AC20"/>
    <mergeCell ref="AD20:AE20"/>
    <mergeCell ref="AF20:AG20"/>
    <mergeCell ref="J20:K20"/>
    <mergeCell ref="L20:M20"/>
    <mergeCell ref="N20:O20"/>
    <mergeCell ref="P20:Q20"/>
    <mergeCell ref="R20:S20"/>
    <mergeCell ref="T20:U20"/>
    <mergeCell ref="AT20:AU20"/>
    <mergeCell ref="AV20:AW20"/>
    <mergeCell ref="AX20:AY20"/>
    <mergeCell ref="AZ20:BA20"/>
    <mergeCell ref="AH20:AI20"/>
    <mergeCell ref="AJ20:AK20"/>
    <mergeCell ref="AL20:AM20"/>
    <mergeCell ref="AN20:AO20"/>
    <mergeCell ref="AP20:AQ20"/>
    <mergeCell ref="AR20:AS20"/>
    <mergeCell ref="L21:M21"/>
    <mergeCell ref="N21:O21"/>
    <mergeCell ref="P21:Q21"/>
    <mergeCell ref="R21:S21"/>
    <mergeCell ref="T21:U21"/>
    <mergeCell ref="V21:W21"/>
    <mergeCell ref="F21:G21"/>
    <mergeCell ref="H21:I21"/>
    <mergeCell ref="J21:K21"/>
    <mergeCell ref="P22:Q22"/>
    <mergeCell ref="AV21:AW21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F23:G23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T23:U23"/>
    <mergeCell ref="V23:W23"/>
    <mergeCell ref="X23:Y23"/>
    <mergeCell ref="Z23:AA23"/>
    <mergeCell ref="AB23:AC23"/>
    <mergeCell ref="AD23:AE23"/>
    <mergeCell ref="H23:I23"/>
    <mergeCell ref="J23:K23"/>
    <mergeCell ref="L23:M23"/>
    <mergeCell ref="N23:O23"/>
    <mergeCell ref="P23:Q23"/>
    <mergeCell ref="R23:S23"/>
    <mergeCell ref="AR23:AS23"/>
    <mergeCell ref="AT23:AU23"/>
    <mergeCell ref="AV23:AW23"/>
    <mergeCell ref="AX23:AY23"/>
    <mergeCell ref="AZ23:BA23"/>
    <mergeCell ref="AF23:AG23"/>
    <mergeCell ref="AH23:AI23"/>
    <mergeCell ref="AJ23:AK23"/>
    <mergeCell ref="AL23:AM23"/>
    <mergeCell ref="AN23:AO23"/>
    <mergeCell ref="AP23:AQ23"/>
    <mergeCell ref="AZ24:BA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D24:AE24"/>
    <mergeCell ref="AF24:AG24"/>
    <mergeCell ref="R25:S25"/>
    <mergeCell ref="T25:U25"/>
    <mergeCell ref="V25:W25"/>
    <mergeCell ref="F25:G25"/>
    <mergeCell ref="H25:I25"/>
    <mergeCell ref="J25:K25"/>
    <mergeCell ref="AT24:AU24"/>
    <mergeCell ref="AV24:AW24"/>
    <mergeCell ref="AX24:AY24"/>
    <mergeCell ref="J24:K24"/>
    <mergeCell ref="L24:M24"/>
    <mergeCell ref="N24:O24"/>
    <mergeCell ref="P24:Q24"/>
    <mergeCell ref="R24:S24"/>
    <mergeCell ref="T24:U24"/>
    <mergeCell ref="F24:G24"/>
    <mergeCell ref="H24:I24"/>
    <mergeCell ref="F27:G27"/>
    <mergeCell ref="H27:I27"/>
    <mergeCell ref="J27:K27"/>
    <mergeCell ref="L27:M27"/>
    <mergeCell ref="N27:O27"/>
    <mergeCell ref="P27:Q27"/>
    <mergeCell ref="AV25:AW25"/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X25:Y25"/>
    <mergeCell ref="Z25:AA25"/>
    <mergeCell ref="AB25:AC25"/>
    <mergeCell ref="AD25:AE25"/>
    <mergeCell ref="AF25:AG25"/>
    <mergeCell ref="AH25:AI25"/>
    <mergeCell ref="L25:M25"/>
    <mergeCell ref="N25:O25"/>
    <mergeCell ref="P25:Q25"/>
    <mergeCell ref="AZ29:BA29"/>
    <mergeCell ref="D27:E27"/>
    <mergeCell ref="F32:G32"/>
    <mergeCell ref="AA32:AE32"/>
    <mergeCell ref="F29:G29"/>
    <mergeCell ref="H29:AY29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</mergeCells>
  <pageMargins left="0.39370078740157483" right="0.19685039370078741" top="0.51181102362204722" bottom="0.55118110236220474" header="0.74803149606299213" footer="0.35433070866141736"/>
  <pageSetup paperSize="8" fitToHeight="0" orientation="landscape" r:id="rId1"/>
  <headerFooter alignWithMargins="0">
    <oddFooter>&amp;L&amp;8Muttenz, SR&amp;CStand: 17.03.2013&amp;R&amp;7&amp;Z&amp;F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BS65"/>
  <sheetViews>
    <sheetView showGridLines="0" topLeftCell="A10" zoomScale="140" zoomScaleNormal="140" zoomScalePageLayoutView="140" workbookViewId="0">
      <selection activeCell="AD16" sqref="AD16:AE16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28515625" style="1" customWidth="1"/>
    <col min="4" max="4" width="9" style="1" customWidth="1"/>
    <col min="5" max="5" width="7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126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68"/>
      <c r="EL1" s="168"/>
      <c r="EM1" s="168"/>
      <c r="EN1" s="168"/>
      <c r="EO1" s="71"/>
      <c r="EP1" s="71"/>
      <c r="EQ1" s="50"/>
    </row>
    <row r="2" spans="1:154" s="6" customFormat="1" ht="9" customHeight="1" x14ac:dyDescent="0.2">
      <c r="B2" s="815" t="s">
        <v>82</v>
      </c>
      <c r="C2" s="816"/>
      <c r="D2" s="816"/>
      <c r="E2" s="7"/>
      <c r="F2" s="792" t="s">
        <v>20</v>
      </c>
      <c r="G2" s="792"/>
      <c r="H2" s="792"/>
      <c r="I2" s="792"/>
      <c r="J2" s="792"/>
      <c r="K2" s="792"/>
      <c r="L2" s="792"/>
      <c r="M2" s="792"/>
      <c r="N2" s="792"/>
      <c r="O2" s="792"/>
      <c r="P2" s="792"/>
      <c r="Q2" s="792"/>
      <c r="R2" s="792"/>
      <c r="S2" s="793"/>
      <c r="T2" s="812" t="s">
        <v>28</v>
      </c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  <c r="AP2" s="813"/>
      <c r="AQ2" s="814"/>
      <c r="AR2" s="812" t="s">
        <v>77</v>
      </c>
      <c r="AS2" s="813"/>
      <c r="AT2" s="813"/>
      <c r="AU2" s="813"/>
      <c r="AV2" s="813"/>
      <c r="AW2" s="813"/>
      <c r="AX2" s="813"/>
      <c r="AY2" s="813"/>
      <c r="AZ2" s="813"/>
      <c r="BA2" s="813"/>
      <c r="BB2" s="813"/>
      <c r="BC2" s="813"/>
      <c r="BD2" s="813"/>
      <c r="BE2" s="813"/>
      <c r="BF2" s="813"/>
      <c r="BG2" s="813"/>
      <c r="BH2" s="813"/>
      <c r="BI2" s="813"/>
      <c r="BJ2" s="813"/>
      <c r="BK2" s="813"/>
      <c r="BL2" s="813"/>
      <c r="BM2" s="813"/>
      <c r="BN2" s="813"/>
      <c r="BO2" s="814"/>
      <c r="BP2" s="812" t="s">
        <v>76</v>
      </c>
      <c r="BQ2" s="813"/>
      <c r="BR2" s="813"/>
      <c r="BS2" s="813"/>
      <c r="BT2" s="813"/>
      <c r="BU2" s="813"/>
      <c r="BV2" s="813"/>
      <c r="BW2" s="813"/>
      <c r="BX2" s="813"/>
      <c r="BY2" s="813"/>
      <c r="BZ2" s="813"/>
      <c r="CA2" s="813"/>
      <c r="CB2" s="813"/>
      <c r="CC2" s="813"/>
      <c r="CD2" s="813"/>
      <c r="CE2" s="813"/>
      <c r="CF2" s="813"/>
      <c r="CG2" s="813"/>
      <c r="CH2" s="813"/>
      <c r="CI2" s="813"/>
      <c r="CJ2" s="813"/>
      <c r="CK2" s="813"/>
      <c r="CL2" s="813"/>
      <c r="CM2" s="814"/>
      <c r="CN2" s="812" t="s">
        <v>75</v>
      </c>
      <c r="CO2" s="813"/>
      <c r="CP2" s="813"/>
      <c r="CQ2" s="813"/>
      <c r="CR2" s="813"/>
      <c r="CS2" s="813"/>
      <c r="CT2" s="813"/>
      <c r="CU2" s="813"/>
      <c r="CV2" s="813"/>
      <c r="CW2" s="813"/>
      <c r="CX2" s="813"/>
      <c r="CY2" s="813"/>
      <c r="CZ2" s="813"/>
      <c r="DA2" s="813"/>
      <c r="DB2" s="813"/>
      <c r="DC2" s="813"/>
      <c r="DD2" s="813"/>
      <c r="DE2" s="813"/>
      <c r="DF2" s="813"/>
      <c r="DG2" s="813"/>
      <c r="DH2" s="813"/>
      <c r="DI2" s="813"/>
      <c r="DJ2" s="813"/>
      <c r="DK2" s="814"/>
      <c r="DL2" s="812" t="s">
        <v>74</v>
      </c>
      <c r="DM2" s="813"/>
      <c r="DN2" s="813"/>
      <c r="DO2" s="813"/>
      <c r="DP2" s="813"/>
      <c r="DQ2" s="813"/>
      <c r="DR2" s="813"/>
      <c r="DS2" s="813"/>
      <c r="DT2" s="813"/>
      <c r="DU2" s="813"/>
      <c r="DV2" s="813"/>
      <c r="DW2" s="813"/>
      <c r="DX2" s="813"/>
      <c r="DY2" s="813"/>
      <c r="DZ2" s="813"/>
      <c r="EA2" s="813"/>
      <c r="EB2" s="813"/>
      <c r="EC2" s="813"/>
      <c r="EI2" s="63"/>
      <c r="EJ2" s="72"/>
      <c r="EK2" s="644">
        <f>SUM(EK3:EN3)</f>
        <v>25850</v>
      </c>
      <c r="EL2" s="645"/>
      <c r="EM2" s="645"/>
      <c r="EN2" s="645"/>
      <c r="EO2" s="72"/>
      <c r="EP2" s="72"/>
      <c r="EQ2" s="68"/>
    </row>
    <row r="3" spans="1:154" s="8" customFormat="1" ht="9" customHeight="1" x14ac:dyDescent="0.15">
      <c r="B3" s="817"/>
      <c r="C3" s="818"/>
      <c r="D3" s="818"/>
      <c r="E3" s="21"/>
      <c r="F3" s="648" t="s">
        <v>7</v>
      </c>
      <c r="G3" s="789"/>
      <c r="H3" s="648" t="s">
        <v>8</v>
      </c>
      <c r="I3" s="789"/>
      <c r="J3" s="648" t="s">
        <v>9</v>
      </c>
      <c r="K3" s="789"/>
      <c r="L3" s="648" t="s">
        <v>10</v>
      </c>
      <c r="M3" s="789"/>
      <c r="N3" s="648" t="s">
        <v>11</v>
      </c>
      <c r="O3" s="789"/>
      <c r="P3" s="648" t="s">
        <v>12</v>
      </c>
      <c r="Q3" s="789"/>
      <c r="R3" s="648" t="s">
        <v>13</v>
      </c>
      <c r="S3" s="789"/>
      <c r="T3" s="648" t="s">
        <v>2</v>
      </c>
      <c r="U3" s="789"/>
      <c r="V3" s="648" t="s">
        <v>3</v>
      </c>
      <c r="W3" s="789"/>
      <c r="X3" s="648" t="s">
        <v>4</v>
      </c>
      <c r="Y3" s="789"/>
      <c r="Z3" s="648" t="s">
        <v>5</v>
      </c>
      <c r="AA3" s="789"/>
      <c r="AB3" s="648" t="s">
        <v>6</v>
      </c>
      <c r="AC3" s="789"/>
      <c r="AD3" s="648" t="s">
        <v>7</v>
      </c>
      <c r="AE3" s="789"/>
      <c r="AF3" s="648" t="s">
        <v>8</v>
      </c>
      <c r="AG3" s="789"/>
      <c r="AH3" s="648" t="s">
        <v>9</v>
      </c>
      <c r="AI3" s="789"/>
      <c r="AJ3" s="648" t="s">
        <v>10</v>
      </c>
      <c r="AK3" s="789"/>
      <c r="AL3" s="648" t="s">
        <v>11</v>
      </c>
      <c r="AM3" s="789"/>
      <c r="AN3" s="648" t="s">
        <v>12</v>
      </c>
      <c r="AO3" s="789"/>
      <c r="AP3" s="648" t="s">
        <v>13</v>
      </c>
      <c r="AQ3" s="789"/>
      <c r="AR3" s="648" t="s">
        <v>2</v>
      </c>
      <c r="AS3" s="789"/>
      <c r="AT3" s="648" t="s">
        <v>3</v>
      </c>
      <c r="AU3" s="789"/>
      <c r="AV3" s="648" t="s">
        <v>4</v>
      </c>
      <c r="AW3" s="789"/>
      <c r="AX3" s="648" t="s">
        <v>5</v>
      </c>
      <c r="AY3" s="789"/>
      <c r="AZ3" s="648" t="s">
        <v>6</v>
      </c>
      <c r="BA3" s="789"/>
      <c r="BB3" s="648" t="s">
        <v>7</v>
      </c>
      <c r="BC3" s="789"/>
      <c r="BD3" s="648" t="s">
        <v>8</v>
      </c>
      <c r="BE3" s="789"/>
      <c r="BF3" s="648" t="s">
        <v>9</v>
      </c>
      <c r="BG3" s="789"/>
      <c r="BH3" s="648" t="s">
        <v>10</v>
      </c>
      <c r="BI3" s="789"/>
      <c r="BJ3" s="648" t="s">
        <v>11</v>
      </c>
      <c r="BK3" s="789"/>
      <c r="BL3" s="648" t="s">
        <v>12</v>
      </c>
      <c r="BM3" s="789"/>
      <c r="BN3" s="648" t="s">
        <v>13</v>
      </c>
      <c r="BO3" s="789"/>
      <c r="BP3" s="648" t="s">
        <v>2</v>
      </c>
      <c r="BQ3" s="789"/>
      <c r="BR3" s="648" t="s">
        <v>3</v>
      </c>
      <c r="BS3" s="789"/>
      <c r="BT3" s="648" t="s">
        <v>4</v>
      </c>
      <c r="BU3" s="789"/>
      <c r="BV3" s="648" t="s">
        <v>5</v>
      </c>
      <c r="BW3" s="789"/>
      <c r="BX3" s="648" t="s">
        <v>6</v>
      </c>
      <c r="BY3" s="789"/>
      <c r="BZ3" s="648" t="s">
        <v>7</v>
      </c>
      <c r="CA3" s="789"/>
      <c r="CB3" s="648" t="s">
        <v>8</v>
      </c>
      <c r="CC3" s="789"/>
      <c r="CD3" s="648" t="s">
        <v>9</v>
      </c>
      <c r="CE3" s="789"/>
      <c r="CF3" s="648" t="s">
        <v>10</v>
      </c>
      <c r="CG3" s="789"/>
      <c r="CH3" s="648" t="s">
        <v>11</v>
      </c>
      <c r="CI3" s="789"/>
      <c r="CJ3" s="648" t="s">
        <v>12</v>
      </c>
      <c r="CK3" s="789"/>
      <c r="CL3" s="648" t="s">
        <v>13</v>
      </c>
      <c r="CM3" s="789"/>
      <c r="CN3" s="648" t="s">
        <v>2</v>
      </c>
      <c r="CO3" s="789"/>
      <c r="CP3" s="648" t="s">
        <v>3</v>
      </c>
      <c r="CQ3" s="789"/>
      <c r="CR3" s="648" t="s">
        <v>4</v>
      </c>
      <c r="CS3" s="789"/>
      <c r="CT3" s="648" t="s">
        <v>5</v>
      </c>
      <c r="CU3" s="789"/>
      <c r="CV3" s="648" t="s">
        <v>6</v>
      </c>
      <c r="CW3" s="789"/>
      <c r="CX3" s="648" t="s">
        <v>7</v>
      </c>
      <c r="CY3" s="789"/>
      <c r="CZ3" s="648" t="s">
        <v>8</v>
      </c>
      <c r="DA3" s="789"/>
      <c r="DB3" s="648" t="s">
        <v>9</v>
      </c>
      <c r="DC3" s="789"/>
      <c r="DD3" s="648" t="s">
        <v>10</v>
      </c>
      <c r="DE3" s="789"/>
      <c r="DF3" s="648" t="s">
        <v>11</v>
      </c>
      <c r="DG3" s="789"/>
      <c r="DH3" s="648" t="s">
        <v>12</v>
      </c>
      <c r="DI3" s="789"/>
      <c r="DJ3" s="648" t="s">
        <v>13</v>
      </c>
      <c r="DK3" s="789"/>
      <c r="DL3" s="648" t="s">
        <v>2</v>
      </c>
      <c r="DM3" s="789"/>
      <c r="DN3" s="648" t="s">
        <v>3</v>
      </c>
      <c r="DO3" s="789"/>
      <c r="DP3" s="648" t="s">
        <v>4</v>
      </c>
      <c r="DQ3" s="789"/>
      <c r="DR3" s="648" t="s">
        <v>5</v>
      </c>
      <c r="DS3" s="789"/>
      <c r="DT3" s="648" t="s">
        <v>6</v>
      </c>
      <c r="DU3" s="789"/>
      <c r="DV3" s="648" t="s">
        <v>7</v>
      </c>
      <c r="DW3" s="789"/>
      <c r="DX3" s="648" t="s">
        <v>8</v>
      </c>
      <c r="DY3" s="789"/>
      <c r="DZ3" s="648" t="s">
        <v>9</v>
      </c>
      <c r="EA3" s="789"/>
      <c r="EB3" s="648" t="s">
        <v>10</v>
      </c>
      <c r="EC3" s="789"/>
      <c r="EI3" s="64"/>
      <c r="EJ3" s="158"/>
      <c r="EK3" s="234">
        <f>SUM(EK10:EK43)</f>
        <v>9055</v>
      </c>
      <c r="EL3" s="234">
        <f>SUM(EL10:EL43)</f>
        <v>1865</v>
      </c>
      <c r="EM3" s="234">
        <f>SUM(EM10:EM43)</f>
        <v>3315</v>
      </c>
      <c r="EN3" s="234">
        <f>SUM(EN10:EN43)</f>
        <v>11615</v>
      </c>
      <c r="EO3" s="73"/>
      <c r="EP3" s="73"/>
      <c r="EQ3" s="69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58"/>
      <c r="EK4" s="235"/>
      <c r="EL4" s="235"/>
      <c r="EM4" s="664">
        <f>SUM(EM3:EN3)</f>
        <v>14930</v>
      </c>
      <c r="EN4" s="665"/>
      <c r="EO4" s="71"/>
      <c r="EP4" s="71"/>
      <c r="EQ4" s="50"/>
    </row>
    <row r="5" spans="1:154" ht="9" customHeight="1" thickBot="1" x14ac:dyDescent="0.2">
      <c r="B5" s="815"/>
      <c r="C5" s="816"/>
      <c r="D5" s="816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67"/>
      <c r="EL5" s="167"/>
      <c r="EM5" s="666"/>
      <c r="EN5" s="666"/>
      <c r="EO5" s="71"/>
      <c r="EP5" s="71"/>
      <c r="EQ5" s="50"/>
    </row>
    <row r="6" spans="1:154" ht="9" customHeight="1" x14ac:dyDescent="0.15">
      <c r="B6" s="160"/>
      <c r="C6" s="161"/>
      <c r="D6" s="162"/>
      <c r="F6" s="790" t="s">
        <v>20</v>
      </c>
      <c r="G6" s="790"/>
      <c r="H6" s="790"/>
      <c r="I6" s="790"/>
      <c r="J6" s="790"/>
      <c r="K6" s="790"/>
      <c r="L6" s="790"/>
      <c r="M6" s="790"/>
      <c r="N6" s="790"/>
      <c r="O6" s="790"/>
      <c r="P6" s="790"/>
      <c r="Q6" s="790"/>
      <c r="R6" s="790"/>
      <c r="S6" s="791"/>
      <c r="T6" s="812" t="str">
        <f>T2</f>
        <v>Jahr 2022</v>
      </c>
      <c r="U6" s="813"/>
      <c r="V6" s="813"/>
      <c r="W6" s="813"/>
      <c r="X6" s="813"/>
      <c r="Y6" s="813"/>
      <c r="Z6" s="813"/>
      <c r="AA6" s="813"/>
      <c r="AB6" s="813"/>
      <c r="AC6" s="813"/>
      <c r="AD6" s="813"/>
      <c r="AE6" s="813"/>
      <c r="AF6" s="813"/>
      <c r="AG6" s="813"/>
      <c r="AH6" s="813"/>
      <c r="AI6" s="813"/>
      <c r="AJ6" s="813"/>
      <c r="AK6" s="813"/>
      <c r="AL6" s="813"/>
      <c r="AM6" s="813"/>
      <c r="AN6" s="813"/>
      <c r="AO6" s="813"/>
      <c r="AP6" s="813"/>
      <c r="AQ6" s="814"/>
      <c r="AR6" s="812" t="str">
        <f>AR2</f>
        <v>Jahr 2023</v>
      </c>
      <c r="AS6" s="813"/>
      <c r="AT6" s="813"/>
      <c r="AU6" s="813"/>
      <c r="AV6" s="813"/>
      <c r="AW6" s="813"/>
      <c r="AX6" s="813"/>
      <c r="AY6" s="813"/>
      <c r="AZ6" s="813"/>
      <c r="BA6" s="813"/>
      <c r="BB6" s="813"/>
      <c r="BC6" s="813"/>
      <c r="BD6" s="813"/>
      <c r="BE6" s="813"/>
      <c r="BF6" s="813"/>
      <c r="BG6" s="813"/>
      <c r="BH6" s="813"/>
      <c r="BI6" s="813"/>
      <c r="BJ6" s="813"/>
      <c r="BK6" s="813"/>
      <c r="BL6" s="813"/>
      <c r="BM6" s="813"/>
      <c r="BN6" s="813"/>
      <c r="BO6" s="814"/>
      <c r="BP6" s="812" t="str">
        <f>BP2</f>
        <v>Jahr 2024</v>
      </c>
      <c r="BQ6" s="813"/>
      <c r="BR6" s="813"/>
      <c r="BS6" s="813"/>
      <c r="BT6" s="813"/>
      <c r="BU6" s="813"/>
      <c r="BV6" s="813"/>
      <c r="BW6" s="813"/>
      <c r="BX6" s="813"/>
      <c r="BY6" s="813"/>
      <c r="BZ6" s="813"/>
      <c r="CA6" s="813"/>
      <c r="CB6" s="813"/>
      <c r="CC6" s="813"/>
      <c r="CD6" s="813"/>
      <c r="CE6" s="813"/>
      <c r="CF6" s="813"/>
      <c r="CG6" s="813"/>
      <c r="CH6" s="813"/>
      <c r="CI6" s="813"/>
      <c r="CJ6" s="813"/>
      <c r="CK6" s="813"/>
      <c r="CL6" s="813"/>
      <c r="CM6" s="814"/>
      <c r="CN6" s="812" t="str">
        <f>CN2</f>
        <v>Jahr 2025</v>
      </c>
      <c r="CO6" s="813"/>
      <c r="CP6" s="813"/>
      <c r="CQ6" s="813"/>
      <c r="CR6" s="813"/>
      <c r="CS6" s="813"/>
      <c r="CT6" s="813"/>
      <c r="CU6" s="813"/>
      <c r="CV6" s="813"/>
      <c r="CW6" s="813"/>
      <c r="CX6" s="813"/>
      <c r="CY6" s="813"/>
      <c r="CZ6" s="813"/>
      <c r="DA6" s="813"/>
      <c r="DB6" s="813"/>
      <c r="DC6" s="813"/>
      <c r="DD6" s="813"/>
      <c r="DE6" s="813"/>
      <c r="DF6" s="813"/>
      <c r="DG6" s="813"/>
      <c r="DH6" s="813"/>
      <c r="DI6" s="813"/>
      <c r="DJ6" s="813"/>
      <c r="DK6" s="814"/>
      <c r="DL6" s="812" t="str">
        <f>DL2</f>
        <v>Jahr 2026</v>
      </c>
      <c r="DM6" s="813"/>
      <c r="DN6" s="813"/>
      <c r="DO6" s="813"/>
      <c r="DP6" s="813"/>
      <c r="DQ6" s="813"/>
      <c r="DR6" s="813"/>
      <c r="DS6" s="813"/>
      <c r="DT6" s="813"/>
      <c r="DU6" s="813"/>
      <c r="DV6" s="813"/>
      <c r="DW6" s="813"/>
      <c r="DX6" s="813"/>
      <c r="DY6" s="813"/>
      <c r="DZ6" s="813"/>
      <c r="EA6" s="813"/>
      <c r="EB6" s="813"/>
      <c r="EC6" s="813"/>
      <c r="ED6" s="25"/>
      <c r="EE6" s="674" t="s">
        <v>15</v>
      </c>
      <c r="EF6" s="675"/>
      <c r="EG6" s="675"/>
      <c r="EH6" s="676"/>
      <c r="EI6" s="29"/>
      <c r="EJ6" s="29"/>
      <c r="EK6" s="680" t="s">
        <v>52</v>
      </c>
      <c r="EL6" s="681"/>
      <c r="EM6" s="681"/>
      <c r="EN6" s="682"/>
      <c r="EP6" s="29"/>
    </row>
    <row r="7" spans="1:154" ht="9" customHeight="1" thickBot="1" x14ac:dyDescent="0.2">
      <c r="B7" s="163"/>
      <c r="C7" s="54" t="s">
        <v>57</v>
      </c>
      <c r="D7" s="56">
        <v>2200</v>
      </c>
      <c r="F7" s="648" t="s">
        <v>7</v>
      </c>
      <c r="G7" s="789"/>
      <c r="H7" s="648" t="s">
        <v>8</v>
      </c>
      <c r="I7" s="789"/>
      <c r="J7" s="648" t="s">
        <v>9</v>
      </c>
      <c r="K7" s="789"/>
      <c r="L7" s="648" t="s">
        <v>10</v>
      </c>
      <c r="M7" s="789"/>
      <c r="N7" s="648" t="s">
        <v>11</v>
      </c>
      <c r="O7" s="789"/>
      <c r="P7" s="648" t="s">
        <v>12</v>
      </c>
      <c r="Q7" s="789"/>
      <c r="R7" s="648" t="s">
        <v>13</v>
      </c>
      <c r="S7" s="789"/>
      <c r="T7" s="648" t="s">
        <v>2</v>
      </c>
      <c r="U7" s="789"/>
      <c r="V7" s="648" t="s">
        <v>3</v>
      </c>
      <c r="W7" s="789"/>
      <c r="X7" s="648" t="s">
        <v>4</v>
      </c>
      <c r="Y7" s="789"/>
      <c r="Z7" s="648" t="s">
        <v>5</v>
      </c>
      <c r="AA7" s="789"/>
      <c r="AB7" s="648" t="s">
        <v>6</v>
      </c>
      <c r="AC7" s="789"/>
      <c r="AD7" s="648" t="s">
        <v>7</v>
      </c>
      <c r="AE7" s="789"/>
      <c r="AF7" s="648" t="s">
        <v>8</v>
      </c>
      <c r="AG7" s="789"/>
      <c r="AH7" s="648" t="s">
        <v>9</v>
      </c>
      <c r="AI7" s="789"/>
      <c r="AJ7" s="648" t="s">
        <v>10</v>
      </c>
      <c r="AK7" s="789"/>
      <c r="AL7" s="648" t="s">
        <v>11</v>
      </c>
      <c r="AM7" s="789"/>
      <c r="AN7" s="648" t="s">
        <v>12</v>
      </c>
      <c r="AO7" s="789"/>
      <c r="AP7" s="648" t="s">
        <v>13</v>
      </c>
      <c r="AQ7" s="789"/>
      <c r="AR7" s="648" t="s">
        <v>2</v>
      </c>
      <c r="AS7" s="789"/>
      <c r="AT7" s="648" t="s">
        <v>3</v>
      </c>
      <c r="AU7" s="789"/>
      <c r="AV7" s="648" t="s">
        <v>4</v>
      </c>
      <c r="AW7" s="789"/>
      <c r="AX7" s="648" t="s">
        <v>5</v>
      </c>
      <c r="AY7" s="789"/>
      <c r="AZ7" s="648" t="s">
        <v>6</v>
      </c>
      <c r="BA7" s="789"/>
      <c r="BB7" s="648" t="s">
        <v>7</v>
      </c>
      <c r="BC7" s="789"/>
      <c r="BD7" s="648" t="s">
        <v>8</v>
      </c>
      <c r="BE7" s="789"/>
      <c r="BF7" s="648" t="s">
        <v>9</v>
      </c>
      <c r="BG7" s="789"/>
      <c r="BH7" s="648" t="s">
        <v>10</v>
      </c>
      <c r="BI7" s="789"/>
      <c r="BJ7" s="648" t="s">
        <v>11</v>
      </c>
      <c r="BK7" s="789"/>
      <c r="BL7" s="648" t="s">
        <v>12</v>
      </c>
      <c r="BM7" s="789"/>
      <c r="BN7" s="648" t="s">
        <v>13</v>
      </c>
      <c r="BO7" s="789"/>
      <c r="BP7" s="648" t="s">
        <v>2</v>
      </c>
      <c r="BQ7" s="789"/>
      <c r="BR7" s="648" t="s">
        <v>3</v>
      </c>
      <c r="BS7" s="789"/>
      <c r="BT7" s="648" t="s">
        <v>4</v>
      </c>
      <c r="BU7" s="789"/>
      <c r="BV7" s="648" t="s">
        <v>5</v>
      </c>
      <c r="BW7" s="789"/>
      <c r="BX7" s="648" t="s">
        <v>6</v>
      </c>
      <c r="BY7" s="789"/>
      <c r="BZ7" s="648" t="s">
        <v>7</v>
      </c>
      <c r="CA7" s="789"/>
      <c r="CB7" s="648" t="s">
        <v>8</v>
      </c>
      <c r="CC7" s="789"/>
      <c r="CD7" s="648" t="s">
        <v>9</v>
      </c>
      <c r="CE7" s="789"/>
      <c r="CF7" s="648" t="s">
        <v>10</v>
      </c>
      <c r="CG7" s="789"/>
      <c r="CH7" s="648" t="s">
        <v>11</v>
      </c>
      <c r="CI7" s="789"/>
      <c r="CJ7" s="648" t="s">
        <v>12</v>
      </c>
      <c r="CK7" s="789"/>
      <c r="CL7" s="648" t="s">
        <v>13</v>
      </c>
      <c r="CM7" s="789"/>
      <c r="CN7" s="648" t="s">
        <v>2</v>
      </c>
      <c r="CO7" s="789"/>
      <c r="CP7" s="648" t="s">
        <v>3</v>
      </c>
      <c r="CQ7" s="789"/>
      <c r="CR7" s="648" t="s">
        <v>4</v>
      </c>
      <c r="CS7" s="789"/>
      <c r="CT7" s="648" t="s">
        <v>5</v>
      </c>
      <c r="CU7" s="789"/>
      <c r="CV7" s="648" t="s">
        <v>6</v>
      </c>
      <c r="CW7" s="789"/>
      <c r="CX7" s="648" t="s">
        <v>7</v>
      </c>
      <c r="CY7" s="789"/>
      <c r="CZ7" s="648" t="s">
        <v>8</v>
      </c>
      <c r="DA7" s="789"/>
      <c r="DB7" s="648" t="s">
        <v>9</v>
      </c>
      <c r="DC7" s="789"/>
      <c r="DD7" s="648" t="s">
        <v>10</v>
      </c>
      <c r="DE7" s="789"/>
      <c r="DF7" s="648" t="s">
        <v>11</v>
      </c>
      <c r="DG7" s="789"/>
      <c r="DH7" s="648" t="s">
        <v>12</v>
      </c>
      <c r="DI7" s="789"/>
      <c r="DJ7" s="648" t="s">
        <v>13</v>
      </c>
      <c r="DK7" s="789"/>
      <c r="DL7" s="648" t="s">
        <v>2</v>
      </c>
      <c r="DM7" s="789"/>
      <c r="DN7" s="648" t="s">
        <v>3</v>
      </c>
      <c r="DO7" s="789"/>
      <c r="DP7" s="648" t="s">
        <v>4</v>
      </c>
      <c r="DQ7" s="789"/>
      <c r="DR7" s="648" t="s">
        <v>5</v>
      </c>
      <c r="DS7" s="789"/>
      <c r="DT7" s="648" t="s">
        <v>6</v>
      </c>
      <c r="DU7" s="789"/>
      <c r="DV7" s="648" t="s">
        <v>7</v>
      </c>
      <c r="DW7" s="789"/>
      <c r="DX7" s="648" t="s">
        <v>8</v>
      </c>
      <c r="DY7" s="789"/>
      <c r="DZ7" s="648" t="s">
        <v>9</v>
      </c>
      <c r="EA7" s="789"/>
      <c r="EB7" s="648" t="s">
        <v>10</v>
      </c>
      <c r="EC7" s="789"/>
      <c r="ED7" s="25"/>
      <c r="EE7" s="677"/>
      <c r="EF7" s="678"/>
      <c r="EG7" s="678"/>
      <c r="EH7" s="679"/>
      <c r="EI7" s="29"/>
      <c r="EJ7" s="29"/>
      <c r="EK7" s="683"/>
      <c r="EL7" s="684"/>
      <c r="EM7" s="684"/>
      <c r="EN7" s="685"/>
      <c r="EP7" s="29"/>
    </row>
    <row r="8" spans="1:154" ht="9" customHeight="1" thickBot="1" x14ac:dyDescent="0.2">
      <c r="B8" s="163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13"/>
      <c r="AT9" s="12"/>
      <c r="AU9" s="13"/>
      <c r="AV9" s="12"/>
      <c r="AW9" s="13"/>
      <c r="AX9" s="12"/>
      <c r="AY9" s="13"/>
      <c r="AZ9" s="12"/>
      <c r="BA9" s="13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2"/>
      <c r="CO9" s="13"/>
      <c r="CP9" s="12"/>
      <c r="CQ9" s="13"/>
      <c r="CR9" s="12"/>
      <c r="CS9" s="13"/>
      <c r="CT9" s="12"/>
      <c r="CU9" s="13"/>
      <c r="CV9" s="12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3"/>
      <c r="DH9" s="12"/>
      <c r="DI9" s="13"/>
      <c r="DJ9" s="12"/>
      <c r="DK9" s="13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EK3*(1/($F48))</f>
        <v>0.35029013539651838</v>
      </c>
      <c r="EL9" s="83">
        <f>EL3*(1/($F48))</f>
        <v>7.2147001934235969E-2</v>
      </c>
      <c r="EM9" s="667">
        <f>EM4*(1/($F48))</f>
        <v>0.57756286266924561</v>
      </c>
      <c r="EN9" s="668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77"/>
      <c r="G10" s="778"/>
      <c r="H10" s="687"/>
      <c r="I10" s="688"/>
      <c r="J10" s="687"/>
      <c r="K10" s="688"/>
      <c r="L10" s="687"/>
      <c r="M10" s="688"/>
      <c r="N10" s="687"/>
      <c r="O10" s="688"/>
      <c r="P10" s="687"/>
      <c r="Q10" s="688"/>
      <c r="R10" s="687"/>
      <c r="S10" s="688"/>
      <c r="T10" s="687"/>
      <c r="U10" s="688"/>
      <c r="V10" s="687"/>
      <c r="W10" s="688"/>
      <c r="X10" s="687"/>
      <c r="Y10" s="688"/>
      <c r="Z10" s="687"/>
      <c r="AA10" s="688"/>
      <c r="AB10" s="687"/>
      <c r="AC10" s="688"/>
      <c r="AD10" s="687"/>
      <c r="AE10" s="688"/>
      <c r="AF10" s="687"/>
      <c r="AG10" s="688"/>
      <c r="AH10" s="687"/>
      <c r="AI10" s="688"/>
      <c r="AJ10" s="687"/>
      <c r="AK10" s="688"/>
      <c r="AL10" s="687"/>
      <c r="AM10" s="688"/>
      <c r="AN10" s="687"/>
      <c r="AO10" s="688"/>
      <c r="AP10" s="687"/>
      <c r="AQ10" s="688"/>
      <c r="AR10" s="687"/>
      <c r="AS10" s="688"/>
      <c r="AT10" s="687"/>
      <c r="AU10" s="688"/>
      <c r="AV10" s="687"/>
      <c r="AW10" s="688"/>
      <c r="AX10" s="687"/>
      <c r="AY10" s="688"/>
      <c r="AZ10" s="687"/>
      <c r="BA10" s="688"/>
      <c r="BB10" s="687"/>
      <c r="BC10" s="688"/>
      <c r="BD10" s="687"/>
      <c r="BE10" s="688"/>
      <c r="BF10" s="687"/>
      <c r="BG10" s="688"/>
      <c r="BH10" s="687"/>
      <c r="BI10" s="688"/>
      <c r="BJ10" s="687"/>
      <c r="BK10" s="688"/>
      <c r="BL10" s="687"/>
      <c r="BM10" s="688"/>
      <c r="BN10" s="687"/>
      <c r="BO10" s="688"/>
      <c r="BP10" s="687"/>
      <c r="BQ10" s="688"/>
      <c r="BR10" s="687"/>
      <c r="BS10" s="688"/>
      <c r="BT10" s="687"/>
      <c r="BU10" s="688"/>
      <c r="BV10" s="687"/>
      <c r="BW10" s="688"/>
      <c r="BX10" s="687"/>
      <c r="BY10" s="688"/>
      <c r="BZ10" s="687"/>
      <c r="CA10" s="688"/>
      <c r="CB10" s="687"/>
      <c r="CC10" s="688"/>
      <c r="CD10" s="687"/>
      <c r="CE10" s="688"/>
      <c r="CF10" s="687"/>
      <c r="CG10" s="688"/>
      <c r="CH10" s="687"/>
      <c r="CI10" s="688"/>
      <c r="CJ10" s="687"/>
      <c r="CK10" s="688"/>
      <c r="CL10" s="687"/>
      <c r="CM10" s="688"/>
      <c r="CN10" s="687"/>
      <c r="CO10" s="688"/>
      <c r="CP10" s="687"/>
      <c r="CQ10" s="688"/>
      <c r="CR10" s="687"/>
      <c r="CS10" s="688"/>
      <c r="CT10" s="687"/>
      <c r="CU10" s="688"/>
      <c r="CV10" s="687"/>
      <c r="CW10" s="688"/>
      <c r="CX10" s="687"/>
      <c r="CY10" s="688"/>
      <c r="CZ10" s="687"/>
      <c r="DA10" s="688"/>
      <c r="DB10" s="687"/>
      <c r="DC10" s="688"/>
      <c r="DD10" s="687"/>
      <c r="DE10" s="688"/>
      <c r="DF10" s="687"/>
      <c r="DG10" s="688"/>
      <c r="DH10" s="687"/>
      <c r="DI10" s="688"/>
      <c r="DJ10" s="687"/>
      <c r="DK10" s="688"/>
      <c r="DL10" s="687"/>
      <c r="DM10" s="688"/>
      <c r="DN10" s="687"/>
      <c r="DO10" s="688"/>
      <c r="DP10" s="687"/>
      <c r="DQ10" s="688"/>
      <c r="DR10" s="687"/>
      <c r="DS10" s="688"/>
      <c r="DT10" s="687"/>
      <c r="DU10" s="688"/>
      <c r="DV10" s="687"/>
      <c r="DW10" s="688"/>
      <c r="DX10" s="687"/>
      <c r="DY10" s="688"/>
      <c r="DZ10" s="687"/>
      <c r="EA10" s="688"/>
      <c r="EB10" s="687"/>
      <c r="EC10" s="691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87"/>
      <c r="G11" s="787"/>
      <c r="H11" s="785">
        <v>30</v>
      </c>
      <c r="I11" s="786"/>
      <c r="J11" s="785">
        <v>30</v>
      </c>
      <c r="K11" s="786"/>
      <c r="L11" s="785">
        <v>30</v>
      </c>
      <c r="M11" s="786"/>
      <c r="N11" s="785">
        <v>30</v>
      </c>
      <c r="O11" s="786"/>
      <c r="P11" s="785">
        <v>30</v>
      </c>
      <c r="Q11" s="786"/>
      <c r="R11" s="785">
        <v>30</v>
      </c>
      <c r="S11" s="786"/>
      <c r="T11" s="785">
        <v>30</v>
      </c>
      <c r="U11" s="786"/>
      <c r="V11" s="785">
        <v>30</v>
      </c>
      <c r="W11" s="786"/>
      <c r="X11" s="785">
        <v>30</v>
      </c>
      <c r="Y11" s="786"/>
      <c r="Z11" s="785">
        <v>30</v>
      </c>
      <c r="AA11" s="786"/>
      <c r="AB11" s="785">
        <v>30</v>
      </c>
      <c r="AC11" s="786"/>
      <c r="AD11" s="785">
        <v>30</v>
      </c>
      <c r="AE11" s="786"/>
      <c r="AF11" s="785">
        <v>30</v>
      </c>
      <c r="AG11" s="786"/>
      <c r="AH11" s="785">
        <v>30</v>
      </c>
      <c r="AI11" s="786"/>
      <c r="AJ11" s="785">
        <v>30</v>
      </c>
      <c r="AK11" s="786"/>
      <c r="AL11" s="785">
        <v>30</v>
      </c>
      <c r="AM11" s="786"/>
      <c r="AN11" s="785">
        <v>30</v>
      </c>
      <c r="AO11" s="786"/>
      <c r="AP11" s="785">
        <v>30</v>
      </c>
      <c r="AQ11" s="786"/>
      <c r="AR11" s="785">
        <v>30</v>
      </c>
      <c r="AS11" s="786"/>
      <c r="AT11" s="785">
        <v>30</v>
      </c>
      <c r="AU11" s="786"/>
      <c r="AV11" s="785">
        <v>30</v>
      </c>
      <c r="AW11" s="786"/>
      <c r="AX11" s="785">
        <v>30</v>
      </c>
      <c r="AY11" s="786"/>
      <c r="AZ11" s="785">
        <v>30</v>
      </c>
      <c r="BA11" s="786"/>
      <c r="BB11" s="785">
        <v>30</v>
      </c>
      <c r="BC11" s="786"/>
      <c r="BD11" s="785">
        <v>30</v>
      </c>
      <c r="BE11" s="786"/>
      <c r="BF11" s="785">
        <v>30</v>
      </c>
      <c r="BG11" s="786"/>
      <c r="BH11" s="785">
        <v>30</v>
      </c>
      <c r="BI11" s="786"/>
      <c r="BJ11" s="785">
        <v>30</v>
      </c>
      <c r="BK11" s="786"/>
      <c r="BL11" s="785">
        <v>30</v>
      </c>
      <c r="BM11" s="786"/>
      <c r="BN11" s="785">
        <v>30</v>
      </c>
      <c r="BO11" s="786"/>
      <c r="BP11" s="785">
        <v>30</v>
      </c>
      <c r="BQ11" s="786"/>
      <c r="BR11" s="785">
        <v>30</v>
      </c>
      <c r="BS11" s="786"/>
      <c r="BT11" s="785">
        <v>30</v>
      </c>
      <c r="BU11" s="786"/>
      <c r="BV11" s="785">
        <v>30</v>
      </c>
      <c r="BW11" s="786"/>
      <c r="BX11" s="785">
        <v>30</v>
      </c>
      <c r="BY11" s="786"/>
      <c r="BZ11" s="785">
        <v>30</v>
      </c>
      <c r="CA11" s="786"/>
      <c r="CB11" s="785">
        <v>30</v>
      </c>
      <c r="CC11" s="786"/>
      <c r="CD11" s="785">
        <v>30</v>
      </c>
      <c r="CE11" s="786"/>
      <c r="CF11" s="785">
        <v>30</v>
      </c>
      <c r="CG11" s="786"/>
      <c r="CH11" s="785">
        <v>30</v>
      </c>
      <c r="CI11" s="786"/>
      <c r="CJ11" s="785">
        <v>30</v>
      </c>
      <c r="CK11" s="786"/>
      <c r="CL11" s="785">
        <v>30</v>
      </c>
      <c r="CM11" s="786"/>
      <c r="CN11" s="785">
        <v>30</v>
      </c>
      <c r="CO11" s="786"/>
      <c r="CP11" s="785">
        <v>30</v>
      </c>
      <c r="CQ11" s="786"/>
      <c r="CR11" s="785">
        <v>30</v>
      </c>
      <c r="CS11" s="786"/>
      <c r="CT11" s="785">
        <v>30</v>
      </c>
      <c r="CU11" s="786"/>
      <c r="CV11" s="785">
        <v>30</v>
      </c>
      <c r="CW11" s="786"/>
      <c r="CX11" s="785">
        <v>30</v>
      </c>
      <c r="CY11" s="786"/>
      <c r="CZ11" s="785">
        <v>30</v>
      </c>
      <c r="DA11" s="786"/>
      <c r="DB11" s="785">
        <v>30</v>
      </c>
      <c r="DC11" s="786"/>
      <c r="DD11" s="785">
        <v>30</v>
      </c>
      <c r="DE11" s="786"/>
      <c r="DF11" s="785">
        <v>30</v>
      </c>
      <c r="DG11" s="786"/>
      <c r="DH11" s="694">
        <v>30</v>
      </c>
      <c r="DI11" s="694"/>
      <c r="DJ11" s="694">
        <v>15</v>
      </c>
      <c r="DK11" s="694"/>
      <c r="DL11" s="694">
        <v>15</v>
      </c>
      <c r="DM11" s="694"/>
      <c r="DN11" s="694">
        <v>15</v>
      </c>
      <c r="DO11" s="694"/>
      <c r="DP11" s="694">
        <v>15</v>
      </c>
      <c r="DQ11" s="694"/>
      <c r="DR11" s="694">
        <v>15</v>
      </c>
      <c r="DS11" s="694"/>
      <c r="DT11" s="694">
        <v>15</v>
      </c>
      <c r="DU11" s="694"/>
      <c r="DV11" s="694">
        <v>15</v>
      </c>
      <c r="DW11" s="694"/>
      <c r="DX11" s="695"/>
      <c r="DY11" s="696"/>
      <c r="DZ11" s="695"/>
      <c r="EA11" s="696"/>
      <c r="EB11" s="695"/>
      <c r="EC11" s="697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698"/>
      <c r="EW11" s="699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87"/>
      <c r="G12" s="787"/>
      <c r="H12" s="694">
        <v>10</v>
      </c>
      <c r="I12" s="694"/>
      <c r="J12" s="694">
        <v>10</v>
      </c>
      <c r="K12" s="694"/>
      <c r="L12" s="694">
        <v>10</v>
      </c>
      <c r="M12" s="694"/>
      <c r="N12" s="694">
        <v>10</v>
      </c>
      <c r="O12" s="694"/>
      <c r="P12" s="694">
        <v>10</v>
      </c>
      <c r="Q12" s="694"/>
      <c r="R12" s="694">
        <v>10</v>
      </c>
      <c r="S12" s="694"/>
      <c r="T12" s="694">
        <v>10</v>
      </c>
      <c r="U12" s="694"/>
      <c r="V12" s="694">
        <v>10</v>
      </c>
      <c r="W12" s="694"/>
      <c r="X12" s="694">
        <v>10</v>
      </c>
      <c r="Y12" s="694"/>
      <c r="Z12" s="694">
        <v>10</v>
      </c>
      <c r="AA12" s="694"/>
      <c r="AB12" s="694">
        <v>10</v>
      </c>
      <c r="AC12" s="694"/>
      <c r="AD12" s="694">
        <v>10</v>
      </c>
      <c r="AE12" s="694"/>
      <c r="AF12" s="694">
        <v>10</v>
      </c>
      <c r="AG12" s="694"/>
      <c r="AH12" s="694">
        <v>10</v>
      </c>
      <c r="AI12" s="694"/>
      <c r="AJ12" s="694">
        <v>10</v>
      </c>
      <c r="AK12" s="694"/>
      <c r="AL12" s="694">
        <v>10</v>
      </c>
      <c r="AM12" s="694"/>
      <c r="AN12" s="694">
        <v>10</v>
      </c>
      <c r="AO12" s="694"/>
      <c r="AP12" s="694">
        <v>10</v>
      </c>
      <c r="AQ12" s="694"/>
      <c r="AR12" s="694">
        <v>10</v>
      </c>
      <c r="AS12" s="694"/>
      <c r="AT12" s="694">
        <v>10</v>
      </c>
      <c r="AU12" s="694"/>
      <c r="AV12" s="694">
        <v>10</v>
      </c>
      <c r="AW12" s="694"/>
      <c r="AX12" s="694">
        <v>10</v>
      </c>
      <c r="AY12" s="694"/>
      <c r="AZ12" s="694">
        <v>10</v>
      </c>
      <c r="BA12" s="694"/>
      <c r="BB12" s="694">
        <v>10</v>
      </c>
      <c r="BC12" s="694"/>
      <c r="BD12" s="694">
        <v>10</v>
      </c>
      <c r="BE12" s="694"/>
      <c r="BF12" s="694">
        <v>10</v>
      </c>
      <c r="BG12" s="694"/>
      <c r="BH12" s="694">
        <v>10</v>
      </c>
      <c r="BI12" s="694"/>
      <c r="BJ12" s="694">
        <v>10</v>
      </c>
      <c r="BK12" s="694"/>
      <c r="BL12" s="694">
        <v>10</v>
      </c>
      <c r="BM12" s="694"/>
      <c r="BN12" s="694">
        <v>10</v>
      </c>
      <c r="BO12" s="694"/>
      <c r="BP12" s="694">
        <v>10</v>
      </c>
      <c r="BQ12" s="694"/>
      <c r="BR12" s="694">
        <v>10</v>
      </c>
      <c r="BS12" s="694"/>
      <c r="BT12" s="694">
        <v>10</v>
      </c>
      <c r="BU12" s="694"/>
      <c r="BV12" s="694">
        <v>10</v>
      </c>
      <c r="BW12" s="694"/>
      <c r="BX12" s="694">
        <v>10</v>
      </c>
      <c r="BY12" s="694"/>
      <c r="BZ12" s="694">
        <v>10</v>
      </c>
      <c r="CA12" s="694"/>
      <c r="CB12" s="694">
        <v>10</v>
      </c>
      <c r="CC12" s="694"/>
      <c r="CD12" s="694">
        <v>10</v>
      </c>
      <c r="CE12" s="694"/>
      <c r="CF12" s="694">
        <v>10</v>
      </c>
      <c r="CG12" s="694"/>
      <c r="CH12" s="694">
        <v>10</v>
      </c>
      <c r="CI12" s="694"/>
      <c r="CJ12" s="694">
        <v>10</v>
      </c>
      <c r="CK12" s="694"/>
      <c r="CL12" s="694">
        <v>10</v>
      </c>
      <c r="CM12" s="694"/>
      <c r="CN12" s="694">
        <v>10</v>
      </c>
      <c r="CO12" s="694"/>
      <c r="CP12" s="694">
        <v>10</v>
      </c>
      <c r="CQ12" s="694"/>
      <c r="CR12" s="694">
        <v>10</v>
      </c>
      <c r="CS12" s="694"/>
      <c r="CT12" s="694">
        <v>10</v>
      </c>
      <c r="CU12" s="694"/>
      <c r="CV12" s="694">
        <v>10</v>
      </c>
      <c r="CW12" s="694"/>
      <c r="CX12" s="694">
        <v>10</v>
      </c>
      <c r="CY12" s="694"/>
      <c r="CZ12" s="694">
        <v>10</v>
      </c>
      <c r="DA12" s="694"/>
      <c r="DB12" s="694">
        <v>10</v>
      </c>
      <c r="DC12" s="694"/>
      <c r="DD12" s="694">
        <v>10</v>
      </c>
      <c r="DE12" s="694"/>
      <c r="DF12" s="694">
        <v>10</v>
      </c>
      <c r="DG12" s="694"/>
      <c r="DH12" s="694">
        <v>10</v>
      </c>
      <c r="DI12" s="694"/>
      <c r="DJ12" s="694">
        <v>10</v>
      </c>
      <c r="DK12" s="694"/>
      <c r="DL12" s="694">
        <v>10</v>
      </c>
      <c r="DM12" s="694"/>
      <c r="DN12" s="694">
        <v>10</v>
      </c>
      <c r="DO12" s="694"/>
      <c r="DP12" s="694">
        <v>10</v>
      </c>
      <c r="DQ12" s="694"/>
      <c r="DR12" s="694">
        <v>10</v>
      </c>
      <c r="DS12" s="694"/>
      <c r="DT12" s="694">
        <v>10</v>
      </c>
      <c r="DU12" s="694"/>
      <c r="DV12" s="694">
        <v>10</v>
      </c>
      <c r="DW12" s="694"/>
      <c r="DX12" s="695"/>
      <c r="DY12" s="696"/>
      <c r="DZ12" s="695"/>
      <c r="EA12" s="696"/>
      <c r="EB12" s="695"/>
      <c r="EC12" s="697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42" si="0">EF12*SUM(F12:EC12)</f>
        <v>0</v>
      </c>
      <c r="EM12" s="66">
        <f t="shared" ref="EM12:EM42" si="1">EG12*SUM(F12:EC12)</f>
        <v>0</v>
      </c>
      <c r="EN12" s="43">
        <f t="shared" ref="EN12:EN42" si="2">EH12*SUM(F12:EC12)</f>
        <v>600</v>
      </c>
      <c r="EO12" s="31"/>
      <c r="EP12" s="31"/>
      <c r="EQ12" s="49"/>
      <c r="ER12" s="77"/>
      <c r="ES12" s="77"/>
      <c r="ET12" s="77"/>
      <c r="EU12" s="142"/>
      <c r="EV12" s="810"/>
      <c r="EW12" s="811"/>
      <c r="EX12" s="11"/>
    </row>
    <row r="13" spans="1:154" ht="9" customHeight="1" x14ac:dyDescent="0.2">
      <c r="A13" s="60"/>
      <c r="B13" s="114"/>
      <c r="C13" s="109"/>
      <c r="D13" s="109"/>
      <c r="E13" s="135"/>
      <c r="F13" s="769"/>
      <c r="G13" s="770"/>
      <c r="H13" s="700"/>
      <c r="I13" s="701"/>
      <c r="J13" s="700"/>
      <c r="K13" s="701"/>
      <c r="L13" s="700"/>
      <c r="M13" s="701"/>
      <c r="N13" s="700"/>
      <c r="O13" s="701"/>
      <c r="P13" s="700"/>
      <c r="Q13" s="701"/>
      <c r="R13" s="700"/>
      <c r="S13" s="701"/>
      <c r="T13" s="700"/>
      <c r="U13" s="701"/>
      <c r="V13" s="700"/>
      <c r="W13" s="701"/>
      <c r="X13" s="700"/>
      <c r="Y13" s="701"/>
      <c r="Z13" s="700"/>
      <c r="AA13" s="701"/>
      <c r="AB13" s="700"/>
      <c r="AC13" s="701"/>
      <c r="AD13" s="700"/>
      <c r="AE13" s="701"/>
      <c r="AF13" s="700"/>
      <c r="AG13" s="701"/>
      <c r="AH13" s="700"/>
      <c r="AI13" s="701"/>
      <c r="AJ13" s="700"/>
      <c r="AK13" s="701"/>
      <c r="AL13" s="700"/>
      <c r="AM13" s="701"/>
      <c r="AN13" s="700"/>
      <c r="AO13" s="701"/>
      <c r="AP13" s="700"/>
      <c r="AQ13" s="701"/>
      <c r="AR13" s="700"/>
      <c r="AS13" s="701"/>
      <c r="AT13" s="700"/>
      <c r="AU13" s="701"/>
      <c r="AV13" s="700"/>
      <c r="AW13" s="701"/>
      <c r="AX13" s="700"/>
      <c r="AY13" s="701"/>
      <c r="AZ13" s="700"/>
      <c r="BA13" s="701"/>
      <c r="BB13" s="700"/>
      <c r="BC13" s="701"/>
      <c r="BD13" s="700"/>
      <c r="BE13" s="701"/>
      <c r="BF13" s="700"/>
      <c r="BG13" s="701"/>
      <c r="BH13" s="700"/>
      <c r="BI13" s="701"/>
      <c r="BJ13" s="700"/>
      <c r="BK13" s="701"/>
      <c r="BL13" s="700"/>
      <c r="BM13" s="701"/>
      <c r="BN13" s="700"/>
      <c r="BO13" s="701"/>
      <c r="BP13" s="700"/>
      <c r="BQ13" s="701"/>
      <c r="BR13" s="700"/>
      <c r="BS13" s="701"/>
      <c r="BT13" s="700"/>
      <c r="BU13" s="701"/>
      <c r="BV13" s="700"/>
      <c r="BW13" s="701"/>
      <c r="BX13" s="700"/>
      <c r="BY13" s="701"/>
      <c r="BZ13" s="700"/>
      <c r="CA13" s="701"/>
      <c r="CB13" s="700"/>
      <c r="CC13" s="701"/>
      <c r="CD13" s="700"/>
      <c r="CE13" s="701"/>
      <c r="CF13" s="700"/>
      <c r="CG13" s="701"/>
      <c r="CH13" s="700"/>
      <c r="CI13" s="701"/>
      <c r="CJ13" s="700"/>
      <c r="CK13" s="701"/>
      <c r="CL13" s="700"/>
      <c r="CM13" s="701"/>
      <c r="CN13" s="700"/>
      <c r="CO13" s="701"/>
      <c r="CP13" s="700"/>
      <c r="CQ13" s="701"/>
      <c r="CR13" s="700"/>
      <c r="CS13" s="701"/>
      <c r="CT13" s="700"/>
      <c r="CU13" s="701"/>
      <c r="CV13" s="700"/>
      <c r="CW13" s="701"/>
      <c r="CX13" s="700"/>
      <c r="CY13" s="701"/>
      <c r="CZ13" s="700"/>
      <c r="DA13" s="701"/>
      <c r="DB13" s="700"/>
      <c r="DC13" s="701"/>
      <c r="DD13" s="700"/>
      <c r="DE13" s="701"/>
      <c r="DF13" s="700"/>
      <c r="DG13" s="701"/>
      <c r="DH13" s="700"/>
      <c r="DI13" s="701"/>
      <c r="DJ13" s="700"/>
      <c r="DK13" s="701"/>
      <c r="DL13" s="700"/>
      <c r="DM13" s="701"/>
      <c r="DN13" s="700"/>
      <c r="DO13" s="701"/>
      <c r="DP13" s="700"/>
      <c r="DQ13" s="701"/>
      <c r="DR13" s="700"/>
      <c r="DS13" s="701"/>
      <c r="DT13" s="700"/>
      <c r="DU13" s="701"/>
      <c r="DV13" s="700"/>
      <c r="DW13" s="701"/>
      <c r="DX13" s="700"/>
      <c r="DY13" s="701"/>
      <c r="DZ13" s="700"/>
      <c r="EA13" s="701"/>
      <c r="EB13" s="700"/>
      <c r="EC13" s="709"/>
      <c r="ED13" s="31"/>
      <c r="EE13" s="98"/>
      <c r="EF13" s="97"/>
      <c r="EG13" s="97"/>
      <c r="EH13" s="99"/>
      <c r="EI13" s="31"/>
      <c r="EJ13" s="31"/>
      <c r="EK13" s="32">
        <f t="shared" ref="EK13:EK42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121</v>
      </c>
      <c r="D14" s="107" t="s">
        <v>29</v>
      </c>
      <c r="E14" s="136" t="s">
        <v>21</v>
      </c>
      <c r="F14" s="764"/>
      <c r="G14" s="764"/>
      <c r="H14" s="706">
        <v>60</v>
      </c>
      <c r="I14" s="706"/>
      <c r="J14" s="706">
        <v>60</v>
      </c>
      <c r="K14" s="706"/>
      <c r="L14" s="706">
        <v>80</v>
      </c>
      <c r="M14" s="706"/>
      <c r="N14" s="706">
        <v>80</v>
      </c>
      <c r="O14" s="706"/>
      <c r="P14" s="706">
        <v>80</v>
      </c>
      <c r="Q14" s="706"/>
      <c r="R14" s="706">
        <v>80</v>
      </c>
      <c r="S14" s="706"/>
      <c r="T14" s="706">
        <v>95</v>
      </c>
      <c r="U14" s="706"/>
      <c r="V14" s="706">
        <v>95</v>
      </c>
      <c r="W14" s="706"/>
      <c r="X14" s="706">
        <v>95</v>
      </c>
      <c r="Y14" s="706"/>
      <c r="Z14" s="706">
        <v>95</v>
      </c>
      <c r="AA14" s="706"/>
      <c r="AB14" s="706">
        <v>95</v>
      </c>
      <c r="AC14" s="706"/>
      <c r="AD14" s="706">
        <v>95</v>
      </c>
      <c r="AE14" s="706"/>
      <c r="AF14" s="706">
        <v>95</v>
      </c>
      <c r="AG14" s="706"/>
      <c r="AH14" s="706">
        <v>95</v>
      </c>
      <c r="AI14" s="706"/>
      <c r="AJ14" s="706">
        <v>95</v>
      </c>
      <c r="AK14" s="706"/>
      <c r="AL14" s="706">
        <v>95</v>
      </c>
      <c r="AM14" s="706"/>
      <c r="AN14" s="706">
        <v>95</v>
      </c>
      <c r="AO14" s="706"/>
      <c r="AP14" s="706">
        <v>95</v>
      </c>
      <c r="AQ14" s="706"/>
      <c r="AR14" s="706">
        <v>90</v>
      </c>
      <c r="AS14" s="706"/>
      <c r="AT14" s="706">
        <v>90</v>
      </c>
      <c r="AU14" s="706"/>
      <c r="AV14" s="706">
        <v>95</v>
      </c>
      <c r="AW14" s="706"/>
      <c r="AX14" s="706">
        <v>95</v>
      </c>
      <c r="AY14" s="706"/>
      <c r="AZ14" s="706">
        <v>95</v>
      </c>
      <c r="BA14" s="706"/>
      <c r="BB14" s="706">
        <v>95</v>
      </c>
      <c r="BC14" s="706"/>
      <c r="BD14" s="706">
        <v>95</v>
      </c>
      <c r="BE14" s="706"/>
      <c r="BF14" s="706">
        <v>95</v>
      </c>
      <c r="BG14" s="706"/>
      <c r="BH14" s="706">
        <v>95</v>
      </c>
      <c r="BI14" s="706"/>
      <c r="BJ14" s="706">
        <v>95</v>
      </c>
      <c r="BK14" s="706"/>
      <c r="BL14" s="706">
        <v>95</v>
      </c>
      <c r="BM14" s="706"/>
      <c r="BN14" s="706">
        <v>90</v>
      </c>
      <c r="BO14" s="706"/>
      <c r="BP14" s="706">
        <v>90</v>
      </c>
      <c r="BQ14" s="706"/>
      <c r="BR14" s="706">
        <v>90</v>
      </c>
      <c r="BS14" s="706"/>
      <c r="BT14" s="706">
        <v>95</v>
      </c>
      <c r="BU14" s="706"/>
      <c r="BV14" s="706">
        <v>95</v>
      </c>
      <c r="BW14" s="706"/>
      <c r="BX14" s="706">
        <v>95</v>
      </c>
      <c r="BY14" s="706"/>
      <c r="BZ14" s="706">
        <v>95</v>
      </c>
      <c r="CA14" s="706"/>
      <c r="CB14" s="706">
        <v>95</v>
      </c>
      <c r="CC14" s="706"/>
      <c r="CD14" s="706">
        <v>95</v>
      </c>
      <c r="CE14" s="706"/>
      <c r="CF14" s="706">
        <v>95</v>
      </c>
      <c r="CG14" s="706"/>
      <c r="CH14" s="706">
        <v>95</v>
      </c>
      <c r="CI14" s="706"/>
      <c r="CJ14" s="706">
        <v>95</v>
      </c>
      <c r="CK14" s="706"/>
      <c r="CL14" s="706">
        <v>90</v>
      </c>
      <c r="CM14" s="706"/>
      <c r="CN14" s="706">
        <v>90</v>
      </c>
      <c r="CO14" s="706"/>
      <c r="CP14" s="706">
        <v>90</v>
      </c>
      <c r="CQ14" s="706"/>
      <c r="CR14" s="706">
        <v>95</v>
      </c>
      <c r="CS14" s="706"/>
      <c r="CT14" s="706">
        <v>95</v>
      </c>
      <c r="CU14" s="706"/>
      <c r="CV14" s="706">
        <v>95</v>
      </c>
      <c r="CW14" s="706"/>
      <c r="CX14" s="706">
        <v>95</v>
      </c>
      <c r="CY14" s="706"/>
      <c r="CZ14" s="706">
        <v>95</v>
      </c>
      <c r="DA14" s="706"/>
      <c r="DB14" s="706">
        <v>95</v>
      </c>
      <c r="DC14" s="706"/>
      <c r="DD14" s="706">
        <v>95</v>
      </c>
      <c r="DE14" s="706"/>
      <c r="DF14" s="706">
        <v>95</v>
      </c>
      <c r="DG14" s="706"/>
      <c r="DH14" s="706">
        <v>95</v>
      </c>
      <c r="DI14" s="706"/>
      <c r="DJ14" s="706">
        <v>90</v>
      </c>
      <c r="DK14" s="706"/>
      <c r="DL14" s="706">
        <v>40</v>
      </c>
      <c r="DM14" s="706"/>
      <c r="DN14" s="706">
        <v>40</v>
      </c>
      <c r="DO14" s="706"/>
      <c r="DP14" s="706">
        <v>30</v>
      </c>
      <c r="DQ14" s="706"/>
      <c r="DR14" s="706">
        <v>30</v>
      </c>
      <c r="DS14" s="706"/>
      <c r="DT14" s="706">
        <v>30</v>
      </c>
      <c r="DU14" s="706"/>
      <c r="DV14" s="706">
        <v>20</v>
      </c>
      <c r="DW14" s="706"/>
      <c r="DX14" s="687"/>
      <c r="DY14" s="688"/>
      <c r="DZ14" s="687"/>
      <c r="EA14" s="688"/>
      <c r="EB14" s="687"/>
      <c r="EC14" s="691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69"/>
      <c r="G15" s="770"/>
      <c r="H15" s="700"/>
      <c r="I15" s="701"/>
      <c r="J15" s="700"/>
      <c r="K15" s="701"/>
      <c r="L15" s="700"/>
      <c r="M15" s="701"/>
      <c r="N15" s="700"/>
      <c r="O15" s="701"/>
      <c r="P15" s="700"/>
      <c r="Q15" s="701"/>
      <c r="R15" s="700"/>
      <c r="S15" s="701"/>
      <c r="T15" s="700"/>
      <c r="U15" s="701"/>
      <c r="V15" s="700"/>
      <c r="W15" s="701"/>
      <c r="X15" s="700"/>
      <c r="Y15" s="701"/>
      <c r="Z15" s="700"/>
      <c r="AA15" s="701"/>
      <c r="AB15" s="700"/>
      <c r="AC15" s="701"/>
      <c r="AD15" s="700"/>
      <c r="AE15" s="701"/>
      <c r="AF15" s="700"/>
      <c r="AG15" s="701"/>
      <c r="AH15" s="700"/>
      <c r="AI15" s="701"/>
      <c r="AJ15" s="700"/>
      <c r="AK15" s="701"/>
      <c r="AL15" s="700"/>
      <c r="AM15" s="701"/>
      <c r="AN15" s="700"/>
      <c r="AO15" s="701"/>
      <c r="AP15" s="700"/>
      <c r="AQ15" s="701"/>
      <c r="AR15" s="700"/>
      <c r="AS15" s="701"/>
      <c r="AT15" s="700"/>
      <c r="AU15" s="701"/>
      <c r="AV15" s="700"/>
      <c r="AW15" s="701"/>
      <c r="AX15" s="700"/>
      <c r="AY15" s="701"/>
      <c r="AZ15" s="700"/>
      <c r="BA15" s="701"/>
      <c r="BB15" s="700"/>
      <c r="BC15" s="701"/>
      <c r="BD15" s="700"/>
      <c r="BE15" s="701"/>
      <c r="BF15" s="700"/>
      <c r="BG15" s="701"/>
      <c r="BH15" s="700"/>
      <c r="BI15" s="701"/>
      <c r="BJ15" s="700"/>
      <c r="BK15" s="701"/>
      <c r="BL15" s="700"/>
      <c r="BM15" s="701"/>
      <c r="BN15" s="700"/>
      <c r="BO15" s="701"/>
      <c r="BP15" s="700"/>
      <c r="BQ15" s="701"/>
      <c r="BR15" s="700"/>
      <c r="BS15" s="701"/>
      <c r="BT15" s="700"/>
      <c r="BU15" s="701"/>
      <c r="BV15" s="700"/>
      <c r="BW15" s="701"/>
      <c r="BX15" s="700"/>
      <c r="BY15" s="701"/>
      <c r="BZ15" s="700"/>
      <c r="CA15" s="701"/>
      <c r="CB15" s="700"/>
      <c r="CC15" s="701"/>
      <c r="CD15" s="700"/>
      <c r="CE15" s="701"/>
      <c r="CF15" s="700"/>
      <c r="CG15" s="701"/>
      <c r="CH15" s="700"/>
      <c r="CI15" s="701"/>
      <c r="CJ15" s="700"/>
      <c r="CK15" s="701"/>
      <c r="CL15" s="700"/>
      <c r="CM15" s="701"/>
      <c r="CN15" s="700"/>
      <c r="CO15" s="701"/>
      <c r="CP15" s="700"/>
      <c r="CQ15" s="701"/>
      <c r="CR15" s="700"/>
      <c r="CS15" s="701"/>
      <c r="CT15" s="700"/>
      <c r="CU15" s="701"/>
      <c r="CV15" s="700"/>
      <c r="CW15" s="701"/>
      <c r="CX15" s="700"/>
      <c r="CY15" s="701"/>
      <c r="CZ15" s="700"/>
      <c r="DA15" s="701"/>
      <c r="DB15" s="700"/>
      <c r="DC15" s="701"/>
      <c r="DD15" s="700"/>
      <c r="DE15" s="701"/>
      <c r="DF15" s="700"/>
      <c r="DG15" s="701"/>
      <c r="DH15" s="700"/>
      <c r="DI15" s="701"/>
      <c r="DJ15" s="700"/>
      <c r="DK15" s="701"/>
      <c r="DL15" s="700"/>
      <c r="DM15" s="701"/>
      <c r="DN15" s="700"/>
      <c r="DO15" s="701"/>
      <c r="DP15" s="700"/>
      <c r="DQ15" s="701"/>
      <c r="DR15" s="700"/>
      <c r="DS15" s="701"/>
      <c r="DT15" s="700"/>
      <c r="DU15" s="701"/>
      <c r="DV15" s="700"/>
      <c r="DW15" s="701"/>
      <c r="DX15" s="700"/>
      <c r="DY15" s="701"/>
      <c r="DZ15" s="700"/>
      <c r="EA15" s="701"/>
      <c r="EB15" s="700"/>
      <c r="EC15" s="709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105" t="s">
        <v>24</v>
      </c>
      <c r="C16" s="106" t="s">
        <v>47</v>
      </c>
      <c r="D16" s="107" t="s">
        <v>29</v>
      </c>
      <c r="E16" s="136" t="s">
        <v>21</v>
      </c>
      <c r="F16" s="783"/>
      <c r="G16" s="783"/>
      <c r="H16" s="764"/>
      <c r="I16" s="764"/>
      <c r="J16" s="764"/>
      <c r="K16" s="764"/>
      <c r="L16" s="764"/>
      <c r="M16" s="764"/>
      <c r="N16" s="764"/>
      <c r="O16" s="764"/>
      <c r="P16" s="764"/>
      <c r="Q16" s="764"/>
      <c r="R16" s="764"/>
      <c r="S16" s="764"/>
      <c r="T16" s="798"/>
      <c r="U16" s="798"/>
      <c r="V16" s="798"/>
      <c r="W16" s="798"/>
      <c r="X16" s="798"/>
      <c r="Y16" s="798"/>
      <c r="Z16" s="798"/>
      <c r="AA16" s="798"/>
      <c r="AB16" s="798"/>
      <c r="AC16" s="798"/>
      <c r="AD16" s="798"/>
      <c r="AE16" s="798"/>
      <c r="AF16" s="798"/>
      <c r="AG16" s="798"/>
      <c r="AH16" s="798"/>
      <c r="AI16" s="798"/>
      <c r="AJ16" s="798"/>
      <c r="AK16" s="798"/>
      <c r="AL16" s="798"/>
      <c r="AM16" s="798"/>
      <c r="AN16" s="798"/>
      <c r="AO16" s="798"/>
      <c r="AP16" s="798"/>
      <c r="AQ16" s="798"/>
      <c r="AR16" s="706">
        <v>20</v>
      </c>
      <c r="AS16" s="706"/>
      <c r="AT16" s="706">
        <v>40</v>
      </c>
      <c r="AU16" s="706"/>
      <c r="AV16" s="706">
        <v>40</v>
      </c>
      <c r="AW16" s="706"/>
      <c r="AX16" s="706">
        <v>40</v>
      </c>
      <c r="AY16" s="706"/>
      <c r="AZ16" s="706">
        <v>40</v>
      </c>
      <c r="BA16" s="706"/>
      <c r="BB16" s="706">
        <v>40</v>
      </c>
      <c r="BC16" s="706"/>
      <c r="BD16" s="706">
        <v>40</v>
      </c>
      <c r="BE16" s="706"/>
      <c r="BF16" s="706">
        <v>40</v>
      </c>
      <c r="BG16" s="706"/>
      <c r="BH16" s="706">
        <v>40</v>
      </c>
      <c r="BI16" s="706"/>
      <c r="BJ16" s="706">
        <v>40</v>
      </c>
      <c r="BK16" s="706"/>
      <c r="BL16" s="706">
        <v>40</v>
      </c>
      <c r="BM16" s="706"/>
      <c r="BN16" s="706">
        <v>30</v>
      </c>
      <c r="BO16" s="706"/>
      <c r="BP16" s="706">
        <v>30</v>
      </c>
      <c r="BQ16" s="706"/>
      <c r="BR16" s="706">
        <v>40</v>
      </c>
      <c r="BS16" s="706"/>
      <c r="BT16" s="706">
        <v>40</v>
      </c>
      <c r="BU16" s="706"/>
      <c r="BV16" s="706">
        <v>40</v>
      </c>
      <c r="BW16" s="706"/>
      <c r="BX16" s="706">
        <v>40</v>
      </c>
      <c r="BY16" s="706"/>
      <c r="BZ16" s="706">
        <v>40</v>
      </c>
      <c r="CA16" s="706"/>
      <c r="CB16" s="706">
        <v>40</v>
      </c>
      <c r="CC16" s="706"/>
      <c r="CD16" s="706">
        <v>40</v>
      </c>
      <c r="CE16" s="706"/>
      <c r="CF16" s="706">
        <v>40</v>
      </c>
      <c r="CG16" s="706"/>
      <c r="CH16" s="706">
        <v>40</v>
      </c>
      <c r="CI16" s="706"/>
      <c r="CJ16" s="706">
        <v>30</v>
      </c>
      <c r="CK16" s="706"/>
      <c r="CL16" s="706">
        <v>30</v>
      </c>
      <c r="CM16" s="706"/>
      <c r="CN16" s="706">
        <v>30</v>
      </c>
      <c r="CO16" s="706"/>
      <c r="CP16" s="706">
        <v>40</v>
      </c>
      <c r="CQ16" s="706"/>
      <c r="CR16" s="706">
        <v>40</v>
      </c>
      <c r="CS16" s="706"/>
      <c r="CT16" s="706">
        <v>40</v>
      </c>
      <c r="CU16" s="706"/>
      <c r="CV16" s="706">
        <v>40</v>
      </c>
      <c r="CW16" s="706"/>
      <c r="CX16" s="706">
        <v>40</v>
      </c>
      <c r="CY16" s="706"/>
      <c r="CZ16" s="706">
        <v>40</v>
      </c>
      <c r="DA16" s="706"/>
      <c r="DB16" s="706">
        <v>40</v>
      </c>
      <c r="DC16" s="706"/>
      <c r="DD16" s="706">
        <v>40</v>
      </c>
      <c r="DE16" s="706"/>
      <c r="DF16" s="706">
        <v>30</v>
      </c>
      <c r="DG16" s="706"/>
      <c r="DH16" s="706">
        <v>30</v>
      </c>
      <c r="DI16" s="706"/>
      <c r="DJ16" s="706">
        <v>30</v>
      </c>
      <c r="DK16" s="706"/>
      <c r="DL16" s="687"/>
      <c r="DM16" s="688"/>
      <c r="DN16" s="687"/>
      <c r="DO16" s="688"/>
      <c r="DP16" s="687"/>
      <c r="DQ16" s="688"/>
      <c r="DR16" s="687"/>
      <c r="DS16" s="688"/>
      <c r="DT16" s="687"/>
      <c r="DU16" s="688"/>
      <c r="DV16" s="687"/>
      <c r="DW16" s="688"/>
      <c r="DX16" s="687"/>
      <c r="DY16" s="688"/>
      <c r="DZ16" s="687"/>
      <c r="EA16" s="688"/>
      <c r="EB16" s="687"/>
      <c r="EC16" s="691"/>
      <c r="ED16" s="31"/>
      <c r="EE16" s="98"/>
      <c r="EF16" s="97"/>
      <c r="EG16" s="97"/>
      <c r="EH16" s="99">
        <v>1</v>
      </c>
      <c r="EI16" s="31"/>
      <c r="EJ16" s="31"/>
      <c r="EK16" s="41">
        <f t="shared" si="3"/>
        <v>0</v>
      </c>
      <c r="EL16" s="66">
        <f t="shared" si="0"/>
        <v>0</v>
      </c>
      <c r="EM16" s="66">
        <f t="shared" si="1"/>
        <v>0</v>
      </c>
      <c r="EN16" s="42">
        <f t="shared" si="2"/>
        <v>1340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108"/>
      <c r="C17" s="110"/>
      <c r="D17" s="110"/>
      <c r="E17" s="137"/>
      <c r="F17" s="781"/>
      <c r="G17" s="782"/>
      <c r="H17" s="769"/>
      <c r="I17" s="770"/>
      <c r="J17" s="769"/>
      <c r="K17" s="770"/>
      <c r="L17" s="769"/>
      <c r="M17" s="770"/>
      <c r="N17" s="769"/>
      <c r="O17" s="770"/>
      <c r="P17" s="769"/>
      <c r="Q17" s="770"/>
      <c r="R17" s="769"/>
      <c r="S17" s="770"/>
      <c r="T17" s="795"/>
      <c r="U17" s="796"/>
      <c r="V17" s="795"/>
      <c r="W17" s="796"/>
      <c r="X17" s="795"/>
      <c r="Y17" s="796"/>
      <c r="Z17" s="795"/>
      <c r="AA17" s="796"/>
      <c r="AB17" s="795"/>
      <c r="AC17" s="796"/>
      <c r="AD17" s="795"/>
      <c r="AE17" s="796"/>
      <c r="AF17" s="795"/>
      <c r="AG17" s="796"/>
      <c r="AH17" s="795"/>
      <c r="AI17" s="796"/>
      <c r="AJ17" s="795"/>
      <c r="AK17" s="796"/>
      <c r="AL17" s="795"/>
      <c r="AM17" s="796"/>
      <c r="AN17" s="795"/>
      <c r="AO17" s="796"/>
      <c r="AP17" s="795"/>
      <c r="AQ17" s="796"/>
      <c r="AR17" s="700"/>
      <c r="AS17" s="701"/>
      <c r="AT17" s="700"/>
      <c r="AU17" s="701"/>
      <c r="AV17" s="700"/>
      <c r="AW17" s="701"/>
      <c r="AX17" s="700"/>
      <c r="AY17" s="701"/>
      <c r="AZ17" s="700"/>
      <c r="BA17" s="701"/>
      <c r="BB17" s="700"/>
      <c r="BC17" s="701"/>
      <c r="BD17" s="700"/>
      <c r="BE17" s="701"/>
      <c r="BF17" s="700"/>
      <c r="BG17" s="701"/>
      <c r="BH17" s="700"/>
      <c r="BI17" s="701"/>
      <c r="BJ17" s="700"/>
      <c r="BK17" s="701"/>
      <c r="BL17" s="700"/>
      <c r="BM17" s="701"/>
      <c r="BN17" s="700"/>
      <c r="BO17" s="701"/>
      <c r="BP17" s="700"/>
      <c r="BQ17" s="701"/>
      <c r="BR17" s="700"/>
      <c r="BS17" s="701"/>
      <c r="BT17" s="700"/>
      <c r="BU17" s="701"/>
      <c r="BV17" s="700"/>
      <c r="BW17" s="701"/>
      <c r="BX17" s="700"/>
      <c r="BY17" s="701"/>
      <c r="BZ17" s="700"/>
      <c r="CA17" s="701"/>
      <c r="CB17" s="700"/>
      <c r="CC17" s="701"/>
      <c r="CD17" s="700"/>
      <c r="CE17" s="701"/>
      <c r="CF17" s="700"/>
      <c r="CG17" s="701"/>
      <c r="CH17" s="700"/>
      <c r="CI17" s="701"/>
      <c r="CJ17" s="700"/>
      <c r="CK17" s="701"/>
      <c r="CL17" s="700"/>
      <c r="CM17" s="701"/>
      <c r="CN17" s="700"/>
      <c r="CO17" s="701"/>
      <c r="CP17" s="700"/>
      <c r="CQ17" s="701"/>
      <c r="CR17" s="700"/>
      <c r="CS17" s="701"/>
      <c r="CT17" s="700"/>
      <c r="CU17" s="701"/>
      <c r="CV17" s="700"/>
      <c r="CW17" s="701"/>
      <c r="CX17" s="700"/>
      <c r="CY17" s="701"/>
      <c r="CZ17" s="700"/>
      <c r="DA17" s="701"/>
      <c r="DB17" s="700"/>
      <c r="DC17" s="701"/>
      <c r="DD17" s="700"/>
      <c r="DE17" s="701"/>
      <c r="DF17" s="700"/>
      <c r="DG17" s="701"/>
      <c r="DH17" s="700"/>
      <c r="DI17" s="701"/>
      <c r="DJ17" s="700"/>
      <c r="DK17" s="701"/>
      <c r="DL17" s="700"/>
      <c r="DM17" s="701"/>
      <c r="DN17" s="700"/>
      <c r="DO17" s="701"/>
      <c r="DP17" s="700"/>
      <c r="DQ17" s="701"/>
      <c r="DR17" s="700"/>
      <c r="DS17" s="701"/>
      <c r="DT17" s="700"/>
      <c r="DU17" s="701"/>
      <c r="DV17" s="700"/>
      <c r="DW17" s="701"/>
      <c r="DX17" s="700"/>
      <c r="DY17" s="701"/>
      <c r="DZ17" s="700"/>
      <c r="EA17" s="701"/>
      <c r="EB17" s="700"/>
      <c r="EC17" s="709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113" t="s">
        <v>25</v>
      </c>
      <c r="C18" s="107" t="s">
        <v>79</v>
      </c>
      <c r="D18" s="107" t="s">
        <v>30</v>
      </c>
      <c r="E18" s="136" t="s">
        <v>21</v>
      </c>
      <c r="F18" s="783"/>
      <c r="G18" s="783"/>
      <c r="H18" s="764"/>
      <c r="I18" s="764"/>
      <c r="J18" s="764"/>
      <c r="K18" s="764"/>
      <c r="L18" s="764"/>
      <c r="M18" s="764"/>
      <c r="N18" s="764"/>
      <c r="O18" s="764"/>
      <c r="P18" s="764"/>
      <c r="Q18" s="764"/>
      <c r="R18" s="764"/>
      <c r="S18" s="764"/>
      <c r="T18" s="784">
        <v>60</v>
      </c>
      <c r="U18" s="784"/>
      <c r="V18" s="784">
        <v>60</v>
      </c>
      <c r="W18" s="784"/>
      <c r="X18" s="784">
        <v>60</v>
      </c>
      <c r="Y18" s="784"/>
      <c r="Z18" s="784">
        <v>60</v>
      </c>
      <c r="AA18" s="784"/>
      <c r="AB18" s="784">
        <v>60</v>
      </c>
      <c r="AC18" s="784"/>
      <c r="AD18" s="784">
        <v>60</v>
      </c>
      <c r="AE18" s="784"/>
      <c r="AF18" s="784">
        <v>60</v>
      </c>
      <c r="AG18" s="784"/>
      <c r="AH18" s="784">
        <v>60</v>
      </c>
      <c r="AI18" s="784"/>
      <c r="AJ18" s="784">
        <v>60</v>
      </c>
      <c r="AK18" s="784"/>
      <c r="AL18" s="784">
        <v>60</v>
      </c>
      <c r="AM18" s="784"/>
      <c r="AN18" s="784">
        <v>60</v>
      </c>
      <c r="AO18" s="784"/>
      <c r="AP18" s="784">
        <v>60</v>
      </c>
      <c r="AQ18" s="784"/>
      <c r="AR18" s="706">
        <v>40</v>
      </c>
      <c r="AS18" s="706"/>
      <c r="AT18" s="706">
        <v>60</v>
      </c>
      <c r="AU18" s="706"/>
      <c r="AV18" s="706">
        <v>60</v>
      </c>
      <c r="AW18" s="706"/>
      <c r="AX18" s="706">
        <v>60</v>
      </c>
      <c r="AY18" s="706"/>
      <c r="AZ18" s="706">
        <v>60</v>
      </c>
      <c r="BA18" s="706"/>
      <c r="BB18" s="706">
        <v>60</v>
      </c>
      <c r="BC18" s="706"/>
      <c r="BD18" s="706">
        <v>60</v>
      </c>
      <c r="BE18" s="706"/>
      <c r="BF18" s="706">
        <v>60</v>
      </c>
      <c r="BG18" s="706"/>
      <c r="BH18" s="706">
        <v>60</v>
      </c>
      <c r="BI18" s="706"/>
      <c r="BJ18" s="706">
        <v>60</v>
      </c>
      <c r="BK18" s="706"/>
      <c r="BL18" s="706">
        <v>60</v>
      </c>
      <c r="BM18" s="706"/>
      <c r="BN18" s="706">
        <v>30</v>
      </c>
      <c r="BO18" s="706"/>
      <c r="BP18" s="706">
        <v>30</v>
      </c>
      <c r="BQ18" s="706"/>
      <c r="BR18" s="706">
        <v>60</v>
      </c>
      <c r="BS18" s="706"/>
      <c r="BT18" s="706">
        <v>60</v>
      </c>
      <c r="BU18" s="706"/>
      <c r="BV18" s="706">
        <v>60</v>
      </c>
      <c r="BW18" s="706"/>
      <c r="BX18" s="706">
        <v>60</v>
      </c>
      <c r="BY18" s="706"/>
      <c r="BZ18" s="706">
        <v>60</v>
      </c>
      <c r="CA18" s="706"/>
      <c r="CB18" s="706">
        <v>60</v>
      </c>
      <c r="CC18" s="706"/>
      <c r="CD18" s="706">
        <v>60</v>
      </c>
      <c r="CE18" s="706"/>
      <c r="CF18" s="706">
        <v>60</v>
      </c>
      <c r="CG18" s="706"/>
      <c r="CH18" s="706">
        <v>60</v>
      </c>
      <c r="CI18" s="706"/>
      <c r="CJ18" s="706">
        <v>60</v>
      </c>
      <c r="CK18" s="706"/>
      <c r="CL18" s="706">
        <v>30</v>
      </c>
      <c r="CM18" s="706"/>
      <c r="CN18" s="706">
        <v>30</v>
      </c>
      <c r="CO18" s="706"/>
      <c r="CP18" s="706">
        <v>60</v>
      </c>
      <c r="CQ18" s="706"/>
      <c r="CR18" s="706">
        <v>60</v>
      </c>
      <c r="CS18" s="706"/>
      <c r="CT18" s="706">
        <v>60</v>
      </c>
      <c r="CU18" s="706"/>
      <c r="CV18" s="706">
        <v>60</v>
      </c>
      <c r="CW18" s="706"/>
      <c r="CX18" s="706">
        <v>60</v>
      </c>
      <c r="CY18" s="706"/>
      <c r="CZ18" s="706">
        <v>60</v>
      </c>
      <c r="DA18" s="706"/>
      <c r="DB18" s="706">
        <v>60</v>
      </c>
      <c r="DC18" s="706"/>
      <c r="DD18" s="706">
        <v>60</v>
      </c>
      <c r="DE18" s="706"/>
      <c r="DF18" s="706">
        <v>60</v>
      </c>
      <c r="DG18" s="706"/>
      <c r="DH18" s="706">
        <v>60</v>
      </c>
      <c r="DI18" s="706"/>
      <c r="DJ18" s="706">
        <v>30</v>
      </c>
      <c r="DK18" s="706"/>
      <c r="DL18" s="687"/>
      <c r="DM18" s="688"/>
      <c r="DN18" s="687"/>
      <c r="DO18" s="688"/>
      <c r="DP18" s="687"/>
      <c r="DQ18" s="688"/>
      <c r="DR18" s="687"/>
      <c r="DS18" s="688"/>
      <c r="DT18" s="687"/>
      <c r="DU18" s="688"/>
      <c r="DV18" s="687"/>
      <c r="DW18" s="688"/>
      <c r="DX18" s="687"/>
      <c r="DY18" s="688"/>
      <c r="DZ18" s="687"/>
      <c r="EA18" s="688"/>
      <c r="EB18" s="687"/>
      <c r="EC18" s="691"/>
      <c r="ED18" s="27"/>
      <c r="EE18" s="98"/>
      <c r="EF18" s="97"/>
      <c r="EG18" s="97"/>
      <c r="EH18" s="99">
        <v>1</v>
      </c>
      <c r="EI18" s="31"/>
      <c r="EJ18" s="31"/>
      <c r="EK18" s="41">
        <f t="shared" si="3"/>
        <v>0</v>
      </c>
      <c r="EL18" s="66">
        <f t="shared" si="0"/>
        <v>0</v>
      </c>
      <c r="EM18" s="66">
        <f t="shared" si="1"/>
        <v>0</v>
      </c>
      <c r="EN18" s="42">
        <f t="shared" si="2"/>
        <v>2710</v>
      </c>
      <c r="EO18" s="27"/>
      <c r="EP18" s="31"/>
      <c r="EQ18" s="61"/>
      <c r="ER18" s="77"/>
      <c r="ES18" s="77"/>
      <c r="ET18" s="77"/>
      <c r="EU18" s="142"/>
      <c r="EV18" s="74"/>
    </row>
    <row r="19" spans="1:154" ht="9" customHeight="1" x14ac:dyDescent="0.2">
      <c r="A19" s="65"/>
      <c r="B19" s="108"/>
      <c r="C19" s="109"/>
      <c r="D19" s="110"/>
      <c r="E19" s="137"/>
      <c r="F19" s="781"/>
      <c r="G19" s="782"/>
      <c r="H19" s="769"/>
      <c r="I19" s="770"/>
      <c r="J19" s="769"/>
      <c r="K19" s="770"/>
      <c r="L19" s="769"/>
      <c r="M19" s="770"/>
      <c r="N19" s="769"/>
      <c r="O19" s="770"/>
      <c r="P19" s="769"/>
      <c r="Q19" s="770"/>
      <c r="R19" s="769"/>
      <c r="S19" s="770"/>
      <c r="T19" s="700" t="s">
        <v>116</v>
      </c>
      <c r="U19" s="759"/>
      <c r="V19" s="759"/>
      <c r="W19" s="759"/>
      <c r="X19" s="759"/>
      <c r="Y19" s="759"/>
      <c r="Z19" s="759"/>
      <c r="AA19" s="759"/>
      <c r="AB19" s="759"/>
      <c r="AC19" s="759"/>
      <c r="AD19" s="759"/>
      <c r="AE19" s="759"/>
      <c r="AF19" s="759"/>
      <c r="AG19" s="759"/>
      <c r="AH19" s="759"/>
      <c r="AI19" s="759"/>
      <c r="AJ19" s="759"/>
      <c r="AK19" s="759"/>
      <c r="AL19" s="759"/>
      <c r="AM19" s="759"/>
      <c r="AN19" s="759"/>
      <c r="AO19" s="759"/>
      <c r="AP19" s="759"/>
      <c r="AQ19" s="701"/>
      <c r="AR19" s="700"/>
      <c r="AS19" s="701"/>
      <c r="AT19" s="700"/>
      <c r="AU19" s="701"/>
      <c r="AV19" s="700"/>
      <c r="AW19" s="701"/>
      <c r="AX19" s="700"/>
      <c r="AY19" s="701"/>
      <c r="AZ19" s="700"/>
      <c r="BA19" s="701"/>
      <c r="BB19" s="700"/>
      <c r="BC19" s="701"/>
      <c r="BD19" s="700"/>
      <c r="BE19" s="701"/>
      <c r="BF19" s="700"/>
      <c r="BG19" s="701"/>
      <c r="BH19" s="700"/>
      <c r="BI19" s="701"/>
      <c r="BJ19" s="700"/>
      <c r="BK19" s="701"/>
      <c r="BL19" s="700"/>
      <c r="BM19" s="701"/>
      <c r="BN19" s="700"/>
      <c r="BO19" s="701"/>
      <c r="BP19" s="700"/>
      <c r="BQ19" s="701"/>
      <c r="BR19" s="700"/>
      <c r="BS19" s="701"/>
      <c r="BT19" s="700"/>
      <c r="BU19" s="701"/>
      <c r="BV19" s="700"/>
      <c r="BW19" s="701"/>
      <c r="BX19" s="700"/>
      <c r="BY19" s="701"/>
      <c r="BZ19" s="700"/>
      <c r="CA19" s="701"/>
      <c r="CB19" s="700"/>
      <c r="CC19" s="701"/>
      <c r="CD19" s="700"/>
      <c r="CE19" s="701"/>
      <c r="CF19" s="700"/>
      <c r="CG19" s="701"/>
      <c r="CH19" s="700"/>
      <c r="CI19" s="701"/>
      <c r="CJ19" s="700"/>
      <c r="CK19" s="701"/>
      <c r="CL19" s="700"/>
      <c r="CM19" s="701"/>
      <c r="CN19" s="700"/>
      <c r="CO19" s="701"/>
      <c r="CP19" s="700"/>
      <c r="CQ19" s="701"/>
      <c r="CR19" s="700"/>
      <c r="CS19" s="701"/>
      <c r="CT19" s="700"/>
      <c r="CU19" s="701"/>
      <c r="CV19" s="700"/>
      <c r="CW19" s="701"/>
      <c r="CX19" s="700"/>
      <c r="CY19" s="701"/>
      <c r="CZ19" s="700"/>
      <c r="DA19" s="701"/>
      <c r="DB19" s="700"/>
      <c r="DC19" s="701"/>
      <c r="DD19" s="700"/>
      <c r="DE19" s="701"/>
      <c r="DF19" s="700"/>
      <c r="DG19" s="701"/>
      <c r="DH19" s="700"/>
      <c r="DI19" s="701"/>
      <c r="DJ19" s="700"/>
      <c r="DK19" s="701"/>
      <c r="DL19" s="700"/>
      <c r="DM19" s="701"/>
      <c r="DN19" s="700"/>
      <c r="DO19" s="701"/>
      <c r="DP19" s="700"/>
      <c r="DQ19" s="701"/>
      <c r="DR19" s="700"/>
      <c r="DS19" s="701"/>
      <c r="DT19" s="700"/>
      <c r="DU19" s="701"/>
      <c r="DV19" s="700"/>
      <c r="DW19" s="701"/>
      <c r="DX19" s="700"/>
      <c r="DY19" s="701"/>
      <c r="DZ19" s="700"/>
      <c r="EA19" s="701"/>
      <c r="EB19" s="700"/>
      <c r="EC19" s="709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105" t="s">
        <v>24</v>
      </c>
      <c r="C20" s="106" t="s">
        <v>48</v>
      </c>
      <c r="D20" s="107" t="s">
        <v>19</v>
      </c>
      <c r="E20" s="138" t="s">
        <v>14</v>
      </c>
      <c r="F20" s="779"/>
      <c r="G20" s="780"/>
      <c r="H20" s="777"/>
      <c r="I20" s="778"/>
      <c r="J20" s="777"/>
      <c r="K20" s="778"/>
      <c r="L20" s="777"/>
      <c r="M20" s="778"/>
      <c r="N20" s="777"/>
      <c r="O20" s="778"/>
      <c r="P20" s="777"/>
      <c r="Q20" s="778"/>
      <c r="R20" s="777"/>
      <c r="S20" s="778"/>
      <c r="T20" s="707">
        <v>45</v>
      </c>
      <c r="U20" s="708"/>
      <c r="V20" s="707">
        <v>160</v>
      </c>
      <c r="W20" s="708"/>
      <c r="X20" s="707">
        <v>160</v>
      </c>
      <c r="Y20" s="708"/>
      <c r="Z20" s="707">
        <v>160</v>
      </c>
      <c r="AA20" s="708"/>
      <c r="AB20" s="707">
        <v>160</v>
      </c>
      <c r="AC20" s="708"/>
      <c r="AD20" s="707">
        <v>160</v>
      </c>
      <c r="AE20" s="708"/>
      <c r="AF20" s="707">
        <v>160</v>
      </c>
      <c r="AG20" s="708"/>
      <c r="AH20" s="707">
        <v>160</v>
      </c>
      <c r="AI20" s="708"/>
      <c r="AJ20" s="707">
        <v>160</v>
      </c>
      <c r="AK20" s="708"/>
      <c r="AL20" s="707">
        <v>160</v>
      </c>
      <c r="AM20" s="708"/>
      <c r="AN20" s="707">
        <v>100</v>
      </c>
      <c r="AO20" s="708"/>
      <c r="AP20" s="707">
        <v>100</v>
      </c>
      <c r="AQ20" s="708"/>
      <c r="AR20" s="707">
        <v>100</v>
      </c>
      <c r="AS20" s="708"/>
      <c r="AT20" s="707">
        <v>160</v>
      </c>
      <c r="AU20" s="708"/>
      <c r="AV20" s="707">
        <v>160</v>
      </c>
      <c r="AW20" s="708"/>
      <c r="AX20" s="707">
        <v>160</v>
      </c>
      <c r="AY20" s="708"/>
      <c r="AZ20" s="707">
        <v>160</v>
      </c>
      <c r="BA20" s="708"/>
      <c r="BB20" s="707">
        <v>160</v>
      </c>
      <c r="BC20" s="708"/>
      <c r="BD20" s="707">
        <v>160</v>
      </c>
      <c r="BE20" s="708"/>
      <c r="BF20" s="707">
        <v>160</v>
      </c>
      <c r="BG20" s="708"/>
      <c r="BH20" s="707">
        <v>160</v>
      </c>
      <c r="BI20" s="708"/>
      <c r="BJ20" s="707">
        <v>160</v>
      </c>
      <c r="BK20" s="708"/>
      <c r="BL20" s="707">
        <v>160</v>
      </c>
      <c r="BM20" s="708"/>
      <c r="BN20" s="706">
        <v>45</v>
      </c>
      <c r="BO20" s="706"/>
      <c r="BP20" s="706">
        <v>45</v>
      </c>
      <c r="BQ20" s="706"/>
      <c r="BR20" s="706">
        <v>45</v>
      </c>
      <c r="BS20" s="706"/>
      <c r="BT20" s="706">
        <v>45</v>
      </c>
      <c r="BU20" s="706"/>
      <c r="BV20" s="706">
        <v>45</v>
      </c>
      <c r="BW20" s="706"/>
      <c r="BX20" s="706">
        <v>45</v>
      </c>
      <c r="BY20" s="706"/>
      <c r="BZ20" s="706">
        <v>45</v>
      </c>
      <c r="CA20" s="706"/>
      <c r="CB20" s="706">
        <v>45</v>
      </c>
      <c r="CC20" s="706"/>
      <c r="CD20" s="687"/>
      <c r="CE20" s="688"/>
      <c r="CF20" s="687"/>
      <c r="CG20" s="688"/>
      <c r="CH20" s="687"/>
      <c r="CI20" s="688"/>
      <c r="CJ20" s="687"/>
      <c r="CK20" s="688"/>
      <c r="CL20" s="687"/>
      <c r="CM20" s="688"/>
      <c r="CN20" s="687"/>
      <c r="CO20" s="688"/>
      <c r="CP20" s="687"/>
      <c r="CQ20" s="688"/>
      <c r="CR20" s="687"/>
      <c r="CS20" s="688"/>
      <c r="CT20" s="687"/>
      <c r="CU20" s="688"/>
      <c r="CV20" s="687"/>
      <c r="CW20" s="688"/>
      <c r="CX20" s="687"/>
      <c r="CY20" s="688"/>
      <c r="CZ20" s="687"/>
      <c r="DA20" s="688"/>
      <c r="DB20" s="687"/>
      <c r="DC20" s="688"/>
      <c r="DD20" s="687"/>
      <c r="DE20" s="688"/>
      <c r="DF20" s="687"/>
      <c r="DG20" s="688"/>
      <c r="DH20" s="687"/>
      <c r="DI20" s="688"/>
      <c r="DJ20" s="687"/>
      <c r="DK20" s="688"/>
      <c r="DL20" s="687"/>
      <c r="DM20" s="688"/>
      <c r="DN20" s="687"/>
      <c r="DO20" s="688"/>
      <c r="DP20" s="687"/>
      <c r="DQ20" s="688"/>
      <c r="DR20" s="707">
        <v>60</v>
      </c>
      <c r="DS20" s="708"/>
      <c r="DT20" s="707">
        <v>60</v>
      </c>
      <c r="DU20" s="708"/>
      <c r="DV20" s="707">
        <v>40</v>
      </c>
      <c r="DW20" s="708"/>
      <c r="DX20" s="687"/>
      <c r="DY20" s="688"/>
      <c r="DZ20" s="687"/>
      <c r="EA20" s="688"/>
      <c r="EB20" s="687"/>
      <c r="EC20" s="691"/>
      <c r="ED20" s="31"/>
      <c r="EE20" s="98">
        <v>1</v>
      </c>
      <c r="EF20" s="97"/>
      <c r="EG20" s="97"/>
      <c r="EH20" s="99"/>
      <c r="EI20" s="31"/>
      <c r="EJ20" s="31"/>
      <c r="EK20" s="41">
        <f t="shared" si="3"/>
        <v>3905</v>
      </c>
      <c r="EL20" s="66">
        <f t="shared" si="0"/>
        <v>0</v>
      </c>
      <c r="EM20" s="66">
        <f t="shared" si="1"/>
        <v>0</v>
      </c>
      <c r="EN20" s="42">
        <f t="shared" si="2"/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108"/>
      <c r="C21" s="109"/>
      <c r="D21" s="110"/>
      <c r="E21" s="137"/>
      <c r="F21" s="219"/>
      <c r="G21" s="219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700"/>
      <c r="U21" s="701"/>
      <c r="V21" s="700" t="s">
        <v>41</v>
      </c>
      <c r="W21" s="759"/>
      <c r="X21" s="759"/>
      <c r="Y21" s="759"/>
      <c r="Z21" s="759"/>
      <c r="AA21" s="759"/>
      <c r="AB21" s="759"/>
      <c r="AC21" s="759"/>
      <c r="AD21" s="759"/>
      <c r="AE21" s="759"/>
      <c r="AF21" s="759"/>
      <c r="AG21" s="759"/>
      <c r="AH21" s="759"/>
      <c r="AI21" s="759"/>
      <c r="AJ21" s="759"/>
      <c r="AK21" s="759"/>
      <c r="AL21" s="759"/>
      <c r="AM21" s="759"/>
      <c r="AN21" s="759"/>
      <c r="AO21" s="759"/>
      <c r="AP21" s="759"/>
      <c r="AQ21" s="759"/>
      <c r="AR21" s="759"/>
      <c r="AS21" s="759"/>
      <c r="AT21" s="759"/>
      <c r="AU21" s="759"/>
      <c r="AV21" s="759"/>
      <c r="AW21" s="759"/>
      <c r="AX21" s="759"/>
      <c r="AY21" s="759"/>
      <c r="AZ21" s="759"/>
      <c r="BA21" s="759"/>
      <c r="BB21" s="759"/>
      <c r="BC21" s="759"/>
      <c r="BD21" s="759"/>
      <c r="BE21" s="759"/>
      <c r="BF21" s="759"/>
      <c r="BG21" s="759"/>
      <c r="BH21" s="759"/>
      <c r="BI21" s="759"/>
      <c r="BJ21" s="759"/>
      <c r="BK21" s="759"/>
      <c r="BL21" s="759"/>
      <c r="BM21" s="759"/>
      <c r="BN21" s="759"/>
      <c r="BO21" s="701"/>
      <c r="BP21" s="700" t="s">
        <v>42</v>
      </c>
      <c r="BQ21" s="759"/>
      <c r="BR21" s="759"/>
      <c r="BS21" s="759"/>
      <c r="BT21" s="759"/>
      <c r="BU21" s="759"/>
      <c r="BV21" s="759"/>
      <c r="BW21" s="759"/>
      <c r="BX21" s="759"/>
      <c r="BY21" s="759"/>
      <c r="BZ21" s="759"/>
      <c r="CA21" s="759"/>
      <c r="CB21" s="759"/>
      <c r="CC21" s="759"/>
      <c r="CD21" s="700"/>
      <c r="CE21" s="701"/>
      <c r="CF21" s="700"/>
      <c r="CG21" s="701"/>
      <c r="CH21" s="700"/>
      <c r="CI21" s="701"/>
      <c r="CJ21" s="700"/>
      <c r="CK21" s="701"/>
      <c r="CL21" s="700"/>
      <c r="CM21" s="701"/>
      <c r="CN21" s="700"/>
      <c r="CO21" s="701"/>
      <c r="CP21" s="700"/>
      <c r="CQ21" s="701"/>
      <c r="CR21" s="700"/>
      <c r="CS21" s="701"/>
      <c r="CT21" s="700"/>
      <c r="CU21" s="701"/>
      <c r="CV21" s="700"/>
      <c r="CW21" s="701"/>
      <c r="CX21" s="700"/>
      <c r="CY21" s="701"/>
      <c r="CZ21" s="700"/>
      <c r="DA21" s="701"/>
      <c r="DB21" s="700"/>
      <c r="DC21" s="701"/>
      <c r="DD21" s="700"/>
      <c r="DE21" s="701"/>
      <c r="DF21" s="700"/>
      <c r="DG21" s="701"/>
      <c r="DH21" s="700"/>
      <c r="DI21" s="701"/>
      <c r="DJ21" s="700"/>
      <c r="DK21" s="701"/>
      <c r="DL21" s="700"/>
      <c r="DM21" s="701"/>
      <c r="DN21" s="156"/>
      <c r="DO21" s="759" t="s">
        <v>43</v>
      </c>
      <c r="DP21" s="759"/>
      <c r="DQ21" s="759"/>
      <c r="DR21" s="759"/>
      <c r="DS21" s="759"/>
      <c r="DT21" s="759"/>
      <c r="DU21" s="759"/>
      <c r="DV21" s="759"/>
      <c r="DW21" s="759"/>
      <c r="DX21" s="759"/>
      <c r="DY21" s="701"/>
      <c r="DZ21" s="700"/>
      <c r="EA21" s="701"/>
      <c r="EB21" s="700"/>
      <c r="EC21" s="709"/>
      <c r="ED21" s="31"/>
      <c r="EE21" s="98"/>
      <c r="EF21" s="97"/>
      <c r="EG21" s="97"/>
      <c r="EH21" s="99"/>
      <c r="EI21" s="31"/>
      <c r="EJ21" s="31"/>
      <c r="EK21" s="32">
        <f t="shared" si="3"/>
        <v>0</v>
      </c>
      <c r="EL21" s="37">
        <f t="shared" si="0"/>
        <v>0</v>
      </c>
      <c r="EM21" s="37">
        <f t="shared" si="1"/>
        <v>0</v>
      </c>
      <c r="EN21" s="34">
        <f t="shared" si="2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105" t="s">
        <v>22</v>
      </c>
      <c r="C22" s="106" t="s">
        <v>32</v>
      </c>
      <c r="D22" s="107" t="s">
        <v>31</v>
      </c>
      <c r="E22" s="138" t="s">
        <v>14</v>
      </c>
      <c r="F22" s="779"/>
      <c r="G22" s="780"/>
      <c r="H22" s="777"/>
      <c r="I22" s="778"/>
      <c r="J22" s="777"/>
      <c r="K22" s="778"/>
      <c r="L22" s="777"/>
      <c r="M22" s="778"/>
      <c r="N22" s="777"/>
      <c r="O22" s="778"/>
      <c r="P22" s="777"/>
      <c r="Q22" s="778"/>
      <c r="R22" s="777"/>
      <c r="S22" s="778"/>
      <c r="T22" s="797">
        <v>10</v>
      </c>
      <c r="U22" s="797"/>
      <c r="V22" s="797">
        <v>10</v>
      </c>
      <c r="W22" s="797"/>
      <c r="X22" s="797">
        <v>10</v>
      </c>
      <c r="Y22" s="797"/>
      <c r="Z22" s="797">
        <v>10</v>
      </c>
      <c r="AA22" s="797"/>
      <c r="AB22" s="797">
        <v>10</v>
      </c>
      <c r="AC22" s="797"/>
      <c r="AD22" s="797">
        <v>10</v>
      </c>
      <c r="AE22" s="797"/>
      <c r="AF22" s="797">
        <v>10</v>
      </c>
      <c r="AG22" s="797"/>
      <c r="AH22" s="797">
        <v>10</v>
      </c>
      <c r="AI22" s="797"/>
      <c r="AJ22" s="797">
        <v>10</v>
      </c>
      <c r="AK22" s="797"/>
      <c r="AL22" s="797">
        <v>10</v>
      </c>
      <c r="AM22" s="797"/>
      <c r="AN22" s="797">
        <v>10</v>
      </c>
      <c r="AO22" s="797"/>
      <c r="AP22" s="797">
        <v>5</v>
      </c>
      <c r="AQ22" s="797"/>
      <c r="AR22" s="797">
        <v>5</v>
      </c>
      <c r="AS22" s="797"/>
      <c r="AT22" s="797">
        <v>10</v>
      </c>
      <c r="AU22" s="797"/>
      <c r="AV22" s="797">
        <v>10</v>
      </c>
      <c r="AW22" s="797"/>
      <c r="AX22" s="797">
        <v>10</v>
      </c>
      <c r="AY22" s="797"/>
      <c r="AZ22" s="797">
        <v>10</v>
      </c>
      <c r="BA22" s="797"/>
      <c r="BB22" s="797">
        <v>10</v>
      </c>
      <c r="BC22" s="797"/>
      <c r="BD22" s="797">
        <v>10</v>
      </c>
      <c r="BE22" s="797"/>
      <c r="BF22" s="797">
        <v>10</v>
      </c>
      <c r="BG22" s="797"/>
      <c r="BH22" s="797">
        <v>10</v>
      </c>
      <c r="BI22" s="797"/>
      <c r="BJ22" s="797">
        <v>10</v>
      </c>
      <c r="BK22" s="797"/>
      <c r="BL22" s="797">
        <v>10</v>
      </c>
      <c r="BM22" s="797"/>
      <c r="BN22" s="797">
        <v>5</v>
      </c>
      <c r="BO22" s="797"/>
      <c r="BP22" s="797">
        <v>5</v>
      </c>
      <c r="BQ22" s="797"/>
      <c r="BR22" s="797">
        <v>10</v>
      </c>
      <c r="BS22" s="797"/>
      <c r="BT22" s="797">
        <v>10</v>
      </c>
      <c r="BU22" s="797"/>
      <c r="BV22" s="797">
        <v>10</v>
      </c>
      <c r="BW22" s="797"/>
      <c r="BX22" s="797">
        <v>10</v>
      </c>
      <c r="BY22" s="797"/>
      <c r="BZ22" s="797">
        <v>10</v>
      </c>
      <c r="CA22" s="797"/>
      <c r="CB22" s="797">
        <v>10</v>
      </c>
      <c r="CC22" s="797"/>
      <c r="CD22" s="807"/>
      <c r="CE22" s="808"/>
      <c r="CF22" s="807"/>
      <c r="CG22" s="808"/>
      <c r="CH22" s="807"/>
      <c r="CI22" s="808"/>
      <c r="CJ22" s="807"/>
      <c r="CK22" s="808"/>
      <c r="CL22" s="807"/>
      <c r="CM22" s="808"/>
      <c r="CN22" s="807"/>
      <c r="CO22" s="808"/>
      <c r="CP22" s="807"/>
      <c r="CQ22" s="808"/>
      <c r="CR22" s="807"/>
      <c r="CS22" s="808"/>
      <c r="CT22" s="807"/>
      <c r="CU22" s="808"/>
      <c r="CV22" s="807"/>
      <c r="CW22" s="808"/>
      <c r="CX22" s="807"/>
      <c r="CY22" s="808"/>
      <c r="CZ22" s="807"/>
      <c r="DA22" s="808"/>
      <c r="DB22" s="807"/>
      <c r="DC22" s="808"/>
      <c r="DD22" s="807"/>
      <c r="DE22" s="808"/>
      <c r="DF22" s="807"/>
      <c r="DG22" s="808"/>
      <c r="DH22" s="807"/>
      <c r="DI22" s="808"/>
      <c r="DJ22" s="807"/>
      <c r="DK22" s="808"/>
      <c r="DL22" s="807"/>
      <c r="DM22" s="808"/>
      <c r="DN22" s="807"/>
      <c r="DO22" s="808"/>
      <c r="DP22" s="807"/>
      <c r="DQ22" s="808"/>
      <c r="DR22" s="797">
        <v>10</v>
      </c>
      <c r="DS22" s="797"/>
      <c r="DT22" s="797">
        <v>10</v>
      </c>
      <c r="DU22" s="797"/>
      <c r="DV22" s="797">
        <v>10</v>
      </c>
      <c r="DW22" s="797"/>
      <c r="DX22" s="807"/>
      <c r="DY22" s="808"/>
      <c r="DZ22" s="807"/>
      <c r="EA22" s="808"/>
      <c r="EB22" s="807"/>
      <c r="EC22" s="809"/>
      <c r="ED22" s="31"/>
      <c r="EE22" s="98">
        <v>1</v>
      </c>
      <c r="EF22" s="97"/>
      <c r="EG22" s="97"/>
      <c r="EH22" s="99"/>
      <c r="EI22" s="31"/>
      <c r="EJ22" s="31"/>
      <c r="EK22" s="41">
        <f t="shared" si="3"/>
        <v>320</v>
      </c>
      <c r="EL22" s="66">
        <f t="shared" si="0"/>
        <v>0</v>
      </c>
      <c r="EM22" s="66">
        <f t="shared" si="1"/>
        <v>0</v>
      </c>
      <c r="EN22" s="42">
        <f t="shared" si="2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108"/>
      <c r="C23" s="109"/>
      <c r="D23" s="110"/>
      <c r="E23" s="137"/>
      <c r="F23" s="219"/>
      <c r="G23" s="219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700"/>
      <c r="U23" s="701"/>
      <c r="V23" s="700" t="s">
        <v>41</v>
      </c>
      <c r="W23" s="759"/>
      <c r="X23" s="759"/>
      <c r="Y23" s="759"/>
      <c r="Z23" s="759"/>
      <c r="AA23" s="759"/>
      <c r="AB23" s="759"/>
      <c r="AC23" s="759"/>
      <c r="AD23" s="759"/>
      <c r="AE23" s="759"/>
      <c r="AF23" s="759"/>
      <c r="AG23" s="759"/>
      <c r="AH23" s="759"/>
      <c r="AI23" s="759"/>
      <c r="AJ23" s="759"/>
      <c r="AK23" s="759"/>
      <c r="AL23" s="759"/>
      <c r="AM23" s="759"/>
      <c r="AN23" s="759"/>
      <c r="AO23" s="759"/>
      <c r="AP23" s="759"/>
      <c r="AQ23" s="759"/>
      <c r="AR23" s="759"/>
      <c r="AS23" s="759"/>
      <c r="AT23" s="759"/>
      <c r="AU23" s="759"/>
      <c r="AV23" s="759"/>
      <c r="AW23" s="759"/>
      <c r="AX23" s="759"/>
      <c r="AY23" s="759"/>
      <c r="AZ23" s="759"/>
      <c r="BA23" s="759"/>
      <c r="BB23" s="759"/>
      <c r="BC23" s="759"/>
      <c r="BD23" s="759"/>
      <c r="BE23" s="759"/>
      <c r="BF23" s="759"/>
      <c r="BG23" s="759"/>
      <c r="BH23" s="759"/>
      <c r="BI23" s="759"/>
      <c r="BJ23" s="759"/>
      <c r="BK23" s="759"/>
      <c r="BL23" s="759"/>
      <c r="BM23" s="759"/>
      <c r="BN23" s="759"/>
      <c r="BO23" s="701"/>
      <c r="BP23" s="700" t="s">
        <v>42</v>
      </c>
      <c r="BQ23" s="759"/>
      <c r="BR23" s="759"/>
      <c r="BS23" s="759"/>
      <c r="BT23" s="759"/>
      <c r="BU23" s="759"/>
      <c r="BV23" s="759"/>
      <c r="BW23" s="759"/>
      <c r="BX23" s="759"/>
      <c r="BY23" s="759"/>
      <c r="BZ23" s="759"/>
      <c r="CA23" s="759"/>
      <c r="CB23" s="759"/>
      <c r="CC23" s="759"/>
      <c r="CD23" s="164"/>
      <c r="CE23" s="164"/>
      <c r="CF23" s="164"/>
      <c r="CG23" s="164"/>
      <c r="CH23" s="164"/>
      <c r="CI23" s="164"/>
      <c r="CJ23" s="164"/>
      <c r="CK23" s="164"/>
      <c r="CL23" s="164"/>
      <c r="CM23" s="157"/>
      <c r="CN23" s="700"/>
      <c r="CO23" s="701"/>
      <c r="CP23" s="700"/>
      <c r="CQ23" s="701"/>
      <c r="CR23" s="700"/>
      <c r="CS23" s="701"/>
      <c r="CT23" s="700"/>
      <c r="CU23" s="701"/>
      <c r="CV23" s="700"/>
      <c r="CW23" s="701"/>
      <c r="CX23" s="700"/>
      <c r="CY23" s="701"/>
      <c r="CZ23" s="700"/>
      <c r="DA23" s="701"/>
      <c r="DB23" s="700"/>
      <c r="DC23" s="701"/>
      <c r="DD23" s="700"/>
      <c r="DE23" s="701"/>
      <c r="DF23" s="700"/>
      <c r="DG23" s="701"/>
      <c r="DH23" s="700"/>
      <c r="DI23" s="701"/>
      <c r="DJ23" s="700"/>
      <c r="DK23" s="701"/>
      <c r="DL23" s="700"/>
      <c r="DM23" s="701"/>
      <c r="DN23" s="245"/>
      <c r="DO23" s="759" t="s">
        <v>43</v>
      </c>
      <c r="DP23" s="759"/>
      <c r="DQ23" s="759"/>
      <c r="DR23" s="759"/>
      <c r="DS23" s="759"/>
      <c r="DT23" s="759"/>
      <c r="DU23" s="759"/>
      <c r="DV23" s="759"/>
      <c r="DW23" s="759"/>
      <c r="DX23" s="759"/>
      <c r="DY23" s="701"/>
      <c r="DZ23" s="700"/>
      <c r="EA23" s="701"/>
      <c r="EB23" s="700"/>
      <c r="EC23" s="709"/>
      <c r="ED23" s="31"/>
      <c r="EE23" s="98"/>
      <c r="EF23" s="97"/>
      <c r="EG23" s="97"/>
      <c r="EH23" s="99"/>
      <c r="EI23" s="31"/>
      <c r="EJ23" s="31"/>
      <c r="EK23" s="32">
        <f t="shared" si="3"/>
        <v>0</v>
      </c>
      <c r="EL23" s="37">
        <f t="shared" si="0"/>
        <v>0</v>
      </c>
      <c r="EM23" s="37">
        <f t="shared" si="1"/>
        <v>0</v>
      </c>
      <c r="EN23" s="34">
        <f t="shared" si="2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111" t="s">
        <v>24</v>
      </c>
      <c r="C24" s="342" t="s">
        <v>118</v>
      </c>
      <c r="D24" s="107" t="s">
        <v>19</v>
      </c>
      <c r="E24" s="343" t="s">
        <v>0</v>
      </c>
      <c r="F24" s="773"/>
      <c r="G24" s="773"/>
      <c r="H24" s="764"/>
      <c r="I24" s="764"/>
      <c r="J24" s="764"/>
      <c r="K24" s="764"/>
      <c r="L24" s="764"/>
      <c r="M24" s="764"/>
      <c r="N24" s="764"/>
      <c r="O24" s="764"/>
      <c r="P24" s="764"/>
      <c r="Q24" s="764"/>
      <c r="R24" s="764"/>
      <c r="S24" s="764"/>
      <c r="T24" s="707">
        <v>40</v>
      </c>
      <c r="U24" s="708"/>
      <c r="V24" s="707">
        <v>60</v>
      </c>
      <c r="W24" s="708"/>
      <c r="X24" s="707">
        <v>60</v>
      </c>
      <c r="Y24" s="708"/>
      <c r="Z24" s="707">
        <v>60</v>
      </c>
      <c r="AA24" s="708"/>
      <c r="AB24" s="707">
        <v>60</v>
      </c>
      <c r="AC24" s="708"/>
      <c r="AD24" s="707">
        <v>60</v>
      </c>
      <c r="AE24" s="708"/>
      <c r="AF24" s="707">
        <v>60</v>
      </c>
      <c r="AG24" s="708"/>
      <c r="AH24" s="707">
        <v>60</v>
      </c>
      <c r="AI24" s="708"/>
      <c r="AJ24" s="707">
        <v>60</v>
      </c>
      <c r="AK24" s="708"/>
      <c r="AL24" s="707">
        <v>60</v>
      </c>
      <c r="AM24" s="708"/>
      <c r="AN24" s="707">
        <v>60</v>
      </c>
      <c r="AO24" s="708"/>
      <c r="AP24" s="707">
        <v>40</v>
      </c>
      <c r="AQ24" s="708"/>
      <c r="AR24" s="707">
        <v>40</v>
      </c>
      <c r="AS24" s="708"/>
      <c r="AT24" s="707">
        <v>60</v>
      </c>
      <c r="AU24" s="708"/>
      <c r="AV24" s="707">
        <v>60</v>
      </c>
      <c r="AW24" s="708"/>
      <c r="AX24" s="707">
        <v>60</v>
      </c>
      <c r="AY24" s="708"/>
      <c r="AZ24" s="707">
        <v>60</v>
      </c>
      <c r="BA24" s="708"/>
      <c r="BB24" s="707">
        <v>60</v>
      </c>
      <c r="BC24" s="708"/>
      <c r="BD24" s="707">
        <v>60</v>
      </c>
      <c r="BE24" s="708"/>
      <c r="BF24" s="707">
        <v>60</v>
      </c>
      <c r="BG24" s="708"/>
      <c r="BH24" s="707">
        <v>60</v>
      </c>
      <c r="BI24" s="708"/>
      <c r="BJ24" s="707">
        <v>60</v>
      </c>
      <c r="BK24" s="708"/>
      <c r="BL24" s="707">
        <v>60</v>
      </c>
      <c r="BM24" s="708"/>
      <c r="BN24" s="707">
        <v>40</v>
      </c>
      <c r="BO24" s="708"/>
      <c r="BP24" s="687"/>
      <c r="BQ24" s="688"/>
      <c r="BR24" s="687"/>
      <c r="BS24" s="688"/>
      <c r="BT24" s="687"/>
      <c r="BU24" s="688"/>
      <c r="BV24" s="687"/>
      <c r="BW24" s="688"/>
      <c r="BX24" s="687"/>
      <c r="BY24" s="688"/>
      <c r="BZ24" s="687"/>
      <c r="CA24" s="688"/>
      <c r="CB24" s="687"/>
      <c r="CC24" s="688"/>
      <c r="CD24" s="687"/>
      <c r="CE24" s="688"/>
      <c r="CF24" s="687"/>
      <c r="CG24" s="688"/>
      <c r="CH24" s="687"/>
      <c r="CI24" s="688"/>
      <c r="CJ24" s="687"/>
      <c r="CK24" s="688"/>
      <c r="CL24" s="687"/>
      <c r="CM24" s="688"/>
      <c r="CN24" s="706">
        <v>20</v>
      </c>
      <c r="CO24" s="706"/>
      <c r="CP24" s="706">
        <v>40</v>
      </c>
      <c r="CQ24" s="706"/>
      <c r="CR24" s="706">
        <v>40</v>
      </c>
      <c r="CS24" s="706"/>
      <c r="CT24" s="706">
        <v>40</v>
      </c>
      <c r="CU24" s="706"/>
      <c r="CV24" s="706">
        <v>40</v>
      </c>
      <c r="CW24" s="706"/>
      <c r="CX24" s="706">
        <v>40</v>
      </c>
      <c r="CY24" s="706"/>
      <c r="CZ24" s="687"/>
      <c r="DA24" s="688"/>
      <c r="DB24" s="687"/>
      <c r="DC24" s="688"/>
      <c r="DD24" s="687"/>
      <c r="DE24" s="688"/>
      <c r="DF24" s="687"/>
      <c r="DG24" s="688"/>
      <c r="DH24" s="687"/>
      <c r="DI24" s="688"/>
      <c r="DJ24" s="687"/>
      <c r="DK24" s="688"/>
      <c r="DL24" s="687"/>
      <c r="DM24" s="688"/>
      <c r="DN24" s="687"/>
      <c r="DO24" s="688"/>
      <c r="DP24" s="687"/>
      <c r="DQ24" s="688"/>
      <c r="DR24" s="687"/>
      <c r="DS24" s="688"/>
      <c r="DT24" s="687"/>
      <c r="DU24" s="688"/>
      <c r="DV24" s="687"/>
      <c r="DW24" s="688"/>
      <c r="DX24" s="687"/>
      <c r="DY24" s="688"/>
      <c r="DZ24" s="687"/>
      <c r="EA24" s="688"/>
      <c r="EB24" s="687"/>
      <c r="EC24" s="691"/>
      <c r="ED24" s="31"/>
      <c r="EE24" s="98"/>
      <c r="EF24" s="97">
        <v>1</v>
      </c>
      <c r="EG24" s="97"/>
      <c r="EH24" s="99"/>
      <c r="EI24" s="31"/>
      <c r="EJ24" s="31"/>
      <c r="EK24" s="41">
        <f t="shared" si="3"/>
        <v>0</v>
      </c>
      <c r="EL24" s="66">
        <f t="shared" si="0"/>
        <v>1580</v>
      </c>
      <c r="EM24" s="66">
        <f t="shared" si="1"/>
        <v>0</v>
      </c>
      <c r="EN24" s="42">
        <f t="shared" si="2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25.5" customHeight="1" x14ac:dyDescent="0.2">
      <c r="A25" s="65"/>
      <c r="B25" s="108"/>
      <c r="C25" s="169"/>
      <c r="D25" s="170"/>
      <c r="E25" s="171"/>
      <c r="F25" s="220"/>
      <c r="G25" s="220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804" t="s">
        <v>117</v>
      </c>
      <c r="U25" s="805"/>
      <c r="V25" s="805"/>
      <c r="W25" s="805"/>
      <c r="X25" s="805"/>
      <c r="Y25" s="805"/>
      <c r="Z25" s="805"/>
      <c r="AA25" s="805"/>
      <c r="AB25" s="805"/>
      <c r="AC25" s="805"/>
      <c r="AD25" s="805"/>
      <c r="AE25" s="805"/>
      <c r="AF25" s="805"/>
      <c r="AG25" s="805"/>
      <c r="AH25" s="805"/>
      <c r="AI25" s="805"/>
      <c r="AJ25" s="805"/>
      <c r="AK25" s="805"/>
      <c r="AL25" s="805"/>
      <c r="AM25" s="805"/>
      <c r="AN25" s="805"/>
      <c r="AO25" s="805"/>
      <c r="AP25" s="805"/>
      <c r="AQ25" s="806"/>
      <c r="AR25" s="804" t="s">
        <v>119</v>
      </c>
      <c r="AS25" s="805"/>
      <c r="AT25" s="805"/>
      <c r="AU25" s="805"/>
      <c r="AV25" s="805"/>
      <c r="AW25" s="805"/>
      <c r="AX25" s="805"/>
      <c r="AY25" s="805"/>
      <c r="AZ25" s="805"/>
      <c r="BA25" s="805"/>
      <c r="BB25" s="805"/>
      <c r="BC25" s="805"/>
      <c r="BD25" s="805"/>
      <c r="BE25" s="805"/>
      <c r="BF25" s="805"/>
      <c r="BG25" s="805"/>
      <c r="BH25" s="805"/>
      <c r="BI25" s="805"/>
      <c r="BJ25" s="805"/>
      <c r="BK25" s="805"/>
      <c r="BL25" s="805"/>
      <c r="BM25" s="805"/>
      <c r="BN25" s="805"/>
      <c r="BO25" s="806"/>
      <c r="BP25" s="700" t="s">
        <v>39</v>
      </c>
      <c r="BQ25" s="759"/>
      <c r="BR25" s="759"/>
      <c r="BS25" s="759"/>
      <c r="BT25" s="759"/>
      <c r="BU25" s="759"/>
      <c r="BV25" s="759"/>
      <c r="BW25" s="759"/>
      <c r="BX25" s="759"/>
      <c r="BY25" s="759"/>
      <c r="BZ25" s="759"/>
      <c r="CA25" s="759"/>
      <c r="CB25" s="759"/>
      <c r="CC25" s="759"/>
      <c r="CD25" s="759"/>
      <c r="CE25" s="759"/>
      <c r="CF25" s="759"/>
      <c r="CG25" s="759"/>
      <c r="CH25" s="759"/>
      <c r="CI25" s="759"/>
      <c r="CJ25" s="759"/>
      <c r="CK25" s="759"/>
      <c r="CL25" s="759"/>
      <c r="CM25" s="701"/>
      <c r="CN25" s="700" t="s">
        <v>40</v>
      </c>
      <c r="CO25" s="759"/>
      <c r="CP25" s="759"/>
      <c r="CQ25" s="759"/>
      <c r="CR25" s="759"/>
      <c r="CS25" s="759"/>
      <c r="CT25" s="759"/>
      <c r="CU25" s="759"/>
      <c r="CV25" s="759"/>
      <c r="CW25" s="759"/>
      <c r="CX25" s="759"/>
      <c r="CY25" s="759"/>
      <c r="CZ25" s="759"/>
      <c r="DA25" s="759"/>
      <c r="DB25" s="759"/>
      <c r="DC25" s="701"/>
      <c r="DD25" s="700"/>
      <c r="DE25" s="701"/>
      <c r="DF25" s="700"/>
      <c r="DG25" s="701"/>
      <c r="DH25" s="700"/>
      <c r="DI25" s="701"/>
      <c r="DJ25" s="700"/>
      <c r="DK25" s="701"/>
      <c r="DL25" s="156"/>
      <c r="DM25" s="157"/>
      <c r="DN25" s="700"/>
      <c r="DO25" s="701"/>
      <c r="DP25" s="700"/>
      <c r="DQ25" s="701"/>
      <c r="DR25" s="700"/>
      <c r="DS25" s="701"/>
      <c r="DT25" s="700"/>
      <c r="DU25" s="701"/>
      <c r="DV25" s="700"/>
      <c r="DW25" s="701"/>
      <c r="DX25" s="700"/>
      <c r="DY25" s="701"/>
      <c r="DZ25" s="700"/>
      <c r="EA25" s="701"/>
      <c r="EB25" s="700"/>
      <c r="EC25" s="709"/>
      <c r="ED25" s="31"/>
      <c r="EE25" s="98"/>
      <c r="EF25" s="97"/>
      <c r="EG25" s="97"/>
      <c r="EH25" s="99"/>
      <c r="EI25" s="31"/>
      <c r="EJ25" s="31"/>
      <c r="EK25" s="32">
        <f t="shared" si="3"/>
        <v>0</v>
      </c>
      <c r="EL25" s="37">
        <f t="shared" si="0"/>
        <v>0</v>
      </c>
      <c r="EM25" s="37">
        <f t="shared" si="1"/>
        <v>0</v>
      </c>
      <c r="EN25" s="34">
        <f t="shared" si="2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111" t="s">
        <v>24</v>
      </c>
      <c r="C26" s="106" t="s">
        <v>49</v>
      </c>
      <c r="D26" s="107" t="s">
        <v>35</v>
      </c>
      <c r="E26" s="138" t="s">
        <v>0</v>
      </c>
      <c r="F26" s="773"/>
      <c r="G26" s="773"/>
      <c r="H26" s="764"/>
      <c r="I26" s="764"/>
      <c r="J26" s="764"/>
      <c r="K26" s="764"/>
      <c r="L26" s="764"/>
      <c r="M26" s="764"/>
      <c r="N26" s="764"/>
      <c r="O26" s="764"/>
      <c r="P26" s="764"/>
      <c r="Q26" s="764"/>
      <c r="R26" s="764"/>
      <c r="S26" s="764"/>
      <c r="T26" s="794">
        <v>10</v>
      </c>
      <c r="U26" s="794"/>
      <c r="V26" s="794">
        <v>10</v>
      </c>
      <c r="W26" s="794"/>
      <c r="X26" s="794">
        <v>10</v>
      </c>
      <c r="Y26" s="794"/>
      <c r="Z26" s="794">
        <v>10</v>
      </c>
      <c r="AA26" s="794"/>
      <c r="AB26" s="794">
        <v>10</v>
      </c>
      <c r="AC26" s="794"/>
      <c r="AD26" s="794">
        <v>10</v>
      </c>
      <c r="AE26" s="794"/>
      <c r="AF26" s="794">
        <v>10</v>
      </c>
      <c r="AG26" s="794"/>
      <c r="AH26" s="794">
        <v>10</v>
      </c>
      <c r="AI26" s="794"/>
      <c r="AJ26" s="794">
        <v>10</v>
      </c>
      <c r="AK26" s="794"/>
      <c r="AL26" s="794">
        <v>10</v>
      </c>
      <c r="AM26" s="794"/>
      <c r="AN26" s="794">
        <v>10</v>
      </c>
      <c r="AO26" s="794"/>
      <c r="AP26" s="794">
        <v>5</v>
      </c>
      <c r="AQ26" s="794"/>
      <c r="AR26" s="794">
        <v>5</v>
      </c>
      <c r="AS26" s="794"/>
      <c r="AT26" s="794">
        <v>10</v>
      </c>
      <c r="AU26" s="794"/>
      <c r="AV26" s="794">
        <v>10</v>
      </c>
      <c r="AW26" s="794"/>
      <c r="AX26" s="794">
        <v>10</v>
      </c>
      <c r="AY26" s="794"/>
      <c r="AZ26" s="794">
        <v>10</v>
      </c>
      <c r="BA26" s="794"/>
      <c r="BB26" s="794">
        <v>10</v>
      </c>
      <c r="BC26" s="794"/>
      <c r="BD26" s="794">
        <v>10</v>
      </c>
      <c r="BE26" s="794"/>
      <c r="BF26" s="794">
        <v>10</v>
      </c>
      <c r="BG26" s="794"/>
      <c r="BH26" s="794">
        <v>10</v>
      </c>
      <c r="BI26" s="794"/>
      <c r="BJ26" s="794">
        <v>10</v>
      </c>
      <c r="BK26" s="794"/>
      <c r="BL26" s="794">
        <v>10</v>
      </c>
      <c r="BM26" s="794"/>
      <c r="BN26" s="794">
        <v>5</v>
      </c>
      <c r="BO26" s="794"/>
      <c r="BP26" s="807"/>
      <c r="BQ26" s="808"/>
      <c r="BR26" s="807"/>
      <c r="BS26" s="808"/>
      <c r="BT26" s="807"/>
      <c r="BU26" s="808"/>
      <c r="BV26" s="807"/>
      <c r="BW26" s="808"/>
      <c r="BX26" s="807"/>
      <c r="BY26" s="808"/>
      <c r="BZ26" s="807"/>
      <c r="CA26" s="808"/>
      <c r="CB26" s="807"/>
      <c r="CC26" s="808"/>
      <c r="CD26" s="807"/>
      <c r="CE26" s="808"/>
      <c r="CF26" s="807"/>
      <c r="CG26" s="808"/>
      <c r="CH26" s="807"/>
      <c r="CI26" s="808"/>
      <c r="CJ26" s="807"/>
      <c r="CK26" s="808"/>
      <c r="CL26" s="807"/>
      <c r="CM26" s="808"/>
      <c r="CN26" s="797">
        <v>10</v>
      </c>
      <c r="CO26" s="797"/>
      <c r="CP26" s="797">
        <v>10</v>
      </c>
      <c r="CQ26" s="797"/>
      <c r="CR26" s="797">
        <v>10</v>
      </c>
      <c r="CS26" s="797"/>
      <c r="CT26" s="797">
        <v>10</v>
      </c>
      <c r="CU26" s="797"/>
      <c r="CV26" s="797">
        <v>10</v>
      </c>
      <c r="CW26" s="797"/>
      <c r="CX26" s="797">
        <v>10</v>
      </c>
      <c r="CY26" s="797"/>
      <c r="CZ26" s="807"/>
      <c r="DA26" s="808"/>
      <c r="DB26" s="807"/>
      <c r="DC26" s="808"/>
      <c r="DD26" s="807"/>
      <c r="DE26" s="808"/>
      <c r="DF26" s="807"/>
      <c r="DG26" s="808"/>
      <c r="DH26" s="807"/>
      <c r="DI26" s="808"/>
      <c r="DJ26" s="807"/>
      <c r="DK26" s="808"/>
      <c r="DL26" s="807"/>
      <c r="DM26" s="808"/>
      <c r="DN26" s="807"/>
      <c r="DO26" s="808"/>
      <c r="DP26" s="807"/>
      <c r="DQ26" s="808"/>
      <c r="DR26" s="807"/>
      <c r="DS26" s="808"/>
      <c r="DT26" s="807"/>
      <c r="DU26" s="808"/>
      <c r="DV26" s="807"/>
      <c r="DW26" s="808"/>
      <c r="DX26" s="807"/>
      <c r="DY26" s="808"/>
      <c r="DZ26" s="807"/>
      <c r="EA26" s="808"/>
      <c r="EB26" s="807"/>
      <c r="EC26" s="809"/>
      <c r="ED26" s="31"/>
      <c r="EE26" s="98"/>
      <c r="EF26" s="97">
        <v>1</v>
      </c>
      <c r="EG26" s="97"/>
      <c r="EH26" s="99"/>
      <c r="EI26" s="31"/>
      <c r="EJ26" s="31"/>
      <c r="EK26" s="41">
        <f t="shared" si="3"/>
        <v>0</v>
      </c>
      <c r="EL26" s="66">
        <f t="shared" si="0"/>
        <v>285</v>
      </c>
      <c r="EM26" s="66">
        <f t="shared" si="1"/>
        <v>0</v>
      </c>
      <c r="EN26" s="42">
        <f t="shared" si="2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24.75" customHeight="1" x14ac:dyDescent="0.2">
      <c r="A27" s="65"/>
      <c r="B27" s="112"/>
      <c r="C27" s="109"/>
      <c r="D27" s="110"/>
      <c r="E27" s="137"/>
      <c r="F27" s="220"/>
      <c r="G27" s="220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4"/>
      <c r="T27" s="804" t="s">
        <v>117</v>
      </c>
      <c r="U27" s="805"/>
      <c r="V27" s="805"/>
      <c r="W27" s="805"/>
      <c r="X27" s="805"/>
      <c r="Y27" s="805"/>
      <c r="Z27" s="805"/>
      <c r="AA27" s="805"/>
      <c r="AB27" s="805"/>
      <c r="AC27" s="805"/>
      <c r="AD27" s="805"/>
      <c r="AE27" s="805"/>
      <c r="AF27" s="805"/>
      <c r="AG27" s="805"/>
      <c r="AH27" s="805"/>
      <c r="AI27" s="805"/>
      <c r="AJ27" s="805"/>
      <c r="AK27" s="805"/>
      <c r="AL27" s="805"/>
      <c r="AM27" s="805"/>
      <c r="AN27" s="805"/>
      <c r="AO27" s="805"/>
      <c r="AP27" s="805"/>
      <c r="AQ27" s="806"/>
      <c r="AR27" s="804" t="s">
        <v>120</v>
      </c>
      <c r="AS27" s="805"/>
      <c r="AT27" s="805"/>
      <c r="AU27" s="805"/>
      <c r="AV27" s="805"/>
      <c r="AW27" s="805"/>
      <c r="AX27" s="805"/>
      <c r="AY27" s="805"/>
      <c r="AZ27" s="805"/>
      <c r="BA27" s="805"/>
      <c r="BB27" s="805"/>
      <c r="BC27" s="805"/>
      <c r="BD27" s="805"/>
      <c r="BE27" s="805"/>
      <c r="BF27" s="805"/>
      <c r="BG27" s="805"/>
      <c r="BH27" s="805"/>
      <c r="BI27" s="805"/>
      <c r="BJ27" s="805"/>
      <c r="BK27" s="805"/>
      <c r="BL27" s="805"/>
      <c r="BM27" s="805"/>
      <c r="BN27" s="805"/>
      <c r="BO27" s="806"/>
      <c r="BP27" s="700" t="s">
        <v>39</v>
      </c>
      <c r="BQ27" s="759"/>
      <c r="BR27" s="759"/>
      <c r="BS27" s="759"/>
      <c r="BT27" s="759"/>
      <c r="BU27" s="759"/>
      <c r="BV27" s="759"/>
      <c r="BW27" s="759"/>
      <c r="BX27" s="759"/>
      <c r="BY27" s="759"/>
      <c r="BZ27" s="759"/>
      <c r="CA27" s="759"/>
      <c r="CB27" s="759"/>
      <c r="CC27" s="759"/>
      <c r="CD27" s="759"/>
      <c r="CE27" s="759"/>
      <c r="CF27" s="759"/>
      <c r="CG27" s="759"/>
      <c r="CH27" s="759"/>
      <c r="CI27" s="759"/>
      <c r="CJ27" s="759"/>
      <c r="CK27" s="759"/>
      <c r="CL27" s="759"/>
      <c r="CM27" s="701"/>
      <c r="CN27" s="700" t="s">
        <v>40</v>
      </c>
      <c r="CO27" s="759"/>
      <c r="CP27" s="759"/>
      <c r="CQ27" s="759"/>
      <c r="CR27" s="759"/>
      <c r="CS27" s="759"/>
      <c r="CT27" s="759"/>
      <c r="CU27" s="759"/>
      <c r="CV27" s="759"/>
      <c r="CW27" s="759"/>
      <c r="CX27" s="759"/>
      <c r="CY27" s="759"/>
      <c r="CZ27" s="759"/>
      <c r="DA27" s="759"/>
      <c r="DB27" s="759"/>
      <c r="DC27" s="701"/>
      <c r="DD27" s="700"/>
      <c r="DE27" s="701"/>
      <c r="DF27" s="700"/>
      <c r="DG27" s="701"/>
      <c r="DH27" s="700"/>
      <c r="DI27" s="701"/>
      <c r="DJ27" s="700"/>
      <c r="DK27" s="701"/>
      <c r="DL27" s="156"/>
      <c r="DM27" s="157"/>
      <c r="DN27" s="700"/>
      <c r="DO27" s="701"/>
      <c r="DP27" s="700"/>
      <c r="DQ27" s="701"/>
      <c r="DR27" s="700"/>
      <c r="DS27" s="701"/>
      <c r="DT27" s="700"/>
      <c r="DU27" s="701"/>
      <c r="DV27" s="700"/>
      <c r="DW27" s="701"/>
      <c r="DX27" s="700"/>
      <c r="DY27" s="701"/>
      <c r="DZ27" s="700"/>
      <c r="EA27" s="701"/>
      <c r="EB27" s="700"/>
      <c r="EC27" s="709"/>
      <c r="ED27" s="31"/>
      <c r="EE27" s="98"/>
      <c r="EF27" s="97"/>
      <c r="EG27" s="97"/>
      <c r="EH27" s="99"/>
      <c r="EI27" s="31"/>
      <c r="EJ27" s="31"/>
      <c r="EK27" s="32">
        <f t="shared" si="3"/>
        <v>0</v>
      </c>
      <c r="EL27" s="37">
        <f t="shared" si="0"/>
        <v>0</v>
      </c>
      <c r="EM27" s="37">
        <f t="shared" si="1"/>
        <v>0</v>
      </c>
      <c r="EN27" s="34">
        <f t="shared" si="2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ht="9" customHeight="1" x14ac:dyDescent="0.2">
      <c r="A28" s="65"/>
      <c r="B28" s="105" t="s">
        <v>24</v>
      </c>
      <c r="C28" s="342" t="s">
        <v>54</v>
      </c>
      <c r="D28" s="107" t="s">
        <v>19</v>
      </c>
      <c r="E28" s="343" t="s">
        <v>21</v>
      </c>
      <c r="F28" s="773"/>
      <c r="G28" s="773"/>
      <c r="H28" s="764"/>
      <c r="I28" s="764"/>
      <c r="J28" s="764"/>
      <c r="K28" s="764"/>
      <c r="L28" s="764"/>
      <c r="M28" s="764"/>
      <c r="N28" s="764"/>
      <c r="O28" s="764"/>
      <c r="P28" s="764"/>
      <c r="Q28" s="764"/>
      <c r="R28" s="764"/>
      <c r="S28" s="764"/>
      <c r="T28" s="777"/>
      <c r="U28" s="778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64"/>
      <c r="AI28" s="764"/>
      <c r="AJ28" s="764"/>
      <c r="AK28" s="764"/>
      <c r="AL28" s="764"/>
      <c r="AM28" s="764"/>
      <c r="AN28" s="764"/>
      <c r="AO28" s="764"/>
      <c r="AP28" s="764"/>
      <c r="AQ28" s="764"/>
      <c r="AR28" s="707">
        <v>60</v>
      </c>
      <c r="AS28" s="708"/>
      <c r="AT28" s="707">
        <v>60</v>
      </c>
      <c r="AU28" s="708"/>
      <c r="AV28" s="707">
        <v>60</v>
      </c>
      <c r="AW28" s="708"/>
      <c r="AX28" s="707">
        <v>60</v>
      </c>
      <c r="AY28" s="708"/>
      <c r="AZ28" s="707">
        <v>60</v>
      </c>
      <c r="BA28" s="708"/>
      <c r="BB28" s="707">
        <v>60</v>
      </c>
      <c r="BC28" s="708"/>
      <c r="BD28" s="707">
        <v>60</v>
      </c>
      <c r="BE28" s="708"/>
      <c r="BF28" s="707">
        <v>60</v>
      </c>
      <c r="BG28" s="708"/>
      <c r="BH28" s="707">
        <v>60</v>
      </c>
      <c r="BI28" s="708"/>
      <c r="BJ28" s="707">
        <v>60</v>
      </c>
      <c r="BK28" s="708"/>
      <c r="BL28" s="707">
        <v>60</v>
      </c>
      <c r="BM28" s="708"/>
      <c r="BN28" s="707">
        <v>60</v>
      </c>
      <c r="BO28" s="708"/>
      <c r="BP28" s="707">
        <v>60</v>
      </c>
      <c r="BQ28" s="708"/>
      <c r="BR28" s="707">
        <v>60</v>
      </c>
      <c r="BS28" s="708"/>
      <c r="BT28" s="706">
        <v>100</v>
      </c>
      <c r="BU28" s="706"/>
      <c r="BV28" s="706">
        <v>100</v>
      </c>
      <c r="BW28" s="706"/>
      <c r="BX28" s="706">
        <v>100</v>
      </c>
      <c r="BY28" s="706"/>
      <c r="BZ28" s="706">
        <v>100</v>
      </c>
      <c r="CA28" s="706"/>
      <c r="CB28" s="706">
        <v>100</v>
      </c>
      <c r="CC28" s="706"/>
      <c r="CD28" s="706">
        <v>100</v>
      </c>
      <c r="CE28" s="706"/>
      <c r="CF28" s="706">
        <v>100</v>
      </c>
      <c r="CG28" s="706"/>
      <c r="CH28" s="706">
        <v>100</v>
      </c>
      <c r="CI28" s="706"/>
      <c r="CJ28" s="706">
        <v>100</v>
      </c>
      <c r="CK28" s="706"/>
      <c r="CL28" s="706">
        <v>85</v>
      </c>
      <c r="CM28" s="706"/>
      <c r="CN28" s="706">
        <v>85</v>
      </c>
      <c r="CO28" s="706"/>
      <c r="CP28" s="706">
        <v>85</v>
      </c>
      <c r="CQ28" s="706"/>
      <c r="CR28" s="706">
        <v>100</v>
      </c>
      <c r="CS28" s="706"/>
      <c r="CT28" s="706">
        <v>100</v>
      </c>
      <c r="CU28" s="706"/>
      <c r="CV28" s="706">
        <v>100</v>
      </c>
      <c r="CW28" s="706"/>
      <c r="CX28" s="706">
        <v>100</v>
      </c>
      <c r="CY28" s="706"/>
      <c r="CZ28" s="706">
        <v>100</v>
      </c>
      <c r="DA28" s="706"/>
      <c r="DB28" s="706">
        <v>100</v>
      </c>
      <c r="DC28" s="706"/>
      <c r="DD28" s="706">
        <v>100</v>
      </c>
      <c r="DE28" s="706"/>
      <c r="DF28" s="706">
        <v>100</v>
      </c>
      <c r="DG28" s="706"/>
      <c r="DH28" s="706">
        <v>100</v>
      </c>
      <c r="DI28" s="706"/>
      <c r="DJ28" s="706">
        <v>85</v>
      </c>
      <c r="DK28" s="706"/>
      <c r="DL28" s="687"/>
      <c r="DM28" s="688"/>
      <c r="DN28" s="687"/>
      <c r="DO28" s="688"/>
      <c r="DP28" s="687"/>
      <c r="DQ28" s="688"/>
      <c r="DR28" s="687"/>
      <c r="DS28" s="688"/>
      <c r="DT28" s="687"/>
      <c r="DU28" s="688"/>
      <c r="DV28" s="687"/>
      <c r="DW28" s="688"/>
      <c r="DX28" s="687"/>
      <c r="DY28" s="688"/>
      <c r="DZ28" s="687"/>
      <c r="EA28" s="688"/>
      <c r="EB28" s="687"/>
      <c r="EC28" s="691"/>
      <c r="ED28" s="31"/>
      <c r="EE28" s="98"/>
      <c r="EF28" s="97"/>
      <c r="EG28" s="97">
        <v>1</v>
      </c>
      <c r="EH28" s="99"/>
      <c r="EI28" s="31"/>
      <c r="EJ28" s="31"/>
      <c r="EK28" s="41">
        <f t="shared" si="3"/>
        <v>0</v>
      </c>
      <c r="EL28" s="66">
        <f t="shared" si="0"/>
        <v>0</v>
      </c>
      <c r="EM28" s="66">
        <f t="shared" si="1"/>
        <v>2980</v>
      </c>
      <c r="EN28" s="42">
        <f t="shared" si="2"/>
        <v>0</v>
      </c>
      <c r="EO28" s="31"/>
      <c r="EP28" s="31"/>
      <c r="EQ28" s="49"/>
      <c r="ER28" s="77"/>
      <c r="ES28" s="77"/>
      <c r="ET28" s="77"/>
      <c r="EU28" s="77"/>
      <c r="EV28" s="50"/>
    </row>
    <row r="29" spans="1:154" ht="9" customHeight="1" x14ac:dyDescent="0.2">
      <c r="A29" s="65"/>
      <c r="B29" s="108"/>
      <c r="C29" s="344"/>
      <c r="D29" s="345"/>
      <c r="E29" s="346"/>
      <c r="F29" s="221"/>
      <c r="G29" s="221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7"/>
      <c r="T29" s="769"/>
      <c r="U29" s="788"/>
      <c r="V29" s="788"/>
      <c r="W29" s="788"/>
      <c r="X29" s="788"/>
      <c r="Y29" s="788"/>
      <c r="Z29" s="788"/>
      <c r="AA29" s="788"/>
      <c r="AB29" s="788"/>
      <c r="AC29" s="788"/>
      <c r="AD29" s="788"/>
      <c r="AE29" s="788"/>
      <c r="AF29" s="788"/>
      <c r="AG29" s="788"/>
      <c r="AH29" s="788"/>
      <c r="AI29" s="788"/>
      <c r="AJ29" s="788"/>
      <c r="AK29" s="788"/>
      <c r="AL29" s="788"/>
      <c r="AM29" s="788"/>
      <c r="AN29" s="788"/>
      <c r="AO29" s="788"/>
      <c r="AP29" s="788"/>
      <c r="AQ29" s="770"/>
      <c r="AR29" s="700" t="s">
        <v>44</v>
      </c>
      <c r="AS29" s="759"/>
      <c r="AT29" s="759"/>
      <c r="AU29" s="759"/>
      <c r="AV29" s="759"/>
      <c r="AW29" s="759"/>
      <c r="AX29" s="759"/>
      <c r="AY29" s="759"/>
      <c r="AZ29" s="759"/>
      <c r="BA29" s="759"/>
      <c r="BB29" s="759"/>
      <c r="BC29" s="759"/>
      <c r="BD29" s="759"/>
      <c r="BE29" s="759"/>
      <c r="BF29" s="759"/>
      <c r="BG29" s="759"/>
      <c r="BH29" s="759"/>
      <c r="BI29" s="759"/>
      <c r="BJ29" s="759"/>
      <c r="BK29" s="759"/>
      <c r="BL29" s="759"/>
      <c r="BM29" s="759"/>
      <c r="BN29" s="759"/>
      <c r="BO29" s="701"/>
      <c r="BP29" s="700" t="s">
        <v>45</v>
      </c>
      <c r="BQ29" s="759"/>
      <c r="BR29" s="759"/>
      <c r="BS29" s="759"/>
      <c r="BT29" s="759"/>
      <c r="BU29" s="759"/>
      <c r="BV29" s="759"/>
      <c r="BW29" s="759"/>
      <c r="BX29" s="759"/>
      <c r="BY29" s="759"/>
      <c r="BZ29" s="759"/>
      <c r="CA29" s="759"/>
      <c r="CB29" s="759"/>
      <c r="CC29" s="759"/>
      <c r="CD29" s="759"/>
      <c r="CE29" s="759"/>
      <c r="CF29" s="759"/>
      <c r="CG29" s="759"/>
      <c r="CH29" s="759"/>
      <c r="CI29" s="759"/>
      <c r="CJ29" s="759"/>
      <c r="CK29" s="759"/>
      <c r="CL29" s="759"/>
      <c r="CM29" s="759"/>
      <c r="CN29" s="759"/>
      <c r="CO29" s="759"/>
      <c r="CP29" s="759"/>
      <c r="CQ29" s="759"/>
      <c r="CR29" s="759"/>
      <c r="CS29" s="759"/>
      <c r="CT29" s="759"/>
      <c r="CU29" s="759"/>
      <c r="CV29" s="759"/>
      <c r="CW29" s="759"/>
      <c r="CX29" s="759"/>
      <c r="CY29" s="759"/>
      <c r="CZ29" s="759"/>
      <c r="DA29" s="759"/>
      <c r="DB29" s="759"/>
      <c r="DC29" s="759"/>
      <c r="DD29" s="759"/>
      <c r="DE29" s="759"/>
      <c r="DF29" s="759"/>
      <c r="DG29" s="759"/>
      <c r="DH29" s="759"/>
      <c r="DI29" s="759"/>
      <c r="DJ29" s="759"/>
      <c r="DK29" s="701"/>
      <c r="DL29" s="700"/>
      <c r="DM29" s="701"/>
      <c r="DN29" s="700"/>
      <c r="DO29" s="701"/>
      <c r="DP29" s="700"/>
      <c r="DQ29" s="701"/>
      <c r="DR29" s="700"/>
      <c r="DS29" s="701"/>
      <c r="DT29" s="700"/>
      <c r="DU29" s="701"/>
      <c r="DV29" s="700"/>
      <c r="DW29" s="701"/>
      <c r="DX29" s="700"/>
      <c r="DY29" s="701"/>
      <c r="DZ29" s="700"/>
      <c r="EA29" s="701"/>
      <c r="EB29" s="700"/>
      <c r="EC29" s="709"/>
      <c r="ED29" s="31"/>
      <c r="EE29" s="98"/>
      <c r="EF29" s="97"/>
      <c r="EG29" s="97"/>
      <c r="EH29" s="99"/>
      <c r="EI29" s="31"/>
      <c r="EJ29" s="31"/>
      <c r="EK29" s="32">
        <f t="shared" si="3"/>
        <v>0</v>
      </c>
      <c r="EL29" s="37">
        <f t="shared" si="0"/>
        <v>0</v>
      </c>
      <c r="EM29" s="37">
        <f t="shared" si="1"/>
        <v>0</v>
      </c>
      <c r="EN29" s="34">
        <f t="shared" si="2"/>
        <v>0</v>
      </c>
      <c r="EO29" s="31"/>
      <c r="EP29" s="31"/>
      <c r="EQ29" s="49"/>
      <c r="ER29" s="76"/>
      <c r="ES29" s="76"/>
      <c r="ET29" s="76"/>
      <c r="EU29" s="76"/>
      <c r="EV29" s="50"/>
    </row>
    <row r="30" spans="1:154" s="11" customFormat="1" ht="9" customHeight="1" x14ac:dyDescent="0.2">
      <c r="A30" s="60"/>
      <c r="B30" s="113" t="s">
        <v>23</v>
      </c>
      <c r="C30" s="342" t="s">
        <v>54</v>
      </c>
      <c r="D30" s="107" t="s">
        <v>19</v>
      </c>
      <c r="E30" s="343" t="s">
        <v>14</v>
      </c>
      <c r="F30" s="773"/>
      <c r="G30" s="773"/>
      <c r="H30" s="706">
        <v>20</v>
      </c>
      <c r="I30" s="706"/>
      <c r="J30" s="706">
        <v>20</v>
      </c>
      <c r="K30" s="706"/>
      <c r="L30" s="706">
        <v>20</v>
      </c>
      <c r="M30" s="706"/>
      <c r="N30" s="706">
        <v>20</v>
      </c>
      <c r="O30" s="706"/>
      <c r="P30" s="706">
        <v>20</v>
      </c>
      <c r="Q30" s="706"/>
      <c r="R30" s="706">
        <v>20</v>
      </c>
      <c r="S30" s="706"/>
      <c r="T30" s="707">
        <v>35</v>
      </c>
      <c r="U30" s="708"/>
      <c r="V30" s="707">
        <v>40</v>
      </c>
      <c r="W30" s="708"/>
      <c r="X30" s="707">
        <v>40</v>
      </c>
      <c r="Y30" s="708"/>
      <c r="Z30" s="707">
        <v>40</v>
      </c>
      <c r="AA30" s="708"/>
      <c r="AB30" s="707">
        <v>40</v>
      </c>
      <c r="AC30" s="708"/>
      <c r="AD30" s="707">
        <v>40</v>
      </c>
      <c r="AE30" s="708"/>
      <c r="AF30" s="707">
        <v>40</v>
      </c>
      <c r="AG30" s="708"/>
      <c r="AH30" s="707">
        <v>40</v>
      </c>
      <c r="AI30" s="708"/>
      <c r="AJ30" s="707">
        <v>40</v>
      </c>
      <c r="AK30" s="708"/>
      <c r="AL30" s="707">
        <v>40</v>
      </c>
      <c r="AM30" s="708"/>
      <c r="AN30" s="707">
        <v>40</v>
      </c>
      <c r="AO30" s="708"/>
      <c r="AP30" s="706">
        <v>85</v>
      </c>
      <c r="AQ30" s="706"/>
      <c r="AR30" s="706">
        <v>60</v>
      </c>
      <c r="AS30" s="706"/>
      <c r="AT30" s="707">
        <v>60</v>
      </c>
      <c r="AU30" s="708"/>
      <c r="AV30" s="707">
        <v>60</v>
      </c>
      <c r="AW30" s="708"/>
      <c r="AX30" s="707">
        <v>60</v>
      </c>
      <c r="AY30" s="708"/>
      <c r="AZ30" s="707">
        <v>60</v>
      </c>
      <c r="BA30" s="708"/>
      <c r="BB30" s="707">
        <v>60</v>
      </c>
      <c r="BC30" s="708"/>
      <c r="BD30" s="707">
        <v>60</v>
      </c>
      <c r="BE30" s="708"/>
      <c r="BF30" s="707">
        <v>60</v>
      </c>
      <c r="BG30" s="708"/>
      <c r="BH30" s="707">
        <v>60</v>
      </c>
      <c r="BI30" s="708"/>
      <c r="BJ30" s="707">
        <v>60</v>
      </c>
      <c r="BK30" s="708"/>
      <c r="BL30" s="707">
        <v>60</v>
      </c>
      <c r="BM30" s="708"/>
      <c r="BN30" s="706">
        <v>60</v>
      </c>
      <c r="BO30" s="706"/>
      <c r="BP30" s="706">
        <v>60</v>
      </c>
      <c r="BQ30" s="706"/>
      <c r="BR30" s="706">
        <v>60</v>
      </c>
      <c r="BS30" s="706"/>
      <c r="BT30" s="706">
        <v>60</v>
      </c>
      <c r="BU30" s="706"/>
      <c r="BV30" s="706">
        <v>60</v>
      </c>
      <c r="BW30" s="706"/>
      <c r="BX30" s="706">
        <v>60</v>
      </c>
      <c r="BY30" s="706"/>
      <c r="BZ30" s="706">
        <v>60</v>
      </c>
      <c r="CA30" s="706"/>
      <c r="CB30" s="706">
        <v>60</v>
      </c>
      <c r="CC30" s="706"/>
      <c r="CD30" s="706">
        <v>60</v>
      </c>
      <c r="CE30" s="706"/>
      <c r="CF30" s="706">
        <v>60</v>
      </c>
      <c r="CG30" s="706"/>
      <c r="CH30" s="706">
        <v>60</v>
      </c>
      <c r="CI30" s="706"/>
      <c r="CJ30" s="706">
        <v>60</v>
      </c>
      <c r="CK30" s="706"/>
      <c r="CL30" s="706">
        <v>60</v>
      </c>
      <c r="CM30" s="706"/>
      <c r="CN30" s="706">
        <v>60</v>
      </c>
      <c r="CO30" s="706"/>
      <c r="CP30" s="706">
        <v>60</v>
      </c>
      <c r="CQ30" s="706"/>
      <c r="CR30" s="706">
        <v>60</v>
      </c>
      <c r="CS30" s="706"/>
      <c r="CT30" s="706">
        <v>60</v>
      </c>
      <c r="CU30" s="706"/>
      <c r="CV30" s="706">
        <v>60</v>
      </c>
      <c r="CW30" s="706"/>
      <c r="CX30" s="706">
        <v>60</v>
      </c>
      <c r="CY30" s="706"/>
      <c r="CZ30" s="706">
        <v>60</v>
      </c>
      <c r="DA30" s="706"/>
      <c r="DB30" s="706">
        <v>60</v>
      </c>
      <c r="DC30" s="706"/>
      <c r="DD30" s="706">
        <v>60</v>
      </c>
      <c r="DE30" s="706"/>
      <c r="DF30" s="706">
        <v>60</v>
      </c>
      <c r="DG30" s="706"/>
      <c r="DH30" s="706">
        <v>60</v>
      </c>
      <c r="DI30" s="706"/>
      <c r="DJ30" s="706">
        <v>60</v>
      </c>
      <c r="DK30" s="706"/>
      <c r="DL30" s="687"/>
      <c r="DM30" s="688"/>
      <c r="DN30" s="687"/>
      <c r="DO30" s="688"/>
      <c r="DP30" s="687"/>
      <c r="DQ30" s="688"/>
      <c r="DR30" s="687"/>
      <c r="DS30" s="688"/>
      <c r="DT30" s="687"/>
      <c r="DU30" s="688"/>
      <c r="DV30" s="687"/>
      <c r="DW30" s="688"/>
      <c r="DX30" s="687"/>
      <c r="DY30" s="688"/>
      <c r="DZ30" s="687"/>
      <c r="EA30" s="688"/>
      <c r="EB30" s="687"/>
      <c r="EC30" s="691"/>
      <c r="ED30" s="27"/>
      <c r="EE30" s="98">
        <v>1</v>
      </c>
      <c r="EF30" s="97"/>
      <c r="EG30" s="97"/>
      <c r="EH30" s="99"/>
      <c r="EI30" s="31"/>
      <c r="EJ30" s="31"/>
      <c r="EK30" s="41">
        <f t="shared" si="3"/>
        <v>2800</v>
      </c>
      <c r="EL30" s="66">
        <f t="shared" si="0"/>
        <v>0</v>
      </c>
      <c r="EM30" s="66">
        <f t="shared" si="1"/>
        <v>0</v>
      </c>
      <c r="EN30" s="42">
        <f t="shared" si="2"/>
        <v>0</v>
      </c>
      <c r="EO30" s="27"/>
      <c r="EP30" s="31"/>
      <c r="EQ30" s="61"/>
      <c r="ER30" s="77"/>
      <c r="ES30" s="77"/>
      <c r="ET30" s="77"/>
      <c r="EU30" s="77"/>
      <c r="EV30" s="74"/>
    </row>
    <row r="31" spans="1:154" s="11" customFormat="1" ht="16.5" customHeight="1" x14ac:dyDescent="0.2">
      <c r="A31" s="60"/>
      <c r="B31" s="114"/>
      <c r="C31" s="115"/>
      <c r="D31" s="115"/>
      <c r="E31" s="135"/>
      <c r="F31" s="220"/>
      <c r="G31" s="220"/>
      <c r="H31" s="700"/>
      <c r="I31" s="701"/>
      <c r="J31" s="700"/>
      <c r="K31" s="701"/>
      <c r="L31" s="700"/>
      <c r="M31" s="701"/>
      <c r="N31" s="700"/>
      <c r="O31" s="701"/>
      <c r="P31" s="700"/>
      <c r="Q31" s="701"/>
      <c r="R31" s="700"/>
      <c r="S31" s="701"/>
      <c r="T31" s="700"/>
      <c r="U31" s="701"/>
      <c r="V31" s="700"/>
      <c r="W31" s="701"/>
      <c r="X31" s="700"/>
      <c r="Y31" s="701"/>
      <c r="Z31" s="700"/>
      <c r="AA31" s="701"/>
      <c r="AB31" s="700"/>
      <c r="AC31" s="701"/>
      <c r="AD31" s="700"/>
      <c r="AE31" s="701"/>
      <c r="AF31" s="700"/>
      <c r="AG31" s="701"/>
      <c r="AH31" s="700"/>
      <c r="AI31" s="701"/>
      <c r="AJ31" s="700"/>
      <c r="AK31" s="701"/>
      <c r="AL31" s="700"/>
      <c r="AM31" s="701"/>
      <c r="AN31" s="700"/>
      <c r="AO31" s="701"/>
      <c r="AP31" s="700"/>
      <c r="AQ31" s="701"/>
      <c r="AR31" s="801" t="s">
        <v>50</v>
      </c>
      <c r="AS31" s="802"/>
      <c r="AT31" s="802"/>
      <c r="AU31" s="802"/>
      <c r="AV31" s="802"/>
      <c r="AW31" s="802"/>
      <c r="AX31" s="802"/>
      <c r="AY31" s="802"/>
      <c r="AZ31" s="802"/>
      <c r="BA31" s="802"/>
      <c r="BB31" s="802"/>
      <c r="BC31" s="802"/>
      <c r="BD31" s="802"/>
      <c r="BE31" s="802"/>
      <c r="BF31" s="802"/>
      <c r="BG31" s="802"/>
      <c r="BH31" s="802"/>
      <c r="BI31" s="802"/>
      <c r="BJ31" s="802"/>
      <c r="BK31" s="802"/>
      <c r="BL31" s="802"/>
      <c r="BM31" s="802"/>
      <c r="BN31" s="802"/>
      <c r="BO31" s="803"/>
      <c r="BP31" s="801" t="s">
        <v>51</v>
      </c>
      <c r="BQ31" s="802"/>
      <c r="BR31" s="802"/>
      <c r="BS31" s="802"/>
      <c r="BT31" s="802"/>
      <c r="BU31" s="802"/>
      <c r="BV31" s="802"/>
      <c r="BW31" s="802"/>
      <c r="BX31" s="802"/>
      <c r="BY31" s="802"/>
      <c r="BZ31" s="802"/>
      <c r="CA31" s="802"/>
      <c r="CB31" s="802"/>
      <c r="CC31" s="802"/>
      <c r="CD31" s="802"/>
      <c r="CE31" s="802"/>
      <c r="CF31" s="802"/>
      <c r="CG31" s="802"/>
      <c r="CH31" s="802"/>
      <c r="CI31" s="802"/>
      <c r="CJ31" s="802"/>
      <c r="CK31" s="802"/>
      <c r="CL31" s="802"/>
      <c r="CM31" s="802"/>
      <c r="CN31" s="802"/>
      <c r="CO31" s="802"/>
      <c r="CP31" s="802"/>
      <c r="CQ31" s="802"/>
      <c r="CR31" s="802"/>
      <c r="CS31" s="802"/>
      <c r="CT31" s="802"/>
      <c r="CU31" s="802"/>
      <c r="CV31" s="802"/>
      <c r="CW31" s="802"/>
      <c r="CX31" s="802"/>
      <c r="CY31" s="802"/>
      <c r="CZ31" s="802"/>
      <c r="DA31" s="802"/>
      <c r="DB31" s="802"/>
      <c r="DC31" s="802"/>
      <c r="DD31" s="802"/>
      <c r="DE31" s="802"/>
      <c r="DF31" s="802"/>
      <c r="DG31" s="802"/>
      <c r="DH31" s="802"/>
      <c r="DI31" s="802"/>
      <c r="DJ31" s="802"/>
      <c r="DK31" s="803"/>
      <c r="DL31" s="700"/>
      <c r="DM31" s="701"/>
      <c r="DN31" s="700"/>
      <c r="DO31" s="701"/>
      <c r="DP31" s="700"/>
      <c r="DQ31" s="701"/>
      <c r="DR31" s="700"/>
      <c r="DS31" s="701"/>
      <c r="DT31" s="700"/>
      <c r="DU31" s="701"/>
      <c r="DV31" s="700"/>
      <c r="DW31" s="701"/>
      <c r="DX31" s="700"/>
      <c r="DY31" s="701"/>
      <c r="DZ31" s="700"/>
      <c r="EA31" s="701"/>
      <c r="EB31" s="700"/>
      <c r="EC31" s="709"/>
      <c r="ED31" s="27"/>
      <c r="EE31" s="98"/>
      <c r="EF31" s="97"/>
      <c r="EG31" s="97"/>
      <c r="EH31" s="99"/>
      <c r="EI31" s="31"/>
      <c r="EJ31" s="31"/>
      <c r="EK31" s="32">
        <f t="shared" si="3"/>
        <v>0</v>
      </c>
      <c r="EL31" s="37">
        <f t="shared" si="0"/>
        <v>0</v>
      </c>
      <c r="EM31" s="37">
        <f t="shared" si="1"/>
        <v>0</v>
      </c>
      <c r="EN31" s="34">
        <f t="shared" si="2"/>
        <v>0</v>
      </c>
      <c r="EO31" s="27"/>
      <c r="EP31" s="31"/>
      <c r="EQ31" s="61"/>
      <c r="ER31" s="76"/>
      <c r="ES31" s="76"/>
      <c r="ET31" s="76"/>
      <c r="EU31" s="76"/>
      <c r="EV31" s="74"/>
    </row>
    <row r="32" spans="1:154" ht="9" customHeight="1" x14ac:dyDescent="0.2">
      <c r="A32" s="65"/>
      <c r="B32" s="111" t="s">
        <v>22</v>
      </c>
      <c r="C32" s="106" t="s">
        <v>55</v>
      </c>
      <c r="D32" s="107" t="s">
        <v>33</v>
      </c>
      <c r="E32" s="138" t="s">
        <v>21</v>
      </c>
      <c r="F32" s="773"/>
      <c r="G32" s="773"/>
      <c r="H32" s="764"/>
      <c r="I32" s="764"/>
      <c r="J32" s="764"/>
      <c r="K32" s="764"/>
      <c r="L32" s="764"/>
      <c r="M32" s="764"/>
      <c r="N32" s="764"/>
      <c r="O32" s="764"/>
      <c r="P32" s="764"/>
      <c r="Q32" s="764"/>
      <c r="R32" s="764"/>
      <c r="S32" s="764"/>
      <c r="T32" s="764"/>
      <c r="U32" s="764"/>
      <c r="V32" s="764"/>
      <c r="W32" s="764"/>
      <c r="X32" s="764"/>
      <c r="Y32" s="764"/>
      <c r="Z32" s="764"/>
      <c r="AA32" s="764"/>
      <c r="AB32" s="764"/>
      <c r="AC32" s="764"/>
      <c r="AD32" s="764"/>
      <c r="AE32" s="764"/>
      <c r="AF32" s="764"/>
      <c r="AG32" s="764"/>
      <c r="AH32" s="764"/>
      <c r="AI32" s="764"/>
      <c r="AJ32" s="764"/>
      <c r="AK32" s="764"/>
      <c r="AL32" s="764"/>
      <c r="AM32" s="764"/>
      <c r="AN32" s="764"/>
      <c r="AO32" s="764"/>
      <c r="AP32" s="764"/>
      <c r="AQ32" s="764"/>
      <c r="AR32" s="797">
        <v>10</v>
      </c>
      <c r="AS32" s="797"/>
      <c r="AT32" s="797">
        <v>10</v>
      </c>
      <c r="AU32" s="797"/>
      <c r="AV32" s="797">
        <v>10</v>
      </c>
      <c r="AW32" s="797"/>
      <c r="AX32" s="797">
        <v>10</v>
      </c>
      <c r="AY32" s="797"/>
      <c r="AZ32" s="797">
        <v>10</v>
      </c>
      <c r="BA32" s="797"/>
      <c r="BB32" s="797">
        <v>10</v>
      </c>
      <c r="BC32" s="797"/>
      <c r="BD32" s="797">
        <v>10</v>
      </c>
      <c r="BE32" s="797"/>
      <c r="BF32" s="797">
        <v>10</v>
      </c>
      <c r="BG32" s="797"/>
      <c r="BH32" s="797">
        <v>10</v>
      </c>
      <c r="BI32" s="797"/>
      <c r="BJ32" s="797">
        <v>10</v>
      </c>
      <c r="BK32" s="797"/>
      <c r="BL32" s="797">
        <v>10</v>
      </c>
      <c r="BM32" s="797"/>
      <c r="BN32" s="797">
        <v>5</v>
      </c>
      <c r="BO32" s="797"/>
      <c r="BP32" s="797">
        <v>5</v>
      </c>
      <c r="BQ32" s="797"/>
      <c r="BR32" s="797">
        <v>10</v>
      </c>
      <c r="BS32" s="797"/>
      <c r="BT32" s="797">
        <v>10</v>
      </c>
      <c r="BU32" s="797"/>
      <c r="BV32" s="797">
        <v>10</v>
      </c>
      <c r="BW32" s="797"/>
      <c r="BX32" s="797">
        <v>10</v>
      </c>
      <c r="BY32" s="797"/>
      <c r="BZ32" s="797">
        <v>10</v>
      </c>
      <c r="CA32" s="797"/>
      <c r="CB32" s="797">
        <v>10</v>
      </c>
      <c r="CC32" s="797"/>
      <c r="CD32" s="797">
        <v>10</v>
      </c>
      <c r="CE32" s="797"/>
      <c r="CF32" s="797">
        <v>10</v>
      </c>
      <c r="CG32" s="797"/>
      <c r="CH32" s="797">
        <v>10</v>
      </c>
      <c r="CI32" s="797"/>
      <c r="CJ32" s="797">
        <v>10</v>
      </c>
      <c r="CK32" s="797"/>
      <c r="CL32" s="797">
        <v>5</v>
      </c>
      <c r="CM32" s="797"/>
      <c r="CN32" s="797">
        <v>5</v>
      </c>
      <c r="CO32" s="797"/>
      <c r="CP32" s="797">
        <v>10</v>
      </c>
      <c r="CQ32" s="797"/>
      <c r="CR32" s="797">
        <v>10</v>
      </c>
      <c r="CS32" s="797"/>
      <c r="CT32" s="797">
        <v>10</v>
      </c>
      <c r="CU32" s="797"/>
      <c r="CV32" s="797">
        <v>10</v>
      </c>
      <c r="CW32" s="797"/>
      <c r="CX32" s="797">
        <v>10</v>
      </c>
      <c r="CY32" s="797"/>
      <c r="CZ32" s="797">
        <v>10</v>
      </c>
      <c r="DA32" s="797"/>
      <c r="DB32" s="797">
        <v>10</v>
      </c>
      <c r="DC32" s="797"/>
      <c r="DD32" s="797">
        <v>10</v>
      </c>
      <c r="DE32" s="797"/>
      <c r="DF32" s="797">
        <v>10</v>
      </c>
      <c r="DG32" s="797"/>
      <c r="DH32" s="797">
        <v>10</v>
      </c>
      <c r="DI32" s="797"/>
      <c r="DJ32" s="797">
        <v>5</v>
      </c>
      <c r="DK32" s="797"/>
      <c r="DL32" s="687"/>
      <c r="DM32" s="688"/>
      <c r="DN32" s="687"/>
      <c r="DO32" s="688"/>
      <c r="DP32" s="687"/>
      <c r="DQ32" s="688"/>
      <c r="DR32" s="687"/>
      <c r="DS32" s="688"/>
      <c r="DT32" s="687"/>
      <c r="DU32" s="688"/>
      <c r="DV32" s="687"/>
      <c r="DW32" s="688"/>
      <c r="DX32" s="687"/>
      <c r="DY32" s="688"/>
      <c r="DZ32" s="687"/>
      <c r="EA32" s="688"/>
      <c r="EB32" s="687"/>
      <c r="EC32" s="691"/>
      <c r="ED32" s="31"/>
      <c r="EE32" s="98"/>
      <c r="EF32" s="97"/>
      <c r="EG32" s="97">
        <v>1</v>
      </c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335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customHeight="1" x14ac:dyDescent="0.2">
      <c r="A33" s="65"/>
      <c r="B33" s="108"/>
      <c r="C33" s="109"/>
      <c r="D33" s="110"/>
      <c r="E33" s="137"/>
      <c r="F33" s="221"/>
      <c r="G33" s="221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228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7"/>
      <c r="AR33" s="700" t="s">
        <v>44</v>
      </c>
      <c r="AS33" s="759"/>
      <c r="AT33" s="759"/>
      <c r="AU33" s="759"/>
      <c r="AV33" s="759"/>
      <c r="AW33" s="759"/>
      <c r="AX33" s="759"/>
      <c r="AY33" s="759"/>
      <c r="AZ33" s="759"/>
      <c r="BA33" s="759"/>
      <c r="BB33" s="759"/>
      <c r="BC33" s="759"/>
      <c r="BD33" s="759"/>
      <c r="BE33" s="759"/>
      <c r="BF33" s="759"/>
      <c r="BG33" s="759"/>
      <c r="BH33" s="759"/>
      <c r="BI33" s="759"/>
      <c r="BJ33" s="759"/>
      <c r="BK33" s="759"/>
      <c r="BL33" s="759"/>
      <c r="BM33" s="759"/>
      <c r="BN33" s="759"/>
      <c r="BO33" s="701"/>
      <c r="BP33" s="700" t="s">
        <v>45</v>
      </c>
      <c r="BQ33" s="759"/>
      <c r="BR33" s="759"/>
      <c r="BS33" s="759"/>
      <c r="BT33" s="759"/>
      <c r="BU33" s="759"/>
      <c r="BV33" s="759"/>
      <c r="BW33" s="759"/>
      <c r="BX33" s="759"/>
      <c r="BY33" s="759"/>
      <c r="BZ33" s="759"/>
      <c r="CA33" s="759"/>
      <c r="CB33" s="759"/>
      <c r="CC33" s="759"/>
      <c r="CD33" s="759"/>
      <c r="CE33" s="759"/>
      <c r="CF33" s="759"/>
      <c r="CG33" s="759"/>
      <c r="CH33" s="759"/>
      <c r="CI33" s="759"/>
      <c r="CJ33" s="759"/>
      <c r="CK33" s="759"/>
      <c r="CL33" s="759"/>
      <c r="CM33" s="759"/>
      <c r="CN33" s="759"/>
      <c r="CO33" s="759"/>
      <c r="CP33" s="759"/>
      <c r="CQ33" s="759"/>
      <c r="CR33" s="759"/>
      <c r="CS33" s="759"/>
      <c r="CT33" s="759"/>
      <c r="CU33" s="759"/>
      <c r="CV33" s="759"/>
      <c r="CW33" s="759"/>
      <c r="CX33" s="759"/>
      <c r="CY33" s="759"/>
      <c r="CZ33" s="759"/>
      <c r="DA33" s="759"/>
      <c r="DB33" s="759"/>
      <c r="DC33" s="759"/>
      <c r="DD33" s="759"/>
      <c r="DE33" s="759"/>
      <c r="DF33" s="759"/>
      <c r="DG33" s="759"/>
      <c r="DH33" s="759"/>
      <c r="DI33" s="759"/>
      <c r="DJ33" s="759"/>
      <c r="DK33" s="701"/>
      <c r="DL33" s="700"/>
      <c r="DM33" s="701"/>
      <c r="DN33" s="700"/>
      <c r="DO33" s="701"/>
      <c r="DP33" s="700"/>
      <c r="DQ33" s="701"/>
      <c r="DR33" s="700"/>
      <c r="DS33" s="701"/>
      <c r="DT33" s="700"/>
      <c r="DU33" s="701"/>
      <c r="DV33" s="700"/>
      <c r="DW33" s="701"/>
      <c r="DX33" s="700"/>
      <c r="DY33" s="701"/>
      <c r="DZ33" s="700"/>
      <c r="EA33" s="701"/>
      <c r="EB33" s="700"/>
      <c r="EC33" s="709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customHeight="1" x14ac:dyDescent="0.2">
      <c r="A34" s="65"/>
      <c r="B34" s="105" t="s">
        <v>22</v>
      </c>
      <c r="C34" s="106" t="s">
        <v>55</v>
      </c>
      <c r="D34" s="107" t="s">
        <v>34</v>
      </c>
      <c r="E34" s="138" t="s">
        <v>14</v>
      </c>
      <c r="F34" s="773"/>
      <c r="G34" s="773"/>
      <c r="H34" s="764"/>
      <c r="I34" s="764"/>
      <c r="J34" s="764"/>
      <c r="K34" s="764"/>
      <c r="L34" s="764"/>
      <c r="M34" s="764"/>
      <c r="N34" s="764"/>
      <c r="O34" s="764"/>
      <c r="P34" s="764"/>
      <c r="Q34" s="764"/>
      <c r="R34" s="764"/>
      <c r="S34" s="764"/>
      <c r="T34" s="764"/>
      <c r="U34" s="764"/>
      <c r="V34" s="764"/>
      <c r="W34" s="764"/>
      <c r="X34" s="764"/>
      <c r="Y34" s="764"/>
      <c r="Z34" s="764"/>
      <c r="AA34" s="764"/>
      <c r="AB34" s="764"/>
      <c r="AC34" s="764"/>
      <c r="AD34" s="764"/>
      <c r="AE34" s="764"/>
      <c r="AF34" s="764"/>
      <c r="AG34" s="764"/>
      <c r="AH34" s="764"/>
      <c r="AI34" s="764"/>
      <c r="AJ34" s="764"/>
      <c r="AK34" s="764"/>
      <c r="AL34" s="764"/>
      <c r="AM34" s="764"/>
      <c r="AN34" s="764"/>
      <c r="AO34" s="764"/>
      <c r="AP34" s="764"/>
      <c r="AQ34" s="764"/>
      <c r="AR34" s="797">
        <v>10</v>
      </c>
      <c r="AS34" s="797"/>
      <c r="AT34" s="797">
        <v>10</v>
      </c>
      <c r="AU34" s="797"/>
      <c r="AV34" s="797">
        <v>10</v>
      </c>
      <c r="AW34" s="797"/>
      <c r="AX34" s="797">
        <v>10</v>
      </c>
      <c r="AY34" s="797"/>
      <c r="AZ34" s="797">
        <v>10</v>
      </c>
      <c r="BA34" s="797"/>
      <c r="BB34" s="797">
        <v>10</v>
      </c>
      <c r="BC34" s="797"/>
      <c r="BD34" s="797">
        <v>10</v>
      </c>
      <c r="BE34" s="797"/>
      <c r="BF34" s="797">
        <v>10</v>
      </c>
      <c r="BG34" s="797"/>
      <c r="BH34" s="797">
        <v>10</v>
      </c>
      <c r="BI34" s="797"/>
      <c r="BJ34" s="797">
        <v>10</v>
      </c>
      <c r="BK34" s="797"/>
      <c r="BL34" s="797">
        <v>10</v>
      </c>
      <c r="BM34" s="797"/>
      <c r="BN34" s="797">
        <v>5</v>
      </c>
      <c r="BO34" s="797"/>
      <c r="BP34" s="797">
        <v>5</v>
      </c>
      <c r="BQ34" s="797"/>
      <c r="BR34" s="797">
        <v>10</v>
      </c>
      <c r="BS34" s="797"/>
      <c r="BT34" s="797">
        <v>10</v>
      </c>
      <c r="BU34" s="797"/>
      <c r="BV34" s="797">
        <v>10</v>
      </c>
      <c r="BW34" s="797"/>
      <c r="BX34" s="797">
        <v>10</v>
      </c>
      <c r="BY34" s="797"/>
      <c r="BZ34" s="797">
        <v>10</v>
      </c>
      <c r="CA34" s="797"/>
      <c r="CB34" s="797">
        <v>10</v>
      </c>
      <c r="CC34" s="797"/>
      <c r="CD34" s="797">
        <v>10</v>
      </c>
      <c r="CE34" s="797"/>
      <c r="CF34" s="797">
        <v>10</v>
      </c>
      <c r="CG34" s="797"/>
      <c r="CH34" s="797">
        <v>10</v>
      </c>
      <c r="CI34" s="797"/>
      <c r="CJ34" s="797">
        <v>10</v>
      </c>
      <c r="CK34" s="797"/>
      <c r="CL34" s="797">
        <v>5</v>
      </c>
      <c r="CM34" s="797"/>
      <c r="CN34" s="797">
        <v>5</v>
      </c>
      <c r="CO34" s="797"/>
      <c r="CP34" s="797">
        <v>10</v>
      </c>
      <c r="CQ34" s="797"/>
      <c r="CR34" s="797">
        <v>10</v>
      </c>
      <c r="CS34" s="797"/>
      <c r="CT34" s="797">
        <v>10</v>
      </c>
      <c r="CU34" s="797"/>
      <c r="CV34" s="797">
        <v>10</v>
      </c>
      <c r="CW34" s="797"/>
      <c r="CX34" s="797">
        <v>10</v>
      </c>
      <c r="CY34" s="797"/>
      <c r="CZ34" s="797">
        <v>10</v>
      </c>
      <c r="DA34" s="797"/>
      <c r="DB34" s="797">
        <v>10</v>
      </c>
      <c r="DC34" s="797"/>
      <c r="DD34" s="797">
        <v>10</v>
      </c>
      <c r="DE34" s="797"/>
      <c r="DF34" s="797">
        <v>10</v>
      </c>
      <c r="DG34" s="797"/>
      <c r="DH34" s="797">
        <v>10</v>
      </c>
      <c r="DI34" s="797"/>
      <c r="DJ34" s="797">
        <v>5</v>
      </c>
      <c r="DK34" s="797"/>
      <c r="DL34" s="687"/>
      <c r="DM34" s="688"/>
      <c r="DN34" s="687"/>
      <c r="DO34" s="688"/>
      <c r="DP34" s="687"/>
      <c r="DQ34" s="688"/>
      <c r="DR34" s="687"/>
      <c r="DS34" s="688"/>
      <c r="DT34" s="687"/>
      <c r="DU34" s="688"/>
      <c r="DV34" s="687"/>
      <c r="DW34" s="688"/>
      <c r="DX34" s="687"/>
      <c r="DY34" s="688"/>
      <c r="DZ34" s="687"/>
      <c r="EA34" s="688"/>
      <c r="EB34" s="687"/>
      <c r="EC34" s="691"/>
      <c r="ED34" s="31"/>
      <c r="EE34" s="98">
        <v>1</v>
      </c>
      <c r="EF34" s="97"/>
      <c r="EG34" s="97"/>
      <c r="EH34" s="99"/>
      <c r="EI34" s="31"/>
      <c r="EJ34" s="31"/>
      <c r="EK34" s="41">
        <f t="shared" si="3"/>
        <v>335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15.75" customHeight="1" x14ac:dyDescent="0.2">
      <c r="A35" s="65"/>
      <c r="B35" s="108"/>
      <c r="C35" s="109"/>
      <c r="D35" s="110"/>
      <c r="E35" s="137"/>
      <c r="F35" s="220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4"/>
      <c r="T35" s="225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4"/>
      <c r="AR35" s="801" t="s">
        <v>50</v>
      </c>
      <c r="AS35" s="802"/>
      <c r="AT35" s="802"/>
      <c r="AU35" s="802"/>
      <c r="AV35" s="802"/>
      <c r="AW35" s="802"/>
      <c r="AX35" s="802"/>
      <c r="AY35" s="802"/>
      <c r="AZ35" s="802"/>
      <c r="BA35" s="802"/>
      <c r="BB35" s="802"/>
      <c r="BC35" s="802"/>
      <c r="BD35" s="802"/>
      <c r="BE35" s="802"/>
      <c r="BF35" s="802"/>
      <c r="BG35" s="802"/>
      <c r="BH35" s="802"/>
      <c r="BI35" s="802"/>
      <c r="BJ35" s="802"/>
      <c r="BK35" s="802"/>
      <c r="BL35" s="802"/>
      <c r="BM35" s="802"/>
      <c r="BN35" s="802"/>
      <c r="BO35" s="803"/>
      <c r="BP35" s="801" t="s">
        <v>51</v>
      </c>
      <c r="BQ35" s="802"/>
      <c r="BR35" s="802"/>
      <c r="BS35" s="802"/>
      <c r="BT35" s="802"/>
      <c r="BU35" s="802"/>
      <c r="BV35" s="802"/>
      <c r="BW35" s="802"/>
      <c r="BX35" s="802"/>
      <c r="BY35" s="802"/>
      <c r="BZ35" s="802"/>
      <c r="CA35" s="802"/>
      <c r="CB35" s="802"/>
      <c r="CC35" s="802"/>
      <c r="CD35" s="802"/>
      <c r="CE35" s="802"/>
      <c r="CF35" s="802"/>
      <c r="CG35" s="802"/>
      <c r="CH35" s="802"/>
      <c r="CI35" s="802"/>
      <c r="CJ35" s="802"/>
      <c r="CK35" s="802"/>
      <c r="CL35" s="802"/>
      <c r="CM35" s="802"/>
      <c r="CN35" s="802"/>
      <c r="CO35" s="802"/>
      <c r="CP35" s="802"/>
      <c r="CQ35" s="802"/>
      <c r="CR35" s="802"/>
      <c r="CS35" s="802"/>
      <c r="CT35" s="802"/>
      <c r="CU35" s="802"/>
      <c r="CV35" s="802"/>
      <c r="CW35" s="802"/>
      <c r="CX35" s="802"/>
      <c r="CY35" s="802"/>
      <c r="CZ35" s="802"/>
      <c r="DA35" s="802"/>
      <c r="DB35" s="802"/>
      <c r="DC35" s="802"/>
      <c r="DD35" s="802"/>
      <c r="DE35" s="802"/>
      <c r="DF35" s="802"/>
      <c r="DG35" s="802"/>
      <c r="DH35" s="802"/>
      <c r="DI35" s="802"/>
      <c r="DJ35" s="802"/>
      <c r="DK35" s="803"/>
      <c r="DL35" s="700"/>
      <c r="DM35" s="701"/>
      <c r="DN35" s="700"/>
      <c r="DO35" s="701"/>
      <c r="DP35" s="700"/>
      <c r="DQ35" s="701"/>
      <c r="DR35" s="700"/>
      <c r="DS35" s="701"/>
      <c r="DT35" s="700"/>
      <c r="DU35" s="701"/>
      <c r="DV35" s="700"/>
      <c r="DW35" s="701"/>
      <c r="DX35" s="700"/>
      <c r="DY35" s="701"/>
      <c r="DZ35" s="700"/>
      <c r="EA35" s="701"/>
      <c r="EB35" s="700"/>
      <c r="EC35" s="709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29" t="s">
        <v>24</v>
      </c>
      <c r="C36" s="48"/>
      <c r="D36" s="104" t="s">
        <v>19</v>
      </c>
      <c r="E36" s="139" t="s">
        <v>19</v>
      </c>
      <c r="F36" s="717"/>
      <c r="G36" s="717"/>
      <c r="H36" s="716"/>
      <c r="I36" s="716"/>
      <c r="J36" s="716"/>
      <c r="K36" s="716"/>
      <c r="L36" s="716"/>
      <c r="M36" s="716"/>
      <c r="N36" s="716"/>
      <c r="O36" s="716"/>
      <c r="P36" s="716"/>
      <c r="Q36" s="716"/>
      <c r="R36" s="716"/>
      <c r="S36" s="716"/>
      <c r="T36" s="716"/>
      <c r="U36" s="716"/>
      <c r="V36" s="716"/>
      <c r="W36" s="716"/>
      <c r="X36" s="716"/>
      <c r="Y36" s="716"/>
      <c r="Z36" s="716"/>
      <c r="AA36" s="716"/>
      <c r="AB36" s="716"/>
      <c r="AC36" s="716"/>
      <c r="AD36" s="716"/>
      <c r="AE36" s="716"/>
      <c r="AF36" s="716"/>
      <c r="AG36" s="716"/>
      <c r="AH36" s="716"/>
      <c r="AI36" s="716"/>
      <c r="AJ36" s="716"/>
      <c r="AK36" s="716"/>
      <c r="AL36" s="716"/>
      <c r="AM36" s="716"/>
      <c r="AN36" s="716"/>
      <c r="AO36" s="716"/>
      <c r="AP36" s="716"/>
      <c r="AQ36" s="716"/>
      <c r="AR36" s="716"/>
      <c r="AS36" s="716"/>
      <c r="AT36" s="716"/>
      <c r="AU36" s="716"/>
      <c r="AV36" s="716"/>
      <c r="AW36" s="716"/>
      <c r="AX36" s="716"/>
      <c r="AY36" s="716"/>
      <c r="AZ36" s="716"/>
      <c r="BA36" s="716"/>
      <c r="BB36" s="716"/>
      <c r="BC36" s="716"/>
      <c r="BD36" s="716"/>
      <c r="BE36" s="716"/>
      <c r="BF36" s="716"/>
      <c r="BG36" s="716"/>
      <c r="BH36" s="716"/>
      <c r="BI36" s="716"/>
      <c r="BJ36" s="716"/>
      <c r="BK36" s="716"/>
      <c r="BL36" s="716"/>
      <c r="BM36" s="716"/>
      <c r="BN36" s="716"/>
      <c r="BO36" s="716"/>
      <c r="BP36" s="716"/>
      <c r="BQ36" s="716"/>
      <c r="BR36" s="716"/>
      <c r="BS36" s="716"/>
      <c r="BT36" s="716"/>
      <c r="BU36" s="716"/>
      <c r="BV36" s="716"/>
      <c r="BW36" s="716"/>
      <c r="BX36" s="716"/>
      <c r="BY36" s="716"/>
      <c r="BZ36" s="716"/>
      <c r="CA36" s="716"/>
      <c r="CB36" s="716"/>
      <c r="CC36" s="716"/>
      <c r="CD36" s="716"/>
      <c r="CE36" s="716"/>
      <c r="CF36" s="716"/>
      <c r="CG36" s="716"/>
      <c r="CH36" s="716"/>
      <c r="CI36" s="716"/>
      <c r="CJ36" s="716"/>
      <c r="CK36" s="716"/>
      <c r="CL36" s="716"/>
      <c r="CM36" s="716"/>
      <c r="CN36" s="716"/>
      <c r="CO36" s="716"/>
      <c r="CP36" s="716"/>
      <c r="CQ36" s="716"/>
      <c r="CR36" s="716"/>
      <c r="CS36" s="716"/>
      <c r="CT36" s="716"/>
      <c r="CU36" s="716"/>
      <c r="CV36" s="716"/>
      <c r="CW36" s="716"/>
      <c r="CX36" s="716"/>
      <c r="CY36" s="716"/>
      <c r="CZ36" s="716"/>
      <c r="DA36" s="716"/>
      <c r="DB36" s="716"/>
      <c r="DC36" s="716"/>
      <c r="DD36" s="716"/>
      <c r="DE36" s="716"/>
      <c r="DF36" s="716"/>
      <c r="DG36" s="716"/>
      <c r="DH36" s="716"/>
      <c r="DI36" s="716"/>
      <c r="DJ36" s="716"/>
      <c r="DK36" s="716"/>
      <c r="DL36" s="716"/>
      <c r="DM36" s="716"/>
      <c r="DN36" s="716"/>
      <c r="DO36" s="716"/>
      <c r="DP36" s="716"/>
      <c r="DQ36" s="716"/>
      <c r="DR36" s="716"/>
      <c r="DS36" s="716"/>
      <c r="DT36" s="716"/>
      <c r="DU36" s="716"/>
      <c r="DV36" s="716"/>
      <c r="DW36" s="716"/>
      <c r="DX36" s="716"/>
      <c r="DY36" s="716"/>
      <c r="DZ36" s="718"/>
      <c r="EA36" s="722"/>
      <c r="EB36" s="718"/>
      <c r="EC36" s="719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19"/>
      <c r="C37" s="53"/>
      <c r="D37" s="91"/>
      <c r="E37" s="140"/>
      <c r="F37" s="720"/>
      <c r="G37" s="721"/>
      <c r="H37" s="695"/>
      <c r="I37" s="696"/>
      <c r="J37" s="695"/>
      <c r="K37" s="696"/>
      <c r="L37" s="695"/>
      <c r="M37" s="696"/>
      <c r="N37" s="695"/>
      <c r="O37" s="696"/>
      <c r="P37" s="695"/>
      <c r="Q37" s="696"/>
      <c r="R37" s="695"/>
      <c r="S37" s="696"/>
      <c r="T37" s="695"/>
      <c r="U37" s="696"/>
      <c r="V37" s="695"/>
      <c r="W37" s="696"/>
      <c r="X37" s="695"/>
      <c r="Y37" s="696"/>
      <c r="Z37" s="695"/>
      <c r="AA37" s="696"/>
      <c r="AB37" s="695"/>
      <c r="AC37" s="696"/>
      <c r="AD37" s="695"/>
      <c r="AE37" s="696"/>
      <c r="AF37" s="695"/>
      <c r="AG37" s="696"/>
      <c r="AH37" s="695"/>
      <c r="AI37" s="696"/>
      <c r="AJ37" s="695"/>
      <c r="AK37" s="696"/>
      <c r="AL37" s="695"/>
      <c r="AM37" s="696"/>
      <c r="AN37" s="695"/>
      <c r="AO37" s="696"/>
      <c r="AP37" s="695"/>
      <c r="AQ37" s="696"/>
      <c r="AR37" s="695"/>
      <c r="AS37" s="696"/>
      <c r="AT37" s="695"/>
      <c r="AU37" s="696"/>
      <c r="AV37" s="695"/>
      <c r="AW37" s="696"/>
      <c r="AX37" s="695"/>
      <c r="AY37" s="696"/>
      <c r="AZ37" s="695"/>
      <c r="BA37" s="696"/>
      <c r="BB37" s="695"/>
      <c r="BC37" s="696"/>
      <c r="BD37" s="695"/>
      <c r="BE37" s="696"/>
      <c r="BF37" s="695"/>
      <c r="BG37" s="696"/>
      <c r="BH37" s="695"/>
      <c r="BI37" s="696"/>
      <c r="BJ37" s="695"/>
      <c r="BK37" s="696"/>
      <c r="BL37" s="695"/>
      <c r="BM37" s="696"/>
      <c r="BN37" s="695"/>
      <c r="BO37" s="696"/>
      <c r="BP37" s="695"/>
      <c r="BQ37" s="696"/>
      <c r="BR37" s="695"/>
      <c r="BS37" s="696"/>
      <c r="BT37" s="695"/>
      <c r="BU37" s="696"/>
      <c r="BV37" s="695"/>
      <c r="BW37" s="696"/>
      <c r="BX37" s="695"/>
      <c r="BY37" s="696"/>
      <c r="BZ37" s="695"/>
      <c r="CA37" s="696"/>
      <c r="CB37" s="695"/>
      <c r="CC37" s="696"/>
      <c r="CD37" s="695"/>
      <c r="CE37" s="696"/>
      <c r="CF37" s="695"/>
      <c r="CG37" s="696"/>
      <c r="CH37" s="695"/>
      <c r="CI37" s="696"/>
      <c r="CJ37" s="695"/>
      <c r="CK37" s="696"/>
      <c r="CL37" s="695"/>
      <c r="CM37" s="696"/>
      <c r="CN37" s="695"/>
      <c r="CO37" s="696"/>
      <c r="CP37" s="695"/>
      <c r="CQ37" s="696"/>
      <c r="CR37" s="695"/>
      <c r="CS37" s="696"/>
      <c r="CT37" s="695"/>
      <c r="CU37" s="696"/>
      <c r="CV37" s="695"/>
      <c r="CW37" s="696"/>
      <c r="CX37" s="695"/>
      <c r="CY37" s="696"/>
      <c r="CZ37" s="695"/>
      <c r="DA37" s="696"/>
      <c r="DB37" s="695"/>
      <c r="DC37" s="696"/>
      <c r="DD37" s="695"/>
      <c r="DE37" s="696"/>
      <c r="DF37" s="695"/>
      <c r="DG37" s="696"/>
      <c r="DH37" s="695"/>
      <c r="DI37" s="696"/>
      <c r="DJ37" s="695"/>
      <c r="DK37" s="696"/>
      <c r="DL37" s="695"/>
      <c r="DM37" s="696"/>
      <c r="DN37" s="695"/>
      <c r="DO37" s="696"/>
      <c r="DP37" s="695"/>
      <c r="DQ37" s="696"/>
      <c r="DR37" s="695"/>
      <c r="DS37" s="696"/>
      <c r="DT37" s="695"/>
      <c r="DU37" s="696"/>
      <c r="DV37" s="695"/>
      <c r="DW37" s="696"/>
      <c r="DX37" s="695"/>
      <c r="DY37" s="696"/>
      <c r="DZ37" s="695"/>
      <c r="EA37" s="696"/>
      <c r="EB37" s="695"/>
      <c r="EC37" s="697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hidden="1" customHeight="1" x14ac:dyDescent="0.2">
      <c r="A38" s="65"/>
      <c r="B38" s="130" t="s">
        <v>23</v>
      </c>
      <c r="C38" s="53"/>
      <c r="D38" s="131" t="s">
        <v>19</v>
      </c>
      <c r="E38" s="140" t="s">
        <v>19</v>
      </c>
      <c r="F38" s="723"/>
      <c r="G38" s="723"/>
      <c r="H38" s="693"/>
      <c r="I38" s="693"/>
      <c r="J38" s="693"/>
      <c r="K38" s="693"/>
      <c r="L38" s="693"/>
      <c r="M38" s="693"/>
      <c r="N38" s="693"/>
      <c r="O38" s="693"/>
      <c r="P38" s="693"/>
      <c r="Q38" s="693"/>
      <c r="R38" s="693"/>
      <c r="S38" s="693"/>
      <c r="T38" s="693"/>
      <c r="U38" s="693"/>
      <c r="V38" s="693"/>
      <c r="W38" s="693"/>
      <c r="X38" s="693"/>
      <c r="Y38" s="693"/>
      <c r="Z38" s="693"/>
      <c r="AA38" s="693"/>
      <c r="AB38" s="693"/>
      <c r="AC38" s="693"/>
      <c r="AD38" s="693"/>
      <c r="AE38" s="693"/>
      <c r="AF38" s="693"/>
      <c r="AG38" s="693"/>
      <c r="AH38" s="693"/>
      <c r="AI38" s="693"/>
      <c r="AJ38" s="693"/>
      <c r="AK38" s="693"/>
      <c r="AL38" s="693"/>
      <c r="AM38" s="693"/>
      <c r="AN38" s="693"/>
      <c r="AO38" s="693"/>
      <c r="AP38" s="693"/>
      <c r="AQ38" s="693"/>
      <c r="AR38" s="693"/>
      <c r="AS38" s="693"/>
      <c r="AT38" s="693"/>
      <c r="AU38" s="693"/>
      <c r="AV38" s="693"/>
      <c r="AW38" s="693"/>
      <c r="AX38" s="693"/>
      <c r="AY38" s="693"/>
      <c r="AZ38" s="693"/>
      <c r="BA38" s="693"/>
      <c r="BB38" s="693"/>
      <c r="BC38" s="693"/>
      <c r="BD38" s="693"/>
      <c r="BE38" s="693"/>
      <c r="BF38" s="693"/>
      <c r="BG38" s="693"/>
      <c r="BH38" s="693"/>
      <c r="BI38" s="693"/>
      <c r="BJ38" s="693"/>
      <c r="BK38" s="693"/>
      <c r="BL38" s="693"/>
      <c r="BM38" s="693"/>
      <c r="BN38" s="693"/>
      <c r="BO38" s="693"/>
      <c r="BP38" s="693"/>
      <c r="BQ38" s="693"/>
      <c r="BR38" s="693"/>
      <c r="BS38" s="693"/>
      <c r="BT38" s="693"/>
      <c r="BU38" s="693"/>
      <c r="BV38" s="693"/>
      <c r="BW38" s="693"/>
      <c r="BX38" s="693"/>
      <c r="BY38" s="693"/>
      <c r="BZ38" s="693"/>
      <c r="CA38" s="693"/>
      <c r="CB38" s="693"/>
      <c r="CC38" s="693"/>
      <c r="CD38" s="693"/>
      <c r="CE38" s="693"/>
      <c r="CF38" s="693"/>
      <c r="CG38" s="693"/>
      <c r="CH38" s="693"/>
      <c r="CI38" s="693"/>
      <c r="CJ38" s="693"/>
      <c r="CK38" s="693"/>
      <c r="CL38" s="693"/>
      <c r="CM38" s="693"/>
      <c r="CN38" s="693"/>
      <c r="CO38" s="693"/>
      <c r="CP38" s="693"/>
      <c r="CQ38" s="693"/>
      <c r="CR38" s="693"/>
      <c r="CS38" s="693"/>
      <c r="CT38" s="693"/>
      <c r="CU38" s="693"/>
      <c r="CV38" s="693"/>
      <c r="CW38" s="693"/>
      <c r="CX38" s="693"/>
      <c r="CY38" s="693"/>
      <c r="CZ38" s="693"/>
      <c r="DA38" s="693"/>
      <c r="DB38" s="693"/>
      <c r="DC38" s="693"/>
      <c r="DD38" s="693"/>
      <c r="DE38" s="693"/>
      <c r="DF38" s="693"/>
      <c r="DG38" s="693"/>
      <c r="DH38" s="693"/>
      <c r="DI38" s="693"/>
      <c r="DJ38" s="693"/>
      <c r="DK38" s="693"/>
      <c r="DL38" s="693"/>
      <c r="DM38" s="693"/>
      <c r="DN38" s="693"/>
      <c r="DO38" s="693"/>
      <c r="DP38" s="693"/>
      <c r="DQ38" s="693"/>
      <c r="DR38" s="693"/>
      <c r="DS38" s="693"/>
      <c r="DT38" s="693"/>
      <c r="DU38" s="693"/>
      <c r="DV38" s="693"/>
      <c r="DW38" s="693"/>
      <c r="DX38" s="693"/>
      <c r="DY38" s="693"/>
      <c r="DZ38" s="695"/>
      <c r="EA38" s="696"/>
      <c r="EB38" s="695"/>
      <c r="EC38" s="697"/>
      <c r="ED38" s="31"/>
      <c r="EE38" s="98"/>
      <c r="EF38" s="97"/>
      <c r="EG38" s="97"/>
      <c r="EH38" s="99"/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hidden="1" customHeight="1" x14ac:dyDescent="0.2">
      <c r="A39" s="65"/>
      <c r="B39" s="130"/>
      <c r="C39" s="53"/>
      <c r="D39" s="91"/>
      <c r="E39" s="140"/>
      <c r="F39" s="720"/>
      <c r="G39" s="721"/>
      <c r="H39" s="695"/>
      <c r="I39" s="696"/>
      <c r="J39" s="695"/>
      <c r="K39" s="696"/>
      <c r="L39" s="695"/>
      <c r="M39" s="696"/>
      <c r="N39" s="695"/>
      <c r="O39" s="696"/>
      <c r="P39" s="695"/>
      <c r="Q39" s="696"/>
      <c r="R39" s="695"/>
      <c r="S39" s="696"/>
      <c r="T39" s="695"/>
      <c r="U39" s="696"/>
      <c r="V39" s="695"/>
      <c r="W39" s="696"/>
      <c r="X39" s="695"/>
      <c r="Y39" s="696"/>
      <c r="Z39" s="695"/>
      <c r="AA39" s="696"/>
      <c r="AB39" s="695"/>
      <c r="AC39" s="696"/>
      <c r="AD39" s="695"/>
      <c r="AE39" s="696"/>
      <c r="AF39" s="695"/>
      <c r="AG39" s="696"/>
      <c r="AH39" s="695"/>
      <c r="AI39" s="696"/>
      <c r="AJ39" s="695"/>
      <c r="AK39" s="696"/>
      <c r="AL39" s="695"/>
      <c r="AM39" s="696"/>
      <c r="AN39" s="695"/>
      <c r="AO39" s="696"/>
      <c r="AP39" s="695"/>
      <c r="AQ39" s="696"/>
      <c r="AR39" s="695"/>
      <c r="AS39" s="696"/>
      <c r="AT39" s="695"/>
      <c r="AU39" s="696"/>
      <c r="AV39" s="695"/>
      <c r="AW39" s="696"/>
      <c r="AX39" s="695"/>
      <c r="AY39" s="696"/>
      <c r="AZ39" s="695"/>
      <c r="BA39" s="696"/>
      <c r="BB39" s="695"/>
      <c r="BC39" s="696"/>
      <c r="BD39" s="695"/>
      <c r="BE39" s="696"/>
      <c r="BF39" s="695"/>
      <c r="BG39" s="696"/>
      <c r="BH39" s="695"/>
      <c r="BI39" s="696"/>
      <c r="BJ39" s="695"/>
      <c r="BK39" s="696"/>
      <c r="BL39" s="695"/>
      <c r="BM39" s="696"/>
      <c r="BN39" s="695"/>
      <c r="BO39" s="696"/>
      <c r="BP39" s="695"/>
      <c r="BQ39" s="696"/>
      <c r="BR39" s="695"/>
      <c r="BS39" s="696"/>
      <c r="BT39" s="695"/>
      <c r="BU39" s="696"/>
      <c r="BV39" s="695"/>
      <c r="BW39" s="696"/>
      <c r="BX39" s="695"/>
      <c r="BY39" s="696"/>
      <c r="BZ39" s="695"/>
      <c r="CA39" s="696"/>
      <c r="CB39" s="695"/>
      <c r="CC39" s="696"/>
      <c r="CD39" s="695"/>
      <c r="CE39" s="696"/>
      <c r="CF39" s="695"/>
      <c r="CG39" s="696"/>
      <c r="CH39" s="695"/>
      <c r="CI39" s="696"/>
      <c r="CJ39" s="695"/>
      <c r="CK39" s="696"/>
      <c r="CL39" s="695"/>
      <c r="CM39" s="696"/>
      <c r="CN39" s="695"/>
      <c r="CO39" s="696"/>
      <c r="CP39" s="695"/>
      <c r="CQ39" s="696"/>
      <c r="CR39" s="695"/>
      <c r="CS39" s="696"/>
      <c r="CT39" s="695"/>
      <c r="CU39" s="696"/>
      <c r="CV39" s="695"/>
      <c r="CW39" s="696"/>
      <c r="CX39" s="695"/>
      <c r="CY39" s="696"/>
      <c r="CZ39" s="695"/>
      <c r="DA39" s="696"/>
      <c r="DB39" s="695"/>
      <c r="DC39" s="696"/>
      <c r="DD39" s="695"/>
      <c r="DE39" s="696"/>
      <c r="DF39" s="695"/>
      <c r="DG39" s="696"/>
      <c r="DH39" s="695"/>
      <c r="DI39" s="696"/>
      <c r="DJ39" s="695"/>
      <c r="DK39" s="696"/>
      <c r="DL39" s="695"/>
      <c r="DM39" s="696"/>
      <c r="DN39" s="695"/>
      <c r="DO39" s="696"/>
      <c r="DP39" s="695"/>
      <c r="DQ39" s="696"/>
      <c r="DR39" s="695"/>
      <c r="DS39" s="696"/>
      <c r="DT39" s="695"/>
      <c r="DU39" s="696"/>
      <c r="DV39" s="695"/>
      <c r="DW39" s="696"/>
      <c r="DX39" s="695"/>
      <c r="DY39" s="696"/>
      <c r="DZ39" s="695"/>
      <c r="EA39" s="696"/>
      <c r="EB39" s="695"/>
      <c r="EC39" s="697"/>
      <c r="ED39" s="31"/>
      <c r="EE39" s="98"/>
      <c r="EF39" s="97"/>
      <c r="EG39" s="97"/>
      <c r="EH39" s="99"/>
      <c r="EI39" s="31"/>
      <c r="EJ39" s="31"/>
      <c r="EK39" s="32">
        <f t="shared" si="3"/>
        <v>0</v>
      </c>
      <c r="EL39" s="37">
        <f t="shared" si="0"/>
        <v>0</v>
      </c>
      <c r="EM39" s="37">
        <f t="shared" si="1"/>
        <v>0</v>
      </c>
      <c r="EN39" s="34">
        <f t="shared" si="2"/>
        <v>0</v>
      </c>
      <c r="EO39" s="31"/>
      <c r="EP39" s="31"/>
      <c r="EQ39" s="49"/>
      <c r="ER39" s="76"/>
      <c r="ES39" s="76"/>
      <c r="ET39" s="76"/>
      <c r="EU39" s="76"/>
      <c r="EV39" s="50"/>
    </row>
    <row r="40" spans="1:152" ht="9" hidden="1" customHeight="1" x14ac:dyDescent="0.2">
      <c r="A40" s="65"/>
      <c r="B40" s="119" t="s">
        <v>25</v>
      </c>
      <c r="C40" s="53"/>
      <c r="D40" s="131" t="s">
        <v>19</v>
      </c>
      <c r="E40" s="140" t="s">
        <v>19</v>
      </c>
      <c r="F40" s="723"/>
      <c r="G40" s="723"/>
      <c r="H40" s="693"/>
      <c r="I40" s="693"/>
      <c r="J40" s="693"/>
      <c r="K40" s="693"/>
      <c r="L40" s="693"/>
      <c r="M40" s="693"/>
      <c r="N40" s="693"/>
      <c r="O40" s="693"/>
      <c r="P40" s="693"/>
      <c r="Q40" s="693"/>
      <c r="R40" s="693"/>
      <c r="S40" s="693"/>
      <c r="T40" s="693"/>
      <c r="U40" s="693"/>
      <c r="V40" s="693"/>
      <c r="W40" s="693"/>
      <c r="X40" s="693"/>
      <c r="Y40" s="693"/>
      <c r="Z40" s="693"/>
      <c r="AA40" s="693"/>
      <c r="AB40" s="693"/>
      <c r="AC40" s="693"/>
      <c r="AD40" s="693"/>
      <c r="AE40" s="693"/>
      <c r="AF40" s="693"/>
      <c r="AG40" s="693"/>
      <c r="AH40" s="693"/>
      <c r="AI40" s="693"/>
      <c r="AJ40" s="693"/>
      <c r="AK40" s="693"/>
      <c r="AL40" s="693"/>
      <c r="AM40" s="693"/>
      <c r="AN40" s="693"/>
      <c r="AO40" s="693"/>
      <c r="AP40" s="693"/>
      <c r="AQ40" s="693"/>
      <c r="AR40" s="693"/>
      <c r="AS40" s="693"/>
      <c r="AT40" s="693"/>
      <c r="AU40" s="693"/>
      <c r="AV40" s="693"/>
      <c r="AW40" s="693"/>
      <c r="AX40" s="693"/>
      <c r="AY40" s="693"/>
      <c r="AZ40" s="693"/>
      <c r="BA40" s="693"/>
      <c r="BB40" s="693"/>
      <c r="BC40" s="693"/>
      <c r="BD40" s="693"/>
      <c r="BE40" s="693"/>
      <c r="BF40" s="693"/>
      <c r="BG40" s="693"/>
      <c r="BH40" s="693"/>
      <c r="BI40" s="693"/>
      <c r="BJ40" s="693"/>
      <c r="BK40" s="693"/>
      <c r="BL40" s="693"/>
      <c r="BM40" s="693"/>
      <c r="BN40" s="693"/>
      <c r="BO40" s="693"/>
      <c r="BP40" s="693"/>
      <c r="BQ40" s="693"/>
      <c r="BR40" s="693"/>
      <c r="BS40" s="693"/>
      <c r="BT40" s="693"/>
      <c r="BU40" s="693"/>
      <c r="BV40" s="693"/>
      <c r="BW40" s="693"/>
      <c r="BX40" s="693"/>
      <c r="BY40" s="693"/>
      <c r="BZ40" s="693"/>
      <c r="CA40" s="693"/>
      <c r="CB40" s="693"/>
      <c r="CC40" s="693"/>
      <c r="CD40" s="693"/>
      <c r="CE40" s="693"/>
      <c r="CF40" s="693"/>
      <c r="CG40" s="693"/>
      <c r="CH40" s="693"/>
      <c r="CI40" s="693"/>
      <c r="CJ40" s="693"/>
      <c r="CK40" s="693"/>
      <c r="CL40" s="693"/>
      <c r="CM40" s="693"/>
      <c r="CN40" s="693"/>
      <c r="CO40" s="693"/>
      <c r="CP40" s="693"/>
      <c r="CQ40" s="693"/>
      <c r="CR40" s="693"/>
      <c r="CS40" s="693"/>
      <c r="CT40" s="693"/>
      <c r="CU40" s="693"/>
      <c r="CV40" s="693"/>
      <c r="CW40" s="693"/>
      <c r="CX40" s="693"/>
      <c r="CY40" s="693"/>
      <c r="CZ40" s="693"/>
      <c r="DA40" s="693"/>
      <c r="DB40" s="693"/>
      <c r="DC40" s="693"/>
      <c r="DD40" s="693"/>
      <c r="DE40" s="693"/>
      <c r="DF40" s="693"/>
      <c r="DG40" s="693"/>
      <c r="DH40" s="693"/>
      <c r="DI40" s="693"/>
      <c r="DJ40" s="693"/>
      <c r="DK40" s="693"/>
      <c r="DL40" s="693"/>
      <c r="DM40" s="693"/>
      <c r="DN40" s="693"/>
      <c r="DO40" s="693"/>
      <c r="DP40" s="693"/>
      <c r="DQ40" s="693"/>
      <c r="DR40" s="693"/>
      <c r="DS40" s="693"/>
      <c r="DT40" s="693"/>
      <c r="DU40" s="693"/>
      <c r="DV40" s="693"/>
      <c r="DW40" s="693"/>
      <c r="DX40" s="693"/>
      <c r="DY40" s="693"/>
      <c r="DZ40" s="695"/>
      <c r="EA40" s="696"/>
      <c r="EB40" s="695"/>
      <c r="EC40" s="697"/>
      <c r="ED40" s="31"/>
      <c r="EE40" s="98"/>
      <c r="EF40" s="97"/>
      <c r="EG40" s="97"/>
      <c r="EH40" s="99"/>
      <c r="EI40" s="31"/>
      <c r="EJ40" s="31"/>
      <c r="EK40" s="41">
        <f t="shared" si="3"/>
        <v>0</v>
      </c>
      <c r="EL40" s="66">
        <f t="shared" si="0"/>
        <v>0</v>
      </c>
      <c r="EM40" s="66">
        <f t="shared" si="1"/>
        <v>0</v>
      </c>
      <c r="EN40" s="42">
        <f t="shared" si="2"/>
        <v>0</v>
      </c>
      <c r="EO40" s="31"/>
      <c r="EP40" s="31"/>
      <c r="EQ40" s="49"/>
      <c r="ER40" s="77"/>
      <c r="ES40" s="77"/>
      <c r="ET40" s="77"/>
      <c r="EU40" s="77"/>
      <c r="EV40" s="50"/>
    </row>
    <row r="41" spans="1:152" ht="9" hidden="1" customHeight="1" x14ac:dyDescent="0.2">
      <c r="A41" s="65"/>
      <c r="B41" s="132"/>
      <c r="C41" s="103"/>
      <c r="D41" s="91"/>
      <c r="E41" s="141"/>
      <c r="F41" s="775"/>
      <c r="G41" s="776"/>
      <c r="H41" s="771"/>
      <c r="I41" s="772"/>
      <c r="J41" s="771"/>
      <c r="K41" s="772"/>
      <c r="L41" s="771"/>
      <c r="M41" s="772"/>
      <c r="N41" s="771"/>
      <c r="O41" s="772"/>
      <c r="P41" s="771"/>
      <c r="Q41" s="772"/>
      <c r="R41" s="771"/>
      <c r="S41" s="772"/>
      <c r="T41" s="771"/>
      <c r="U41" s="772"/>
      <c r="V41" s="771"/>
      <c r="W41" s="772"/>
      <c r="X41" s="771"/>
      <c r="Y41" s="772"/>
      <c r="Z41" s="771"/>
      <c r="AA41" s="772"/>
      <c r="AB41" s="771"/>
      <c r="AC41" s="772"/>
      <c r="AD41" s="771"/>
      <c r="AE41" s="772"/>
      <c r="AF41" s="771"/>
      <c r="AG41" s="772"/>
      <c r="AH41" s="771"/>
      <c r="AI41" s="772"/>
      <c r="AJ41" s="771"/>
      <c r="AK41" s="772"/>
      <c r="AL41" s="771"/>
      <c r="AM41" s="772"/>
      <c r="AN41" s="771"/>
      <c r="AO41" s="772"/>
      <c r="AP41" s="771"/>
      <c r="AQ41" s="772"/>
      <c r="AR41" s="771"/>
      <c r="AS41" s="772"/>
      <c r="AT41" s="771"/>
      <c r="AU41" s="772"/>
      <c r="AV41" s="771"/>
      <c r="AW41" s="772"/>
      <c r="AX41" s="771"/>
      <c r="AY41" s="772"/>
      <c r="AZ41" s="771"/>
      <c r="BA41" s="772"/>
      <c r="BB41" s="771"/>
      <c r="BC41" s="772"/>
      <c r="BD41" s="771"/>
      <c r="BE41" s="772"/>
      <c r="BF41" s="771"/>
      <c r="BG41" s="772"/>
      <c r="BH41" s="771"/>
      <c r="BI41" s="772"/>
      <c r="BJ41" s="771"/>
      <c r="BK41" s="772"/>
      <c r="BL41" s="771"/>
      <c r="BM41" s="772"/>
      <c r="BN41" s="771"/>
      <c r="BO41" s="772"/>
      <c r="BP41" s="771"/>
      <c r="BQ41" s="772"/>
      <c r="BR41" s="771"/>
      <c r="BS41" s="772"/>
      <c r="BT41" s="771"/>
      <c r="BU41" s="772"/>
      <c r="BV41" s="771"/>
      <c r="BW41" s="772"/>
      <c r="BX41" s="771"/>
      <c r="BY41" s="772"/>
      <c r="BZ41" s="771"/>
      <c r="CA41" s="772"/>
      <c r="CB41" s="771"/>
      <c r="CC41" s="772"/>
      <c r="CD41" s="771"/>
      <c r="CE41" s="772"/>
      <c r="CF41" s="771"/>
      <c r="CG41" s="772"/>
      <c r="CH41" s="771"/>
      <c r="CI41" s="772"/>
      <c r="CJ41" s="771"/>
      <c r="CK41" s="772"/>
      <c r="CL41" s="771"/>
      <c r="CM41" s="772"/>
      <c r="CN41" s="771"/>
      <c r="CO41" s="772"/>
      <c r="CP41" s="771"/>
      <c r="CQ41" s="772"/>
      <c r="CR41" s="771"/>
      <c r="CS41" s="772"/>
      <c r="CT41" s="771"/>
      <c r="CU41" s="772"/>
      <c r="CV41" s="771"/>
      <c r="CW41" s="772"/>
      <c r="CX41" s="771"/>
      <c r="CY41" s="772"/>
      <c r="CZ41" s="771"/>
      <c r="DA41" s="772"/>
      <c r="DB41" s="771"/>
      <c r="DC41" s="772"/>
      <c r="DD41" s="771"/>
      <c r="DE41" s="772"/>
      <c r="DF41" s="771"/>
      <c r="DG41" s="772"/>
      <c r="DH41" s="771"/>
      <c r="DI41" s="772"/>
      <c r="DJ41" s="771"/>
      <c r="DK41" s="772"/>
      <c r="DL41" s="771"/>
      <c r="DM41" s="772"/>
      <c r="DN41" s="771"/>
      <c r="DO41" s="772"/>
      <c r="DP41" s="771"/>
      <c r="DQ41" s="772"/>
      <c r="DR41" s="771"/>
      <c r="DS41" s="772"/>
      <c r="DT41" s="771"/>
      <c r="DU41" s="772"/>
      <c r="DV41" s="771"/>
      <c r="DW41" s="772"/>
      <c r="DX41" s="771"/>
      <c r="DY41" s="772"/>
      <c r="DZ41" s="771"/>
      <c r="EA41" s="772"/>
      <c r="EB41" s="771"/>
      <c r="EC41" s="800"/>
      <c r="ED41" s="31"/>
      <c r="EE41" s="98"/>
      <c r="EF41" s="97"/>
      <c r="EG41" s="97"/>
      <c r="EH41" s="99"/>
      <c r="EI41" s="31"/>
      <c r="EJ41" s="31"/>
      <c r="EK41" s="32">
        <f t="shared" si="3"/>
        <v>0</v>
      </c>
      <c r="EL41" s="37">
        <f t="shared" si="0"/>
        <v>0</v>
      </c>
      <c r="EM41" s="37">
        <f t="shared" si="1"/>
        <v>0</v>
      </c>
      <c r="EN41" s="34">
        <f t="shared" si="2"/>
        <v>0</v>
      </c>
      <c r="EO41" s="31"/>
      <c r="EP41" s="31"/>
      <c r="EQ41" s="49"/>
      <c r="ER41" s="76"/>
      <c r="ES41" s="76"/>
      <c r="ET41" s="76"/>
      <c r="EU41" s="76"/>
      <c r="EV41" s="50"/>
    </row>
    <row r="42" spans="1:152" ht="9" customHeight="1" x14ac:dyDescent="0.2">
      <c r="A42" s="65"/>
      <c r="B42" s="105" t="s">
        <v>25</v>
      </c>
      <c r="C42" s="106" t="s">
        <v>36</v>
      </c>
      <c r="D42" s="107" t="s">
        <v>30</v>
      </c>
      <c r="E42" s="138" t="s">
        <v>21</v>
      </c>
      <c r="F42" s="773"/>
      <c r="G42" s="773"/>
      <c r="H42" s="774">
        <v>20</v>
      </c>
      <c r="I42" s="774"/>
      <c r="J42" s="774">
        <v>20</v>
      </c>
      <c r="K42" s="774"/>
      <c r="L42" s="774">
        <v>20</v>
      </c>
      <c r="M42" s="774"/>
      <c r="N42" s="774">
        <v>20</v>
      </c>
      <c r="O42" s="774"/>
      <c r="P42" s="774">
        <v>20</v>
      </c>
      <c r="Q42" s="774"/>
      <c r="R42" s="774">
        <v>20</v>
      </c>
      <c r="S42" s="774"/>
      <c r="T42" s="774">
        <v>20</v>
      </c>
      <c r="U42" s="774"/>
      <c r="V42" s="774">
        <v>20</v>
      </c>
      <c r="W42" s="774"/>
      <c r="X42" s="774">
        <v>20</v>
      </c>
      <c r="Y42" s="774"/>
      <c r="Z42" s="774">
        <v>20</v>
      </c>
      <c r="AA42" s="774"/>
      <c r="AB42" s="774">
        <v>20</v>
      </c>
      <c r="AC42" s="774"/>
      <c r="AD42" s="774">
        <v>20</v>
      </c>
      <c r="AE42" s="774"/>
      <c r="AF42" s="774">
        <v>20</v>
      </c>
      <c r="AG42" s="774"/>
      <c r="AH42" s="774">
        <v>20</v>
      </c>
      <c r="AI42" s="774"/>
      <c r="AJ42" s="774">
        <v>20</v>
      </c>
      <c r="AK42" s="774"/>
      <c r="AL42" s="774">
        <v>20</v>
      </c>
      <c r="AM42" s="774"/>
      <c r="AN42" s="774">
        <v>20</v>
      </c>
      <c r="AO42" s="774"/>
      <c r="AP42" s="774">
        <v>30</v>
      </c>
      <c r="AQ42" s="774"/>
      <c r="AR42" s="774">
        <v>40</v>
      </c>
      <c r="AS42" s="774"/>
      <c r="AT42" s="774">
        <v>40</v>
      </c>
      <c r="AU42" s="774"/>
      <c r="AV42" s="774">
        <v>40</v>
      </c>
      <c r="AW42" s="774"/>
      <c r="AX42" s="774">
        <v>40</v>
      </c>
      <c r="AY42" s="774"/>
      <c r="AZ42" s="774">
        <v>40</v>
      </c>
      <c r="BA42" s="774"/>
      <c r="BB42" s="774">
        <v>40</v>
      </c>
      <c r="BC42" s="774"/>
      <c r="BD42" s="774">
        <v>40</v>
      </c>
      <c r="BE42" s="774"/>
      <c r="BF42" s="774">
        <v>40</v>
      </c>
      <c r="BG42" s="774"/>
      <c r="BH42" s="774">
        <v>40</v>
      </c>
      <c r="BI42" s="774"/>
      <c r="BJ42" s="774">
        <v>40</v>
      </c>
      <c r="BK42" s="774"/>
      <c r="BL42" s="774">
        <v>40</v>
      </c>
      <c r="BM42" s="774"/>
      <c r="BN42" s="774">
        <v>40</v>
      </c>
      <c r="BO42" s="774"/>
      <c r="BP42" s="774">
        <v>40</v>
      </c>
      <c r="BQ42" s="774"/>
      <c r="BR42" s="774">
        <v>40</v>
      </c>
      <c r="BS42" s="774"/>
      <c r="BT42" s="774">
        <v>40</v>
      </c>
      <c r="BU42" s="774"/>
      <c r="BV42" s="774">
        <v>40</v>
      </c>
      <c r="BW42" s="774"/>
      <c r="BX42" s="774">
        <v>40</v>
      </c>
      <c r="BY42" s="774"/>
      <c r="BZ42" s="774">
        <v>40</v>
      </c>
      <c r="CA42" s="774"/>
      <c r="CB42" s="774">
        <v>40</v>
      </c>
      <c r="CC42" s="774"/>
      <c r="CD42" s="774">
        <v>40</v>
      </c>
      <c r="CE42" s="774"/>
      <c r="CF42" s="774">
        <v>40</v>
      </c>
      <c r="CG42" s="774"/>
      <c r="CH42" s="774">
        <v>40</v>
      </c>
      <c r="CI42" s="774"/>
      <c r="CJ42" s="774">
        <v>50</v>
      </c>
      <c r="CK42" s="774"/>
      <c r="CL42" s="774">
        <v>40</v>
      </c>
      <c r="CM42" s="774"/>
      <c r="CN42" s="774">
        <v>40</v>
      </c>
      <c r="CO42" s="774"/>
      <c r="CP42" s="774">
        <v>40</v>
      </c>
      <c r="CQ42" s="774"/>
      <c r="CR42" s="774">
        <v>40</v>
      </c>
      <c r="CS42" s="774"/>
      <c r="CT42" s="774">
        <v>40</v>
      </c>
      <c r="CU42" s="774"/>
      <c r="CV42" s="774">
        <v>40</v>
      </c>
      <c r="CW42" s="774"/>
      <c r="CX42" s="774">
        <v>40</v>
      </c>
      <c r="CY42" s="774"/>
      <c r="CZ42" s="774">
        <v>40</v>
      </c>
      <c r="DA42" s="774"/>
      <c r="DB42" s="774">
        <v>40</v>
      </c>
      <c r="DC42" s="774"/>
      <c r="DD42" s="774">
        <v>40</v>
      </c>
      <c r="DE42" s="774"/>
      <c r="DF42" s="774">
        <v>40</v>
      </c>
      <c r="DG42" s="774"/>
      <c r="DH42" s="774">
        <v>40</v>
      </c>
      <c r="DI42" s="774"/>
      <c r="DJ42" s="774">
        <v>40</v>
      </c>
      <c r="DK42" s="774"/>
      <c r="DL42" s="687"/>
      <c r="DM42" s="688"/>
      <c r="DN42" s="687"/>
      <c r="DO42" s="688"/>
      <c r="DP42" s="687"/>
      <c r="DQ42" s="688"/>
      <c r="DR42" s="687"/>
      <c r="DS42" s="688"/>
      <c r="DT42" s="687"/>
      <c r="DU42" s="688"/>
      <c r="DV42" s="687"/>
      <c r="DW42" s="688"/>
      <c r="DX42" s="687"/>
      <c r="DY42" s="688"/>
      <c r="DZ42" s="687"/>
      <c r="EA42" s="688"/>
      <c r="EB42" s="687"/>
      <c r="EC42" s="691"/>
      <c r="ED42" s="31"/>
      <c r="EE42" s="98"/>
      <c r="EF42" s="97"/>
      <c r="EG42" s="97"/>
      <c r="EH42" s="99">
        <v>1</v>
      </c>
      <c r="EI42" s="31"/>
      <c r="EJ42" s="31"/>
      <c r="EK42" s="41">
        <f t="shared" si="3"/>
        <v>0</v>
      </c>
      <c r="EL42" s="66">
        <f t="shared" si="0"/>
        <v>0</v>
      </c>
      <c r="EM42" s="66">
        <f t="shared" si="1"/>
        <v>0</v>
      </c>
      <c r="EN42" s="42">
        <f t="shared" si="2"/>
        <v>1820</v>
      </c>
      <c r="EO42" s="31"/>
      <c r="EP42" s="31"/>
      <c r="EQ42" s="49"/>
      <c r="ER42" s="77"/>
      <c r="ES42" s="77"/>
      <c r="ET42" s="77"/>
      <c r="EU42" s="77"/>
      <c r="EV42" s="50"/>
    </row>
    <row r="43" spans="1:152" ht="9" customHeight="1" thickBot="1" x14ac:dyDescent="0.25">
      <c r="A43" s="65"/>
      <c r="B43" s="120"/>
      <c r="C43" s="121"/>
      <c r="D43" s="122"/>
      <c r="E43" s="128"/>
      <c r="F43" s="769"/>
      <c r="G43" s="770"/>
      <c r="H43" s="700"/>
      <c r="I43" s="701"/>
      <c r="J43" s="700"/>
      <c r="K43" s="701"/>
      <c r="L43" s="700"/>
      <c r="M43" s="701"/>
      <c r="N43" s="700"/>
      <c r="O43" s="701"/>
      <c r="P43" s="700"/>
      <c r="Q43" s="701"/>
      <c r="R43" s="700"/>
      <c r="S43" s="701"/>
      <c r="T43" s="700"/>
      <c r="U43" s="701"/>
      <c r="V43" s="700"/>
      <c r="W43" s="701"/>
      <c r="X43" s="700"/>
      <c r="Y43" s="701"/>
      <c r="Z43" s="700"/>
      <c r="AA43" s="701"/>
      <c r="AB43" s="700"/>
      <c r="AC43" s="701"/>
      <c r="AD43" s="700"/>
      <c r="AE43" s="701"/>
      <c r="AF43" s="700"/>
      <c r="AG43" s="701"/>
      <c r="AH43" s="700"/>
      <c r="AI43" s="701"/>
      <c r="AJ43" s="700"/>
      <c r="AK43" s="701"/>
      <c r="AL43" s="700"/>
      <c r="AM43" s="701"/>
      <c r="AN43" s="700"/>
      <c r="AO43" s="701"/>
      <c r="AP43" s="700"/>
      <c r="AQ43" s="701"/>
      <c r="AR43" s="700"/>
      <c r="AS43" s="701"/>
      <c r="AT43" s="700"/>
      <c r="AU43" s="701"/>
      <c r="AV43" s="700"/>
      <c r="AW43" s="701"/>
      <c r="AX43" s="700"/>
      <c r="AY43" s="701"/>
      <c r="AZ43" s="700"/>
      <c r="BA43" s="701"/>
      <c r="BB43" s="700"/>
      <c r="BC43" s="701"/>
      <c r="BD43" s="700"/>
      <c r="BE43" s="701"/>
      <c r="BF43" s="700"/>
      <c r="BG43" s="701"/>
      <c r="BH43" s="700"/>
      <c r="BI43" s="701"/>
      <c r="BJ43" s="700"/>
      <c r="BK43" s="701"/>
      <c r="BL43" s="700"/>
      <c r="BM43" s="701"/>
      <c r="BN43" s="700"/>
      <c r="BO43" s="701"/>
      <c r="BP43" s="700"/>
      <c r="BQ43" s="701"/>
      <c r="BR43" s="700"/>
      <c r="BS43" s="701"/>
      <c r="BT43" s="700"/>
      <c r="BU43" s="701"/>
      <c r="BV43" s="700"/>
      <c r="BW43" s="701"/>
      <c r="BX43" s="700"/>
      <c r="BY43" s="701"/>
      <c r="BZ43" s="700"/>
      <c r="CA43" s="701"/>
      <c r="CB43" s="700"/>
      <c r="CC43" s="701"/>
      <c r="CD43" s="700"/>
      <c r="CE43" s="701"/>
      <c r="CF43" s="700"/>
      <c r="CG43" s="701"/>
      <c r="CH43" s="700"/>
      <c r="CI43" s="701"/>
      <c r="CJ43" s="700"/>
      <c r="CK43" s="701"/>
      <c r="CL43" s="700"/>
      <c r="CM43" s="701"/>
      <c r="CN43" s="700"/>
      <c r="CO43" s="701"/>
      <c r="CP43" s="700"/>
      <c r="CQ43" s="701"/>
      <c r="CR43" s="700"/>
      <c r="CS43" s="701"/>
      <c r="CT43" s="700"/>
      <c r="CU43" s="701"/>
      <c r="CV43" s="700"/>
      <c r="CW43" s="701"/>
      <c r="CX43" s="700"/>
      <c r="CY43" s="701"/>
      <c r="CZ43" s="700"/>
      <c r="DA43" s="701"/>
      <c r="DB43" s="700"/>
      <c r="DC43" s="701"/>
      <c r="DD43" s="700"/>
      <c r="DE43" s="701"/>
      <c r="DF43" s="700"/>
      <c r="DG43" s="701"/>
      <c r="DH43" s="700"/>
      <c r="DI43" s="701"/>
      <c r="DJ43" s="700"/>
      <c r="DK43" s="701"/>
      <c r="DL43" s="700"/>
      <c r="DM43" s="701"/>
      <c r="DN43" s="700"/>
      <c r="DO43" s="701"/>
      <c r="DP43" s="700"/>
      <c r="DQ43" s="701"/>
      <c r="DR43" s="700"/>
      <c r="DS43" s="701"/>
      <c r="DT43" s="700"/>
      <c r="DU43" s="701"/>
      <c r="DV43" s="700"/>
      <c r="DW43" s="701"/>
      <c r="DX43" s="700"/>
      <c r="DY43" s="701"/>
      <c r="DZ43" s="700"/>
      <c r="EA43" s="701"/>
      <c r="EB43" s="700"/>
      <c r="EC43" s="709"/>
      <c r="ED43" s="31"/>
      <c r="EE43" s="100"/>
      <c r="EF43" s="101"/>
      <c r="EG43" s="101"/>
      <c r="EH43" s="102"/>
      <c r="EI43" s="31"/>
      <c r="EJ43" s="31"/>
      <c r="EK43" s="33"/>
      <c r="EL43" s="38"/>
      <c r="EM43" s="38"/>
      <c r="EN43" s="35"/>
      <c r="EO43" s="31"/>
      <c r="EP43" s="31"/>
      <c r="EQ43" s="49"/>
      <c r="ER43" s="76"/>
      <c r="ES43" s="76"/>
      <c r="ET43" s="76"/>
      <c r="EU43" s="76"/>
      <c r="EV43" s="50"/>
    </row>
    <row r="44" spans="1:152" ht="5.25" customHeight="1" thickBot="1" x14ac:dyDescent="0.25">
      <c r="B44" s="116"/>
      <c r="C44" s="117"/>
      <c r="D44" s="118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E44" s="10"/>
      <c r="EF44" s="10"/>
      <c r="EG44" s="10"/>
      <c r="EH44" s="10"/>
      <c r="EK44" s="67"/>
      <c r="EL44" s="67"/>
      <c r="EM44" s="67"/>
      <c r="EN44" s="67"/>
      <c r="EQ44" s="65"/>
      <c r="ER44" s="70"/>
      <c r="ES44" s="70"/>
      <c r="ET44" s="70"/>
      <c r="EU44" s="70"/>
      <c r="EV44" s="50"/>
    </row>
    <row r="45" spans="1:152" ht="9" customHeight="1" thickBot="1" x14ac:dyDescent="0.25">
      <c r="B45" s="15"/>
      <c r="C45" s="729" t="s">
        <v>80</v>
      </c>
      <c r="D45" s="730"/>
      <c r="E45" s="19"/>
      <c r="F45" s="768">
        <f>SUM(F10:G43)</f>
        <v>0</v>
      </c>
      <c r="G45" s="725"/>
      <c r="H45" s="724">
        <f>SUM(H10:I43)</f>
        <v>140</v>
      </c>
      <c r="I45" s="725"/>
      <c r="J45" s="725">
        <f>SUM(J10:K43)</f>
        <v>140</v>
      </c>
      <c r="K45" s="725"/>
      <c r="L45" s="725">
        <f>SUM(L10:M43)</f>
        <v>160</v>
      </c>
      <c r="M45" s="725"/>
      <c r="N45" s="725">
        <f>SUM(N10:O43)</f>
        <v>160</v>
      </c>
      <c r="O45" s="725"/>
      <c r="P45" s="725">
        <f>SUM(P10:Q43)</f>
        <v>160</v>
      </c>
      <c r="Q45" s="725"/>
      <c r="R45" s="726">
        <f>SUM(R10:S43)</f>
        <v>160</v>
      </c>
      <c r="S45" s="727"/>
      <c r="T45" s="728">
        <f>SUM(T10:U43)</f>
        <v>355</v>
      </c>
      <c r="U45" s="725"/>
      <c r="V45" s="725">
        <f>SUM(V10:W43)</f>
        <v>495</v>
      </c>
      <c r="W45" s="725"/>
      <c r="X45" s="725">
        <f>SUM(X10:Y43)</f>
        <v>495</v>
      </c>
      <c r="Y45" s="725"/>
      <c r="Z45" s="725">
        <f>SUM(Z10:AA43)</f>
        <v>495</v>
      </c>
      <c r="AA45" s="725"/>
      <c r="AB45" s="725">
        <f>SUM(AB10:AC43)</f>
        <v>495</v>
      </c>
      <c r="AC45" s="725"/>
      <c r="AD45" s="725">
        <f>SUM(AD10:AE43)</f>
        <v>495</v>
      </c>
      <c r="AE45" s="725"/>
      <c r="AF45" s="725">
        <f>SUM(AF10:AG43)</f>
        <v>495</v>
      </c>
      <c r="AG45" s="725"/>
      <c r="AH45" s="724">
        <f>SUM(AH10:AI43)</f>
        <v>495</v>
      </c>
      <c r="AI45" s="725"/>
      <c r="AJ45" s="725">
        <f>SUM(AJ10:AK43)</f>
        <v>495</v>
      </c>
      <c r="AK45" s="725"/>
      <c r="AL45" s="725">
        <f>SUM(AL10:AM43)</f>
        <v>495</v>
      </c>
      <c r="AM45" s="725"/>
      <c r="AN45" s="725">
        <f>SUM(AN10:AO43)</f>
        <v>435</v>
      </c>
      <c r="AO45" s="725"/>
      <c r="AP45" s="726">
        <f>SUM(AP10:AQ43)</f>
        <v>460</v>
      </c>
      <c r="AQ45" s="727"/>
      <c r="AR45" s="728">
        <f>SUM(AR10:AS43)</f>
        <v>520</v>
      </c>
      <c r="AS45" s="725"/>
      <c r="AT45" s="725">
        <f>SUM(AT10:AU43)</f>
        <v>650</v>
      </c>
      <c r="AU45" s="725"/>
      <c r="AV45" s="725">
        <f>SUM(AV10:AW43)</f>
        <v>655</v>
      </c>
      <c r="AW45" s="725"/>
      <c r="AX45" s="725">
        <f>SUM(AX10:AY43)</f>
        <v>655</v>
      </c>
      <c r="AY45" s="725"/>
      <c r="AZ45" s="725">
        <f>SUM(AZ10:BA43)</f>
        <v>655</v>
      </c>
      <c r="BA45" s="725"/>
      <c r="BB45" s="725">
        <f>SUM(BB10:BC43)</f>
        <v>655</v>
      </c>
      <c r="BC45" s="725"/>
      <c r="BD45" s="725">
        <f>SUM(BD10:BE43)</f>
        <v>655</v>
      </c>
      <c r="BE45" s="725"/>
      <c r="BF45" s="725">
        <f>SUM(BF10:BG43)</f>
        <v>655</v>
      </c>
      <c r="BG45" s="725"/>
      <c r="BH45" s="725">
        <f>SUM(BH10:BI43)</f>
        <v>655</v>
      </c>
      <c r="BI45" s="725"/>
      <c r="BJ45" s="725">
        <f>SUM(BJ10:BK43)</f>
        <v>655</v>
      </c>
      <c r="BK45" s="725"/>
      <c r="BL45" s="725">
        <f>SUM(BL10:BM43)</f>
        <v>655</v>
      </c>
      <c r="BM45" s="725"/>
      <c r="BN45" s="726">
        <f>SUM(BN10:BO43)</f>
        <v>455</v>
      </c>
      <c r="BO45" s="727"/>
      <c r="BP45" s="728">
        <f>SUM(BP10:BQ43)</f>
        <v>410</v>
      </c>
      <c r="BQ45" s="725"/>
      <c r="BR45" s="725">
        <f>SUM(BR10:BS43)</f>
        <v>465</v>
      </c>
      <c r="BS45" s="725"/>
      <c r="BT45" s="725">
        <f>SUM(BT10:BU43)</f>
        <v>510</v>
      </c>
      <c r="BU45" s="725"/>
      <c r="BV45" s="725">
        <f>SUM(BV10:BW43)</f>
        <v>510</v>
      </c>
      <c r="BW45" s="725"/>
      <c r="BX45" s="725">
        <f>SUM(BX10:BY43)</f>
        <v>510</v>
      </c>
      <c r="BY45" s="725"/>
      <c r="BZ45" s="725">
        <f>SUM(BZ10:CA43)</f>
        <v>510</v>
      </c>
      <c r="CA45" s="725"/>
      <c r="CB45" s="725">
        <f>SUM(CB10:CC43)</f>
        <v>510</v>
      </c>
      <c r="CC45" s="725"/>
      <c r="CD45" s="725">
        <f>SUM(CD10:CE43)</f>
        <v>455</v>
      </c>
      <c r="CE45" s="725"/>
      <c r="CF45" s="725">
        <f>SUM(CF10:CG43)</f>
        <v>455</v>
      </c>
      <c r="CG45" s="725"/>
      <c r="CH45" s="725">
        <f>SUM(CH10:CI43)</f>
        <v>455</v>
      </c>
      <c r="CI45" s="725"/>
      <c r="CJ45" s="725">
        <f>SUM(CJ10:CK43)</f>
        <v>455</v>
      </c>
      <c r="CK45" s="725"/>
      <c r="CL45" s="726">
        <f>SUM(CL10:CM43)</f>
        <v>385</v>
      </c>
      <c r="CM45" s="727"/>
      <c r="CN45" s="728">
        <f>SUM(CN10:CO43)</f>
        <v>415</v>
      </c>
      <c r="CO45" s="725"/>
      <c r="CP45" s="725">
        <f>SUM(CP10:CQ43)</f>
        <v>485</v>
      </c>
      <c r="CQ45" s="725"/>
      <c r="CR45" s="725">
        <f>SUM(CR10:CS43)</f>
        <v>505</v>
      </c>
      <c r="CS45" s="725"/>
      <c r="CT45" s="725">
        <f>SUM(CT10:CU43)</f>
        <v>505</v>
      </c>
      <c r="CU45" s="725"/>
      <c r="CV45" s="725">
        <f>SUM(CV10:CW43)</f>
        <v>505</v>
      </c>
      <c r="CW45" s="725"/>
      <c r="CX45" s="725">
        <f>SUM(CX10:CY43)</f>
        <v>505</v>
      </c>
      <c r="CY45" s="725"/>
      <c r="CZ45" s="725">
        <f>SUM(CZ10:DA43)</f>
        <v>455</v>
      </c>
      <c r="DA45" s="725"/>
      <c r="DB45" s="725">
        <f>SUM(DB10:DC43)</f>
        <v>455</v>
      </c>
      <c r="DC45" s="725"/>
      <c r="DD45" s="725">
        <f>SUM(DD10:DE43)</f>
        <v>455</v>
      </c>
      <c r="DE45" s="725"/>
      <c r="DF45" s="725">
        <f>SUM(DF10:DG43)</f>
        <v>445</v>
      </c>
      <c r="DG45" s="725"/>
      <c r="DH45" s="725">
        <f>SUM(DH10:DI43)</f>
        <v>445</v>
      </c>
      <c r="DI45" s="725"/>
      <c r="DJ45" s="726">
        <f>SUM(DJ10:DK43)</f>
        <v>370</v>
      </c>
      <c r="DK45" s="727"/>
      <c r="DL45" s="728">
        <f>SUM(DL10:DM43)</f>
        <v>65</v>
      </c>
      <c r="DM45" s="725"/>
      <c r="DN45" s="725">
        <f>SUM(DN10:DO43)</f>
        <v>65</v>
      </c>
      <c r="DO45" s="725"/>
      <c r="DP45" s="725">
        <f>SUM(DP10:DQ43)</f>
        <v>55</v>
      </c>
      <c r="DQ45" s="725"/>
      <c r="DR45" s="725">
        <f>SUM(DR10:DS43)</f>
        <v>125</v>
      </c>
      <c r="DS45" s="725"/>
      <c r="DT45" s="725">
        <f>SUM(DT10:DU43)</f>
        <v>125</v>
      </c>
      <c r="DU45" s="725"/>
      <c r="DV45" s="725">
        <f>SUM(DV10:DW43)</f>
        <v>95</v>
      </c>
      <c r="DW45" s="725"/>
      <c r="DX45" s="725">
        <f>SUM(DX10:DY43)</f>
        <v>0</v>
      </c>
      <c r="DY45" s="725"/>
      <c r="DZ45" s="725">
        <f>SUM(DZ10:EA43)</f>
        <v>0</v>
      </c>
      <c r="EA45" s="725"/>
      <c r="EB45" s="725">
        <f>SUM(EB10:EC43)</f>
        <v>0</v>
      </c>
      <c r="EC45" s="732"/>
      <c r="ED45" s="50"/>
      <c r="EI45" s="65"/>
      <c r="EJ45" s="65"/>
      <c r="EK45" s="733">
        <f>SUM(EK10:EN43)</f>
        <v>25850</v>
      </c>
      <c r="EL45" s="734"/>
      <c r="EM45" s="734"/>
      <c r="EN45" s="735"/>
      <c r="EO45" s="50"/>
      <c r="EP45" s="65"/>
      <c r="EQ45" s="49"/>
      <c r="ER45" s="70"/>
      <c r="ES45" s="70"/>
      <c r="ET45" s="70"/>
      <c r="EU45" s="70"/>
      <c r="EV45" s="50"/>
    </row>
    <row r="46" spans="1:152" s="182" customFormat="1" ht="9" customHeight="1" x14ac:dyDescent="0.2">
      <c r="B46" s="187"/>
      <c r="C46" s="165" t="s">
        <v>81</v>
      </c>
      <c r="D46" s="166"/>
      <c r="E46" s="236"/>
      <c r="F46" s="750">
        <f>SUM(F45:S45)</f>
        <v>920</v>
      </c>
      <c r="G46" s="750"/>
      <c r="H46" s="750"/>
      <c r="I46" s="750"/>
      <c r="J46" s="750"/>
      <c r="K46" s="750"/>
      <c r="L46" s="750"/>
      <c r="M46" s="750"/>
      <c r="N46" s="750"/>
      <c r="O46" s="750"/>
      <c r="P46" s="750"/>
      <c r="Q46" s="750"/>
      <c r="R46" s="750"/>
      <c r="S46" s="750"/>
      <c r="T46" s="750">
        <f>SUM(T45:AQ45)</f>
        <v>5705</v>
      </c>
      <c r="U46" s="750"/>
      <c r="V46" s="750"/>
      <c r="W46" s="750"/>
      <c r="X46" s="750"/>
      <c r="Y46" s="750"/>
      <c r="Z46" s="750"/>
      <c r="AA46" s="750"/>
      <c r="AB46" s="750"/>
      <c r="AC46" s="750"/>
      <c r="AD46" s="750"/>
      <c r="AE46" s="750"/>
      <c r="AF46" s="750"/>
      <c r="AG46" s="750"/>
      <c r="AH46" s="750"/>
      <c r="AI46" s="750"/>
      <c r="AJ46" s="750"/>
      <c r="AK46" s="750"/>
      <c r="AL46" s="750"/>
      <c r="AM46" s="750"/>
      <c r="AN46" s="750"/>
      <c r="AO46" s="750"/>
      <c r="AP46" s="750"/>
      <c r="AQ46" s="750"/>
      <c r="AR46" s="750">
        <f>SUM(AR45:BO45)</f>
        <v>7520</v>
      </c>
      <c r="AS46" s="750"/>
      <c r="AT46" s="750"/>
      <c r="AU46" s="750"/>
      <c r="AV46" s="750"/>
      <c r="AW46" s="750"/>
      <c r="AX46" s="750"/>
      <c r="AY46" s="750"/>
      <c r="AZ46" s="750"/>
      <c r="BA46" s="750"/>
      <c r="BB46" s="750"/>
      <c r="BC46" s="750"/>
      <c r="BD46" s="750"/>
      <c r="BE46" s="750"/>
      <c r="BF46" s="750"/>
      <c r="BG46" s="750"/>
      <c r="BH46" s="750"/>
      <c r="BI46" s="750"/>
      <c r="BJ46" s="750"/>
      <c r="BK46" s="750"/>
      <c r="BL46" s="750"/>
      <c r="BM46" s="750"/>
      <c r="BN46" s="750"/>
      <c r="BO46" s="750"/>
      <c r="BP46" s="750">
        <f>SUM(BP45:CM45)</f>
        <v>5630</v>
      </c>
      <c r="BQ46" s="750"/>
      <c r="BR46" s="750"/>
      <c r="BS46" s="750"/>
      <c r="BT46" s="750"/>
      <c r="BU46" s="750"/>
      <c r="BV46" s="750"/>
      <c r="BW46" s="750"/>
      <c r="BX46" s="750"/>
      <c r="BY46" s="750"/>
      <c r="BZ46" s="750"/>
      <c r="CA46" s="750"/>
      <c r="CB46" s="750"/>
      <c r="CC46" s="750"/>
      <c r="CD46" s="750"/>
      <c r="CE46" s="750"/>
      <c r="CF46" s="750"/>
      <c r="CG46" s="750"/>
      <c r="CH46" s="750"/>
      <c r="CI46" s="750"/>
      <c r="CJ46" s="750"/>
      <c r="CK46" s="750"/>
      <c r="CL46" s="750"/>
      <c r="CM46" s="750"/>
      <c r="CN46" s="750">
        <f>SUM(CN45:DK45)</f>
        <v>5545</v>
      </c>
      <c r="CO46" s="750"/>
      <c r="CP46" s="750"/>
      <c r="CQ46" s="750"/>
      <c r="CR46" s="750"/>
      <c r="CS46" s="750"/>
      <c r="CT46" s="750"/>
      <c r="CU46" s="750"/>
      <c r="CV46" s="750"/>
      <c r="CW46" s="750"/>
      <c r="CX46" s="750"/>
      <c r="CY46" s="750"/>
      <c r="CZ46" s="750"/>
      <c r="DA46" s="750"/>
      <c r="DB46" s="750"/>
      <c r="DC46" s="750"/>
      <c r="DD46" s="750"/>
      <c r="DE46" s="750"/>
      <c r="DF46" s="750"/>
      <c r="DG46" s="750"/>
      <c r="DH46" s="750"/>
      <c r="DI46" s="750"/>
      <c r="DJ46" s="750"/>
      <c r="DK46" s="750"/>
      <c r="DL46" s="750">
        <f>SUM(DL45:EC45)</f>
        <v>530</v>
      </c>
      <c r="DM46" s="750"/>
      <c r="DN46" s="750"/>
      <c r="DO46" s="750"/>
      <c r="DP46" s="750"/>
      <c r="DQ46" s="750"/>
      <c r="DR46" s="750"/>
      <c r="DS46" s="750"/>
      <c r="DT46" s="750"/>
      <c r="DU46" s="750"/>
      <c r="DV46" s="750"/>
      <c r="DW46" s="750"/>
      <c r="DX46" s="750"/>
      <c r="DY46" s="750"/>
      <c r="DZ46" s="750"/>
      <c r="EA46" s="750"/>
      <c r="EB46" s="750"/>
      <c r="EC46" s="750"/>
      <c r="ED46" s="50"/>
      <c r="EI46" s="144"/>
      <c r="EJ46" s="144"/>
      <c r="EK46" s="222"/>
      <c r="EL46" s="222"/>
      <c r="EM46" s="222"/>
      <c r="EN46" s="222"/>
      <c r="EO46" s="50"/>
      <c r="EP46" s="144"/>
      <c r="EQ46" s="49"/>
      <c r="ER46" s="70"/>
      <c r="ES46" s="70"/>
      <c r="ET46" s="70"/>
      <c r="EU46" s="70"/>
      <c r="EV46" s="50"/>
    </row>
    <row r="47" spans="1:152" ht="6.95" customHeight="1" x14ac:dyDescent="0.2">
      <c r="C47" s="10"/>
      <c r="D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K47" s="10"/>
      <c r="EL47" s="10"/>
      <c r="EM47" s="10"/>
      <c r="EN47" s="10"/>
      <c r="EQ47" s="65"/>
      <c r="ER47" s="70"/>
      <c r="ES47" s="70"/>
      <c r="ET47" s="70"/>
      <c r="EU47" s="70"/>
      <c r="EV47" s="50"/>
    </row>
    <row r="48" spans="1:152" ht="12.75" customHeight="1" x14ac:dyDescent="0.2">
      <c r="C48" s="729" t="s">
        <v>38</v>
      </c>
      <c r="D48" s="730"/>
      <c r="E48" s="218"/>
      <c r="F48" s="765">
        <f>SUM(F45:EC45)</f>
        <v>25850</v>
      </c>
      <c r="G48" s="766"/>
      <c r="H48" s="766"/>
      <c r="I48" s="766"/>
      <c r="J48" s="766"/>
      <c r="K48" s="766"/>
      <c r="L48" s="766"/>
      <c r="M48" s="766"/>
      <c r="N48" s="766"/>
      <c r="O48" s="766"/>
      <c r="P48" s="766"/>
      <c r="Q48" s="766"/>
      <c r="R48" s="766"/>
      <c r="S48" s="766"/>
      <c r="T48" s="766"/>
      <c r="U48" s="766"/>
      <c r="V48" s="766"/>
      <c r="W48" s="766"/>
      <c r="X48" s="766"/>
      <c r="Y48" s="766"/>
      <c r="Z48" s="766"/>
      <c r="AA48" s="766"/>
      <c r="AB48" s="766"/>
      <c r="AC48" s="766"/>
      <c r="AD48" s="766"/>
      <c r="AE48" s="766"/>
      <c r="AF48" s="766"/>
      <c r="AG48" s="766"/>
      <c r="AH48" s="766"/>
      <c r="AI48" s="766"/>
      <c r="AJ48" s="766"/>
      <c r="AK48" s="766"/>
      <c r="AL48" s="766"/>
      <c r="AM48" s="766"/>
      <c r="AN48" s="766"/>
      <c r="AO48" s="766"/>
      <c r="AP48" s="766"/>
      <c r="AQ48" s="766"/>
      <c r="AR48" s="766"/>
      <c r="AS48" s="766"/>
      <c r="AT48" s="766"/>
      <c r="AU48" s="766"/>
      <c r="AV48" s="766"/>
      <c r="AW48" s="766"/>
      <c r="AX48" s="766"/>
      <c r="AY48" s="766"/>
      <c r="AZ48" s="766"/>
      <c r="BA48" s="766"/>
      <c r="BB48" s="766"/>
      <c r="BC48" s="766"/>
      <c r="BD48" s="766"/>
      <c r="BE48" s="766"/>
      <c r="BF48" s="766"/>
      <c r="BG48" s="766"/>
      <c r="BH48" s="766"/>
      <c r="BI48" s="766"/>
      <c r="BJ48" s="766"/>
      <c r="BK48" s="766"/>
      <c r="BL48" s="766"/>
      <c r="BM48" s="766"/>
      <c r="BN48" s="766"/>
      <c r="BO48" s="766"/>
      <c r="BP48" s="766"/>
      <c r="BQ48" s="766"/>
      <c r="BR48" s="766"/>
      <c r="BS48" s="766"/>
      <c r="BT48" s="766"/>
      <c r="BU48" s="766"/>
      <c r="BV48" s="766"/>
      <c r="BW48" s="766"/>
      <c r="BX48" s="766"/>
      <c r="BY48" s="766"/>
      <c r="BZ48" s="766"/>
      <c r="CA48" s="766"/>
      <c r="CB48" s="766"/>
      <c r="CC48" s="766"/>
      <c r="CD48" s="766"/>
      <c r="CE48" s="766"/>
      <c r="CF48" s="766"/>
      <c r="CG48" s="766"/>
      <c r="CH48" s="766"/>
      <c r="CI48" s="766"/>
      <c r="CJ48" s="766"/>
      <c r="CK48" s="766"/>
      <c r="CL48" s="766"/>
      <c r="CM48" s="766"/>
      <c r="CN48" s="766"/>
      <c r="CO48" s="766"/>
      <c r="CP48" s="766"/>
      <c r="CQ48" s="766"/>
      <c r="CR48" s="766"/>
      <c r="CS48" s="766"/>
      <c r="CT48" s="766"/>
      <c r="CU48" s="766"/>
      <c r="CV48" s="766"/>
      <c r="CW48" s="766"/>
      <c r="CX48" s="766"/>
      <c r="CY48" s="766"/>
      <c r="CZ48" s="766"/>
      <c r="DA48" s="766"/>
      <c r="DB48" s="766"/>
      <c r="DC48" s="766"/>
      <c r="DD48" s="766"/>
      <c r="DE48" s="766"/>
      <c r="DF48" s="766"/>
      <c r="DG48" s="766"/>
      <c r="DH48" s="766"/>
      <c r="DI48" s="766"/>
      <c r="DJ48" s="766"/>
      <c r="DK48" s="766"/>
      <c r="DL48" s="766"/>
      <c r="DM48" s="766"/>
      <c r="DN48" s="766"/>
      <c r="DO48" s="766"/>
      <c r="DP48" s="766"/>
      <c r="DQ48" s="766"/>
      <c r="DR48" s="766"/>
      <c r="DS48" s="766"/>
      <c r="DT48" s="766"/>
      <c r="DU48" s="766"/>
      <c r="DV48" s="766"/>
      <c r="DW48" s="766"/>
      <c r="DX48" s="766"/>
      <c r="DY48" s="766"/>
      <c r="DZ48" s="766"/>
      <c r="EA48" s="766"/>
      <c r="EB48" s="766"/>
      <c r="EC48" s="767"/>
      <c r="ED48" s="50"/>
      <c r="EQ48" s="65"/>
      <c r="ER48" s="70"/>
      <c r="ES48" s="70"/>
      <c r="ET48" s="70"/>
      <c r="EU48" s="70"/>
      <c r="EV48" s="50"/>
    </row>
    <row r="49" spans="1:16295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65"/>
      <c r="ER49" s="70"/>
      <c r="ES49" s="70"/>
      <c r="ET49" s="70"/>
      <c r="EU49" s="70"/>
      <c r="EV49" s="50"/>
    </row>
    <row r="50" spans="1:16295" ht="6.95" customHeight="1" x14ac:dyDescent="0.2">
      <c r="T50" s="145"/>
      <c r="U50" s="14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747"/>
      <c r="AS50" s="748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65"/>
      <c r="ER50" s="70"/>
      <c r="ES50" s="70"/>
      <c r="ET50" s="70"/>
      <c r="EU50" s="70"/>
      <c r="EV50" s="50"/>
    </row>
    <row r="51" spans="1:16295" ht="6.95" customHeight="1" x14ac:dyDescent="0.2">
      <c r="C51" s="75"/>
      <c r="D51" s="75"/>
      <c r="E51" s="145"/>
      <c r="H51" s="14"/>
      <c r="I51" s="14"/>
      <c r="J51" s="14"/>
      <c r="K51" s="14"/>
      <c r="L51" s="14"/>
      <c r="M51" s="14"/>
      <c r="N51" s="14"/>
      <c r="O51" s="14"/>
      <c r="P51" s="14"/>
      <c r="S51" s="256"/>
      <c r="T51" s="340"/>
      <c r="U51" s="340"/>
      <c r="V51" s="340"/>
      <c r="W51" s="340"/>
      <c r="X51" s="340"/>
      <c r="Y51" s="340"/>
      <c r="Z51" s="340"/>
      <c r="AA51" s="340"/>
      <c r="AB51" s="340"/>
      <c r="AC51" s="340"/>
      <c r="AD51" s="340"/>
      <c r="AE51" s="340"/>
      <c r="AF51" s="340"/>
      <c r="AG51" s="340"/>
      <c r="AH51" s="340"/>
      <c r="AI51" s="340"/>
      <c r="AJ51" s="340"/>
      <c r="AK51" s="340"/>
      <c r="AL51" s="340"/>
      <c r="AM51" s="340"/>
      <c r="AN51" s="340"/>
      <c r="AO51" s="340"/>
      <c r="AP51" s="340"/>
      <c r="AQ51" s="340"/>
      <c r="AR51" s="340"/>
      <c r="AS51" s="340"/>
      <c r="AT51" s="340"/>
      <c r="AU51" s="340"/>
      <c r="AV51" s="340"/>
      <c r="AW51" s="340"/>
      <c r="AX51" s="340"/>
      <c r="AY51" s="340"/>
      <c r="AZ51" s="340"/>
      <c r="BA51" s="340"/>
      <c r="BB51" s="340"/>
      <c r="BC51" s="340"/>
      <c r="BD51" s="340"/>
      <c r="BE51" s="340"/>
      <c r="BF51" s="340"/>
      <c r="BG51" s="340"/>
      <c r="BH51" s="340"/>
      <c r="BI51" s="340"/>
      <c r="BJ51" s="340"/>
      <c r="BK51" s="340"/>
      <c r="BL51" s="340"/>
      <c r="BM51" s="340"/>
      <c r="BN51" s="340"/>
      <c r="BO51" s="340"/>
      <c r="BP51" s="340"/>
      <c r="BQ51" s="340"/>
      <c r="BR51" s="340"/>
      <c r="BS51" s="340"/>
      <c r="BT51" s="340"/>
      <c r="BU51" s="340"/>
      <c r="BV51" s="340"/>
      <c r="BW51" s="340"/>
      <c r="BX51" s="340"/>
      <c r="BY51" s="340"/>
      <c r="BZ51" s="340"/>
      <c r="CA51" s="340"/>
      <c r="CB51" s="340"/>
      <c r="CC51" s="340"/>
      <c r="CD51" s="340"/>
      <c r="CE51" s="340"/>
      <c r="CF51" s="340"/>
      <c r="CG51" s="340"/>
      <c r="CH51" s="340"/>
      <c r="CI51" s="340"/>
      <c r="CJ51" s="340"/>
      <c r="CK51" s="340"/>
      <c r="CL51" s="340"/>
      <c r="CM51" s="340"/>
      <c r="CN51" s="340"/>
      <c r="CO51" s="340"/>
      <c r="CP51" s="340"/>
      <c r="CQ51" s="340"/>
      <c r="CR51" s="340"/>
      <c r="CS51" s="340"/>
      <c r="CT51" s="340"/>
      <c r="CU51" s="340"/>
      <c r="CV51" s="340"/>
      <c r="CW51" s="340"/>
      <c r="CX51" s="340"/>
      <c r="CY51" s="340"/>
      <c r="CZ51" s="340"/>
      <c r="DA51" s="340"/>
      <c r="DB51" s="340"/>
      <c r="DC51" s="340"/>
      <c r="DD51" s="340"/>
      <c r="DE51" s="340"/>
      <c r="DF51" s="340"/>
      <c r="DG51" s="340"/>
      <c r="DH51" s="340"/>
      <c r="DI51" s="340"/>
      <c r="DJ51" s="340"/>
      <c r="DK51" s="340"/>
      <c r="DL51" s="340"/>
      <c r="DM51" s="340"/>
      <c r="DN51" s="340"/>
      <c r="DO51" s="340"/>
      <c r="DP51" s="340"/>
      <c r="DQ51" s="340"/>
      <c r="DR51" s="340"/>
      <c r="DS51" s="340"/>
      <c r="DT51" s="340"/>
      <c r="DU51" s="340"/>
      <c r="DV51" s="340"/>
      <c r="DW51" s="340"/>
      <c r="DX51" s="340"/>
      <c r="DY51" s="340"/>
      <c r="DZ51" s="255"/>
      <c r="EQ51" s="65"/>
      <c r="ER51" s="70"/>
      <c r="ES51" s="70"/>
      <c r="ET51" s="70"/>
      <c r="EU51" s="70"/>
      <c r="EV51" s="50"/>
    </row>
    <row r="52" spans="1:16295" ht="14.65" customHeight="1" x14ac:dyDescent="0.2">
      <c r="B52" s="144"/>
      <c r="C52" s="155" t="s">
        <v>84</v>
      </c>
      <c r="D52" s="148" t="s">
        <v>60</v>
      </c>
      <c r="E52" s="149" t="s">
        <v>61</v>
      </c>
      <c r="F52" s="47"/>
      <c r="G52" s="47"/>
      <c r="H52" s="762" t="s">
        <v>83</v>
      </c>
      <c r="I52" s="762"/>
      <c r="J52" s="762"/>
      <c r="K52" s="762"/>
      <c r="L52" s="762"/>
      <c r="M52" s="762"/>
      <c r="N52" s="762"/>
      <c r="O52" s="762"/>
      <c r="P52" s="762"/>
      <c r="Q52" s="159"/>
      <c r="R52" s="47"/>
      <c r="S52" s="240"/>
      <c r="T52" s="757"/>
      <c r="U52" s="757"/>
      <c r="V52" s="757"/>
      <c r="W52" s="757"/>
      <c r="X52" s="757"/>
      <c r="Y52" s="757"/>
      <c r="Z52" s="757"/>
      <c r="AA52" s="757"/>
      <c r="AB52" s="757"/>
      <c r="AC52" s="757"/>
      <c r="AD52" s="757"/>
      <c r="AE52" s="757"/>
      <c r="AF52" s="757"/>
      <c r="AG52" s="757"/>
      <c r="AH52" s="757"/>
      <c r="AI52" s="757"/>
      <c r="AJ52" s="757"/>
      <c r="AK52" s="757"/>
      <c r="AL52" s="757"/>
      <c r="AM52" s="757"/>
      <c r="AN52" s="757"/>
      <c r="AO52" s="757"/>
      <c r="AP52" s="757"/>
      <c r="AQ52" s="757"/>
      <c r="AR52" s="757"/>
      <c r="AS52" s="757"/>
      <c r="AT52" s="757"/>
      <c r="AU52" s="757"/>
      <c r="AV52" s="757"/>
      <c r="AW52" s="757"/>
      <c r="AX52" s="757"/>
      <c r="AY52" s="757"/>
      <c r="AZ52" s="757"/>
      <c r="BA52" s="757"/>
      <c r="BB52" s="757"/>
      <c r="BC52" s="757"/>
      <c r="BD52" s="757"/>
      <c r="BE52" s="757"/>
      <c r="BF52" s="757"/>
      <c r="BG52" s="757"/>
      <c r="BH52" s="757"/>
      <c r="BI52" s="757"/>
      <c r="BJ52" s="757"/>
      <c r="BK52" s="757"/>
      <c r="BL52" s="757"/>
      <c r="BM52" s="757"/>
      <c r="BN52" s="757"/>
      <c r="BO52" s="757"/>
      <c r="BP52" s="757"/>
      <c r="BQ52" s="757"/>
      <c r="BR52" s="757"/>
      <c r="BS52" s="757"/>
      <c r="BT52" s="757"/>
      <c r="BU52" s="757"/>
      <c r="BV52" s="757"/>
      <c r="BW52" s="757"/>
      <c r="BX52" s="757"/>
      <c r="BY52" s="757"/>
      <c r="BZ52" s="757"/>
      <c r="CA52" s="757"/>
      <c r="CB52" s="757"/>
      <c r="CC52" s="757"/>
      <c r="CD52" s="757"/>
      <c r="CE52" s="757"/>
      <c r="CF52" s="757"/>
      <c r="CG52" s="757"/>
      <c r="CH52" s="757"/>
      <c r="CI52" s="757"/>
      <c r="CJ52" s="757"/>
      <c r="CK52" s="757"/>
      <c r="CL52" s="757"/>
      <c r="CM52" s="757"/>
      <c r="CN52" s="757"/>
      <c r="CO52" s="757"/>
      <c r="CP52" s="757"/>
      <c r="CQ52" s="757"/>
      <c r="CR52" s="757"/>
      <c r="CS52" s="757"/>
      <c r="CT52" s="757"/>
      <c r="CU52" s="757"/>
      <c r="CV52" s="757"/>
      <c r="CW52" s="757"/>
      <c r="CX52" s="757"/>
      <c r="CY52" s="757"/>
      <c r="CZ52" s="757"/>
      <c r="DA52" s="757"/>
      <c r="DB52" s="757"/>
      <c r="DC52" s="757"/>
      <c r="DD52" s="757"/>
      <c r="DE52" s="757"/>
      <c r="DF52" s="757"/>
      <c r="DG52" s="757"/>
      <c r="DH52" s="757"/>
      <c r="DI52" s="757"/>
      <c r="DJ52" s="757"/>
      <c r="DK52" s="757"/>
      <c r="DL52" s="757"/>
      <c r="DM52" s="757"/>
      <c r="DN52" s="757"/>
      <c r="DO52" s="757"/>
      <c r="DP52" s="757"/>
      <c r="DQ52" s="757"/>
      <c r="DR52" s="757"/>
      <c r="DS52" s="757"/>
      <c r="DT52" s="757"/>
      <c r="DU52" s="757"/>
      <c r="DV52" s="757"/>
      <c r="DW52" s="757"/>
      <c r="DX52" s="340"/>
      <c r="DY52" s="340"/>
      <c r="DZ52" s="255"/>
      <c r="EQ52" s="65"/>
      <c r="ER52" s="70"/>
      <c r="ES52" s="70"/>
      <c r="ET52" s="70"/>
      <c r="EU52" s="70"/>
      <c r="EV52" s="50"/>
    </row>
    <row r="53" spans="1:16295" ht="6.95" customHeight="1" x14ac:dyDescent="0.2">
      <c r="B53" s="144">
        <v>140</v>
      </c>
      <c r="C53" s="147" t="s">
        <v>22</v>
      </c>
      <c r="D53" s="152">
        <f>1470+1790</f>
        <v>3260</v>
      </c>
      <c r="E53" s="153">
        <f>EK11+EK22+EM32+EK34</f>
        <v>2685</v>
      </c>
      <c r="F53" s="217"/>
      <c r="G53" s="217"/>
      <c r="H53" s="217">
        <f>EN11+EN22+EP32+EN34</f>
        <v>0</v>
      </c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337"/>
      <c r="U53" s="337"/>
      <c r="V53" s="337"/>
      <c r="W53" s="337"/>
      <c r="X53" s="337"/>
      <c r="Y53" s="337"/>
      <c r="Z53" s="337"/>
      <c r="AA53" s="337"/>
      <c r="AB53" s="337"/>
      <c r="AC53" s="337"/>
      <c r="AD53" s="337"/>
      <c r="AE53" s="337"/>
      <c r="AF53" s="337"/>
      <c r="AG53" s="337"/>
      <c r="AH53" s="337"/>
      <c r="AI53" s="337"/>
      <c r="AJ53" s="337"/>
      <c r="AK53" s="337"/>
      <c r="AL53" s="337"/>
      <c r="AM53" s="337"/>
      <c r="AN53" s="337"/>
      <c r="AO53" s="337"/>
      <c r="AP53" s="337"/>
      <c r="AQ53" s="337"/>
      <c r="AR53" s="799"/>
      <c r="AS53" s="799"/>
      <c r="AT53" s="799"/>
      <c r="AU53" s="799"/>
      <c r="AV53" s="799"/>
      <c r="AW53" s="799"/>
      <c r="AX53" s="799"/>
      <c r="AY53" s="799"/>
      <c r="AZ53" s="799"/>
      <c r="BA53" s="799"/>
      <c r="BB53" s="799"/>
      <c r="BC53" s="799"/>
      <c r="BD53" s="799"/>
      <c r="BE53" s="799"/>
      <c r="BF53" s="799"/>
      <c r="BG53" s="799"/>
      <c r="BH53" s="799"/>
      <c r="BI53" s="799"/>
      <c r="BJ53" s="799"/>
      <c r="BK53" s="799"/>
      <c r="BL53" s="799"/>
      <c r="BM53" s="799"/>
      <c r="BN53" s="799"/>
      <c r="BO53" s="799"/>
      <c r="BP53" s="799"/>
      <c r="BQ53" s="799"/>
      <c r="BR53" s="799"/>
      <c r="BS53" s="799"/>
      <c r="BT53" s="799"/>
      <c r="BU53" s="799"/>
      <c r="BV53" s="799"/>
      <c r="BW53" s="799"/>
      <c r="BX53" s="799"/>
      <c r="BY53" s="799"/>
      <c r="BZ53" s="799"/>
      <c r="CA53" s="799"/>
      <c r="CB53" s="799"/>
      <c r="CC53" s="799"/>
      <c r="CD53" s="799"/>
      <c r="CE53" s="799"/>
      <c r="CF53" s="799"/>
      <c r="CG53" s="799"/>
      <c r="CH53" s="799"/>
      <c r="CI53" s="799"/>
      <c r="CJ53" s="799"/>
      <c r="CK53" s="799"/>
      <c r="CL53" s="799"/>
      <c r="CM53" s="799"/>
      <c r="CN53" s="799"/>
      <c r="CO53" s="799"/>
      <c r="CP53" s="799"/>
      <c r="CQ53" s="799"/>
      <c r="CR53" s="799"/>
      <c r="CS53" s="799"/>
      <c r="CT53" s="799"/>
      <c r="CU53" s="799"/>
      <c r="CV53" s="799"/>
      <c r="CW53" s="799"/>
      <c r="CX53" s="799"/>
      <c r="CY53" s="799"/>
      <c r="CZ53" s="799"/>
      <c r="DA53" s="799"/>
      <c r="DB53" s="799"/>
      <c r="DC53" s="799"/>
      <c r="DD53" s="799"/>
      <c r="DE53" s="799"/>
      <c r="DF53" s="799"/>
      <c r="DG53" s="799"/>
      <c r="DH53" s="799"/>
      <c r="DI53" s="799"/>
      <c r="DJ53" s="799"/>
      <c r="DK53" s="799"/>
      <c r="DL53" s="799"/>
      <c r="DM53" s="799"/>
      <c r="DN53" s="799"/>
      <c r="DO53" s="799"/>
      <c r="DP53" s="799"/>
      <c r="DQ53" s="799"/>
      <c r="DR53" s="799"/>
      <c r="DS53" s="799"/>
      <c r="DT53" s="799"/>
      <c r="DU53" s="799"/>
      <c r="DV53" s="799"/>
      <c r="DW53" s="799"/>
      <c r="DX53" s="799"/>
      <c r="DY53" s="799"/>
      <c r="DZ53" s="255"/>
      <c r="EQ53" s="65"/>
      <c r="ER53" s="70"/>
      <c r="ES53" s="70"/>
      <c r="ET53" s="70"/>
      <c r="EU53" s="70"/>
      <c r="EV53" s="50"/>
    </row>
    <row r="54" spans="1:16295" ht="6.95" customHeight="1" x14ac:dyDescent="0.2">
      <c r="B54" s="144">
        <v>118</v>
      </c>
      <c r="C54" s="147" t="s">
        <v>24</v>
      </c>
      <c r="D54" s="152">
        <f>520+80</f>
        <v>600</v>
      </c>
      <c r="E54" s="153">
        <f>EN14+EN16+EK20+EL24+EL26+EM28</f>
        <v>15235</v>
      </c>
      <c r="F54" s="47"/>
      <c r="G54" s="240"/>
      <c r="H54" s="217">
        <f>EQ14+EQ16+EN20+EO24+EO26+EP28</f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240"/>
      <c r="T54" s="757"/>
      <c r="U54" s="757"/>
      <c r="V54" s="757"/>
      <c r="W54" s="757"/>
      <c r="X54" s="757"/>
      <c r="Y54" s="757"/>
      <c r="Z54" s="757"/>
      <c r="AA54" s="757"/>
      <c r="AB54" s="757"/>
      <c r="AC54" s="757"/>
      <c r="AD54" s="757"/>
      <c r="AE54" s="757"/>
      <c r="AF54" s="757"/>
      <c r="AG54" s="757"/>
      <c r="AH54" s="757"/>
      <c r="AI54" s="757"/>
      <c r="AJ54" s="757"/>
      <c r="AK54" s="757"/>
      <c r="AL54" s="757"/>
      <c r="AM54" s="757"/>
      <c r="AN54" s="757"/>
      <c r="AO54" s="757"/>
      <c r="AP54" s="757"/>
      <c r="AQ54" s="757"/>
      <c r="AR54" s="757"/>
      <c r="AS54" s="757"/>
      <c r="AT54" s="757"/>
      <c r="AU54" s="757"/>
      <c r="AV54" s="757"/>
      <c r="AW54" s="757"/>
      <c r="AX54" s="757"/>
      <c r="AY54" s="757"/>
      <c r="AZ54" s="757"/>
      <c r="BA54" s="757"/>
      <c r="BB54" s="757"/>
      <c r="BC54" s="757"/>
      <c r="BD54" s="757"/>
      <c r="BE54" s="757"/>
      <c r="BF54" s="757"/>
      <c r="BG54" s="757"/>
      <c r="BH54" s="757"/>
      <c r="BI54" s="757"/>
      <c r="BJ54" s="757"/>
      <c r="BK54" s="757"/>
      <c r="BL54" s="757"/>
      <c r="BM54" s="757"/>
      <c r="BN54" s="757"/>
      <c r="BO54" s="757"/>
      <c r="BP54" s="757"/>
      <c r="BQ54" s="757"/>
      <c r="BR54" s="757"/>
      <c r="BS54" s="757"/>
      <c r="BT54" s="757"/>
      <c r="BU54" s="757"/>
      <c r="BV54" s="757"/>
      <c r="BW54" s="757"/>
      <c r="BX54" s="757"/>
      <c r="BY54" s="757"/>
      <c r="BZ54" s="757"/>
      <c r="CA54" s="757"/>
      <c r="CB54" s="757"/>
      <c r="CC54" s="757"/>
      <c r="CD54" s="757"/>
      <c r="CE54" s="757"/>
      <c r="CF54" s="757"/>
      <c r="CG54" s="757"/>
      <c r="CH54" s="757"/>
      <c r="CI54" s="757"/>
      <c r="CJ54" s="757"/>
      <c r="CK54" s="757"/>
      <c r="CL54" s="757"/>
      <c r="CM54" s="757"/>
      <c r="CN54" s="757"/>
      <c r="CO54" s="757"/>
      <c r="CP54" s="757"/>
      <c r="CQ54" s="757"/>
      <c r="CR54" s="757"/>
      <c r="CS54" s="757"/>
      <c r="CT54" s="757"/>
      <c r="CU54" s="757"/>
      <c r="CV54" s="757"/>
      <c r="CW54" s="757"/>
      <c r="CX54" s="757"/>
      <c r="CY54" s="757"/>
      <c r="CZ54" s="757"/>
      <c r="DA54" s="757"/>
      <c r="DB54" s="757"/>
      <c r="DC54" s="757"/>
      <c r="DD54" s="757"/>
      <c r="DE54" s="757"/>
      <c r="DF54" s="757"/>
      <c r="DG54" s="757"/>
      <c r="DH54" s="757"/>
      <c r="DI54" s="757"/>
      <c r="DJ54" s="757"/>
      <c r="DK54" s="757"/>
      <c r="DL54" s="757"/>
      <c r="DM54" s="757"/>
      <c r="DN54" s="757"/>
      <c r="DO54" s="757"/>
      <c r="DP54" s="757"/>
      <c r="DQ54" s="757"/>
      <c r="DR54" s="757"/>
      <c r="DS54" s="757"/>
      <c r="DT54" s="757"/>
      <c r="DU54" s="757"/>
      <c r="DV54" s="757"/>
      <c r="DW54" s="757"/>
      <c r="DX54" s="340"/>
      <c r="DY54" s="340"/>
      <c r="DZ54" s="255"/>
      <c r="ER54" s="10"/>
      <c r="ES54" s="10"/>
      <c r="ET54" s="10"/>
      <c r="EU54" s="10"/>
    </row>
    <row r="55" spans="1:16295" ht="6.95" customHeight="1" x14ac:dyDescent="0.2">
      <c r="B55" s="144">
        <v>100</v>
      </c>
      <c r="C55" s="147" t="s">
        <v>23</v>
      </c>
      <c r="D55" s="152">
        <f>3450+4600</f>
        <v>8050</v>
      </c>
      <c r="E55" s="153">
        <f>EK30+EN12</f>
        <v>3400</v>
      </c>
      <c r="F55" s="47"/>
      <c r="G55" s="240"/>
      <c r="H55" s="217">
        <f>EN30+EQ12</f>
        <v>0</v>
      </c>
      <c r="I55" s="241"/>
      <c r="J55" s="241"/>
      <c r="K55" s="241"/>
      <c r="L55" s="241"/>
      <c r="M55" s="241"/>
      <c r="N55" s="241"/>
      <c r="O55" s="242"/>
      <c r="P55" s="47"/>
      <c r="Q55" s="47"/>
      <c r="R55" s="47"/>
      <c r="S55" s="240"/>
      <c r="T55" s="341"/>
      <c r="U55" s="341"/>
      <c r="V55" s="341"/>
      <c r="W55" s="341"/>
      <c r="X55" s="341"/>
      <c r="Y55" s="341"/>
      <c r="Z55" s="341"/>
      <c r="AA55" s="341"/>
      <c r="AB55" s="341"/>
      <c r="AC55" s="341"/>
      <c r="AD55" s="341"/>
      <c r="AE55" s="341"/>
      <c r="AF55" s="341"/>
      <c r="AG55" s="341"/>
      <c r="AH55" s="341"/>
      <c r="AI55" s="341"/>
      <c r="AJ55" s="341"/>
      <c r="AK55" s="341"/>
      <c r="AL55" s="341"/>
      <c r="AM55" s="341"/>
      <c r="AN55" s="341"/>
      <c r="AO55" s="341"/>
      <c r="AP55" s="341"/>
      <c r="AQ55" s="341"/>
      <c r="AR55" s="341"/>
      <c r="AS55" s="341"/>
      <c r="AT55" s="341"/>
      <c r="AU55" s="341"/>
      <c r="AV55" s="341"/>
      <c r="AW55" s="341"/>
      <c r="AX55" s="341"/>
      <c r="AY55" s="341"/>
      <c r="AZ55" s="341"/>
      <c r="BA55" s="341"/>
      <c r="BB55" s="341"/>
      <c r="BC55" s="341"/>
      <c r="BD55" s="341"/>
      <c r="BE55" s="341"/>
      <c r="BF55" s="341"/>
      <c r="BG55" s="341"/>
      <c r="BH55" s="341"/>
      <c r="BI55" s="341"/>
      <c r="BJ55" s="341"/>
      <c r="BK55" s="341"/>
      <c r="BL55" s="341"/>
      <c r="BM55" s="341"/>
      <c r="BN55" s="341"/>
      <c r="BO55" s="341"/>
      <c r="BP55" s="341"/>
      <c r="BQ55" s="341"/>
      <c r="BR55" s="341"/>
      <c r="BS55" s="341"/>
      <c r="BT55" s="341"/>
      <c r="BU55" s="341"/>
      <c r="BV55" s="341"/>
      <c r="BW55" s="341"/>
      <c r="BX55" s="341"/>
      <c r="BY55" s="341"/>
      <c r="BZ55" s="341"/>
      <c r="CA55" s="341"/>
      <c r="CB55" s="341"/>
      <c r="CC55" s="341"/>
      <c r="CD55" s="341"/>
      <c r="CE55" s="341"/>
      <c r="CF55" s="341"/>
      <c r="CG55" s="341"/>
      <c r="CH55" s="341"/>
      <c r="CI55" s="340"/>
      <c r="CJ55" s="340"/>
      <c r="CK55" s="340"/>
      <c r="CL55" s="340"/>
      <c r="CM55" s="340"/>
      <c r="CN55" s="340"/>
      <c r="CO55" s="340"/>
      <c r="CP55" s="340"/>
      <c r="CQ55" s="340"/>
      <c r="CR55" s="340"/>
      <c r="CS55" s="340"/>
      <c r="CT55" s="340"/>
      <c r="CU55" s="340"/>
      <c r="CV55" s="340"/>
      <c r="CW55" s="340"/>
      <c r="CX55" s="340"/>
      <c r="CY55" s="340"/>
      <c r="CZ55" s="340"/>
      <c r="DA55" s="340"/>
      <c r="DB55" s="340"/>
      <c r="DC55" s="340"/>
      <c r="DD55" s="340"/>
      <c r="DE55" s="340"/>
      <c r="DF55" s="340"/>
      <c r="DG55" s="340"/>
      <c r="DH55" s="340"/>
      <c r="DI55" s="340"/>
      <c r="DJ55" s="340"/>
      <c r="DK55" s="340"/>
      <c r="DL55" s="340"/>
      <c r="DM55" s="340"/>
      <c r="DN55" s="340"/>
      <c r="DO55" s="340"/>
      <c r="DP55" s="340"/>
      <c r="DQ55" s="340"/>
      <c r="DR55" s="340"/>
      <c r="DS55" s="340"/>
      <c r="DT55" s="340"/>
      <c r="DU55" s="340"/>
      <c r="DV55" s="340"/>
      <c r="DW55" s="340"/>
      <c r="DX55" s="340"/>
      <c r="DY55" s="340"/>
      <c r="DZ55" s="255"/>
    </row>
    <row r="56" spans="1:16295" ht="6.95" customHeight="1" x14ac:dyDescent="0.2">
      <c r="B56" s="144">
        <v>75</v>
      </c>
      <c r="C56" s="147" t="s">
        <v>25</v>
      </c>
      <c r="D56" s="152">
        <f>660+2280</f>
        <v>2940</v>
      </c>
      <c r="E56" s="153">
        <f>EN18+EN42</f>
        <v>4530</v>
      </c>
      <c r="F56" s="47"/>
      <c r="G56" s="240"/>
      <c r="H56" s="217">
        <f>EQ18+EQ42</f>
        <v>0</v>
      </c>
      <c r="I56" s="241"/>
      <c r="J56" s="241"/>
      <c r="K56" s="241"/>
      <c r="L56" s="241"/>
      <c r="M56" s="241"/>
      <c r="N56" s="241"/>
      <c r="O56" s="242"/>
      <c r="P56" s="47"/>
      <c r="Q56" s="47"/>
      <c r="R56" s="47"/>
      <c r="S56" s="240"/>
      <c r="T56" s="341"/>
      <c r="U56" s="341"/>
      <c r="V56" s="341"/>
      <c r="W56" s="341"/>
      <c r="X56" s="341"/>
      <c r="Y56" s="341"/>
      <c r="Z56" s="341"/>
      <c r="AA56" s="341"/>
      <c r="AB56" s="341"/>
      <c r="AC56" s="341"/>
      <c r="AD56" s="341"/>
      <c r="AE56" s="341"/>
      <c r="AF56" s="341"/>
      <c r="AG56" s="341"/>
      <c r="AH56" s="341"/>
      <c r="AI56" s="341"/>
      <c r="AJ56" s="341"/>
      <c r="AK56" s="341"/>
      <c r="AL56" s="341"/>
      <c r="AM56" s="341"/>
      <c r="AN56" s="341"/>
      <c r="AO56" s="341"/>
      <c r="AP56" s="341"/>
      <c r="AQ56" s="341"/>
      <c r="AR56" s="341"/>
      <c r="AS56" s="341"/>
      <c r="AT56" s="341"/>
      <c r="AU56" s="341"/>
      <c r="AV56" s="341"/>
      <c r="AW56" s="341"/>
      <c r="AX56" s="341"/>
      <c r="AY56" s="341"/>
      <c r="AZ56" s="341"/>
      <c r="BA56" s="341"/>
      <c r="BB56" s="341"/>
      <c r="BC56" s="341"/>
      <c r="BD56" s="341"/>
      <c r="BE56" s="341"/>
      <c r="BF56" s="341"/>
      <c r="BG56" s="341"/>
      <c r="BH56" s="341"/>
      <c r="BI56" s="341"/>
      <c r="BJ56" s="341"/>
      <c r="BK56" s="341"/>
      <c r="BL56" s="341"/>
      <c r="BM56" s="341"/>
      <c r="BN56" s="341"/>
      <c r="BO56" s="341"/>
      <c r="BP56" s="341"/>
      <c r="BQ56" s="341"/>
      <c r="BR56" s="341"/>
      <c r="BS56" s="341"/>
      <c r="BT56" s="341"/>
      <c r="BU56" s="341"/>
      <c r="BV56" s="341"/>
      <c r="BW56" s="341"/>
      <c r="BX56" s="341"/>
      <c r="BY56" s="341"/>
      <c r="BZ56" s="341"/>
      <c r="CA56" s="341"/>
      <c r="CB56" s="341"/>
      <c r="CC56" s="341"/>
      <c r="CD56" s="341"/>
      <c r="CE56" s="341"/>
      <c r="CF56" s="341"/>
      <c r="CG56" s="341"/>
      <c r="CH56" s="341"/>
      <c r="CI56" s="340"/>
      <c r="CJ56" s="340"/>
      <c r="CK56" s="340"/>
      <c r="CL56" s="340"/>
      <c r="CM56" s="340"/>
      <c r="CN56" s="340"/>
      <c r="CO56" s="340"/>
      <c r="CP56" s="340"/>
      <c r="CQ56" s="340"/>
      <c r="CR56" s="340"/>
      <c r="CS56" s="340"/>
      <c r="CT56" s="340"/>
      <c r="CU56" s="340"/>
      <c r="CV56" s="340"/>
      <c r="CW56" s="340"/>
      <c r="CX56" s="340"/>
      <c r="CY56" s="340"/>
      <c r="CZ56" s="340"/>
      <c r="DA56" s="340"/>
      <c r="DB56" s="340"/>
      <c r="DC56" s="340"/>
      <c r="DD56" s="340"/>
      <c r="DE56" s="340"/>
      <c r="DF56" s="340"/>
      <c r="DG56" s="340"/>
      <c r="DH56" s="340"/>
      <c r="DI56" s="340"/>
      <c r="DJ56" s="340"/>
      <c r="DK56" s="340"/>
      <c r="DL56" s="340"/>
      <c r="DM56" s="340"/>
      <c r="DN56" s="340"/>
      <c r="DO56" s="340"/>
      <c r="DP56" s="340"/>
      <c r="DQ56" s="340"/>
      <c r="DR56" s="340"/>
      <c r="DS56" s="340"/>
      <c r="DT56" s="340"/>
      <c r="DU56" s="340"/>
      <c r="DV56" s="340"/>
      <c r="DW56" s="340"/>
      <c r="DX56" s="340"/>
      <c r="DY56" s="340"/>
      <c r="DZ56" s="255"/>
    </row>
    <row r="57" spans="1:16295" ht="6.95" customHeight="1" x14ac:dyDescent="0.2">
      <c r="B57" s="144">
        <v>60</v>
      </c>
      <c r="C57" s="147" t="s">
        <v>62</v>
      </c>
      <c r="D57" s="152">
        <f>320</f>
        <v>320</v>
      </c>
      <c r="E57" s="153">
        <v>0</v>
      </c>
      <c r="F57" s="47"/>
      <c r="G57" s="240"/>
      <c r="H57" s="217">
        <v>0</v>
      </c>
      <c r="I57" s="241"/>
      <c r="J57" s="241"/>
      <c r="K57" s="241"/>
      <c r="L57" s="241"/>
      <c r="M57" s="241"/>
      <c r="N57" s="241"/>
      <c r="O57" s="242"/>
      <c r="P57" s="47"/>
      <c r="Q57" s="47"/>
      <c r="R57" s="47"/>
      <c r="S57" s="240"/>
      <c r="T57" s="758"/>
      <c r="U57" s="758"/>
      <c r="V57" s="758"/>
      <c r="W57" s="758"/>
      <c r="X57" s="758"/>
      <c r="Y57" s="758"/>
      <c r="Z57" s="758"/>
      <c r="AA57" s="758"/>
      <c r="AB57" s="758"/>
      <c r="AC57" s="758"/>
      <c r="AD57" s="758"/>
      <c r="AE57" s="758"/>
      <c r="AF57" s="758"/>
      <c r="AG57" s="758"/>
      <c r="AH57" s="758"/>
      <c r="AI57" s="758"/>
      <c r="AJ57" s="758"/>
      <c r="AK57" s="758"/>
      <c r="AL57" s="758"/>
      <c r="AM57" s="758"/>
      <c r="AN57" s="758"/>
      <c r="AO57" s="758"/>
      <c r="AP57" s="758"/>
      <c r="AQ57" s="758"/>
      <c r="AR57" s="758"/>
      <c r="AS57" s="758"/>
      <c r="AT57" s="758"/>
      <c r="AU57" s="758"/>
      <c r="AV57" s="758"/>
      <c r="AW57" s="758"/>
      <c r="AX57" s="758"/>
      <c r="AY57" s="758"/>
      <c r="AZ57" s="758"/>
      <c r="BA57" s="758"/>
      <c r="BB57" s="758"/>
      <c r="BC57" s="758"/>
      <c r="BD57" s="758"/>
      <c r="BE57" s="758"/>
      <c r="BF57" s="758"/>
      <c r="BG57" s="758"/>
      <c r="BH57" s="758"/>
      <c r="BI57" s="758"/>
      <c r="BJ57" s="758"/>
      <c r="BK57" s="758"/>
      <c r="BL57" s="758"/>
      <c r="BM57" s="758"/>
      <c r="BN57" s="758"/>
      <c r="BO57" s="758"/>
      <c r="BP57" s="758"/>
      <c r="BQ57" s="758"/>
      <c r="BR57" s="758"/>
      <c r="BS57" s="758"/>
      <c r="BT57" s="758"/>
      <c r="BU57" s="758"/>
      <c r="BV57" s="758"/>
      <c r="BW57" s="758"/>
      <c r="BX57" s="758"/>
      <c r="BY57" s="758"/>
      <c r="BZ57" s="758"/>
      <c r="CA57" s="758"/>
      <c r="CB57" s="758"/>
      <c r="CC57" s="758"/>
      <c r="CD57" s="758"/>
      <c r="CE57" s="758"/>
      <c r="CF57" s="758"/>
      <c r="CG57" s="758"/>
      <c r="CH57" s="758"/>
      <c r="CI57" s="758"/>
      <c r="CJ57" s="758"/>
      <c r="CK57" s="758"/>
      <c r="CL57" s="758"/>
      <c r="CM57" s="758"/>
      <c r="CN57" s="758"/>
      <c r="CO57" s="758"/>
      <c r="CP57" s="758"/>
      <c r="CQ57" s="758"/>
      <c r="CR57" s="758"/>
      <c r="CS57" s="758"/>
      <c r="CT57" s="758"/>
      <c r="CU57" s="758"/>
      <c r="CV57" s="758"/>
      <c r="CW57" s="758"/>
      <c r="CX57" s="758"/>
      <c r="CY57" s="758"/>
      <c r="CZ57" s="758"/>
      <c r="DA57" s="758"/>
      <c r="DB57" s="758"/>
      <c r="DC57" s="758"/>
      <c r="DD57" s="758"/>
      <c r="DE57" s="758"/>
      <c r="DF57" s="758"/>
      <c r="DG57" s="758"/>
      <c r="DH57" s="758"/>
      <c r="DI57" s="758"/>
      <c r="DJ57" s="758"/>
      <c r="DK57" s="758"/>
      <c r="DL57" s="758"/>
      <c r="DM57" s="758"/>
      <c r="DN57" s="758"/>
      <c r="DO57" s="758"/>
      <c r="DP57" s="758"/>
      <c r="DQ57" s="758"/>
      <c r="DR57" s="758"/>
      <c r="DS57" s="758"/>
      <c r="DT57" s="758"/>
      <c r="DU57" s="758"/>
      <c r="DV57" s="758"/>
      <c r="DW57" s="758"/>
      <c r="DX57" s="340"/>
      <c r="DY57" s="340"/>
      <c r="DZ57" s="255"/>
    </row>
    <row r="58" spans="1:16295" ht="6.95" customHeight="1" x14ac:dyDescent="0.2">
      <c r="B58" s="144">
        <v>35</v>
      </c>
      <c r="C58" s="147" t="s">
        <v>63</v>
      </c>
      <c r="D58" s="152">
        <f>900+430</f>
        <v>1330</v>
      </c>
      <c r="E58" s="153">
        <v>0</v>
      </c>
      <c r="F58" s="47"/>
      <c r="G58" s="240"/>
      <c r="H58" s="217">
        <v>0</v>
      </c>
      <c r="I58" s="241"/>
      <c r="J58" s="241"/>
      <c r="K58" s="241"/>
      <c r="L58" s="241"/>
      <c r="M58" s="241"/>
      <c r="N58" s="241"/>
      <c r="O58" s="242"/>
      <c r="P58" s="47"/>
      <c r="Q58" s="47"/>
      <c r="R58" s="47"/>
      <c r="S58" s="240"/>
      <c r="T58" s="341"/>
      <c r="U58" s="341"/>
      <c r="V58" s="341"/>
      <c r="W58" s="341"/>
      <c r="X58" s="341"/>
      <c r="Y58" s="341"/>
      <c r="Z58" s="341"/>
      <c r="AA58" s="341"/>
      <c r="AB58" s="341"/>
      <c r="AC58" s="341"/>
      <c r="AD58" s="341"/>
      <c r="AE58" s="341"/>
      <c r="AF58" s="341"/>
      <c r="AG58" s="341"/>
      <c r="AH58" s="341"/>
      <c r="AI58" s="341"/>
      <c r="AJ58" s="341"/>
      <c r="AK58" s="341"/>
      <c r="AL58" s="341"/>
      <c r="AM58" s="341"/>
      <c r="AN58" s="341"/>
      <c r="AO58" s="341"/>
      <c r="AP58" s="341"/>
      <c r="AQ58" s="341"/>
      <c r="AR58" s="341"/>
      <c r="AS58" s="341"/>
      <c r="AT58" s="341"/>
      <c r="AU58" s="341"/>
      <c r="AV58" s="341"/>
      <c r="AW58" s="341"/>
      <c r="AX58" s="341"/>
      <c r="AY58" s="341"/>
      <c r="AZ58" s="341"/>
      <c r="BA58" s="341"/>
      <c r="BB58" s="341"/>
      <c r="BC58" s="341"/>
      <c r="BD58" s="341"/>
      <c r="BE58" s="341"/>
      <c r="BF58" s="341"/>
      <c r="BG58" s="341"/>
      <c r="BH58" s="341"/>
      <c r="BI58" s="341"/>
      <c r="BJ58" s="341"/>
      <c r="BK58" s="341"/>
      <c r="BL58" s="341"/>
      <c r="BM58" s="341"/>
      <c r="BN58" s="341"/>
      <c r="BO58" s="341"/>
      <c r="BP58" s="341"/>
      <c r="BQ58" s="341"/>
      <c r="BR58" s="341"/>
      <c r="BS58" s="341"/>
      <c r="BT58" s="341"/>
      <c r="BU58" s="341"/>
      <c r="BV58" s="341"/>
      <c r="BW58" s="341"/>
      <c r="BX58" s="341"/>
      <c r="BY58" s="341"/>
      <c r="BZ58" s="341"/>
      <c r="CA58" s="341"/>
      <c r="CB58" s="341"/>
      <c r="CC58" s="341"/>
      <c r="CD58" s="341"/>
      <c r="CE58" s="341"/>
      <c r="CF58" s="341"/>
      <c r="CG58" s="341"/>
      <c r="CH58" s="341"/>
      <c r="CI58" s="340"/>
      <c r="CJ58" s="340"/>
      <c r="CK58" s="340"/>
      <c r="CL58" s="340"/>
      <c r="CM58" s="340"/>
      <c r="CN58" s="340"/>
      <c r="CO58" s="340"/>
      <c r="CP58" s="340"/>
      <c r="CQ58" s="340"/>
      <c r="CR58" s="340"/>
      <c r="CS58" s="340"/>
      <c r="CT58" s="340"/>
      <c r="CU58" s="340"/>
      <c r="CV58" s="340"/>
      <c r="CW58" s="340"/>
      <c r="CX58" s="340"/>
      <c r="CY58" s="340"/>
      <c r="CZ58" s="340"/>
      <c r="DA58" s="340"/>
      <c r="DB58" s="340"/>
      <c r="DC58" s="340"/>
      <c r="DD58" s="340"/>
      <c r="DE58" s="340"/>
      <c r="DF58" s="340"/>
      <c r="DG58" s="340"/>
      <c r="DH58" s="340"/>
      <c r="DI58" s="340"/>
      <c r="DJ58" s="340"/>
      <c r="DK58" s="340"/>
      <c r="DL58" s="340"/>
      <c r="DM58" s="340"/>
      <c r="DN58" s="340"/>
      <c r="DO58" s="340"/>
      <c r="DP58" s="340"/>
      <c r="DQ58" s="340"/>
      <c r="DR58" s="340"/>
      <c r="DS58" s="340"/>
      <c r="DT58" s="340"/>
      <c r="DU58" s="340"/>
      <c r="DV58" s="340"/>
      <c r="DW58" s="340"/>
      <c r="DX58" s="340"/>
      <c r="DY58" s="340"/>
      <c r="DZ58" s="255"/>
    </row>
    <row r="59" spans="1:16295" s="17" customFormat="1" ht="6.95" customHeight="1" x14ac:dyDescent="0.2">
      <c r="A59" s="1"/>
      <c r="B59" s="144"/>
      <c r="C59" s="150" t="s">
        <v>64</v>
      </c>
      <c r="D59" s="154">
        <f>SUM(D53:D58)</f>
        <v>16500</v>
      </c>
      <c r="E59" s="154">
        <f>SUM(E53:E58)</f>
        <v>25850</v>
      </c>
      <c r="F59" s="47"/>
      <c r="G59" s="47"/>
      <c r="H59" s="763">
        <f>E59-D59</f>
        <v>9350</v>
      </c>
      <c r="I59" s="763"/>
      <c r="J59" s="763"/>
      <c r="K59" s="763"/>
      <c r="L59" s="763"/>
      <c r="M59" s="763"/>
      <c r="N59" s="763"/>
      <c r="O59" s="763"/>
      <c r="P59" s="159"/>
      <c r="Q59" s="47"/>
      <c r="R59" s="47"/>
      <c r="S59" s="240"/>
      <c r="T59" s="341"/>
      <c r="U59" s="341"/>
      <c r="V59" s="341"/>
      <c r="W59" s="341"/>
      <c r="X59" s="341"/>
      <c r="Y59" s="341"/>
      <c r="Z59" s="341"/>
      <c r="AA59" s="341"/>
      <c r="AB59" s="341"/>
      <c r="AC59" s="341"/>
      <c r="AD59" s="341"/>
      <c r="AE59" s="341"/>
      <c r="AF59" s="341"/>
      <c r="AG59" s="341"/>
      <c r="AH59" s="341"/>
      <c r="AI59" s="341"/>
      <c r="AJ59" s="341"/>
      <c r="AK59" s="341"/>
      <c r="AL59" s="341"/>
      <c r="AM59" s="341"/>
      <c r="AN59" s="341"/>
      <c r="AO59" s="341"/>
      <c r="AP59" s="341"/>
      <c r="AQ59" s="341"/>
      <c r="AR59" s="757"/>
      <c r="AS59" s="757"/>
      <c r="AT59" s="757"/>
      <c r="AU59" s="757"/>
      <c r="AV59" s="757"/>
      <c r="AW59" s="757"/>
      <c r="AX59" s="757"/>
      <c r="AY59" s="757"/>
      <c r="AZ59" s="757"/>
      <c r="BA59" s="757"/>
      <c r="BB59" s="757"/>
      <c r="BC59" s="757"/>
      <c r="BD59" s="757"/>
      <c r="BE59" s="757"/>
      <c r="BF59" s="757"/>
      <c r="BG59" s="757"/>
      <c r="BH59" s="757"/>
      <c r="BI59" s="757"/>
      <c r="BJ59" s="757"/>
      <c r="BK59" s="757"/>
      <c r="BL59" s="757"/>
      <c r="BM59" s="757"/>
      <c r="BN59" s="757"/>
      <c r="BO59" s="757"/>
      <c r="BP59" s="757"/>
      <c r="BQ59" s="757"/>
      <c r="BR59" s="757"/>
      <c r="BS59" s="757"/>
      <c r="BT59" s="757"/>
      <c r="BU59" s="757"/>
      <c r="BV59" s="757"/>
      <c r="BW59" s="757"/>
      <c r="BX59" s="757"/>
      <c r="BY59" s="757"/>
      <c r="BZ59" s="757"/>
      <c r="CA59" s="757"/>
      <c r="CB59" s="757"/>
      <c r="CC59" s="757"/>
      <c r="CD59" s="757"/>
      <c r="CE59" s="757"/>
      <c r="CF59" s="757"/>
      <c r="CG59" s="757"/>
      <c r="CH59" s="757"/>
      <c r="CI59" s="757"/>
      <c r="CJ59" s="757"/>
      <c r="CK59" s="757"/>
      <c r="CL59" s="757"/>
      <c r="CM59" s="757"/>
      <c r="CN59" s="757"/>
      <c r="CO59" s="757"/>
      <c r="CP59" s="757"/>
      <c r="CQ59" s="757"/>
      <c r="CR59" s="757"/>
      <c r="CS59" s="757"/>
      <c r="CT59" s="757"/>
      <c r="CU59" s="757"/>
      <c r="CV59" s="757"/>
      <c r="CW59" s="757"/>
      <c r="CX59" s="757"/>
      <c r="CY59" s="757"/>
      <c r="CZ59" s="757"/>
      <c r="DA59" s="757"/>
      <c r="DB59" s="757"/>
      <c r="DC59" s="757"/>
      <c r="DD59" s="757"/>
      <c r="DE59" s="757"/>
      <c r="DF59" s="757"/>
      <c r="DG59" s="757"/>
      <c r="DH59" s="757"/>
      <c r="DI59" s="757"/>
      <c r="DJ59" s="757"/>
      <c r="DK59" s="757"/>
      <c r="DL59" s="340"/>
      <c r="DM59" s="340"/>
      <c r="DN59" s="340"/>
      <c r="DO59" s="340"/>
      <c r="DP59" s="340"/>
      <c r="DQ59" s="340"/>
      <c r="DR59" s="340"/>
      <c r="DS59" s="340"/>
      <c r="DT59" s="340"/>
      <c r="DU59" s="340"/>
      <c r="DV59" s="340"/>
      <c r="DW59" s="340"/>
      <c r="DX59" s="340"/>
      <c r="DY59" s="340"/>
      <c r="DZ59" s="255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44"/>
      <c r="C60" s="150" t="s">
        <v>65</v>
      </c>
      <c r="D60" s="154">
        <f>D53*$B$53+D54*$B$54+D55*$B$55+D56*$B$56+D57*$B$57+D58*$B$58</f>
        <v>1618450</v>
      </c>
      <c r="E60" s="154">
        <f>E53*$B$53+E54*$B$54+E55*$B$55+E56*$B$56+E57*$B$57+E58*$B$58</f>
        <v>2853380</v>
      </c>
      <c r="F60" s="47"/>
      <c r="G60" s="47"/>
      <c r="H60" s="760">
        <f>H59*H61</f>
        <v>917121.66666666674</v>
      </c>
      <c r="I60" s="760"/>
      <c r="J60" s="760"/>
      <c r="K60" s="760"/>
      <c r="L60" s="760"/>
      <c r="M60" s="760"/>
      <c r="N60" s="760"/>
      <c r="O60" s="760"/>
      <c r="P60" s="159"/>
      <c r="Q60" s="47"/>
      <c r="R60" s="47"/>
      <c r="S60" s="240"/>
      <c r="T60" s="341"/>
      <c r="U60" s="341"/>
      <c r="V60" s="341"/>
      <c r="W60" s="341"/>
      <c r="X60" s="341"/>
      <c r="Y60" s="341"/>
      <c r="Z60" s="341"/>
      <c r="AA60" s="341"/>
      <c r="AB60" s="341"/>
      <c r="AC60" s="341"/>
      <c r="AD60" s="341"/>
      <c r="AE60" s="341"/>
      <c r="AF60" s="341"/>
      <c r="AG60" s="341"/>
      <c r="AH60" s="341"/>
      <c r="AI60" s="341"/>
      <c r="AJ60" s="341"/>
      <c r="AK60" s="341"/>
      <c r="AL60" s="341"/>
      <c r="AM60" s="341"/>
      <c r="AN60" s="341"/>
      <c r="AO60" s="341"/>
      <c r="AP60" s="341"/>
      <c r="AQ60" s="341"/>
      <c r="AR60" s="757"/>
      <c r="AS60" s="757"/>
      <c r="AT60" s="757"/>
      <c r="AU60" s="757"/>
      <c r="AV60" s="757"/>
      <c r="AW60" s="757"/>
      <c r="AX60" s="757"/>
      <c r="AY60" s="757"/>
      <c r="AZ60" s="757"/>
      <c r="BA60" s="757"/>
      <c r="BB60" s="757"/>
      <c r="BC60" s="757"/>
      <c r="BD60" s="757"/>
      <c r="BE60" s="757"/>
      <c r="BF60" s="757"/>
      <c r="BG60" s="757"/>
      <c r="BH60" s="757"/>
      <c r="BI60" s="757"/>
      <c r="BJ60" s="757"/>
      <c r="BK60" s="757"/>
      <c r="BL60" s="757"/>
      <c r="BM60" s="757"/>
      <c r="BN60" s="757"/>
      <c r="BO60" s="757"/>
      <c r="BP60" s="757"/>
      <c r="BQ60" s="757"/>
      <c r="BR60" s="757"/>
      <c r="BS60" s="757"/>
      <c r="BT60" s="757"/>
      <c r="BU60" s="757"/>
      <c r="BV60" s="757"/>
      <c r="BW60" s="757"/>
      <c r="BX60" s="757"/>
      <c r="BY60" s="757"/>
      <c r="BZ60" s="757"/>
      <c r="CA60" s="757"/>
      <c r="CB60" s="757"/>
      <c r="CC60" s="757"/>
      <c r="CD60" s="757"/>
      <c r="CE60" s="757"/>
      <c r="CF60" s="757"/>
      <c r="CG60" s="757"/>
      <c r="CH60" s="757"/>
      <c r="CI60" s="757"/>
      <c r="CJ60" s="757"/>
      <c r="CK60" s="757"/>
      <c r="CL60" s="757"/>
      <c r="CM60" s="757"/>
      <c r="CN60" s="757"/>
      <c r="CO60" s="757"/>
      <c r="CP60" s="757"/>
      <c r="CQ60" s="757"/>
      <c r="CR60" s="757"/>
      <c r="CS60" s="757"/>
      <c r="CT60" s="757"/>
      <c r="CU60" s="757"/>
      <c r="CV60" s="757"/>
      <c r="CW60" s="757"/>
      <c r="CX60" s="757"/>
      <c r="CY60" s="757"/>
      <c r="CZ60" s="757"/>
      <c r="DA60" s="757"/>
      <c r="DB60" s="757"/>
      <c r="DC60" s="757"/>
      <c r="DD60" s="757"/>
      <c r="DE60" s="757"/>
      <c r="DF60" s="757"/>
      <c r="DG60" s="757"/>
      <c r="DH60" s="757"/>
      <c r="DI60" s="757"/>
      <c r="DJ60" s="757"/>
      <c r="DK60" s="757"/>
      <c r="DL60" s="340"/>
      <c r="DM60" s="340"/>
      <c r="DN60" s="340"/>
      <c r="DO60" s="340"/>
      <c r="DP60" s="340"/>
      <c r="DQ60" s="340"/>
      <c r="DR60" s="340"/>
      <c r="DS60" s="340"/>
      <c r="DT60" s="340"/>
      <c r="DU60" s="340"/>
      <c r="DV60" s="340"/>
      <c r="DW60" s="340"/>
      <c r="DX60" s="340"/>
      <c r="DY60" s="340"/>
      <c r="DZ60" s="255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44"/>
      <c r="C61" s="150" t="s">
        <v>66</v>
      </c>
      <c r="D61" s="244">
        <f>D60/D59</f>
        <v>98.087878787878793</v>
      </c>
      <c r="E61" s="151">
        <f>E60/E59</f>
        <v>110.38220502901353</v>
      </c>
      <c r="F61" s="47"/>
      <c r="G61" s="47"/>
      <c r="H61" s="761">
        <f>D61</f>
        <v>98.087878787878793</v>
      </c>
      <c r="I61" s="761"/>
      <c r="J61" s="761"/>
      <c r="K61" s="761"/>
      <c r="L61" s="761"/>
      <c r="M61" s="761"/>
      <c r="N61" s="761"/>
      <c r="O61" s="761"/>
      <c r="P61" s="159"/>
      <c r="Q61" s="47"/>
      <c r="R61" s="47"/>
      <c r="S61" s="240"/>
      <c r="T61" s="757"/>
      <c r="U61" s="757"/>
      <c r="V61" s="757"/>
      <c r="W61" s="757"/>
      <c r="X61" s="757"/>
      <c r="Y61" s="757"/>
      <c r="Z61" s="757"/>
      <c r="AA61" s="757"/>
      <c r="AB61" s="757"/>
      <c r="AC61" s="757"/>
      <c r="AD61" s="757"/>
      <c r="AE61" s="757"/>
      <c r="AF61" s="757"/>
      <c r="AG61" s="757"/>
      <c r="AH61" s="757"/>
      <c r="AI61" s="757"/>
      <c r="AJ61" s="757"/>
      <c r="AK61" s="757"/>
      <c r="AL61" s="757"/>
      <c r="AM61" s="757"/>
      <c r="AN61" s="757"/>
      <c r="AO61" s="757"/>
      <c r="AP61" s="757"/>
      <c r="AQ61" s="757"/>
      <c r="AR61" s="757"/>
      <c r="AS61" s="757"/>
      <c r="AT61" s="757"/>
      <c r="AU61" s="757"/>
      <c r="AV61" s="757"/>
      <c r="AW61" s="757"/>
      <c r="AX61" s="757"/>
      <c r="AY61" s="757"/>
      <c r="AZ61" s="757"/>
      <c r="BA61" s="757"/>
      <c r="BB61" s="757"/>
      <c r="BC61" s="757"/>
      <c r="BD61" s="757"/>
      <c r="BE61" s="757"/>
      <c r="BF61" s="757"/>
      <c r="BG61" s="757"/>
      <c r="BH61" s="757"/>
      <c r="BI61" s="757"/>
      <c r="BJ61" s="757"/>
      <c r="BK61" s="757"/>
      <c r="BL61" s="757"/>
      <c r="BM61" s="757"/>
      <c r="BN61" s="757"/>
      <c r="BO61" s="757"/>
      <c r="BP61" s="757"/>
      <c r="BQ61" s="757"/>
      <c r="BR61" s="757"/>
      <c r="BS61" s="757"/>
      <c r="BT61" s="757"/>
      <c r="BU61" s="757"/>
      <c r="BV61" s="757"/>
      <c r="BW61" s="757"/>
      <c r="BX61" s="757"/>
      <c r="BY61" s="757"/>
      <c r="BZ61" s="757"/>
      <c r="CA61" s="757"/>
      <c r="CB61" s="757"/>
      <c r="CC61" s="757"/>
      <c r="CD61" s="757"/>
      <c r="CE61" s="757"/>
      <c r="CF61" s="757"/>
      <c r="CG61" s="757"/>
      <c r="CH61" s="757"/>
      <c r="CI61" s="757"/>
      <c r="CJ61" s="757"/>
      <c r="CK61" s="757"/>
      <c r="CL61" s="757"/>
      <c r="CM61" s="757"/>
      <c r="CN61" s="757"/>
      <c r="CO61" s="757"/>
      <c r="CP61" s="757"/>
      <c r="CQ61" s="757"/>
      <c r="CR61" s="757"/>
      <c r="CS61" s="757"/>
      <c r="CT61" s="757"/>
      <c r="CU61" s="757"/>
      <c r="CV61" s="757"/>
      <c r="CW61" s="757"/>
      <c r="CX61" s="757"/>
      <c r="CY61" s="757"/>
      <c r="CZ61" s="757"/>
      <c r="DA61" s="757"/>
      <c r="DB61" s="757"/>
      <c r="DC61" s="757"/>
      <c r="DD61" s="757"/>
      <c r="DE61" s="757"/>
      <c r="DF61" s="757"/>
      <c r="DG61" s="757"/>
      <c r="DH61" s="757"/>
      <c r="DI61" s="757"/>
      <c r="DJ61" s="757"/>
      <c r="DK61" s="757"/>
      <c r="DL61" s="757"/>
      <c r="DM61" s="757"/>
      <c r="DN61" s="757"/>
      <c r="DO61" s="757"/>
      <c r="DP61" s="757"/>
      <c r="DQ61" s="757"/>
      <c r="DR61" s="757"/>
      <c r="DS61" s="757"/>
      <c r="DT61" s="757"/>
      <c r="DU61" s="757"/>
      <c r="DV61" s="757"/>
      <c r="DW61" s="757"/>
      <c r="DX61" s="340"/>
      <c r="DY61" s="340"/>
      <c r="DZ61" s="255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  <row r="62" spans="1:16295" s="17" customFormat="1" ht="6.95" customHeight="1" x14ac:dyDescent="0.2">
      <c r="A62" s="1"/>
      <c r="B62" s="1"/>
      <c r="C62" s="10"/>
      <c r="D62" s="10"/>
      <c r="E62" s="146"/>
      <c r="F62" s="47"/>
      <c r="G62" s="47"/>
      <c r="H62" s="243"/>
      <c r="I62" s="243"/>
      <c r="J62" s="243"/>
      <c r="K62" s="243"/>
      <c r="L62" s="243"/>
      <c r="M62" s="243"/>
      <c r="N62" s="243"/>
      <c r="O62" s="243"/>
      <c r="P62" s="47"/>
      <c r="Q62" s="47"/>
      <c r="R62" s="47"/>
      <c r="S62" s="240"/>
      <c r="T62" s="341"/>
      <c r="U62" s="341"/>
      <c r="V62" s="341"/>
      <c r="W62" s="341"/>
      <c r="X62" s="341"/>
      <c r="Y62" s="341"/>
      <c r="Z62" s="341"/>
      <c r="AA62" s="341"/>
      <c r="AB62" s="341"/>
      <c r="AC62" s="341"/>
      <c r="AD62" s="341"/>
      <c r="AE62" s="341"/>
      <c r="AF62" s="341"/>
      <c r="AG62" s="341"/>
      <c r="AH62" s="341"/>
      <c r="AI62" s="341"/>
      <c r="AJ62" s="341"/>
      <c r="AK62" s="341"/>
      <c r="AL62" s="341"/>
      <c r="AM62" s="341"/>
      <c r="AN62" s="341"/>
      <c r="AO62" s="341"/>
      <c r="AP62" s="341"/>
      <c r="AQ62" s="341"/>
      <c r="AR62" s="341"/>
      <c r="AS62" s="341"/>
      <c r="AT62" s="341"/>
      <c r="AU62" s="341"/>
      <c r="AV62" s="341"/>
      <c r="AW62" s="341"/>
      <c r="AX62" s="341"/>
      <c r="AY62" s="341"/>
      <c r="AZ62" s="341"/>
      <c r="BA62" s="341"/>
      <c r="BB62" s="341"/>
      <c r="BC62" s="341"/>
      <c r="BD62" s="341"/>
      <c r="BE62" s="341"/>
      <c r="BF62" s="341"/>
      <c r="BG62" s="341"/>
      <c r="BH62" s="341"/>
      <c r="BI62" s="341"/>
      <c r="BJ62" s="341"/>
      <c r="BK62" s="341"/>
      <c r="BL62" s="341"/>
      <c r="BM62" s="341"/>
      <c r="BN62" s="341"/>
      <c r="BO62" s="341"/>
      <c r="BP62" s="341"/>
      <c r="BQ62" s="341"/>
      <c r="BR62" s="341"/>
      <c r="BS62" s="341"/>
      <c r="BT62" s="341"/>
      <c r="BU62" s="341"/>
      <c r="BV62" s="341"/>
      <c r="BW62" s="341"/>
      <c r="BX62" s="341"/>
      <c r="BY62" s="341"/>
      <c r="BZ62" s="341"/>
      <c r="CA62" s="341"/>
      <c r="CB62" s="341"/>
      <c r="CC62" s="341"/>
      <c r="CD62" s="341"/>
      <c r="CE62" s="341"/>
      <c r="CF62" s="341"/>
      <c r="CG62" s="341"/>
      <c r="CH62" s="341"/>
      <c r="CI62" s="340"/>
      <c r="CJ62" s="340"/>
      <c r="CK62" s="340"/>
      <c r="CL62" s="340"/>
      <c r="CM62" s="340"/>
      <c r="CN62" s="340"/>
      <c r="CO62" s="340"/>
      <c r="CP62" s="340"/>
      <c r="CQ62" s="340"/>
      <c r="CR62" s="340"/>
      <c r="CS62" s="340"/>
      <c r="CT62" s="340"/>
      <c r="CU62" s="340"/>
      <c r="CV62" s="340"/>
      <c r="CW62" s="340"/>
      <c r="CX62" s="340"/>
      <c r="CY62" s="340"/>
      <c r="CZ62" s="340"/>
      <c r="DA62" s="340"/>
      <c r="DB62" s="340"/>
      <c r="DC62" s="340"/>
      <c r="DD62" s="340"/>
      <c r="DE62" s="340"/>
      <c r="DF62" s="340"/>
      <c r="DG62" s="340"/>
      <c r="DH62" s="340"/>
      <c r="DI62" s="340"/>
      <c r="DJ62" s="340"/>
      <c r="DK62" s="340"/>
      <c r="DL62" s="340"/>
      <c r="DM62" s="340"/>
      <c r="DN62" s="340"/>
      <c r="DO62" s="340"/>
      <c r="DP62" s="340"/>
      <c r="DQ62" s="340"/>
      <c r="DR62" s="340"/>
      <c r="DS62" s="340"/>
      <c r="DT62" s="340"/>
      <c r="DU62" s="340"/>
      <c r="DV62" s="340"/>
      <c r="DW62" s="340"/>
      <c r="DX62" s="340"/>
      <c r="DY62" s="340"/>
      <c r="DZ62" s="255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</row>
    <row r="63" spans="1:16295" s="17" customFormat="1" ht="6.95" customHeight="1" x14ac:dyDescent="0.2">
      <c r="A63" s="1"/>
      <c r="B63" s="1"/>
      <c r="C63" s="1"/>
      <c r="D63" s="1"/>
      <c r="E63" s="46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240"/>
      <c r="T63" s="341"/>
      <c r="U63" s="341"/>
      <c r="V63" s="341"/>
      <c r="W63" s="341"/>
      <c r="X63" s="341"/>
      <c r="Y63" s="341"/>
      <c r="Z63" s="341"/>
      <c r="AA63" s="341"/>
      <c r="AB63" s="341"/>
      <c r="AC63" s="341"/>
      <c r="AD63" s="341"/>
      <c r="AE63" s="341"/>
      <c r="AF63" s="341"/>
      <c r="AG63" s="341"/>
      <c r="AH63" s="341"/>
      <c r="AI63" s="341"/>
      <c r="AJ63" s="341"/>
      <c r="AK63" s="341"/>
      <c r="AL63" s="341"/>
      <c r="AM63" s="341"/>
      <c r="AN63" s="341"/>
      <c r="AO63" s="341"/>
      <c r="AP63" s="341"/>
      <c r="AQ63" s="341"/>
      <c r="AR63" s="341"/>
      <c r="AS63" s="341"/>
      <c r="AT63" s="341"/>
      <c r="AU63" s="341"/>
      <c r="AV63" s="341"/>
      <c r="AW63" s="341"/>
      <c r="AX63" s="341"/>
      <c r="AY63" s="341"/>
      <c r="AZ63" s="341"/>
      <c r="BA63" s="341"/>
      <c r="BB63" s="341"/>
      <c r="BC63" s="341"/>
      <c r="BD63" s="341"/>
      <c r="BE63" s="341"/>
      <c r="BF63" s="341"/>
      <c r="BG63" s="341"/>
      <c r="BH63" s="341"/>
      <c r="BI63" s="341"/>
      <c r="BJ63" s="341"/>
      <c r="BK63" s="341"/>
      <c r="BL63" s="341"/>
      <c r="BM63" s="341"/>
      <c r="BN63" s="341"/>
      <c r="BO63" s="341"/>
      <c r="BP63" s="341"/>
      <c r="BQ63" s="341"/>
      <c r="BR63" s="341"/>
      <c r="BS63" s="341"/>
      <c r="BT63" s="341"/>
      <c r="BU63" s="341"/>
      <c r="BV63" s="341"/>
      <c r="BW63" s="341"/>
      <c r="BX63" s="341"/>
      <c r="BY63" s="341"/>
      <c r="BZ63" s="341"/>
      <c r="CA63" s="341"/>
      <c r="CB63" s="341"/>
      <c r="CC63" s="341"/>
      <c r="CD63" s="341"/>
      <c r="CE63" s="341"/>
      <c r="CF63" s="341"/>
      <c r="CG63" s="341"/>
      <c r="CH63" s="341"/>
      <c r="CI63" s="340"/>
      <c r="CJ63" s="340"/>
      <c r="CK63" s="340"/>
      <c r="CL63" s="340"/>
      <c r="CM63" s="340"/>
      <c r="CN63" s="340"/>
      <c r="CO63" s="340"/>
      <c r="CP63" s="340"/>
      <c r="CQ63" s="340"/>
      <c r="CR63" s="340"/>
      <c r="CS63" s="340"/>
      <c r="CT63" s="340"/>
      <c r="CU63" s="340"/>
      <c r="CV63" s="340"/>
      <c r="CW63" s="340"/>
      <c r="CX63" s="340"/>
      <c r="CY63" s="340"/>
      <c r="CZ63" s="340"/>
      <c r="DA63" s="340"/>
      <c r="DB63" s="340"/>
      <c r="DC63" s="340"/>
      <c r="DD63" s="340"/>
      <c r="DE63" s="340"/>
      <c r="DF63" s="340"/>
      <c r="DG63" s="340"/>
      <c r="DH63" s="340"/>
      <c r="DI63" s="340"/>
      <c r="DJ63" s="340"/>
      <c r="DK63" s="340"/>
      <c r="DL63" s="340"/>
      <c r="DM63" s="340"/>
      <c r="DN63" s="340"/>
      <c r="DO63" s="340"/>
      <c r="DP63" s="340"/>
      <c r="DQ63" s="340"/>
      <c r="DR63" s="340"/>
      <c r="DS63" s="340"/>
      <c r="DT63" s="340"/>
      <c r="DU63" s="340"/>
      <c r="DV63" s="340"/>
      <c r="DW63" s="340"/>
      <c r="DX63" s="340"/>
      <c r="DY63" s="340"/>
      <c r="DZ63" s="255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</row>
    <row r="64" spans="1:16295" s="17" customFormat="1" ht="6.95" customHeight="1" x14ac:dyDescent="0.2">
      <c r="A64" s="1"/>
      <c r="B64" s="1"/>
      <c r="C64" s="1"/>
      <c r="D64" s="1"/>
      <c r="E64" s="238">
        <f>E60-D60</f>
        <v>1234930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240"/>
      <c r="T64" s="758"/>
      <c r="U64" s="758"/>
      <c r="V64" s="758"/>
      <c r="W64" s="758"/>
      <c r="X64" s="758"/>
      <c r="Y64" s="758"/>
      <c r="Z64" s="758"/>
      <c r="AA64" s="758"/>
      <c r="AB64" s="758"/>
      <c r="AC64" s="758"/>
      <c r="AD64" s="758"/>
      <c r="AE64" s="758"/>
      <c r="AF64" s="758"/>
      <c r="AG64" s="758"/>
      <c r="AH64" s="758"/>
      <c r="AI64" s="758"/>
      <c r="AJ64" s="758"/>
      <c r="AK64" s="758"/>
      <c r="AL64" s="758"/>
      <c r="AM64" s="758"/>
      <c r="AN64" s="758"/>
      <c r="AO64" s="758"/>
      <c r="AP64" s="758"/>
      <c r="AQ64" s="758"/>
      <c r="AR64" s="758"/>
      <c r="AS64" s="758"/>
      <c r="AT64" s="758"/>
      <c r="AU64" s="758"/>
      <c r="AV64" s="758"/>
      <c r="AW64" s="758"/>
      <c r="AX64" s="758"/>
      <c r="AY64" s="758"/>
      <c r="AZ64" s="758"/>
      <c r="BA64" s="758"/>
      <c r="BB64" s="758"/>
      <c r="BC64" s="758"/>
      <c r="BD64" s="758"/>
      <c r="BE64" s="758"/>
      <c r="BF64" s="758"/>
      <c r="BG64" s="758"/>
      <c r="BH64" s="758"/>
      <c r="BI64" s="758"/>
      <c r="BJ64" s="758"/>
      <c r="BK64" s="758"/>
      <c r="BL64" s="758"/>
      <c r="BM64" s="758"/>
      <c r="BN64" s="758"/>
      <c r="BO64" s="758"/>
      <c r="BP64" s="758"/>
      <c r="BQ64" s="758"/>
      <c r="BR64" s="758"/>
      <c r="BS64" s="758"/>
      <c r="BT64" s="758"/>
      <c r="BU64" s="758"/>
      <c r="BV64" s="758"/>
      <c r="BW64" s="758"/>
      <c r="BX64" s="758"/>
      <c r="BY64" s="758"/>
      <c r="BZ64" s="758"/>
      <c r="CA64" s="758"/>
      <c r="CB64" s="758"/>
      <c r="CC64" s="758"/>
      <c r="CD64" s="758"/>
      <c r="CE64" s="758"/>
      <c r="CF64" s="758"/>
      <c r="CG64" s="758"/>
      <c r="CH64" s="758"/>
      <c r="CI64" s="758"/>
      <c r="CJ64" s="758"/>
      <c r="CK64" s="758"/>
      <c r="CL64" s="758"/>
      <c r="CM64" s="758"/>
      <c r="CN64" s="758"/>
      <c r="CO64" s="758"/>
      <c r="CP64" s="758"/>
      <c r="CQ64" s="758"/>
      <c r="CR64" s="758"/>
      <c r="CS64" s="758"/>
      <c r="CT64" s="758"/>
      <c r="CU64" s="758"/>
      <c r="CV64" s="758"/>
      <c r="CW64" s="758"/>
      <c r="CX64" s="758"/>
      <c r="CY64" s="758"/>
      <c r="CZ64" s="758"/>
      <c r="DA64" s="758"/>
      <c r="DB64" s="758"/>
      <c r="DC64" s="758"/>
      <c r="DD64" s="758"/>
      <c r="DE64" s="758"/>
      <c r="DF64" s="758"/>
      <c r="DG64" s="758"/>
      <c r="DH64" s="758"/>
      <c r="DI64" s="758"/>
      <c r="DJ64" s="758"/>
      <c r="DK64" s="758"/>
      <c r="DL64" s="340"/>
      <c r="DM64" s="340"/>
      <c r="DN64" s="340"/>
      <c r="DO64" s="340"/>
      <c r="DP64" s="340"/>
      <c r="DQ64" s="340"/>
      <c r="DR64" s="340"/>
      <c r="DS64" s="340"/>
      <c r="DT64" s="340"/>
      <c r="DU64" s="340"/>
      <c r="DV64" s="340"/>
      <c r="DW64" s="340"/>
      <c r="DX64" s="340"/>
      <c r="DY64" s="340"/>
      <c r="DZ64" s="255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</row>
    <row r="65" spans="1:16295" s="17" customFormat="1" ht="6.95" customHeight="1" x14ac:dyDescent="0.2">
      <c r="A65" s="1"/>
      <c r="B65" s="1"/>
      <c r="C65" s="1"/>
      <c r="D65" s="1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C65" s="338"/>
      <c r="BD65" s="338"/>
      <c r="BE65" s="338"/>
      <c r="BF65" s="338"/>
      <c r="BG65" s="338"/>
      <c r="BH65" s="338"/>
      <c r="BI65" s="338"/>
      <c r="BJ65" s="338"/>
      <c r="BK65" s="338"/>
      <c r="BL65" s="338"/>
      <c r="BM65" s="338"/>
      <c r="BN65" s="338"/>
      <c r="BO65" s="338"/>
      <c r="BP65" s="338"/>
      <c r="BQ65" s="338"/>
      <c r="BR65" s="338"/>
      <c r="BS65" s="338"/>
      <c r="BT65" s="338"/>
      <c r="BU65" s="338"/>
      <c r="BV65" s="338"/>
      <c r="BW65" s="338"/>
      <c r="BX65" s="338"/>
      <c r="BY65" s="338"/>
      <c r="BZ65" s="338"/>
      <c r="CA65" s="338"/>
      <c r="CB65" s="338"/>
      <c r="CC65" s="338"/>
      <c r="CD65" s="338"/>
      <c r="CE65" s="338"/>
      <c r="CF65" s="338"/>
      <c r="CG65" s="338"/>
      <c r="CH65" s="338"/>
      <c r="CI65" s="339"/>
      <c r="CJ65" s="339"/>
      <c r="CK65" s="339"/>
      <c r="CL65" s="339"/>
      <c r="CM65" s="339"/>
      <c r="CN65" s="339"/>
      <c r="CO65" s="339"/>
      <c r="CP65" s="339"/>
      <c r="CQ65" s="339"/>
      <c r="CR65" s="339"/>
      <c r="CS65" s="339"/>
      <c r="CT65" s="339"/>
      <c r="CU65" s="339"/>
      <c r="CV65" s="339"/>
      <c r="CW65" s="339"/>
      <c r="CX65" s="339"/>
      <c r="CY65" s="339"/>
      <c r="CZ65" s="339"/>
      <c r="DA65" s="339"/>
      <c r="DB65" s="339"/>
      <c r="DC65" s="339"/>
      <c r="DD65" s="339"/>
      <c r="DE65" s="339"/>
      <c r="DF65" s="339"/>
      <c r="DG65" s="339"/>
      <c r="DH65" s="339"/>
      <c r="DI65" s="339"/>
      <c r="DJ65" s="339"/>
      <c r="DK65" s="339"/>
      <c r="DL65" s="339"/>
      <c r="DM65" s="339"/>
      <c r="DN65" s="339"/>
      <c r="DO65" s="339"/>
      <c r="DP65" s="339"/>
      <c r="DQ65" s="339"/>
      <c r="DR65" s="339"/>
      <c r="DS65" s="339"/>
      <c r="DT65" s="339"/>
      <c r="DU65" s="339"/>
      <c r="DV65" s="339"/>
      <c r="DW65" s="339"/>
      <c r="DX65" s="339"/>
      <c r="DY65" s="20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</row>
  </sheetData>
  <mergeCells count="2358">
    <mergeCell ref="AP3:AQ3"/>
    <mergeCell ref="AB3:AC3"/>
    <mergeCell ref="AD3:AE3"/>
    <mergeCell ref="AF3:AG3"/>
    <mergeCell ref="AH3:AI3"/>
    <mergeCell ref="AJ3:AK3"/>
    <mergeCell ref="AL3:AM3"/>
    <mergeCell ref="AN3:AO3"/>
    <mergeCell ref="B3:D3"/>
    <mergeCell ref="B2:D2"/>
    <mergeCell ref="T2:AQ2"/>
    <mergeCell ref="AR2:BO2"/>
    <mergeCell ref="BP2:CM2"/>
    <mergeCell ref="CN2:DK2"/>
    <mergeCell ref="DL2:EC2"/>
    <mergeCell ref="T19:AQ19"/>
    <mergeCell ref="T25:AQ25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R3:AS3"/>
    <mergeCell ref="AT3:AU3"/>
    <mergeCell ref="AV3:AW3"/>
    <mergeCell ref="AX3:AY3"/>
    <mergeCell ref="AZ3:BA3"/>
    <mergeCell ref="B5:D5"/>
    <mergeCell ref="EM5:EN5"/>
    <mergeCell ref="T3:U3"/>
    <mergeCell ref="V3:W3"/>
    <mergeCell ref="X3:Y3"/>
    <mergeCell ref="Z3:AA3"/>
    <mergeCell ref="DV3:DW3"/>
    <mergeCell ref="DX3:DY3"/>
    <mergeCell ref="DZ3:EA3"/>
    <mergeCell ref="EB3:EC3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BZ3:CA3"/>
    <mergeCell ref="CB3:CC3"/>
    <mergeCell ref="CD3:CE3"/>
    <mergeCell ref="CF3:CG3"/>
    <mergeCell ref="AN7:AO7"/>
    <mergeCell ref="AP7:AQ7"/>
    <mergeCell ref="AB7:AC7"/>
    <mergeCell ref="AD7:AE7"/>
    <mergeCell ref="AF7:AG7"/>
    <mergeCell ref="AH7:AI7"/>
    <mergeCell ref="AJ7:AK7"/>
    <mergeCell ref="AL7:AM7"/>
    <mergeCell ref="DL6:EC6"/>
    <mergeCell ref="EE6:EH7"/>
    <mergeCell ref="EK6:EN7"/>
    <mergeCell ref="T7:U7"/>
    <mergeCell ref="V7:W7"/>
    <mergeCell ref="X7:Y7"/>
    <mergeCell ref="Z7:AA7"/>
    <mergeCell ref="T6:AQ6"/>
    <mergeCell ref="AR6:BO6"/>
    <mergeCell ref="BP6:CM6"/>
    <mergeCell ref="CN6:DK6"/>
    <mergeCell ref="CH7:CI7"/>
    <mergeCell ref="BL7:BM7"/>
    <mergeCell ref="BN7:BO7"/>
    <mergeCell ref="BP7:BQ7"/>
    <mergeCell ref="BR7:BS7"/>
    <mergeCell ref="BT7:BU7"/>
    <mergeCell ref="BV7:BW7"/>
    <mergeCell ref="AZ7:BA7"/>
    <mergeCell ref="BB7:BC7"/>
    <mergeCell ref="H7:I7"/>
    <mergeCell ref="J7:K7"/>
    <mergeCell ref="L7:M7"/>
    <mergeCell ref="N7:O7"/>
    <mergeCell ref="DT7:DU7"/>
    <mergeCell ref="DV7:DW7"/>
    <mergeCell ref="DX7:DY7"/>
    <mergeCell ref="DZ7:EA7"/>
    <mergeCell ref="EB7:EC7"/>
    <mergeCell ref="DH7:DI7"/>
    <mergeCell ref="DJ7:DK7"/>
    <mergeCell ref="DL7:DM7"/>
    <mergeCell ref="DN7:DO7"/>
    <mergeCell ref="DP7:DQ7"/>
    <mergeCell ref="DR7:DS7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AR10:AS10"/>
    <mergeCell ref="AT10:AU10"/>
    <mergeCell ref="AV10:AW10"/>
    <mergeCell ref="AX10:AY10"/>
    <mergeCell ref="AZ10:BA10"/>
    <mergeCell ref="BB10:BC10"/>
    <mergeCell ref="T10:U10"/>
    <mergeCell ref="AB10:AC10"/>
    <mergeCell ref="AD10:AE10"/>
    <mergeCell ref="BD7:BE7"/>
    <mergeCell ref="BF7:BG7"/>
    <mergeCell ref="BH7:BI7"/>
    <mergeCell ref="BJ7:BK7"/>
    <mergeCell ref="AR7:AS7"/>
    <mergeCell ref="AT7:AU7"/>
    <mergeCell ref="AV7:AW7"/>
    <mergeCell ref="AX7:AY7"/>
    <mergeCell ref="J10:K10"/>
    <mergeCell ref="AF10:AG10"/>
    <mergeCell ref="AH10:AI10"/>
    <mergeCell ref="AJ10:AK10"/>
    <mergeCell ref="AL10:AM10"/>
    <mergeCell ref="AN10:AO10"/>
    <mergeCell ref="AP10:AQ10"/>
    <mergeCell ref="EM9:EN9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DX10:DY10"/>
    <mergeCell ref="DZ10:EA10"/>
    <mergeCell ref="EB10:EC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BD11:BE11"/>
    <mergeCell ref="BF11:BG11"/>
    <mergeCell ref="BH11:BI11"/>
    <mergeCell ref="BJ11:BK11"/>
    <mergeCell ref="BL11:BM11"/>
    <mergeCell ref="BN11:BO11"/>
    <mergeCell ref="CX11:CY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CN11:CO11"/>
    <mergeCell ref="CP11:CQ11"/>
    <mergeCell ref="CR11:CS11"/>
    <mergeCell ref="CT11:CU11"/>
    <mergeCell ref="CV11:CW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AX12:AY12"/>
    <mergeCell ref="AZ12:BA12"/>
    <mergeCell ref="BB12:BC12"/>
    <mergeCell ref="BD12:BE12"/>
    <mergeCell ref="BF12:BG12"/>
    <mergeCell ref="BH12:BI12"/>
    <mergeCell ref="AR12:AS12"/>
    <mergeCell ref="AT12:AU12"/>
    <mergeCell ref="AV12:AW12"/>
    <mergeCell ref="AL12:AM12"/>
    <mergeCell ref="AN12:AO12"/>
    <mergeCell ref="AP12:AQ12"/>
    <mergeCell ref="T12:U12"/>
    <mergeCell ref="V12:W12"/>
    <mergeCell ref="X12:Y12"/>
    <mergeCell ref="Z12:AA12"/>
    <mergeCell ref="EV11:EW11"/>
    <mergeCell ref="DX11:DY11"/>
    <mergeCell ref="DZ11:EA11"/>
    <mergeCell ref="EB11:EC11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H12:CI12"/>
    <mergeCell ref="CJ12:CK12"/>
    <mergeCell ref="CL12:CM12"/>
    <mergeCell ref="CN12:CO12"/>
    <mergeCell ref="CP12:CQ12"/>
    <mergeCell ref="CR12:CS12"/>
    <mergeCell ref="BV12:BW12"/>
    <mergeCell ref="BX12:BY12"/>
    <mergeCell ref="BZ12:CA12"/>
    <mergeCell ref="CB12:CC12"/>
    <mergeCell ref="CD12:CE12"/>
    <mergeCell ref="CF12:CG12"/>
    <mergeCell ref="BJ12:BK12"/>
    <mergeCell ref="BL12:BM12"/>
    <mergeCell ref="BN12:BO12"/>
    <mergeCell ref="BP12:BQ12"/>
    <mergeCell ref="BR12:BS12"/>
    <mergeCell ref="BT12:BU12"/>
    <mergeCell ref="BD13:BE13"/>
    <mergeCell ref="BF13:BG13"/>
    <mergeCell ref="BH13:BI13"/>
    <mergeCell ref="AR13:AS13"/>
    <mergeCell ref="AT13:AU13"/>
    <mergeCell ref="AV13:AW13"/>
    <mergeCell ref="AL13:AM13"/>
    <mergeCell ref="AN13:AO13"/>
    <mergeCell ref="AP13:AQ13"/>
    <mergeCell ref="T13:U13"/>
    <mergeCell ref="V13:W13"/>
    <mergeCell ref="X13:Y13"/>
    <mergeCell ref="Z13:AA13"/>
    <mergeCell ref="EV12:EW12"/>
    <mergeCell ref="DR12:DS12"/>
    <mergeCell ref="DT12:DU12"/>
    <mergeCell ref="DV12:DW12"/>
    <mergeCell ref="DX12:DY12"/>
    <mergeCell ref="DZ12:EA12"/>
    <mergeCell ref="EB12:EC12"/>
    <mergeCell ref="DF12:DG12"/>
    <mergeCell ref="DH12:DI12"/>
    <mergeCell ref="DJ12:DK12"/>
    <mergeCell ref="DL12:DM12"/>
    <mergeCell ref="DN12:DO12"/>
    <mergeCell ref="DP12:DQ12"/>
    <mergeCell ref="CT12:CU12"/>
    <mergeCell ref="CV12:CW12"/>
    <mergeCell ref="CX12:CY12"/>
    <mergeCell ref="CZ12:DA12"/>
    <mergeCell ref="DB12:DC12"/>
    <mergeCell ref="DD12:DE12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AT14:AU14"/>
    <mergeCell ref="AV14:AW14"/>
    <mergeCell ref="AX14:AY14"/>
    <mergeCell ref="AZ14:BA14"/>
    <mergeCell ref="BB14:BC14"/>
    <mergeCell ref="BD14:BE14"/>
    <mergeCell ref="AR14:AS14"/>
    <mergeCell ref="AH14:AI14"/>
    <mergeCell ref="AJ14:AK14"/>
    <mergeCell ref="AL14:AM14"/>
    <mergeCell ref="AN14:AO14"/>
    <mergeCell ref="AP14:AQ14"/>
    <mergeCell ref="DR13:DS13"/>
    <mergeCell ref="DT13:DU13"/>
    <mergeCell ref="DV13:DW13"/>
    <mergeCell ref="DX13:DY13"/>
    <mergeCell ref="DZ13:EA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CD14:CE14"/>
    <mergeCell ref="CF14:CG14"/>
    <mergeCell ref="CH14:CI14"/>
    <mergeCell ref="CJ14:CK14"/>
    <mergeCell ref="CL14:CM14"/>
    <mergeCell ref="CN14:CO14"/>
    <mergeCell ref="BR14:BS14"/>
    <mergeCell ref="BT14:BU14"/>
    <mergeCell ref="BV14:BW14"/>
    <mergeCell ref="BX14:BY14"/>
    <mergeCell ref="BZ14:CA14"/>
    <mergeCell ref="CB14:CC14"/>
    <mergeCell ref="BF14:BG14"/>
    <mergeCell ref="BH14:BI14"/>
    <mergeCell ref="BJ14:BK14"/>
    <mergeCell ref="BL14:BM14"/>
    <mergeCell ref="BN14:BO14"/>
    <mergeCell ref="BP14:BQ14"/>
    <mergeCell ref="AR15:AS15"/>
    <mergeCell ref="AT15:AU15"/>
    <mergeCell ref="AV15:AW15"/>
    <mergeCell ref="AX15:AY15"/>
    <mergeCell ref="AZ15:BA15"/>
    <mergeCell ref="AP15:AQ15"/>
    <mergeCell ref="AD15:AE15"/>
    <mergeCell ref="AF15:AG15"/>
    <mergeCell ref="AH15:AI15"/>
    <mergeCell ref="AJ15:AK15"/>
    <mergeCell ref="AL15:AM15"/>
    <mergeCell ref="AN15:AO15"/>
    <mergeCell ref="DZ14:EA14"/>
    <mergeCell ref="EB14:EC14"/>
    <mergeCell ref="DN14:DO14"/>
    <mergeCell ref="DP14:DQ14"/>
    <mergeCell ref="DR14:DS14"/>
    <mergeCell ref="DT14:DU14"/>
    <mergeCell ref="DV14:DW14"/>
    <mergeCell ref="DX14:DY14"/>
    <mergeCell ref="DB14:DC14"/>
    <mergeCell ref="DD14:DE14"/>
    <mergeCell ref="DF14:DG14"/>
    <mergeCell ref="DH14:DI14"/>
    <mergeCell ref="DJ14:DK14"/>
    <mergeCell ref="DL14:DM14"/>
    <mergeCell ref="CP14:CQ14"/>
    <mergeCell ref="CR14:CS14"/>
    <mergeCell ref="CT14:CU14"/>
    <mergeCell ref="CV14:CW14"/>
    <mergeCell ref="CX14:CY14"/>
    <mergeCell ref="CZ14:DA14"/>
    <mergeCell ref="CR15:CS15"/>
    <mergeCell ref="CT15:CU15"/>
    <mergeCell ref="CV15:CW15"/>
    <mergeCell ref="BZ15:CA15"/>
    <mergeCell ref="CB15:CC15"/>
    <mergeCell ref="CD15:CE15"/>
    <mergeCell ref="CF15:CG15"/>
    <mergeCell ref="CH15:CI15"/>
    <mergeCell ref="CJ15:CK15"/>
    <mergeCell ref="BN15:BO15"/>
    <mergeCell ref="BP15:BQ15"/>
    <mergeCell ref="BR15:BS15"/>
    <mergeCell ref="BT15:BU15"/>
    <mergeCell ref="BV15:BW15"/>
    <mergeCell ref="BX15:BY15"/>
    <mergeCell ref="BB15:BC15"/>
    <mergeCell ref="BD15:BE15"/>
    <mergeCell ref="BF15:BG15"/>
    <mergeCell ref="BH15:BI15"/>
    <mergeCell ref="BJ15:BK15"/>
    <mergeCell ref="BL15:BM15"/>
    <mergeCell ref="BD16:BE16"/>
    <mergeCell ref="BF16:BG16"/>
    <mergeCell ref="BH16:BI16"/>
    <mergeCell ref="AR16:AS16"/>
    <mergeCell ref="AT16:AU16"/>
    <mergeCell ref="AV16:AW16"/>
    <mergeCell ref="AL16:AM16"/>
    <mergeCell ref="AN16:AO16"/>
    <mergeCell ref="AP16:AQ16"/>
    <mergeCell ref="T16:U16"/>
    <mergeCell ref="V16:W16"/>
    <mergeCell ref="X16:Y16"/>
    <mergeCell ref="Z16:AA16"/>
    <mergeCell ref="DV15:DW15"/>
    <mergeCell ref="DX15:DY15"/>
    <mergeCell ref="DZ15:EA15"/>
    <mergeCell ref="EB15:EC15"/>
    <mergeCell ref="DJ15:DK15"/>
    <mergeCell ref="DL15:DM15"/>
    <mergeCell ref="DN15:DO15"/>
    <mergeCell ref="DP15:DQ15"/>
    <mergeCell ref="DR15:DS15"/>
    <mergeCell ref="DT15:DU15"/>
    <mergeCell ref="CX15:CY15"/>
    <mergeCell ref="CZ15:DA15"/>
    <mergeCell ref="DB15:DC15"/>
    <mergeCell ref="DD15:DE15"/>
    <mergeCell ref="DF15:DG15"/>
    <mergeCell ref="DH15:DI15"/>
    <mergeCell ref="CL15:CM15"/>
    <mergeCell ref="CN15:CO15"/>
    <mergeCell ref="CP15:CQ15"/>
    <mergeCell ref="EB16:EC16"/>
    <mergeCell ref="DF16:DG16"/>
    <mergeCell ref="DH16:DI16"/>
    <mergeCell ref="DJ16:DK16"/>
    <mergeCell ref="DL16:DM16"/>
    <mergeCell ref="DN16:DO16"/>
    <mergeCell ref="DP16:DQ16"/>
    <mergeCell ref="CT16:CU16"/>
    <mergeCell ref="CV16:CW16"/>
    <mergeCell ref="CX16:CY16"/>
    <mergeCell ref="CZ16:DA16"/>
    <mergeCell ref="DB16:DC16"/>
    <mergeCell ref="DD16:DE16"/>
    <mergeCell ref="CH16:CI16"/>
    <mergeCell ref="CJ16:CK16"/>
    <mergeCell ref="CL16:CM16"/>
    <mergeCell ref="CN16:CO16"/>
    <mergeCell ref="CP16:CQ16"/>
    <mergeCell ref="CR16:CS16"/>
    <mergeCell ref="AT17:AU17"/>
    <mergeCell ref="AV17:AW17"/>
    <mergeCell ref="AX17:AY17"/>
    <mergeCell ref="AZ17:BA17"/>
    <mergeCell ref="BB17:BC17"/>
    <mergeCell ref="BD17:BE17"/>
    <mergeCell ref="AR17:AS17"/>
    <mergeCell ref="AH17:AI17"/>
    <mergeCell ref="AJ17:AK17"/>
    <mergeCell ref="AL17:AM17"/>
    <mergeCell ref="AN17:AO17"/>
    <mergeCell ref="AP17:AQ17"/>
    <mergeCell ref="DR16:DS16"/>
    <mergeCell ref="DT16:DU16"/>
    <mergeCell ref="DV16:DW16"/>
    <mergeCell ref="DX16:DY16"/>
    <mergeCell ref="DZ16:EA16"/>
    <mergeCell ref="BV16:BW16"/>
    <mergeCell ref="BX16:BY16"/>
    <mergeCell ref="BZ16:CA16"/>
    <mergeCell ref="CB16:CC16"/>
    <mergeCell ref="CD16:CE16"/>
    <mergeCell ref="CF16:CG16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CD17:CE17"/>
    <mergeCell ref="CF17:CG17"/>
    <mergeCell ref="CH17:CI17"/>
    <mergeCell ref="CJ17:CK17"/>
    <mergeCell ref="CL17:CM17"/>
    <mergeCell ref="CN17:CO17"/>
    <mergeCell ref="BR17:BS17"/>
    <mergeCell ref="BT17:BU17"/>
    <mergeCell ref="BV17:BW17"/>
    <mergeCell ref="BX17:BY17"/>
    <mergeCell ref="BZ17:CA17"/>
    <mergeCell ref="CB17:CC17"/>
    <mergeCell ref="BF17:BG17"/>
    <mergeCell ref="BH17:BI17"/>
    <mergeCell ref="BJ17:BK17"/>
    <mergeCell ref="BL17:BM17"/>
    <mergeCell ref="BN17:BO17"/>
    <mergeCell ref="BP17:BQ17"/>
    <mergeCell ref="AR18:AS18"/>
    <mergeCell ref="AT18:AU18"/>
    <mergeCell ref="AV18:AW18"/>
    <mergeCell ref="AX18:AY18"/>
    <mergeCell ref="AZ18:BA18"/>
    <mergeCell ref="AP18:AQ18"/>
    <mergeCell ref="AD18:AE18"/>
    <mergeCell ref="AF18:AG18"/>
    <mergeCell ref="AH18:AI18"/>
    <mergeCell ref="AJ18:AK18"/>
    <mergeCell ref="AL18:AM18"/>
    <mergeCell ref="AN18:AO18"/>
    <mergeCell ref="DZ17:EA17"/>
    <mergeCell ref="EB17:EC17"/>
    <mergeCell ref="DN17:DO17"/>
    <mergeCell ref="DP17:DQ17"/>
    <mergeCell ref="DR17:DS17"/>
    <mergeCell ref="DT17:DU17"/>
    <mergeCell ref="DV17:DW17"/>
    <mergeCell ref="DX17:DY17"/>
    <mergeCell ref="DB17:DC17"/>
    <mergeCell ref="DD17:DE17"/>
    <mergeCell ref="DF17:DG17"/>
    <mergeCell ref="DH17:DI17"/>
    <mergeCell ref="DJ17:DK17"/>
    <mergeCell ref="DL17:DM17"/>
    <mergeCell ref="CP17:CQ17"/>
    <mergeCell ref="CR17:CS17"/>
    <mergeCell ref="CT17:CU17"/>
    <mergeCell ref="CV17:CW17"/>
    <mergeCell ref="CX17:CY17"/>
    <mergeCell ref="CZ17:DA17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BB18:BC18"/>
    <mergeCell ref="BD18:BE18"/>
    <mergeCell ref="BF18:BG18"/>
    <mergeCell ref="BH18:BI18"/>
    <mergeCell ref="BJ18:BK18"/>
    <mergeCell ref="BL18:BM18"/>
    <mergeCell ref="BH19:BI19"/>
    <mergeCell ref="AR19:AS19"/>
    <mergeCell ref="AT19:AU19"/>
    <mergeCell ref="AV19:AW19"/>
    <mergeCell ref="DV18:DW18"/>
    <mergeCell ref="DX18:DY18"/>
    <mergeCell ref="DZ18:EA18"/>
    <mergeCell ref="EB18:EC18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EB19:EC19"/>
    <mergeCell ref="DF19:DG19"/>
    <mergeCell ref="DH19:DI19"/>
    <mergeCell ref="DJ19:DK19"/>
    <mergeCell ref="DL19:DM19"/>
    <mergeCell ref="DN19:DO19"/>
    <mergeCell ref="DP19:DQ19"/>
    <mergeCell ref="CR18:CS18"/>
    <mergeCell ref="CT18:CU18"/>
    <mergeCell ref="CT19:CU19"/>
    <mergeCell ref="CV19:CW19"/>
    <mergeCell ref="CX19:CY19"/>
    <mergeCell ref="CZ19:DA19"/>
    <mergeCell ref="DB19:DC19"/>
    <mergeCell ref="DD19:DE19"/>
    <mergeCell ref="CH19:CI19"/>
    <mergeCell ref="CJ19:CK19"/>
    <mergeCell ref="CL19:CM19"/>
    <mergeCell ref="CN19:CO19"/>
    <mergeCell ref="CP19:CQ19"/>
    <mergeCell ref="CR19:CS19"/>
    <mergeCell ref="AT20:AU20"/>
    <mergeCell ref="AV20:AW20"/>
    <mergeCell ref="AX20:AY20"/>
    <mergeCell ref="AZ20:BA20"/>
    <mergeCell ref="BB20:BC20"/>
    <mergeCell ref="BD20:BE20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BD19:BE19"/>
    <mergeCell ref="BF19:BG19"/>
    <mergeCell ref="AR20:AS20"/>
    <mergeCell ref="AH20:AI20"/>
    <mergeCell ref="AJ20:AK20"/>
    <mergeCell ref="AL20:AM20"/>
    <mergeCell ref="AN20:AO20"/>
    <mergeCell ref="AP20:AQ20"/>
    <mergeCell ref="DR19:DS19"/>
    <mergeCell ref="DT19:DU19"/>
    <mergeCell ref="DV19:DW19"/>
    <mergeCell ref="DX19:DY19"/>
    <mergeCell ref="DZ19:EA19"/>
    <mergeCell ref="BV19:BW19"/>
    <mergeCell ref="BX19:BY19"/>
    <mergeCell ref="BZ19:CA19"/>
    <mergeCell ref="CB19:CC19"/>
    <mergeCell ref="CD19:CE19"/>
    <mergeCell ref="CF19:CG19"/>
    <mergeCell ref="BJ19:BK19"/>
    <mergeCell ref="BL19:BM19"/>
    <mergeCell ref="BN19:BO19"/>
    <mergeCell ref="BP19:BQ19"/>
    <mergeCell ref="BR19:BS19"/>
    <mergeCell ref="BT19:BU19"/>
    <mergeCell ref="AX19:AY19"/>
    <mergeCell ref="AZ19:BA19"/>
    <mergeCell ref="BB19:BC19"/>
    <mergeCell ref="CD20:CE20"/>
    <mergeCell ref="CF20:CG20"/>
    <mergeCell ref="CH20:CI20"/>
    <mergeCell ref="CJ20:CK20"/>
    <mergeCell ref="CL20:CM20"/>
    <mergeCell ref="CN20:CO20"/>
    <mergeCell ref="DZ20:EA20"/>
    <mergeCell ref="EB20:EC20"/>
    <mergeCell ref="DN20:DO20"/>
    <mergeCell ref="DP20:DQ20"/>
    <mergeCell ref="DR20:DS20"/>
    <mergeCell ref="DT20:DU20"/>
    <mergeCell ref="DV20:DW20"/>
    <mergeCell ref="DX20:DY20"/>
    <mergeCell ref="DB20:DC20"/>
    <mergeCell ref="DD20:DE20"/>
    <mergeCell ref="DF20:DG20"/>
    <mergeCell ref="DH20:DI20"/>
    <mergeCell ref="DJ20:DK20"/>
    <mergeCell ref="DL20:DM20"/>
    <mergeCell ref="CP20:CQ20"/>
    <mergeCell ref="CR20:CS20"/>
    <mergeCell ref="CT20:CU20"/>
    <mergeCell ref="CV20:CW20"/>
    <mergeCell ref="CX20:CY20"/>
    <mergeCell ref="CZ20:DA20"/>
    <mergeCell ref="AX22:AY22"/>
    <mergeCell ref="AZ22:BA22"/>
    <mergeCell ref="BB22:BC22"/>
    <mergeCell ref="BD22:BE22"/>
    <mergeCell ref="BF22:BG22"/>
    <mergeCell ref="BH22:BI22"/>
    <mergeCell ref="AR22:AS22"/>
    <mergeCell ref="AT22:AU22"/>
    <mergeCell ref="AV22:AW22"/>
    <mergeCell ref="AL22:AM22"/>
    <mergeCell ref="AN22:AO22"/>
    <mergeCell ref="AP22:AQ22"/>
    <mergeCell ref="AH22:AI22"/>
    <mergeCell ref="AJ22:AK22"/>
    <mergeCell ref="DZ21:EA21"/>
    <mergeCell ref="EB21:EC21"/>
    <mergeCell ref="DD21:DE21"/>
    <mergeCell ref="DF21:DG21"/>
    <mergeCell ref="DH21:DI21"/>
    <mergeCell ref="DJ21:DK21"/>
    <mergeCell ref="DL21:DM21"/>
    <mergeCell ref="CR21:CS21"/>
    <mergeCell ref="CT21:CU21"/>
    <mergeCell ref="CV21:CW21"/>
    <mergeCell ref="CX21:CY21"/>
    <mergeCell ref="CZ21:DA21"/>
    <mergeCell ref="DB21:DC21"/>
    <mergeCell ref="CN21:CO21"/>
    <mergeCell ref="CP21:CQ21"/>
    <mergeCell ref="DD22:DE22"/>
    <mergeCell ref="CH22:CI22"/>
    <mergeCell ref="CJ22:CK22"/>
    <mergeCell ref="CL22:CM22"/>
    <mergeCell ref="CN22:CO22"/>
    <mergeCell ref="CP22:CQ22"/>
    <mergeCell ref="CR22:CS22"/>
    <mergeCell ref="BV22:BW22"/>
    <mergeCell ref="BX22:BY22"/>
    <mergeCell ref="BZ22:CA22"/>
    <mergeCell ref="CB22:CC22"/>
    <mergeCell ref="CD22:CE22"/>
    <mergeCell ref="CF22:CG22"/>
    <mergeCell ref="BJ22:BK22"/>
    <mergeCell ref="BL22:BM22"/>
    <mergeCell ref="BN22:BO22"/>
    <mergeCell ref="BP22:BQ22"/>
    <mergeCell ref="BR22:BS22"/>
    <mergeCell ref="BT22:BU22"/>
    <mergeCell ref="EB23:EC23"/>
    <mergeCell ref="DH23:DI23"/>
    <mergeCell ref="DJ23:DK23"/>
    <mergeCell ref="DL23:DM23"/>
    <mergeCell ref="CV23:CW23"/>
    <mergeCell ref="CX23:CY23"/>
    <mergeCell ref="CZ23:DA23"/>
    <mergeCell ref="DB23:DC23"/>
    <mergeCell ref="DD23:DE23"/>
    <mergeCell ref="DF23:DG23"/>
    <mergeCell ref="CN23:CO23"/>
    <mergeCell ref="CP23:CQ23"/>
    <mergeCell ref="CR23:CS23"/>
    <mergeCell ref="CT23:CU23"/>
    <mergeCell ref="DR22:DS22"/>
    <mergeCell ref="DT22:DU22"/>
    <mergeCell ref="DV22:DW22"/>
    <mergeCell ref="DX22:DY22"/>
    <mergeCell ref="DZ22:EA22"/>
    <mergeCell ref="EB22:EC22"/>
    <mergeCell ref="DF22:DG22"/>
    <mergeCell ref="DH22:DI22"/>
    <mergeCell ref="DJ22:DK22"/>
    <mergeCell ref="DL22:DM22"/>
    <mergeCell ref="DN22:DO22"/>
    <mergeCell ref="DP22:DQ22"/>
    <mergeCell ref="CT22:CU22"/>
    <mergeCell ref="CV22:CW22"/>
    <mergeCell ref="CX22:CY22"/>
    <mergeCell ref="CZ22:DA22"/>
    <mergeCell ref="DB22:DC22"/>
    <mergeCell ref="AR24:AS24"/>
    <mergeCell ref="AT24:AU24"/>
    <mergeCell ref="AV24:AW24"/>
    <mergeCell ref="AX24:AY24"/>
    <mergeCell ref="AZ24:BA24"/>
    <mergeCell ref="DZ24:EA24"/>
    <mergeCell ref="EB24:EC24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AP24:AQ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DZ23:EA23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DV24:DW24"/>
    <mergeCell ref="DX24:DY24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AL26:AM26"/>
    <mergeCell ref="AN26:AO26"/>
    <mergeCell ref="AP26:AQ26"/>
    <mergeCell ref="AJ26:AK26"/>
    <mergeCell ref="DV25:DW25"/>
    <mergeCell ref="DX25:DY25"/>
    <mergeCell ref="DZ25:EA25"/>
    <mergeCell ref="EB25:EC25"/>
    <mergeCell ref="DN25:DO25"/>
    <mergeCell ref="DP25:DQ25"/>
    <mergeCell ref="DR25:DS25"/>
    <mergeCell ref="DT25:DU25"/>
    <mergeCell ref="AR25:BO25"/>
    <mergeCell ref="BP25:CM25"/>
    <mergeCell ref="CJ26:CK26"/>
    <mergeCell ref="CL26:CM26"/>
    <mergeCell ref="CN26:CO26"/>
    <mergeCell ref="CP26:CQ26"/>
    <mergeCell ref="CR26:CS26"/>
    <mergeCell ref="BV26:BW26"/>
    <mergeCell ref="BX26:BY26"/>
    <mergeCell ref="BZ26:CA26"/>
    <mergeCell ref="CN25:DC25"/>
    <mergeCell ref="CT26:CU26"/>
    <mergeCell ref="DV27:DW27"/>
    <mergeCell ref="DX27:DY27"/>
    <mergeCell ref="DZ27:EA27"/>
    <mergeCell ref="EB27:EC27"/>
    <mergeCell ref="BP27:CM27"/>
    <mergeCell ref="DN27:DO27"/>
    <mergeCell ref="DP27:DQ27"/>
    <mergeCell ref="DR27:DS27"/>
    <mergeCell ref="DD27:DE27"/>
    <mergeCell ref="DF27:DG27"/>
    <mergeCell ref="AR27:BO27"/>
    <mergeCell ref="DR26:DS26"/>
    <mergeCell ref="DT26:DU26"/>
    <mergeCell ref="DV26:DW26"/>
    <mergeCell ref="DX26:DY26"/>
    <mergeCell ref="DZ26:EA26"/>
    <mergeCell ref="EB26:EC26"/>
    <mergeCell ref="DF26:DG26"/>
    <mergeCell ref="DH26:DI26"/>
    <mergeCell ref="DJ26:DK26"/>
    <mergeCell ref="DL26:DM26"/>
    <mergeCell ref="AX26:AY26"/>
    <mergeCell ref="AZ26:BA26"/>
    <mergeCell ref="BB26:BC26"/>
    <mergeCell ref="BD26:BE26"/>
    <mergeCell ref="BF26:BG26"/>
    <mergeCell ref="BH26:BI26"/>
    <mergeCell ref="AR26:AS26"/>
    <mergeCell ref="AT26:AU26"/>
    <mergeCell ref="AV26:AW26"/>
    <mergeCell ref="DN26:DO26"/>
    <mergeCell ref="DP26:DQ26"/>
    <mergeCell ref="CV26:CW26"/>
    <mergeCell ref="CX26:CY26"/>
    <mergeCell ref="CZ26:DA26"/>
    <mergeCell ref="DB26:DC26"/>
    <mergeCell ref="DD26:DE26"/>
    <mergeCell ref="CH26:CI26"/>
    <mergeCell ref="AV28:AW28"/>
    <mergeCell ref="AX28:AY28"/>
    <mergeCell ref="AZ28:BA28"/>
    <mergeCell ref="BB28:BC28"/>
    <mergeCell ref="BD28:BE28"/>
    <mergeCell ref="BF28:BG28"/>
    <mergeCell ref="AR28:AS28"/>
    <mergeCell ref="AT28:AU28"/>
    <mergeCell ref="CB26:CC26"/>
    <mergeCell ref="CD26:CE26"/>
    <mergeCell ref="CF26:CG26"/>
    <mergeCell ref="BJ26:BK26"/>
    <mergeCell ref="BL26:BM26"/>
    <mergeCell ref="BN26:BO26"/>
    <mergeCell ref="BP26:BQ26"/>
    <mergeCell ref="BR26:BS26"/>
    <mergeCell ref="BT26:BU26"/>
    <mergeCell ref="CN27:DC27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DT27:DU27"/>
    <mergeCell ref="T27:AQ27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D28:AE28"/>
    <mergeCell ref="AF28:AG28"/>
    <mergeCell ref="AH28:AI28"/>
    <mergeCell ref="EB28:EC28"/>
    <mergeCell ref="DP28:DQ28"/>
    <mergeCell ref="DR28:DS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AJ30:AK30"/>
    <mergeCell ref="AL30:AM30"/>
    <mergeCell ref="AN30:AO30"/>
    <mergeCell ref="AP30:AQ30"/>
    <mergeCell ref="AD30:AE30"/>
    <mergeCell ref="AF30:AG30"/>
    <mergeCell ref="AH30:AI30"/>
    <mergeCell ref="DT29:DU29"/>
    <mergeCell ref="DV29:DW29"/>
    <mergeCell ref="DX29:DY29"/>
    <mergeCell ref="DZ29:EA29"/>
    <mergeCell ref="EB29:EC29"/>
    <mergeCell ref="AR29:BO29"/>
    <mergeCell ref="BP29:DK29"/>
    <mergeCell ref="DL29:DM29"/>
    <mergeCell ref="DN29:DO29"/>
    <mergeCell ref="DP29:DQ29"/>
    <mergeCell ref="DR29:DS29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CH30:CI30"/>
    <mergeCell ref="CJ30:CK30"/>
    <mergeCell ref="DV31:DW31"/>
    <mergeCell ref="DX31:DY31"/>
    <mergeCell ref="DZ31:EA31"/>
    <mergeCell ref="EB31:EC31"/>
    <mergeCell ref="AR31:BO31"/>
    <mergeCell ref="BP31:DK31"/>
    <mergeCell ref="DL31:DM31"/>
    <mergeCell ref="DN31:DO31"/>
    <mergeCell ref="DP31:DQ31"/>
    <mergeCell ref="DR31:DS31"/>
    <mergeCell ref="EB30:EC30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AR30:AS30"/>
    <mergeCell ref="AT30:AU30"/>
    <mergeCell ref="CR30:CS30"/>
    <mergeCell ref="CT30:CU30"/>
    <mergeCell ref="CV30:CW30"/>
    <mergeCell ref="CX30:CY30"/>
    <mergeCell ref="CZ30:DA30"/>
    <mergeCell ref="DB30:DC30"/>
    <mergeCell ref="CF30:CG30"/>
    <mergeCell ref="AV32:AW32"/>
    <mergeCell ref="AX32:AY32"/>
    <mergeCell ref="AZ32:BA32"/>
    <mergeCell ref="BB32:BC32"/>
    <mergeCell ref="BD32:BE32"/>
    <mergeCell ref="BF32:BG32"/>
    <mergeCell ref="AR32:AS32"/>
    <mergeCell ref="AT32:AU32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DT31:DU31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B31:AC31"/>
    <mergeCell ref="AD31:AE31"/>
    <mergeCell ref="AF31:AG31"/>
    <mergeCell ref="AH31:AI31"/>
    <mergeCell ref="AJ31:AK31"/>
    <mergeCell ref="EB32:EC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AJ34:AK34"/>
    <mergeCell ref="AL34:AM34"/>
    <mergeCell ref="AN34:AO34"/>
    <mergeCell ref="AP34:AQ34"/>
    <mergeCell ref="AD34:AE34"/>
    <mergeCell ref="AF34:AG34"/>
    <mergeCell ref="AH34:AI34"/>
    <mergeCell ref="DT33:DU33"/>
    <mergeCell ref="DV33:DW33"/>
    <mergeCell ref="DX33:DY33"/>
    <mergeCell ref="DZ33:EA33"/>
    <mergeCell ref="EB33:EC33"/>
    <mergeCell ref="AR33:BO33"/>
    <mergeCell ref="BP33:DK33"/>
    <mergeCell ref="DL33:DM33"/>
    <mergeCell ref="DN33:DO33"/>
    <mergeCell ref="DP33:DQ33"/>
    <mergeCell ref="DR33:DS33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CH34:CI34"/>
    <mergeCell ref="CJ34:CK34"/>
    <mergeCell ref="EB35:EC35"/>
    <mergeCell ref="AR35:BO35"/>
    <mergeCell ref="BP35:DK35"/>
    <mergeCell ref="DL35:DM35"/>
    <mergeCell ref="DN35:DO35"/>
    <mergeCell ref="DP35:DQ35"/>
    <mergeCell ref="DR35:DS35"/>
    <mergeCell ref="EB34:EC34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AR34:AS34"/>
    <mergeCell ref="AT34:AU34"/>
    <mergeCell ref="CR34:CS34"/>
    <mergeCell ref="CT34:CU34"/>
    <mergeCell ref="CV34:CW34"/>
    <mergeCell ref="CX34:CY34"/>
    <mergeCell ref="CZ34:DA34"/>
    <mergeCell ref="DB34:DC34"/>
    <mergeCell ref="CF34:CG34"/>
    <mergeCell ref="BB36:BC36"/>
    <mergeCell ref="BD36:BE36"/>
    <mergeCell ref="BF36:BG36"/>
    <mergeCell ref="AR36:AS36"/>
    <mergeCell ref="AT36:AU36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DV35:DW35"/>
    <mergeCell ref="DX35:DY35"/>
    <mergeCell ref="DZ35:EA35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DT35:DU35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B36:AC36"/>
    <mergeCell ref="AD36:AE36"/>
    <mergeCell ref="AF36:AG36"/>
    <mergeCell ref="AV36:AW36"/>
    <mergeCell ref="AX36:AY36"/>
    <mergeCell ref="AZ36:BA36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EB36:EC36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DX37:DY37"/>
    <mergeCell ref="DZ37:EA37"/>
    <mergeCell ref="EB37:EC37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AR38:AS38"/>
    <mergeCell ref="AT38:AU38"/>
    <mergeCell ref="AV38:AW38"/>
    <mergeCell ref="AX38:AY38"/>
    <mergeCell ref="AZ38:BA38"/>
    <mergeCell ref="BB38:BC38"/>
    <mergeCell ref="L38:M38"/>
    <mergeCell ref="N38:O38"/>
    <mergeCell ref="P38:Q38"/>
    <mergeCell ref="R38:S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DX38:DY38"/>
    <mergeCell ref="DZ38:EA38"/>
    <mergeCell ref="EB38:EC38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DX39:DY39"/>
    <mergeCell ref="DZ39:EA39"/>
    <mergeCell ref="EB39:EC39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AR40:AS40"/>
    <mergeCell ref="AT40:AU40"/>
    <mergeCell ref="AV40:AW40"/>
    <mergeCell ref="AX40:AY40"/>
    <mergeCell ref="AZ40:BA40"/>
    <mergeCell ref="BB40:BC40"/>
    <mergeCell ref="L40:M40"/>
    <mergeCell ref="N40:O40"/>
    <mergeCell ref="P40:Q40"/>
    <mergeCell ref="R40:S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DX40:DY40"/>
    <mergeCell ref="DZ40:EA40"/>
    <mergeCell ref="EB40:EC40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AR41:AS41"/>
    <mergeCell ref="AT41:AU41"/>
    <mergeCell ref="AV41:AW41"/>
    <mergeCell ref="AX41:AY41"/>
    <mergeCell ref="AZ41:BA41"/>
    <mergeCell ref="BB41:BC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CB41:CC41"/>
    <mergeCell ref="CD41:CE41"/>
    <mergeCell ref="CF41:CG41"/>
    <mergeCell ref="CH41:CI41"/>
    <mergeCell ref="CJ41:CK41"/>
    <mergeCell ref="CL41:CM41"/>
    <mergeCell ref="BP41:BQ41"/>
    <mergeCell ref="BR41:BS41"/>
    <mergeCell ref="BT41:BU41"/>
    <mergeCell ref="BV41:BW41"/>
    <mergeCell ref="BX41:BY41"/>
    <mergeCell ref="BZ41:CA41"/>
    <mergeCell ref="BD41:BE41"/>
    <mergeCell ref="BF41:BG41"/>
    <mergeCell ref="BH41:BI41"/>
    <mergeCell ref="BJ41:BK41"/>
    <mergeCell ref="BL41:BM41"/>
    <mergeCell ref="BN41:BO41"/>
    <mergeCell ref="DX41:DY41"/>
    <mergeCell ref="DZ41:EA41"/>
    <mergeCell ref="EB41:EC41"/>
    <mergeCell ref="DL41:DM41"/>
    <mergeCell ref="DN41:DO41"/>
    <mergeCell ref="DP41:DQ41"/>
    <mergeCell ref="DR41:DS41"/>
    <mergeCell ref="DT41:DU41"/>
    <mergeCell ref="DV41:DW41"/>
    <mergeCell ref="CZ41:DA41"/>
    <mergeCell ref="DB41:DC41"/>
    <mergeCell ref="DD41:DE41"/>
    <mergeCell ref="DF41:DG41"/>
    <mergeCell ref="DH41:DI41"/>
    <mergeCell ref="DJ41:DK41"/>
    <mergeCell ref="CN41:CO41"/>
    <mergeCell ref="CP41:CQ41"/>
    <mergeCell ref="CR41:CS41"/>
    <mergeCell ref="CT41:CU41"/>
    <mergeCell ref="CV41:CW41"/>
    <mergeCell ref="CX41:CY41"/>
    <mergeCell ref="AR42:AS42"/>
    <mergeCell ref="AT42:AU42"/>
    <mergeCell ref="AV42:AW42"/>
    <mergeCell ref="AX42:AY42"/>
    <mergeCell ref="AZ42:BA42"/>
    <mergeCell ref="BB42:BC42"/>
    <mergeCell ref="L42:M42"/>
    <mergeCell ref="N42:O42"/>
    <mergeCell ref="P42:Q42"/>
    <mergeCell ref="R42:S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CB42:CC42"/>
    <mergeCell ref="CD42:CE42"/>
    <mergeCell ref="CF42:CG42"/>
    <mergeCell ref="CH42:CI42"/>
    <mergeCell ref="CJ42:CK42"/>
    <mergeCell ref="CL42:CM42"/>
    <mergeCell ref="BP42:BQ42"/>
    <mergeCell ref="BR42:BS42"/>
    <mergeCell ref="BT42:BU42"/>
    <mergeCell ref="BV42:BW42"/>
    <mergeCell ref="BX42:BY42"/>
    <mergeCell ref="BZ42:CA42"/>
    <mergeCell ref="BD42:BE42"/>
    <mergeCell ref="BF42:BG42"/>
    <mergeCell ref="BH42:BI42"/>
    <mergeCell ref="BJ42:BK42"/>
    <mergeCell ref="BL42:BM42"/>
    <mergeCell ref="BN42:BO42"/>
    <mergeCell ref="DX42:DY42"/>
    <mergeCell ref="DZ42:EA42"/>
    <mergeCell ref="EB42:EC42"/>
    <mergeCell ref="DL42:DM42"/>
    <mergeCell ref="DN42:DO42"/>
    <mergeCell ref="DP42:DQ42"/>
    <mergeCell ref="DR42:DS42"/>
    <mergeCell ref="DT42:DU42"/>
    <mergeCell ref="DV42:DW42"/>
    <mergeCell ref="CZ42:DA42"/>
    <mergeCell ref="DB42:DC42"/>
    <mergeCell ref="DD42:DE42"/>
    <mergeCell ref="DF42:DG42"/>
    <mergeCell ref="DH42:DI42"/>
    <mergeCell ref="DJ42:DK42"/>
    <mergeCell ref="CN42:CO42"/>
    <mergeCell ref="CP42:CQ42"/>
    <mergeCell ref="CR42:CS42"/>
    <mergeCell ref="CT42:CU42"/>
    <mergeCell ref="CV42:CW42"/>
    <mergeCell ref="CX42:CY42"/>
    <mergeCell ref="AR43:AS43"/>
    <mergeCell ref="AT43:AU43"/>
    <mergeCell ref="AV43:AW43"/>
    <mergeCell ref="AX43:AY43"/>
    <mergeCell ref="AZ43:BA43"/>
    <mergeCell ref="BB43:BC43"/>
    <mergeCell ref="L43:M43"/>
    <mergeCell ref="N43:O43"/>
    <mergeCell ref="P43:Q43"/>
    <mergeCell ref="R43:S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CX43:CY43"/>
    <mergeCell ref="CB43:CC43"/>
    <mergeCell ref="CD43:CE43"/>
    <mergeCell ref="CF43:CG43"/>
    <mergeCell ref="CH43:CI43"/>
    <mergeCell ref="CJ43:CK43"/>
    <mergeCell ref="CL43:CM43"/>
    <mergeCell ref="BP43:BQ43"/>
    <mergeCell ref="BR43:BS43"/>
    <mergeCell ref="BT43:BU43"/>
    <mergeCell ref="BV43:BW43"/>
    <mergeCell ref="BX43:BY43"/>
    <mergeCell ref="BZ43:CA43"/>
    <mergeCell ref="BD43:BE43"/>
    <mergeCell ref="BF43:BG43"/>
    <mergeCell ref="BH43:BI43"/>
    <mergeCell ref="BJ43:BK43"/>
    <mergeCell ref="BL43:BM43"/>
    <mergeCell ref="BN43:BO43"/>
    <mergeCell ref="AR46:BO46"/>
    <mergeCell ref="BP46:CM46"/>
    <mergeCell ref="AP45:AQ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C45:D45"/>
    <mergeCell ref="DX43:DY43"/>
    <mergeCell ref="DZ43:EA43"/>
    <mergeCell ref="EB43:EC43"/>
    <mergeCell ref="DL43:DM43"/>
    <mergeCell ref="DN43:DO43"/>
    <mergeCell ref="DP43:DQ43"/>
    <mergeCell ref="DR43:DS43"/>
    <mergeCell ref="DT43:DU43"/>
    <mergeCell ref="DV43:DW43"/>
    <mergeCell ref="CZ43:DA43"/>
    <mergeCell ref="DB43:DC43"/>
    <mergeCell ref="DD43:DE43"/>
    <mergeCell ref="DF43:DG43"/>
    <mergeCell ref="DH43:DI43"/>
    <mergeCell ref="DJ43:DK43"/>
    <mergeCell ref="CN43:CO43"/>
    <mergeCell ref="CP43:CQ43"/>
    <mergeCell ref="CR43:CS43"/>
    <mergeCell ref="CT43:CU43"/>
    <mergeCell ref="CV43:CW43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R45:AS45"/>
    <mergeCell ref="AT45:AU45"/>
    <mergeCell ref="AV45:AW45"/>
    <mergeCell ref="AX45:AY45"/>
    <mergeCell ref="AZ45:BA45"/>
    <mergeCell ref="AR50:AS50"/>
    <mergeCell ref="AR53:DY53"/>
    <mergeCell ref="EK45:EN45"/>
    <mergeCell ref="C48:D48"/>
    <mergeCell ref="T45:U45"/>
    <mergeCell ref="V45:W45"/>
    <mergeCell ref="X45:Y45"/>
    <mergeCell ref="DV45:DW45"/>
    <mergeCell ref="DX45:DY45"/>
    <mergeCell ref="DZ45:EA45"/>
    <mergeCell ref="EB45:EC45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AB13:AC13"/>
    <mergeCell ref="AD13:AE13"/>
    <mergeCell ref="AF13:AG13"/>
    <mergeCell ref="AH13:AI13"/>
    <mergeCell ref="AJ13:AK13"/>
    <mergeCell ref="T14:U14"/>
    <mergeCell ref="V14:W14"/>
    <mergeCell ref="X14:Y14"/>
    <mergeCell ref="Z14:AA14"/>
    <mergeCell ref="AB14:AC14"/>
    <mergeCell ref="AB12:AC12"/>
    <mergeCell ref="AD12:AE12"/>
    <mergeCell ref="AF12:AG12"/>
    <mergeCell ref="AH12:AI12"/>
    <mergeCell ref="AJ12:AK12"/>
    <mergeCell ref="V10:W10"/>
    <mergeCell ref="X10:Y10"/>
    <mergeCell ref="Z10:AA10"/>
    <mergeCell ref="T11:U11"/>
    <mergeCell ref="V11:W11"/>
    <mergeCell ref="X11:Y11"/>
    <mergeCell ref="Z11:AA11"/>
    <mergeCell ref="AB11:AC11"/>
    <mergeCell ref="AD11:AE11"/>
    <mergeCell ref="AB16:AC16"/>
    <mergeCell ref="AD16:AE16"/>
    <mergeCell ref="AF16:AG16"/>
    <mergeCell ref="AH16:AI16"/>
    <mergeCell ref="AJ16:AK16"/>
    <mergeCell ref="T17:U17"/>
    <mergeCell ref="V17:W17"/>
    <mergeCell ref="X17:Y17"/>
    <mergeCell ref="Z17:AA17"/>
    <mergeCell ref="AB17:AC17"/>
    <mergeCell ref="AD14:AE14"/>
    <mergeCell ref="AF14:AG14"/>
    <mergeCell ref="T15:U15"/>
    <mergeCell ref="V15:W15"/>
    <mergeCell ref="X15:Y15"/>
    <mergeCell ref="Z15:AA15"/>
    <mergeCell ref="AB15:AC15"/>
    <mergeCell ref="AH26:AI26"/>
    <mergeCell ref="AD20:AE20"/>
    <mergeCell ref="AF20:AG20"/>
    <mergeCell ref="T22:U22"/>
    <mergeCell ref="V22:W22"/>
    <mergeCell ref="X22:Y22"/>
    <mergeCell ref="Z22:AA22"/>
    <mergeCell ref="AB22:AC22"/>
    <mergeCell ref="AD22:AE22"/>
    <mergeCell ref="AF22:AG22"/>
    <mergeCell ref="T20:U20"/>
    <mergeCell ref="V20:W20"/>
    <mergeCell ref="X20:Y20"/>
    <mergeCell ref="Z20:AA20"/>
    <mergeCell ref="AB20:AC20"/>
    <mergeCell ref="AH36:AI36"/>
    <mergeCell ref="T37:U37"/>
    <mergeCell ref="V37:W37"/>
    <mergeCell ref="X37:Y37"/>
    <mergeCell ref="Z37:AA37"/>
    <mergeCell ref="AB37:AC37"/>
    <mergeCell ref="AD37:AE37"/>
    <mergeCell ref="AB32:AC32"/>
    <mergeCell ref="AD32:AE32"/>
    <mergeCell ref="AF32:AG32"/>
    <mergeCell ref="AH32:AI32"/>
    <mergeCell ref="T34:U34"/>
    <mergeCell ref="V34:W34"/>
    <mergeCell ref="X34:Y34"/>
    <mergeCell ref="Z34:AA34"/>
    <mergeCell ref="AB34:AC34"/>
    <mergeCell ref="AB28:AC28"/>
    <mergeCell ref="T29:AQ29"/>
    <mergeCell ref="T30:U30"/>
    <mergeCell ref="V30:W30"/>
    <mergeCell ref="X30:Y30"/>
    <mergeCell ref="Z30:AA30"/>
    <mergeCell ref="AB30:AC30"/>
    <mergeCell ref="P7:Q7"/>
    <mergeCell ref="R7:S7"/>
    <mergeCell ref="F10:G10"/>
    <mergeCell ref="H10:I10"/>
    <mergeCell ref="N3:O3"/>
    <mergeCell ref="P3:Q3"/>
    <mergeCell ref="R3:S3"/>
    <mergeCell ref="F6:S6"/>
    <mergeCell ref="F7:G7"/>
    <mergeCell ref="F2:S2"/>
    <mergeCell ref="F3:G3"/>
    <mergeCell ref="H3:I3"/>
    <mergeCell ref="J3:K3"/>
    <mergeCell ref="L3:M3"/>
    <mergeCell ref="AB24:AC24"/>
    <mergeCell ref="T26:U26"/>
    <mergeCell ref="V26:W26"/>
    <mergeCell ref="X26:Y26"/>
    <mergeCell ref="Z26:AA26"/>
    <mergeCell ref="AB26:AC26"/>
    <mergeCell ref="AD26:AE26"/>
    <mergeCell ref="AF26:AG26"/>
    <mergeCell ref="AD17:AE17"/>
    <mergeCell ref="AF17:AG17"/>
    <mergeCell ref="T18:U18"/>
    <mergeCell ref="V18:W18"/>
    <mergeCell ref="X18:Y18"/>
    <mergeCell ref="Z18:AA18"/>
    <mergeCell ref="AB18:AC18"/>
    <mergeCell ref="L12:M12"/>
    <mergeCell ref="N12:O12"/>
    <mergeCell ref="P12:Q12"/>
    <mergeCell ref="R12:S12"/>
    <mergeCell ref="P11:Q11"/>
    <mergeCell ref="R11:S11"/>
    <mergeCell ref="J12:K12"/>
    <mergeCell ref="F12:G12"/>
    <mergeCell ref="H12:I12"/>
    <mergeCell ref="L10:M10"/>
    <mergeCell ref="N10:O10"/>
    <mergeCell ref="P10:Q10"/>
    <mergeCell ref="R10:S10"/>
    <mergeCell ref="H11:I11"/>
    <mergeCell ref="J11:K11"/>
    <mergeCell ref="L11:M11"/>
    <mergeCell ref="N11:O11"/>
    <mergeCell ref="F11:G11"/>
    <mergeCell ref="N15:O15"/>
    <mergeCell ref="P15:Q15"/>
    <mergeCell ref="R15:S15"/>
    <mergeCell ref="F16:G16"/>
    <mergeCell ref="H16:I16"/>
    <mergeCell ref="R14:S14"/>
    <mergeCell ref="F15:G15"/>
    <mergeCell ref="H15:I15"/>
    <mergeCell ref="J15:K15"/>
    <mergeCell ref="L15:M15"/>
    <mergeCell ref="F14:G14"/>
    <mergeCell ref="H14:I14"/>
    <mergeCell ref="J14:K14"/>
    <mergeCell ref="L14:M14"/>
    <mergeCell ref="N14:O14"/>
    <mergeCell ref="P14:Q14"/>
    <mergeCell ref="J13:K13"/>
    <mergeCell ref="L13:M13"/>
    <mergeCell ref="N13:O13"/>
    <mergeCell ref="P13:Q13"/>
    <mergeCell ref="R13:S13"/>
    <mergeCell ref="F13:G13"/>
    <mergeCell ref="H13:I13"/>
    <mergeCell ref="N18:O18"/>
    <mergeCell ref="P18:Q18"/>
    <mergeCell ref="R18:S18"/>
    <mergeCell ref="F19:G19"/>
    <mergeCell ref="H19:I19"/>
    <mergeCell ref="R17:S1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L26:M26"/>
    <mergeCell ref="N26:O26"/>
    <mergeCell ref="P26:Q26"/>
    <mergeCell ref="R26:S26"/>
    <mergeCell ref="F26:G26"/>
    <mergeCell ref="J24:K24"/>
    <mergeCell ref="L24:M24"/>
    <mergeCell ref="N24:O24"/>
    <mergeCell ref="P24:Q24"/>
    <mergeCell ref="R24:S24"/>
    <mergeCell ref="R16:S16"/>
    <mergeCell ref="N22:O22"/>
    <mergeCell ref="P22:Q22"/>
    <mergeCell ref="R22:S22"/>
    <mergeCell ref="F24:G24"/>
    <mergeCell ref="H24:I24"/>
    <mergeCell ref="R20:S20"/>
    <mergeCell ref="F22:G22"/>
    <mergeCell ref="H22:I22"/>
    <mergeCell ref="J22:K22"/>
    <mergeCell ref="L22:M22"/>
    <mergeCell ref="F20:G20"/>
    <mergeCell ref="H20:I20"/>
    <mergeCell ref="J20:K20"/>
    <mergeCell ref="L20:M20"/>
    <mergeCell ref="N20:O20"/>
    <mergeCell ref="P20:Q20"/>
    <mergeCell ref="J19:K19"/>
    <mergeCell ref="L19:M19"/>
    <mergeCell ref="N19:O19"/>
    <mergeCell ref="P19:Q19"/>
    <mergeCell ref="R19:S19"/>
    <mergeCell ref="F32:G32"/>
    <mergeCell ref="H30:I30"/>
    <mergeCell ref="J30:K30"/>
    <mergeCell ref="L30:M30"/>
    <mergeCell ref="N30:O30"/>
    <mergeCell ref="P30:Q30"/>
    <mergeCell ref="R30:S30"/>
    <mergeCell ref="H31:I31"/>
    <mergeCell ref="J31:K31"/>
    <mergeCell ref="L31:M31"/>
    <mergeCell ref="N31:O31"/>
    <mergeCell ref="F30:G30"/>
    <mergeCell ref="H28:I28"/>
    <mergeCell ref="J28:K28"/>
    <mergeCell ref="L28:M28"/>
    <mergeCell ref="N28:O28"/>
    <mergeCell ref="P28:Q28"/>
    <mergeCell ref="R28:S28"/>
    <mergeCell ref="F28:G28"/>
    <mergeCell ref="F38:G38"/>
    <mergeCell ref="H38:I38"/>
    <mergeCell ref="J38:K38"/>
    <mergeCell ref="F37:G37"/>
    <mergeCell ref="H37:I37"/>
    <mergeCell ref="J37:K37"/>
    <mergeCell ref="L37:M37"/>
    <mergeCell ref="N37:O37"/>
    <mergeCell ref="H36:I36"/>
    <mergeCell ref="J36:K36"/>
    <mergeCell ref="L36:M36"/>
    <mergeCell ref="N36:O36"/>
    <mergeCell ref="P36:Q36"/>
    <mergeCell ref="R36:S36"/>
    <mergeCell ref="F36:G36"/>
    <mergeCell ref="H34:I34"/>
    <mergeCell ref="J34:K34"/>
    <mergeCell ref="L34:M34"/>
    <mergeCell ref="N34:O34"/>
    <mergeCell ref="P34:Q34"/>
    <mergeCell ref="R34:S34"/>
    <mergeCell ref="F34:G34"/>
    <mergeCell ref="H43:I43"/>
    <mergeCell ref="J43:K43"/>
    <mergeCell ref="P41:Q41"/>
    <mergeCell ref="R41:S41"/>
    <mergeCell ref="F42:G42"/>
    <mergeCell ref="H42:I42"/>
    <mergeCell ref="J42:K42"/>
    <mergeCell ref="F41:G41"/>
    <mergeCell ref="H41:I41"/>
    <mergeCell ref="J41:K41"/>
    <mergeCell ref="L41:M41"/>
    <mergeCell ref="N41:O41"/>
    <mergeCell ref="P39:Q39"/>
    <mergeCell ref="R39:S39"/>
    <mergeCell ref="F40:G40"/>
    <mergeCell ref="H40:I40"/>
    <mergeCell ref="J40:K40"/>
    <mergeCell ref="F39:G39"/>
    <mergeCell ref="H39:I39"/>
    <mergeCell ref="J39:K39"/>
    <mergeCell ref="L39:M39"/>
    <mergeCell ref="N39:O39"/>
    <mergeCell ref="EM4:EN4"/>
    <mergeCell ref="EK2:EN2"/>
    <mergeCell ref="P31:Q31"/>
    <mergeCell ref="R31:S31"/>
    <mergeCell ref="DJ25:DK25"/>
    <mergeCell ref="CN46:DK46"/>
    <mergeCell ref="DL46:EC46"/>
    <mergeCell ref="F48:EC48"/>
    <mergeCell ref="T21:U21"/>
    <mergeCell ref="DH25:DI25"/>
    <mergeCell ref="DF25:DG25"/>
    <mergeCell ref="DD25:DE25"/>
    <mergeCell ref="AL31:AM31"/>
    <mergeCell ref="AN31:AO31"/>
    <mergeCell ref="AP31:AQ31"/>
    <mergeCell ref="F46:S46"/>
    <mergeCell ref="T46:AQ46"/>
    <mergeCell ref="T31:U31"/>
    <mergeCell ref="V31:W31"/>
    <mergeCell ref="X31:Y31"/>
    <mergeCell ref="Z31:AA31"/>
    <mergeCell ref="V21:BO21"/>
    <mergeCell ref="V23:BO23"/>
    <mergeCell ref="T23:U23"/>
    <mergeCell ref="H45:I45"/>
    <mergeCell ref="J45:K45"/>
    <mergeCell ref="L45:M45"/>
    <mergeCell ref="N45:O45"/>
    <mergeCell ref="P45:Q45"/>
    <mergeCell ref="R45:S45"/>
    <mergeCell ref="F45:G45"/>
    <mergeCell ref="F43:G43"/>
    <mergeCell ref="BZ57:CA57"/>
    <mergeCell ref="CB57:CC57"/>
    <mergeCell ref="CD57:CE57"/>
    <mergeCell ref="CF57:CG57"/>
    <mergeCell ref="CH57:CI57"/>
    <mergeCell ref="CJ57:CK57"/>
    <mergeCell ref="CL57:CM57"/>
    <mergeCell ref="CD21:CE21"/>
    <mergeCell ref="CF21:CG21"/>
    <mergeCell ref="CH21:CI21"/>
    <mergeCell ref="CJ21:CK21"/>
    <mergeCell ref="CL21:CM21"/>
    <mergeCell ref="DO21:DY21"/>
    <mergeCell ref="DO23:DY23"/>
    <mergeCell ref="H60:O60"/>
    <mergeCell ref="H61:O61"/>
    <mergeCell ref="DH27:DI27"/>
    <mergeCell ref="DJ27:DK27"/>
    <mergeCell ref="BP21:CC21"/>
    <mergeCell ref="BP23:CC23"/>
    <mergeCell ref="H52:P52"/>
    <mergeCell ref="H59:O59"/>
    <mergeCell ref="P37:Q37"/>
    <mergeCell ref="R37:S37"/>
    <mergeCell ref="H32:I32"/>
    <mergeCell ref="J32:K32"/>
    <mergeCell ref="L32:M32"/>
    <mergeCell ref="N32:O32"/>
    <mergeCell ref="P32:Q32"/>
    <mergeCell ref="R32:S32"/>
    <mergeCell ref="H26:I26"/>
    <mergeCell ref="J26:K26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DF60:DG60"/>
    <mergeCell ref="DH60:DI60"/>
    <mergeCell ref="DJ60:DK60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DL57:DM57"/>
    <mergeCell ref="DN57:DO57"/>
    <mergeCell ref="DP57:DQ57"/>
    <mergeCell ref="DR57:DS57"/>
    <mergeCell ref="DT57:DU57"/>
    <mergeCell ref="DV57:DW57"/>
    <mergeCell ref="CX61:CY61"/>
    <mergeCell ref="CZ61:DA61"/>
    <mergeCell ref="DB61:DC61"/>
    <mergeCell ref="DD61:DE61"/>
    <mergeCell ref="DF61:DG61"/>
    <mergeCell ref="DH61:DI61"/>
    <mergeCell ref="DJ61:DK61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AJ61:AK61"/>
    <mergeCell ref="AL61:AM61"/>
    <mergeCell ref="AN61:AO61"/>
    <mergeCell ref="AP61:AQ61"/>
    <mergeCell ref="DL61:DM61"/>
    <mergeCell ref="DN61:DO61"/>
    <mergeCell ref="DP61:DQ61"/>
    <mergeCell ref="DR61:DS61"/>
    <mergeCell ref="DT61:DU61"/>
    <mergeCell ref="DV61:DW61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CD64:CE64"/>
    <mergeCell ref="CF64:CG64"/>
    <mergeCell ref="CH64:CI64"/>
    <mergeCell ref="CJ64:CK64"/>
    <mergeCell ref="CL64:CM64"/>
    <mergeCell ref="CN64:CO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</mergeCells>
  <pageMargins left="0.39370078740157483" right="0.19685039370078741" top="0.51181102362204722" bottom="0.55118110236220474" header="0.74803149606299213" footer="0.35433070866141736"/>
  <pageSetup paperSize="8" scale="10" fitToHeight="0" orientation="landscape" r:id="rId1"/>
  <headerFooter alignWithMargins="0">
    <oddFooter>&amp;L&amp;8Muttenz, SR&amp;CStand: &amp;D&amp;R&amp;7&amp;Z&amp;F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BS61"/>
  <sheetViews>
    <sheetView showGridLines="0" topLeftCell="A7" zoomScale="140" zoomScaleNormal="140" zoomScalePageLayoutView="140" workbookViewId="0">
      <selection activeCell="EM22" sqref="EM22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140625" style="1" customWidth="1"/>
    <col min="4" max="4" width="9" style="1" customWidth="1"/>
    <col min="5" max="5" width="8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59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75"/>
      <c r="EL1" s="175"/>
      <c r="EM1" s="175"/>
      <c r="EN1" s="175"/>
      <c r="EO1" s="71"/>
      <c r="EP1" s="71"/>
      <c r="EQ1" s="50"/>
    </row>
    <row r="2" spans="1:154" s="6" customFormat="1" ht="9" customHeight="1" x14ac:dyDescent="0.2">
      <c r="B2" s="815" t="s">
        <v>82</v>
      </c>
      <c r="C2" s="816"/>
      <c r="D2" s="816"/>
      <c r="E2" s="7"/>
      <c r="F2" s="792" t="s">
        <v>20</v>
      </c>
      <c r="G2" s="792"/>
      <c r="H2" s="792"/>
      <c r="I2" s="792"/>
      <c r="J2" s="792"/>
      <c r="K2" s="792"/>
      <c r="L2" s="792"/>
      <c r="M2" s="792"/>
      <c r="N2" s="792"/>
      <c r="O2" s="792"/>
      <c r="P2" s="792"/>
      <c r="Q2" s="792"/>
      <c r="R2" s="792"/>
      <c r="S2" s="793"/>
      <c r="T2" s="812" t="s">
        <v>28</v>
      </c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  <c r="AP2" s="813"/>
      <c r="AQ2" s="814"/>
      <c r="AR2" s="812" t="s">
        <v>77</v>
      </c>
      <c r="AS2" s="813"/>
      <c r="AT2" s="813"/>
      <c r="AU2" s="813"/>
      <c r="AV2" s="813"/>
      <c r="AW2" s="813"/>
      <c r="AX2" s="813"/>
      <c r="AY2" s="813"/>
      <c r="AZ2" s="813"/>
      <c r="BA2" s="813"/>
      <c r="BB2" s="813"/>
      <c r="BC2" s="813"/>
      <c r="BD2" s="813"/>
      <c r="BE2" s="813"/>
      <c r="BF2" s="813"/>
      <c r="BG2" s="813"/>
      <c r="BH2" s="813"/>
      <c r="BI2" s="813"/>
      <c r="BJ2" s="813"/>
      <c r="BK2" s="813"/>
      <c r="BL2" s="813"/>
      <c r="BM2" s="813"/>
      <c r="BN2" s="813"/>
      <c r="BO2" s="814"/>
      <c r="BP2" s="812" t="s">
        <v>76</v>
      </c>
      <c r="BQ2" s="813"/>
      <c r="BR2" s="813"/>
      <c r="BS2" s="813"/>
      <c r="BT2" s="813"/>
      <c r="BU2" s="813"/>
      <c r="BV2" s="813"/>
      <c r="BW2" s="813"/>
      <c r="BX2" s="813"/>
      <c r="BY2" s="813"/>
      <c r="BZ2" s="813"/>
      <c r="CA2" s="813"/>
      <c r="CB2" s="813"/>
      <c r="CC2" s="813"/>
      <c r="CD2" s="813"/>
      <c r="CE2" s="813"/>
      <c r="CF2" s="813"/>
      <c r="CG2" s="813"/>
      <c r="CH2" s="813"/>
      <c r="CI2" s="813"/>
      <c r="CJ2" s="813"/>
      <c r="CK2" s="813"/>
      <c r="CL2" s="813"/>
      <c r="CM2" s="814"/>
      <c r="CN2" s="812" t="s">
        <v>75</v>
      </c>
      <c r="CO2" s="813"/>
      <c r="CP2" s="813"/>
      <c r="CQ2" s="813"/>
      <c r="CR2" s="813"/>
      <c r="CS2" s="813"/>
      <c r="CT2" s="813"/>
      <c r="CU2" s="813"/>
      <c r="CV2" s="813"/>
      <c r="CW2" s="813"/>
      <c r="CX2" s="813"/>
      <c r="CY2" s="813"/>
      <c r="CZ2" s="813"/>
      <c r="DA2" s="813"/>
      <c r="DB2" s="813"/>
      <c r="DC2" s="813"/>
      <c r="DD2" s="813"/>
      <c r="DE2" s="813"/>
      <c r="DF2" s="813"/>
      <c r="DG2" s="813"/>
      <c r="DH2" s="813"/>
      <c r="DI2" s="813"/>
      <c r="DJ2" s="813"/>
      <c r="DK2" s="814"/>
      <c r="DL2" s="812" t="s">
        <v>74</v>
      </c>
      <c r="DM2" s="813"/>
      <c r="DN2" s="813"/>
      <c r="DO2" s="813"/>
      <c r="DP2" s="813"/>
      <c r="DQ2" s="813"/>
      <c r="DR2" s="813"/>
      <c r="DS2" s="813"/>
      <c r="DT2" s="813"/>
      <c r="DU2" s="813"/>
      <c r="DV2" s="813"/>
      <c r="DW2" s="813"/>
      <c r="DX2" s="813"/>
      <c r="DY2" s="813"/>
      <c r="DZ2" s="813"/>
      <c r="EA2" s="813"/>
      <c r="EB2" s="813"/>
      <c r="EC2" s="813"/>
      <c r="EI2" s="63"/>
      <c r="EJ2" s="72"/>
      <c r="EK2" s="644">
        <f>SUM(EK3:EN3)</f>
        <v>25925</v>
      </c>
      <c r="EL2" s="645"/>
      <c r="EM2" s="645"/>
      <c r="EN2" s="645"/>
      <c r="EO2" s="72"/>
      <c r="EP2" s="72"/>
      <c r="EQ2" s="68"/>
    </row>
    <row r="3" spans="1:154" s="8" customFormat="1" ht="9" customHeight="1" x14ac:dyDescent="0.15">
      <c r="B3" s="817"/>
      <c r="C3" s="818"/>
      <c r="D3" s="818"/>
      <c r="E3" s="21"/>
      <c r="F3" s="648" t="s">
        <v>7</v>
      </c>
      <c r="G3" s="789"/>
      <c r="H3" s="648" t="s">
        <v>8</v>
      </c>
      <c r="I3" s="789"/>
      <c r="J3" s="648" t="s">
        <v>9</v>
      </c>
      <c r="K3" s="789"/>
      <c r="L3" s="648" t="s">
        <v>10</v>
      </c>
      <c r="M3" s="789"/>
      <c r="N3" s="648" t="s">
        <v>11</v>
      </c>
      <c r="O3" s="789"/>
      <c r="P3" s="648" t="s">
        <v>12</v>
      </c>
      <c r="Q3" s="789"/>
      <c r="R3" s="648" t="s">
        <v>13</v>
      </c>
      <c r="S3" s="789"/>
      <c r="T3" s="648" t="s">
        <v>2</v>
      </c>
      <c r="U3" s="789"/>
      <c r="V3" s="648" t="s">
        <v>3</v>
      </c>
      <c r="W3" s="789"/>
      <c r="X3" s="648" t="s">
        <v>4</v>
      </c>
      <c r="Y3" s="789"/>
      <c r="Z3" s="648" t="s">
        <v>5</v>
      </c>
      <c r="AA3" s="789"/>
      <c r="AB3" s="648" t="s">
        <v>6</v>
      </c>
      <c r="AC3" s="789"/>
      <c r="AD3" s="648" t="s">
        <v>7</v>
      </c>
      <c r="AE3" s="789"/>
      <c r="AF3" s="648" t="s">
        <v>8</v>
      </c>
      <c r="AG3" s="789"/>
      <c r="AH3" s="648" t="s">
        <v>9</v>
      </c>
      <c r="AI3" s="789"/>
      <c r="AJ3" s="648" t="s">
        <v>10</v>
      </c>
      <c r="AK3" s="789"/>
      <c r="AL3" s="648" t="s">
        <v>11</v>
      </c>
      <c r="AM3" s="789"/>
      <c r="AN3" s="648" t="s">
        <v>12</v>
      </c>
      <c r="AO3" s="789"/>
      <c r="AP3" s="648" t="s">
        <v>13</v>
      </c>
      <c r="AQ3" s="789"/>
      <c r="AR3" s="648" t="s">
        <v>2</v>
      </c>
      <c r="AS3" s="789"/>
      <c r="AT3" s="648" t="s">
        <v>3</v>
      </c>
      <c r="AU3" s="789"/>
      <c r="AV3" s="648" t="s">
        <v>4</v>
      </c>
      <c r="AW3" s="789"/>
      <c r="AX3" s="648" t="s">
        <v>5</v>
      </c>
      <c r="AY3" s="789"/>
      <c r="AZ3" s="648" t="s">
        <v>6</v>
      </c>
      <c r="BA3" s="789"/>
      <c r="BB3" s="648" t="s">
        <v>7</v>
      </c>
      <c r="BC3" s="789"/>
      <c r="BD3" s="648" t="s">
        <v>8</v>
      </c>
      <c r="BE3" s="789"/>
      <c r="BF3" s="648" t="s">
        <v>9</v>
      </c>
      <c r="BG3" s="789"/>
      <c r="BH3" s="648" t="s">
        <v>10</v>
      </c>
      <c r="BI3" s="789"/>
      <c r="BJ3" s="648" t="s">
        <v>11</v>
      </c>
      <c r="BK3" s="789"/>
      <c r="BL3" s="648" t="s">
        <v>12</v>
      </c>
      <c r="BM3" s="789"/>
      <c r="BN3" s="648" t="s">
        <v>13</v>
      </c>
      <c r="BO3" s="789"/>
      <c r="BP3" s="648" t="s">
        <v>2</v>
      </c>
      <c r="BQ3" s="789"/>
      <c r="BR3" s="648" t="s">
        <v>3</v>
      </c>
      <c r="BS3" s="789"/>
      <c r="BT3" s="648" t="s">
        <v>4</v>
      </c>
      <c r="BU3" s="789"/>
      <c r="BV3" s="648" t="s">
        <v>5</v>
      </c>
      <c r="BW3" s="789"/>
      <c r="BX3" s="648" t="s">
        <v>6</v>
      </c>
      <c r="BY3" s="789"/>
      <c r="BZ3" s="648" t="s">
        <v>7</v>
      </c>
      <c r="CA3" s="789"/>
      <c r="CB3" s="648" t="s">
        <v>8</v>
      </c>
      <c r="CC3" s="789"/>
      <c r="CD3" s="648" t="s">
        <v>9</v>
      </c>
      <c r="CE3" s="789"/>
      <c r="CF3" s="648" t="s">
        <v>10</v>
      </c>
      <c r="CG3" s="789"/>
      <c r="CH3" s="648" t="s">
        <v>11</v>
      </c>
      <c r="CI3" s="789"/>
      <c r="CJ3" s="648" t="s">
        <v>12</v>
      </c>
      <c r="CK3" s="789"/>
      <c r="CL3" s="648" t="s">
        <v>13</v>
      </c>
      <c r="CM3" s="789"/>
      <c r="CN3" s="648" t="s">
        <v>2</v>
      </c>
      <c r="CO3" s="789"/>
      <c r="CP3" s="648" t="s">
        <v>3</v>
      </c>
      <c r="CQ3" s="789"/>
      <c r="CR3" s="648" t="s">
        <v>4</v>
      </c>
      <c r="CS3" s="789"/>
      <c r="CT3" s="648" t="s">
        <v>5</v>
      </c>
      <c r="CU3" s="789"/>
      <c r="CV3" s="648" t="s">
        <v>6</v>
      </c>
      <c r="CW3" s="789"/>
      <c r="CX3" s="648" t="s">
        <v>7</v>
      </c>
      <c r="CY3" s="789"/>
      <c r="CZ3" s="648" t="s">
        <v>8</v>
      </c>
      <c r="DA3" s="789"/>
      <c r="DB3" s="648" t="s">
        <v>9</v>
      </c>
      <c r="DC3" s="789"/>
      <c r="DD3" s="648" t="s">
        <v>10</v>
      </c>
      <c r="DE3" s="789"/>
      <c r="DF3" s="648" t="s">
        <v>11</v>
      </c>
      <c r="DG3" s="789"/>
      <c r="DH3" s="648" t="s">
        <v>12</v>
      </c>
      <c r="DI3" s="789"/>
      <c r="DJ3" s="648" t="s">
        <v>13</v>
      </c>
      <c r="DK3" s="789"/>
      <c r="DL3" s="648" t="s">
        <v>2</v>
      </c>
      <c r="DM3" s="789"/>
      <c r="DN3" s="648" t="s">
        <v>3</v>
      </c>
      <c r="DO3" s="789"/>
      <c r="DP3" s="648" t="s">
        <v>4</v>
      </c>
      <c r="DQ3" s="789"/>
      <c r="DR3" s="648" t="s">
        <v>5</v>
      </c>
      <c r="DS3" s="789"/>
      <c r="DT3" s="648" t="s">
        <v>6</v>
      </c>
      <c r="DU3" s="789"/>
      <c r="DV3" s="648" t="s">
        <v>7</v>
      </c>
      <c r="DW3" s="789"/>
      <c r="DX3" s="648" t="s">
        <v>8</v>
      </c>
      <c r="DY3" s="789"/>
      <c r="DZ3" s="648" t="s">
        <v>9</v>
      </c>
      <c r="EA3" s="789"/>
      <c r="EB3" s="648" t="s">
        <v>10</v>
      </c>
      <c r="EC3" s="789"/>
      <c r="EI3" s="64"/>
      <c r="EJ3" s="181"/>
      <c r="EK3" s="234">
        <f>SUM(EK10:EK39)</f>
        <v>12035</v>
      </c>
      <c r="EL3" s="234">
        <f>SUM(EL10:EL39)</f>
        <v>1890</v>
      </c>
      <c r="EM3" s="234">
        <f>SUM(EM10:EM39)</f>
        <v>335</v>
      </c>
      <c r="EN3" s="234">
        <f>SUM(EN10:EN39)</f>
        <v>11665</v>
      </c>
      <c r="EO3" s="73"/>
      <c r="EP3" s="73"/>
      <c r="EQ3" s="185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81"/>
      <c r="EK4" s="235"/>
      <c r="EL4" s="235"/>
      <c r="EM4" s="664">
        <f>SUM(EM3:EN3)</f>
        <v>12000</v>
      </c>
      <c r="EN4" s="665"/>
      <c r="EO4" s="71"/>
      <c r="EP4" s="71"/>
      <c r="EQ4" s="50"/>
    </row>
    <row r="5" spans="1:154" ht="9" customHeight="1" thickBot="1" x14ac:dyDescent="0.2">
      <c r="B5" s="815"/>
      <c r="C5" s="816"/>
      <c r="D5" s="816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76"/>
      <c r="EL5" s="176"/>
      <c r="EM5" s="666"/>
      <c r="EN5" s="666"/>
      <c r="EO5" s="71"/>
      <c r="EP5" s="71"/>
      <c r="EQ5" s="50"/>
    </row>
    <row r="6" spans="1:154" ht="9" customHeight="1" x14ac:dyDescent="0.15">
      <c r="B6" s="178"/>
      <c r="C6" s="179"/>
      <c r="D6" s="180"/>
      <c r="F6" s="790" t="s">
        <v>20</v>
      </c>
      <c r="G6" s="790"/>
      <c r="H6" s="790"/>
      <c r="I6" s="790"/>
      <c r="J6" s="790"/>
      <c r="K6" s="790"/>
      <c r="L6" s="790"/>
      <c r="M6" s="790"/>
      <c r="N6" s="790"/>
      <c r="O6" s="790"/>
      <c r="P6" s="790"/>
      <c r="Q6" s="790"/>
      <c r="R6" s="790"/>
      <c r="S6" s="791"/>
      <c r="T6" s="812" t="str">
        <f>T2</f>
        <v>Jahr 2022</v>
      </c>
      <c r="U6" s="813"/>
      <c r="V6" s="813"/>
      <c r="W6" s="813"/>
      <c r="X6" s="813"/>
      <c r="Y6" s="813"/>
      <c r="Z6" s="813"/>
      <c r="AA6" s="813"/>
      <c r="AB6" s="813"/>
      <c r="AC6" s="813"/>
      <c r="AD6" s="813"/>
      <c r="AE6" s="813"/>
      <c r="AF6" s="813"/>
      <c r="AG6" s="813"/>
      <c r="AH6" s="813"/>
      <c r="AI6" s="813"/>
      <c r="AJ6" s="813"/>
      <c r="AK6" s="813"/>
      <c r="AL6" s="813"/>
      <c r="AM6" s="813"/>
      <c r="AN6" s="813"/>
      <c r="AO6" s="813"/>
      <c r="AP6" s="813"/>
      <c r="AQ6" s="814"/>
      <c r="AR6" s="812" t="str">
        <f>AR2</f>
        <v>Jahr 2023</v>
      </c>
      <c r="AS6" s="813"/>
      <c r="AT6" s="813"/>
      <c r="AU6" s="813"/>
      <c r="AV6" s="813"/>
      <c r="AW6" s="813"/>
      <c r="AX6" s="813"/>
      <c r="AY6" s="813"/>
      <c r="AZ6" s="813"/>
      <c r="BA6" s="813"/>
      <c r="BB6" s="813"/>
      <c r="BC6" s="813"/>
      <c r="BD6" s="813"/>
      <c r="BE6" s="813"/>
      <c r="BF6" s="813"/>
      <c r="BG6" s="813"/>
      <c r="BH6" s="813"/>
      <c r="BI6" s="813"/>
      <c r="BJ6" s="813"/>
      <c r="BK6" s="813"/>
      <c r="BL6" s="813"/>
      <c r="BM6" s="813"/>
      <c r="BN6" s="813"/>
      <c r="BO6" s="814"/>
      <c r="BP6" s="812" t="str">
        <f>BP2</f>
        <v>Jahr 2024</v>
      </c>
      <c r="BQ6" s="813"/>
      <c r="BR6" s="813"/>
      <c r="BS6" s="813"/>
      <c r="BT6" s="813"/>
      <c r="BU6" s="813"/>
      <c r="BV6" s="813"/>
      <c r="BW6" s="813"/>
      <c r="BX6" s="813"/>
      <c r="BY6" s="813"/>
      <c r="BZ6" s="813"/>
      <c r="CA6" s="813"/>
      <c r="CB6" s="813"/>
      <c r="CC6" s="813"/>
      <c r="CD6" s="813"/>
      <c r="CE6" s="813"/>
      <c r="CF6" s="813"/>
      <c r="CG6" s="813"/>
      <c r="CH6" s="813"/>
      <c r="CI6" s="813"/>
      <c r="CJ6" s="813"/>
      <c r="CK6" s="813"/>
      <c r="CL6" s="813"/>
      <c r="CM6" s="814"/>
      <c r="CN6" s="812" t="str">
        <f>CN2</f>
        <v>Jahr 2025</v>
      </c>
      <c r="CO6" s="813"/>
      <c r="CP6" s="813"/>
      <c r="CQ6" s="813"/>
      <c r="CR6" s="813"/>
      <c r="CS6" s="813"/>
      <c r="CT6" s="813"/>
      <c r="CU6" s="813"/>
      <c r="CV6" s="813"/>
      <c r="CW6" s="813"/>
      <c r="CX6" s="813"/>
      <c r="CY6" s="813"/>
      <c r="CZ6" s="813"/>
      <c r="DA6" s="813"/>
      <c r="DB6" s="813"/>
      <c r="DC6" s="813"/>
      <c r="DD6" s="813"/>
      <c r="DE6" s="813"/>
      <c r="DF6" s="813"/>
      <c r="DG6" s="813"/>
      <c r="DH6" s="813"/>
      <c r="DI6" s="813"/>
      <c r="DJ6" s="813"/>
      <c r="DK6" s="814"/>
      <c r="DL6" s="812" t="str">
        <f>DL2</f>
        <v>Jahr 2026</v>
      </c>
      <c r="DM6" s="813"/>
      <c r="DN6" s="813"/>
      <c r="DO6" s="813"/>
      <c r="DP6" s="813"/>
      <c r="DQ6" s="813"/>
      <c r="DR6" s="813"/>
      <c r="DS6" s="813"/>
      <c r="DT6" s="813"/>
      <c r="DU6" s="813"/>
      <c r="DV6" s="813"/>
      <c r="DW6" s="813"/>
      <c r="DX6" s="813"/>
      <c r="DY6" s="813"/>
      <c r="DZ6" s="813"/>
      <c r="EA6" s="813"/>
      <c r="EB6" s="813"/>
      <c r="EC6" s="813"/>
      <c r="ED6" s="25"/>
      <c r="EE6" s="674" t="s">
        <v>15</v>
      </c>
      <c r="EF6" s="675"/>
      <c r="EG6" s="675"/>
      <c r="EH6" s="676"/>
      <c r="EI6" s="29"/>
      <c r="EJ6" s="29"/>
      <c r="EK6" s="680" t="s">
        <v>52</v>
      </c>
      <c r="EL6" s="681"/>
      <c r="EM6" s="681"/>
      <c r="EN6" s="682"/>
      <c r="EP6" s="29"/>
    </row>
    <row r="7" spans="1:154" ht="9" customHeight="1" thickBot="1" x14ac:dyDescent="0.2">
      <c r="B7" s="177"/>
      <c r="C7" s="54" t="s">
        <v>57</v>
      </c>
      <c r="D7" s="56">
        <v>2200</v>
      </c>
      <c r="F7" s="648" t="s">
        <v>7</v>
      </c>
      <c r="G7" s="789"/>
      <c r="H7" s="648" t="s">
        <v>8</v>
      </c>
      <c r="I7" s="789"/>
      <c r="J7" s="648" t="s">
        <v>9</v>
      </c>
      <c r="K7" s="789"/>
      <c r="L7" s="648" t="s">
        <v>10</v>
      </c>
      <c r="M7" s="789"/>
      <c r="N7" s="648" t="s">
        <v>11</v>
      </c>
      <c r="O7" s="789"/>
      <c r="P7" s="648" t="s">
        <v>12</v>
      </c>
      <c r="Q7" s="789"/>
      <c r="R7" s="648" t="s">
        <v>13</v>
      </c>
      <c r="S7" s="789"/>
      <c r="T7" s="648" t="s">
        <v>2</v>
      </c>
      <c r="U7" s="789"/>
      <c r="V7" s="648" t="s">
        <v>3</v>
      </c>
      <c r="W7" s="789"/>
      <c r="X7" s="648" t="s">
        <v>4</v>
      </c>
      <c r="Y7" s="789"/>
      <c r="Z7" s="648" t="s">
        <v>5</v>
      </c>
      <c r="AA7" s="789"/>
      <c r="AB7" s="648" t="s">
        <v>6</v>
      </c>
      <c r="AC7" s="789"/>
      <c r="AD7" s="648" t="s">
        <v>7</v>
      </c>
      <c r="AE7" s="789"/>
      <c r="AF7" s="648" t="s">
        <v>8</v>
      </c>
      <c r="AG7" s="789"/>
      <c r="AH7" s="648" t="s">
        <v>9</v>
      </c>
      <c r="AI7" s="789"/>
      <c r="AJ7" s="648" t="s">
        <v>10</v>
      </c>
      <c r="AK7" s="789"/>
      <c r="AL7" s="648" t="s">
        <v>11</v>
      </c>
      <c r="AM7" s="789"/>
      <c r="AN7" s="648" t="s">
        <v>12</v>
      </c>
      <c r="AO7" s="789"/>
      <c r="AP7" s="648" t="s">
        <v>13</v>
      </c>
      <c r="AQ7" s="789"/>
      <c r="AR7" s="648" t="s">
        <v>2</v>
      </c>
      <c r="AS7" s="789"/>
      <c r="AT7" s="648" t="s">
        <v>3</v>
      </c>
      <c r="AU7" s="789"/>
      <c r="AV7" s="648" t="s">
        <v>4</v>
      </c>
      <c r="AW7" s="789"/>
      <c r="AX7" s="648" t="s">
        <v>5</v>
      </c>
      <c r="AY7" s="789"/>
      <c r="AZ7" s="648" t="s">
        <v>6</v>
      </c>
      <c r="BA7" s="789"/>
      <c r="BB7" s="648" t="s">
        <v>7</v>
      </c>
      <c r="BC7" s="789"/>
      <c r="BD7" s="648" t="s">
        <v>8</v>
      </c>
      <c r="BE7" s="789"/>
      <c r="BF7" s="648" t="s">
        <v>9</v>
      </c>
      <c r="BG7" s="789"/>
      <c r="BH7" s="648" t="s">
        <v>10</v>
      </c>
      <c r="BI7" s="789"/>
      <c r="BJ7" s="648" t="s">
        <v>11</v>
      </c>
      <c r="BK7" s="789"/>
      <c r="BL7" s="648" t="s">
        <v>12</v>
      </c>
      <c r="BM7" s="789"/>
      <c r="BN7" s="648" t="s">
        <v>13</v>
      </c>
      <c r="BO7" s="789"/>
      <c r="BP7" s="648" t="s">
        <v>2</v>
      </c>
      <c r="BQ7" s="789"/>
      <c r="BR7" s="648" t="s">
        <v>3</v>
      </c>
      <c r="BS7" s="789"/>
      <c r="BT7" s="648" t="s">
        <v>4</v>
      </c>
      <c r="BU7" s="789"/>
      <c r="BV7" s="648" t="s">
        <v>5</v>
      </c>
      <c r="BW7" s="789"/>
      <c r="BX7" s="648" t="s">
        <v>6</v>
      </c>
      <c r="BY7" s="789"/>
      <c r="BZ7" s="648" t="s">
        <v>7</v>
      </c>
      <c r="CA7" s="789"/>
      <c r="CB7" s="648" t="s">
        <v>8</v>
      </c>
      <c r="CC7" s="789"/>
      <c r="CD7" s="648" t="s">
        <v>9</v>
      </c>
      <c r="CE7" s="789"/>
      <c r="CF7" s="648" t="s">
        <v>10</v>
      </c>
      <c r="CG7" s="789"/>
      <c r="CH7" s="648" t="s">
        <v>11</v>
      </c>
      <c r="CI7" s="789"/>
      <c r="CJ7" s="648" t="s">
        <v>12</v>
      </c>
      <c r="CK7" s="789"/>
      <c r="CL7" s="648" t="s">
        <v>13</v>
      </c>
      <c r="CM7" s="789"/>
      <c r="CN7" s="648" t="s">
        <v>2</v>
      </c>
      <c r="CO7" s="789"/>
      <c r="CP7" s="648" t="s">
        <v>3</v>
      </c>
      <c r="CQ7" s="789"/>
      <c r="CR7" s="648" t="s">
        <v>4</v>
      </c>
      <c r="CS7" s="789"/>
      <c r="CT7" s="648" t="s">
        <v>5</v>
      </c>
      <c r="CU7" s="789"/>
      <c r="CV7" s="648" t="s">
        <v>6</v>
      </c>
      <c r="CW7" s="789"/>
      <c r="CX7" s="648" t="s">
        <v>7</v>
      </c>
      <c r="CY7" s="789"/>
      <c r="CZ7" s="648" t="s">
        <v>8</v>
      </c>
      <c r="DA7" s="789"/>
      <c r="DB7" s="648" t="s">
        <v>9</v>
      </c>
      <c r="DC7" s="789"/>
      <c r="DD7" s="648" t="s">
        <v>10</v>
      </c>
      <c r="DE7" s="789"/>
      <c r="DF7" s="648" t="s">
        <v>11</v>
      </c>
      <c r="DG7" s="789"/>
      <c r="DH7" s="648" t="s">
        <v>12</v>
      </c>
      <c r="DI7" s="789"/>
      <c r="DJ7" s="648" t="s">
        <v>13</v>
      </c>
      <c r="DK7" s="789"/>
      <c r="DL7" s="648" t="s">
        <v>2</v>
      </c>
      <c r="DM7" s="789"/>
      <c r="DN7" s="648" t="s">
        <v>3</v>
      </c>
      <c r="DO7" s="789"/>
      <c r="DP7" s="648" t="s">
        <v>4</v>
      </c>
      <c r="DQ7" s="789"/>
      <c r="DR7" s="648" t="s">
        <v>5</v>
      </c>
      <c r="DS7" s="789"/>
      <c r="DT7" s="648" t="s">
        <v>6</v>
      </c>
      <c r="DU7" s="789"/>
      <c r="DV7" s="648" t="s">
        <v>7</v>
      </c>
      <c r="DW7" s="789"/>
      <c r="DX7" s="648" t="s">
        <v>8</v>
      </c>
      <c r="DY7" s="789"/>
      <c r="DZ7" s="648" t="s">
        <v>9</v>
      </c>
      <c r="EA7" s="789"/>
      <c r="EB7" s="648" t="s">
        <v>10</v>
      </c>
      <c r="EC7" s="789"/>
      <c r="ED7" s="25"/>
      <c r="EE7" s="677"/>
      <c r="EF7" s="678"/>
      <c r="EG7" s="678"/>
      <c r="EH7" s="679"/>
      <c r="EI7" s="29"/>
      <c r="EJ7" s="29"/>
      <c r="EK7" s="683"/>
      <c r="EL7" s="684"/>
      <c r="EM7" s="684"/>
      <c r="EN7" s="685"/>
      <c r="EP7" s="29"/>
    </row>
    <row r="8" spans="1:154" ht="9" customHeight="1" thickBot="1" x14ac:dyDescent="0.2">
      <c r="B8" s="177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4"/>
      <c r="AS9" s="14"/>
      <c r="AT9" s="14"/>
      <c r="AU9" s="14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EK3*(1/($F44))</f>
        <v>0.4642237222757955</v>
      </c>
      <c r="EL9" s="83">
        <f>EL3*(1/($F44))</f>
        <v>7.2902603664416588E-2</v>
      </c>
      <c r="EM9" s="667">
        <f>EM4*(1/($F44))</f>
        <v>0.4628736740597878</v>
      </c>
      <c r="EN9" s="668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777"/>
      <c r="G10" s="778"/>
      <c r="H10" s="687"/>
      <c r="I10" s="688"/>
      <c r="J10" s="687"/>
      <c r="K10" s="688"/>
      <c r="L10" s="687"/>
      <c r="M10" s="688"/>
      <c r="N10" s="687"/>
      <c r="O10" s="688"/>
      <c r="P10" s="687"/>
      <c r="Q10" s="688"/>
      <c r="R10" s="687"/>
      <c r="S10" s="688"/>
      <c r="T10" s="687"/>
      <c r="U10" s="688"/>
      <c r="V10" s="687"/>
      <c r="W10" s="688"/>
      <c r="X10" s="687"/>
      <c r="Y10" s="688"/>
      <c r="Z10" s="687"/>
      <c r="AA10" s="688"/>
      <c r="AB10" s="687"/>
      <c r="AC10" s="688"/>
      <c r="AD10" s="687"/>
      <c r="AE10" s="688"/>
      <c r="AF10" s="687"/>
      <c r="AG10" s="688"/>
      <c r="AH10" s="687"/>
      <c r="AI10" s="688"/>
      <c r="AJ10" s="687"/>
      <c r="AK10" s="688"/>
      <c r="AL10" s="687"/>
      <c r="AM10" s="688"/>
      <c r="AN10" s="687"/>
      <c r="AO10" s="688"/>
      <c r="AP10" s="687"/>
      <c r="AQ10" s="688"/>
      <c r="AR10" s="687"/>
      <c r="AS10" s="688"/>
      <c r="AT10" s="687"/>
      <c r="AU10" s="688"/>
      <c r="AV10" s="687"/>
      <c r="AW10" s="688"/>
      <c r="AX10" s="687"/>
      <c r="AY10" s="688"/>
      <c r="AZ10" s="687"/>
      <c r="BA10" s="688"/>
      <c r="BB10" s="687"/>
      <c r="BC10" s="688"/>
      <c r="BD10" s="687"/>
      <c r="BE10" s="688"/>
      <c r="BF10" s="687"/>
      <c r="BG10" s="688"/>
      <c r="BH10" s="687"/>
      <c r="BI10" s="688"/>
      <c r="BJ10" s="687"/>
      <c r="BK10" s="688"/>
      <c r="BL10" s="687"/>
      <c r="BM10" s="688"/>
      <c r="BN10" s="687"/>
      <c r="BO10" s="688"/>
      <c r="BP10" s="687"/>
      <c r="BQ10" s="688"/>
      <c r="BR10" s="687"/>
      <c r="BS10" s="688"/>
      <c r="BT10" s="687"/>
      <c r="BU10" s="688"/>
      <c r="BV10" s="687"/>
      <c r="BW10" s="688"/>
      <c r="BX10" s="687"/>
      <c r="BY10" s="688"/>
      <c r="BZ10" s="687"/>
      <c r="CA10" s="688"/>
      <c r="CB10" s="687"/>
      <c r="CC10" s="688"/>
      <c r="CD10" s="687"/>
      <c r="CE10" s="688"/>
      <c r="CF10" s="687"/>
      <c r="CG10" s="688"/>
      <c r="CH10" s="687"/>
      <c r="CI10" s="688"/>
      <c r="CJ10" s="687"/>
      <c r="CK10" s="688"/>
      <c r="CL10" s="687"/>
      <c r="CM10" s="688"/>
      <c r="CN10" s="687"/>
      <c r="CO10" s="688"/>
      <c r="CP10" s="687"/>
      <c r="CQ10" s="688"/>
      <c r="CR10" s="687"/>
      <c r="CS10" s="688"/>
      <c r="CT10" s="687"/>
      <c r="CU10" s="688"/>
      <c r="CV10" s="687"/>
      <c r="CW10" s="688"/>
      <c r="CX10" s="687"/>
      <c r="CY10" s="688"/>
      <c r="CZ10" s="687"/>
      <c r="DA10" s="688"/>
      <c r="DB10" s="687"/>
      <c r="DC10" s="688"/>
      <c r="DD10" s="687"/>
      <c r="DE10" s="688"/>
      <c r="DF10" s="687"/>
      <c r="DG10" s="688"/>
      <c r="DH10" s="687"/>
      <c r="DI10" s="688"/>
      <c r="DJ10" s="687"/>
      <c r="DK10" s="688"/>
      <c r="DL10" s="687"/>
      <c r="DM10" s="688"/>
      <c r="DN10" s="687"/>
      <c r="DO10" s="688"/>
      <c r="DP10" s="687"/>
      <c r="DQ10" s="688"/>
      <c r="DR10" s="687"/>
      <c r="DS10" s="688"/>
      <c r="DT10" s="687"/>
      <c r="DU10" s="688"/>
      <c r="DV10" s="687"/>
      <c r="DW10" s="688"/>
      <c r="DX10" s="687"/>
      <c r="DY10" s="688"/>
      <c r="DZ10" s="687"/>
      <c r="EA10" s="688"/>
      <c r="EB10" s="687"/>
      <c r="EC10" s="691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787"/>
      <c r="G11" s="787"/>
      <c r="H11" s="785">
        <v>30</v>
      </c>
      <c r="I11" s="786"/>
      <c r="J11" s="785">
        <v>30</v>
      </c>
      <c r="K11" s="786"/>
      <c r="L11" s="785">
        <v>30</v>
      </c>
      <c r="M11" s="786"/>
      <c r="N11" s="785">
        <v>30</v>
      </c>
      <c r="O11" s="786"/>
      <c r="P11" s="785">
        <v>30</v>
      </c>
      <c r="Q11" s="786"/>
      <c r="R11" s="785">
        <v>30</v>
      </c>
      <c r="S11" s="786"/>
      <c r="T11" s="785">
        <v>30</v>
      </c>
      <c r="U11" s="786"/>
      <c r="V11" s="785">
        <v>30</v>
      </c>
      <c r="W11" s="786"/>
      <c r="X11" s="785">
        <v>30</v>
      </c>
      <c r="Y11" s="786"/>
      <c r="Z11" s="785">
        <v>30</v>
      </c>
      <c r="AA11" s="786"/>
      <c r="AB11" s="785">
        <v>30</v>
      </c>
      <c r="AC11" s="786"/>
      <c r="AD11" s="785">
        <v>30</v>
      </c>
      <c r="AE11" s="786"/>
      <c r="AF11" s="785">
        <v>30</v>
      </c>
      <c r="AG11" s="786"/>
      <c r="AH11" s="785">
        <v>30</v>
      </c>
      <c r="AI11" s="786"/>
      <c r="AJ11" s="785">
        <v>30</v>
      </c>
      <c r="AK11" s="786"/>
      <c r="AL11" s="785">
        <v>30</v>
      </c>
      <c r="AM11" s="786"/>
      <c r="AN11" s="785">
        <v>30</v>
      </c>
      <c r="AO11" s="786"/>
      <c r="AP11" s="785">
        <v>30</v>
      </c>
      <c r="AQ11" s="786"/>
      <c r="AR11" s="785">
        <v>30</v>
      </c>
      <c r="AS11" s="786"/>
      <c r="AT11" s="785">
        <v>30</v>
      </c>
      <c r="AU11" s="786"/>
      <c r="AV11" s="785">
        <v>30</v>
      </c>
      <c r="AW11" s="786"/>
      <c r="AX11" s="785">
        <v>30</v>
      </c>
      <c r="AY11" s="786"/>
      <c r="AZ11" s="785">
        <v>30</v>
      </c>
      <c r="BA11" s="786"/>
      <c r="BB11" s="785">
        <v>30</v>
      </c>
      <c r="BC11" s="786"/>
      <c r="BD11" s="785">
        <v>30</v>
      </c>
      <c r="BE11" s="786"/>
      <c r="BF11" s="785">
        <v>30</v>
      </c>
      <c r="BG11" s="786"/>
      <c r="BH11" s="785">
        <v>30</v>
      </c>
      <c r="BI11" s="786"/>
      <c r="BJ11" s="785">
        <v>30</v>
      </c>
      <c r="BK11" s="786"/>
      <c r="BL11" s="785">
        <v>30</v>
      </c>
      <c r="BM11" s="786"/>
      <c r="BN11" s="785">
        <v>30</v>
      </c>
      <c r="BO11" s="786"/>
      <c r="BP11" s="785">
        <v>30</v>
      </c>
      <c r="BQ11" s="786"/>
      <c r="BR11" s="785">
        <v>30</v>
      </c>
      <c r="BS11" s="786"/>
      <c r="BT11" s="785">
        <v>30</v>
      </c>
      <c r="BU11" s="786"/>
      <c r="BV11" s="785">
        <v>30</v>
      </c>
      <c r="BW11" s="786"/>
      <c r="BX11" s="785">
        <v>30</v>
      </c>
      <c r="BY11" s="786"/>
      <c r="BZ11" s="785">
        <v>30</v>
      </c>
      <c r="CA11" s="786"/>
      <c r="CB11" s="785">
        <v>30</v>
      </c>
      <c r="CC11" s="786"/>
      <c r="CD11" s="785">
        <v>30</v>
      </c>
      <c r="CE11" s="786"/>
      <c r="CF11" s="785">
        <v>30</v>
      </c>
      <c r="CG11" s="786"/>
      <c r="CH11" s="785">
        <v>30</v>
      </c>
      <c r="CI11" s="786"/>
      <c r="CJ11" s="785">
        <v>30</v>
      </c>
      <c r="CK11" s="786"/>
      <c r="CL11" s="785">
        <v>30</v>
      </c>
      <c r="CM11" s="786"/>
      <c r="CN11" s="785">
        <v>30</v>
      </c>
      <c r="CO11" s="786"/>
      <c r="CP11" s="785">
        <v>30</v>
      </c>
      <c r="CQ11" s="786"/>
      <c r="CR11" s="785">
        <v>30</v>
      </c>
      <c r="CS11" s="786"/>
      <c r="CT11" s="785">
        <v>30</v>
      </c>
      <c r="CU11" s="786"/>
      <c r="CV11" s="785">
        <v>30</v>
      </c>
      <c r="CW11" s="786"/>
      <c r="CX11" s="785">
        <v>30</v>
      </c>
      <c r="CY11" s="786"/>
      <c r="CZ11" s="785">
        <v>30</v>
      </c>
      <c r="DA11" s="786"/>
      <c r="DB11" s="785">
        <v>30</v>
      </c>
      <c r="DC11" s="786"/>
      <c r="DD11" s="785">
        <v>30</v>
      </c>
      <c r="DE11" s="786"/>
      <c r="DF11" s="785">
        <v>30</v>
      </c>
      <c r="DG11" s="786"/>
      <c r="DH11" s="694">
        <v>30</v>
      </c>
      <c r="DI11" s="694"/>
      <c r="DJ11" s="694">
        <v>15</v>
      </c>
      <c r="DK11" s="694"/>
      <c r="DL11" s="694">
        <v>15</v>
      </c>
      <c r="DM11" s="694"/>
      <c r="DN11" s="694">
        <v>15</v>
      </c>
      <c r="DO11" s="694"/>
      <c r="DP11" s="694">
        <v>15</v>
      </c>
      <c r="DQ11" s="694"/>
      <c r="DR11" s="694">
        <v>15</v>
      </c>
      <c r="DS11" s="694"/>
      <c r="DT11" s="694">
        <v>15</v>
      </c>
      <c r="DU11" s="694"/>
      <c r="DV11" s="694">
        <v>15</v>
      </c>
      <c r="DW11" s="694"/>
      <c r="DX11" s="695"/>
      <c r="DY11" s="696"/>
      <c r="DZ11" s="695"/>
      <c r="EA11" s="696"/>
      <c r="EB11" s="695"/>
      <c r="EC11" s="697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698"/>
      <c r="EW11" s="699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787"/>
      <c r="G12" s="787"/>
      <c r="H12" s="694">
        <v>10</v>
      </c>
      <c r="I12" s="694"/>
      <c r="J12" s="694">
        <v>10</v>
      </c>
      <c r="K12" s="694"/>
      <c r="L12" s="694">
        <v>10</v>
      </c>
      <c r="M12" s="694"/>
      <c r="N12" s="694">
        <v>10</v>
      </c>
      <c r="O12" s="694"/>
      <c r="P12" s="694">
        <v>10</v>
      </c>
      <c r="Q12" s="694"/>
      <c r="R12" s="694">
        <v>10</v>
      </c>
      <c r="S12" s="694"/>
      <c r="T12" s="694">
        <v>10</v>
      </c>
      <c r="U12" s="694"/>
      <c r="V12" s="694">
        <v>10</v>
      </c>
      <c r="W12" s="694"/>
      <c r="X12" s="694">
        <v>10</v>
      </c>
      <c r="Y12" s="694"/>
      <c r="Z12" s="694">
        <v>10</v>
      </c>
      <c r="AA12" s="694"/>
      <c r="AB12" s="694">
        <v>10</v>
      </c>
      <c r="AC12" s="694"/>
      <c r="AD12" s="694">
        <v>10</v>
      </c>
      <c r="AE12" s="694"/>
      <c r="AF12" s="694">
        <v>10</v>
      </c>
      <c r="AG12" s="694"/>
      <c r="AH12" s="694">
        <v>10</v>
      </c>
      <c r="AI12" s="694"/>
      <c r="AJ12" s="694">
        <v>10</v>
      </c>
      <c r="AK12" s="694"/>
      <c r="AL12" s="694">
        <v>10</v>
      </c>
      <c r="AM12" s="694"/>
      <c r="AN12" s="694">
        <v>10</v>
      </c>
      <c r="AO12" s="694"/>
      <c r="AP12" s="694">
        <v>10</v>
      </c>
      <c r="AQ12" s="694"/>
      <c r="AR12" s="694">
        <v>10</v>
      </c>
      <c r="AS12" s="694"/>
      <c r="AT12" s="694">
        <v>10</v>
      </c>
      <c r="AU12" s="694"/>
      <c r="AV12" s="694">
        <v>10</v>
      </c>
      <c r="AW12" s="694"/>
      <c r="AX12" s="694">
        <v>10</v>
      </c>
      <c r="AY12" s="694"/>
      <c r="AZ12" s="694">
        <v>10</v>
      </c>
      <c r="BA12" s="694"/>
      <c r="BB12" s="694">
        <v>10</v>
      </c>
      <c r="BC12" s="694"/>
      <c r="BD12" s="694">
        <v>10</v>
      </c>
      <c r="BE12" s="694"/>
      <c r="BF12" s="694">
        <v>10</v>
      </c>
      <c r="BG12" s="694"/>
      <c r="BH12" s="694">
        <v>10</v>
      </c>
      <c r="BI12" s="694"/>
      <c r="BJ12" s="694">
        <v>10</v>
      </c>
      <c r="BK12" s="694"/>
      <c r="BL12" s="694">
        <v>10</v>
      </c>
      <c r="BM12" s="694"/>
      <c r="BN12" s="694">
        <v>10</v>
      </c>
      <c r="BO12" s="694"/>
      <c r="BP12" s="694">
        <v>10</v>
      </c>
      <c r="BQ12" s="694"/>
      <c r="BR12" s="694">
        <v>10</v>
      </c>
      <c r="BS12" s="694"/>
      <c r="BT12" s="694">
        <v>10</v>
      </c>
      <c r="BU12" s="694"/>
      <c r="BV12" s="694">
        <v>10</v>
      </c>
      <c r="BW12" s="694"/>
      <c r="BX12" s="694">
        <v>10</v>
      </c>
      <c r="BY12" s="694"/>
      <c r="BZ12" s="694">
        <v>10</v>
      </c>
      <c r="CA12" s="694"/>
      <c r="CB12" s="694">
        <v>10</v>
      </c>
      <c r="CC12" s="694"/>
      <c r="CD12" s="694">
        <v>10</v>
      </c>
      <c r="CE12" s="694"/>
      <c r="CF12" s="694">
        <v>10</v>
      </c>
      <c r="CG12" s="694"/>
      <c r="CH12" s="694">
        <v>10</v>
      </c>
      <c r="CI12" s="694"/>
      <c r="CJ12" s="694">
        <v>10</v>
      </c>
      <c r="CK12" s="694"/>
      <c r="CL12" s="694">
        <v>10</v>
      </c>
      <c r="CM12" s="694"/>
      <c r="CN12" s="694">
        <v>10</v>
      </c>
      <c r="CO12" s="694"/>
      <c r="CP12" s="694">
        <v>10</v>
      </c>
      <c r="CQ12" s="694"/>
      <c r="CR12" s="694">
        <v>10</v>
      </c>
      <c r="CS12" s="694"/>
      <c r="CT12" s="694">
        <v>10</v>
      </c>
      <c r="CU12" s="694"/>
      <c r="CV12" s="694">
        <v>10</v>
      </c>
      <c r="CW12" s="694"/>
      <c r="CX12" s="694">
        <v>10</v>
      </c>
      <c r="CY12" s="694"/>
      <c r="CZ12" s="694">
        <v>10</v>
      </c>
      <c r="DA12" s="694"/>
      <c r="DB12" s="694">
        <v>10</v>
      </c>
      <c r="DC12" s="694"/>
      <c r="DD12" s="694">
        <v>10</v>
      </c>
      <c r="DE12" s="694"/>
      <c r="DF12" s="694">
        <v>10</v>
      </c>
      <c r="DG12" s="694"/>
      <c r="DH12" s="694">
        <v>10</v>
      </c>
      <c r="DI12" s="694"/>
      <c r="DJ12" s="694">
        <v>10</v>
      </c>
      <c r="DK12" s="694"/>
      <c r="DL12" s="694">
        <v>10</v>
      </c>
      <c r="DM12" s="694"/>
      <c r="DN12" s="694">
        <v>10</v>
      </c>
      <c r="DO12" s="694"/>
      <c r="DP12" s="694">
        <v>10</v>
      </c>
      <c r="DQ12" s="694"/>
      <c r="DR12" s="694">
        <v>10</v>
      </c>
      <c r="DS12" s="694"/>
      <c r="DT12" s="694">
        <v>10</v>
      </c>
      <c r="DU12" s="694"/>
      <c r="DV12" s="694">
        <v>10</v>
      </c>
      <c r="DW12" s="694"/>
      <c r="DX12" s="695"/>
      <c r="DY12" s="696"/>
      <c r="DZ12" s="695"/>
      <c r="EA12" s="696"/>
      <c r="EB12" s="695"/>
      <c r="EC12" s="697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38" si="0">EF12*SUM(F12:EC12)</f>
        <v>0</v>
      </c>
      <c r="EM12" s="66">
        <f t="shared" ref="EM12:EM38" si="1">EG12*SUM(F12:EC12)</f>
        <v>0</v>
      </c>
      <c r="EN12" s="43">
        <f t="shared" ref="EN12:EN38" si="2">EH12*SUM(F12:EC12)</f>
        <v>600</v>
      </c>
      <c r="EO12" s="31"/>
      <c r="EP12" s="31"/>
      <c r="EQ12" s="49"/>
      <c r="ER12" s="77"/>
      <c r="ES12" s="77"/>
      <c r="ET12" s="77"/>
      <c r="EU12" s="142"/>
      <c r="EV12" s="810"/>
      <c r="EW12" s="811"/>
      <c r="EX12" s="11"/>
    </row>
    <row r="13" spans="1:154" ht="9" customHeight="1" x14ac:dyDescent="0.2">
      <c r="A13" s="60"/>
      <c r="B13" s="114"/>
      <c r="C13" s="109"/>
      <c r="D13" s="109"/>
      <c r="E13" s="135"/>
      <c r="F13" s="769"/>
      <c r="G13" s="770"/>
      <c r="H13" s="700"/>
      <c r="I13" s="701"/>
      <c r="J13" s="700"/>
      <c r="K13" s="701"/>
      <c r="L13" s="700"/>
      <c r="M13" s="701"/>
      <c r="N13" s="700"/>
      <c r="O13" s="701"/>
      <c r="P13" s="700"/>
      <c r="Q13" s="701"/>
      <c r="R13" s="700"/>
      <c r="S13" s="701"/>
      <c r="T13" s="700"/>
      <c r="U13" s="701"/>
      <c r="V13" s="700"/>
      <c r="W13" s="701"/>
      <c r="X13" s="700"/>
      <c r="Y13" s="701"/>
      <c r="Z13" s="700"/>
      <c r="AA13" s="701"/>
      <c r="AB13" s="700"/>
      <c r="AC13" s="701"/>
      <c r="AD13" s="700"/>
      <c r="AE13" s="701"/>
      <c r="AF13" s="700"/>
      <c r="AG13" s="701"/>
      <c r="AH13" s="700"/>
      <c r="AI13" s="701"/>
      <c r="AJ13" s="700"/>
      <c r="AK13" s="701"/>
      <c r="AL13" s="700"/>
      <c r="AM13" s="701"/>
      <c r="AN13" s="700"/>
      <c r="AO13" s="701"/>
      <c r="AP13" s="700"/>
      <c r="AQ13" s="701"/>
      <c r="AR13" s="700"/>
      <c r="AS13" s="701"/>
      <c r="AT13" s="700"/>
      <c r="AU13" s="701"/>
      <c r="AV13" s="700"/>
      <c r="AW13" s="701"/>
      <c r="AX13" s="700"/>
      <c r="AY13" s="701"/>
      <c r="AZ13" s="700"/>
      <c r="BA13" s="701"/>
      <c r="BB13" s="700"/>
      <c r="BC13" s="701"/>
      <c r="BD13" s="700"/>
      <c r="BE13" s="701"/>
      <c r="BF13" s="700"/>
      <c r="BG13" s="701"/>
      <c r="BH13" s="700"/>
      <c r="BI13" s="701"/>
      <c r="BJ13" s="700"/>
      <c r="BK13" s="701"/>
      <c r="BL13" s="700"/>
      <c r="BM13" s="701"/>
      <c r="BN13" s="700"/>
      <c r="BO13" s="701"/>
      <c r="BP13" s="700"/>
      <c r="BQ13" s="701"/>
      <c r="BR13" s="700"/>
      <c r="BS13" s="701"/>
      <c r="BT13" s="700"/>
      <c r="BU13" s="701"/>
      <c r="BV13" s="700"/>
      <c r="BW13" s="701"/>
      <c r="BX13" s="700"/>
      <c r="BY13" s="701"/>
      <c r="BZ13" s="700"/>
      <c r="CA13" s="701"/>
      <c r="CB13" s="700"/>
      <c r="CC13" s="701"/>
      <c r="CD13" s="700"/>
      <c r="CE13" s="701"/>
      <c r="CF13" s="700"/>
      <c r="CG13" s="701"/>
      <c r="CH13" s="700"/>
      <c r="CI13" s="701"/>
      <c r="CJ13" s="700"/>
      <c r="CK13" s="701"/>
      <c r="CL13" s="700"/>
      <c r="CM13" s="701"/>
      <c r="CN13" s="700"/>
      <c r="CO13" s="701"/>
      <c r="CP13" s="700"/>
      <c r="CQ13" s="701"/>
      <c r="CR13" s="700"/>
      <c r="CS13" s="701"/>
      <c r="CT13" s="700"/>
      <c r="CU13" s="701"/>
      <c r="CV13" s="700"/>
      <c r="CW13" s="701"/>
      <c r="CX13" s="700"/>
      <c r="CY13" s="701"/>
      <c r="CZ13" s="700"/>
      <c r="DA13" s="701"/>
      <c r="DB13" s="700"/>
      <c r="DC13" s="701"/>
      <c r="DD13" s="700"/>
      <c r="DE13" s="701"/>
      <c r="DF13" s="700"/>
      <c r="DG13" s="701"/>
      <c r="DH13" s="700"/>
      <c r="DI13" s="701"/>
      <c r="DJ13" s="700"/>
      <c r="DK13" s="701"/>
      <c r="DL13" s="700"/>
      <c r="DM13" s="701"/>
      <c r="DN13" s="700"/>
      <c r="DO13" s="701"/>
      <c r="DP13" s="700"/>
      <c r="DQ13" s="701"/>
      <c r="DR13" s="700"/>
      <c r="DS13" s="701"/>
      <c r="DT13" s="700"/>
      <c r="DU13" s="701"/>
      <c r="DV13" s="700"/>
      <c r="DW13" s="701"/>
      <c r="DX13" s="700"/>
      <c r="DY13" s="701"/>
      <c r="DZ13" s="700"/>
      <c r="EA13" s="701"/>
      <c r="EB13" s="700"/>
      <c r="EC13" s="709"/>
      <c r="ED13" s="31"/>
      <c r="EE13" s="98"/>
      <c r="EF13" s="97"/>
      <c r="EG13" s="97"/>
      <c r="EH13" s="99"/>
      <c r="EI13" s="31"/>
      <c r="EJ13" s="31"/>
      <c r="EK13" s="32">
        <f t="shared" ref="EK13:EK38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121</v>
      </c>
      <c r="D14" s="107" t="s">
        <v>29</v>
      </c>
      <c r="E14" s="136" t="s">
        <v>21</v>
      </c>
      <c r="F14" s="764"/>
      <c r="G14" s="764"/>
      <c r="H14" s="706">
        <v>60</v>
      </c>
      <c r="I14" s="706"/>
      <c r="J14" s="706">
        <v>60</v>
      </c>
      <c r="K14" s="706"/>
      <c r="L14" s="706">
        <v>80</v>
      </c>
      <c r="M14" s="706"/>
      <c r="N14" s="706">
        <v>80</v>
      </c>
      <c r="O14" s="706"/>
      <c r="P14" s="706">
        <v>80</v>
      </c>
      <c r="Q14" s="706"/>
      <c r="R14" s="706">
        <v>80</v>
      </c>
      <c r="S14" s="706"/>
      <c r="T14" s="706">
        <v>95</v>
      </c>
      <c r="U14" s="706"/>
      <c r="V14" s="706">
        <v>95</v>
      </c>
      <c r="W14" s="706"/>
      <c r="X14" s="706">
        <v>95</v>
      </c>
      <c r="Y14" s="706"/>
      <c r="Z14" s="706">
        <v>95</v>
      </c>
      <c r="AA14" s="706"/>
      <c r="AB14" s="706">
        <v>95</v>
      </c>
      <c r="AC14" s="706"/>
      <c r="AD14" s="706">
        <v>95</v>
      </c>
      <c r="AE14" s="706"/>
      <c r="AF14" s="706">
        <v>95</v>
      </c>
      <c r="AG14" s="706"/>
      <c r="AH14" s="706">
        <v>95</v>
      </c>
      <c r="AI14" s="706"/>
      <c r="AJ14" s="706">
        <v>95</v>
      </c>
      <c r="AK14" s="706"/>
      <c r="AL14" s="706">
        <v>95</v>
      </c>
      <c r="AM14" s="706"/>
      <c r="AN14" s="706">
        <v>95</v>
      </c>
      <c r="AO14" s="706"/>
      <c r="AP14" s="706">
        <v>95</v>
      </c>
      <c r="AQ14" s="706"/>
      <c r="AR14" s="706">
        <v>90</v>
      </c>
      <c r="AS14" s="706"/>
      <c r="AT14" s="706">
        <v>90</v>
      </c>
      <c r="AU14" s="706"/>
      <c r="AV14" s="706">
        <v>95</v>
      </c>
      <c r="AW14" s="706"/>
      <c r="AX14" s="706">
        <v>95</v>
      </c>
      <c r="AY14" s="706"/>
      <c r="AZ14" s="706">
        <v>95</v>
      </c>
      <c r="BA14" s="706"/>
      <c r="BB14" s="706">
        <v>95</v>
      </c>
      <c r="BC14" s="706"/>
      <c r="BD14" s="706">
        <v>95</v>
      </c>
      <c r="BE14" s="706"/>
      <c r="BF14" s="706">
        <v>95</v>
      </c>
      <c r="BG14" s="706"/>
      <c r="BH14" s="706">
        <v>95</v>
      </c>
      <c r="BI14" s="706"/>
      <c r="BJ14" s="706">
        <v>95</v>
      </c>
      <c r="BK14" s="706"/>
      <c r="BL14" s="706">
        <v>95</v>
      </c>
      <c r="BM14" s="706"/>
      <c r="BN14" s="706">
        <v>90</v>
      </c>
      <c r="BO14" s="706"/>
      <c r="BP14" s="706">
        <v>90</v>
      </c>
      <c r="BQ14" s="706"/>
      <c r="BR14" s="706">
        <v>90</v>
      </c>
      <c r="BS14" s="706"/>
      <c r="BT14" s="706">
        <v>95</v>
      </c>
      <c r="BU14" s="706"/>
      <c r="BV14" s="706">
        <v>95</v>
      </c>
      <c r="BW14" s="706"/>
      <c r="BX14" s="706">
        <v>95</v>
      </c>
      <c r="BY14" s="706"/>
      <c r="BZ14" s="706">
        <v>95</v>
      </c>
      <c r="CA14" s="706"/>
      <c r="CB14" s="706">
        <v>95</v>
      </c>
      <c r="CC14" s="706"/>
      <c r="CD14" s="706">
        <v>95</v>
      </c>
      <c r="CE14" s="706"/>
      <c r="CF14" s="706">
        <v>95</v>
      </c>
      <c r="CG14" s="706"/>
      <c r="CH14" s="706">
        <v>95</v>
      </c>
      <c r="CI14" s="706"/>
      <c r="CJ14" s="706">
        <v>95</v>
      </c>
      <c r="CK14" s="706"/>
      <c r="CL14" s="706">
        <v>90</v>
      </c>
      <c r="CM14" s="706"/>
      <c r="CN14" s="706">
        <v>90</v>
      </c>
      <c r="CO14" s="706"/>
      <c r="CP14" s="706">
        <v>90</v>
      </c>
      <c r="CQ14" s="706"/>
      <c r="CR14" s="706">
        <v>95</v>
      </c>
      <c r="CS14" s="706"/>
      <c r="CT14" s="706">
        <v>95</v>
      </c>
      <c r="CU14" s="706"/>
      <c r="CV14" s="706">
        <v>95</v>
      </c>
      <c r="CW14" s="706"/>
      <c r="CX14" s="706">
        <v>95</v>
      </c>
      <c r="CY14" s="706"/>
      <c r="CZ14" s="706">
        <v>95</v>
      </c>
      <c r="DA14" s="706"/>
      <c r="DB14" s="706">
        <v>95</v>
      </c>
      <c r="DC14" s="706"/>
      <c r="DD14" s="706">
        <v>95</v>
      </c>
      <c r="DE14" s="706"/>
      <c r="DF14" s="706">
        <v>95</v>
      </c>
      <c r="DG14" s="706"/>
      <c r="DH14" s="706">
        <v>95</v>
      </c>
      <c r="DI14" s="706"/>
      <c r="DJ14" s="706">
        <v>90</v>
      </c>
      <c r="DK14" s="706"/>
      <c r="DL14" s="706">
        <v>40</v>
      </c>
      <c r="DM14" s="706"/>
      <c r="DN14" s="706">
        <v>40</v>
      </c>
      <c r="DO14" s="706"/>
      <c r="DP14" s="706">
        <v>30</v>
      </c>
      <c r="DQ14" s="706"/>
      <c r="DR14" s="706">
        <v>30</v>
      </c>
      <c r="DS14" s="706"/>
      <c r="DT14" s="706">
        <v>30</v>
      </c>
      <c r="DU14" s="706"/>
      <c r="DV14" s="706">
        <v>20</v>
      </c>
      <c r="DW14" s="706"/>
      <c r="DX14" s="687"/>
      <c r="DY14" s="688"/>
      <c r="DZ14" s="687"/>
      <c r="EA14" s="688"/>
      <c r="EB14" s="687"/>
      <c r="EC14" s="691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769"/>
      <c r="G15" s="770"/>
      <c r="H15" s="700"/>
      <c r="I15" s="701"/>
      <c r="J15" s="700"/>
      <c r="K15" s="701"/>
      <c r="L15" s="700"/>
      <c r="M15" s="701"/>
      <c r="N15" s="700"/>
      <c r="O15" s="701"/>
      <c r="P15" s="700"/>
      <c r="Q15" s="701"/>
      <c r="R15" s="700"/>
      <c r="S15" s="701"/>
      <c r="T15" s="700"/>
      <c r="U15" s="701"/>
      <c r="V15" s="700"/>
      <c r="W15" s="701"/>
      <c r="X15" s="700"/>
      <c r="Y15" s="701"/>
      <c r="Z15" s="700"/>
      <c r="AA15" s="701"/>
      <c r="AB15" s="700"/>
      <c r="AC15" s="701"/>
      <c r="AD15" s="700"/>
      <c r="AE15" s="701"/>
      <c r="AF15" s="700"/>
      <c r="AG15" s="701"/>
      <c r="AH15" s="700"/>
      <c r="AI15" s="701"/>
      <c r="AJ15" s="700"/>
      <c r="AK15" s="701"/>
      <c r="AL15" s="700"/>
      <c r="AM15" s="701"/>
      <c r="AN15" s="700"/>
      <c r="AO15" s="701"/>
      <c r="AP15" s="700"/>
      <c r="AQ15" s="701"/>
      <c r="AR15" s="700"/>
      <c r="AS15" s="701"/>
      <c r="AT15" s="700"/>
      <c r="AU15" s="701"/>
      <c r="AV15" s="700"/>
      <c r="AW15" s="701"/>
      <c r="AX15" s="700"/>
      <c r="AY15" s="701"/>
      <c r="AZ15" s="700"/>
      <c r="BA15" s="701"/>
      <c r="BB15" s="700"/>
      <c r="BC15" s="701"/>
      <c r="BD15" s="700"/>
      <c r="BE15" s="701"/>
      <c r="BF15" s="700"/>
      <c r="BG15" s="701"/>
      <c r="BH15" s="700"/>
      <c r="BI15" s="701"/>
      <c r="BJ15" s="700"/>
      <c r="BK15" s="701"/>
      <c r="BL15" s="700"/>
      <c r="BM15" s="701"/>
      <c r="BN15" s="700"/>
      <c r="BO15" s="701"/>
      <c r="BP15" s="700"/>
      <c r="BQ15" s="701"/>
      <c r="BR15" s="700"/>
      <c r="BS15" s="701"/>
      <c r="BT15" s="700"/>
      <c r="BU15" s="701"/>
      <c r="BV15" s="700"/>
      <c r="BW15" s="701"/>
      <c r="BX15" s="700"/>
      <c r="BY15" s="701"/>
      <c r="BZ15" s="700"/>
      <c r="CA15" s="701"/>
      <c r="CB15" s="700"/>
      <c r="CC15" s="701"/>
      <c r="CD15" s="700"/>
      <c r="CE15" s="701"/>
      <c r="CF15" s="700"/>
      <c r="CG15" s="701"/>
      <c r="CH15" s="700"/>
      <c r="CI15" s="701"/>
      <c r="CJ15" s="700"/>
      <c r="CK15" s="701"/>
      <c r="CL15" s="700"/>
      <c r="CM15" s="701"/>
      <c r="CN15" s="700"/>
      <c r="CO15" s="701"/>
      <c r="CP15" s="700"/>
      <c r="CQ15" s="701"/>
      <c r="CR15" s="700"/>
      <c r="CS15" s="701"/>
      <c r="CT15" s="700"/>
      <c r="CU15" s="701"/>
      <c r="CV15" s="700"/>
      <c r="CW15" s="701"/>
      <c r="CX15" s="700"/>
      <c r="CY15" s="701"/>
      <c r="CZ15" s="700"/>
      <c r="DA15" s="701"/>
      <c r="DB15" s="700"/>
      <c r="DC15" s="701"/>
      <c r="DD15" s="700"/>
      <c r="DE15" s="701"/>
      <c r="DF15" s="700"/>
      <c r="DG15" s="701"/>
      <c r="DH15" s="700"/>
      <c r="DI15" s="701"/>
      <c r="DJ15" s="700"/>
      <c r="DK15" s="701"/>
      <c r="DL15" s="700"/>
      <c r="DM15" s="701"/>
      <c r="DN15" s="700"/>
      <c r="DO15" s="701"/>
      <c r="DP15" s="700"/>
      <c r="DQ15" s="701"/>
      <c r="DR15" s="700"/>
      <c r="DS15" s="701"/>
      <c r="DT15" s="700"/>
      <c r="DU15" s="701"/>
      <c r="DV15" s="700"/>
      <c r="DW15" s="701"/>
      <c r="DX15" s="700"/>
      <c r="DY15" s="701"/>
      <c r="DZ15" s="700"/>
      <c r="EA15" s="701"/>
      <c r="EB15" s="700"/>
      <c r="EC15" s="709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307" t="s">
        <v>22</v>
      </c>
      <c r="C16" s="308" t="s">
        <v>32</v>
      </c>
      <c r="D16" s="309" t="s">
        <v>31</v>
      </c>
      <c r="E16" s="310" t="s">
        <v>14</v>
      </c>
      <c r="F16" s="832"/>
      <c r="G16" s="833"/>
      <c r="H16" s="832"/>
      <c r="I16" s="833"/>
      <c r="J16" s="832"/>
      <c r="K16" s="833"/>
      <c r="L16" s="832"/>
      <c r="M16" s="833"/>
      <c r="N16" s="832"/>
      <c r="O16" s="833"/>
      <c r="P16" s="832"/>
      <c r="Q16" s="833"/>
      <c r="R16" s="832"/>
      <c r="S16" s="833"/>
      <c r="T16" s="784">
        <v>10</v>
      </c>
      <c r="U16" s="784"/>
      <c r="V16" s="784">
        <v>10</v>
      </c>
      <c r="W16" s="784"/>
      <c r="X16" s="784">
        <v>10</v>
      </c>
      <c r="Y16" s="784"/>
      <c r="Z16" s="784">
        <v>10</v>
      </c>
      <c r="AA16" s="784"/>
      <c r="AB16" s="784">
        <v>10</v>
      </c>
      <c r="AC16" s="784"/>
      <c r="AD16" s="784">
        <v>10</v>
      </c>
      <c r="AE16" s="784"/>
      <c r="AF16" s="784">
        <v>10</v>
      </c>
      <c r="AG16" s="784"/>
      <c r="AH16" s="784">
        <v>10</v>
      </c>
      <c r="AI16" s="784"/>
      <c r="AJ16" s="784">
        <v>10</v>
      </c>
      <c r="AK16" s="784"/>
      <c r="AL16" s="784">
        <v>10</v>
      </c>
      <c r="AM16" s="784"/>
      <c r="AN16" s="784">
        <v>10</v>
      </c>
      <c r="AO16" s="784"/>
      <c r="AP16" s="784">
        <v>5</v>
      </c>
      <c r="AQ16" s="784"/>
      <c r="AR16" s="784">
        <v>5</v>
      </c>
      <c r="AS16" s="784"/>
      <c r="AT16" s="784">
        <v>10</v>
      </c>
      <c r="AU16" s="784"/>
      <c r="AV16" s="784">
        <v>10</v>
      </c>
      <c r="AW16" s="784"/>
      <c r="AX16" s="784">
        <v>10</v>
      </c>
      <c r="AY16" s="784"/>
      <c r="AZ16" s="784">
        <v>10</v>
      </c>
      <c r="BA16" s="784"/>
      <c r="BB16" s="784">
        <v>10</v>
      </c>
      <c r="BC16" s="784"/>
      <c r="BD16" s="784">
        <v>10</v>
      </c>
      <c r="BE16" s="784"/>
      <c r="BF16" s="784">
        <v>10</v>
      </c>
      <c r="BG16" s="784"/>
      <c r="BH16" s="784">
        <v>10</v>
      </c>
      <c r="BI16" s="784"/>
      <c r="BJ16" s="784">
        <v>10</v>
      </c>
      <c r="BK16" s="784"/>
      <c r="BL16" s="784">
        <v>10</v>
      </c>
      <c r="BM16" s="784"/>
      <c r="BN16" s="784">
        <v>5</v>
      </c>
      <c r="BO16" s="784"/>
      <c r="BP16" s="784">
        <v>5</v>
      </c>
      <c r="BQ16" s="784"/>
      <c r="BR16" s="784">
        <v>10</v>
      </c>
      <c r="BS16" s="784"/>
      <c r="BT16" s="784">
        <v>10</v>
      </c>
      <c r="BU16" s="784"/>
      <c r="BV16" s="784">
        <v>10</v>
      </c>
      <c r="BW16" s="784"/>
      <c r="BX16" s="784">
        <v>10</v>
      </c>
      <c r="BY16" s="784"/>
      <c r="BZ16" s="784">
        <v>10</v>
      </c>
      <c r="CA16" s="784"/>
      <c r="CB16" s="784">
        <v>10</v>
      </c>
      <c r="CC16" s="784"/>
      <c r="CD16" s="822"/>
      <c r="CE16" s="823"/>
      <c r="CF16" s="822"/>
      <c r="CG16" s="823"/>
      <c r="CH16" s="822"/>
      <c r="CI16" s="823"/>
      <c r="CJ16" s="822"/>
      <c r="CK16" s="823"/>
      <c r="CL16" s="822"/>
      <c r="CM16" s="823"/>
      <c r="CN16" s="822"/>
      <c r="CO16" s="823"/>
      <c r="CP16" s="822"/>
      <c r="CQ16" s="823"/>
      <c r="CR16" s="822"/>
      <c r="CS16" s="823"/>
      <c r="CT16" s="822"/>
      <c r="CU16" s="823"/>
      <c r="CV16" s="822"/>
      <c r="CW16" s="823"/>
      <c r="CX16" s="822"/>
      <c r="CY16" s="823"/>
      <c r="CZ16" s="822"/>
      <c r="DA16" s="823"/>
      <c r="DB16" s="822"/>
      <c r="DC16" s="823"/>
      <c r="DD16" s="822"/>
      <c r="DE16" s="823"/>
      <c r="DF16" s="822"/>
      <c r="DG16" s="823"/>
      <c r="DH16" s="822"/>
      <c r="DI16" s="823"/>
      <c r="DJ16" s="822"/>
      <c r="DK16" s="823"/>
      <c r="DL16" s="822"/>
      <c r="DM16" s="823"/>
      <c r="DN16" s="822"/>
      <c r="DO16" s="823"/>
      <c r="DP16" s="822"/>
      <c r="DQ16" s="823"/>
      <c r="DR16" s="784">
        <v>10</v>
      </c>
      <c r="DS16" s="784"/>
      <c r="DT16" s="784">
        <v>10</v>
      </c>
      <c r="DU16" s="784"/>
      <c r="DV16" s="784">
        <v>10</v>
      </c>
      <c r="DW16" s="784"/>
      <c r="DX16" s="822"/>
      <c r="DY16" s="823"/>
      <c r="DZ16" s="822"/>
      <c r="EA16" s="823"/>
      <c r="EB16" s="822"/>
      <c r="EC16" s="830"/>
      <c r="ED16" s="31"/>
      <c r="EE16" s="98">
        <v>1</v>
      </c>
      <c r="EF16" s="97"/>
      <c r="EG16" s="97"/>
      <c r="EH16" s="99"/>
      <c r="EI16" s="31"/>
      <c r="EJ16" s="31"/>
      <c r="EK16" s="41">
        <f t="shared" si="3"/>
        <v>320</v>
      </c>
      <c r="EL16" s="66">
        <f t="shared" si="0"/>
        <v>0</v>
      </c>
      <c r="EM16" s="66">
        <f t="shared" si="1"/>
        <v>0</v>
      </c>
      <c r="EN16" s="42">
        <f t="shared" si="2"/>
        <v>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311"/>
      <c r="C17" s="312"/>
      <c r="D17" s="313"/>
      <c r="E17" s="314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819"/>
      <c r="U17" s="820"/>
      <c r="V17" s="819" t="s">
        <v>41</v>
      </c>
      <c r="W17" s="821"/>
      <c r="X17" s="821"/>
      <c r="Y17" s="821"/>
      <c r="Z17" s="821"/>
      <c r="AA17" s="821"/>
      <c r="AB17" s="821"/>
      <c r="AC17" s="821"/>
      <c r="AD17" s="821"/>
      <c r="AE17" s="821"/>
      <c r="AF17" s="821"/>
      <c r="AG17" s="821"/>
      <c r="AH17" s="821"/>
      <c r="AI17" s="821"/>
      <c r="AJ17" s="821"/>
      <c r="AK17" s="821"/>
      <c r="AL17" s="821"/>
      <c r="AM17" s="821"/>
      <c r="AN17" s="821"/>
      <c r="AO17" s="821"/>
      <c r="AP17" s="821"/>
      <c r="AQ17" s="821"/>
      <c r="AR17" s="821"/>
      <c r="AS17" s="821"/>
      <c r="AT17" s="821"/>
      <c r="AU17" s="821"/>
      <c r="AV17" s="821"/>
      <c r="AW17" s="821"/>
      <c r="AX17" s="821"/>
      <c r="AY17" s="821"/>
      <c r="AZ17" s="821"/>
      <c r="BA17" s="821"/>
      <c r="BB17" s="821"/>
      <c r="BC17" s="821"/>
      <c r="BD17" s="821"/>
      <c r="BE17" s="821"/>
      <c r="BF17" s="821"/>
      <c r="BG17" s="821"/>
      <c r="BH17" s="821"/>
      <c r="BI17" s="821"/>
      <c r="BJ17" s="821"/>
      <c r="BK17" s="821"/>
      <c r="BL17" s="821"/>
      <c r="BM17" s="821"/>
      <c r="BN17" s="821"/>
      <c r="BO17" s="820"/>
      <c r="BP17" s="819" t="s">
        <v>42</v>
      </c>
      <c r="BQ17" s="821"/>
      <c r="BR17" s="821"/>
      <c r="BS17" s="821"/>
      <c r="BT17" s="821"/>
      <c r="BU17" s="821"/>
      <c r="BV17" s="821"/>
      <c r="BW17" s="821"/>
      <c r="BX17" s="821"/>
      <c r="BY17" s="821"/>
      <c r="BZ17" s="821"/>
      <c r="CA17" s="821"/>
      <c r="CB17" s="821"/>
      <c r="CC17" s="821"/>
      <c r="CD17" s="251"/>
      <c r="CE17" s="251"/>
      <c r="CF17" s="251"/>
      <c r="CG17" s="251"/>
      <c r="CH17" s="251"/>
      <c r="CI17" s="251"/>
      <c r="CJ17" s="251"/>
      <c r="CK17" s="251"/>
      <c r="CL17" s="251"/>
      <c r="CM17" s="248"/>
      <c r="CN17" s="819"/>
      <c r="CO17" s="820"/>
      <c r="CP17" s="819"/>
      <c r="CQ17" s="820"/>
      <c r="CR17" s="819"/>
      <c r="CS17" s="820"/>
      <c r="CT17" s="819"/>
      <c r="CU17" s="820"/>
      <c r="CV17" s="819"/>
      <c r="CW17" s="820"/>
      <c r="CX17" s="819"/>
      <c r="CY17" s="820"/>
      <c r="CZ17" s="819"/>
      <c r="DA17" s="820"/>
      <c r="DB17" s="819"/>
      <c r="DC17" s="820"/>
      <c r="DD17" s="819"/>
      <c r="DE17" s="820"/>
      <c r="DF17" s="819"/>
      <c r="DG17" s="820"/>
      <c r="DH17" s="819"/>
      <c r="DI17" s="820"/>
      <c r="DJ17" s="819"/>
      <c r="DK17" s="820"/>
      <c r="DL17" s="819"/>
      <c r="DM17" s="820"/>
      <c r="DN17" s="247"/>
      <c r="DO17" s="251"/>
      <c r="DP17" s="819" t="s">
        <v>43</v>
      </c>
      <c r="DQ17" s="821"/>
      <c r="DR17" s="821"/>
      <c r="DS17" s="821"/>
      <c r="DT17" s="821"/>
      <c r="DU17" s="821"/>
      <c r="DV17" s="821"/>
      <c r="DW17" s="821"/>
      <c r="DX17" s="821"/>
      <c r="DY17" s="820"/>
      <c r="DZ17" s="819"/>
      <c r="EA17" s="820"/>
      <c r="EB17" s="819"/>
      <c r="EC17" s="831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316" t="s">
        <v>24</v>
      </c>
      <c r="C18" s="308" t="s">
        <v>49</v>
      </c>
      <c r="D18" s="309" t="s">
        <v>35</v>
      </c>
      <c r="E18" s="310" t="s">
        <v>0</v>
      </c>
      <c r="F18" s="773"/>
      <c r="G18" s="773"/>
      <c r="H18" s="773"/>
      <c r="I18" s="773"/>
      <c r="J18" s="773"/>
      <c r="K18" s="773"/>
      <c r="L18" s="773"/>
      <c r="M18" s="773"/>
      <c r="N18" s="773"/>
      <c r="O18" s="773"/>
      <c r="P18" s="773"/>
      <c r="Q18" s="773"/>
      <c r="R18" s="773"/>
      <c r="S18" s="773"/>
      <c r="T18" s="784">
        <v>10</v>
      </c>
      <c r="U18" s="784"/>
      <c r="V18" s="784">
        <v>10</v>
      </c>
      <c r="W18" s="784"/>
      <c r="X18" s="784">
        <v>10</v>
      </c>
      <c r="Y18" s="784"/>
      <c r="Z18" s="784">
        <v>10</v>
      </c>
      <c r="AA18" s="784"/>
      <c r="AB18" s="784">
        <v>10</v>
      </c>
      <c r="AC18" s="784"/>
      <c r="AD18" s="784">
        <v>10</v>
      </c>
      <c r="AE18" s="784"/>
      <c r="AF18" s="784">
        <v>10</v>
      </c>
      <c r="AG18" s="784"/>
      <c r="AH18" s="784">
        <v>10</v>
      </c>
      <c r="AI18" s="784"/>
      <c r="AJ18" s="784">
        <v>10</v>
      </c>
      <c r="AK18" s="784"/>
      <c r="AL18" s="784">
        <v>10</v>
      </c>
      <c r="AM18" s="784"/>
      <c r="AN18" s="784">
        <v>10</v>
      </c>
      <c r="AO18" s="784"/>
      <c r="AP18" s="784">
        <v>5</v>
      </c>
      <c r="AQ18" s="784"/>
      <c r="AR18" s="784">
        <v>10</v>
      </c>
      <c r="AS18" s="784"/>
      <c r="AT18" s="784">
        <v>10</v>
      </c>
      <c r="AU18" s="784"/>
      <c r="AV18" s="784">
        <v>10</v>
      </c>
      <c r="AW18" s="784"/>
      <c r="AX18" s="784">
        <v>10</v>
      </c>
      <c r="AY18" s="784"/>
      <c r="AZ18" s="784">
        <v>10</v>
      </c>
      <c r="BA18" s="784"/>
      <c r="BB18" s="784">
        <v>10</v>
      </c>
      <c r="BC18" s="784"/>
      <c r="BD18" s="784">
        <v>10</v>
      </c>
      <c r="BE18" s="784"/>
      <c r="BF18" s="784">
        <v>10</v>
      </c>
      <c r="BG18" s="784"/>
      <c r="BH18" s="784">
        <v>10</v>
      </c>
      <c r="BI18" s="784"/>
      <c r="BJ18" s="784">
        <v>10</v>
      </c>
      <c r="BK18" s="784"/>
      <c r="BL18" s="784">
        <v>10</v>
      </c>
      <c r="BM18" s="784"/>
      <c r="BN18" s="784">
        <v>5</v>
      </c>
      <c r="BO18" s="784"/>
      <c r="BP18" s="822"/>
      <c r="BQ18" s="823"/>
      <c r="BR18" s="822"/>
      <c r="BS18" s="823"/>
      <c r="BT18" s="822"/>
      <c r="BU18" s="823"/>
      <c r="BV18" s="822"/>
      <c r="BW18" s="823"/>
      <c r="BX18" s="822"/>
      <c r="BY18" s="823"/>
      <c r="BZ18" s="822"/>
      <c r="CA18" s="823"/>
      <c r="CB18" s="822"/>
      <c r="CC18" s="823"/>
      <c r="CD18" s="822"/>
      <c r="CE18" s="823"/>
      <c r="CF18" s="822"/>
      <c r="CG18" s="823"/>
      <c r="CH18" s="822"/>
      <c r="CI18" s="823"/>
      <c r="CJ18" s="822"/>
      <c r="CK18" s="823"/>
      <c r="CL18" s="822"/>
      <c r="CM18" s="823"/>
      <c r="CN18" s="784">
        <v>10</v>
      </c>
      <c r="CO18" s="784"/>
      <c r="CP18" s="784">
        <v>10</v>
      </c>
      <c r="CQ18" s="784"/>
      <c r="CR18" s="784">
        <v>10</v>
      </c>
      <c r="CS18" s="784"/>
      <c r="CT18" s="784">
        <v>10</v>
      </c>
      <c r="CU18" s="784"/>
      <c r="CV18" s="784">
        <v>10</v>
      </c>
      <c r="CW18" s="784"/>
      <c r="CX18" s="784">
        <v>10</v>
      </c>
      <c r="CY18" s="784"/>
      <c r="CZ18" s="822"/>
      <c r="DA18" s="823"/>
      <c r="DB18" s="822"/>
      <c r="DC18" s="823"/>
      <c r="DD18" s="822"/>
      <c r="DE18" s="823"/>
      <c r="DF18" s="822"/>
      <c r="DG18" s="823"/>
      <c r="DH18" s="822"/>
      <c r="DI18" s="823"/>
      <c r="DJ18" s="822"/>
      <c r="DK18" s="823"/>
      <c r="DL18" s="822"/>
      <c r="DM18" s="823"/>
      <c r="DN18" s="822"/>
      <c r="DO18" s="823"/>
      <c r="DP18" s="822"/>
      <c r="DQ18" s="823"/>
      <c r="DR18" s="822"/>
      <c r="DS18" s="823"/>
      <c r="DT18" s="822"/>
      <c r="DU18" s="823"/>
      <c r="DV18" s="822"/>
      <c r="DW18" s="823"/>
      <c r="DX18" s="822"/>
      <c r="DY18" s="823"/>
      <c r="DZ18" s="822"/>
      <c r="EA18" s="823"/>
      <c r="EB18" s="822"/>
      <c r="EC18" s="830"/>
      <c r="ED18" s="31"/>
      <c r="EE18" s="98"/>
      <c r="EF18" s="97">
        <v>1</v>
      </c>
      <c r="EG18" s="97"/>
      <c r="EH18" s="99"/>
      <c r="EI18" s="31"/>
      <c r="EJ18" s="31"/>
      <c r="EK18" s="41">
        <f t="shared" si="3"/>
        <v>0</v>
      </c>
      <c r="EL18" s="66">
        <f t="shared" si="0"/>
        <v>290</v>
      </c>
      <c r="EM18" s="66">
        <f t="shared" si="1"/>
        <v>0</v>
      </c>
      <c r="EN18" s="42">
        <f t="shared" si="2"/>
        <v>0</v>
      </c>
      <c r="EO18" s="27"/>
      <c r="EP18" s="31"/>
      <c r="EQ18" s="61"/>
      <c r="ER18" s="77"/>
      <c r="ES18" s="77"/>
      <c r="ET18" s="77"/>
      <c r="EU18" s="142"/>
      <c r="EV18" s="74"/>
    </row>
    <row r="19" spans="1:154" ht="16.5" customHeight="1" x14ac:dyDescent="0.2">
      <c r="A19" s="65"/>
      <c r="B19" s="317"/>
      <c r="C19" s="312"/>
      <c r="D19" s="313"/>
      <c r="E19" s="314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318"/>
      <c r="T19" s="804" t="s">
        <v>117</v>
      </c>
      <c r="U19" s="805"/>
      <c r="V19" s="805"/>
      <c r="W19" s="805"/>
      <c r="X19" s="805"/>
      <c r="Y19" s="805"/>
      <c r="Z19" s="805"/>
      <c r="AA19" s="805"/>
      <c r="AB19" s="805"/>
      <c r="AC19" s="805"/>
      <c r="AD19" s="805"/>
      <c r="AE19" s="805"/>
      <c r="AF19" s="805"/>
      <c r="AG19" s="805"/>
      <c r="AH19" s="805"/>
      <c r="AI19" s="805"/>
      <c r="AJ19" s="805"/>
      <c r="AK19" s="805"/>
      <c r="AL19" s="805"/>
      <c r="AM19" s="805"/>
      <c r="AN19" s="805"/>
      <c r="AO19" s="805"/>
      <c r="AP19" s="805"/>
      <c r="AQ19" s="806"/>
      <c r="AR19" s="804" t="s">
        <v>122</v>
      </c>
      <c r="AS19" s="805"/>
      <c r="AT19" s="805"/>
      <c r="AU19" s="805"/>
      <c r="AV19" s="805"/>
      <c r="AW19" s="805"/>
      <c r="AX19" s="805"/>
      <c r="AY19" s="805"/>
      <c r="AZ19" s="805"/>
      <c r="BA19" s="805"/>
      <c r="BB19" s="805"/>
      <c r="BC19" s="805"/>
      <c r="BD19" s="805"/>
      <c r="BE19" s="805"/>
      <c r="BF19" s="805"/>
      <c r="BG19" s="805"/>
      <c r="BH19" s="805"/>
      <c r="BI19" s="805"/>
      <c r="BJ19" s="805"/>
      <c r="BK19" s="805"/>
      <c r="BL19" s="805"/>
      <c r="BM19" s="805"/>
      <c r="BN19" s="805"/>
      <c r="BO19" s="806"/>
      <c r="BP19" s="819" t="s">
        <v>39</v>
      </c>
      <c r="BQ19" s="821"/>
      <c r="BR19" s="821"/>
      <c r="BS19" s="821"/>
      <c r="BT19" s="821"/>
      <c r="BU19" s="821"/>
      <c r="BV19" s="821"/>
      <c r="BW19" s="821"/>
      <c r="BX19" s="821"/>
      <c r="BY19" s="821"/>
      <c r="BZ19" s="821"/>
      <c r="CA19" s="821"/>
      <c r="CB19" s="821"/>
      <c r="CC19" s="821"/>
      <c r="CD19" s="821"/>
      <c r="CE19" s="821"/>
      <c r="CF19" s="821"/>
      <c r="CG19" s="821"/>
      <c r="CH19" s="821"/>
      <c r="CI19" s="821"/>
      <c r="CJ19" s="821"/>
      <c r="CK19" s="821"/>
      <c r="CL19" s="821"/>
      <c r="CM19" s="820"/>
      <c r="CN19" s="819" t="s">
        <v>40</v>
      </c>
      <c r="CO19" s="821"/>
      <c r="CP19" s="821"/>
      <c r="CQ19" s="821"/>
      <c r="CR19" s="821"/>
      <c r="CS19" s="821"/>
      <c r="CT19" s="821"/>
      <c r="CU19" s="821"/>
      <c r="CV19" s="821"/>
      <c r="CW19" s="821"/>
      <c r="CX19" s="821"/>
      <c r="CY19" s="821"/>
      <c r="CZ19" s="821"/>
      <c r="DA19" s="821"/>
      <c r="DB19" s="821"/>
      <c r="DC19" s="821"/>
      <c r="DD19" s="821"/>
      <c r="DE19" s="820"/>
      <c r="DF19" s="819"/>
      <c r="DG19" s="820"/>
      <c r="DH19" s="819"/>
      <c r="DI19" s="820"/>
      <c r="DJ19" s="819"/>
      <c r="DK19" s="820"/>
      <c r="DL19" s="247"/>
      <c r="DM19" s="248"/>
      <c r="DN19" s="819"/>
      <c r="DO19" s="820"/>
      <c r="DP19" s="819"/>
      <c r="DQ19" s="820"/>
      <c r="DR19" s="819"/>
      <c r="DS19" s="820"/>
      <c r="DT19" s="819"/>
      <c r="DU19" s="820"/>
      <c r="DV19" s="819"/>
      <c r="DW19" s="820"/>
      <c r="DX19" s="819"/>
      <c r="DY19" s="820"/>
      <c r="DZ19" s="819"/>
      <c r="EA19" s="820"/>
      <c r="EB19" s="819"/>
      <c r="EC19" s="831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307" t="s">
        <v>22</v>
      </c>
      <c r="C20" s="308" t="s">
        <v>55</v>
      </c>
      <c r="D20" s="309" t="s">
        <v>34</v>
      </c>
      <c r="E20" s="310" t="s">
        <v>14</v>
      </c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784">
        <v>10</v>
      </c>
      <c r="AS20" s="784"/>
      <c r="AT20" s="784">
        <v>10</v>
      </c>
      <c r="AU20" s="784"/>
      <c r="AV20" s="784">
        <v>10</v>
      </c>
      <c r="AW20" s="784"/>
      <c r="AX20" s="784">
        <v>10</v>
      </c>
      <c r="AY20" s="784"/>
      <c r="AZ20" s="784">
        <v>10</v>
      </c>
      <c r="BA20" s="784"/>
      <c r="BB20" s="784">
        <v>10</v>
      </c>
      <c r="BC20" s="784"/>
      <c r="BD20" s="784">
        <v>10</v>
      </c>
      <c r="BE20" s="784"/>
      <c r="BF20" s="784">
        <v>10</v>
      </c>
      <c r="BG20" s="784"/>
      <c r="BH20" s="784">
        <v>10</v>
      </c>
      <c r="BI20" s="784"/>
      <c r="BJ20" s="784">
        <v>10</v>
      </c>
      <c r="BK20" s="784"/>
      <c r="BL20" s="784">
        <v>10</v>
      </c>
      <c r="BM20" s="784"/>
      <c r="BN20" s="784">
        <v>5</v>
      </c>
      <c r="BO20" s="784"/>
      <c r="BP20" s="784">
        <v>5</v>
      </c>
      <c r="BQ20" s="784"/>
      <c r="BR20" s="784">
        <v>10</v>
      </c>
      <c r="BS20" s="784"/>
      <c r="BT20" s="784">
        <v>10</v>
      </c>
      <c r="BU20" s="784"/>
      <c r="BV20" s="784">
        <v>10</v>
      </c>
      <c r="BW20" s="784"/>
      <c r="BX20" s="784">
        <v>10</v>
      </c>
      <c r="BY20" s="784"/>
      <c r="BZ20" s="784">
        <v>10</v>
      </c>
      <c r="CA20" s="784"/>
      <c r="CB20" s="784">
        <v>10</v>
      </c>
      <c r="CC20" s="784"/>
      <c r="CD20" s="784">
        <v>10</v>
      </c>
      <c r="CE20" s="784"/>
      <c r="CF20" s="784">
        <v>10</v>
      </c>
      <c r="CG20" s="784"/>
      <c r="CH20" s="784">
        <v>10</v>
      </c>
      <c r="CI20" s="784"/>
      <c r="CJ20" s="784">
        <v>10</v>
      </c>
      <c r="CK20" s="784"/>
      <c r="CL20" s="784">
        <v>5</v>
      </c>
      <c r="CM20" s="784"/>
      <c r="CN20" s="784">
        <v>5</v>
      </c>
      <c r="CO20" s="784"/>
      <c r="CP20" s="784">
        <v>10</v>
      </c>
      <c r="CQ20" s="784"/>
      <c r="CR20" s="784">
        <v>10</v>
      </c>
      <c r="CS20" s="784"/>
      <c r="CT20" s="784">
        <v>10</v>
      </c>
      <c r="CU20" s="784"/>
      <c r="CV20" s="784">
        <v>10</v>
      </c>
      <c r="CW20" s="784"/>
      <c r="CX20" s="784">
        <v>10</v>
      </c>
      <c r="CY20" s="784"/>
      <c r="CZ20" s="784">
        <v>10</v>
      </c>
      <c r="DA20" s="784"/>
      <c r="DB20" s="784">
        <v>10</v>
      </c>
      <c r="DC20" s="784"/>
      <c r="DD20" s="784">
        <v>10</v>
      </c>
      <c r="DE20" s="784"/>
      <c r="DF20" s="784">
        <v>10</v>
      </c>
      <c r="DG20" s="784"/>
      <c r="DH20" s="784">
        <v>10</v>
      </c>
      <c r="DI20" s="784"/>
      <c r="DJ20" s="784">
        <v>5</v>
      </c>
      <c r="DK20" s="784"/>
      <c r="DL20" s="249"/>
      <c r="DM20" s="250"/>
      <c r="DN20" s="249"/>
      <c r="DO20" s="250"/>
      <c r="DP20" s="249"/>
      <c r="DQ20" s="250"/>
      <c r="DR20" s="249"/>
      <c r="DS20" s="250"/>
      <c r="DT20" s="249"/>
      <c r="DU20" s="250"/>
      <c r="DV20" s="249"/>
      <c r="DW20" s="250"/>
      <c r="DX20" s="249"/>
      <c r="DY20" s="250"/>
      <c r="DZ20" s="249"/>
      <c r="EA20" s="250"/>
      <c r="EB20" s="249"/>
      <c r="EC20" s="319"/>
      <c r="ED20" s="31"/>
      <c r="EE20" s="98">
        <v>1</v>
      </c>
      <c r="EF20" s="97"/>
      <c r="EG20" s="97"/>
      <c r="EH20" s="99"/>
      <c r="EI20" s="31"/>
      <c r="EJ20" s="31"/>
      <c r="EK20" s="41">
        <f t="shared" ref="EK20:EK31" si="4">EE20*SUM(F20:EC20)</f>
        <v>335</v>
      </c>
      <c r="EL20" s="66">
        <f t="shared" ref="EL20:EL31" si="5">EF20*SUM(F20:EC20)</f>
        <v>0</v>
      </c>
      <c r="EM20" s="66">
        <f t="shared" ref="EM20:EM31" si="6">EG20*SUM(F20:EC20)</f>
        <v>0</v>
      </c>
      <c r="EN20" s="42">
        <f t="shared" ref="EN20:EN31" si="7">EH20*SUM(F20:EC20)</f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311"/>
      <c r="C21" s="312"/>
      <c r="D21" s="313"/>
      <c r="E21" s="314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318"/>
      <c r="T21" s="3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318"/>
      <c r="AR21" s="252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4"/>
      <c r="BP21" s="247" t="s">
        <v>51</v>
      </c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48"/>
      <c r="DL21" s="247"/>
      <c r="DM21" s="248"/>
      <c r="DN21" s="247"/>
      <c r="DO21" s="248"/>
      <c r="DP21" s="247"/>
      <c r="DQ21" s="248"/>
      <c r="DR21" s="247"/>
      <c r="DS21" s="248"/>
      <c r="DT21" s="247"/>
      <c r="DU21" s="248"/>
      <c r="DV21" s="247"/>
      <c r="DW21" s="248"/>
      <c r="DX21" s="247"/>
      <c r="DY21" s="248"/>
      <c r="DZ21" s="247"/>
      <c r="EA21" s="248"/>
      <c r="EB21" s="247"/>
      <c r="EC21" s="321"/>
      <c r="ED21" s="31"/>
      <c r="EE21" s="98"/>
      <c r="EF21" s="97"/>
      <c r="EG21" s="97"/>
      <c r="EH21" s="99"/>
      <c r="EI21" s="31"/>
      <c r="EJ21" s="31"/>
      <c r="EK21" s="32">
        <f t="shared" si="4"/>
        <v>0</v>
      </c>
      <c r="EL21" s="37">
        <f t="shared" si="5"/>
        <v>0</v>
      </c>
      <c r="EM21" s="37">
        <f t="shared" si="6"/>
        <v>0</v>
      </c>
      <c r="EN21" s="34">
        <f t="shared" si="7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316" t="s">
        <v>22</v>
      </c>
      <c r="C22" s="308" t="s">
        <v>55</v>
      </c>
      <c r="D22" s="309" t="s">
        <v>33</v>
      </c>
      <c r="E22" s="310" t="s">
        <v>21</v>
      </c>
      <c r="F22" s="773"/>
      <c r="G22" s="773"/>
      <c r="H22" s="773"/>
      <c r="I22" s="773"/>
      <c r="J22" s="773"/>
      <c r="K22" s="773"/>
      <c r="L22" s="773"/>
      <c r="M22" s="773"/>
      <c r="N22" s="773"/>
      <c r="O22" s="773"/>
      <c r="P22" s="773"/>
      <c r="Q22" s="773"/>
      <c r="R22" s="773"/>
      <c r="S22" s="773"/>
      <c r="T22" s="773"/>
      <c r="U22" s="773"/>
      <c r="V22" s="773"/>
      <c r="W22" s="773"/>
      <c r="X22" s="773"/>
      <c r="Y22" s="773"/>
      <c r="Z22" s="773"/>
      <c r="AA22" s="773"/>
      <c r="AB22" s="773"/>
      <c r="AC22" s="773"/>
      <c r="AD22" s="773"/>
      <c r="AE22" s="773"/>
      <c r="AF22" s="773"/>
      <c r="AG22" s="773"/>
      <c r="AH22" s="773"/>
      <c r="AI22" s="773"/>
      <c r="AJ22" s="773"/>
      <c r="AK22" s="773"/>
      <c r="AL22" s="773"/>
      <c r="AM22" s="773"/>
      <c r="AN22" s="773"/>
      <c r="AO22" s="773"/>
      <c r="AP22" s="773"/>
      <c r="AQ22" s="773"/>
      <c r="AR22" s="784">
        <v>10</v>
      </c>
      <c r="AS22" s="784"/>
      <c r="AT22" s="784">
        <v>10</v>
      </c>
      <c r="AU22" s="784"/>
      <c r="AV22" s="784">
        <v>10</v>
      </c>
      <c r="AW22" s="784"/>
      <c r="AX22" s="784">
        <v>10</v>
      </c>
      <c r="AY22" s="784"/>
      <c r="AZ22" s="784">
        <v>10</v>
      </c>
      <c r="BA22" s="784"/>
      <c r="BB22" s="784">
        <v>10</v>
      </c>
      <c r="BC22" s="784"/>
      <c r="BD22" s="784">
        <v>10</v>
      </c>
      <c r="BE22" s="784"/>
      <c r="BF22" s="784">
        <v>10</v>
      </c>
      <c r="BG22" s="784"/>
      <c r="BH22" s="784">
        <v>10</v>
      </c>
      <c r="BI22" s="784"/>
      <c r="BJ22" s="784">
        <v>10</v>
      </c>
      <c r="BK22" s="784"/>
      <c r="BL22" s="784">
        <v>10</v>
      </c>
      <c r="BM22" s="784"/>
      <c r="BN22" s="784">
        <v>5</v>
      </c>
      <c r="BO22" s="784"/>
      <c r="BP22" s="784">
        <v>5</v>
      </c>
      <c r="BQ22" s="784"/>
      <c r="BR22" s="784">
        <v>10</v>
      </c>
      <c r="BS22" s="784"/>
      <c r="BT22" s="784">
        <v>10</v>
      </c>
      <c r="BU22" s="784"/>
      <c r="BV22" s="784">
        <v>10</v>
      </c>
      <c r="BW22" s="784"/>
      <c r="BX22" s="784">
        <v>10</v>
      </c>
      <c r="BY22" s="784"/>
      <c r="BZ22" s="784">
        <v>10</v>
      </c>
      <c r="CA22" s="784"/>
      <c r="CB22" s="784">
        <v>10</v>
      </c>
      <c r="CC22" s="784"/>
      <c r="CD22" s="784">
        <v>10</v>
      </c>
      <c r="CE22" s="784"/>
      <c r="CF22" s="784">
        <v>10</v>
      </c>
      <c r="CG22" s="784"/>
      <c r="CH22" s="784">
        <v>10</v>
      </c>
      <c r="CI22" s="784"/>
      <c r="CJ22" s="784">
        <v>10</v>
      </c>
      <c r="CK22" s="784"/>
      <c r="CL22" s="784">
        <v>5</v>
      </c>
      <c r="CM22" s="784"/>
      <c r="CN22" s="784">
        <v>5</v>
      </c>
      <c r="CO22" s="784"/>
      <c r="CP22" s="784">
        <v>10</v>
      </c>
      <c r="CQ22" s="784"/>
      <c r="CR22" s="784">
        <v>10</v>
      </c>
      <c r="CS22" s="784"/>
      <c r="CT22" s="784">
        <v>10</v>
      </c>
      <c r="CU22" s="784"/>
      <c r="CV22" s="784">
        <v>10</v>
      </c>
      <c r="CW22" s="784"/>
      <c r="CX22" s="784">
        <v>10</v>
      </c>
      <c r="CY22" s="784"/>
      <c r="CZ22" s="784">
        <v>10</v>
      </c>
      <c r="DA22" s="784"/>
      <c r="DB22" s="784">
        <v>10</v>
      </c>
      <c r="DC22" s="784"/>
      <c r="DD22" s="784">
        <v>10</v>
      </c>
      <c r="DE22" s="784"/>
      <c r="DF22" s="784">
        <v>10</v>
      </c>
      <c r="DG22" s="784"/>
      <c r="DH22" s="784">
        <v>10</v>
      </c>
      <c r="DI22" s="784"/>
      <c r="DJ22" s="784">
        <v>5</v>
      </c>
      <c r="DK22" s="784"/>
      <c r="DL22" s="822"/>
      <c r="DM22" s="823"/>
      <c r="DN22" s="822"/>
      <c r="DO22" s="823"/>
      <c r="DP22" s="822"/>
      <c r="DQ22" s="823"/>
      <c r="DR22" s="822"/>
      <c r="DS22" s="823"/>
      <c r="DT22" s="822"/>
      <c r="DU22" s="823"/>
      <c r="DV22" s="822"/>
      <c r="DW22" s="823"/>
      <c r="DX22" s="822"/>
      <c r="DY22" s="823"/>
      <c r="DZ22" s="822"/>
      <c r="EA22" s="823"/>
      <c r="EB22" s="822"/>
      <c r="EC22" s="830"/>
      <c r="ED22" s="31"/>
      <c r="EE22" s="98"/>
      <c r="EF22" s="97"/>
      <c r="EG22" s="97">
        <v>1</v>
      </c>
      <c r="EH22" s="99"/>
      <c r="EI22" s="31"/>
      <c r="EJ22" s="31"/>
      <c r="EK22" s="41">
        <f t="shared" si="4"/>
        <v>0</v>
      </c>
      <c r="EL22" s="66">
        <f t="shared" si="5"/>
        <v>0</v>
      </c>
      <c r="EM22" s="66">
        <f t="shared" si="6"/>
        <v>335</v>
      </c>
      <c r="EN22" s="42">
        <f t="shared" si="7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311"/>
      <c r="C23" s="312"/>
      <c r="D23" s="313"/>
      <c r="E23" s="314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322"/>
      <c r="T23" s="323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322"/>
      <c r="AR23" s="819" t="s">
        <v>44</v>
      </c>
      <c r="AS23" s="821"/>
      <c r="AT23" s="821"/>
      <c r="AU23" s="821"/>
      <c r="AV23" s="821"/>
      <c r="AW23" s="821"/>
      <c r="AX23" s="821"/>
      <c r="AY23" s="821"/>
      <c r="AZ23" s="821"/>
      <c r="BA23" s="821"/>
      <c r="BB23" s="821"/>
      <c r="BC23" s="821"/>
      <c r="BD23" s="821"/>
      <c r="BE23" s="821"/>
      <c r="BF23" s="821"/>
      <c r="BG23" s="821"/>
      <c r="BH23" s="821"/>
      <c r="BI23" s="821"/>
      <c r="BJ23" s="821"/>
      <c r="BK23" s="821"/>
      <c r="BL23" s="821"/>
      <c r="BM23" s="821"/>
      <c r="BN23" s="821"/>
      <c r="BO23" s="820"/>
      <c r="BP23" s="819" t="s">
        <v>45</v>
      </c>
      <c r="BQ23" s="821"/>
      <c r="BR23" s="821"/>
      <c r="BS23" s="821"/>
      <c r="BT23" s="821"/>
      <c r="BU23" s="821"/>
      <c r="BV23" s="821"/>
      <c r="BW23" s="821"/>
      <c r="BX23" s="821"/>
      <c r="BY23" s="821"/>
      <c r="BZ23" s="821"/>
      <c r="CA23" s="821"/>
      <c r="CB23" s="821"/>
      <c r="CC23" s="821"/>
      <c r="CD23" s="821"/>
      <c r="CE23" s="821"/>
      <c r="CF23" s="821"/>
      <c r="CG23" s="821"/>
      <c r="CH23" s="821"/>
      <c r="CI23" s="821"/>
      <c r="CJ23" s="821"/>
      <c r="CK23" s="821"/>
      <c r="CL23" s="821"/>
      <c r="CM23" s="821"/>
      <c r="CN23" s="821"/>
      <c r="CO23" s="821"/>
      <c r="CP23" s="821"/>
      <c r="CQ23" s="821"/>
      <c r="CR23" s="821"/>
      <c r="CS23" s="821"/>
      <c r="CT23" s="821"/>
      <c r="CU23" s="821"/>
      <c r="CV23" s="821"/>
      <c r="CW23" s="821"/>
      <c r="CX23" s="821"/>
      <c r="CY23" s="821"/>
      <c r="CZ23" s="821"/>
      <c r="DA23" s="821"/>
      <c r="DB23" s="821"/>
      <c r="DC23" s="821"/>
      <c r="DD23" s="821"/>
      <c r="DE23" s="821"/>
      <c r="DF23" s="821"/>
      <c r="DG23" s="821"/>
      <c r="DH23" s="821"/>
      <c r="DI23" s="821"/>
      <c r="DJ23" s="821"/>
      <c r="DK23" s="820"/>
      <c r="DL23" s="819"/>
      <c r="DM23" s="820"/>
      <c r="DN23" s="819"/>
      <c r="DO23" s="820"/>
      <c r="DP23" s="819"/>
      <c r="DQ23" s="820"/>
      <c r="DR23" s="819"/>
      <c r="DS23" s="820"/>
      <c r="DT23" s="819"/>
      <c r="DU23" s="820"/>
      <c r="DV23" s="819"/>
      <c r="DW23" s="820"/>
      <c r="DX23" s="819"/>
      <c r="DY23" s="820"/>
      <c r="DZ23" s="819"/>
      <c r="EA23" s="820"/>
      <c r="EB23" s="819"/>
      <c r="EC23" s="831"/>
      <c r="ED23" s="31"/>
      <c r="EE23" s="98"/>
      <c r="EF23" s="97"/>
      <c r="EG23" s="97"/>
      <c r="EH23" s="99"/>
      <c r="EI23" s="31"/>
      <c r="EJ23" s="31"/>
      <c r="EK23" s="32">
        <f t="shared" si="4"/>
        <v>0</v>
      </c>
      <c r="EL23" s="37">
        <f t="shared" si="5"/>
        <v>0</v>
      </c>
      <c r="EM23" s="37">
        <f t="shared" si="6"/>
        <v>0</v>
      </c>
      <c r="EN23" s="34">
        <f t="shared" si="7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307" t="s">
        <v>24</v>
      </c>
      <c r="C24" s="308" t="s">
        <v>48</v>
      </c>
      <c r="D24" s="309" t="s">
        <v>19</v>
      </c>
      <c r="E24" s="310" t="s">
        <v>14</v>
      </c>
      <c r="F24" s="832"/>
      <c r="G24" s="833"/>
      <c r="H24" s="832"/>
      <c r="I24" s="833"/>
      <c r="J24" s="832"/>
      <c r="K24" s="833"/>
      <c r="L24" s="832"/>
      <c r="M24" s="833"/>
      <c r="N24" s="832"/>
      <c r="O24" s="833"/>
      <c r="P24" s="832"/>
      <c r="Q24" s="833"/>
      <c r="R24" s="832"/>
      <c r="S24" s="833"/>
      <c r="T24" s="824">
        <v>45</v>
      </c>
      <c r="U24" s="825"/>
      <c r="V24" s="824">
        <v>160</v>
      </c>
      <c r="W24" s="825"/>
      <c r="X24" s="824">
        <v>160</v>
      </c>
      <c r="Y24" s="825"/>
      <c r="Z24" s="824">
        <v>160</v>
      </c>
      <c r="AA24" s="825"/>
      <c r="AB24" s="824">
        <v>160</v>
      </c>
      <c r="AC24" s="825"/>
      <c r="AD24" s="824">
        <v>160</v>
      </c>
      <c r="AE24" s="825"/>
      <c r="AF24" s="824">
        <v>160</v>
      </c>
      <c r="AG24" s="825"/>
      <c r="AH24" s="824">
        <v>160</v>
      </c>
      <c r="AI24" s="825"/>
      <c r="AJ24" s="824">
        <v>160</v>
      </c>
      <c r="AK24" s="825"/>
      <c r="AL24" s="824">
        <v>160</v>
      </c>
      <c r="AM24" s="825"/>
      <c r="AN24" s="824">
        <v>100</v>
      </c>
      <c r="AO24" s="825"/>
      <c r="AP24" s="824">
        <v>100</v>
      </c>
      <c r="AQ24" s="825"/>
      <c r="AR24" s="824">
        <v>100</v>
      </c>
      <c r="AS24" s="825"/>
      <c r="AT24" s="824">
        <v>160</v>
      </c>
      <c r="AU24" s="825"/>
      <c r="AV24" s="824">
        <v>160</v>
      </c>
      <c r="AW24" s="825"/>
      <c r="AX24" s="824">
        <v>160</v>
      </c>
      <c r="AY24" s="825"/>
      <c r="AZ24" s="824">
        <v>160</v>
      </c>
      <c r="BA24" s="825"/>
      <c r="BB24" s="824">
        <v>160</v>
      </c>
      <c r="BC24" s="825"/>
      <c r="BD24" s="824">
        <v>160</v>
      </c>
      <c r="BE24" s="825"/>
      <c r="BF24" s="824">
        <v>160</v>
      </c>
      <c r="BG24" s="825"/>
      <c r="BH24" s="824">
        <v>160</v>
      </c>
      <c r="BI24" s="825"/>
      <c r="BJ24" s="824">
        <v>160</v>
      </c>
      <c r="BK24" s="825"/>
      <c r="BL24" s="824">
        <v>160</v>
      </c>
      <c r="BM24" s="825"/>
      <c r="BN24" s="784">
        <v>45</v>
      </c>
      <c r="BO24" s="784"/>
      <c r="BP24" s="784">
        <v>45</v>
      </c>
      <c r="BQ24" s="784"/>
      <c r="BR24" s="784">
        <v>45</v>
      </c>
      <c r="BS24" s="784"/>
      <c r="BT24" s="784">
        <v>45</v>
      </c>
      <c r="BU24" s="784"/>
      <c r="BV24" s="784">
        <v>45</v>
      </c>
      <c r="BW24" s="784"/>
      <c r="BX24" s="784">
        <v>45</v>
      </c>
      <c r="BY24" s="784"/>
      <c r="BZ24" s="784">
        <v>45</v>
      </c>
      <c r="CA24" s="784"/>
      <c r="CB24" s="784">
        <v>45</v>
      </c>
      <c r="CC24" s="784"/>
      <c r="CD24" s="822"/>
      <c r="CE24" s="823"/>
      <c r="CF24" s="822"/>
      <c r="CG24" s="823"/>
      <c r="CH24" s="822"/>
      <c r="CI24" s="823"/>
      <c r="CJ24" s="822"/>
      <c r="CK24" s="823"/>
      <c r="CL24" s="822"/>
      <c r="CM24" s="823"/>
      <c r="CN24" s="822"/>
      <c r="CO24" s="823"/>
      <c r="CP24" s="822"/>
      <c r="CQ24" s="823"/>
      <c r="CR24" s="822"/>
      <c r="CS24" s="823"/>
      <c r="CT24" s="822"/>
      <c r="CU24" s="823"/>
      <c r="CV24" s="822"/>
      <c r="CW24" s="823"/>
      <c r="CX24" s="822"/>
      <c r="CY24" s="823"/>
      <c r="CZ24" s="822"/>
      <c r="DA24" s="823"/>
      <c r="DB24" s="822"/>
      <c r="DC24" s="823"/>
      <c r="DD24" s="822"/>
      <c r="DE24" s="823"/>
      <c r="DF24" s="822"/>
      <c r="DG24" s="823"/>
      <c r="DH24" s="822"/>
      <c r="DI24" s="823"/>
      <c r="DJ24" s="822"/>
      <c r="DK24" s="823"/>
      <c r="DL24" s="822"/>
      <c r="DM24" s="823"/>
      <c r="DN24" s="822"/>
      <c r="DO24" s="823"/>
      <c r="DP24" s="822"/>
      <c r="DQ24" s="823"/>
      <c r="DR24" s="707">
        <v>60</v>
      </c>
      <c r="DS24" s="708"/>
      <c r="DT24" s="707">
        <v>60</v>
      </c>
      <c r="DU24" s="708"/>
      <c r="DV24" s="707">
        <v>40</v>
      </c>
      <c r="DW24" s="708"/>
      <c r="DX24" s="822"/>
      <c r="DY24" s="823"/>
      <c r="DZ24" s="822"/>
      <c r="EA24" s="823"/>
      <c r="EB24" s="822"/>
      <c r="EC24" s="830"/>
      <c r="ED24" s="31"/>
      <c r="EE24" s="98">
        <v>1</v>
      </c>
      <c r="EF24" s="97"/>
      <c r="EG24" s="97"/>
      <c r="EH24" s="99"/>
      <c r="EI24" s="31"/>
      <c r="EJ24" s="31"/>
      <c r="EK24" s="41">
        <f t="shared" si="4"/>
        <v>3905</v>
      </c>
      <c r="EL24" s="66">
        <f t="shared" si="5"/>
        <v>0</v>
      </c>
      <c r="EM24" s="66">
        <f t="shared" si="6"/>
        <v>0</v>
      </c>
      <c r="EN24" s="42">
        <f t="shared" si="7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12.75" x14ac:dyDescent="0.2">
      <c r="A25" s="65"/>
      <c r="B25" s="311"/>
      <c r="C25" s="312"/>
      <c r="D25" s="313"/>
      <c r="E25" s="314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819"/>
      <c r="U25" s="820"/>
      <c r="V25" s="819" t="s">
        <v>41</v>
      </c>
      <c r="W25" s="821"/>
      <c r="X25" s="821"/>
      <c r="Y25" s="821"/>
      <c r="Z25" s="821"/>
      <c r="AA25" s="821"/>
      <c r="AB25" s="821"/>
      <c r="AC25" s="821"/>
      <c r="AD25" s="821"/>
      <c r="AE25" s="821"/>
      <c r="AF25" s="821"/>
      <c r="AG25" s="821"/>
      <c r="AH25" s="821"/>
      <c r="AI25" s="821"/>
      <c r="AJ25" s="821"/>
      <c r="AK25" s="821"/>
      <c r="AL25" s="821"/>
      <c r="AM25" s="821"/>
      <c r="AN25" s="821"/>
      <c r="AO25" s="821"/>
      <c r="AP25" s="821"/>
      <c r="AQ25" s="821"/>
      <c r="AR25" s="821"/>
      <c r="AS25" s="821"/>
      <c r="AT25" s="821"/>
      <c r="AU25" s="821"/>
      <c r="AV25" s="821"/>
      <c r="AW25" s="821"/>
      <c r="AX25" s="821"/>
      <c r="AY25" s="821"/>
      <c r="AZ25" s="821"/>
      <c r="BA25" s="821"/>
      <c r="BB25" s="821"/>
      <c r="BC25" s="821"/>
      <c r="BD25" s="821"/>
      <c r="BE25" s="821"/>
      <c r="BF25" s="821"/>
      <c r="BG25" s="821"/>
      <c r="BH25" s="821"/>
      <c r="BI25" s="821"/>
      <c r="BJ25" s="821"/>
      <c r="BK25" s="821"/>
      <c r="BL25" s="821"/>
      <c r="BM25" s="821"/>
      <c r="BN25" s="821"/>
      <c r="BO25" s="820"/>
      <c r="BP25" s="819" t="s">
        <v>42</v>
      </c>
      <c r="BQ25" s="821"/>
      <c r="BR25" s="821"/>
      <c r="BS25" s="821"/>
      <c r="BT25" s="821"/>
      <c r="BU25" s="821"/>
      <c r="BV25" s="821"/>
      <c r="BW25" s="821"/>
      <c r="BX25" s="821"/>
      <c r="BY25" s="821"/>
      <c r="BZ25" s="821"/>
      <c r="CA25" s="821"/>
      <c r="CB25" s="821"/>
      <c r="CC25" s="821"/>
      <c r="CD25" s="819"/>
      <c r="CE25" s="820"/>
      <c r="CF25" s="819"/>
      <c r="CG25" s="820"/>
      <c r="CH25" s="819"/>
      <c r="CI25" s="820"/>
      <c r="CJ25" s="819"/>
      <c r="CK25" s="820"/>
      <c r="CL25" s="819"/>
      <c r="CM25" s="820"/>
      <c r="CN25" s="819"/>
      <c r="CO25" s="820"/>
      <c r="CP25" s="819"/>
      <c r="CQ25" s="820"/>
      <c r="CR25" s="819"/>
      <c r="CS25" s="820"/>
      <c r="CT25" s="819"/>
      <c r="CU25" s="820"/>
      <c r="CV25" s="819"/>
      <c r="CW25" s="820"/>
      <c r="CX25" s="819"/>
      <c r="CY25" s="820"/>
      <c r="CZ25" s="819"/>
      <c r="DA25" s="820"/>
      <c r="DB25" s="819"/>
      <c r="DC25" s="820"/>
      <c r="DD25" s="819"/>
      <c r="DE25" s="820"/>
      <c r="DF25" s="819"/>
      <c r="DG25" s="820"/>
      <c r="DH25" s="819"/>
      <c r="DI25" s="820"/>
      <c r="DJ25" s="819"/>
      <c r="DK25" s="820"/>
      <c r="DL25" s="819"/>
      <c r="DM25" s="820"/>
      <c r="DN25" s="247"/>
      <c r="DO25" s="251"/>
      <c r="DP25" s="821" t="s">
        <v>43</v>
      </c>
      <c r="DQ25" s="821"/>
      <c r="DR25" s="821"/>
      <c r="DS25" s="821"/>
      <c r="DT25" s="821"/>
      <c r="DU25" s="821"/>
      <c r="DV25" s="821"/>
      <c r="DW25" s="821"/>
      <c r="DX25" s="821"/>
      <c r="DY25" s="820"/>
      <c r="DZ25" s="819"/>
      <c r="EA25" s="820"/>
      <c r="EB25" s="819"/>
      <c r="EC25" s="831"/>
      <c r="ED25" s="31"/>
      <c r="EE25" s="98"/>
      <c r="EF25" s="97"/>
      <c r="EG25" s="97"/>
      <c r="EH25" s="99"/>
      <c r="EI25" s="31"/>
      <c r="EJ25" s="31"/>
      <c r="EK25" s="32">
        <f t="shared" si="4"/>
        <v>0</v>
      </c>
      <c r="EL25" s="37">
        <f t="shared" si="5"/>
        <v>0</v>
      </c>
      <c r="EM25" s="37">
        <f t="shared" si="6"/>
        <v>0</v>
      </c>
      <c r="EN25" s="34">
        <f t="shared" si="7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316" t="s">
        <v>24</v>
      </c>
      <c r="C26" s="332" t="s">
        <v>118</v>
      </c>
      <c r="D26" s="309" t="s">
        <v>19</v>
      </c>
      <c r="E26" s="333" t="s">
        <v>0</v>
      </c>
      <c r="F26" s="773"/>
      <c r="G26" s="773"/>
      <c r="H26" s="773"/>
      <c r="I26" s="773"/>
      <c r="J26" s="773"/>
      <c r="K26" s="773"/>
      <c r="L26" s="773"/>
      <c r="M26" s="773"/>
      <c r="N26" s="773"/>
      <c r="O26" s="773"/>
      <c r="P26" s="773"/>
      <c r="Q26" s="773"/>
      <c r="R26" s="773"/>
      <c r="S26" s="773"/>
      <c r="T26" s="824">
        <v>40</v>
      </c>
      <c r="U26" s="825"/>
      <c r="V26" s="824">
        <v>60</v>
      </c>
      <c r="W26" s="825"/>
      <c r="X26" s="824">
        <v>60</v>
      </c>
      <c r="Y26" s="825"/>
      <c r="Z26" s="824">
        <v>60</v>
      </c>
      <c r="AA26" s="825"/>
      <c r="AB26" s="824">
        <v>60</v>
      </c>
      <c r="AC26" s="825"/>
      <c r="AD26" s="824">
        <v>60</v>
      </c>
      <c r="AE26" s="825"/>
      <c r="AF26" s="824">
        <v>60</v>
      </c>
      <c r="AG26" s="825"/>
      <c r="AH26" s="824">
        <v>60</v>
      </c>
      <c r="AI26" s="825"/>
      <c r="AJ26" s="824">
        <v>60</v>
      </c>
      <c r="AK26" s="825"/>
      <c r="AL26" s="824">
        <v>60</v>
      </c>
      <c r="AM26" s="825"/>
      <c r="AN26" s="824">
        <v>60</v>
      </c>
      <c r="AO26" s="825"/>
      <c r="AP26" s="824">
        <v>40</v>
      </c>
      <c r="AQ26" s="825"/>
      <c r="AR26" s="824">
        <v>40</v>
      </c>
      <c r="AS26" s="825"/>
      <c r="AT26" s="824">
        <v>60</v>
      </c>
      <c r="AU26" s="825"/>
      <c r="AV26" s="824">
        <v>60</v>
      </c>
      <c r="AW26" s="825"/>
      <c r="AX26" s="824">
        <v>60</v>
      </c>
      <c r="AY26" s="825"/>
      <c r="AZ26" s="824">
        <v>60</v>
      </c>
      <c r="BA26" s="825"/>
      <c r="BB26" s="824">
        <v>60</v>
      </c>
      <c r="BC26" s="825"/>
      <c r="BD26" s="824">
        <v>60</v>
      </c>
      <c r="BE26" s="825"/>
      <c r="BF26" s="824">
        <v>60</v>
      </c>
      <c r="BG26" s="825"/>
      <c r="BH26" s="824">
        <v>60</v>
      </c>
      <c r="BI26" s="825"/>
      <c r="BJ26" s="824">
        <v>60</v>
      </c>
      <c r="BK26" s="825"/>
      <c r="BL26" s="824">
        <v>60</v>
      </c>
      <c r="BM26" s="825"/>
      <c r="BN26" s="824">
        <v>60</v>
      </c>
      <c r="BO26" s="825"/>
      <c r="BP26" s="822"/>
      <c r="BQ26" s="823"/>
      <c r="BR26" s="822"/>
      <c r="BS26" s="823"/>
      <c r="BT26" s="822"/>
      <c r="BU26" s="823"/>
      <c r="BV26" s="822"/>
      <c r="BW26" s="823"/>
      <c r="BX26" s="822"/>
      <c r="BY26" s="823"/>
      <c r="BZ26" s="822"/>
      <c r="CA26" s="823"/>
      <c r="CB26" s="822"/>
      <c r="CC26" s="823"/>
      <c r="CD26" s="822"/>
      <c r="CE26" s="823"/>
      <c r="CF26" s="822"/>
      <c r="CG26" s="823"/>
      <c r="CH26" s="822"/>
      <c r="CI26" s="823"/>
      <c r="CJ26" s="822"/>
      <c r="CK26" s="823"/>
      <c r="CL26" s="822"/>
      <c r="CM26" s="823"/>
      <c r="CN26" s="784">
        <v>20</v>
      </c>
      <c r="CO26" s="784"/>
      <c r="CP26" s="784">
        <v>40</v>
      </c>
      <c r="CQ26" s="784"/>
      <c r="CR26" s="784">
        <v>40</v>
      </c>
      <c r="CS26" s="784"/>
      <c r="CT26" s="784">
        <v>40</v>
      </c>
      <c r="CU26" s="784"/>
      <c r="CV26" s="784">
        <v>40</v>
      </c>
      <c r="CW26" s="784"/>
      <c r="CX26" s="784">
        <v>40</v>
      </c>
      <c r="CY26" s="784"/>
      <c r="CZ26" s="822"/>
      <c r="DA26" s="823"/>
      <c r="DB26" s="822"/>
      <c r="DC26" s="823"/>
      <c r="DD26" s="822"/>
      <c r="DE26" s="823"/>
      <c r="DF26" s="822"/>
      <c r="DG26" s="823"/>
      <c r="DH26" s="822"/>
      <c r="DI26" s="823"/>
      <c r="DJ26" s="822"/>
      <c r="DK26" s="823"/>
      <c r="DL26" s="822"/>
      <c r="DM26" s="823"/>
      <c r="DN26" s="822"/>
      <c r="DO26" s="823"/>
      <c r="DP26" s="822"/>
      <c r="DQ26" s="823"/>
      <c r="DR26" s="822"/>
      <c r="DS26" s="823"/>
      <c r="DT26" s="822"/>
      <c r="DU26" s="823"/>
      <c r="DV26" s="822"/>
      <c r="DW26" s="823"/>
      <c r="DX26" s="822"/>
      <c r="DY26" s="823"/>
      <c r="DZ26" s="822"/>
      <c r="EA26" s="823"/>
      <c r="EB26" s="822"/>
      <c r="EC26" s="830"/>
      <c r="ED26" s="31"/>
      <c r="EE26" s="98"/>
      <c r="EF26" s="97">
        <v>1</v>
      </c>
      <c r="EG26" s="97"/>
      <c r="EH26" s="99"/>
      <c r="EI26" s="31"/>
      <c r="EJ26" s="31"/>
      <c r="EK26" s="41">
        <f t="shared" si="4"/>
        <v>0</v>
      </c>
      <c r="EL26" s="66">
        <f t="shared" si="5"/>
        <v>1600</v>
      </c>
      <c r="EM26" s="66">
        <f t="shared" si="6"/>
        <v>0</v>
      </c>
      <c r="EN26" s="42">
        <f t="shared" si="7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16.5" customHeight="1" x14ac:dyDescent="0.2">
      <c r="A27" s="65"/>
      <c r="B27" s="311"/>
      <c r="C27" s="324"/>
      <c r="D27" s="325"/>
      <c r="E27" s="326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318"/>
      <c r="T27" s="804" t="s">
        <v>117</v>
      </c>
      <c r="U27" s="805"/>
      <c r="V27" s="805"/>
      <c r="W27" s="805"/>
      <c r="X27" s="805"/>
      <c r="Y27" s="805"/>
      <c r="Z27" s="805"/>
      <c r="AA27" s="805"/>
      <c r="AB27" s="805"/>
      <c r="AC27" s="805"/>
      <c r="AD27" s="805"/>
      <c r="AE27" s="805"/>
      <c r="AF27" s="805"/>
      <c r="AG27" s="805"/>
      <c r="AH27" s="805"/>
      <c r="AI27" s="805"/>
      <c r="AJ27" s="805"/>
      <c r="AK27" s="805"/>
      <c r="AL27" s="805"/>
      <c r="AM27" s="805"/>
      <c r="AN27" s="805"/>
      <c r="AO27" s="805"/>
      <c r="AP27" s="805"/>
      <c r="AQ27" s="806"/>
      <c r="AR27" s="804" t="s">
        <v>122</v>
      </c>
      <c r="AS27" s="805"/>
      <c r="AT27" s="805"/>
      <c r="AU27" s="805"/>
      <c r="AV27" s="805"/>
      <c r="AW27" s="805"/>
      <c r="AX27" s="805"/>
      <c r="AY27" s="805"/>
      <c r="AZ27" s="805"/>
      <c r="BA27" s="805"/>
      <c r="BB27" s="805"/>
      <c r="BC27" s="805"/>
      <c r="BD27" s="805"/>
      <c r="BE27" s="805"/>
      <c r="BF27" s="805"/>
      <c r="BG27" s="805"/>
      <c r="BH27" s="805"/>
      <c r="BI27" s="805"/>
      <c r="BJ27" s="805"/>
      <c r="BK27" s="805"/>
      <c r="BL27" s="805"/>
      <c r="BM27" s="805"/>
      <c r="BN27" s="805"/>
      <c r="BO27" s="806"/>
      <c r="BP27" s="819" t="s">
        <v>39</v>
      </c>
      <c r="BQ27" s="821"/>
      <c r="BR27" s="821"/>
      <c r="BS27" s="821"/>
      <c r="BT27" s="821"/>
      <c r="BU27" s="821"/>
      <c r="BV27" s="821"/>
      <c r="BW27" s="821"/>
      <c r="BX27" s="821"/>
      <c r="BY27" s="821"/>
      <c r="BZ27" s="821"/>
      <c r="CA27" s="821"/>
      <c r="CB27" s="821"/>
      <c r="CC27" s="821"/>
      <c r="CD27" s="821"/>
      <c r="CE27" s="821"/>
      <c r="CF27" s="821"/>
      <c r="CG27" s="821"/>
      <c r="CH27" s="821"/>
      <c r="CI27" s="821"/>
      <c r="CJ27" s="821"/>
      <c r="CK27" s="821"/>
      <c r="CL27" s="821"/>
      <c r="CM27" s="820"/>
      <c r="CN27" s="819" t="s">
        <v>40</v>
      </c>
      <c r="CO27" s="821"/>
      <c r="CP27" s="821"/>
      <c r="CQ27" s="821"/>
      <c r="CR27" s="821"/>
      <c r="CS27" s="821"/>
      <c r="CT27" s="821"/>
      <c r="CU27" s="821"/>
      <c r="CV27" s="821"/>
      <c r="CW27" s="821"/>
      <c r="CX27" s="821"/>
      <c r="CY27" s="821"/>
      <c r="CZ27" s="821"/>
      <c r="DA27" s="821"/>
      <c r="DB27" s="821"/>
      <c r="DC27" s="821"/>
      <c r="DD27" s="821"/>
      <c r="DE27" s="820"/>
      <c r="DF27" s="819"/>
      <c r="DG27" s="820"/>
      <c r="DH27" s="819"/>
      <c r="DI27" s="820"/>
      <c r="DJ27" s="819"/>
      <c r="DK27" s="820"/>
      <c r="DL27" s="247"/>
      <c r="DM27" s="248"/>
      <c r="DN27" s="819"/>
      <c r="DO27" s="820"/>
      <c r="DP27" s="819"/>
      <c r="DQ27" s="820"/>
      <c r="DR27" s="819"/>
      <c r="DS27" s="820"/>
      <c r="DT27" s="819"/>
      <c r="DU27" s="820"/>
      <c r="DV27" s="819"/>
      <c r="DW27" s="820"/>
      <c r="DX27" s="819"/>
      <c r="DY27" s="820"/>
      <c r="DZ27" s="819"/>
      <c r="EA27" s="820"/>
      <c r="EB27" s="819"/>
      <c r="EC27" s="831"/>
      <c r="ED27" s="31"/>
      <c r="EE27" s="98"/>
      <c r="EF27" s="97"/>
      <c r="EG27" s="97"/>
      <c r="EH27" s="99"/>
      <c r="EI27" s="31"/>
      <c r="EJ27" s="31"/>
      <c r="EK27" s="32">
        <f t="shared" si="4"/>
        <v>0</v>
      </c>
      <c r="EL27" s="37">
        <f t="shared" si="5"/>
        <v>0</v>
      </c>
      <c r="EM27" s="37">
        <f t="shared" si="6"/>
        <v>0</v>
      </c>
      <c r="EN27" s="34">
        <f t="shared" si="7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s="11" customFormat="1" ht="9" customHeight="1" x14ac:dyDescent="0.2">
      <c r="A28" s="60"/>
      <c r="B28" s="327" t="s">
        <v>23</v>
      </c>
      <c r="C28" s="332" t="s">
        <v>54</v>
      </c>
      <c r="D28" s="309" t="s">
        <v>37</v>
      </c>
      <c r="E28" s="333" t="s">
        <v>14</v>
      </c>
      <c r="F28" s="773"/>
      <c r="G28" s="773"/>
      <c r="H28" s="784">
        <v>20</v>
      </c>
      <c r="I28" s="784"/>
      <c r="J28" s="784">
        <v>20</v>
      </c>
      <c r="K28" s="784"/>
      <c r="L28" s="784">
        <v>20</v>
      </c>
      <c r="M28" s="784"/>
      <c r="N28" s="784">
        <v>20</v>
      </c>
      <c r="O28" s="784"/>
      <c r="P28" s="784">
        <v>20</v>
      </c>
      <c r="Q28" s="784"/>
      <c r="R28" s="784">
        <v>20</v>
      </c>
      <c r="S28" s="784"/>
      <c r="T28" s="824">
        <v>35</v>
      </c>
      <c r="U28" s="825"/>
      <c r="V28" s="824">
        <v>40</v>
      </c>
      <c r="W28" s="825"/>
      <c r="X28" s="824">
        <v>40</v>
      </c>
      <c r="Y28" s="825"/>
      <c r="Z28" s="824">
        <v>40</v>
      </c>
      <c r="AA28" s="825"/>
      <c r="AB28" s="824">
        <v>40</v>
      </c>
      <c r="AC28" s="825"/>
      <c r="AD28" s="824">
        <v>40</v>
      </c>
      <c r="AE28" s="825"/>
      <c r="AF28" s="824">
        <v>40</v>
      </c>
      <c r="AG28" s="825"/>
      <c r="AH28" s="824">
        <v>40</v>
      </c>
      <c r="AI28" s="825"/>
      <c r="AJ28" s="824">
        <v>40</v>
      </c>
      <c r="AK28" s="825"/>
      <c r="AL28" s="824">
        <v>40</v>
      </c>
      <c r="AM28" s="825"/>
      <c r="AN28" s="824">
        <v>40</v>
      </c>
      <c r="AO28" s="825"/>
      <c r="AP28" s="784">
        <v>85</v>
      </c>
      <c r="AQ28" s="784"/>
      <c r="AR28" s="824">
        <v>120</v>
      </c>
      <c r="AS28" s="825"/>
      <c r="AT28" s="824">
        <v>120</v>
      </c>
      <c r="AU28" s="825"/>
      <c r="AV28" s="824">
        <v>120</v>
      </c>
      <c r="AW28" s="825"/>
      <c r="AX28" s="824">
        <v>120</v>
      </c>
      <c r="AY28" s="825"/>
      <c r="AZ28" s="824">
        <v>120</v>
      </c>
      <c r="BA28" s="825"/>
      <c r="BB28" s="824">
        <v>120</v>
      </c>
      <c r="BC28" s="825"/>
      <c r="BD28" s="824">
        <v>120</v>
      </c>
      <c r="BE28" s="825"/>
      <c r="BF28" s="824">
        <v>120</v>
      </c>
      <c r="BG28" s="825"/>
      <c r="BH28" s="824">
        <v>120</v>
      </c>
      <c r="BI28" s="825"/>
      <c r="BJ28" s="824">
        <v>120</v>
      </c>
      <c r="BK28" s="825"/>
      <c r="BL28" s="824">
        <v>120</v>
      </c>
      <c r="BM28" s="825"/>
      <c r="BN28" s="824">
        <v>120</v>
      </c>
      <c r="BO28" s="825"/>
      <c r="BP28" s="824">
        <v>120</v>
      </c>
      <c r="BQ28" s="825"/>
      <c r="BR28" s="824">
        <v>120</v>
      </c>
      <c r="BS28" s="825"/>
      <c r="BT28" s="824">
        <v>160</v>
      </c>
      <c r="BU28" s="825"/>
      <c r="BV28" s="824">
        <v>160</v>
      </c>
      <c r="BW28" s="825"/>
      <c r="BX28" s="824">
        <v>160</v>
      </c>
      <c r="BY28" s="825"/>
      <c r="BZ28" s="824">
        <v>160</v>
      </c>
      <c r="CA28" s="825"/>
      <c r="CB28" s="824">
        <v>160</v>
      </c>
      <c r="CC28" s="825"/>
      <c r="CD28" s="824">
        <v>160</v>
      </c>
      <c r="CE28" s="825"/>
      <c r="CF28" s="824">
        <v>160</v>
      </c>
      <c r="CG28" s="825"/>
      <c r="CH28" s="824">
        <v>160</v>
      </c>
      <c r="CI28" s="825"/>
      <c r="CJ28" s="824">
        <v>160</v>
      </c>
      <c r="CK28" s="825"/>
      <c r="CL28" s="824">
        <v>145</v>
      </c>
      <c r="CM28" s="825"/>
      <c r="CN28" s="824">
        <v>145</v>
      </c>
      <c r="CO28" s="825"/>
      <c r="CP28" s="824">
        <v>145</v>
      </c>
      <c r="CQ28" s="825"/>
      <c r="CR28" s="824">
        <v>160</v>
      </c>
      <c r="CS28" s="825"/>
      <c r="CT28" s="824">
        <v>160</v>
      </c>
      <c r="CU28" s="825"/>
      <c r="CV28" s="824">
        <v>160</v>
      </c>
      <c r="CW28" s="825"/>
      <c r="CX28" s="824">
        <v>160</v>
      </c>
      <c r="CY28" s="825"/>
      <c r="CZ28" s="824">
        <v>160</v>
      </c>
      <c r="DA28" s="825"/>
      <c r="DB28" s="824">
        <v>160</v>
      </c>
      <c r="DC28" s="825"/>
      <c r="DD28" s="824">
        <v>160</v>
      </c>
      <c r="DE28" s="825"/>
      <c r="DF28" s="824">
        <v>160</v>
      </c>
      <c r="DG28" s="825"/>
      <c r="DH28" s="824">
        <v>160</v>
      </c>
      <c r="DI28" s="825"/>
      <c r="DJ28" s="824">
        <v>145</v>
      </c>
      <c r="DK28" s="825"/>
      <c r="DL28" s="822"/>
      <c r="DM28" s="823"/>
      <c r="DN28" s="822"/>
      <c r="DO28" s="823"/>
      <c r="DP28" s="822"/>
      <c r="DQ28" s="823"/>
      <c r="DR28" s="822"/>
      <c r="DS28" s="823"/>
      <c r="DT28" s="822"/>
      <c r="DU28" s="823"/>
      <c r="DV28" s="822"/>
      <c r="DW28" s="823"/>
      <c r="DX28" s="822"/>
      <c r="DY28" s="823"/>
      <c r="DZ28" s="822"/>
      <c r="EA28" s="823"/>
      <c r="EB28" s="822"/>
      <c r="EC28" s="830"/>
      <c r="ED28" s="27"/>
      <c r="EE28" s="98">
        <v>1</v>
      </c>
      <c r="EF28" s="97"/>
      <c r="EG28" s="97"/>
      <c r="EH28" s="99"/>
      <c r="EI28" s="31"/>
      <c r="EJ28" s="31"/>
      <c r="EK28" s="41">
        <f t="shared" si="4"/>
        <v>5780</v>
      </c>
      <c r="EL28" s="66">
        <f t="shared" si="5"/>
        <v>0</v>
      </c>
      <c r="EM28" s="66">
        <f t="shared" si="6"/>
        <v>0</v>
      </c>
      <c r="EN28" s="42">
        <f t="shared" si="7"/>
        <v>0</v>
      </c>
      <c r="EO28" s="27"/>
      <c r="EP28" s="31"/>
      <c r="EQ28" s="61"/>
      <c r="ER28" s="77"/>
      <c r="ES28" s="77"/>
      <c r="ET28" s="77"/>
      <c r="EU28" s="77"/>
      <c r="EV28" s="74"/>
    </row>
    <row r="29" spans="1:154" s="11" customFormat="1" ht="28.5" customHeight="1" x14ac:dyDescent="0.2">
      <c r="A29" s="60"/>
      <c r="B29" s="328"/>
      <c r="C29" s="329"/>
      <c r="D29" s="329"/>
      <c r="E29" s="330"/>
      <c r="F29" s="220"/>
      <c r="G29" s="220"/>
      <c r="H29" s="819"/>
      <c r="I29" s="820"/>
      <c r="J29" s="819"/>
      <c r="K29" s="820"/>
      <c r="L29" s="819"/>
      <c r="M29" s="820"/>
      <c r="N29" s="819"/>
      <c r="O29" s="820"/>
      <c r="P29" s="819"/>
      <c r="Q29" s="820"/>
      <c r="R29" s="819"/>
      <c r="S29" s="820"/>
      <c r="T29" s="819"/>
      <c r="U29" s="820"/>
      <c r="V29" s="819"/>
      <c r="W29" s="820"/>
      <c r="X29" s="819"/>
      <c r="Y29" s="820"/>
      <c r="Z29" s="819"/>
      <c r="AA29" s="820"/>
      <c r="AB29" s="819"/>
      <c r="AC29" s="820"/>
      <c r="AD29" s="819"/>
      <c r="AE29" s="820"/>
      <c r="AF29" s="819"/>
      <c r="AG29" s="820"/>
      <c r="AH29" s="819"/>
      <c r="AI29" s="820"/>
      <c r="AJ29" s="819"/>
      <c r="AK29" s="820"/>
      <c r="AL29" s="819"/>
      <c r="AM29" s="820"/>
      <c r="AN29" s="819"/>
      <c r="AO29" s="820"/>
      <c r="AP29" s="819"/>
      <c r="AQ29" s="820"/>
      <c r="AR29" s="804" t="s">
        <v>123</v>
      </c>
      <c r="AS29" s="805"/>
      <c r="AT29" s="805"/>
      <c r="AU29" s="805"/>
      <c r="AV29" s="805"/>
      <c r="AW29" s="805"/>
      <c r="AX29" s="805"/>
      <c r="AY29" s="805"/>
      <c r="AZ29" s="805"/>
      <c r="BA29" s="805"/>
      <c r="BB29" s="805"/>
      <c r="BC29" s="805"/>
      <c r="BD29" s="805"/>
      <c r="BE29" s="805"/>
      <c r="BF29" s="805"/>
      <c r="BG29" s="805"/>
      <c r="BH29" s="805"/>
      <c r="BI29" s="805"/>
      <c r="BJ29" s="805"/>
      <c r="BK29" s="805"/>
      <c r="BL29" s="805"/>
      <c r="BM29" s="805"/>
      <c r="BN29" s="805"/>
      <c r="BO29" s="806"/>
      <c r="BP29" s="804" t="s">
        <v>124</v>
      </c>
      <c r="BQ29" s="821"/>
      <c r="BR29" s="821"/>
      <c r="BS29" s="821"/>
      <c r="BT29" s="821"/>
      <c r="BU29" s="821"/>
      <c r="BV29" s="821"/>
      <c r="BW29" s="821"/>
      <c r="BX29" s="821"/>
      <c r="BY29" s="821"/>
      <c r="BZ29" s="821"/>
      <c r="CA29" s="821"/>
      <c r="CB29" s="821"/>
      <c r="CC29" s="821"/>
      <c r="CD29" s="821"/>
      <c r="CE29" s="821"/>
      <c r="CF29" s="821"/>
      <c r="CG29" s="821"/>
      <c r="CH29" s="821"/>
      <c r="CI29" s="821"/>
      <c r="CJ29" s="821"/>
      <c r="CK29" s="821"/>
      <c r="CL29" s="821"/>
      <c r="CM29" s="821"/>
      <c r="CN29" s="821"/>
      <c r="CO29" s="821"/>
      <c r="CP29" s="821"/>
      <c r="CQ29" s="821"/>
      <c r="CR29" s="821"/>
      <c r="CS29" s="821"/>
      <c r="CT29" s="821"/>
      <c r="CU29" s="821"/>
      <c r="CV29" s="821"/>
      <c r="CW29" s="821"/>
      <c r="CX29" s="821"/>
      <c r="CY29" s="821"/>
      <c r="CZ29" s="821"/>
      <c r="DA29" s="821"/>
      <c r="DB29" s="821"/>
      <c r="DC29" s="821"/>
      <c r="DD29" s="821"/>
      <c r="DE29" s="821"/>
      <c r="DF29" s="821"/>
      <c r="DG29" s="821"/>
      <c r="DH29" s="821"/>
      <c r="DI29" s="821"/>
      <c r="DJ29" s="821"/>
      <c r="DK29" s="820"/>
      <c r="DL29" s="819"/>
      <c r="DM29" s="820"/>
      <c r="DN29" s="819"/>
      <c r="DO29" s="820"/>
      <c r="DP29" s="819"/>
      <c r="DQ29" s="820"/>
      <c r="DR29" s="819"/>
      <c r="DS29" s="820"/>
      <c r="DT29" s="819"/>
      <c r="DU29" s="820"/>
      <c r="DV29" s="819"/>
      <c r="DW29" s="820"/>
      <c r="DX29" s="819"/>
      <c r="DY29" s="820"/>
      <c r="DZ29" s="819"/>
      <c r="EA29" s="820"/>
      <c r="EB29" s="819"/>
      <c r="EC29" s="831"/>
      <c r="ED29" s="27"/>
      <c r="EE29" s="98"/>
      <c r="EF29" s="97"/>
      <c r="EG29" s="97"/>
      <c r="EH29" s="99"/>
      <c r="EI29" s="31"/>
      <c r="EJ29" s="31"/>
      <c r="EK29" s="32">
        <f t="shared" si="4"/>
        <v>0</v>
      </c>
      <c r="EL29" s="37">
        <f t="shared" si="5"/>
        <v>0</v>
      </c>
      <c r="EM29" s="37">
        <f t="shared" si="6"/>
        <v>0</v>
      </c>
      <c r="EN29" s="34">
        <f t="shared" si="7"/>
        <v>0</v>
      </c>
      <c r="EO29" s="27"/>
      <c r="EP29" s="31"/>
      <c r="EQ29" s="61"/>
      <c r="ER29" s="76"/>
      <c r="ES29" s="76"/>
      <c r="ET29" s="76"/>
      <c r="EU29" s="76"/>
      <c r="EV29" s="74"/>
    </row>
    <row r="30" spans="1:154" ht="9" customHeight="1" x14ac:dyDescent="0.2">
      <c r="A30" s="65"/>
      <c r="B30" s="327" t="s">
        <v>25</v>
      </c>
      <c r="C30" s="826" t="s">
        <v>125</v>
      </c>
      <c r="D30" s="309" t="s">
        <v>30</v>
      </c>
      <c r="E30" s="331" t="s">
        <v>21</v>
      </c>
      <c r="F30" s="773"/>
      <c r="G30" s="773"/>
      <c r="H30" s="773"/>
      <c r="I30" s="773"/>
      <c r="J30" s="773"/>
      <c r="K30" s="773"/>
      <c r="L30" s="773"/>
      <c r="M30" s="773"/>
      <c r="N30" s="773"/>
      <c r="O30" s="773"/>
      <c r="P30" s="773"/>
      <c r="Q30" s="773"/>
      <c r="R30" s="773"/>
      <c r="S30" s="773"/>
      <c r="T30" s="784">
        <v>60</v>
      </c>
      <c r="U30" s="784"/>
      <c r="V30" s="784">
        <v>60</v>
      </c>
      <c r="W30" s="784"/>
      <c r="X30" s="784">
        <v>60</v>
      </c>
      <c r="Y30" s="784"/>
      <c r="Z30" s="784">
        <v>60</v>
      </c>
      <c r="AA30" s="784"/>
      <c r="AB30" s="784">
        <v>60</v>
      </c>
      <c r="AC30" s="784"/>
      <c r="AD30" s="784">
        <v>60</v>
      </c>
      <c r="AE30" s="784"/>
      <c r="AF30" s="784">
        <v>60</v>
      </c>
      <c r="AG30" s="784"/>
      <c r="AH30" s="784">
        <v>60</v>
      </c>
      <c r="AI30" s="784"/>
      <c r="AJ30" s="784">
        <v>60</v>
      </c>
      <c r="AK30" s="784"/>
      <c r="AL30" s="784">
        <v>60</v>
      </c>
      <c r="AM30" s="784"/>
      <c r="AN30" s="784">
        <v>60</v>
      </c>
      <c r="AO30" s="784"/>
      <c r="AP30" s="784">
        <v>60</v>
      </c>
      <c r="AQ30" s="784"/>
      <c r="AR30" s="784">
        <v>100</v>
      </c>
      <c r="AS30" s="784"/>
      <c r="AT30" s="784">
        <v>100</v>
      </c>
      <c r="AU30" s="784"/>
      <c r="AV30" s="784">
        <v>100</v>
      </c>
      <c r="AW30" s="784"/>
      <c r="AX30" s="784">
        <v>100</v>
      </c>
      <c r="AY30" s="784"/>
      <c r="AZ30" s="784">
        <v>100</v>
      </c>
      <c r="BA30" s="784"/>
      <c r="BB30" s="784">
        <v>100</v>
      </c>
      <c r="BC30" s="784"/>
      <c r="BD30" s="784">
        <v>100</v>
      </c>
      <c r="BE30" s="784"/>
      <c r="BF30" s="784">
        <v>100</v>
      </c>
      <c r="BG30" s="784"/>
      <c r="BH30" s="784">
        <v>100</v>
      </c>
      <c r="BI30" s="784"/>
      <c r="BJ30" s="784">
        <v>100</v>
      </c>
      <c r="BK30" s="784"/>
      <c r="BL30" s="784">
        <v>100</v>
      </c>
      <c r="BM30" s="784"/>
      <c r="BN30" s="784">
        <v>60</v>
      </c>
      <c r="BO30" s="784"/>
      <c r="BP30" s="784">
        <v>60</v>
      </c>
      <c r="BQ30" s="784"/>
      <c r="BR30" s="784">
        <v>100</v>
      </c>
      <c r="BS30" s="784"/>
      <c r="BT30" s="784">
        <v>100</v>
      </c>
      <c r="BU30" s="784"/>
      <c r="BV30" s="784">
        <v>100</v>
      </c>
      <c r="BW30" s="784"/>
      <c r="BX30" s="784">
        <v>100</v>
      </c>
      <c r="BY30" s="784"/>
      <c r="BZ30" s="784">
        <v>100</v>
      </c>
      <c r="CA30" s="784"/>
      <c r="CB30" s="784">
        <v>100</v>
      </c>
      <c r="CC30" s="784"/>
      <c r="CD30" s="784">
        <v>100</v>
      </c>
      <c r="CE30" s="784"/>
      <c r="CF30" s="784">
        <v>100</v>
      </c>
      <c r="CG30" s="784"/>
      <c r="CH30" s="784">
        <v>100</v>
      </c>
      <c r="CI30" s="784"/>
      <c r="CJ30" s="784">
        <v>100</v>
      </c>
      <c r="CK30" s="784"/>
      <c r="CL30" s="784">
        <v>60</v>
      </c>
      <c r="CM30" s="784"/>
      <c r="CN30" s="784">
        <v>60</v>
      </c>
      <c r="CO30" s="784"/>
      <c r="CP30" s="784">
        <v>100</v>
      </c>
      <c r="CQ30" s="784"/>
      <c r="CR30" s="784">
        <v>100</v>
      </c>
      <c r="CS30" s="784"/>
      <c r="CT30" s="784">
        <v>100</v>
      </c>
      <c r="CU30" s="784"/>
      <c r="CV30" s="784">
        <v>100</v>
      </c>
      <c r="CW30" s="784"/>
      <c r="CX30" s="784">
        <v>100</v>
      </c>
      <c r="CY30" s="784"/>
      <c r="CZ30" s="784">
        <v>100</v>
      </c>
      <c r="DA30" s="784"/>
      <c r="DB30" s="784">
        <v>100</v>
      </c>
      <c r="DC30" s="784"/>
      <c r="DD30" s="784">
        <v>100</v>
      </c>
      <c r="DE30" s="784"/>
      <c r="DF30" s="784">
        <v>90</v>
      </c>
      <c r="DG30" s="784"/>
      <c r="DH30" s="784">
        <v>90</v>
      </c>
      <c r="DI30" s="784"/>
      <c r="DJ30" s="784">
        <v>60</v>
      </c>
      <c r="DK30" s="784"/>
      <c r="DL30" s="822"/>
      <c r="DM30" s="823"/>
      <c r="DN30" s="822"/>
      <c r="DO30" s="823"/>
      <c r="DP30" s="822"/>
      <c r="DQ30" s="823"/>
      <c r="DR30" s="822"/>
      <c r="DS30" s="823"/>
      <c r="DT30" s="822"/>
      <c r="DU30" s="823"/>
      <c r="DV30" s="822"/>
      <c r="DW30" s="823"/>
      <c r="DX30" s="822"/>
      <c r="DY30" s="823"/>
      <c r="DZ30" s="822"/>
      <c r="EA30" s="823"/>
      <c r="EB30" s="822"/>
      <c r="EC30" s="830"/>
      <c r="ED30" s="27"/>
      <c r="EE30" s="98"/>
      <c r="EF30" s="97"/>
      <c r="EG30" s="97"/>
      <c r="EH30" s="99">
        <v>1</v>
      </c>
      <c r="EI30" s="31"/>
      <c r="EJ30" s="31"/>
      <c r="EK30" s="41">
        <f t="shared" si="4"/>
        <v>0</v>
      </c>
      <c r="EL30" s="66">
        <f t="shared" si="5"/>
        <v>0</v>
      </c>
      <c r="EM30" s="66">
        <f t="shared" si="6"/>
        <v>0</v>
      </c>
      <c r="EN30" s="42">
        <f t="shared" si="7"/>
        <v>4100</v>
      </c>
      <c r="EO30" s="31"/>
      <c r="EP30" s="31"/>
      <c r="EQ30" s="49"/>
      <c r="ER30" s="77"/>
      <c r="ES30" s="77"/>
      <c r="ET30" s="77"/>
      <c r="EU30" s="77"/>
      <c r="EV30" s="50"/>
    </row>
    <row r="31" spans="1:154" ht="13.5" customHeight="1" x14ac:dyDescent="0.2">
      <c r="A31" s="65"/>
      <c r="B31" s="311"/>
      <c r="C31" s="827"/>
      <c r="D31" s="313"/>
      <c r="E31" s="314"/>
      <c r="F31" s="828"/>
      <c r="G31" s="829"/>
      <c r="H31" s="828"/>
      <c r="I31" s="829"/>
      <c r="J31" s="828"/>
      <c r="K31" s="829"/>
      <c r="L31" s="828"/>
      <c r="M31" s="829"/>
      <c r="N31" s="828"/>
      <c r="O31" s="829"/>
      <c r="P31" s="828"/>
      <c r="Q31" s="829"/>
      <c r="R31" s="828"/>
      <c r="S31" s="829"/>
      <c r="T31" s="819"/>
      <c r="U31" s="820"/>
      <c r="V31" s="819"/>
      <c r="W31" s="820"/>
      <c r="X31" s="819"/>
      <c r="Y31" s="820"/>
      <c r="Z31" s="819"/>
      <c r="AA31" s="820"/>
      <c r="AB31" s="819"/>
      <c r="AC31" s="820"/>
      <c r="AD31" s="819"/>
      <c r="AE31" s="820"/>
      <c r="AF31" s="819"/>
      <c r="AG31" s="820"/>
      <c r="AH31" s="819"/>
      <c r="AI31" s="820"/>
      <c r="AJ31" s="819"/>
      <c r="AK31" s="820"/>
      <c r="AL31" s="819"/>
      <c r="AM31" s="820"/>
      <c r="AN31" s="819"/>
      <c r="AO31" s="820"/>
      <c r="AP31" s="819"/>
      <c r="AQ31" s="820"/>
      <c r="AR31" s="819"/>
      <c r="AS31" s="820"/>
      <c r="AT31" s="819"/>
      <c r="AU31" s="820"/>
      <c r="AV31" s="819"/>
      <c r="AW31" s="820"/>
      <c r="AX31" s="819"/>
      <c r="AY31" s="820"/>
      <c r="AZ31" s="819"/>
      <c r="BA31" s="820"/>
      <c r="BB31" s="819"/>
      <c r="BC31" s="820"/>
      <c r="BD31" s="819"/>
      <c r="BE31" s="820"/>
      <c r="BF31" s="819"/>
      <c r="BG31" s="820"/>
      <c r="BH31" s="819"/>
      <c r="BI31" s="820"/>
      <c r="BJ31" s="819"/>
      <c r="BK31" s="820"/>
      <c r="BL31" s="819"/>
      <c r="BM31" s="820"/>
      <c r="BN31" s="819"/>
      <c r="BO31" s="820"/>
      <c r="BP31" s="819"/>
      <c r="BQ31" s="820"/>
      <c r="BR31" s="819"/>
      <c r="BS31" s="820"/>
      <c r="BT31" s="819"/>
      <c r="BU31" s="820"/>
      <c r="BV31" s="819"/>
      <c r="BW31" s="820"/>
      <c r="BX31" s="819"/>
      <c r="BY31" s="820"/>
      <c r="BZ31" s="819"/>
      <c r="CA31" s="820"/>
      <c r="CB31" s="819"/>
      <c r="CC31" s="820"/>
      <c r="CD31" s="819"/>
      <c r="CE31" s="820"/>
      <c r="CF31" s="819"/>
      <c r="CG31" s="820"/>
      <c r="CH31" s="819"/>
      <c r="CI31" s="820"/>
      <c r="CJ31" s="819"/>
      <c r="CK31" s="820"/>
      <c r="CL31" s="819"/>
      <c r="CM31" s="820"/>
      <c r="CN31" s="819"/>
      <c r="CO31" s="820"/>
      <c r="CP31" s="819"/>
      <c r="CQ31" s="820"/>
      <c r="CR31" s="819"/>
      <c r="CS31" s="820"/>
      <c r="CT31" s="819"/>
      <c r="CU31" s="820"/>
      <c r="CV31" s="819"/>
      <c r="CW31" s="820"/>
      <c r="CX31" s="819"/>
      <c r="CY31" s="820"/>
      <c r="CZ31" s="819"/>
      <c r="DA31" s="820"/>
      <c r="DB31" s="819"/>
      <c r="DC31" s="820"/>
      <c r="DD31" s="819"/>
      <c r="DE31" s="820"/>
      <c r="DF31" s="819"/>
      <c r="DG31" s="820"/>
      <c r="DH31" s="819"/>
      <c r="DI31" s="820"/>
      <c r="DJ31" s="819"/>
      <c r="DK31" s="820"/>
      <c r="DL31" s="819"/>
      <c r="DM31" s="820"/>
      <c r="DN31" s="819"/>
      <c r="DO31" s="820"/>
      <c r="DP31" s="819"/>
      <c r="DQ31" s="820"/>
      <c r="DR31" s="819"/>
      <c r="DS31" s="820"/>
      <c r="DT31" s="819"/>
      <c r="DU31" s="820"/>
      <c r="DV31" s="819"/>
      <c r="DW31" s="820"/>
      <c r="DX31" s="819"/>
      <c r="DY31" s="820"/>
      <c r="DZ31" s="819"/>
      <c r="EA31" s="820"/>
      <c r="EB31" s="819"/>
      <c r="EC31" s="831"/>
      <c r="ED31" s="31"/>
      <c r="EE31" s="98"/>
      <c r="EF31" s="97"/>
      <c r="EG31" s="97"/>
      <c r="EH31" s="99"/>
      <c r="EI31" s="31"/>
      <c r="EJ31" s="31"/>
      <c r="EK31" s="32">
        <f t="shared" si="4"/>
        <v>0</v>
      </c>
      <c r="EL31" s="37">
        <f t="shared" si="5"/>
        <v>0</v>
      </c>
      <c r="EM31" s="37">
        <f t="shared" si="6"/>
        <v>0</v>
      </c>
      <c r="EN31" s="34">
        <f t="shared" si="7"/>
        <v>0</v>
      </c>
      <c r="EO31" s="31"/>
      <c r="EP31" s="31"/>
      <c r="EQ31" s="49"/>
      <c r="ER31" s="76"/>
      <c r="ES31" s="76"/>
      <c r="ET31" s="76"/>
      <c r="EU31" s="76"/>
      <c r="EV31" s="50"/>
    </row>
    <row r="32" spans="1:154" ht="9" hidden="1" customHeight="1" x14ac:dyDescent="0.2">
      <c r="A32" s="65"/>
      <c r="B32" s="129" t="s">
        <v>24</v>
      </c>
      <c r="C32" s="48"/>
      <c r="D32" s="104" t="s">
        <v>19</v>
      </c>
      <c r="E32" s="139" t="s">
        <v>19</v>
      </c>
      <c r="F32" s="717"/>
      <c r="G32" s="717"/>
      <c r="H32" s="716"/>
      <c r="I32" s="716"/>
      <c r="J32" s="716"/>
      <c r="K32" s="716"/>
      <c r="L32" s="716"/>
      <c r="M32" s="716"/>
      <c r="N32" s="716"/>
      <c r="O32" s="716"/>
      <c r="P32" s="716"/>
      <c r="Q32" s="716"/>
      <c r="R32" s="716"/>
      <c r="S32" s="716"/>
      <c r="T32" s="716"/>
      <c r="U32" s="716"/>
      <c r="V32" s="716"/>
      <c r="W32" s="716"/>
      <c r="X32" s="716"/>
      <c r="Y32" s="716"/>
      <c r="Z32" s="716"/>
      <c r="AA32" s="716"/>
      <c r="AB32" s="716"/>
      <c r="AC32" s="716"/>
      <c r="AD32" s="716"/>
      <c r="AE32" s="716"/>
      <c r="AF32" s="716"/>
      <c r="AG32" s="716"/>
      <c r="AH32" s="716"/>
      <c r="AI32" s="716"/>
      <c r="AJ32" s="716"/>
      <c r="AK32" s="716"/>
      <c r="AL32" s="716"/>
      <c r="AM32" s="716"/>
      <c r="AN32" s="716"/>
      <c r="AO32" s="716"/>
      <c r="AP32" s="716"/>
      <c r="AQ32" s="716"/>
      <c r="AR32" s="716"/>
      <c r="AS32" s="716"/>
      <c r="AT32" s="716"/>
      <c r="AU32" s="716"/>
      <c r="AV32" s="716"/>
      <c r="AW32" s="716"/>
      <c r="AX32" s="716"/>
      <c r="AY32" s="716"/>
      <c r="AZ32" s="716"/>
      <c r="BA32" s="716"/>
      <c r="BB32" s="716"/>
      <c r="BC32" s="716"/>
      <c r="BD32" s="716"/>
      <c r="BE32" s="716"/>
      <c r="BF32" s="716"/>
      <c r="BG32" s="716"/>
      <c r="BH32" s="716"/>
      <c r="BI32" s="716"/>
      <c r="BJ32" s="716"/>
      <c r="BK32" s="716"/>
      <c r="BL32" s="716"/>
      <c r="BM32" s="716"/>
      <c r="BN32" s="716"/>
      <c r="BO32" s="716"/>
      <c r="BP32" s="716"/>
      <c r="BQ32" s="716"/>
      <c r="BR32" s="716"/>
      <c r="BS32" s="716"/>
      <c r="BT32" s="716"/>
      <c r="BU32" s="716"/>
      <c r="BV32" s="716"/>
      <c r="BW32" s="716"/>
      <c r="BX32" s="716"/>
      <c r="BY32" s="716"/>
      <c r="BZ32" s="716"/>
      <c r="CA32" s="716"/>
      <c r="CB32" s="716"/>
      <c r="CC32" s="716"/>
      <c r="CD32" s="716"/>
      <c r="CE32" s="716"/>
      <c r="CF32" s="716"/>
      <c r="CG32" s="716"/>
      <c r="CH32" s="716"/>
      <c r="CI32" s="716"/>
      <c r="CJ32" s="716"/>
      <c r="CK32" s="716"/>
      <c r="CL32" s="716"/>
      <c r="CM32" s="716"/>
      <c r="CN32" s="716"/>
      <c r="CO32" s="716"/>
      <c r="CP32" s="716"/>
      <c r="CQ32" s="716"/>
      <c r="CR32" s="716"/>
      <c r="CS32" s="716"/>
      <c r="CT32" s="716"/>
      <c r="CU32" s="716"/>
      <c r="CV32" s="716"/>
      <c r="CW32" s="716"/>
      <c r="CX32" s="716"/>
      <c r="CY32" s="716"/>
      <c r="CZ32" s="716"/>
      <c r="DA32" s="716"/>
      <c r="DB32" s="716"/>
      <c r="DC32" s="716"/>
      <c r="DD32" s="716"/>
      <c r="DE32" s="716"/>
      <c r="DF32" s="716"/>
      <c r="DG32" s="716"/>
      <c r="DH32" s="716"/>
      <c r="DI32" s="716"/>
      <c r="DJ32" s="716"/>
      <c r="DK32" s="716"/>
      <c r="DL32" s="716"/>
      <c r="DM32" s="716"/>
      <c r="DN32" s="716"/>
      <c r="DO32" s="716"/>
      <c r="DP32" s="716"/>
      <c r="DQ32" s="716"/>
      <c r="DR32" s="716"/>
      <c r="DS32" s="716"/>
      <c r="DT32" s="716"/>
      <c r="DU32" s="716"/>
      <c r="DV32" s="716"/>
      <c r="DW32" s="716"/>
      <c r="DX32" s="716"/>
      <c r="DY32" s="716"/>
      <c r="DZ32" s="718"/>
      <c r="EA32" s="722"/>
      <c r="EB32" s="718"/>
      <c r="EC32" s="719"/>
      <c r="ED32" s="31"/>
      <c r="EE32" s="98"/>
      <c r="EF32" s="97"/>
      <c r="EG32" s="97"/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0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hidden="1" customHeight="1" x14ac:dyDescent="0.2">
      <c r="A33" s="65"/>
      <c r="B33" s="119"/>
      <c r="C33" s="53"/>
      <c r="D33" s="91"/>
      <c r="E33" s="140"/>
      <c r="F33" s="720"/>
      <c r="G33" s="721"/>
      <c r="H33" s="695"/>
      <c r="I33" s="696"/>
      <c r="J33" s="695"/>
      <c r="K33" s="696"/>
      <c r="L33" s="695"/>
      <c r="M33" s="696"/>
      <c r="N33" s="695"/>
      <c r="O33" s="696"/>
      <c r="P33" s="695"/>
      <c r="Q33" s="696"/>
      <c r="R33" s="695"/>
      <c r="S33" s="696"/>
      <c r="T33" s="695"/>
      <c r="U33" s="696"/>
      <c r="V33" s="695"/>
      <c r="W33" s="696"/>
      <c r="X33" s="695"/>
      <c r="Y33" s="696"/>
      <c r="Z33" s="695"/>
      <c r="AA33" s="696"/>
      <c r="AB33" s="695"/>
      <c r="AC33" s="696"/>
      <c r="AD33" s="695"/>
      <c r="AE33" s="696"/>
      <c r="AF33" s="695"/>
      <c r="AG33" s="696"/>
      <c r="AH33" s="695"/>
      <c r="AI33" s="696"/>
      <c r="AJ33" s="695"/>
      <c r="AK33" s="696"/>
      <c r="AL33" s="695"/>
      <c r="AM33" s="696"/>
      <c r="AN33" s="695"/>
      <c r="AO33" s="696"/>
      <c r="AP33" s="695"/>
      <c r="AQ33" s="696"/>
      <c r="AR33" s="695"/>
      <c r="AS33" s="696"/>
      <c r="AT33" s="695"/>
      <c r="AU33" s="696"/>
      <c r="AV33" s="695"/>
      <c r="AW33" s="696"/>
      <c r="AX33" s="695"/>
      <c r="AY33" s="696"/>
      <c r="AZ33" s="695"/>
      <c r="BA33" s="696"/>
      <c r="BB33" s="695"/>
      <c r="BC33" s="696"/>
      <c r="BD33" s="695"/>
      <c r="BE33" s="696"/>
      <c r="BF33" s="695"/>
      <c r="BG33" s="696"/>
      <c r="BH33" s="695"/>
      <c r="BI33" s="696"/>
      <c r="BJ33" s="695"/>
      <c r="BK33" s="696"/>
      <c r="BL33" s="695"/>
      <c r="BM33" s="696"/>
      <c r="BN33" s="695"/>
      <c r="BO33" s="696"/>
      <c r="BP33" s="695"/>
      <c r="BQ33" s="696"/>
      <c r="BR33" s="695"/>
      <c r="BS33" s="696"/>
      <c r="BT33" s="695"/>
      <c r="BU33" s="696"/>
      <c r="BV33" s="695"/>
      <c r="BW33" s="696"/>
      <c r="BX33" s="695"/>
      <c r="BY33" s="696"/>
      <c r="BZ33" s="695"/>
      <c r="CA33" s="696"/>
      <c r="CB33" s="695"/>
      <c r="CC33" s="696"/>
      <c r="CD33" s="695"/>
      <c r="CE33" s="696"/>
      <c r="CF33" s="695"/>
      <c r="CG33" s="696"/>
      <c r="CH33" s="695"/>
      <c r="CI33" s="696"/>
      <c r="CJ33" s="695"/>
      <c r="CK33" s="696"/>
      <c r="CL33" s="695"/>
      <c r="CM33" s="696"/>
      <c r="CN33" s="695"/>
      <c r="CO33" s="696"/>
      <c r="CP33" s="695"/>
      <c r="CQ33" s="696"/>
      <c r="CR33" s="695"/>
      <c r="CS33" s="696"/>
      <c r="CT33" s="695"/>
      <c r="CU33" s="696"/>
      <c r="CV33" s="695"/>
      <c r="CW33" s="696"/>
      <c r="CX33" s="695"/>
      <c r="CY33" s="696"/>
      <c r="CZ33" s="695"/>
      <c r="DA33" s="696"/>
      <c r="DB33" s="695"/>
      <c r="DC33" s="696"/>
      <c r="DD33" s="695"/>
      <c r="DE33" s="696"/>
      <c r="DF33" s="695"/>
      <c r="DG33" s="696"/>
      <c r="DH33" s="695"/>
      <c r="DI33" s="696"/>
      <c r="DJ33" s="695"/>
      <c r="DK33" s="696"/>
      <c r="DL33" s="695"/>
      <c r="DM33" s="696"/>
      <c r="DN33" s="695"/>
      <c r="DO33" s="696"/>
      <c r="DP33" s="695"/>
      <c r="DQ33" s="696"/>
      <c r="DR33" s="695"/>
      <c r="DS33" s="696"/>
      <c r="DT33" s="695"/>
      <c r="DU33" s="696"/>
      <c r="DV33" s="695"/>
      <c r="DW33" s="696"/>
      <c r="DX33" s="695"/>
      <c r="DY33" s="696"/>
      <c r="DZ33" s="695"/>
      <c r="EA33" s="696"/>
      <c r="EB33" s="695"/>
      <c r="EC33" s="697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hidden="1" customHeight="1" x14ac:dyDescent="0.2">
      <c r="A34" s="65"/>
      <c r="B34" s="130" t="s">
        <v>23</v>
      </c>
      <c r="C34" s="53"/>
      <c r="D34" s="131" t="s">
        <v>19</v>
      </c>
      <c r="E34" s="140" t="s">
        <v>19</v>
      </c>
      <c r="F34" s="723"/>
      <c r="G34" s="723"/>
      <c r="H34" s="693"/>
      <c r="I34" s="693"/>
      <c r="J34" s="693"/>
      <c r="K34" s="693"/>
      <c r="L34" s="693"/>
      <c r="M34" s="693"/>
      <c r="N34" s="693"/>
      <c r="O34" s="693"/>
      <c r="P34" s="693"/>
      <c r="Q34" s="693"/>
      <c r="R34" s="693"/>
      <c r="S34" s="693"/>
      <c r="T34" s="693"/>
      <c r="U34" s="693"/>
      <c r="V34" s="693"/>
      <c r="W34" s="693"/>
      <c r="X34" s="693"/>
      <c r="Y34" s="693"/>
      <c r="Z34" s="693"/>
      <c r="AA34" s="693"/>
      <c r="AB34" s="693"/>
      <c r="AC34" s="693"/>
      <c r="AD34" s="693"/>
      <c r="AE34" s="693"/>
      <c r="AF34" s="693"/>
      <c r="AG34" s="693"/>
      <c r="AH34" s="693"/>
      <c r="AI34" s="693"/>
      <c r="AJ34" s="693"/>
      <c r="AK34" s="693"/>
      <c r="AL34" s="693"/>
      <c r="AM34" s="693"/>
      <c r="AN34" s="693"/>
      <c r="AO34" s="693"/>
      <c r="AP34" s="693"/>
      <c r="AQ34" s="693"/>
      <c r="AR34" s="693"/>
      <c r="AS34" s="693"/>
      <c r="AT34" s="693"/>
      <c r="AU34" s="693"/>
      <c r="AV34" s="693"/>
      <c r="AW34" s="693"/>
      <c r="AX34" s="693"/>
      <c r="AY34" s="693"/>
      <c r="AZ34" s="693"/>
      <c r="BA34" s="693"/>
      <c r="BB34" s="693"/>
      <c r="BC34" s="693"/>
      <c r="BD34" s="693"/>
      <c r="BE34" s="693"/>
      <c r="BF34" s="693"/>
      <c r="BG34" s="693"/>
      <c r="BH34" s="693"/>
      <c r="BI34" s="693"/>
      <c r="BJ34" s="693"/>
      <c r="BK34" s="693"/>
      <c r="BL34" s="693"/>
      <c r="BM34" s="693"/>
      <c r="BN34" s="693"/>
      <c r="BO34" s="693"/>
      <c r="BP34" s="693"/>
      <c r="BQ34" s="693"/>
      <c r="BR34" s="693"/>
      <c r="BS34" s="693"/>
      <c r="BT34" s="693"/>
      <c r="BU34" s="693"/>
      <c r="BV34" s="693"/>
      <c r="BW34" s="693"/>
      <c r="BX34" s="693"/>
      <c r="BY34" s="693"/>
      <c r="BZ34" s="693"/>
      <c r="CA34" s="693"/>
      <c r="CB34" s="693"/>
      <c r="CC34" s="693"/>
      <c r="CD34" s="693"/>
      <c r="CE34" s="693"/>
      <c r="CF34" s="693"/>
      <c r="CG34" s="693"/>
      <c r="CH34" s="693"/>
      <c r="CI34" s="693"/>
      <c r="CJ34" s="693"/>
      <c r="CK34" s="693"/>
      <c r="CL34" s="693"/>
      <c r="CM34" s="693"/>
      <c r="CN34" s="693"/>
      <c r="CO34" s="693"/>
      <c r="CP34" s="693"/>
      <c r="CQ34" s="693"/>
      <c r="CR34" s="693"/>
      <c r="CS34" s="693"/>
      <c r="CT34" s="693"/>
      <c r="CU34" s="693"/>
      <c r="CV34" s="693"/>
      <c r="CW34" s="693"/>
      <c r="CX34" s="693"/>
      <c r="CY34" s="693"/>
      <c r="CZ34" s="693"/>
      <c r="DA34" s="693"/>
      <c r="DB34" s="693"/>
      <c r="DC34" s="693"/>
      <c r="DD34" s="693"/>
      <c r="DE34" s="693"/>
      <c r="DF34" s="693"/>
      <c r="DG34" s="693"/>
      <c r="DH34" s="693"/>
      <c r="DI34" s="693"/>
      <c r="DJ34" s="693"/>
      <c r="DK34" s="693"/>
      <c r="DL34" s="693"/>
      <c r="DM34" s="693"/>
      <c r="DN34" s="693"/>
      <c r="DO34" s="693"/>
      <c r="DP34" s="693"/>
      <c r="DQ34" s="693"/>
      <c r="DR34" s="693"/>
      <c r="DS34" s="693"/>
      <c r="DT34" s="693"/>
      <c r="DU34" s="693"/>
      <c r="DV34" s="693"/>
      <c r="DW34" s="693"/>
      <c r="DX34" s="693"/>
      <c r="DY34" s="693"/>
      <c r="DZ34" s="695"/>
      <c r="EA34" s="696"/>
      <c r="EB34" s="695"/>
      <c r="EC34" s="697"/>
      <c r="ED34" s="31"/>
      <c r="EE34" s="98"/>
      <c r="EF34" s="97"/>
      <c r="EG34" s="97"/>
      <c r="EH34" s="99"/>
      <c r="EI34" s="31"/>
      <c r="EJ34" s="31"/>
      <c r="EK34" s="41">
        <f t="shared" si="3"/>
        <v>0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9" hidden="1" customHeight="1" x14ac:dyDescent="0.2">
      <c r="A35" s="65"/>
      <c r="B35" s="130"/>
      <c r="C35" s="53"/>
      <c r="D35" s="91"/>
      <c r="E35" s="140"/>
      <c r="F35" s="720"/>
      <c r="G35" s="721"/>
      <c r="H35" s="695"/>
      <c r="I35" s="696"/>
      <c r="J35" s="695"/>
      <c r="K35" s="696"/>
      <c r="L35" s="695"/>
      <c r="M35" s="696"/>
      <c r="N35" s="695"/>
      <c r="O35" s="696"/>
      <c r="P35" s="695"/>
      <c r="Q35" s="696"/>
      <c r="R35" s="695"/>
      <c r="S35" s="696"/>
      <c r="T35" s="695"/>
      <c r="U35" s="696"/>
      <c r="V35" s="695"/>
      <c r="W35" s="696"/>
      <c r="X35" s="695"/>
      <c r="Y35" s="696"/>
      <c r="Z35" s="695"/>
      <c r="AA35" s="696"/>
      <c r="AB35" s="695"/>
      <c r="AC35" s="696"/>
      <c r="AD35" s="695"/>
      <c r="AE35" s="696"/>
      <c r="AF35" s="695"/>
      <c r="AG35" s="696"/>
      <c r="AH35" s="695"/>
      <c r="AI35" s="696"/>
      <c r="AJ35" s="695"/>
      <c r="AK35" s="696"/>
      <c r="AL35" s="695"/>
      <c r="AM35" s="696"/>
      <c r="AN35" s="695"/>
      <c r="AO35" s="696"/>
      <c r="AP35" s="695"/>
      <c r="AQ35" s="696"/>
      <c r="AR35" s="695"/>
      <c r="AS35" s="696"/>
      <c r="AT35" s="695"/>
      <c r="AU35" s="696"/>
      <c r="AV35" s="695"/>
      <c r="AW35" s="696"/>
      <c r="AX35" s="695"/>
      <c r="AY35" s="696"/>
      <c r="AZ35" s="695"/>
      <c r="BA35" s="696"/>
      <c r="BB35" s="695"/>
      <c r="BC35" s="696"/>
      <c r="BD35" s="695"/>
      <c r="BE35" s="696"/>
      <c r="BF35" s="695"/>
      <c r="BG35" s="696"/>
      <c r="BH35" s="695"/>
      <c r="BI35" s="696"/>
      <c r="BJ35" s="695"/>
      <c r="BK35" s="696"/>
      <c r="BL35" s="695"/>
      <c r="BM35" s="696"/>
      <c r="BN35" s="695"/>
      <c r="BO35" s="696"/>
      <c r="BP35" s="695"/>
      <c r="BQ35" s="696"/>
      <c r="BR35" s="695"/>
      <c r="BS35" s="696"/>
      <c r="BT35" s="695"/>
      <c r="BU35" s="696"/>
      <c r="BV35" s="695"/>
      <c r="BW35" s="696"/>
      <c r="BX35" s="695"/>
      <c r="BY35" s="696"/>
      <c r="BZ35" s="695"/>
      <c r="CA35" s="696"/>
      <c r="CB35" s="695"/>
      <c r="CC35" s="696"/>
      <c r="CD35" s="695"/>
      <c r="CE35" s="696"/>
      <c r="CF35" s="695"/>
      <c r="CG35" s="696"/>
      <c r="CH35" s="695"/>
      <c r="CI35" s="696"/>
      <c r="CJ35" s="695"/>
      <c r="CK35" s="696"/>
      <c r="CL35" s="695"/>
      <c r="CM35" s="696"/>
      <c r="CN35" s="695"/>
      <c r="CO35" s="696"/>
      <c r="CP35" s="695"/>
      <c r="CQ35" s="696"/>
      <c r="CR35" s="695"/>
      <c r="CS35" s="696"/>
      <c r="CT35" s="695"/>
      <c r="CU35" s="696"/>
      <c r="CV35" s="695"/>
      <c r="CW35" s="696"/>
      <c r="CX35" s="695"/>
      <c r="CY35" s="696"/>
      <c r="CZ35" s="695"/>
      <c r="DA35" s="696"/>
      <c r="DB35" s="695"/>
      <c r="DC35" s="696"/>
      <c r="DD35" s="695"/>
      <c r="DE35" s="696"/>
      <c r="DF35" s="695"/>
      <c r="DG35" s="696"/>
      <c r="DH35" s="695"/>
      <c r="DI35" s="696"/>
      <c r="DJ35" s="695"/>
      <c r="DK35" s="696"/>
      <c r="DL35" s="695"/>
      <c r="DM35" s="696"/>
      <c r="DN35" s="695"/>
      <c r="DO35" s="696"/>
      <c r="DP35" s="695"/>
      <c r="DQ35" s="696"/>
      <c r="DR35" s="695"/>
      <c r="DS35" s="696"/>
      <c r="DT35" s="695"/>
      <c r="DU35" s="696"/>
      <c r="DV35" s="695"/>
      <c r="DW35" s="696"/>
      <c r="DX35" s="695"/>
      <c r="DY35" s="696"/>
      <c r="DZ35" s="695"/>
      <c r="EA35" s="696"/>
      <c r="EB35" s="695"/>
      <c r="EC35" s="697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19" t="s">
        <v>25</v>
      </c>
      <c r="C36" s="53"/>
      <c r="D36" s="131" t="s">
        <v>19</v>
      </c>
      <c r="E36" s="140" t="s">
        <v>19</v>
      </c>
      <c r="F36" s="723"/>
      <c r="G36" s="723"/>
      <c r="H36" s="693"/>
      <c r="I36" s="693"/>
      <c r="J36" s="693"/>
      <c r="K36" s="693"/>
      <c r="L36" s="693"/>
      <c r="M36" s="693"/>
      <c r="N36" s="693"/>
      <c r="O36" s="693"/>
      <c r="P36" s="693"/>
      <c r="Q36" s="693"/>
      <c r="R36" s="693"/>
      <c r="S36" s="693"/>
      <c r="T36" s="693"/>
      <c r="U36" s="693"/>
      <c r="V36" s="693"/>
      <c r="W36" s="693"/>
      <c r="X36" s="693"/>
      <c r="Y36" s="693"/>
      <c r="Z36" s="693"/>
      <c r="AA36" s="693"/>
      <c r="AB36" s="693"/>
      <c r="AC36" s="693"/>
      <c r="AD36" s="693"/>
      <c r="AE36" s="693"/>
      <c r="AF36" s="693"/>
      <c r="AG36" s="693"/>
      <c r="AH36" s="693"/>
      <c r="AI36" s="693"/>
      <c r="AJ36" s="693"/>
      <c r="AK36" s="693"/>
      <c r="AL36" s="693"/>
      <c r="AM36" s="693"/>
      <c r="AN36" s="693"/>
      <c r="AO36" s="693"/>
      <c r="AP36" s="693"/>
      <c r="AQ36" s="693"/>
      <c r="AR36" s="693"/>
      <c r="AS36" s="693"/>
      <c r="AT36" s="693"/>
      <c r="AU36" s="693"/>
      <c r="AV36" s="693"/>
      <c r="AW36" s="693"/>
      <c r="AX36" s="693"/>
      <c r="AY36" s="693"/>
      <c r="AZ36" s="693"/>
      <c r="BA36" s="693"/>
      <c r="BB36" s="693"/>
      <c r="BC36" s="693"/>
      <c r="BD36" s="693"/>
      <c r="BE36" s="693"/>
      <c r="BF36" s="693"/>
      <c r="BG36" s="693"/>
      <c r="BH36" s="693"/>
      <c r="BI36" s="693"/>
      <c r="BJ36" s="693"/>
      <c r="BK36" s="693"/>
      <c r="BL36" s="693"/>
      <c r="BM36" s="693"/>
      <c r="BN36" s="693"/>
      <c r="BO36" s="693"/>
      <c r="BP36" s="693"/>
      <c r="BQ36" s="693"/>
      <c r="BR36" s="693"/>
      <c r="BS36" s="693"/>
      <c r="BT36" s="693"/>
      <c r="BU36" s="693"/>
      <c r="BV36" s="693"/>
      <c r="BW36" s="693"/>
      <c r="BX36" s="693"/>
      <c r="BY36" s="693"/>
      <c r="BZ36" s="693"/>
      <c r="CA36" s="693"/>
      <c r="CB36" s="693"/>
      <c r="CC36" s="693"/>
      <c r="CD36" s="693"/>
      <c r="CE36" s="693"/>
      <c r="CF36" s="693"/>
      <c r="CG36" s="693"/>
      <c r="CH36" s="693"/>
      <c r="CI36" s="693"/>
      <c r="CJ36" s="693"/>
      <c r="CK36" s="693"/>
      <c r="CL36" s="693"/>
      <c r="CM36" s="693"/>
      <c r="CN36" s="693"/>
      <c r="CO36" s="693"/>
      <c r="CP36" s="693"/>
      <c r="CQ36" s="693"/>
      <c r="CR36" s="693"/>
      <c r="CS36" s="693"/>
      <c r="CT36" s="693"/>
      <c r="CU36" s="693"/>
      <c r="CV36" s="693"/>
      <c r="CW36" s="693"/>
      <c r="CX36" s="693"/>
      <c r="CY36" s="693"/>
      <c r="CZ36" s="693"/>
      <c r="DA36" s="693"/>
      <c r="DB36" s="693"/>
      <c r="DC36" s="693"/>
      <c r="DD36" s="693"/>
      <c r="DE36" s="693"/>
      <c r="DF36" s="693"/>
      <c r="DG36" s="693"/>
      <c r="DH36" s="693"/>
      <c r="DI36" s="693"/>
      <c r="DJ36" s="693"/>
      <c r="DK36" s="693"/>
      <c r="DL36" s="693"/>
      <c r="DM36" s="693"/>
      <c r="DN36" s="693"/>
      <c r="DO36" s="693"/>
      <c r="DP36" s="693"/>
      <c r="DQ36" s="693"/>
      <c r="DR36" s="693"/>
      <c r="DS36" s="693"/>
      <c r="DT36" s="693"/>
      <c r="DU36" s="693"/>
      <c r="DV36" s="693"/>
      <c r="DW36" s="693"/>
      <c r="DX36" s="693"/>
      <c r="DY36" s="693"/>
      <c r="DZ36" s="695"/>
      <c r="EA36" s="696"/>
      <c r="EB36" s="695"/>
      <c r="EC36" s="697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32"/>
      <c r="C37" s="103"/>
      <c r="D37" s="91"/>
      <c r="E37" s="141"/>
      <c r="F37" s="775"/>
      <c r="G37" s="776"/>
      <c r="H37" s="771"/>
      <c r="I37" s="772"/>
      <c r="J37" s="771"/>
      <c r="K37" s="772"/>
      <c r="L37" s="771"/>
      <c r="M37" s="772"/>
      <c r="N37" s="771"/>
      <c r="O37" s="772"/>
      <c r="P37" s="771"/>
      <c r="Q37" s="772"/>
      <c r="R37" s="771"/>
      <c r="S37" s="772"/>
      <c r="T37" s="771"/>
      <c r="U37" s="772"/>
      <c r="V37" s="771"/>
      <c r="W37" s="772"/>
      <c r="X37" s="771"/>
      <c r="Y37" s="772"/>
      <c r="Z37" s="771"/>
      <c r="AA37" s="772"/>
      <c r="AB37" s="771"/>
      <c r="AC37" s="772"/>
      <c r="AD37" s="771"/>
      <c r="AE37" s="772"/>
      <c r="AF37" s="771"/>
      <c r="AG37" s="772"/>
      <c r="AH37" s="771"/>
      <c r="AI37" s="772"/>
      <c r="AJ37" s="771"/>
      <c r="AK37" s="772"/>
      <c r="AL37" s="771"/>
      <c r="AM37" s="772"/>
      <c r="AN37" s="771"/>
      <c r="AO37" s="772"/>
      <c r="AP37" s="771"/>
      <c r="AQ37" s="772"/>
      <c r="AR37" s="771"/>
      <c r="AS37" s="772"/>
      <c r="AT37" s="771"/>
      <c r="AU37" s="772"/>
      <c r="AV37" s="771"/>
      <c r="AW37" s="772"/>
      <c r="AX37" s="771"/>
      <c r="AY37" s="772"/>
      <c r="AZ37" s="771"/>
      <c r="BA37" s="772"/>
      <c r="BB37" s="771"/>
      <c r="BC37" s="772"/>
      <c r="BD37" s="771"/>
      <c r="BE37" s="772"/>
      <c r="BF37" s="771"/>
      <c r="BG37" s="772"/>
      <c r="BH37" s="771"/>
      <c r="BI37" s="772"/>
      <c r="BJ37" s="771"/>
      <c r="BK37" s="772"/>
      <c r="BL37" s="771"/>
      <c r="BM37" s="772"/>
      <c r="BN37" s="771"/>
      <c r="BO37" s="772"/>
      <c r="BP37" s="771"/>
      <c r="BQ37" s="772"/>
      <c r="BR37" s="771"/>
      <c r="BS37" s="772"/>
      <c r="BT37" s="771"/>
      <c r="BU37" s="772"/>
      <c r="BV37" s="771"/>
      <c r="BW37" s="772"/>
      <c r="BX37" s="771"/>
      <c r="BY37" s="772"/>
      <c r="BZ37" s="771"/>
      <c r="CA37" s="772"/>
      <c r="CB37" s="771"/>
      <c r="CC37" s="772"/>
      <c r="CD37" s="771"/>
      <c r="CE37" s="772"/>
      <c r="CF37" s="771"/>
      <c r="CG37" s="772"/>
      <c r="CH37" s="771"/>
      <c r="CI37" s="772"/>
      <c r="CJ37" s="771"/>
      <c r="CK37" s="772"/>
      <c r="CL37" s="771"/>
      <c r="CM37" s="772"/>
      <c r="CN37" s="771"/>
      <c r="CO37" s="772"/>
      <c r="CP37" s="771"/>
      <c r="CQ37" s="772"/>
      <c r="CR37" s="771"/>
      <c r="CS37" s="772"/>
      <c r="CT37" s="771"/>
      <c r="CU37" s="772"/>
      <c r="CV37" s="771"/>
      <c r="CW37" s="772"/>
      <c r="CX37" s="771"/>
      <c r="CY37" s="772"/>
      <c r="CZ37" s="771"/>
      <c r="DA37" s="772"/>
      <c r="DB37" s="771"/>
      <c r="DC37" s="772"/>
      <c r="DD37" s="771"/>
      <c r="DE37" s="772"/>
      <c r="DF37" s="771"/>
      <c r="DG37" s="772"/>
      <c r="DH37" s="771"/>
      <c r="DI37" s="772"/>
      <c r="DJ37" s="771"/>
      <c r="DK37" s="772"/>
      <c r="DL37" s="771"/>
      <c r="DM37" s="772"/>
      <c r="DN37" s="771"/>
      <c r="DO37" s="772"/>
      <c r="DP37" s="771"/>
      <c r="DQ37" s="772"/>
      <c r="DR37" s="771"/>
      <c r="DS37" s="772"/>
      <c r="DT37" s="771"/>
      <c r="DU37" s="772"/>
      <c r="DV37" s="771"/>
      <c r="DW37" s="772"/>
      <c r="DX37" s="771"/>
      <c r="DY37" s="772"/>
      <c r="DZ37" s="771"/>
      <c r="EA37" s="772"/>
      <c r="EB37" s="771"/>
      <c r="EC37" s="800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customHeight="1" x14ac:dyDescent="0.2">
      <c r="A38" s="65"/>
      <c r="B38" s="105" t="s">
        <v>25</v>
      </c>
      <c r="C38" s="106" t="s">
        <v>36</v>
      </c>
      <c r="D38" s="107" t="s">
        <v>30</v>
      </c>
      <c r="E38" s="138" t="s">
        <v>21</v>
      </c>
      <c r="F38" s="773"/>
      <c r="G38" s="773"/>
      <c r="H38" s="706">
        <v>20</v>
      </c>
      <c r="I38" s="706"/>
      <c r="J38" s="706">
        <v>20</v>
      </c>
      <c r="K38" s="706"/>
      <c r="L38" s="706">
        <v>20</v>
      </c>
      <c r="M38" s="706"/>
      <c r="N38" s="706">
        <v>20</v>
      </c>
      <c r="O38" s="706"/>
      <c r="P38" s="706">
        <v>20</v>
      </c>
      <c r="Q38" s="706"/>
      <c r="R38" s="706">
        <v>20</v>
      </c>
      <c r="S38" s="706"/>
      <c r="T38" s="706">
        <v>20</v>
      </c>
      <c r="U38" s="706"/>
      <c r="V38" s="706">
        <v>20</v>
      </c>
      <c r="W38" s="706"/>
      <c r="X38" s="706">
        <v>20</v>
      </c>
      <c r="Y38" s="706"/>
      <c r="Z38" s="706">
        <v>20</v>
      </c>
      <c r="AA38" s="706"/>
      <c r="AB38" s="706">
        <v>20</v>
      </c>
      <c r="AC38" s="706"/>
      <c r="AD38" s="706">
        <v>20</v>
      </c>
      <c r="AE38" s="706"/>
      <c r="AF38" s="706">
        <v>20</v>
      </c>
      <c r="AG38" s="706"/>
      <c r="AH38" s="706">
        <v>20</v>
      </c>
      <c r="AI38" s="706"/>
      <c r="AJ38" s="706">
        <v>20</v>
      </c>
      <c r="AK38" s="706"/>
      <c r="AL38" s="706">
        <v>20</v>
      </c>
      <c r="AM38" s="706"/>
      <c r="AN38" s="706">
        <v>20</v>
      </c>
      <c r="AO38" s="706"/>
      <c r="AP38" s="706">
        <v>30</v>
      </c>
      <c r="AQ38" s="706"/>
      <c r="AR38" s="706">
        <v>40</v>
      </c>
      <c r="AS38" s="706"/>
      <c r="AT38" s="706">
        <v>40</v>
      </c>
      <c r="AU38" s="706"/>
      <c r="AV38" s="706">
        <v>40</v>
      </c>
      <c r="AW38" s="706"/>
      <c r="AX38" s="706">
        <v>40</v>
      </c>
      <c r="AY38" s="706"/>
      <c r="AZ38" s="706">
        <v>40</v>
      </c>
      <c r="BA38" s="706"/>
      <c r="BB38" s="706">
        <v>40</v>
      </c>
      <c r="BC38" s="706"/>
      <c r="BD38" s="706">
        <v>40</v>
      </c>
      <c r="BE38" s="706"/>
      <c r="BF38" s="706">
        <v>40</v>
      </c>
      <c r="BG38" s="706"/>
      <c r="BH38" s="706">
        <v>40</v>
      </c>
      <c r="BI38" s="706"/>
      <c r="BJ38" s="706">
        <v>40</v>
      </c>
      <c r="BK38" s="706"/>
      <c r="BL38" s="706">
        <v>40</v>
      </c>
      <c r="BM38" s="706"/>
      <c r="BN38" s="706">
        <v>40</v>
      </c>
      <c r="BO38" s="706"/>
      <c r="BP38" s="706">
        <v>40</v>
      </c>
      <c r="BQ38" s="706"/>
      <c r="BR38" s="706">
        <v>40</v>
      </c>
      <c r="BS38" s="706"/>
      <c r="BT38" s="706">
        <v>40</v>
      </c>
      <c r="BU38" s="706"/>
      <c r="BV38" s="706">
        <v>40</v>
      </c>
      <c r="BW38" s="706"/>
      <c r="BX38" s="706">
        <v>40</v>
      </c>
      <c r="BY38" s="706"/>
      <c r="BZ38" s="706">
        <v>40</v>
      </c>
      <c r="CA38" s="706"/>
      <c r="CB38" s="706">
        <v>40</v>
      </c>
      <c r="CC38" s="706"/>
      <c r="CD38" s="706">
        <v>40</v>
      </c>
      <c r="CE38" s="706"/>
      <c r="CF38" s="706">
        <v>40</v>
      </c>
      <c r="CG38" s="706"/>
      <c r="CH38" s="706">
        <v>40</v>
      </c>
      <c r="CI38" s="706"/>
      <c r="CJ38" s="706">
        <v>50</v>
      </c>
      <c r="CK38" s="706"/>
      <c r="CL38" s="706">
        <v>40</v>
      </c>
      <c r="CM38" s="706"/>
      <c r="CN38" s="706">
        <v>40</v>
      </c>
      <c r="CO38" s="706"/>
      <c r="CP38" s="706">
        <v>40</v>
      </c>
      <c r="CQ38" s="706"/>
      <c r="CR38" s="706">
        <v>40</v>
      </c>
      <c r="CS38" s="706"/>
      <c r="CT38" s="706">
        <v>40</v>
      </c>
      <c r="CU38" s="706"/>
      <c r="CV38" s="706">
        <v>40</v>
      </c>
      <c r="CW38" s="706"/>
      <c r="CX38" s="706">
        <v>40</v>
      </c>
      <c r="CY38" s="706"/>
      <c r="CZ38" s="706">
        <v>40</v>
      </c>
      <c r="DA38" s="706"/>
      <c r="DB38" s="706">
        <v>40</v>
      </c>
      <c r="DC38" s="706"/>
      <c r="DD38" s="706">
        <v>40</v>
      </c>
      <c r="DE38" s="706"/>
      <c r="DF38" s="706">
        <v>40</v>
      </c>
      <c r="DG38" s="706"/>
      <c r="DH38" s="706">
        <v>40</v>
      </c>
      <c r="DI38" s="706"/>
      <c r="DJ38" s="706">
        <v>40</v>
      </c>
      <c r="DK38" s="706"/>
      <c r="DL38" s="687"/>
      <c r="DM38" s="688"/>
      <c r="DN38" s="687"/>
      <c r="DO38" s="688"/>
      <c r="DP38" s="687"/>
      <c r="DQ38" s="688"/>
      <c r="DR38" s="687"/>
      <c r="DS38" s="688"/>
      <c r="DT38" s="687"/>
      <c r="DU38" s="688"/>
      <c r="DV38" s="687"/>
      <c r="DW38" s="688"/>
      <c r="DX38" s="687"/>
      <c r="DY38" s="688"/>
      <c r="DZ38" s="687"/>
      <c r="EA38" s="688"/>
      <c r="EB38" s="687"/>
      <c r="EC38" s="691"/>
      <c r="ED38" s="31"/>
      <c r="EE38" s="98"/>
      <c r="EF38" s="97"/>
      <c r="EG38" s="97"/>
      <c r="EH38" s="99">
        <v>1</v>
      </c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1820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customHeight="1" thickBot="1" x14ac:dyDescent="0.25">
      <c r="A39" s="65"/>
      <c r="B39" s="120"/>
      <c r="C39" s="121"/>
      <c r="D39" s="122"/>
      <c r="E39" s="128"/>
      <c r="F39" s="769"/>
      <c r="G39" s="770"/>
      <c r="H39" s="700"/>
      <c r="I39" s="701"/>
      <c r="J39" s="700"/>
      <c r="K39" s="701"/>
      <c r="L39" s="700"/>
      <c r="M39" s="701"/>
      <c r="N39" s="700"/>
      <c r="O39" s="701"/>
      <c r="P39" s="700"/>
      <c r="Q39" s="701"/>
      <c r="R39" s="700"/>
      <c r="S39" s="701"/>
      <c r="T39" s="700"/>
      <c r="U39" s="701"/>
      <c r="V39" s="700"/>
      <c r="W39" s="701"/>
      <c r="X39" s="700"/>
      <c r="Y39" s="701"/>
      <c r="Z39" s="700"/>
      <c r="AA39" s="701"/>
      <c r="AB39" s="700"/>
      <c r="AC39" s="701"/>
      <c r="AD39" s="700"/>
      <c r="AE39" s="701"/>
      <c r="AF39" s="700"/>
      <c r="AG39" s="701"/>
      <c r="AH39" s="700"/>
      <c r="AI39" s="701"/>
      <c r="AJ39" s="700"/>
      <c r="AK39" s="701"/>
      <c r="AL39" s="700"/>
      <c r="AM39" s="701"/>
      <c r="AN39" s="700"/>
      <c r="AO39" s="701"/>
      <c r="AP39" s="700"/>
      <c r="AQ39" s="701"/>
      <c r="AR39" s="700"/>
      <c r="AS39" s="701"/>
      <c r="AT39" s="700"/>
      <c r="AU39" s="701"/>
      <c r="AV39" s="700"/>
      <c r="AW39" s="701"/>
      <c r="AX39" s="700"/>
      <c r="AY39" s="701"/>
      <c r="AZ39" s="700"/>
      <c r="BA39" s="701"/>
      <c r="BB39" s="700"/>
      <c r="BC39" s="701"/>
      <c r="BD39" s="700"/>
      <c r="BE39" s="701"/>
      <c r="BF39" s="700"/>
      <c r="BG39" s="701"/>
      <c r="BH39" s="700"/>
      <c r="BI39" s="701"/>
      <c r="BJ39" s="700"/>
      <c r="BK39" s="701"/>
      <c r="BL39" s="700"/>
      <c r="BM39" s="701"/>
      <c r="BN39" s="700"/>
      <c r="BO39" s="701"/>
      <c r="BP39" s="700"/>
      <c r="BQ39" s="701"/>
      <c r="BR39" s="700"/>
      <c r="BS39" s="701"/>
      <c r="BT39" s="700"/>
      <c r="BU39" s="701"/>
      <c r="BV39" s="700"/>
      <c r="BW39" s="701"/>
      <c r="BX39" s="700"/>
      <c r="BY39" s="701"/>
      <c r="BZ39" s="700"/>
      <c r="CA39" s="701"/>
      <c r="CB39" s="700"/>
      <c r="CC39" s="701"/>
      <c r="CD39" s="700"/>
      <c r="CE39" s="701"/>
      <c r="CF39" s="700"/>
      <c r="CG39" s="701"/>
      <c r="CH39" s="700"/>
      <c r="CI39" s="701"/>
      <c r="CJ39" s="700"/>
      <c r="CK39" s="701"/>
      <c r="CL39" s="700"/>
      <c r="CM39" s="701"/>
      <c r="CN39" s="700"/>
      <c r="CO39" s="701"/>
      <c r="CP39" s="700"/>
      <c r="CQ39" s="701"/>
      <c r="CR39" s="700"/>
      <c r="CS39" s="701"/>
      <c r="CT39" s="700"/>
      <c r="CU39" s="701"/>
      <c r="CV39" s="700"/>
      <c r="CW39" s="701"/>
      <c r="CX39" s="700"/>
      <c r="CY39" s="701"/>
      <c r="CZ39" s="700"/>
      <c r="DA39" s="701"/>
      <c r="DB39" s="700"/>
      <c r="DC39" s="701"/>
      <c r="DD39" s="700"/>
      <c r="DE39" s="701"/>
      <c r="DF39" s="700"/>
      <c r="DG39" s="701"/>
      <c r="DH39" s="700"/>
      <c r="DI39" s="701"/>
      <c r="DJ39" s="700"/>
      <c r="DK39" s="701"/>
      <c r="DL39" s="700"/>
      <c r="DM39" s="701"/>
      <c r="DN39" s="700"/>
      <c r="DO39" s="701"/>
      <c r="DP39" s="700"/>
      <c r="DQ39" s="701"/>
      <c r="DR39" s="700"/>
      <c r="DS39" s="701"/>
      <c r="DT39" s="700"/>
      <c r="DU39" s="701"/>
      <c r="DV39" s="700"/>
      <c r="DW39" s="701"/>
      <c r="DX39" s="700"/>
      <c r="DY39" s="701"/>
      <c r="DZ39" s="700"/>
      <c r="EA39" s="701"/>
      <c r="EB39" s="700"/>
      <c r="EC39" s="709"/>
      <c r="ED39" s="31"/>
      <c r="EE39" s="100"/>
      <c r="EF39" s="101"/>
      <c r="EG39" s="101"/>
      <c r="EH39" s="102"/>
      <c r="EI39" s="31"/>
      <c r="EJ39" s="31"/>
      <c r="EK39" s="33"/>
      <c r="EL39" s="38"/>
      <c r="EM39" s="38"/>
      <c r="EN39" s="35"/>
      <c r="EO39" s="31"/>
      <c r="EP39" s="31"/>
      <c r="EQ39" s="49"/>
      <c r="ER39" s="76"/>
      <c r="ES39" s="76"/>
      <c r="ET39" s="76"/>
      <c r="EU39" s="76"/>
      <c r="EV39" s="50"/>
    </row>
    <row r="40" spans="1:152" ht="5.25" customHeight="1" thickBot="1" x14ac:dyDescent="0.25">
      <c r="B40" s="116"/>
      <c r="C40" s="117"/>
      <c r="D40" s="118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E40" s="10"/>
      <c r="EF40" s="10"/>
      <c r="EG40" s="10"/>
      <c r="EH40" s="10"/>
      <c r="EK40" s="67"/>
      <c r="EL40" s="67"/>
      <c r="EM40" s="67"/>
      <c r="EN40" s="67"/>
      <c r="EQ40" s="65"/>
      <c r="ER40" s="70"/>
      <c r="ES40" s="70"/>
      <c r="ET40" s="70"/>
      <c r="EU40" s="70"/>
      <c r="EV40" s="50"/>
    </row>
    <row r="41" spans="1:152" ht="9" customHeight="1" thickBot="1" x14ac:dyDescent="0.25">
      <c r="B41" s="15"/>
      <c r="C41" s="729" t="s">
        <v>80</v>
      </c>
      <c r="D41" s="730"/>
      <c r="E41" s="19"/>
      <c r="F41" s="768">
        <f>SUM(F10:G39)</f>
        <v>0</v>
      </c>
      <c r="G41" s="725"/>
      <c r="H41" s="724">
        <f>SUM(H10:I39)</f>
        <v>140</v>
      </c>
      <c r="I41" s="725"/>
      <c r="J41" s="725">
        <f>SUM(J10:K39)</f>
        <v>140</v>
      </c>
      <c r="K41" s="725"/>
      <c r="L41" s="725">
        <f>SUM(L10:M39)</f>
        <v>160</v>
      </c>
      <c r="M41" s="725"/>
      <c r="N41" s="725">
        <f>SUM(N10:O39)</f>
        <v>160</v>
      </c>
      <c r="O41" s="725"/>
      <c r="P41" s="725">
        <f>SUM(P10:Q39)</f>
        <v>160</v>
      </c>
      <c r="Q41" s="725"/>
      <c r="R41" s="726">
        <f>SUM(R10:S39)</f>
        <v>160</v>
      </c>
      <c r="S41" s="727"/>
      <c r="T41" s="728">
        <f>SUM(T10:U39)</f>
        <v>355</v>
      </c>
      <c r="U41" s="725"/>
      <c r="V41" s="725">
        <f>SUM(V10:W39)</f>
        <v>495</v>
      </c>
      <c r="W41" s="725"/>
      <c r="X41" s="725">
        <f>SUM(X10:Y39)</f>
        <v>495</v>
      </c>
      <c r="Y41" s="725"/>
      <c r="Z41" s="725">
        <f>SUM(Z10:AA39)</f>
        <v>495</v>
      </c>
      <c r="AA41" s="725"/>
      <c r="AB41" s="725">
        <f>SUM(AB10:AC39)</f>
        <v>495</v>
      </c>
      <c r="AC41" s="725"/>
      <c r="AD41" s="725">
        <f>SUM(AD10:AE39)</f>
        <v>495</v>
      </c>
      <c r="AE41" s="725"/>
      <c r="AF41" s="725">
        <f>SUM(AF10:AG39)</f>
        <v>495</v>
      </c>
      <c r="AG41" s="725"/>
      <c r="AH41" s="725">
        <f>SUM(AH10:AI39)</f>
        <v>495</v>
      </c>
      <c r="AI41" s="725"/>
      <c r="AJ41" s="725">
        <f>SUM(AJ10:AK39)</f>
        <v>495</v>
      </c>
      <c r="AK41" s="725"/>
      <c r="AL41" s="725">
        <f>SUM(AL10:AM39)</f>
        <v>495</v>
      </c>
      <c r="AM41" s="725"/>
      <c r="AN41" s="725">
        <f>SUM(AN10:AO39)</f>
        <v>435</v>
      </c>
      <c r="AO41" s="725"/>
      <c r="AP41" s="726">
        <f>SUM(AP10:AQ39)</f>
        <v>460</v>
      </c>
      <c r="AQ41" s="727"/>
      <c r="AR41" s="728">
        <f>SUM(AR10:AS39)</f>
        <v>565</v>
      </c>
      <c r="AS41" s="725"/>
      <c r="AT41" s="725">
        <f>SUM(AT10:AU39)</f>
        <v>650</v>
      </c>
      <c r="AU41" s="725"/>
      <c r="AV41" s="725">
        <f>SUM(AV10:AW39)</f>
        <v>655</v>
      </c>
      <c r="AW41" s="725"/>
      <c r="AX41" s="725">
        <f>SUM(AX10:AY39)</f>
        <v>655</v>
      </c>
      <c r="AY41" s="725"/>
      <c r="AZ41" s="725">
        <f>SUM(AZ10:BA39)</f>
        <v>655</v>
      </c>
      <c r="BA41" s="725"/>
      <c r="BB41" s="725">
        <f>SUM(BB10:BC39)</f>
        <v>655</v>
      </c>
      <c r="BC41" s="725"/>
      <c r="BD41" s="725">
        <f>SUM(BD10:BE39)</f>
        <v>655</v>
      </c>
      <c r="BE41" s="725"/>
      <c r="BF41" s="725">
        <f>SUM(BF10:BG39)</f>
        <v>655</v>
      </c>
      <c r="BG41" s="725"/>
      <c r="BH41" s="725">
        <f>SUM(BH10:BI39)</f>
        <v>655</v>
      </c>
      <c r="BI41" s="725"/>
      <c r="BJ41" s="725">
        <f>SUM(BJ10:BK39)</f>
        <v>655</v>
      </c>
      <c r="BK41" s="725"/>
      <c r="BL41" s="725">
        <f>SUM(BL10:BM39)</f>
        <v>655</v>
      </c>
      <c r="BM41" s="725"/>
      <c r="BN41" s="726">
        <f>SUM(BN10:BO39)</f>
        <v>475</v>
      </c>
      <c r="BO41" s="727"/>
      <c r="BP41" s="728">
        <f>SUM(BP10:BQ39)</f>
        <v>410</v>
      </c>
      <c r="BQ41" s="725"/>
      <c r="BR41" s="725">
        <f>SUM(BR10:BS39)</f>
        <v>465</v>
      </c>
      <c r="BS41" s="725"/>
      <c r="BT41" s="725">
        <f>SUM(BT10:BU39)</f>
        <v>510</v>
      </c>
      <c r="BU41" s="725"/>
      <c r="BV41" s="725">
        <f>SUM(BV10:BW39)</f>
        <v>510</v>
      </c>
      <c r="BW41" s="725"/>
      <c r="BX41" s="725">
        <f>SUM(BX10:BY39)</f>
        <v>510</v>
      </c>
      <c r="BY41" s="725"/>
      <c r="BZ41" s="725">
        <f>SUM(BZ10:CA39)</f>
        <v>510</v>
      </c>
      <c r="CA41" s="725"/>
      <c r="CB41" s="725">
        <f>SUM(CB10:CC39)</f>
        <v>510</v>
      </c>
      <c r="CC41" s="725"/>
      <c r="CD41" s="725">
        <f>SUM(CD10:CE39)</f>
        <v>455</v>
      </c>
      <c r="CE41" s="725"/>
      <c r="CF41" s="725">
        <f>SUM(CF10:CG39)</f>
        <v>455</v>
      </c>
      <c r="CG41" s="725"/>
      <c r="CH41" s="725">
        <f>SUM(CH10:CI39)</f>
        <v>455</v>
      </c>
      <c r="CI41" s="725"/>
      <c r="CJ41" s="725">
        <f>SUM(CJ10:CK39)</f>
        <v>465</v>
      </c>
      <c r="CK41" s="725"/>
      <c r="CL41" s="726">
        <f>SUM(CL10:CM39)</f>
        <v>385</v>
      </c>
      <c r="CM41" s="727"/>
      <c r="CN41" s="728">
        <f>SUM(CN10:CO39)</f>
        <v>415</v>
      </c>
      <c r="CO41" s="725"/>
      <c r="CP41" s="725">
        <f>SUM(CP10:CQ39)</f>
        <v>485</v>
      </c>
      <c r="CQ41" s="725"/>
      <c r="CR41" s="725">
        <f>SUM(CR10:CS39)</f>
        <v>505</v>
      </c>
      <c r="CS41" s="725"/>
      <c r="CT41" s="725">
        <f>SUM(CT10:CU39)</f>
        <v>505</v>
      </c>
      <c r="CU41" s="725"/>
      <c r="CV41" s="725">
        <f>SUM(CV10:CW39)</f>
        <v>505</v>
      </c>
      <c r="CW41" s="725"/>
      <c r="CX41" s="725">
        <f>SUM(CX10:CY39)</f>
        <v>505</v>
      </c>
      <c r="CY41" s="725"/>
      <c r="CZ41" s="725">
        <f>SUM(CZ10:DA39)</f>
        <v>455</v>
      </c>
      <c r="DA41" s="725"/>
      <c r="DB41" s="725">
        <f>SUM(DB10:DC39)</f>
        <v>455</v>
      </c>
      <c r="DC41" s="725"/>
      <c r="DD41" s="725">
        <f>SUM(DD10:DE39)</f>
        <v>455</v>
      </c>
      <c r="DE41" s="725"/>
      <c r="DF41" s="725">
        <f>SUM(DF10:DG39)</f>
        <v>445</v>
      </c>
      <c r="DG41" s="725"/>
      <c r="DH41" s="725">
        <f>SUM(DH10:DI39)</f>
        <v>445</v>
      </c>
      <c r="DI41" s="725"/>
      <c r="DJ41" s="726">
        <f>SUM(DJ10:DK39)</f>
        <v>370</v>
      </c>
      <c r="DK41" s="727"/>
      <c r="DL41" s="728">
        <f>SUM(DL10:DM39)</f>
        <v>65</v>
      </c>
      <c r="DM41" s="725"/>
      <c r="DN41" s="725">
        <f>SUM(DN10:DO39)</f>
        <v>65</v>
      </c>
      <c r="DO41" s="725"/>
      <c r="DP41" s="725">
        <f>SUM(DP10:DQ39)</f>
        <v>55</v>
      </c>
      <c r="DQ41" s="725"/>
      <c r="DR41" s="725">
        <f>SUM(DR10:DS39)</f>
        <v>125</v>
      </c>
      <c r="DS41" s="725"/>
      <c r="DT41" s="725">
        <f>SUM(DT10:DU39)</f>
        <v>125</v>
      </c>
      <c r="DU41" s="725"/>
      <c r="DV41" s="725">
        <f>SUM(DV10:DW39)</f>
        <v>95</v>
      </c>
      <c r="DW41" s="725"/>
      <c r="DX41" s="725">
        <f>SUM(DX10:DY39)</f>
        <v>0</v>
      </c>
      <c r="DY41" s="725"/>
      <c r="DZ41" s="725">
        <f>SUM(DZ10:EA39)</f>
        <v>0</v>
      </c>
      <c r="EA41" s="725"/>
      <c r="EB41" s="725">
        <f>SUM(EB10:EC39)</f>
        <v>0</v>
      </c>
      <c r="EC41" s="732"/>
      <c r="ED41" s="50"/>
      <c r="EI41" s="65"/>
      <c r="EJ41" s="65"/>
      <c r="EK41" s="733">
        <f>SUM(EK10:EN39)</f>
        <v>25925</v>
      </c>
      <c r="EL41" s="734"/>
      <c r="EM41" s="734"/>
      <c r="EN41" s="735"/>
      <c r="EO41" s="50"/>
      <c r="EP41" s="65"/>
      <c r="EQ41" s="49"/>
      <c r="ER41" s="70"/>
      <c r="ES41" s="70"/>
      <c r="ET41" s="70"/>
      <c r="EU41" s="70"/>
      <c r="EV41" s="50"/>
    </row>
    <row r="42" spans="1:152" s="182" customFormat="1" ht="9" customHeight="1" x14ac:dyDescent="0.2">
      <c r="B42" s="187"/>
      <c r="C42" s="172" t="s">
        <v>81</v>
      </c>
      <c r="D42" s="173"/>
      <c r="E42" s="236"/>
      <c r="F42" s="750">
        <f>SUM(F41:S41)</f>
        <v>920</v>
      </c>
      <c r="G42" s="750"/>
      <c r="H42" s="750"/>
      <c r="I42" s="750"/>
      <c r="J42" s="750"/>
      <c r="K42" s="750"/>
      <c r="L42" s="750"/>
      <c r="M42" s="750"/>
      <c r="N42" s="750"/>
      <c r="O42" s="750"/>
      <c r="P42" s="750"/>
      <c r="Q42" s="750"/>
      <c r="R42" s="750"/>
      <c r="S42" s="750"/>
      <c r="T42" s="750">
        <f>SUM(T41:AQ41)</f>
        <v>5705</v>
      </c>
      <c r="U42" s="750"/>
      <c r="V42" s="750"/>
      <c r="W42" s="750"/>
      <c r="X42" s="750"/>
      <c r="Y42" s="750"/>
      <c r="Z42" s="750"/>
      <c r="AA42" s="750"/>
      <c r="AB42" s="750"/>
      <c r="AC42" s="750"/>
      <c r="AD42" s="750"/>
      <c r="AE42" s="750"/>
      <c r="AF42" s="750"/>
      <c r="AG42" s="750"/>
      <c r="AH42" s="750"/>
      <c r="AI42" s="750"/>
      <c r="AJ42" s="750"/>
      <c r="AK42" s="750"/>
      <c r="AL42" s="750"/>
      <c r="AM42" s="750"/>
      <c r="AN42" s="750"/>
      <c r="AO42" s="750"/>
      <c r="AP42" s="750"/>
      <c r="AQ42" s="750"/>
      <c r="AR42" s="750">
        <f>SUM(AR41:BO41)</f>
        <v>7585</v>
      </c>
      <c r="AS42" s="750"/>
      <c r="AT42" s="750"/>
      <c r="AU42" s="750"/>
      <c r="AV42" s="750"/>
      <c r="AW42" s="750"/>
      <c r="AX42" s="750"/>
      <c r="AY42" s="750"/>
      <c r="AZ42" s="750"/>
      <c r="BA42" s="750"/>
      <c r="BB42" s="750"/>
      <c r="BC42" s="750"/>
      <c r="BD42" s="750"/>
      <c r="BE42" s="750"/>
      <c r="BF42" s="750"/>
      <c r="BG42" s="750"/>
      <c r="BH42" s="750"/>
      <c r="BI42" s="750"/>
      <c r="BJ42" s="750"/>
      <c r="BK42" s="750"/>
      <c r="BL42" s="750"/>
      <c r="BM42" s="750"/>
      <c r="BN42" s="750"/>
      <c r="BO42" s="750"/>
      <c r="BP42" s="750">
        <f>SUM(BP41:CM41)</f>
        <v>5640</v>
      </c>
      <c r="BQ42" s="750"/>
      <c r="BR42" s="750"/>
      <c r="BS42" s="750"/>
      <c r="BT42" s="750"/>
      <c r="BU42" s="750"/>
      <c r="BV42" s="750"/>
      <c r="BW42" s="750"/>
      <c r="BX42" s="750"/>
      <c r="BY42" s="750"/>
      <c r="BZ42" s="750"/>
      <c r="CA42" s="750"/>
      <c r="CB42" s="750"/>
      <c r="CC42" s="750"/>
      <c r="CD42" s="750"/>
      <c r="CE42" s="750"/>
      <c r="CF42" s="750"/>
      <c r="CG42" s="750"/>
      <c r="CH42" s="750"/>
      <c r="CI42" s="750"/>
      <c r="CJ42" s="750"/>
      <c r="CK42" s="750"/>
      <c r="CL42" s="750"/>
      <c r="CM42" s="750"/>
      <c r="CN42" s="750">
        <f>SUM(CN41:DK41)</f>
        <v>5545</v>
      </c>
      <c r="CO42" s="750"/>
      <c r="CP42" s="750"/>
      <c r="CQ42" s="750"/>
      <c r="CR42" s="750"/>
      <c r="CS42" s="750"/>
      <c r="CT42" s="750"/>
      <c r="CU42" s="750"/>
      <c r="CV42" s="750"/>
      <c r="CW42" s="750"/>
      <c r="CX42" s="750"/>
      <c r="CY42" s="750"/>
      <c r="CZ42" s="750"/>
      <c r="DA42" s="750"/>
      <c r="DB42" s="750"/>
      <c r="DC42" s="750"/>
      <c r="DD42" s="750"/>
      <c r="DE42" s="750"/>
      <c r="DF42" s="750"/>
      <c r="DG42" s="750"/>
      <c r="DH42" s="750"/>
      <c r="DI42" s="750"/>
      <c r="DJ42" s="750"/>
      <c r="DK42" s="750"/>
      <c r="DL42" s="750">
        <f>SUM(DL41:EC41)</f>
        <v>530</v>
      </c>
      <c r="DM42" s="750"/>
      <c r="DN42" s="750"/>
      <c r="DO42" s="750"/>
      <c r="DP42" s="750"/>
      <c r="DQ42" s="750"/>
      <c r="DR42" s="750"/>
      <c r="DS42" s="750"/>
      <c r="DT42" s="750"/>
      <c r="DU42" s="750"/>
      <c r="DV42" s="750"/>
      <c r="DW42" s="750"/>
      <c r="DX42" s="750"/>
      <c r="DY42" s="750"/>
      <c r="DZ42" s="750"/>
      <c r="EA42" s="750"/>
      <c r="EB42" s="750"/>
      <c r="EC42" s="750"/>
      <c r="ED42" s="50"/>
      <c r="EI42" s="144"/>
      <c r="EJ42" s="144"/>
      <c r="EK42" s="222"/>
      <c r="EL42" s="222"/>
      <c r="EM42" s="222"/>
      <c r="EN42" s="222"/>
      <c r="EO42" s="50"/>
      <c r="EP42" s="144"/>
      <c r="EQ42" s="49"/>
      <c r="ER42" s="70"/>
      <c r="ES42" s="70"/>
      <c r="ET42" s="70"/>
      <c r="EU42" s="70"/>
      <c r="EV42" s="50"/>
    </row>
    <row r="43" spans="1:152" ht="6.95" customHeight="1" x14ac:dyDescent="0.2">
      <c r="C43" s="10"/>
      <c r="D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K43" s="10"/>
      <c r="EL43" s="10"/>
      <c r="EM43" s="10"/>
      <c r="EN43" s="10"/>
      <c r="EQ43" s="65"/>
      <c r="ER43" s="70"/>
      <c r="ES43" s="70"/>
      <c r="ET43" s="70"/>
      <c r="EU43" s="70"/>
      <c r="EV43" s="50"/>
    </row>
    <row r="44" spans="1:152" ht="12.75" customHeight="1" x14ac:dyDescent="0.2">
      <c r="C44" s="729" t="s">
        <v>38</v>
      </c>
      <c r="D44" s="730"/>
      <c r="E44" s="218"/>
      <c r="F44" s="765">
        <f>SUM(F41:EC41)</f>
        <v>25925</v>
      </c>
      <c r="G44" s="766"/>
      <c r="H44" s="766"/>
      <c r="I44" s="766"/>
      <c r="J44" s="766"/>
      <c r="K44" s="766"/>
      <c r="L44" s="766"/>
      <c r="M44" s="766"/>
      <c r="N44" s="766"/>
      <c r="O44" s="766"/>
      <c r="P44" s="766"/>
      <c r="Q44" s="766"/>
      <c r="R44" s="766"/>
      <c r="S44" s="766"/>
      <c r="T44" s="766"/>
      <c r="U44" s="766"/>
      <c r="V44" s="766"/>
      <c r="W44" s="766"/>
      <c r="X44" s="766"/>
      <c r="Y44" s="766"/>
      <c r="Z44" s="766"/>
      <c r="AA44" s="766"/>
      <c r="AB44" s="766"/>
      <c r="AC44" s="766"/>
      <c r="AD44" s="766"/>
      <c r="AE44" s="766"/>
      <c r="AF44" s="766"/>
      <c r="AG44" s="766"/>
      <c r="AH44" s="766"/>
      <c r="AI44" s="766"/>
      <c r="AJ44" s="766"/>
      <c r="AK44" s="766"/>
      <c r="AL44" s="766"/>
      <c r="AM44" s="766"/>
      <c r="AN44" s="766"/>
      <c r="AO44" s="766"/>
      <c r="AP44" s="766"/>
      <c r="AQ44" s="766"/>
      <c r="AR44" s="766"/>
      <c r="AS44" s="766"/>
      <c r="AT44" s="766"/>
      <c r="AU44" s="766"/>
      <c r="AV44" s="766"/>
      <c r="AW44" s="766"/>
      <c r="AX44" s="766"/>
      <c r="AY44" s="766"/>
      <c r="AZ44" s="766"/>
      <c r="BA44" s="766"/>
      <c r="BB44" s="766"/>
      <c r="BC44" s="766"/>
      <c r="BD44" s="766"/>
      <c r="BE44" s="766"/>
      <c r="BF44" s="766"/>
      <c r="BG44" s="766"/>
      <c r="BH44" s="766"/>
      <c r="BI44" s="766"/>
      <c r="BJ44" s="766"/>
      <c r="BK44" s="766"/>
      <c r="BL44" s="766"/>
      <c r="BM44" s="766"/>
      <c r="BN44" s="766"/>
      <c r="BO44" s="766"/>
      <c r="BP44" s="766"/>
      <c r="BQ44" s="766"/>
      <c r="BR44" s="766"/>
      <c r="BS44" s="766"/>
      <c r="BT44" s="766"/>
      <c r="BU44" s="766"/>
      <c r="BV44" s="766"/>
      <c r="BW44" s="766"/>
      <c r="BX44" s="766"/>
      <c r="BY44" s="766"/>
      <c r="BZ44" s="766"/>
      <c r="CA44" s="766"/>
      <c r="CB44" s="766"/>
      <c r="CC44" s="766"/>
      <c r="CD44" s="766"/>
      <c r="CE44" s="766"/>
      <c r="CF44" s="766"/>
      <c r="CG44" s="766"/>
      <c r="CH44" s="766"/>
      <c r="CI44" s="766"/>
      <c r="CJ44" s="766"/>
      <c r="CK44" s="766"/>
      <c r="CL44" s="766"/>
      <c r="CM44" s="766"/>
      <c r="CN44" s="766"/>
      <c r="CO44" s="766"/>
      <c r="CP44" s="766"/>
      <c r="CQ44" s="766"/>
      <c r="CR44" s="766"/>
      <c r="CS44" s="766"/>
      <c r="CT44" s="766"/>
      <c r="CU44" s="766"/>
      <c r="CV44" s="766"/>
      <c r="CW44" s="766"/>
      <c r="CX44" s="766"/>
      <c r="CY44" s="766"/>
      <c r="CZ44" s="766"/>
      <c r="DA44" s="766"/>
      <c r="DB44" s="766"/>
      <c r="DC44" s="766"/>
      <c r="DD44" s="766"/>
      <c r="DE44" s="766"/>
      <c r="DF44" s="766"/>
      <c r="DG44" s="766"/>
      <c r="DH44" s="766"/>
      <c r="DI44" s="766"/>
      <c r="DJ44" s="766"/>
      <c r="DK44" s="766"/>
      <c r="DL44" s="766"/>
      <c r="DM44" s="766"/>
      <c r="DN44" s="766"/>
      <c r="DO44" s="766"/>
      <c r="DP44" s="766"/>
      <c r="DQ44" s="766"/>
      <c r="DR44" s="766"/>
      <c r="DS44" s="766"/>
      <c r="DT44" s="766"/>
      <c r="DU44" s="766"/>
      <c r="DV44" s="766"/>
      <c r="DW44" s="766"/>
      <c r="DX44" s="766"/>
      <c r="DY44" s="766"/>
      <c r="DZ44" s="766"/>
      <c r="EA44" s="766"/>
      <c r="EB44" s="766"/>
      <c r="EC44" s="767"/>
      <c r="ED44" s="50"/>
      <c r="EQ44" s="65"/>
      <c r="ER44" s="70"/>
      <c r="ES44" s="70"/>
      <c r="ET44" s="70"/>
      <c r="EU44" s="70"/>
      <c r="EV44" s="50"/>
    </row>
    <row r="45" spans="1:152" ht="6.95" customHeight="1" x14ac:dyDescent="0.2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Q45" s="65"/>
      <c r="ER45" s="70"/>
      <c r="ES45" s="70"/>
      <c r="ET45" s="70"/>
      <c r="EU45" s="70"/>
      <c r="EV45" s="50"/>
    </row>
    <row r="46" spans="1:152" ht="6.95" customHeight="1" x14ac:dyDescent="0.2">
      <c r="T46" s="216"/>
      <c r="U46" s="216"/>
      <c r="AR46" s="834"/>
      <c r="AS46" s="835"/>
      <c r="BP46" s="45"/>
      <c r="BQ46" s="45"/>
      <c r="CN46" s="45"/>
      <c r="CO46" s="45"/>
      <c r="DL46" s="45"/>
      <c r="DM46" s="45"/>
      <c r="EQ46" s="65"/>
      <c r="ER46" s="70"/>
      <c r="ES46" s="70"/>
      <c r="ET46" s="70"/>
      <c r="EU46" s="70"/>
      <c r="EV46" s="50"/>
    </row>
    <row r="47" spans="1:152" ht="6.95" customHeight="1" x14ac:dyDescent="0.2">
      <c r="C47" s="75"/>
      <c r="D47" s="75"/>
      <c r="E47" s="145"/>
      <c r="H47" s="14"/>
      <c r="I47" s="14"/>
      <c r="J47" s="14"/>
      <c r="K47" s="14"/>
      <c r="L47" s="14"/>
      <c r="M47" s="14"/>
      <c r="N47" s="14"/>
      <c r="O47" s="14"/>
      <c r="P47" s="14"/>
      <c r="EQ47" s="65"/>
      <c r="ER47" s="70"/>
      <c r="ES47" s="70"/>
      <c r="ET47" s="70"/>
      <c r="EU47" s="70"/>
      <c r="EV47" s="50"/>
    </row>
    <row r="48" spans="1:152" ht="14.65" customHeight="1" x14ac:dyDescent="0.2">
      <c r="B48" s="144"/>
      <c r="C48" s="155" t="s">
        <v>84</v>
      </c>
      <c r="D48" s="148" t="s">
        <v>60</v>
      </c>
      <c r="E48" s="149" t="s">
        <v>61</v>
      </c>
      <c r="F48" s="47"/>
      <c r="G48" s="47"/>
      <c r="H48" s="762" t="s">
        <v>83</v>
      </c>
      <c r="I48" s="762"/>
      <c r="J48" s="762"/>
      <c r="K48" s="762"/>
      <c r="L48" s="762"/>
      <c r="M48" s="762"/>
      <c r="N48" s="762"/>
      <c r="O48" s="762"/>
      <c r="P48" s="762"/>
      <c r="Q48" s="174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EQ48" s="65"/>
      <c r="ER48" s="70"/>
      <c r="ES48" s="70"/>
      <c r="ET48" s="70"/>
      <c r="EU48" s="70"/>
      <c r="EV48" s="50"/>
    </row>
    <row r="49" spans="1:16295" ht="6.95" customHeight="1" x14ac:dyDescent="0.2">
      <c r="B49" s="144">
        <v>140</v>
      </c>
      <c r="C49" s="147" t="s">
        <v>22</v>
      </c>
      <c r="D49" s="152">
        <f>1470+1790</f>
        <v>3260</v>
      </c>
      <c r="E49" s="153">
        <f>EK11+EK16+EK20+EM22</f>
        <v>2685</v>
      </c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836"/>
      <c r="AS49" s="836"/>
      <c r="AT49" s="836"/>
      <c r="AU49" s="836"/>
      <c r="AV49" s="836"/>
      <c r="AW49" s="836"/>
      <c r="AX49" s="836"/>
      <c r="AY49" s="836"/>
      <c r="AZ49" s="836"/>
      <c r="BA49" s="836"/>
      <c r="BB49" s="836"/>
      <c r="BC49" s="836"/>
      <c r="BD49" s="836"/>
      <c r="BE49" s="836"/>
      <c r="BF49" s="836"/>
      <c r="BG49" s="836"/>
      <c r="BH49" s="836"/>
      <c r="BI49" s="836"/>
      <c r="BJ49" s="836"/>
      <c r="BK49" s="836"/>
      <c r="BL49" s="836"/>
      <c r="BM49" s="836"/>
      <c r="BN49" s="836"/>
      <c r="BO49" s="836"/>
      <c r="BP49" s="836"/>
      <c r="BQ49" s="836"/>
      <c r="BR49" s="836"/>
      <c r="BS49" s="836"/>
      <c r="BT49" s="836"/>
      <c r="BU49" s="836"/>
      <c r="BV49" s="836"/>
      <c r="BW49" s="836"/>
      <c r="BX49" s="836"/>
      <c r="BY49" s="836"/>
      <c r="BZ49" s="836"/>
      <c r="CA49" s="836"/>
      <c r="CB49" s="836"/>
      <c r="CC49" s="836"/>
      <c r="CD49" s="836"/>
      <c r="CE49" s="836"/>
      <c r="CF49" s="836"/>
      <c r="CG49" s="836"/>
      <c r="CH49" s="836"/>
      <c r="CI49" s="836"/>
      <c r="CJ49" s="836"/>
      <c r="CK49" s="836"/>
      <c r="CL49" s="836"/>
      <c r="CM49" s="836"/>
      <c r="CN49" s="836"/>
      <c r="CO49" s="836"/>
      <c r="CP49" s="836"/>
      <c r="CQ49" s="836"/>
      <c r="CR49" s="836"/>
      <c r="CS49" s="836"/>
      <c r="CT49" s="836"/>
      <c r="CU49" s="836"/>
      <c r="CV49" s="836"/>
      <c r="CW49" s="836"/>
      <c r="CX49" s="836"/>
      <c r="CY49" s="836"/>
      <c r="CZ49" s="836"/>
      <c r="DA49" s="836"/>
      <c r="DB49" s="836"/>
      <c r="DC49" s="836"/>
      <c r="DD49" s="836"/>
      <c r="DE49" s="836"/>
      <c r="DF49" s="836"/>
      <c r="DG49" s="836"/>
      <c r="DH49" s="836"/>
      <c r="DI49" s="836"/>
      <c r="DJ49" s="836"/>
      <c r="DK49" s="836"/>
      <c r="DL49" s="836"/>
      <c r="DM49" s="836"/>
      <c r="DN49" s="836"/>
      <c r="DO49" s="836"/>
      <c r="DP49" s="836"/>
      <c r="DQ49" s="836"/>
      <c r="DR49" s="836"/>
      <c r="DS49" s="836"/>
      <c r="DT49" s="836"/>
      <c r="DU49" s="836"/>
      <c r="DV49" s="836"/>
      <c r="DW49" s="836"/>
      <c r="DX49" s="836"/>
      <c r="DY49" s="837"/>
      <c r="EQ49" s="65"/>
      <c r="ER49" s="70"/>
      <c r="ES49" s="70"/>
      <c r="ET49" s="70"/>
      <c r="EU49" s="70"/>
      <c r="EV49" s="50"/>
    </row>
    <row r="50" spans="1:16295" ht="6.95" customHeight="1" x14ac:dyDescent="0.2">
      <c r="B50" s="144">
        <v>118</v>
      </c>
      <c r="C50" s="147" t="s">
        <v>24</v>
      </c>
      <c r="D50" s="152">
        <f>520+80</f>
        <v>600</v>
      </c>
      <c r="E50" s="153">
        <f>EN14+EL18+EK24+EL26</f>
        <v>10940</v>
      </c>
      <c r="F50" s="47"/>
      <c r="G50" s="240"/>
      <c r="H50" s="217"/>
      <c r="I50" s="241"/>
      <c r="J50" s="241"/>
      <c r="K50" s="241"/>
      <c r="L50" s="241"/>
      <c r="M50" s="241"/>
      <c r="N50" s="241"/>
      <c r="O50" s="242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ER50" s="10"/>
      <c r="ES50" s="10"/>
      <c r="ET50" s="10"/>
      <c r="EU50" s="10"/>
    </row>
    <row r="51" spans="1:16295" ht="6.95" customHeight="1" x14ac:dyDescent="0.2">
      <c r="B51" s="144">
        <v>100</v>
      </c>
      <c r="C51" s="147" t="s">
        <v>23</v>
      </c>
      <c r="D51" s="152">
        <f>3450+4600</f>
        <v>8050</v>
      </c>
      <c r="E51" s="153">
        <f>EK28+EN12</f>
        <v>6380</v>
      </c>
      <c r="F51" s="47"/>
      <c r="G51" s="240"/>
      <c r="H51" s="217"/>
      <c r="I51" s="241"/>
      <c r="J51" s="241"/>
      <c r="K51" s="241"/>
      <c r="L51" s="241"/>
      <c r="M51" s="241"/>
      <c r="N51" s="241"/>
      <c r="O51" s="242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</row>
    <row r="52" spans="1:16295" ht="6.95" customHeight="1" x14ac:dyDescent="0.2">
      <c r="B52" s="144">
        <v>75</v>
      </c>
      <c r="C52" s="147" t="s">
        <v>25</v>
      </c>
      <c r="D52" s="152">
        <f>660+2280</f>
        <v>2940</v>
      </c>
      <c r="E52" s="153">
        <f>EN30+EN38</f>
        <v>5920</v>
      </c>
      <c r="F52" s="47"/>
      <c r="G52" s="240"/>
      <c r="H52" s="217"/>
      <c r="I52" s="241"/>
      <c r="J52" s="241"/>
      <c r="K52" s="241"/>
      <c r="L52" s="241"/>
      <c r="M52" s="241"/>
      <c r="N52" s="241"/>
      <c r="O52" s="242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</row>
    <row r="53" spans="1:16295" ht="6.95" customHeight="1" x14ac:dyDescent="0.2">
      <c r="B53" s="144">
        <v>60</v>
      </c>
      <c r="C53" s="147" t="s">
        <v>62</v>
      </c>
      <c r="D53" s="152">
        <f>320</f>
        <v>320</v>
      </c>
      <c r="E53" s="153">
        <v>0</v>
      </c>
      <c r="F53" s="47"/>
      <c r="G53" s="240"/>
      <c r="H53" s="217">
        <v>0</v>
      </c>
      <c r="I53" s="241"/>
      <c r="J53" s="241"/>
      <c r="K53" s="241"/>
      <c r="L53" s="241"/>
      <c r="M53" s="241"/>
      <c r="N53" s="241"/>
      <c r="O53" s="242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</row>
    <row r="54" spans="1:16295" ht="6.95" customHeight="1" x14ac:dyDescent="0.2">
      <c r="B54" s="144">
        <v>35</v>
      </c>
      <c r="C54" s="147" t="s">
        <v>63</v>
      </c>
      <c r="D54" s="152">
        <f>900+430</f>
        <v>1330</v>
      </c>
      <c r="E54" s="153">
        <v>0</v>
      </c>
      <c r="F54" s="47"/>
      <c r="G54" s="240"/>
      <c r="H54" s="217"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</row>
    <row r="55" spans="1:16295" s="17" customFormat="1" ht="6.95" customHeight="1" x14ac:dyDescent="0.2">
      <c r="A55" s="1"/>
      <c r="B55" s="144"/>
      <c r="C55" s="150" t="s">
        <v>64</v>
      </c>
      <c r="D55" s="239">
        <f>SUM(D49:D54)</f>
        <v>16500</v>
      </c>
      <c r="E55" s="239">
        <f>SUM(E49:E54)</f>
        <v>25925</v>
      </c>
      <c r="F55" s="47"/>
      <c r="G55" s="47"/>
      <c r="H55" s="763">
        <f>E55-D55</f>
        <v>9425</v>
      </c>
      <c r="I55" s="763"/>
      <c r="J55" s="763"/>
      <c r="K55" s="763"/>
      <c r="L55" s="763"/>
      <c r="M55" s="763"/>
      <c r="N55" s="763"/>
      <c r="O55" s="763"/>
      <c r="P55" s="174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</row>
    <row r="56" spans="1:16295" s="17" customFormat="1" ht="6.95" customHeight="1" x14ac:dyDescent="0.2">
      <c r="A56" s="1"/>
      <c r="B56" s="144"/>
      <c r="C56" s="150" t="s">
        <v>65</v>
      </c>
      <c r="D56" s="239">
        <f>D49*$B$49+D50*$B$50+D51*$B$51+D52*$B$52+D53*$B$53+D54*$B$54</f>
        <v>1618450</v>
      </c>
      <c r="E56" s="239">
        <f>E49*$B$49+E50*$B$50+E51*$B$51+E52*$B$52+E53*$B$53+E54*$B$54</f>
        <v>2748820</v>
      </c>
      <c r="F56" s="47"/>
      <c r="G56" s="47"/>
      <c r="H56" s="760">
        <f>H55*H57</f>
        <v>924478.25757575757</v>
      </c>
      <c r="I56" s="760"/>
      <c r="J56" s="760"/>
      <c r="K56" s="760"/>
      <c r="L56" s="760"/>
      <c r="M56" s="760"/>
      <c r="N56" s="760"/>
      <c r="O56" s="760"/>
      <c r="P56" s="174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</row>
    <row r="57" spans="1:16295" s="17" customFormat="1" ht="6.95" customHeight="1" x14ac:dyDescent="0.2">
      <c r="A57" s="1"/>
      <c r="B57" s="144"/>
      <c r="C57" s="150" t="s">
        <v>66</v>
      </c>
      <c r="D57" s="244">
        <f>D56/D55</f>
        <v>98.087878787878793</v>
      </c>
      <c r="E57" s="151">
        <f>E56/E55</f>
        <v>106.02970106075217</v>
      </c>
      <c r="F57" s="47"/>
      <c r="G57" s="47"/>
      <c r="H57" s="761">
        <f>D57</f>
        <v>98.087878787878793</v>
      </c>
      <c r="I57" s="761"/>
      <c r="J57" s="761"/>
      <c r="K57" s="761"/>
      <c r="L57" s="761"/>
      <c r="M57" s="761"/>
      <c r="N57" s="761"/>
      <c r="O57" s="761"/>
      <c r="P57" s="174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</row>
    <row r="58" spans="1:16295" s="17" customFormat="1" ht="6.95" customHeight="1" x14ac:dyDescent="0.2">
      <c r="A58" s="1"/>
      <c r="B58" s="1"/>
      <c r="C58" s="10"/>
      <c r="D58" s="10"/>
      <c r="E58" s="146"/>
      <c r="F58" s="47"/>
      <c r="G58" s="47"/>
      <c r="H58" s="243"/>
      <c r="I58" s="243"/>
      <c r="J58" s="243"/>
      <c r="K58" s="243"/>
      <c r="L58" s="243"/>
      <c r="M58" s="243"/>
      <c r="N58" s="243"/>
      <c r="O58" s="243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</row>
    <row r="59" spans="1:16295" s="17" customFormat="1" ht="6.95" customHeight="1" x14ac:dyDescent="0.2">
      <c r="A59" s="1"/>
      <c r="B59" s="1"/>
      <c r="C59" s="1"/>
      <c r="D59" s="1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"/>
      <c r="C60" s="1"/>
      <c r="D60" s="1"/>
      <c r="E60" s="238">
        <f>E56-D56</f>
        <v>1130370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"/>
      <c r="C61" s="1"/>
      <c r="D61" s="1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</sheetData>
  <mergeCells count="1789">
    <mergeCell ref="H56:O56"/>
    <mergeCell ref="H57:O57"/>
    <mergeCell ref="C44:D44"/>
    <mergeCell ref="F44:EC44"/>
    <mergeCell ref="AR46:AS46"/>
    <mergeCell ref="H48:P48"/>
    <mergeCell ref="AR49:DY49"/>
    <mergeCell ref="H55:O55"/>
    <mergeCell ref="F42:S42"/>
    <mergeCell ref="T42:AQ42"/>
    <mergeCell ref="AR42:BO42"/>
    <mergeCell ref="BP42:CM42"/>
    <mergeCell ref="CN42:DK42"/>
    <mergeCell ref="DL42:EC42"/>
    <mergeCell ref="DT41:DU41"/>
    <mergeCell ref="DV41:DW41"/>
    <mergeCell ref="DX41:DY41"/>
    <mergeCell ref="DZ41:EA41"/>
    <mergeCell ref="EB41:EC41"/>
    <mergeCell ref="BX41:BY41"/>
    <mergeCell ref="BZ41:CA41"/>
    <mergeCell ref="CB41:CC41"/>
    <mergeCell ref="CD41:CE41"/>
    <mergeCell ref="CF41:CG41"/>
    <mergeCell ref="CH41:CI41"/>
    <mergeCell ref="BL41:BM41"/>
    <mergeCell ref="BN41:BO41"/>
    <mergeCell ref="BP41:BQ41"/>
    <mergeCell ref="BR41:BS41"/>
    <mergeCell ref="BT41:BU41"/>
    <mergeCell ref="BV41:BW41"/>
    <mergeCell ref="AZ41:BA41"/>
    <mergeCell ref="EK41:EN41"/>
    <mergeCell ref="DH41:DI41"/>
    <mergeCell ref="DJ41:DK41"/>
    <mergeCell ref="DL41:DM41"/>
    <mergeCell ref="DN41:DO41"/>
    <mergeCell ref="DP41:DQ41"/>
    <mergeCell ref="DR41:DS41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P41:Q41"/>
    <mergeCell ref="R41:S41"/>
    <mergeCell ref="T41:U41"/>
    <mergeCell ref="V41:W41"/>
    <mergeCell ref="X41:Y41"/>
    <mergeCell ref="Z41:AA41"/>
    <mergeCell ref="DV39:DW39"/>
    <mergeCell ref="DX39:DY39"/>
    <mergeCell ref="DZ39:EA39"/>
    <mergeCell ref="EB39:EC39"/>
    <mergeCell ref="C41:D41"/>
    <mergeCell ref="F41:G41"/>
    <mergeCell ref="H41:I41"/>
    <mergeCell ref="J41:K41"/>
    <mergeCell ref="L41:M41"/>
    <mergeCell ref="N41:O41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V34:DW34"/>
    <mergeCell ref="DX34:DY34"/>
    <mergeCell ref="DZ34:EA34"/>
    <mergeCell ref="EB34:EC34"/>
    <mergeCell ref="F35:G35"/>
    <mergeCell ref="H35:I35"/>
    <mergeCell ref="J35:K35"/>
    <mergeCell ref="L35:M35"/>
    <mergeCell ref="N35:O35"/>
    <mergeCell ref="P35:Q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R34:S34"/>
    <mergeCell ref="T34:U34"/>
    <mergeCell ref="V34:W34"/>
    <mergeCell ref="X34:Y34"/>
    <mergeCell ref="Z34:AA34"/>
    <mergeCell ref="AB34:AC34"/>
    <mergeCell ref="DV33:DW33"/>
    <mergeCell ref="DX33:DY33"/>
    <mergeCell ref="DZ33:EA33"/>
    <mergeCell ref="EB33:EC33"/>
    <mergeCell ref="F34:G34"/>
    <mergeCell ref="H34:I34"/>
    <mergeCell ref="J34:K34"/>
    <mergeCell ref="L34:M34"/>
    <mergeCell ref="N34:O34"/>
    <mergeCell ref="P34:Q34"/>
    <mergeCell ref="DJ33:DK33"/>
    <mergeCell ref="DL33:DM33"/>
    <mergeCell ref="DN33:DO33"/>
    <mergeCell ref="DP33:DQ33"/>
    <mergeCell ref="DR33:DS33"/>
    <mergeCell ref="DT33:DU33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BB33:BC33"/>
    <mergeCell ref="BD33:BE33"/>
    <mergeCell ref="BF33:BG33"/>
    <mergeCell ref="BH33:BI33"/>
    <mergeCell ref="BJ33:BK33"/>
    <mergeCell ref="BL33:BM33"/>
    <mergeCell ref="AP33:AQ33"/>
    <mergeCell ref="AR33:AS33"/>
    <mergeCell ref="AT33:AU33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DV32:DW32"/>
    <mergeCell ref="DX32:DY32"/>
    <mergeCell ref="DZ32:EA32"/>
    <mergeCell ref="EB32:EC32"/>
    <mergeCell ref="F33:G33"/>
    <mergeCell ref="H33:I33"/>
    <mergeCell ref="J33:K33"/>
    <mergeCell ref="L33:M33"/>
    <mergeCell ref="N33:O33"/>
    <mergeCell ref="P33:Q33"/>
    <mergeCell ref="DJ32:DK32"/>
    <mergeCell ref="DL32:DM32"/>
    <mergeCell ref="DN32:DO32"/>
    <mergeCell ref="DP32:DQ32"/>
    <mergeCell ref="DR32:DS32"/>
    <mergeCell ref="DT32:DU32"/>
    <mergeCell ref="CX32:CY32"/>
    <mergeCell ref="CZ32:DA32"/>
    <mergeCell ref="DB32:DC32"/>
    <mergeCell ref="DD32:DE32"/>
    <mergeCell ref="DF32:DG32"/>
    <mergeCell ref="DH32:DI32"/>
    <mergeCell ref="CL32:CM32"/>
    <mergeCell ref="CN32:CO32"/>
    <mergeCell ref="CP32:CQ32"/>
    <mergeCell ref="CR32:CS32"/>
    <mergeCell ref="CT32:CU32"/>
    <mergeCell ref="CV32:CW32"/>
    <mergeCell ref="BZ32:CA32"/>
    <mergeCell ref="CB32:CC32"/>
    <mergeCell ref="CD32:CE32"/>
    <mergeCell ref="CF32:CG32"/>
    <mergeCell ref="R32:S32"/>
    <mergeCell ref="T32:U32"/>
    <mergeCell ref="V32:W32"/>
    <mergeCell ref="X32:Y32"/>
    <mergeCell ref="Z32:AA32"/>
    <mergeCell ref="AB32:AC32"/>
    <mergeCell ref="F32:G32"/>
    <mergeCell ref="H32:I32"/>
    <mergeCell ref="J32:K32"/>
    <mergeCell ref="L32:M32"/>
    <mergeCell ref="N32:O32"/>
    <mergeCell ref="P32:Q32"/>
    <mergeCell ref="CH32:CI32"/>
    <mergeCell ref="CJ32:CK32"/>
    <mergeCell ref="BN32:BO32"/>
    <mergeCell ref="BP32:BQ32"/>
    <mergeCell ref="BR32:BS32"/>
    <mergeCell ref="BT32:BU32"/>
    <mergeCell ref="BV32:BW32"/>
    <mergeCell ref="BX32:BY32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AX32:AY32"/>
    <mergeCell ref="AZ32:BA32"/>
    <mergeCell ref="AZ15:BA15"/>
    <mergeCell ref="BB15:BC15"/>
    <mergeCell ref="BD15:BE15"/>
    <mergeCell ref="BF15:BG15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AD32:AE32"/>
    <mergeCell ref="AF32:AG32"/>
    <mergeCell ref="AH32:AI32"/>
    <mergeCell ref="AJ32:AK32"/>
    <mergeCell ref="AL32:AM32"/>
    <mergeCell ref="AN32:AO32"/>
    <mergeCell ref="BB18:BC18"/>
    <mergeCell ref="BD18:BE18"/>
    <mergeCell ref="BF18:BG18"/>
    <mergeCell ref="BH18:BI18"/>
    <mergeCell ref="BJ18:BK18"/>
    <mergeCell ref="BH20:BI20"/>
    <mergeCell ref="BJ20:BK20"/>
    <mergeCell ref="AN26:AO26"/>
    <mergeCell ref="AP26:AQ26"/>
    <mergeCell ref="AR26:AS26"/>
    <mergeCell ref="AT26:AU26"/>
    <mergeCell ref="AV26:AW26"/>
    <mergeCell ref="AX26:AY26"/>
    <mergeCell ref="AZ26:BA26"/>
    <mergeCell ref="BL15:BM15"/>
    <mergeCell ref="BN15:BO15"/>
    <mergeCell ref="BP15:BQ15"/>
    <mergeCell ref="DT15:DU15"/>
    <mergeCell ref="DV15:DW15"/>
    <mergeCell ref="DX15:DY15"/>
    <mergeCell ref="DZ15:EA15"/>
    <mergeCell ref="EB15:EC15"/>
    <mergeCell ref="BR15:BS15"/>
    <mergeCell ref="BT15:BU15"/>
    <mergeCell ref="BV15:BW15"/>
    <mergeCell ref="DH15:DI15"/>
    <mergeCell ref="DJ15:DK15"/>
    <mergeCell ref="DL15:DM15"/>
    <mergeCell ref="DN15:DO15"/>
    <mergeCell ref="DP15:DQ15"/>
    <mergeCell ref="DR15:DS15"/>
    <mergeCell ref="CV15:CW15"/>
    <mergeCell ref="CX15:CY15"/>
    <mergeCell ref="CZ15:DA15"/>
    <mergeCell ref="DB15:DC15"/>
    <mergeCell ref="DD15:DE15"/>
    <mergeCell ref="DF15:DG15"/>
    <mergeCell ref="CJ15:CK15"/>
    <mergeCell ref="CL15:CM15"/>
    <mergeCell ref="CN15:CO15"/>
    <mergeCell ref="CP15:CQ15"/>
    <mergeCell ref="CR15:CS15"/>
    <mergeCell ref="CT15:CU15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T14:DU14"/>
    <mergeCell ref="DV14:DW14"/>
    <mergeCell ref="AB14:AC14"/>
    <mergeCell ref="AD14:AE14"/>
    <mergeCell ref="AF14:AG14"/>
    <mergeCell ref="AH14:AI14"/>
    <mergeCell ref="AJ14:AK14"/>
    <mergeCell ref="AL14:AM14"/>
    <mergeCell ref="P14:Q14"/>
    <mergeCell ref="R14:S14"/>
    <mergeCell ref="T14:U14"/>
    <mergeCell ref="V14:W14"/>
    <mergeCell ref="X14:Y14"/>
    <mergeCell ref="Z14:AA14"/>
    <mergeCell ref="BX15:BY15"/>
    <mergeCell ref="BZ15:CA15"/>
    <mergeCell ref="CB15:CC15"/>
    <mergeCell ref="CD15:CE15"/>
    <mergeCell ref="CF15:CG15"/>
    <mergeCell ref="CH15:CI15"/>
    <mergeCell ref="DX14:DY14"/>
    <mergeCell ref="DZ14:EA14"/>
    <mergeCell ref="EB14:EC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F15:G15"/>
    <mergeCell ref="H15:I15"/>
    <mergeCell ref="J15:K15"/>
    <mergeCell ref="L15:M15"/>
    <mergeCell ref="N15:O15"/>
    <mergeCell ref="DH14:DI14"/>
    <mergeCell ref="DJ14:DK14"/>
    <mergeCell ref="DL14:DM14"/>
    <mergeCell ref="DN14:DO14"/>
    <mergeCell ref="DP14:DQ14"/>
    <mergeCell ref="DR14:DS14"/>
    <mergeCell ref="CV14:CW14"/>
    <mergeCell ref="CX14:CY14"/>
    <mergeCell ref="CZ14:DA14"/>
    <mergeCell ref="DB14:DC14"/>
    <mergeCell ref="DD14:DE14"/>
    <mergeCell ref="DF14:DG14"/>
    <mergeCell ref="CJ14:CK14"/>
    <mergeCell ref="CL14:CM14"/>
    <mergeCell ref="CN14:CO14"/>
    <mergeCell ref="CP14:CQ14"/>
    <mergeCell ref="CR14:CS14"/>
    <mergeCell ref="CT14:CU14"/>
    <mergeCell ref="BX14:BY14"/>
    <mergeCell ref="BZ14:CA14"/>
    <mergeCell ref="CB14:CC14"/>
    <mergeCell ref="CD14:CE14"/>
    <mergeCell ref="CF14:CG14"/>
    <mergeCell ref="CH14:CI14"/>
    <mergeCell ref="BL14:BM14"/>
    <mergeCell ref="BN14:BO14"/>
    <mergeCell ref="BP14:BQ14"/>
    <mergeCell ref="DT13:DU13"/>
    <mergeCell ref="DV13:DW13"/>
    <mergeCell ref="DX13:DY13"/>
    <mergeCell ref="DZ13:EA13"/>
    <mergeCell ref="EB13:EC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F14:G14"/>
    <mergeCell ref="H14:I14"/>
    <mergeCell ref="J14:K14"/>
    <mergeCell ref="L14:M14"/>
    <mergeCell ref="N14:O14"/>
    <mergeCell ref="DH13:DI13"/>
    <mergeCell ref="DJ13:DK13"/>
    <mergeCell ref="DL13:DM13"/>
    <mergeCell ref="DN13:DO13"/>
    <mergeCell ref="DP13:DQ13"/>
    <mergeCell ref="DR13:DS13"/>
    <mergeCell ref="CV13:CW13"/>
    <mergeCell ref="CX13:CY13"/>
    <mergeCell ref="CZ13:DA13"/>
    <mergeCell ref="DB13:DC13"/>
    <mergeCell ref="DD13:DE13"/>
    <mergeCell ref="DF13:DG13"/>
    <mergeCell ref="CJ13:CK13"/>
    <mergeCell ref="CL13:CM13"/>
    <mergeCell ref="CN13:CO13"/>
    <mergeCell ref="CP13:CQ13"/>
    <mergeCell ref="CR13:CS13"/>
    <mergeCell ref="CT13:CU13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DV12:DW12"/>
    <mergeCell ref="DX12:DY12"/>
    <mergeCell ref="DZ12:EA12"/>
    <mergeCell ref="EB12:EC12"/>
    <mergeCell ref="EV12:EW12"/>
    <mergeCell ref="BT12:BU12"/>
    <mergeCell ref="BV12:BW12"/>
    <mergeCell ref="BX12:BY12"/>
    <mergeCell ref="BB12:BC12"/>
    <mergeCell ref="BD12:BE12"/>
    <mergeCell ref="BF12:BG12"/>
    <mergeCell ref="BH12:BI12"/>
    <mergeCell ref="BJ12:BK12"/>
    <mergeCell ref="BL12:BM12"/>
    <mergeCell ref="AP12:AQ12"/>
    <mergeCell ref="AR12:AS12"/>
    <mergeCell ref="AT12:AU12"/>
    <mergeCell ref="AV12:AW12"/>
    <mergeCell ref="AX12:AY12"/>
    <mergeCell ref="AZ12:BA12"/>
    <mergeCell ref="F13:G13"/>
    <mergeCell ref="H13:I13"/>
    <mergeCell ref="J13:K13"/>
    <mergeCell ref="L13:M13"/>
    <mergeCell ref="N13:O13"/>
    <mergeCell ref="DJ12:DK12"/>
    <mergeCell ref="DL12:DM12"/>
    <mergeCell ref="DN12:DO12"/>
    <mergeCell ref="DP12:DQ12"/>
    <mergeCell ref="DR12:DS12"/>
    <mergeCell ref="DT12:DU12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AD12:AE12"/>
    <mergeCell ref="AF12:AG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X11:DY11"/>
    <mergeCell ref="DZ11:EA11"/>
    <mergeCell ref="EB11:EC11"/>
    <mergeCell ref="EV11:EW11"/>
    <mergeCell ref="F12:G12"/>
    <mergeCell ref="H12:I12"/>
    <mergeCell ref="J12:K12"/>
    <mergeCell ref="L12:M12"/>
    <mergeCell ref="N12:O12"/>
    <mergeCell ref="P12:Q12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CN11:CO11"/>
    <mergeCell ref="CP11:CQ11"/>
    <mergeCell ref="CR11:CS11"/>
    <mergeCell ref="CT11:CU11"/>
    <mergeCell ref="CV11:CW11"/>
    <mergeCell ref="CX11:CY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BD11:BE11"/>
    <mergeCell ref="BF11:BG11"/>
    <mergeCell ref="BH11:BI11"/>
    <mergeCell ref="BJ11:BK11"/>
    <mergeCell ref="BL11:BM11"/>
    <mergeCell ref="BN11:BO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DX10:DY10"/>
    <mergeCell ref="DZ10:EA10"/>
    <mergeCell ref="EB10:EC10"/>
    <mergeCell ref="F11:G11"/>
    <mergeCell ref="H11:I11"/>
    <mergeCell ref="J11:K11"/>
    <mergeCell ref="L11:M11"/>
    <mergeCell ref="N11:O11"/>
    <mergeCell ref="P11:Q11"/>
    <mergeCell ref="R11:S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DZ7:EA7"/>
    <mergeCell ref="EB7:EC7"/>
    <mergeCell ref="EM9:EN9"/>
    <mergeCell ref="F10:G10"/>
    <mergeCell ref="H10:I10"/>
    <mergeCell ref="J10:K10"/>
    <mergeCell ref="L10:M10"/>
    <mergeCell ref="N10:O10"/>
    <mergeCell ref="P10:Q10"/>
    <mergeCell ref="R10:S10"/>
    <mergeCell ref="DN7:DO7"/>
    <mergeCell ref="DP7:DQ7"/>
    <mergeCell ref="DR7:DS7"/>
    <mergeCell ref="DT7:DU7"/>
    <mergeCell ref="DV7:DW7"/>
    <mergeCell ref="DX7:DY7"/>
    <mergeCell ref="DB7:DC7"/>
    <mergeCell ref="DD7:DE7"/>
    <mergeCell ref="DF7:DG7"/>
    <mergeCell ref="DH7:DI7"/>
    <mergeCell ref="DJ7:DK7"/>
    <mergeCell ref="DL7:DM7"/>
    <mergeCell ref="CP7:CQ7"/>
    <mergeCell ref="CR7:CS7"/>
    <mergeCell ref="CT7:CU7"/>
    <mergeCell ref="CV7:CW7"/>
    <mergeCell ref="CX7:CY7"/>
    <mergeCell ref="CZ7:DA7"/>
    <mergeCell ref="CD7:CE7"/>
    <mergeCell ref="CF7:CG7"/>
    <mergeCell ref="CH7:CI7"/>
    <mergeCell ref="CJ7:CK7"/>
    <mergeCell ref="V7:W7"/>
    <mergeCell ref="X7:Y7"/>
    <mergeCell ref="Z7:AA7"/>
    <mergeCell ref="AB7:AC7"/>
    <mergeCell ref="AD7:AE7"/>
    <mergeCell ref="AF7:AG7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T7:U7"/>
    <mergeCell ref="F6:S6"/>
    <mergeCell ref="T6:AQ6"/>
    <mergeCell ref="AR6:BO6"/>
    <mergeCell ref="BP6:CM6"/>
    <mergeCell ref="CN6:DK6"/>
    <mergeCell ref="DL6:EC6"/>
    <mergeCell ref="CL7:CM7"/>
    <mergeCell ref="CN7:CO7"/>
    <mergeCell ref="BR7:BS7"/>
    <mergeCell ref="BT7:BU7"/>
    <mergeCell ref="BV7:BW7"/>
    <mergeCell ref="BX7:BY7"/>
    <mergeCell ref="BZ7:CA7"/>
    <mergeCell ref="CB7:CC7"/>
    <mergeCell ref="BF7:BG7"/>
    <mergeCell ref="BH7:BI7"/>
    <mergeCell ref="CJ3:CK3"/>
    <mergeCell ref="CL3:CM3"/>
    <mergeCell ref="BP3:BQ3"/>
    <mergeCell ref="BR3:BS3"/>
    <mergeCell ref="AH7:AI7"/>
    <mergeCell ref="AJ7:AK7"/>
    <mergeCell ref="AL7:AM7"/>
    <mergeCell ref="AN7:AO7"/>
    <mergeCell ref="AP7:AQ7"/>
    <mergeCell ref="AR7:AS7"/>
    <mergeCell ref="BJ7:BK7"/>
    <mergeCell ref="BL7:BM7"/>
    <mergeCell ref="BN7:BO7"/>
    <mergeCell ref="BP7:BQ7"/>
    <mergeCell ref="AT7:AU7"/>
    <mergeCell ref="AV7:AW7"/>
    <mergeCell ref="AX7:AY7"/>
    <mergeCell ref="AZ7:BA7"/>
    <mergeCell ref="BB7:BC7"/>
    <mergeCell ref="BD7:BE7"/>
    <mergeCell ref="AR3:AS3"/>
    <mergeCell ref="AT3:AU3"/>
    <mergeCell ref="AV3:AW3"/>
    <mergeCell ref="AX3:AY3"/>
    <mergeCell ref="AJ3:AK3"/>
    <mergeCell ref="AL3:AM3"/>
    <mergeCell ref="AN3:AO3"/>
    <mergeCell ref="AP3:AQ3"/>
    <mergeCell ref="EB3:EC3"/>
    <mergeCell ref="EM4:EN4"/>
    <mergeCell ref="B5:D5"/>
    <mergeCell ref="EM5:EN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T3:U3"/>
    <mergeCell ref="V3:W3"/>
    <mergeCell ref="X3:Y3"/>
    <mergeCell ref="Z3:AA3"/>
    <mergeCell ref="CR3:CS3"/>
    <mergeCell ref="CT3:CU3"/>
    <mergeCell ref="CV3:CW3"/>
    <mergeCell ref="CX3:CY3"/>
    <mergeCell ref="AB3:AC3"/>
    <mergeCell ref="AD3:AE3"/>
    <mergeCell ref="CB3:CC3"/>
    <mergeCell ref="CD3:CE3"/>
    <mergeCell ref="CF3:CG3"/>
    <mergeCell ref="CH3:CI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Z3:BA3"/>
    <mergeCell ref="BB3:BC3"/>
    <mergeCell ref="AF3:AG3"/>
    <mergeCell ref="AH3:AI3"/>
    <mergeCell ref="DX3:DY3"/>
    <mergeCell ref="DZ3:EA3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Z16:EA16"/>
    <mergeCell ref="EB16:EC16"/>
    <mergeCell ref="T17:U17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CZ17:DA17"/>
    <mergeCell ref="DB17:DC17"/>
    <mergeCell ref="DD17:DE17"/>
    <mergeCell ref="DF17:DG17"/>
    <mergeCell ref="BP17:CC17"/>
    <mergeCell ref="V17:BO17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BL16:BM16"/>
    <mergeCell ref="BN16:BO16"/>
    <mergeCell ref="BP16:BQ16"/>
    <mergeCell ref="BR16:BS16"/>
    <mergeCell ref="BT16:BU16"/>
    <mergeCell ref="DH17:DI17"/>
    <mergeCell ref="DJ17:DK17"/>
    <mergeCell ref="DL17:DM17"/>
    <mergeCell ref="DP17:DY17"/>
    <mergeCell ref="DZ17:EA17"/>
    <mergeCell ref="EB17:E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CN17:CO17"/>
    <mergeCell ref="CP17:CQ17"/>
    <mergeCell ref="CR17:CS17"/>
    <mergeCell ref="CT17:CU17"/>
    <mergeCell ref="CV17:CW17"/>
    <mergeCell ref="CX17:CY17"/>
    <mergeCell ref="AV18:AW18"/>
    <mergeCell ref="AX18:AY18"/>
    <mergeCell ref="AZ18:BA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P19:DQ19"/>
    <mergeCell ref="DR19:DS19"/>
    <mergeCell ref="DT19:DU19"/>
    <mergeCell ref="DV19:DW19"/>
    <mergeCell ref="DX19:DY19"/>
    <mergeCell ref="DZ19:EA19"/>
    <mergeCell ref="EB19:EC19"/>
    <mergeCell ref="AR20:AS20"/>
    <mergeCell ref="AT20:AU20"/>
    <mergeCell ref="AV20:AW20"/>
    <mergeCell ref="AX20:AY20"/>
    <mergeCell ref="AZ20:BA20"/>
    <mergeCell ref="BB20:BC20"/>
    <mergeCell ref="DF19:DG19"/>
    <mergeCell ref="DH19:DI19"/>
    <mergeCell ref="DJ19:DK19"/>
    <mergeCell ref="DN19:DO19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BD20:BE20"/>
    <mergeCell ref="BF20:BG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B22:DC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DD22:DE22"/>
    <mergeCell ref="DF22:DG22"/>
    <mergeCell ref="DH22:DI22"/>
    <mergeCell ref="DJ22:DK22"/>
    <mergeCell ref="DL22:DM22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DL23:DM23"/>
    <mergeCell ref="DX23:DY23"/>
    <mergeCell ref="DZ23:EA23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EB23:E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DB25:DC25"/>
    <mergeCell ref="DD25:DE25"/>
    <mergeCell ref="DF25:DG25"/>
    <mergeCell ref="DH25:DI25"/>
    <mergeCell ref="DJ25:DK25"/>
    <mergeCell ref="DZ25:EA25"/>
    <mergeCell ref="EB25:EC25"/>
    <mergeCell ref="DL25:DM25"/>
    <mergeCell ref="DP25:DY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BB26:BC26"/>
    <mergeCell ref="BD26:BE26"/>
    <mergeCell ref="BF26:BG26"/>
    <mergeCell ref="BH26:BI26"/>
    <mergeCell ref="BJ26:BK26"/>
    <mergeCell ref="BL26:BM26"/>
    <mergeCell ref="BN26:BO26"/>
    <mergeCell ref="T27:AQ27"/>
    <mergeCell ref="AR27:BO27"/>
    <mergeCell ref="BP27:CM27"/>
    <mergeCell ref="DF27:DG27"/>
    <mergeCell ref="DH27:DI27"/>
    <mergeCell ref="DJ27:DK27"/>
    <mergeCell ref="DN27:DO27"/>
    <mergeCell ref="DP27:DQ27"/>
    <mergeCell ref="DR27:DS27"/>
    <mergeCell ref="DT27:DU27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EB27:EC27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DV27:DW27"/>
    <mergeCell ref="DX27:DY27"/>
    <mergeCell ref="DZ27:EA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B28:CC28"/>
    <mergeCell ref="CD28:CE28"/>
    <mergeCell ref="CF28:CG28"/>
    <mergeCell ref="CH28:CI28"/>
    <mergeCell ref="CJ28:CK28"/>
    <mergeCell ref="CL28:C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CT28:CU28"/>
    <mergeCell ref="CV28:CW28"/>
    <mergeCell ref="CX28:CY28"/>
    <mergeCell ref="CZ28:DA28"/>
    <mergeCell ref="DB28:DC28"/>
    <mergeCell ref="DT29:DU29"/>
    <mergeCell ref="DV28:DW28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BO29"/>
    <mergeCell ref="BV28:BW28"/>
    <mergeCell ref="BX28:BY28"/>
    <mergeCell ref="BZ28:CA28"/>
    <mergeCell ref="DZ29:EA29"/>
    <mergeCell ref="EB29:EC29"/>
    <mergeCell ref="DH30:DI30"/>
    <mergeCell ref="DJ30:DK30"/>
    <mergeCell ref="DL30:DM30"/>
    <mergeCell ref="DB31:DC31"/>
    <mergeCell ref="DD31:DE31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T25:U25"/>
    <mergeCell ref="V25:BO25"/>
    <mergeCell ref="BP25:CC25"/>
    <mergeCell ref="AN31:AO31"/>
    <mergeCell ref="CD30:CE30"/>
    <mergeCell ref="BP29:DK29"/>
    <mergeCell ref="DL29:DM29"/>
    <mergeCell ref="DN29:DO29"/>
    <mergeCell ref="DP29:DQ29"/>
    <mergeCell ref="DR29:DS29"/>
    <mergeCell ref="AR30:AS30"/>
    <mergeCell ref="AT30:AU30"/>
    <mergeCell ref="AV30:AW30"/>
    <mergeCell ref="DV29:DW29"/>
    <mergeCell ref="DX29:DY29"/>
    <mergeCell ref="DZ30:EA30"/>
    <mergeCell ref="EB30:EC30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BP31:BQ31"/>
    <mergeCell ref="BR31:BS31"/>
    <mergeCell ref="BT31:BU31"/>
    <mergeCell ref="BV31:BW31"/>
    <mergeCell ref="BX31:BY31"/>
    <mergeCell ref="BZ31:CA31"/>
    <mergeCell ref="C30:C31"/>
    <mergeCell ref="CP31:CQ31"/>
    <mergeCell ref="CR31:CS31"/>
    <mergeCell ref="CT31:CU31"/>
    <mergeCell ref="CV31:CW31"/>
    <mergeCell ref="CX31:CY31"/>
    <mergeCell ref="CZ31:DA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T19:AQ19"/>
    <mergeCell ref="AR19:BO19"/>
    <mergeCell ref="BP19:CM19"/>
    <mergeCell ref="AR23:BO23"/>
    <mergeCell ref="BP23:DK23"/>
    <mergeCell ref="AX30:AY30"/>
    <mergeCell ref="AZ30:BA30"/>
    <mergeCell ref="BB30:BC30"/>
    <mergeCell ref="BD30:BE30"/>
    <mergeCell ref="BF30:BG30"/>
    <mergeCell ref="BH30:BI30"/>
    <mergeCell ref="AD31:AE31"/>
    <mergeCell ref="AF31:AG31"/>
    <mergeCell ref="AH31:AI31"/>
    <mergeCell ref="AJ31:AK31"/>
    <mergeCell ref="AL31:AM31"/>
    <mergeCell ref="DX30:DY30"/>
    <mergeCell ref="CV30:CW30"/>
    <mergeCell ref="CX30:CY30"/>
    <mergeCell ref="CZ30:DA30"/>
    <mergeCell ref="DB30:DC30"/>
    <mergeCell ref="DD30:DE30"/>
    <mergeCell ref="DF30:DG30"/>
    <mergeCell ref="CJ25:CK25"/>
    <mergeCell ref="CL25:CM25"/>
    <mergeCell ref="CN27:DE27"/>
    <mergeCell ref="CN25:CO25"/>
    <mergeCell ref="CP25:CQ25"/>
    <mergeCell ref="CR25:CS25"/>
    <mergeCell ref="CT25:CU25"/>
    <mergeCell ref="CV25:CW25"/>
    <mergeCell ref="CX25:CY25"/>
    <mergeCell ref="CZ25:DA25"/>
    <mergeCell ref="CJ30:CK30"/>
    <mergeCell ref="CL30:CM30"/>
    <mergeCell ref="CN30:CO30"/>
    <mergeCell ref="CP30:CQ30"/>
    <mergeCell ref="CR30:CS30"/>
    <mergeCell ref="CT30:CU30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BN31:BO31"/>
    <mergeCell ref="BJ30:BK30"/>
    <mergeCell ref="BL30:BM30"/>
    <mergeCell ref="DF31:DG31"/>
    <mergeCell ref="DH31:DI31"/>
    <mergeCell ref="DJ31:DK31"/>
    <mergeCell ref="CD25:CE25"/>
    <mergeCell ref="CF25:CG25"/>
    <mergeCell ref="CH25:CI25"/>
    <mergeCell ref="DT23:DU23"/>
    <mergeCell ref="DV23:DW23"/>
    <mergeCell ref="CN19:DE19"/>
    <mergeCell ref="DN30:DO30"/>
    <mergeCell ref="DP30:DQ30"/>
    <mergeCell ref="DR30:DS30"/>
    <mergeCell ref="DT30:DU30"/>
    <mergeCell ref="DV30:DW30"/>
    <mergeCell ref="CN31:CO31"/>
    <mergeCell ref="CF30:CG30"/>
    <mergeCell ref="CH30:CI30"/>
    <mergeCell ref="DN23:DO23"/>
    <mergeCell ref="DP23:DQ23"/>
    <mergeCell ref="DR23:DS23"/>
    <mergeCell ref="CB31:CC31"/>
    <mergeCell ref="CD31:CE31"/>
    <mergeCell ref="CF31:CG31"/>
    <mergeCell ref="CH31:CI31"/>
    <mergeCell ref="CJ31:CK31"/>
    <mergeCell ref="CL31:CM31"/>
    <mergeCell ref="CN28:CO28"/>
    <mergeCell ref="CP28:CQ28"/>
    <mergeCell ref="CR28:CS28"/>
    <mergeCell ref="F30:G30"/>
    <mergeCell ref="H30:I30"/>
    <mergeCell ref="X31:Y31"/>
    <mergeCell ref="Z31:AA31"/>
    <mergeCell ref="AB31:AC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2"/>
  <sheetViews>
    <sheetView showGridLines="0" topLeftCell="A4" zoomScaleNormal="100" zoomScaleSheetLayoutView="100" workbookViewId="0">
      <selection activeCell="I51" sqref="I51"/>
    </sheetView>
  </sheetViews>
  <sheetFormatPr baseColWidth="10" defaultColWidth="11.5703125" defaultRowHeight="12.75" x14ac:dyDescent="0.2"/>
  <cols>
    <col min="1" max="1" width="4.140625" style="348" customWidth="1"/>
    <col min="2" max="2" width="23.85546875" style="348" customWidth="1"/>
    <col min="3" max="3" width="11.85546875" style="348" customWidth="1"/>
    <col min="4" max="4" width="11.7109375" style="348" customWidth="1"/>
    <col min="5" max="5" width="11.85546875" style="348" customWidth="1"/>
    <col min="6" max="6" width="11.140625" style="348" customWidth="1"/>
    <col min="7" max="7" width="12.42578125" style="348" customWidth="1"/>
    <col min="8" max="8" width="9" style="348" customWidth="1"/>
    <col min="9" max="9" width="13" style="348" customWidth="1"/>
    <col min="10" max="10" width="5.140625" style="348" customWidth="1"/>
    <col min="11" max="11" width="6.5703125" style="348" customWidth="1"/>
    <col min="12" max="12" width="8.42578125" style="348" customWidth="1"/>
    <col min="13" max="13" width="11.5703125" style="348" customWidth="1"/>
    <col min="14" max="14" width="8.28515625" style="348" customWidth="1"/>
    <col min="15" max="15" width="11.28515625" style="348" bestFit="1" customWidth="1"/>
    <col min="16" max="16" width="9.28515625" style="348" customWidth="1"/>
    <col min="17" max="17" width="11.28515625" style="348" customWidth="1"/>
    <col min="18" max="18" width="10.140625" style="348" customWidth="1"/>
    <col min="19" max="256" width="11.5703125" style="348"/>
    <col min="257" max="257" width="4.140625" style="348" customWidth="1"/>
    <col min="258" max="258" width="23.85546875" style="348" customWidth="1"/>
    <col min="259" max="259" width="11.85546875" style="348" customWidth="1"/>
    <col min="260" max="260" width="11.7109375" style="348" customWidth="1"/>
    <col min="261" max="261" width="11.85546875" style="348" customWidth="1"/>
    <col min="262" max="262" width="11.140625" style="348" customWidth="1"/>
    <col min="263" max="263" width="12.42578125" style="348" customWidth="1"/>
    <col min="264" max="264" width="9" style="348" customWidth="1"/>
    <col min="265" max="265" width="13" style="348" customWidth="1"/>
    <col min="266" max="266" width="5.140625" style="348" customWidth="1"/>
    <col min="267" max="267" width="6.5703125" style="348" customWidth="1"/>
    <col min="268" max="268" width="8.42578125" style="348" customWidth="1"/>
    <col min="269" max="269" width="11.5703125" style="348"/>
    <col min="270" max="270" width="8.28515625" style="348" customWidth="1"/>
    <col min="271" max="271" width="11.28515625" style="348" bestFit="1" customWidth="1"/>
    <col min="272" max="272" width="9.28515625" style="348" customWidth="1"/>
    <col min="273" max="273" width="11.28515625" style="348" customWidth="1"/>
    <col min="274" max="274" width="10.140625" style="348" customWidth="1"/>
    <col min="275" max="512" width="11.5703125" style="348"/>
    <col min="513" max="513" width="4.140625" style="348" customWidth="1"/>
    <col min="514" max="514" width="23.85546875" style="348" customWidth="1"/>
    <col min="515" max="515" width="11.85546875" style="348" customWidth="1"/>
    <col min="516" max="516" width="11.7109375" style="348" customWidth="1"/>
    <col min="517" max="517" width="11.85546875" style="348" customWidth="1"/>
    <col min="518" max="518" width="11.140625" style="348" customWidth="1"/>
    <col min="519" max="519" width="12.42578125" style="348" customWidth="1"/>
    <col min="520" max="520" width="9" style="348" customWidth="1"/>
    <col min="521" max="521" width="13" style="348" customWidth="1"/>
    <col min="522" max="522" width="5.140625" style="348" customWidth="1"/>
    <col min="523" max="523" width="6.5703125" style="348" customWidth="1"/>
    <col min="524" max="524" width="8.42578125" style="348" customWidth="1"/>
    <col min="525" max="525" width="11.5703125" style="348"/>
    <col min="526" max="526" width="8.28515625" style="348" customWidth="1"/>
    <col min="527" max="527" width="11.28515625" style="348" bestFit="1" customWidth="1"/>
    <col min="528" max="528" width="9.28515625" style="348" customWidth="1"/>
    <col min="529" max="529" width="11.28515625" style="348" customWidth="1"/>
    <col min="530" max="530" width="10.140625" style="348" customWidth="1"/>
    <col min="531" max="768" width="11.5703125" style="348"/>
    <col min="769" max="769" width="4.140625" style="348" customWidth="1"/>
    <col min="770" max="770" width="23.85546875" style="348" customWidth="1"/>
    <col min="771" max="771" width="11.85546875" style="348" customWidth="1"/>
    <col min="772" max="772" width="11.7109375" style="348" customWidth="1"/>
    <col min="773" max="773" width="11.85546875" style="348" customWidth="1"/>
    <col min="774" max="774" width="11.140625" style="348" customWidth="1"/>
    <col min="775" max="775" width="12.42578125" style="348" customWidth="1"/>
    <col min="776" max="776" width="9" style="348" customWidth="1"/>
    <col min="777" max="777" width="13" style="348" customWidth="1"/>
    <col min="778" max="778" width="5.140625" style="348" customWidth="1"/>
    <col min="779" max="779" width="6.5703125" style="348" customWidth="1"/>
    <col min="780" max="780" width="8.42578125" style="348" customWidth="1"/>
    <col min="781" max="781" width="11.5703125" style="348"/>
    <col min="782" max="782" width="8.28515625" style="348" customWidth="1"/>
    <col min="783" max="783" width="11.28515625" style="348" bestFit="1" customWidth="1"/>
    <col min="784" max="784" width="9.28515625" style="348" customWidth="1"/>
    <col min="785" max="785" width="11.28515625" style="348" customWidth="1"/>
    <col min="786" max="786" width="10.140625" style="348" customWidth="1"/>
    <col min="787" max="1024" width="11.5703125" style="348"/>
    <col min="1025" max="1025" width="4.140625" style="348" customWidth="1"/>
    <col min="1026" max="1026" width="23.85546875" style="348" customWidth="1"/>
    <col min="1027" max="1027" width="11.85546875" style="348" customWidth="1"/>
    <col min="1028" max="1028" width="11.7109375" style="348" customWidth="1"/>
    <col min="1029" max="1029" width="11.85546875" style="348" customWidth="1"/>
    <col min="1030" max="1030" width="11.140625" style="348" customWidth="1"/>
    <col min="1031" max="1031" width="12.42578125" style="348" customWidth="1"/>
    <col min="1032" max="1032" width="9" style="348" customWidth="1"/>
    <col min="1033" max="1033" width="13" style="348" customWidth="1"/>
    <col min="1034" max="1034" width="5.140625" style="348" customWidth="1"/>
    <col min="1035" max="1035" width="6.5703125" style="348" customWidth="1"/>
    <col min="1036" max="1036" width="8.42578125" style="348" customWidth="1"/>
    <col min="1037" max="1037" width="11.5703125" style="348"/>
    <col min="1038" max="1038" width="8.28515625" style="348" customWidth="1"/>
    <col min="1039" max="1039" width="11.28515625" style="348" bestFit="1" customWidth="1"/>
    <col min="1040" max="1040" width="9.28515625" style="348" customWidth="1"/>
    <col min="1041" max="1041" width="11.28515625" style="348" customWidth="1"/>
    <col min="1042" max="1042" width="10.140625" style="348" customWidth="1"/>
    <col min="1043" max="1280" width="11.5703125" style="348"/>
    <col min="1281" max="1281" width="4.140625" style="348" customWidth="1"/>
    <col min="1282" max="1282" width="23.85546875" style="348" customWidth="1"/>
    <col min="1283" max="1283" width="11.85546875" style="348" customWidth="1"/>
    <col min="1284" max="1284" width="11.7109375" style="348" customWidth="1"/>
    <col min="1285" max="1285" width="11.85546875" style="348" customWidth="1"/>
    <col min="1286" max="1286" width="11.140625" style="348" customWidth="1"/>
    <col min="1287" max="1287" width="12.42578125" style="348" customWidth="1"/>
    <col min="1288" max="1288" width="9" style="348" customWidth="1"/>
    <col min="1289" max="1289" width="13" style="348" customWidth="1"/>
    <col min="1290" max="1290" width="5.140625" style="348" customWidth="1"/>
    <col min="1291" max="1291" width="6.5703125" style="348" customWidth="1"/>
    <col min="1292" max="1292" width="8.42578125" style="348" customWidth="1"/>
    <col min="1293" max="1293" width="11.5703125" style="348"/>
    <col min="1294" max="1294" width="8.28515625" style="348" customWidth="1"/>
    <col min="1295" max="1295" width="11.28515625" style="348" bestFit="1" customWidth="1"/>
    <col min="1296" max="1296" width="9.28515625" style="348" customWidth="1"/>
    <col min="1297" max="1297" width="11.28515625" style="348" customWidth="1"/>
    <col min="1298" max="1298" width="10.140625" style="348" customWidth="1"/>
    <col min="1299" max="1536" width="11.5703125" style="348"/>
    <col min="1537" max="1537" width="4.140625" style="348" customWidth="1"/>
    <col min="1538" max="1538" width="23.85546875" style="348" customWidth="1"/>
    <col min="1539" max="1539" width="11.85546875" style="348" customWidth="1"/>
    <col min="1540" max="1540" width="11.7109375" style="348" customWidth="1"/>
    <col min="1541" max="1541" width="11.85546875" style="348" customWidth="1"/>
    <col min="1542" max="1542" width="11.140625" style="348" customWidth="1"/>
    <col min="1543" max="1543" width="12.42578125" style="348" customWidth="1"/>
    <col min="1544" max="1544" width="9" style="348" customWidth="1"/>
    <col min="1545" max="1545" width="13" style="348" customWidth="1"/>
    <col min="1546" max="1546" width="5.140625" style="348" customWidth="1"/>
    <col min="1547" max="1547" width="6.5703125" style="348" customWidth="1"/>
    <col min="1548" max="1548" width="8.42578125" style="348" customWidth="1"/>
    <col min="1549" max="1549" width="11.5703125" style="348"/>
    <col min="1550" max="1550" width="8.28515625" style="348" customWidth="1"/>
    <col min="1551" max="1551" width="11.28515625" style="348" bestFit="1" customWidth="1"/>
    <col min="1552" max="1552" width="9.28515625" style="348" customWidth="1"/>
    <col min="1553" max="1553" width="11.28515625" style="348" customWidth="1"/>
    <col min="1554" max="1554" width="10.140625" style="348" customWidth="1"/>
    <col min="1555" max="1792" width="11.5703125" style="348"/>
    <col min="1793" max="1793" width="4.140625" style="348" customWidth="1"/>
    <col min="1794" max="1794" width="23.85546875" style="348" customWidth="1"/>
    <col min="1795" max="1795" width="11.85546875" style="348" customWidth="1"/>
    <col min="1796" max="1796" width="11.7109375" style="348" customWidth="1"/>
    <col min="1797" max="1797" width="11.85546875" style="348" customWidth="1"/>
    <col min="1798" max="1798" width="11.140625" style="348" customWidth="1"/>
    <col min="1799" max="1799" width="12.42578125" style="348" customWidth="1"/>
    <col min="1800" max="1800" width="9" style="348" customWidth="1"/>
    <col min="1801" max="1801" width="13" style="348" customWidth="1"/>
    <col min="1802" max="1802" width="5.140625" style="348" customWidth="1"/>
    <col min="1803" max="1803" width="6.5703125" style="348" customWidth="1"/>
    <col min="1804" max="1804" width="8.42578125" style="348" customWidth="1"/>
    <col min="1805" max="1805" width="11.5703125" style="348"/>
    <col min="1806" max="1806" width="8.28515625" style="348" customWidth="1"/>
    <col min="1807" max="1807" width="11.28515625" style="348" bestFit="1" customWidth="1"/>
    <col min="1808" max="1808" width="9.28515625" style="348" customWidth="1"/>
    <col min="1809" max="1809" width="11.28515625" style="348" customWidth="1"/>
    <col min="1810" max="1810" width="10.140625" style="348" customWidth="1"/>
    <col min="1811" max="2048" width="11.5703125" style="348"/>
    <col min="2049" max="2049" width="4.140625" style="348" customWidth="1"/>
    <col min="2050" max="2050" width="23.85546875" style="348" customWidth="1"/>
    <col min="2051" max="2051" width="11.85546875" style="348" customWidth="1"/>
    <col min="2052" max="2052" width="11.7109375" style="348" customWidth="1"/>
    <col min="2053" max="2053" width="11.85546875" style="348" customWidth="1"/>
    <col min="2054" max="2054" width="11.140625" style="348" customWidth="1"/>
    <col min="2055" max="2055" width="12.42578125" style="348" customWidth="1"/>
    <col min="2056" max="2056" width="9" style="348" customWidth="1"/>
    <col min="2057" max="2057" width="13" style="348" customWidth="1"/>
    <col min="2058" max="2058" width="5.140625" style="348" customWidth="1"/>
    <col min="2059" max="2059" width="6.5703125" style="348" customWidth="1"/>
    <col min="2060" max="2060" width="8.42578125" style="348" customWidth="1"/>
    <col min="2061" max="2061" width="11.5703125" style="348"/>
    <col min="2062" max="2062" width="8.28515625" style="348" customWidth="1"/>
    <col min="2063" max="2063" width="11.28515625" style="348" bestFit="1" customWidth="1"/>
    <col min="2064" max="2064" width="9.28515625" style="348" customWidth="1"/>
    <col min="2065" max="2065" width="11.28515625" style="348" customWidth="1"/>
    <col min="2066" max="2066" width="10.140625" style="348" customWidth="1"/>
    <col min="2067" max="2304" width="11.5703125" style="348"/>
    <col min="2305" max="2305" width="4.140625" style="348" customWidth="1"/>
    <col min="2306" max="2306" width="23.85546875" style="348" customWidth="1"/>
    <col min="2307" max="2307" width="11.85546875" style="348" customWidth="1"/>
    <col min="2308" max="2308" width="11.7109375" style="348" customWidth="1"/>
    <col min="2309" max="2309" width="11.85546875" style="348" customWidth="1"/>
    <col min="2310" max="2310" width="11.140625" style="348" customWidth="1"/>
    <col min="2311" max="2311" width="12.42578125" style="348" customWidth="1"/>
    <col min="2312" max="2312" width="9" style="348" customWidth="1"/>
    <col min="2313" max="2313" width="13" style="348" customWidth="1"/>
    <col min="2314" max="2314" width="5.140625" style="348" customWidth="1"/>
    <col min="2315" max="2315" width="6.5703125" style="348" customWidth="1"/>
    <col min="2316" max="2316" width="8.42578125" style="348" customWidth="1"/>
    <col min="2317" max="2317" width="11.5703125" style="348"/>
    <col min="2318" max="2318" width="8.28515625" style="348" customWidth="1"/>
    <col min="2319" max="2319" width="11.28515625" style="348" bestFit="1" customWidth="1"/>
    <col min="2320" max="2320" width="9.28515625" style="348" customWidth="1"/>
    <col min="2321" max="2321" width="11.28515625" style="348" customWidth="1"/>
    <col min="2322" max="2322" width="10.140625" style="348" customWidth="1"/>
    <col min="2323" max="2560" width="11.5703125" style="348"/>
    <col min="2561" max="2561" width="4.140625" style="348" customWidth="1"/>
    <col min="2562" max="2562" width="23.85546875" style="348" customWidth="1"/>
    <col min="2563" max="2563" width="11.85546875" style="348" customWidth="1"/>
    <col min="2564" max="2564" width="11.7109375" style="348" customWidth="1"/>
    <col min="2565" max="2565" width="11.85546875" style="348" customWidth="1"/>
    <col min="2566" max="2566" width="11.140625" style="348" customWidth="1"/>
    <col min="2567" max="2567" width="12.42578125" style="348" customWidth="1"/>
    <col min="2568" max="2568" width="9" style="348" customWidth="1"/>
    <col min="2569" max="2569" width="13" style="348" customWidth="1"/>
    <col min="2570" max="2570" width="5.140625" style="348" customWidth="1"/>
    <col min="2571" max="2571" width="6.5703125" style="348" customWidth="1"/>
    <col min="2572" max="2572" width="8.42578125" style="348" customWidth="1"/>
    <col min="2573" max="2573" width="11.5703125" style="348"/>
    <col min="2574" max="2574" width="8.28515625" style="348" customWidth="1"/>
    <col min="2575" max="2575" width="11.28515625" style="348" bestFit="1" customWidth="1"/>
    <col min="2576" max="2576" width="9.28515625" style="348" customWidth="1"/>
    <col min="2577" max="2577" width="11.28515625" style="348" customWidth="1"/>
    <col min="2578" max="2578" width="10.140625" style="348" customWidth="1"/>
    <col min="2579" max="2816" width="11.5703125" style="348"/>
    <col min="2817" max="2817" width="4.140625" style="348" customWidth="1"/>
    <col min="2818" max="2818" width="23.85546875" style="348" customWidth="1"/>
    <col min="2819" max="2819" width="11.85546875" style="348" customWidth="1"/>
    <col min="2820" max="2820" width="11.7109375" style="348" customWidth="1"/>
    <col min="2821" max="2821" width="11.85546875" style="348" customWidth="1"/>
    <col min="2822" max="2822" width="11.140625" style="348" customWidth="1"/>
    <col min="2823" max="2823" width="12.42578125" style="348" customWidth="1"/>
    <col min="2824" max="2824" width="9" style="348" customWidth="1"/>
    <col min="2825" max="2825" width="13" style="348" customWidth="1"/>
    <col min="2826" max="2826" width="5.140625" style="348" customWidth="1"/>
    <col min="2827" max="2827" width="6.5703125" style="348" customWidth="1"/>
    <col min="2828" max="2828" width="8.42578125" style="348" customWidth="1"/>
    <col min="2829" max="2829" width="11.5703125" style="348"/>
    <col min="2830" max="2830" width="8.28515625" style="348" customWidth="1"/>
    <col min="2831" max="2831" width="11.28515625" style="348" bestFit="1" customWidth="1"/>
    <col min="2832" max="2832" width="9.28515625" style="348" customWidth="1"/>
    <col min="2833" max="2833" width="11.28515625" style="348" customWidth="1"/>
    <col min="2834" max="2834" width="10.140625" style="348" customWidth="1"/>
    <col min="2835" max="3072" width="11.5703125" style="348"/>
    <col min="3073" max="3073" width="4.140625" style="348" customWidth="1"/>
    <col min="3074" max="3074" width="23.85546875" style="348" customWidth="1"/>
    <col min="3075" max="3075" width="11.85546875" style="348" customWidth="1"/>
    <col min="3076" max="3076" width="11.7109375" style="348" customWidth="1"/>
    <col min="3077" max="3077" width="11.85546875" style="348" customWidth="1"/>
    <col min="3078" max="3078" width="11.140625" style="348" customWidth="1"/>
    <col min="3079" max="3079" width="12.42578125" style="348" customWidth="1"/>
    <col min="3080" max="3080" width="9" style="348" customWidth="1"/>
    <col min="3081" max="3081" width="13" style="348" customWidth="1"/>
    <col min="3082" max="3082" width="5.140625" style="348" customWidth="1"/>
    <col min="3083" max="3083" width="6.5703125" style="348" customWidth="1"/>
    <col min="3084" max="3084" width="8.42578125" style="348" customWidth="1"/>
    <col min="3085" max="3085" width="11.5703125" style="348"/>
    <col min="3086" max="3086" width="8.28515625" style="348" customWidth="1"/>
    <col min="3087" max="3087" width="11.28515625" style="348" bestFit="1" customWidth="1"/>
    <col min="3088" max="3088" width="9.28515625" style="348" customWidth="1"/>
    <col min="3089" max="3089" width="11.28515625" style="348" customWidth="1"/>
    <col min="3090" max="3090" width="10.140625" style="348" customWidth="1"/>
    <col min="3091" max="3328" width="11.5703125" style="348"/>
    <col min="3329" max="3329" width="4.140625" style="348" customWidth="1"/>
    <col min="3330" max="3330" width="23.85546875" style="348" customWidth="1"/>
    <col min="3331" max="3331" width="11.85546875" style="348" customWidth="1"/>
    <col min="3332" max="3332" width="11.7109375" style="348" customWidth="1"/>
    <col min="3333" max="3333" width="11.85546875" style="348" customWidth="1"/>
    <col min="3334" max="3334" width="11.140625" style="348" customWidth="1"/>
    <col min="3335" max="3335" width="12.42578125" style="348" customWidth="1"/>
    <col min="3336" max="3336" width="9" style="348" customWidth="1"/>
    <col min="3337" max="3337" width="13" style="348" customWidth="1"/>
    <col min="3338" max="3338" width="5.140625" style="348" customWidth="1"/>
    <col min="3339" max="3339" width="6.5703125" style="348" customWidth="1"/>
    <col min="3340" max="3340" width="8.42578125" style="348" customWidth="1"/>
    <col min="3341" max="3341" width="11.5703125" style="348"/>
    <col min="3342" max="3342" width="8.28515625" style="348" customWidth="1"/>
    <col min="3343" max="3343" width="11.28515625" style="348" bestFit="1" customWidth="1"/>
    <col min="3344" max="3344" width="9.28515625" style="348" customWidth="1"/>
    <col min="3345" max="3345" width="11.28515625" style="348" customWidth="1"/>
    <col min="3346" max="3346" width="10.140625" style="348" customWidth="1"/>
    <col min="3347" max="3584" width="11.5703125" style="348"/>
    <col min="3585" max="3585" width="4.140625" style="348" customWidth="1"/>
    <col min="3586" max="3586" width="23.85546875" style="348" customWidth="1"/>
    <col min="3587" max="3587" width="11.85546875" style="348" customWidth="1"/>
    <col min="3588" max="3588" width="11.7109375" style="348" customWidth="1"/>
    <col min="3589" max="3589" width="11.85546875" style="348" customWidth="1"/>
    <col min="3590" max="3590" width="11.140625" style="348" customWidth="1"/>
    <col min="3591" max="3591" width="12.42578125" style="348" customWidth="1"/>
    <col min="3592" max="3592" width="9" style="348" customWidth="1"/>
    <col min="3593" max="3593" width="13" style="348" customWidth="1"/>
    <col min="3594" max="3594" width="5.140625" style="348" customWidth="1"/>
    <col min="3595" max="3595" width="6.5703125" style="348" customWidth="1"/>
    <col min="3596" max="3596" width="8.42578125" style="348" customWidth="1"/>
    <col min="3597" max="3597" width="11.5703125" style="348"/>
    <col min="3598" max="3598" width="8.28515625" style="348" customWidth="1"/>
    <col min="3599" max="3599" width="11.28515625" style="348" bestFit="1" customWidth="1"/>
    <col min="3600" max="3600" width="9.28515625" style="348" customWidth="1"/>
    <col min="3601" max="3601" width="11.28515625" style="348" customWidth="1"/>
    <col min="3602" max="3602" width="10.140625" style="348" customWidth="1"/>
    <col min="3603" max="3840" width="11.5703125" style="348"/>
    <col min="3841" max="3841" width="4.140625" style="348" customWidth="1"/>
    <col min="3842" max="3842" width="23.85546875" style="348" customWidth="1"/>
    <col min="3843" max="3843" width="11.85546875" style="348" customWidth="1"/>
    <col min="3844" max="3844" width="11.7109375" style="348" customWidth="1"/>
    <col min="3845" max="3845" width="11.85546875" style="348" customWidth="1"/>
    <col min="3846" max="3846" width="11.140625" style="348" customWidth="1"/>
    <col min="3847" max="3847" width="12.42578125" style="348" customWidth="1"/>
    <col min="3848" max="3848" width="9" style="348" customWidth="1"/>
    <col min="3849" max="3849" width="13" style="348" customWidth="1"/>
    <col min="3850" max="3850" width="5.140625" style="348" customWidth="1"/>
    <col min="3851" max="3851" width="6.5703125" style="348" customWidth="1"/>
    <col min="3852" max="3852" width="8.42578125" style="348" customWidth="1"/>
    <col min="3853" max="3853" width="11.5703125" style="348"/>
    <col min="3854" max="3854" width="8.28515625" style="348" customWidth="1"/>
    <col min="3855" max="3855" width="11.28515625" style="348" bestFit="1" customWidth="1"/>
    <col min="3856" max="3856" width="9.28515625" style="348" customWidth="1"/>
    <col min="3857" max="3857" width="11.28515625" style="348" customWidth="1"/>
    <col min="3858" max="3858" width="10.140625" style="348" customWidth="1"/>
    <col min="3859" max="4096" width="11.5703125" style="348"/>
    <col min="4097" max="4097" width="4.140625" style="348" customWidth="1"/>
    <col min="4098" max="4098" width="23.85546875" style="348" customWidth="1"/>
    <col min="4099" max="4099" width="11.85546875" style="348" customWidth="1"/>
    <col min="4100" max="4100" width="11.7109375" style="348" customWidth="1"/>
    <col min="4101" max="4101" width="11.85546875" style="348" customWidth="1"/>
    <col min="4102" max="4102" width="11.140625" style="348" customWidth="1"/>
    <col min="4103" max="4103" width="12.42578125" style="348" customWidth="1"/>
    <col min="4104" max="4104" width="9" style="348" customWidth="1"/>
    <col min="4105" max="4105" width="13" style="348" customWidth="1"/>
    <col min="4106" max="4106" width="5.140625" style="348" customWidth="1"/>
    <col min="4107" max="4107" width="6.5703125" style="348" customWidth="1"/>
    <col min="4108" max="4108" width="8.42578125" style="348" customWidth="1"/>
    <col min="4109" max="4109" width="11.5703125" style="348"/>
    <col min="4110" max="4110" width="8.28515625" style="348" customWidth="1"/>
    <col min="4111" max="4111" width="11.28515625" style="348" bestFit="1" customWidth="1"/>
    <col min="4112" max="4112" width="9.28515625" style="348" customWidth="1"/>
    <col min="4113" max="4113" width="11.28515625" style="348" customWidth="1"/>
    <col min="4114" max="4114" width="10.140625" style="348" customWidth="1"/>
    <col min="4115" max="4352" width="11.5703125" style="348"/>
    <col min="4353" max="4353" width="4.140625" style="348" customWidth="1"/>
    <col min="4354" max="4354" width="23.85546875" style="348" customWidth="1"/>
    <col min="4355" max="4355" width="11.85546875" style="348" customWidth="1"/>
    <col min="4356" max="4356" width="11.7109375" style="348" customWidth="1"/>
    <col min="4357" max="4357" width="11.85546875" style="348" customWidth="1"/>
    <col min="4358" max="4358" width="11.140625" style="348" customWidth="1"/>
    <col min="4359" max="4359" width="12.42578125" style="348" customWidth="1"/>
    <col min="4360" max="4360" width="9" style="348" customWidth="1"/>
    <col min="4361" max="4361" width="13" style="348" customWidth="1"/>
    <col min="4362" max="4362" width="5.140625" style="348" customWidth="1"/>
    <col min="4363" max="4363" width="6.5703125" style="348" customWidth="1"/>
    <col min="4364" max="4364" width="8.42578125" style="348" customWidth="1"/>
    <col min="4365" max="4365" width="11.5703125" style="348"/>
    <col min="4366" max="4366" width="8.28515625" style="348" customWidth="1"/>
    <col min="4367" max="4367" width="11.28515625" style="348" bestFit="1" customWidth="1"/>
    <col min="4368" max="4368" width="9.28515625" style="348" customWidth="1"/>
    <col min="4369" max="4369" width="11.28515625" style="348" customWidth="1"/>
    <col min="4370" max="4370" width="10.140625" style="348" customWidth="1"/>
    <col min="4371" max="4608" width="11.5703125" style="348"/>
    <col min="4609" max="4609" width="4.140625" style="348" customWidth="1"/>
    <col min="4610" max="4610" width="23.85546875" style="348" customWidth="1"/>
    <col min="4611" max="4611" width="11.85546875" style="348" customWidth="1"/>
    <col min="4612" max="4612" width="11.7109375" style="348" customWidth="1"/>
    <col min="4613" max="4613" width="11.85546875" style="348" customWidth="1"/>
    <col min="4614" max="4614" width="11.140625" style="348" customWidth="1"/>
    <col min="4615" max="4615" width="12.42578125" style="348" customWidth="1"/>
    <col min="4616" max="4616" width="9" style="348" customWidth="1"/>
    <col min="4617" max="4617" width="13" style="348" customWidth="1"/>
    <col min="4618" max="4618" width="5.140625" style="348" customWidth="1"/>
    <col min="4619" max="4619" width="6.5703125" style="348" customWidth="1"/>
    <col min="4620" max="4620" width="8.42578125" style="348" customWidth="1"/>
    <col min="4621" max="4621" width="11.5703125" style="348"/>
    <col min="4622" max="4622" width="8.28515625" style="348" customWidth="1"/>
    <col min="4623" max="4623" width="11.28515625" style="348" bestFit="1" customWidth="1"/>
    <col min="4624" max="4624" width="9.28515625" style="348" customWidth="1"/>
    <col min="4625" max="4625" width="11.28515625" style="348" customWidth="1"/>
    <col min="4626" max="4626" width="10.140625" style="348" customWidth="1"/>
    <col min="4627" max="4864" width="11.5703125" style="348"/>
    <col min="4865" max="4865" width="4.140625" style="348" customWidth="1"/>
    <col min="4866" max="4866" width="23.85546875" style="348" customWidth="1"/>
    <col min="4867" max="4867" width="11.85546875" style="348" customWidth="1"/>
    <col min="4868" max="4868" width="11.7109375" style="348" customWidth="1"/>
    <col min="4869" max="4869" width="11.85546875" style="348" customWidth="1"/>
    <col min="4870" max="4870" width="11.140625" style="348" customWidth="1"/>
    <col min="4871" max="4871" width="12.42578125" style="348" customWidth="1"/>
    <col min="4872" max="4872" width="9" style="348" customWidth="1"/>
    <col min="4873" max="4873" width="13" style="348" customWidth="1"/>
    <col min="4874" max="4874" width="5.140625" style="348" customWidth="1"/>
    <col min="4875" max="4875" width="6.5703125" style="348" customWidth="1"/>
    <col min="4876" max="4876" width="8.42578125" style="348" customWidth="1"/>
    <col min="4877" max="4877" width="11.5703125" style="348"/>
    <col min="4878" max="4878" width="8.28515625" style="348" customWidth="1"/>
    <col min="4879" max="4879" width="11.28515625" style="348" bestFit="1" customWidth="1"/>
    <col min="4880" max="4880" width="9.28515625" style="348" customWidth="1"/>
    <col min="4881" max="4881" width="11.28515625" style="348" customWidth="1"/>
    <col min="4882" max="4882" width="10.140625" style="348" customWidth="1"/>
    <col min="4883" max="5120" width="11.5703125" style="348"/>
    <col min="5121" max="5121" width="4.140625" style="348" customWidth="1"/>
    <col min="5122" max="5122" width="23.85546875" style="348" customWidth="1"/>
    <col min="5123" max="5123" width="11.85546875" style="348" customWidth="1"/>
    <col min="5124" max="5124" width="11.7109375" style="348" customWidth="1"/>
    <col min="5125" max="5125" width="11.85546875" style="348" customWidth="1"/>
    <col min="5126" max="5126" width="11.140625" style="348" customWidth="1"/>
    <col min="5127" max="5127" width="12.42578125" style="348" customWidth="1"/>
    <col min="5128" max="5128" width="9" style="348" customWidth="1"/>
    <col min="5129" max="5129" width="13" style="348" customWidth="1"/>
    <col min="5130" max="5130" width="5.140625" style="348" customWidth="1"/>
    <col min="5131" max="5131" width="6.5703125" style="348" customWidth="1"/>
    <col min="5132" max="5132" width="8.42578125" style="348" customWidth="1"/>
    <col min="5133" max="5133" width="11.5703125" style="348"/>
    <col min="5134" max="5134" width="8.28515625" style="348" customWidth="1"/>
    <col min="5135" max="5135" width="11.28515625" style="348" bestFit="1" customWidth="1"/>
    <col min="5136" max="5136" width="9.28515625" style="348" customWidth="1"/>
    <col min="5137" max="5137" width="11.28515625" style="348" customWidth="1"/>
    <col min="5138" max="5138" width="10.140625" style="348" customWidth="1"/>
    <col min="5139" max="5376" width="11.5703125" style="348"/>
    <col min="5377" max="5377" width="4.140625" style="348" customWidth="1"/>
    <col min="5378" max="5378" width="23.85546875" style="348" customWidth="1"/>
    <col min="5379" max="5379" width="11.85546875" style="348" customWidth="1"/>
    <col min="5380" max="5380" width="11.7109375" style="348" customWidth="1"/>
    <col min="5381" max="5381" width="11.85546875" style="348" customWidth="1"/>
    <col min="5382" max="5382" width="11.140625" style="348" customWidth="1"/>
    <col min="5383" max="5383" width="12.42578125" style="348" customWidth="1"/>
    <col min="5384" max="5384" width="9" style="348" customWidth="1"/>
    <col min="5385" max="5385" width="13" style="348" customWidth="1"/>
    <col min="5386" max="5386" width="5.140625" style="348" customWidth="1"/>
    <col min="5387" max="5387" width="6.5703125" style="348" customWidth="1"/>
    <col min="5388" max="5388" width="8.42578125" style="348" customWidth="1"/>
    <col min="5389" max="5389" width="11.5703125" style="348"/>
    <col min="5390" max="5390" width="8.28515625" style="348" customWidth="1"/>
    <col min="5391" max="5391" width="11.28515625" style="348" bestFit="1" customWidth="1"/>
    <col min="5392" max="5392" width="9.28515625" style="348" customWidth="1"/>
    <col min="5393" max="5393" width="11.28515625" style="348" customWidth="1"/>
    <col min="5394" max="5394" width="10.140625" style="348" customWidth="1"/>
    <col min="5395" max="5632" width="11.5703125" style="348"/>
    <col min="5633" max="5633" width="4.140625" style="348" customWidth="1"/>
    <col min="5634" max="5634" width="23.85546875" style="348" customWidth="1"/>
    <col min="5635" max="5635" width="11.85546875" style="348" customWidth="1"/>
    <col min="5636" max="5636" width="11.7109375" style="348" customWidth="1"/>
    <col min="5637" max="5637" width="11.85546875" style="348" customWidth="1"/>
    <col min="5638" max="5638" width="11.140625" style="348" customWidth="1"/>
    <col min="5639" max="5639" width="12.42578125" style="348" customWidth="1"/>
    <col min="5640" max="5640" width="9" style="348" customWidth="1"/>
    <col min="5641" max="5641" width="13" style="348" customWidth="1"/>
    <col min="5642" max="5642" width="5.140625" style="348" customWidth="1"/>
    <col min="5643" max="5643" width="6.5703125" style="348" customWidth="1"/>
    <col min="5644" max="5644" width="8.42578125" style="348" customWidth="1"/>
    <col min="5645" max="5645" width="11.5703125" style="348"/>
    <col min="5646" max="5646" width="8.28515625" style="348" customWidth="1"/>
    <col min="5647" max="5647" width="11.28515625" style="348" bestFit="1" customWidth="1"/>
    <col min="5648" max="5648" width="9.28515625" style="348" customWidth="1"/>
    <col min="5649" max="5649" width="11.28515625" style="348" customWidth="1"/>
    <col min="5650" max="5650" width="10.140625" style="348" customWidth="1"/>
    <col min="5651" max="5888" width="11.5703125" style="348"/>
    <col min="5889" max="5889" width="4.140625" style="348" customWidth="1"/>
    <col min="5890" max="5890" width="23.85546875" style="348" customWidth="1"/>
    <col min="5891" max="5891" width="11.85546875" style="348" customWidth="1"/>
    <col min="5892" max="5892" width="11.7109375" style="348" customWidth="1"/>
    <col min="5893" max="5893" width="11.85546875" style="348" customWidth="1"/>
    <col min="5894" max="5894" width="11.140625" style="348" customWidth="1"/>
    <col min="5895" max="5895" width="12.42578125" style="348" customWidth="1"/>
    <col min="5896" max="5896" width="9" style="348" customWidth="1"/>
    <col min="5897" max="5897" width="13" style="348" customWidth="1"/>
    <col min="5898" max="5898" width="5.140625" style="348" customWidth="1"/>
    <col min="5899" max="5899" width="6.5703125" style="348" customWidth="1"/>
    <col min="5900" max="5900" width="8.42578125" style="348" customWidth="1"/>
    <col min="5901" max="5901" width="11.5703125" style="348"/>
    <col min="5902" max="5902" width="8.28515625" style="348" customWidth="1"/>
    <col min="5903" max="5903" width="11.28515625" style="348" bestFit="1" customWidth="1"/>
    <col min="5904" max="5904" width="9.28515625" style="348" customWidth="1"/>
    <col min="5905" max="5905" width="11.28515625" style="348" customWidth="1"/>
    <col min="5906" max="5906" width="10.140625" style="348" customWidth="1"/>
    <col min="5907" max="6144" width="11.5703125" style="348"/>
    <col min="6145" max="6145" width="4.140625" style="348" customWidth="1"/>
    <col min="6146" max="6146" width="23.85546875" style="348" customWidth="1"/>
    <col min="6147" max="6147" width="11.85546875" style="348" customWidth="1"/>
    <col min="6148" max="6148" width="11.7109375" style="348" customWidth="1"/>
    <col min="6149" max="6149" width="11.85546875" style="348" customWidth="1"/>
    <col min="6150" max="6150" width="11.140625" style="348" customWidth="1"/>
    <col min="6151" max="6151" width="12.42578125" style="348" customWidth="1"/>
    <col min="6152" max="6152" width="9" style="348" customWidth="1"/>
    <col min="6153" max="6153" width="13" style="348" customWidth="1"/>
    <col min="6154" max="6154" width="5.140625" style="348" customWidth="1"/>
    <col min="6155" max="6155" width="6.5703125" style="348" customWidth="1"/>
    <col min="6156" max="6156" width="8.42578125" style="348" customWidth="1"/>
    <col min="6157" max="6157" width="11.5703125" style="348"/>
    <col min="6158" max="6158" width="8.28515625" style="348" customWidth="1"/>
    <col min="6159" max="6159" width="11.28515625" style="348" bestFit="1" customWidth="1"/>
    <col min="6160" max="6160" width="9.28515625" style="348" customWidth="1"/>
    <col min="6161" max="6161" width="11.28515625" style="348" customWidth="1"/>
    <col min="6162" max="6162" width="10.140625" style="348" customWidth="1"/>
    <col min="6163" max="6400" width="11.5703125" style="348"/>
    <col min="6401" max="6401" width="4.140625" style="348" customWidth="1"/>
    <col min="6402" max="6402" width="23.85546875" style="348" customWidth="1"/>
    <col min="6403" max="6403" width="11.85546875" style="348" customWidth="1"/>
    <col min="6404" max="6404" width="11.7109375" style="348" customWidth="1"/>
    <col min="6405" max="6405" width="11.85546875" style="348" customWidth="1"/>
    <col min="6406" max="6406" width="11.140625" style="348" customWidth="1"/>
    <col min="6407" max="6407" width="12.42578125" style="348" customWidth="1"/>
    <col min="6408" max="6408" width="9" style="348" customWidth="1"/>
    <col min="6409" max="6409" width="13" style="348" customWidth="1"/>
    <col min="6410" max="6410" width="5.140625" style="348" customWidth="1"/>
    <col min="6411" max="6411" width="6.5703125" style="348" customWidth="1"/>
    <col min="6412" max="6412" width="8.42578125" style="348" customWidth="1"/>
    <col min="6413" max="6413" width="11.5703125" style="348"/>
    <col min="6414" max="6414" width="8.28515625" style="348" customWidth="1"/>
    <col min="6415" max="6415" width="11.28515625" style="348" bestFit="1" customWidth="1"/>
    <col min="6416" max="6416" width="9.28515625" style="348" customWidth="1"/>
    <col min="6417" max="6417" width="11.28515625" style="348" customWidth="1"/>
    <col min="6418" max="6418" width="10.140625" style="348" customWidth="1"/>
    <col min="6419" max="6656" width="11.5703125" style="348"/>
    <col min="6657" max="6657" width="4.140625" style="348" customWidth="1"/>
    <col min="6658" max="6658" width="23.85546875" style="348" customWidth="1"/>
    <col min="6659" max="6659" width="11.85546875" style="348" customWidth="1"/>
    <col min="6660" max="6660" width="11.7109375" style="348" customWidth="1"/>
    <col min="6661" max="6661" width="11.85546875" style="348" customWidth="1"/>
    <col min="6662" max="6662" width="11.140625" style="348" customWidth="1"/>
    <col min="6663" max="6663" width="12.42578125" style="348" customWidth="1"/>
    <col min="6664" max="6664" width="9" style="348" customWidth="1"/>
    <col min="6665" max="6665" width="13" style="348" customWidth="1"/>
    <col min="6666" max="6666" width="5.140625" style="348" customWidth="1"/>
    <col min="6667" max="6667" width="6.5703125" style="348" customWidth="1"/>
    <col min="6668" max="6668" width="8.42578125" style="348" customWidth="1"/>
    <col min="6669" max="6669" width="11.5703125" style="348"/>
    <col min="6670" max="6670" width="8.28515625" style="348" customWidth="1"/>
    <col min="6671" max="6671" width="11.28515625" style="348" bestFit="1" customWidth="1"/>
    <col min="6672" max="6672" width="9.28515625" style="348" customWidth="1"/>
    <col min="6673" max="6673" width="11.28515625" style="348" customWidth="1"/>
    <col min="6674" max="6674" width="10.140625" style="348" customWidth="1"/>
    <col min="6675" max="6912" width="11.5703125" style="348"/>
    <col min="6913" max="6913" width="4.140625" style="348" customWidth="1"/>
    <col min="6914" max="6914" width="23.85546875" style="348" customWidth="1"/>
    <col min="6915" max="6915" width="11.85546875" style="348" customWidth="1"/>
    <col min="6916" max="6916" width="11.7109375" style="348" customWidth="1"/>
    <col min="6917" max="6917" width="11.85546875" style="348" customWidth="1"/>
    <col min="6918" max="6918" width="11.140625" style="348" customWidth="1"/>
    <col min="6919" max="6919" width="12.42578125" style="348" customWidth="1"/>
    <col min="6920" max="6920" width="9" style="348" customWidth="1"/>
    <col min="6921" max="6921" width="13" style="348" customWidth="1"/>
    <col min="6922" max="6922" width="5.140625" style="348" customWidth="1"/>
    <col min="6923" max="6923" width="6.5703125" style="348" customWidth="1"/>
    <col min="6924" max="6924" width="8.42578125" style="348" customWidth="1"/>
    <col min="6925" max="6925" width="11.5703125" style="348"/>
    <col min="6926" max="6926" width="8.28515625" style="348" customWidth="1"/>
    <col min="6927" max="6927" width="11.28515625" style="348" bestFit="1" customWidth="1"/>
    <col min="6928" max="6928" width="9.28515625" style="348" customWidth="1"/>
    <col min="6929" max="6929" width="11.28515625" style="348" customWidth="1"/>
    <col min="6930" max="6930" width="10.140625" style="348" customWidth="1"/>
    <col min="6931" max="7168" width="11.5703125" style="348"/>
    <col min="7169" max="7169" width="4.140625" style="348" customWidth="1"/>
    <col min="7170" max="7170" width="23.85546875" style="348" customWidth="1"/>
    <col min="7171" max="7171" width="11.85546875" style="348" customWidth="1"/>
    <col min="7172" max="7172" width="11.7109375" style="348" customWidth="1"/>
    <col min="7173" max="7173" width="11.85546875" style="348" customWidth="1"/>
    <col min="7174" max="7174" width="11.140625" style="348" customWidth="1"/>
    <col min="7175" max="7175" width="12.42578125" style="348" customWidth="1"/>
    <col min="7176" max="7176" width="9" style="348" customWidth="1"/>
    <col min="7177" max="7177" width="13" style="348" customWidth="1"/>
    <col min="7178" max="7178" width="5.140625" style="348" customWidth="1"/>
    <col min="7179" max="7179" width="6.5703125" style="348" customWidth="1"/>
    <col min="7180" max="7180" width="8.42578125" style="348" customWidth="1"/>
    <col min="7181" max="7181" width="11.5703125" style="348"/>
    <col min="7182" max="7182" width="8.28515625" style="348" customWidth="1"/>
    <col min="7183" max="7183" width="11.28515625" style="348" bestFit="1" customWidth="1"/>
    <col min="7184" max="7184" width="9.28515625" style="348" customWidth="1"/>
    <col min="7185" max="7185" width="11.28515625" style="348" customWidth="1"/>
    <col min="7186" max="7186" width="10.140625" style="348" customWidth="1"/>
    <col min="7187" max="7424" width="11.5703125" style="348"/>
    <col min="7425" max="7425" width="4.140625" style="348" customWidth="1"/>
    <col min="7426" max="7426" width="23.85546875" style="348" customWidth="1"/>
    <col min="7427" max="7427" width="11.85546875" style="348" customWidth="1"/>
    <col min="7428" max="7428" width="11.7109375" style="348" customWidth="1"/>
    <col min="7429" max="7429" width="11.85546875" style="348" customWidth="1"/>
    <col min="7430" max="7430" width="11.140625" style="348" customWidth="1"/>
    <col min="7431" max="7431" width="12.42578125" style="348" customWidth="1"/>
    <col min="7432" max="7432" width="9" style="348" customWidth="1"/>
    <col min="7433" max="7433" width="13" style="348" customWidth="1"/>
    <col min="7434" max="7434" width="5.140625" style="348" customWidth="1"/>
    <col min="7435" max="7435" width="6.5703125" style="348" customWidth="1"/>
    <col min="7436" max="7436" width="8.42578125" style="348" customWidth="1"/>
    <col min="7437" max="7437" width="11.5703125" style="348"/>
    <col min="7438" max="7438" width="8.28515625" style="348" customWidth="1"/>
    <col min="7439" max="7439" width="11.28515625" style="348" bestFit="1" customWidth="1"/>
    <col min="7440" max="7440" width="9.28515625" style="348" customWidth="1"/>
    <col min="7441" max="7441" width="11.28515625" style="348" customWidth="1"/>
    <col min="7442" max="7442" width="10.140625" style="348" customWidth="1"/>
    <col min="7443" max="7680" width="11.5703125" style="348"/>
    <col min="7681" max="7681" width="4.140625" style="348" customWidth="1"/>
    <col min="7682" max="7682" width="23.85546875" style="348" customWidth="1"/>
    <col min="7683" max="7683" width="11.85546875" style="348" customWidth="1"/>
    <col min="7684" max="7684" width="11.7109375" style="348" customWidth="1"/>
    <col min="7685" max="7685" width="11.85546875" style="348" customWidth="1"/>
    <col min="7686" max="7686" width="11.140625" style="348" customWidth="1"/>
    <col min="7687" max="7687" width="12.42578125" style="348" customWidth="1"/>
    <col min="7688" max="7688" width="9" style="348" customWidth="1"/>
    <col min="7689" max="7689" width="13" style="348" customWidth="1"/>
    <col min="7690" max="7690" width="5.140625" style="348" customWidth="1"/>
    <col min="7691" max="7691" width="6.5703125" style="348" customWidth="1"/>
    <col min="7692" max="7692" width="8.42578125" style="348" customWidth="1"/>
    <col min="7693" max="7693" width="11.5703125" style="348"/>
    <col min="7694" max="7694" width="8.28515625" style="348" customWidth="1"/>
    <col min="7695" max="7695" width="11.28515625" style="348" bestFit="1" customWidth="1"/>
    <col min="7696" max="7696" width="9.28515625" style="348" customWidth="1"/>
    <col min="7697" max="7697" width="11.28515625" style="348" customWidth="1"/>
    <col min="7698" max="7698" width="10.140625" style="348" customWidth="1"/>
    <col min="7699" max="7936" width="11.5703125" style="348"/>
    <col min="7937" max="7937" width="4.140625" style="348" customWidth="1"/>
    <col min="7938" max="7938" width="23.85546875" style="348" customWidth="1"/>
    <col min="7939" max="7939" width="11.85546875" style="348" customWidth="1"/>
    <col min="7940" max="7940" width="11.7109375" style="348" customWidth="1"/>
    <col min="7941" max="7941" width="11.85546875" style="348" customWidth="1"/>
    <col min="7942" max="7942" width="11.140625" style="348" customWidth="1"/>
    <col min="7943" max="7943" width="12.42578125" style="348" customWidth="1"/>
    <col min="7944" max="7944" width="9" style="348" customWidth="1"/>
    <col min="7945" max="7945" width="13" style="348" customWidth="1"/>
    <col min="7946" max="7946" width="5.140625" style="348" customWidth="1"/>
    <col min="7947" max="7947" width="6.5703125" style="348" customWidth="1"/>
    <col min="7948" max="7948" width="8.42578125" style="348" customWidth="1"/>
    <col min="7949" max="7949" width="11.5703125" style="348"/>
    <col min="7950" max="7950" width="8.28515625" style="348" customWidth="1"/>
    <col min="7951" max="7951" width="11.28515625" style="348" bestFit="1" customWidth="1"/>
    <col min="7952" max="7952" width="9.28515625" style="348" customWidth="1"/>
    <col min="7953" max="7953" width="11.28515625" style="348" customWidth="1"/>
    <col min="7954" max="7954" width="10.140625" style="348" customWidth="1"/>
    <col min="7955" max="8192" width="11.5703125" style="348"/>
    <col min="8193" max="8193" width="4.140625" style="348" customWidth="1"/>
    <col min="8194" max="8194" width="23.85546875" style="348" customWidth="1"/>
    <col min="8195" max="8195" width="11.85546875" style="348" customWidth="1"/>
    <col min="8196" max="8196" width="11.7109375" style="348" customWidth="1"/>
    <col min="8197" max="8197" width="11.85546875" style="348" customWidth="1"/>
    <col min="8198" max="8198" width="11.140625" style="348" customWidth="1"/>
    <col min="8199" max="8199" width="12.42578125" style="348" customWidth="1"/>
    <col min="8200" max="8200" width="9" style="348" customWidth="1"/>
    <col min="8201" max="8201" width="13" style="348" customWidth="1"/>
    <col min="8202" max="8202" width="5.140625" style="348" customWidth="1"/>
    <col min="8203" max="8203" width="6.5703125" style="348" customWidth="1"/>
    <col min="8204" max="8204" width="8.42578125" style="348" customWidth="1"/>
    <col min="8205" max="8205" width="11.5703125" style="348"/>
    <col min="8206" max="8206" width="8.28515625" style="348" customWidth="1"/>
    <col min="8207" max="8207" width="11.28515625" style="348" bestFit="1" customWidth="1"/>
    <col min="8208" max="8208" width="9.28515625" style="348" customWidth="1"/>
    <col min="8209" max="8209" width="11.28515625" style="348" customWidth="1"/>
    <col min="8210" max="8210" width="10.140625" style="348" customWidth="1"/>
    <col min="8211" max="8448" width="11.5703125" style="348"/>
    <col min="8449" max="8449" width="4.140625" style="348" customWidth="1"/>
    <col min="8450" max="8450" width="23.85546875" style="348" customWidth="1"/>
    <col min="8451" max="8451" width="11.85546875" style="348" customWidth="1"/>
    <col min="8452" max="8452" width="11.7109375" style="348" customWidth="1"/>
    <col min="8453" max="8453" width="11.85546875" style="348" customWidth="1"/>
    <col min="8454" max="8454" width="11.140625" style="348" customWidth="1"/>
    <col min="8455" max="8455" width="12.42578125" style="348" customWidth="1"/>
    <col min="8456" max="8456" width="9" style="348" customWidth="1"/>
    <col min="8457" max="8457" width="13" style="348" customWidth="1"/>
    <col min="8458" max="8458" width="5.140625" style="348" customWidth="1"/>
    <col min="8459" max="8459" width="6.5703125" style="348" customWidth="1"/>
    <col min="8460" max="8460" width="8.42578125" style="348" customWidth="1"/>
    <col min="8461" max="8461" width="11.5703125" style="348"/>
    <col min="8462" max="8462" width="8.28515625" style="348" customWidth="1"/>
    <col min="8463" max="8463" width="11.28515625" style="348" bestFit="1" customWidth="1"/>
    <col min="8464" max="8464" width="9.28515625" style="348" customWidth="1"/>
    <col min="8465" max="8465" width="11.28515625" style="348" customWidth="1"/>
    <col min="8466" max="8466" width="10.140625" style="348" customWidth="1"/>
    <col min="8467" max="8704" width="11.5703125" style="348"/>
    <col min="8705" max="8705" width="4.140625" style="348" customWidth="1"/>
    <col min="8706" max="8706" width="23.85546875" style="348" customWidth="1"/>
    <col min="8707" max="8707" width="11.85546875" style="348" customWidth="1"/>
    <col min="8708" max="8708" width="11.7109375" style="348" customWidth="1"/>
    <col min="8709" max="8709" width="11.85546875" style="348" customWidth="1"/>
    <col min="8710" max="8710" width="11.140625" style="348" customWidth="1"/>
    <col min="8711" max="8711" width="12.42578125" style="348" customWidth="1"/>
    <col min="8712" max="8712" width="9" style="348" customWidth="1"/>
    <col min="8713" max="8713" width="13" style="348" customWidth="1"/>
    <col min="8714" max="8714" width="5.140625" style="348" customWidth="1"/>
    <col min="8715" max="8715" width="6.5703125" style="348" customWidth="1"/>
    <col min="8716" max="8716" width="8.42578125" style="348" customWidth="1"/>
    <col min="8717" max="8717" width="11.5703125" style="348"/>
    <col min="8718" max="8718" width="8.28515625" style="348" customWidth="1"/>
    <col min="8719" max="8719" width="11.28515625" style="348" bestFit="1" customWidth="1"/>
    <col min="8720" max="8720" width="9.28515625" style="348" customWidth="1"/>
    <col min="8721" max="8721" width="11.28515625" style="348" customWidth="1"/>
    <col min="8722" max="8722" width="10.140625" style="348" customWidth="1"/>
    <col min="8723" max="8960" width="11.5703125" style="348"/>
    <col min="8961" max="8961" width="4.140625" style="348" customWidth="1"/>
    <col min="8962" max="8962" width="23.85546875" style="348" customWidth="1"/>
    <col min="8963" max="8963" width="11.85546875" style="348" customWidth="1"/>
    <col min="8964" max="8964" width="11.7109375" style="348" customWidth="1"/>
    <col min="8965" max="8965" width="11.85546875" style="348" customWidth="1"/>
    <col min="8966" max="8966" width="11.140625" style="348" customWidth="1"/>
    <col min="8967" max="8967" width="12.42578125" style="348" customWidth="1"/>
    <col min="8968" max="8968" width="9" style="348" customWidth="1"/>
    <col min="8969" max="8969" width="13" style="348" customWidth="1"/>
    <col min="8970" max="8970" width="5.140625" style="348" customWidth="1"/>
    <col min="8971" max="8971" width="6.5703125" style="348" customWidth="1"/>
    <col min="8972" max="8972" width="8.42578125" style="348" customWidth="1"/>
    <col min="8973" max="8973" width="11.5703125" style="348"/>
    <col min="8974" max="8974" width="8.28515625" style="348" customWidth="1"/>
    <col min="8975" max="8975" width="11.28515625" style="348" bestFit="1" customWidth="1"/>
    <col min="8976" max="8976" width="9.28515625" style="348" customWidth="1"/>
    <col min="8977" max="8977" width="11.28515625" style="348" customWidth="1"/>
    <col min="8978" max="8978" width="10.140625" style="348" customWidth="1"/>
    <col min="8979" max="9216" width="11.5703125" style="348"/>
    <col min="9217" max="9217" width="4.140625" style="348" customWidth="1"/>
    <col min="9218" max="9218" width="23.85546875" style="348" customWidth="1"/>
    <col min="9219" max="9219" width="11.85546875" style="348" customWidth="1"/>
    <col min="9220" max="9220" width="11.7109375" style="348" customWidth="1"/>
    <col min="9221" max="9221" width="11.85546875" style="348" customWidth="1"/>
    <col min="9222" max="9222" width="11.140625" style="348" customWidth="1"/>
    <col min="9223" max="9223" width="12.42578125" style="348" customWidth="1"/>
    <col min="9224" max="9224" width="9" style="348" customWidth="1"/>
    <col min="9225" max="9225" width="13" style="348" customWidth="1"/>
    <col min="9226" max="9226" width="5.140625" style="348" customWidth="1"/>
    <col min="9227" max="9227" width="6.5703125" style="348" customWidth="1"/>
    <col min="9228" max="9228" width="8.42578125" style="348" customWidth="1"/>
    <col min="9229" max="9229" width="11.5703125" style="348"/>
    <col min="9230" max="9230" width="8.28515625" style="348" customWidth="1"/>
    <col min="9231" max="9231" width="11.28515625" style="348" bestFit="1" customWidth="1"/>
    <col min="9232" max="9232" width="9.28515625" style="348" customWidth="1"/>
    <col min="9233" max="9233" width="11.28515625" style="348" customWidth="1"/>
    <col min="9234" max="9234" width="10.140625" style="348" customWidth="1"/>
    <col min="9235" max="9472" width="11.5703125" style="348"/>
    <col min="9473" max="9473" width="4.140625" style="348" customWidth="1"/>
    <col min="9474" max="9474" width="23.85546875" style="348" customWidth="1"/>
    <col min="9475" max="9475" width="11.85546875" style="348" customWidth="1"/>
    <col min="9476" max="9476" width="11.7109375" style="348" customWidth="1"/>
    <col min="9477" max="9477" width="11.85546875" style="348" customWidth="1"/>
    <col min="9478" max="9478" width="11.140625" style="348" customWidth="1"/>
    <col min="9479" max="9479" width="12.42578125" style="348" customWidth="1"/>
    <col min="9480" max="9480" width="9" style="348" customWidth="1"/>
    <col min="9481" max="9481" width="13" style="348" customWidth="1"/>
    <col min="9482" max="9482" width="5.140625" style="348" customWidth="1"/>
    <col min="9483" max="9483" width="6.5703125" style="348" customWidth="1"/>
    <col min="9484" max="9484" width="8.42578125" style="348" customWidth="1"/>
    <col min="9485" max="9485" width="11.5703125" style="348"/>
    <col min="9486" max="9486" width="8.28515625" style="348" customWidth="1"/>
    <col min="9487" max="9487" width="11.28515625" style="348" bestFit="1" customWidth="1"/>
    <col min="9488" max="9488" width="9.28515625" style="348" customWidth="1"/>
    <col min="9489" max="9489" width="11.28515625" style="348" customWidth="1"/>
    <col min="9490" max="9490" width="10.140625" style="348" customWidth="1"/>
    <col min="9491" max="9728" width="11.5703125" style="348"/>
    <col min="9729" max="9729" width="4.140625" style="348" customWidth="1"/>
    <col min="9730" max="9730" width="23.85546875" style="348" customWidth="1"/>
    <col min="9731" max="9731" width="11.85546875" style="348" customWidth="1"/>
    <col min="9732" max="9732" width="11.7109375" style="348" customWidth="1"/>
    <col min="9733" max="9733" width="11.85546875" style="348" customWidth="1"/>
    <col min="9734" max="9734" width="11.140625" style="348" customWidth="1"/>
    <col min="9735" max="9735" width="12.42578125" style="348" customWidth="1"/>
    <col min="9736" max="9736" width="9" style="348" customWidth="1"/>
    <col min="9737" max="9737" width="13" style="348" customWidth="1"/>
    <col min="9738" max="9738" width="5.140625" style="348" customWidth="1"/>
    <col min="9739" max="9739" width="6.5703125" style="348" customWidth="1"/>
    <col min="9740" max="9740" width="8.42578125" style="348" customWidth="1"/>
    <col min="9741" max="9741" width="11.5703125" style="348"/>
    <col min="9742" max="9742" width="8.28515625" style="348" customWidth="1"/>
    <col min="9743" max="9743" width="11.28515625" style="348" bestFit="1" customWidth="1"/>
    <col min="9744" max="9744" width="9.28515625" style="348" customWidth="1"/>
    <col min="9745" max="9745" width="11.28515625" style="348" customWidth="1"/>
    <col min="9746" max="9746" width="10.140625" style="348" customWidth="1"/>
    <col min="9747" max="9984" width="11.5703125" style="348"/>
    <col min="9985" max="9985" width="4.140625" style="348" customWidth="1"/>
    <col min="9986" max="9986" width="23.85546875" style="348" customWidth="1"/>
    <col min="9987" max="9987" width="11.85546875" style="348" customWidth="1"/>
    <col min="9988" max="9988" width="11.7109375" style="348" customWidth="1"/>
    <col min="9989" max="9989" width="11.85546875" style="348" customWidth="1"/>
    <col min="9990" max="9990" width="11.140625" style="348" customWidth="1"/>
    <col min="9991" max="9991" width="12.42578125" style="348" customWidth="1"/>
    <col min="9992" max="9992" width="9" style="348" customWidth="1"/>
    <col min="9993" max="9993" width="13" style="348" customWidth="1"/>
    <col min="9994" max="9994" width="5.140625" style="348" customWidth="1"/>
    <col min="9995" max="9995" width="6.5703125" style="348" customWidth="1"/>
    <col min="9996" max="9996" width="8.42578125" style="348" customWidth="1"/>
    <col min="9997" max="9997" width="11.5703125" style="348"/>
    <col min="9998" max="9998" width="8.28515625" style="348" customWidth="1"/>
    <col min="9999" max="9999" width="11.28515625" style="348" bestFit="1" customWidth="1"/>
    <col min="10000" max="10000" width="9.28515625" style="348" customWidth="1"/>
    <col min="10001" max="10001" width="11.28515625" style="348" customWidth="1"/>
    <col min="10002" max="10002" width="10.140625" style="348" customWidth="1"/>
    <col min="10003" max="10240" width="11.5703125" style="348"/>
    <col min="10241" max="10241" width="4.140625" style="348" customWidth="1"/>
    <col min="10242" max="10242" width="23.85546875" style="348" customWidth="1"/>
    <col min="10243" max="10243" width="11.85546875" style="348" customWidth="1"/>
    <col min="10244" max="10244" width="11.7109375" style="348" customWidth="1"/>
    <col min="10245" max="10245" width="11.85546875" style="348" customWidth="1"/>
    <col min="10246" max="10246" width="11.140625" style="348" customWidth="1"/>
    <col min="10247" max="10247" width="12.42578125" style="348" customWidth="1"/>
    <col min="10248" max="10248" width="9" style="348" customWidth="1"/>
    <col min="10249" max="10249" width="13" style="348" customWidth="1"/>
    <col min="10250" max="10250" width="5.140625" style="348" customWidth="1"/>
    <col min="10251" max="10251" width="6.5703125" style="348" customWidth="1"/>
    <col min="10252" max="10252" width="8.42578125" style="348" customWidth="1"/>
    <col min="10253" max="10253" width="11.5703125" style="348"/>
    <col min="10254" max="10254" width="8.28515625" style="348" customWidth="1"/>
    <col min="10255" max="10255" width="11.28515625" style="348" bestFit="1" customWidth="1"/>
    <col min="10256" max="10256" width="9.28515625" style="348" customWidth="1"/>
    <col min="10257" max="10257" width="11.28515625" style="348" customWidth="1"/>
    <col min="10258" max="10258" width="10.140625" style="348" customWidth="1"/>
    <col min="10259" max="10496" width="11.5703125" style="348"/>
    <col min="10497" max="10497" width="4.140625" style="348" customWidth="1"/>
    <col min="10498" max="10498" width="23.85546875" style="348" customWidth="1"/>
    <col min="10499" max="10499" width="11.85546875" style="348" customWidth="1"/>
    <col min="10500" max="10500" width="11.7109375" style="348" customWidth="1"/>
    <col min="10501" max="10501" width="11.85546875" style="348" customWidth="1"/>
    <col min="10502" max="10502" width="11.140625" style="348" customWidth="1"/>
    <col min="10503" max="10503" width="12.42578125" style="348" customWidth="1"/>
    <col min="10504" max="10504" width="9" style="348" customWidth="1"/>
    <col min="10505" max="10505" width="13" style="348" customWidth="1"/>
    <col min="10506" max="10506" width="5.140625" style="348" customWidth="1"/>
    <col min="10507" max="10507" width="6.5703125" style="348" customWidth="1"/>
    <col min="10508" max="10508" width="8.42578125" style="348" customWidth="1"/>
    <col min="10509" max="10509" width="11.5703125" style="348"/>
    <col min="10510" max="10510" width="8.28515625" style="348" customWidth="1"/>
    <col min="10511" max="10511" width="11.28515625" style="348" bestFit="1" customWidth="1"/>
    <col min="10512" max="10512" width="9.28515625" style="348" customWidth="1"/>
    <col min="10513" max="10513" width="11.28515625" style="348" customWidth="1"/>
    <col min="10514" max="10514" width="10.140625" style="348" customWidth="1"/>
    <col min="10515" max="10752" width="11.5703125" style="348"/>
    <col min="10753" max="10753" width="4.140625" style="348" customWidth="1"/>
    <col min="10754" max="10754" width="23.85546875" style="348" customWidth="1"/>
    <col min="10755" max="10755" width="11.85546875" style="348" customWidth="1"/>
    <col min="10756" max="10756" width="11.7109375" style="348" customWidth="1"/>
    <col min="10757" max="10757" width="11.85546875" style="348" customWidth="1"/>
    <col min="10758" max="10758" width="11.140625" style="348" customWidth="1"/>
    <col min="10759" max="10759" width="12.42578125" style="348" customWidth="1"/>
    <col min="10760" max="10760" width="9" style="348" customWidth="1"/>
    <col min="10761" max="10761" width="13" style="348" customWidth="1"/>
    <col min="10762" max="10762" width="5.140625" style="348" customWidth="1"/>
    <col min="10763" max="10763" width="6.5703125" style="348" customWidth="1"/>
    <col min="10764" max="10764" width="8.42578125" style="348" customWidth="1"/>
    <col min="10765" max="10765" width="11.5703125" style="348"/>
    <col min="10766" max="10766" width="8.28515625" style="348" customWidth="1"/>
    <col min="10767" max="10767" width="11.28515625" style="348" bestFit="1" customWidth="1"/>
    <col min="10768" max="10768" width="9.28515625" style="348" customWidth="1"/>
    <col min="10769" max="10769" width="11.28515625" style="348" customWidth="1"/>
    <col min="10770" max="10770" width="10.140625" style="348" customWidth="1"/>
    <col min="10771" max="11008" width="11.5703125" style="348"/>
    <col min="11009" max="11009" width="4.140625" style="348" customWidth="1"/>
    <col min="11010" max="11010" width="23.85546875" style="348" customWidth="1"/>
    <col min="11011" max="11011" width="11.85546875" style="348" customWidth="1"/>
    <col min="11012" max="11012" width="11.7109375" style="348" customWidth="1"/>
    <col min="11013" max="11013" width="11.85546875" style="348" customWidth="1"/>
    <col min="11014" max="11014" width="11.140625" style="348" customWidth="1"/>
    <col min="11015" max="11015" width="12.42578125" style="348" customWidth="1"/>
    <col min="11016" max="11016" width="9" style="348" customWidth="1"/>
    <col min="11017" max="11017" width="13" style="348" customWidth="1"/>
    <col min="11018" max="11018" width="5.140625" style="348" customWidth="1"/>
    <col min="11019" max="11019" width="6.5703125" style="348" customWidth="1"/>
    <col min="11020" max="11020" width="8.42578125" style="348" customWidth="1"/>
    <col min="11021" max="11021" width="11.5703125" style="348"/>
    <col min="11022" max="11022" width="8.28515625" style="348" customWidth="1"/>
    <col min="11023" max="11023" width="11.28515625" style="348" bestFit="1" customWidth="1"/>
    <col min="11024" max="11024" width="9.28515625" style="348" customWidth="1"/>
    <col min="11025" max="11025" width="11.28515625" style="348" customWidth="1"/>
    <col min="11026" max="11026" width="10.140625" style="348" customWidth="1"/>
    <col min="11027" max="11264" width="11.5703125" style="348"/>
    <col min="11265" max="11265" width="4.140625" style="348" customWidth="1"/>
    <col min="11266" max="11266" width="23.85546875" style="348" customWidth="1"/>
    <col min="11267" max="11267" width="11.85546875" style="348" customWidth="1"/>
    <col min="11268" max="11268" width="11.7109375" style="348" customWidth="1"/>
    <col min="11269" max="11269" width="11.85546875" style="348" customWidth="1"/>
    <col min="11270" max="11270" width="11.140625" style="348" customWidth="1"/>
    <col min="11271" max="11271" width="12.42578125" style="348" customWidth="1"/>
    <col min="11272" max="11272" width="9" style="348" customWidth="1"/>
    <col min="11273" max="11273" width="13" style="348" customWidth="1"/>
    <col min="11274" max="11274" width="5.140625" style="348" customWidth="1"/>
    <col min="11275" max="11275" width="6.5703125" style="348" customWidth="1"/>
    <col min="11276" max="11276" width="8.42578125" style="348" customWidth="1"/>
    <col min="11277" max="11277" width="11.5703125" style="348"/>
    <col min="11278" max="11278" width="8.28515625" style="348" customWidth="1"/>
    <col min="11279" max="11279" width="11.28515625" style="348" bestFit="1" customWidth="1"/>
    <col min="11280" max="11280" width="9.28515625" style="348" customWidth="1"/>
    <col min="11281" max="11281" width="11.28515625" style="348" customWidth="1"/>
    <col min="11282" max="11282" width="10.140625" style="348" customWidth="1"/>
    <col min="11283" max="11520" width="11.5703125" style="348"/>
    <col min="11521" max="11521" width="4.140625" style="348" customWidth="1"/>
    <col min="11522" max="11522" width="23.85546875" style="348" customWidth="1"/>
    <col min="11523" max="11523" width="11.85546875" style="348" customWidth="1"/>
    <col min="11524" max="11524" width="11.7109375" style="348" customWidth="1"/>
    <col min="11525" max="11525" width="11.85546875" style="348" customWidth="1"/>
    <col min="11526" max="11526" width="11.140625" style="348" customWidth="1"/>
    <col min="11527" max="11527" width="12.42578125" style="348" customWidth="1"/>
    <col min="11528" max="11528" width="9" style="348" customWidth="1"/>
    <col min="11529" max="11529" width="13" style="348" customWidth="1"/>
    <col min="11530" max="11530" width="5.140625" style="348" customWidth="1"/>
    <col min="11531" max="11531" width="6.5703125" style="348" customWidth="1"/>
    <col min="11532" max="11532" width="8.42578125" style="348" customWidth="1"/>
    <col min="11533" max="11533" width="11.5703125" style="348"/>
    <col min="11534" max="11534" width="8.28515625" style="348" customWidth="1"/>
    <col min="11535" max="11535" width="11.28515625" style="348" bestFit="1" customWidth="1"/>
    <col min="11536" max="11536" width="9.28515625" style="348" customWidth="1"/>
    <col min="11537" max="11537" width="11.28515625" style="348" customWidth="1"/>
    <col min="11538" max="11538" width="10.140625" style="348" customWidth="1"/>
    <col min="11539" max="11776" width="11.5703125" style="348"/>
    <col min="11777" max="11777" width="4.140625" style="348" customWidth="1"/>
    <col min="11778" max="11778" width="23.85546875" style="348" customWidth="1"/>
    <col min="11779" max="11779" width="11.85546875" style="348" customWidth="1"/>
    <col min="11780" max="11780" width="11.7109375" style="348" customWidth="1"/>
    <col min="11781" max="11781" width="11.85546875" style="348" customWidth="1"/>
    <col min="11782" max="11782" width="11.140625" style="348" customWidth="1"/>
    <col min="11783" max="11783" width="12.42578125" style="348" customWidth="1"/>
    <col min="11784" max="11784" width="9" style="348" customWidth="1"/>
    <col min="11785" max="11785" width="13" style="348" customWidth="1"/>
    <col min="11786" max="11786" width="5.140625" style="348" customWidth="1"/>
    <col min="11787" max="11787" width="6.5703125" style="348" customWidth="1"/>
    <col min="11788" max="11788" width="8.42578125" style="348" customWidth="1"/>
    <col min="11789" max="11789" width="11.5703125" style="348"/>
    <col min="11790" max="11790" width="8.28515625" style="348" customWidth="1"/>
    <col min="11791" max="11791" width="11.28515625" style="348" bestFit="1" customWidth="1"/>
    <col min="11792" max="11792" width="9.28515625" style="348" customWidth="1"/>
    <col min="11793" max="11793" width="11.28515625" style="348" customWidth="1"/>
    <col min="11794" max="11794" width="10.140625" style="348" customWidth="1"/>
    <col min="11795" max="12032" width="11.5703125" style="348"/>
    <col min="12033" max="12033" width="4.140625" style="348" customWidth="1"/>
    <col min="12034" max="12034" width="23.85546875" style="348" customWidth="1"/>
    <col min="12035" max="12035" width="11.85546875" style="348" customWidth="1"/>
    <col min="12036" max="12036" width="11.7109375" style="348" customWidth="1"/>
    <col min="12037" max="12037" width="11.85546875" style="348" customWidth="1"/>
    <col min="12038" max="12038" width="11.140625" style="348" customWidth="1"/>
    <col min="12039" max="12039" width="12.42578125" style="348" customWidth="1"/>
    <col min="12040" max="12040" width="9" style="348" customWidth="1"/>
    <col min="12041" max="12041" width="13" style="348" customWidth="1"/>
    <col min="12042" max="12042" width="5.140625" style="348" customWidth="1"/>
    <col min="12043" max="12043" width="6.5703125" style="348" customWidth="1"/>
    <col min="12044" max="12044" width="8.42578125" style="348" customWidth="1"/>
    <col min="12045" max="12045" width="11.5703125" style="348"/>
    <col min="12046" max="12046" width="8.28515625" style="348" customWidth="1"/>
    <col min="12047" max="12047" width="11.28515625" style="348" bestFit="1" customWidth="1"/>
    <col min="12048" max="12048" width="9.28515625" style="348" customWidth="1"/>
    <col min="12049" max="12049" width="11.28515625" style="348" customWidth="1"/>
    <col min="12050" max="12050" width="10.140625" style="348" customWidth="1"/>
    <col min="12051" max="12288" width="11.5703125" style="348"/>
    <col min="12289" max="12289" width="4.140625" style="348" customWidth="1"/>
    <col min="12290" max="12290" width="23.85546875" style="348" customWidth="1"/>
    <col min="12291" max="12291" width="11.85546875" style="348" customWidth="1"/>
    <col min="12292" max="12292" width="11.7109375" style="348" customWidth="1"/>
    <col min="12293" max="12293" width="11.85546875" style="348" customWidth="1"/>
    <col min="12294" max="12294" width="11.140625" style="348" customWidth="1"/>
    <col min="12295" max="12295" width="12.42578125" style="348" customWidth="1"/>
    <col min="12296" max="12296" width="9" style="348" customWidth="1"/>
    <col min="12297" max="12297" width="13" style="348" customWidth="1"/>
    <col min="12298" max="12298" width="5.140625" style="348" customWidth="1"/>
    <col min="12299" max="12299" width="6.5703125" style="348" customWidth="1"/>
    <col min="12300" max="12300" width="8.42578125" style="348" customWidth="1"/>
    <col min="12301" max="12301" width="11.5703125" style="348"/>
    <col min="12302" max="12302" width="8.28515625" style="348" customWidth="1"/>
    <col min="12303" max="12303" width="11.28515625" style="348" bestFit="1" customWidth="1"/>
    <col min="12304" max="12304" width="9.28515625" style="348" customWidth="1"/>
    <col min="12305" max="12305" width="11.28515625" style="348" customWidth="1"/>
    <col min="12306" max="12306" width="10.140625" style="348" customWidth="1"/>
    <col min="12307" max="12544" width="11.5703125" style="348"/>
    <col min="12545" max="12545" width="4.140625" style="348" customWidth="1"/>
    <col min="12546" max="12546" width="23.85546875" style="348" customWidth="1"/>
    <col min="12547" max="12547" width="11.85546875" style="348" customWidth="1"/>
    <col min="12548" max="12548" width="11.7109375" style="348" customWidth="1"/>
    <col min="12549" max="12549" width="11.85546875" style="348" customWidth="1"/>
    <col min="12550" max="12550" width="11.140625" style="348" customWidth="1"/>
    <col min="12551" max="12551" width="12.42578125" style="348" customWidth="1"/>
    <col min="12552" max="12552" width="9" style="348" customWidth="1"/>
    <col min="12553" max="12553" width="13" style="348" customWidth="1"/>
    <col min="12554" max="12554" width="5.140625" style="348" customWidth="1"/>
    <col min="12555" max="12555" width="6.5703125" style="348" customWidth="1"/>
    <col min="12556" max="12556" width="8.42578125" style="348" customWidth="1"/>
    <col min="12557" max="12557" width="11.5703125" style="348"/>
    <col min="12558" max="12558" width="8.28515625" style="348" customWidth="1"/>
    <col min="12559" max="12559" width="11.28515625" style="348" bestFit="1" customWidth="1"/>
    <col min="12560" max="12560" width="9.28515625" style="348" customWidth="1"/>
    <col min="12561" max="12561" width="11.28515625" style="348" customWidth="1"/>
    <col min="12562" max="12562" width="10.140625" style="348" customWidth="1"/>
    <col min="12563" max="12800" width="11.5703125" style="348"/>
    <col min="12801" max="12801" width="4.140625" style="348" customWidth="1"/>
    <col min="12802" max="12802" width="23.85546875" style="348" customWidth="1"/>
    <col min="12803" max="12803" width="11.85546875" style="348" customWidth="1"/>
    <col min="12804" max="12804" width="11.7109375" style="348" customWidth="1"/>
    <col min="12805" max="12805" width="11.85546875" style="348" customWidth="1"/>
    <col min="12806" max="12806" width="11.140625" style="348" customWidth="1"/>
    <col min="12807" max="12807" width="12.42578125" style="348" customWidth="1"/>
    <col min="12808" max="12808" width="9" style="348" customWidth="1"/>
    <col min="12809" max="12809" width="13" style="348" customWidth="1"/>
    <col min="12810" max="12810" width="5.140625" style="348" customWidth="1"/>
    <col min="12811" max="12811" width="6.5703125" style="348" customWidth="1"/>
    <col min="12812" max="12812" width="8.42578125" style="348" customWidth="1"/>
    <col min="12813" max="12813" width="11.5703125" style="348"/>
    <col min="12814" max="12814" width="8.28515625" style="348" customWidth="1"/>
    <col min="12815" max="12815" width="11.28515625" style="348" bestFit="1" customWidth="1"/>
    <col min="12816" max="12816" width="9.28515625" style="348" customWidth="1"/>
    <col min="12817" max="12817" width="11.28515625" style="348" customWidth="1"/>
    <col min="12818" max="12818" width="10.140625" style="348" customWidth="1"/>
    <col min="12819" max="13056" width="11.5703125" style="348"/>
    <col min="13057" max="13057" width="4.140625" style="348" customWidth="1"/>
    <col min="13058" max="13058" width="23.85546875" style="348" customWidth="1"/>
    <col min="13059" max="13059" width="11.85546875" style="348" customWidth="1"/>
    <col min="13060" max="13060" width="11.7109375" style="348" customWidth="1"/>
    <col min="13061" max="13061" width="11.85546875" style="348" customWidth="1"/>
    <col min="13062" max="13062" width="11.140625" style="348" customWidth="1"/>
    <col min="13063" max="13063" width="12.42578125" style="348" customWidth="1"/>
    <col min="13064" max="13064" width="9" style="348" customWidth="1"/>
    <col min="13065" max="13065" width="13" style="348" customWidth="1"/>
    <col min="13066" max="13066" width="5.140625" style="348" customWidth="1"/>
    <col min="13067" max="13067" width="6.5703125" style="348" customWidth="1"/>
    <col min="13068" max="13068" width="8.42578125" style="348" customWidth="1"/>
    <col min="13069" max="13069" width="11.5703125" style="348"/>
    <col min="13070" max="13070" width="8.28515625" style="348" customWidth="1"/>
    <col min="13071" max="13071" width="11.28515625" style="348" bestFit="1" customWidth="1"/>
    <col min="13072" max="13072" width="9.28515625" style="348" customWidth="1"/>
    <col min="13073" max="13073" width="11.28515625" style="348" customWidth="1"/>
    <col min="13074" max="13074" width="10.140625" style="348" customWidth="1"/>
    <col min="13075" max="13312" width="11.5703125" style="348"/>
    <col min="13313" max="13313" width="4.140625" style="348" customWidth="1"/>
    <col min="13314" max="13314" width="23.85546875" style="348" customWidth="1"/>
    <col min="13315" max="13315" width="11.85546875" style="348" customWidth="1"/>
    <col min="13316" max="13316" width="11.7109375" style="348" customWidth="1"/>
    <col min="13317" max="13317" width="11.85546875" style="348" customWidth="1"/>
    <col min="13318" max="13318" width="11.140625" style="348" customWidth="1"/>
    <col min="13319" max="13319" width="12.42578125" style="348" customWidth="1"/>
    <col min="13320" max="13320" width="9" style="348" customWidth="1"/>
    <col min="13321" max="13321" width="13" style="348" customWidth="1"/>
    <col min="13322" max="13322" width="5.140625" style="348" customWidth="1"/>
    <col min="13323" max="13323" width="6.5703125" style="348" customWidth="1"/>
    <col min="13324" max="13324" width="8.42578125" style="348" customWidth="1"/>
    <col min="13325" max="13325" width="11.5703125" style="348"/>
    <col min="13326" max="13326" width="8.28515625" style="348" customWidth="1"/>
    <col min="13327" max="13327" width="11.28515625" style="348" bestFit="1" customWidth="1"/>
    <col min="13328" max="13328" width="9.28515625" style="348" customWidth="1"/>
    <col min="13329" max="13329" width="11.28515625" style="348" customWidth="1"/>
    <col min="13330" max="13330" width="10.140625" style="348" customWidth="1"/>
    <col min="13331" max="13568" width="11.5703125" style="348"/>
    <col min="13569" max="13569" width="4.140625" style="348" customWidth="1"/>
    <col min="13570" max="13570" width="23.85546875" style="348" customWidth="1"/>
    <col min="13571" max="13571" width="11.85546875" style="348" customWidth="1"/>
    <col min="13572" max="13572" width="11.7109375" style="348" customWidth="1"/>
    <col min="13573" max="13573" width="11.85546875" style="348" customWidth="1"/>
    <col min="13574" max="13574" width="11.140625" style="348" customWidth="1"/>
    <col min="13575" max="13575" width="12.42578125" style="348" customWidth="1"/>
    <col min="13576" max="13576" width="9" style="348" customWidth="1"/>
    <col min="13577" max="13577" width="13" style="348" customWidth="1"/>
    <col min="13578" max="13578" width="5.140625" style="348" customWidth="1"/>
    <col min="13579" max="13579" width="6.5703125" style="348" customWidth="1"/>
    <col min="13580" max="13580" width="8.42578125" style="348" customWidth="1"/>
    <col min="13581" max="13581" width="11.5703125" style="348"/>
    <col min="13582" max="13582" width="8.28515625" style="348" customWidth="1"/>
    <col min="13583" max="13583" width="11.28515625" style="348" bestFit="1" customWidth="1"/>
    <col min="13584" max="13584" width="9.28515625" style="348" customWidth="1"/>
    <col min="13585" max="13585" width="11.28515625" style="348" customWidth="1"/>
    <col min="13586" max="13586" width="10.140625" style="348" customWidth="1"/>
    <col min="13587" max="13824" width="11.5703125" style="348"/>
    <col min="13825" max="13825" width="4.140625" style="348" customWidth="1"/>
    <col min="13826" max="13826" width="23.85546875" style="348" customWidth="1"/>
    <col min="13827" max="13827" width="11.85546875" style="348" customWidth="1"/>
    <col min="13828" max="13828" width="11.7109375" style="348" customWidth="1"/>
    <col min="13829" max="13829" width="11.85546875" style="348" customWidth="1"/>
    <col min="13830" max="13830" width="11.140625" style="348" customWidth="1"/>
    <col min="13831" max="13831" width="12.42578125" style="348" customWidth="1"/>
    <col min="13832" max="13832" width="9" style="348" customWidth="1"/>
    <col min="13833" max="13833" width="13" style="348" customWidth="1"/>
    <col min="13834" max="13834" width="5.140625" style="348" customWidth="1"/>
    <col min="13835" max="13835" width="6.5703125" style="348" customWidth="1"/>
    <col min="13836" max="13836" width="8.42578125" style="348" customWidth="1"/>
    <col min="13837" max="13837" width="11.5703125" style="348"/>
    <col min="13838" max="13838" width="8.28515625" style="348" customWidth="1"/>
    <col min="13839" max="13839" width="11.28515625" style="348" bestFit="1" customWidth="1"/>
    <col min="13840" max="13840" width="9.28515625" style="348" customWidth="1"/>
    <col min="13841" max="13841" width="11.28515625" style="348" customWidth="1"/>
    <col min="13842" max="13842" width="10.140625" style="348" customWidth="1"/>
    <col min="13843" max="14080" width="11.5703125" style="348"/>
    <col min="14081" max="14081" width="4.140625" style="348" customWidth="1"/>
    <col min="14082" max="14082" width="23.85546875" style="348" customWidth="1"/>
    <col min="14083" max="14083" width="11.85546875" style="348" customWidth="1"/>
    <col min="14084" max="14084" width="11.7109375" style="348" customWidth="1"/>
    <col min="14085" max="14085" width="11.85546875" style="348" customWidth="1"/>
    <col min="14086" max="14086" width="11.140625" style="348" customWidth="1"/>
    <col min="14087" max="14087" width="12.42578125" style="348" customWidth="1"/>
    <col min="14088" max="14088" width="9" style="348" customWidth="1"/>
    <col min="14089" max="14089" width="13" style="348" customWidth="1"/>
    <col min="14090" max="14090" width="5.140625" style="348" customWidth="1"/>
    <col min="14091" max="14091" width="6.5703125" style="348" customWidth="1"/>
    <col min="14092" max="14092" width="8.42578125" style="348" customWidth="1"/>
    <col min="14093" max="14093" width="11.5703125" style="348"/>
    <col min="14094" max="14094" width="8.28515625" style="348" customWidth="1"/>
    <col min="14095" max="14095" width="11.28515625" style="348" bestFit="1" customWidth="1"/>
    <col min="14096" max="14096" width="9.28515625" style="348" customWidth="1"/>
    <col min="14097" max="14097" width="11.28515625" style="348" customWidth="1"/>
    <col min="14098" max="14098" width="10.140625" style="348" customWidth="1"/>
    <col min="14099" max="14336" width="11.5703125" style="348"/>
    <col min="14337" max="14337" width="4.140625" style="348" customWidth="1"/>
    <col min="14338" max="14338" width="23.85546875" style="348" customWidth="1"/>
    <col min="14339" max="14339" width="11.85546875" style="348" customWidth="1"/>
    <col min="14340" max="14340" width="11.7109375" style="348" customWidth="1"/>
    <col min="14341" max="14341" width="11.85546875" style="348" customWidth="1"/>
    <col min="14342" max="14342" width="11.140625" style="348" customWidth="1"/>
    <col min="14343" max="14343" width="12.42578125" style="348" customWidth="1"/>
    <col min="14344" max="14344" width="9" style="348" customWidth="1"/>
    <col min="14345" max="14345" width="13" style="348" customWidth="1"/>
    <col min="14346" max="14346" width="5.140625" style="348" customWidth="1"/>
    <col min="14347" max="14347" width="6.5703125" style="348" customWidth="1"/>
    <col min="14348" max="14348" width="8.42578125" style="348" customWidth="1"/>
    <col min="14349" max="14349" width="11.5703125" style="348"/>
    <col min="14350" max="14350" width="8.28515625" style="348" customWidth="1"/>
    <col min="14351" max="14351" width="11.28515625" style="348" bestFit="1" customWidth="1"/>
    <col min="14352" max="14352" width="9.28515625" style="348" customWidth="1"/>
    <col min="14353" max="14353" width="11.28515625" style="348" customWidth="1"/>
    <col min="14354" max="14354" width="10.140625" style="348" customWidth="1"/>
    <col min="14355" max="14592" width="11.5703125" style="348"/>
    <col min="14593" max="14593" width="4.140625" style="348" customWidth="1"/>
    <col min="14594" max="14594" width="23.85546875" style="348" customWidth="1"/>
    <col min="14595" max="14595" width="11.85546875" style="348" customWidth="1"/>
    <col min="14596" max="14596" width="11.7109375" style="348" customWidth="1"/>
    <col min="14597" max="14597" width="11.85546875" style="348" customWidth="1"/>
    <col min="14598" max="14598" width="11.140625" style="348" customWidth="1"/>
    <col min="14599" max="14599" width="12.42578125" style="348" customWidth="1"/>
    <col min="14600" max="14600" width="9" style="348" customWidth="1"/>
    <col min="14601" max="14601" width="13" style="348" customWidth="1"/>
    <col min="14602" max="14602" width="5.140625" style="348" customWidth="1"/>
    <col min="14603" max="14603" width="6.5703125" style="348" customWidth="1"/>
    <col min="14604" max="14604" width="8.42578125" style="348" customWidth="1"/>
    <col min="14605" max="14605" width="11.5703125" style="348"/>
    <col min="14606" max="14606" width="8.28515625" style="348" customWidth="1"/>
    <col min="14607" max="14607" width="11.28515625" style="348" bestFit="1" customWidth="1"/>
    <col min="14608" max="14608" width="9.28515625" style="348" customWidth="1"/>
    <col min="14609" max="14609" width="11.28515625" style="348" customWidth="1"/>
    <col min="14610" max="14610" width="10.140625" style="348" customWidth="1"/>
    <col min="14611" max="14848" width="11.5703125" style="348"/>
    <col min="14849" max="14849" width="4.140625" style="348" customWidth="1"/>
    <col min="14850" max="14850" width="23.85546875" style="348" customWidth="1"/>
    <col min="14851" max="14851" width="11.85546875" style="348" customWidth="1"/>
    <col min="14852" max="14852" width="11.7109375" style="348" customWidth="1"/>
    <col min="14853" max="14853" width="11.85546875" style="348" customWidth="1"/>
    <col min="14854" max="14854" width="11.140625" style="348" customWidth="1"/>
    <col min="14855" max="14855" width="12.42578125" style="348" customWidth="1"/>
    <col min="14856" max="14856" width="9" style="348" customWidth="1"/>
    <col min="14857" max="14857" width="13" style="348" customWidth="1"/>
    <col min="14858" max="14858" width="5.140625" style="348" customWidth="1"/>
    <col min="14859" max="14859" width="6.5703125" style="348" customWidth="1"/>
    <col min="14860" max="14860" width="8.42578125" style="348" customWidth="1"/>
    <col min="14861" max="14861" width="11.5703125" style="348"/>
    <col min="14862" max="14862" width="8.28515625" style="348" customWidth="1"/>
    <col min="14863" max="14863" width="11.28515625" style="348" bestFit="1" customWidth="1"/>
    <col min="14864" max="14864" width="9.28515625" style="348" customWidth="1"/>
    <col min="14865" max="14865" width="11.28515625" style="348" customWidth="1"/>
    <col min="14866" max="14866" width="10.140625" style="348" customWidth="1"/>
    <col min="14867" max="15104" width="11.5703125" style="348"/>
    <col min="15105" max="15105" width="4.140625" style="348" customWidth="1"/>
    <col min="15106" max="15106" width="23.85546875" style="348" customWidth="1"/>
    <col min="15107" max="15107" width="11.85546875" style="348" customWidth="1"/>
    <col min="15108" max="15108" width="11.7109375" style="348" customWidth="1"/>
    <col min="15109" max="15109" width="11.85546875" style="348" customWidth="1"/>
    <col min="15110" max="15110" width="11.140625" style="348" customWidth="1"/>
    <col min="15111" max="15111" width="12.42578125" style="348" customWidth="1"/>
    <col min="15112" max="15112" width="9" style="348" customWidth="1"/>
    <col min="15113" max="15113" width="13" style="348" customWidth="1"/>
    <col min="15114" max="15114" width="5.140625" style="348" customWidth="1"/>
    <col min="15115" max="15115" width="6.5703125" style="348" customWidth="1"/>
    <col min="15116" max="15116" width="8.42578125" style="348" customWidth="1"/>
    <col min="15117" max="15117" width="11.5703125" style="348"/>
    <col min="15118" max="15118" width="8.28515625" style="348" customWidth="1"/>
    <col min="15119" max="15119" width="11.28515625" style="348" bestFit="1" customWidth="1"/>
    <col min="15120" max="15120" width="9.28515625" style="348" customWidth="1"/>
    <col min="15121" max="15121" width="11.28515625" style="348" customWidth="1"/>
    <col min="15122" max="15122" width="10.140625" style="348" customWidth="1"/>
    <col min="15123" max="15360" width="11.5703125" style="348"/>
    <col min="15361" max="15361" width="4.140625" style="348" customWidth="1"/>
    <col min="15362" max="15362" width="23.85546875" style="348" customWidth="1"/>
    <col min="15363" max="15363" width="11.85546875" style="348" customWidth="1"/>
    <col min="15364" max="15364" width="11.7109375" style="348" customWidth="1"/>
    <col min="15365" max="15365" width="11.85546875" style="348" customWidth="1"/>
    <col min="15366" max="15366" width="11.140625" style="348" customWidth="1"/>
    <col min="15367" max="15367" width="12.42578125" style="348" customWidth="1"/>
    <col min="15368" max="15368" width="9" style="348" customWidth="1"/>
    <col min="15369" max="15369" width="13" style="348" customWidth="1"/>
    <col min="15370" max="15370" width="5.140625" style="348" customWidth="1"/>
    <col min="15371" max="15371" width="6.5703125" style="348" customWidth="1"/>
    <col min="15372" max="15372" width="8.42578125" style="348" customWidth="1"/>
    <col min="15373" max="15373" width="11.5703125" style="348"/>
    <col min="15374" max="15374" width="8.28515625" style="348" customWidth="1"/>
    <col min="15375" max="15375" width="11.28515625" style="348" bestFit="1" customWidth="1"/>
    <col min="15376" max="15376" width="9.28515625" style="348" customWidth="1"/>
    <col min="15377" max="15377" width="11.28515625" style="348" customWidth="1"/>
    <col min="15378" max="15378" width="10.140625" style="348" customWidth="1"/>
    <col min="15379" max="15616" width="11.5703125" style="348"/>
    <col min="15617" max="15617" width="4.140625" style="348" customWidth="1"/>
    <col min="15618" max="15618" width="23.85546875" style="348" customWidth="1"/>
    <col min="15619" max="15619" width="11.85546875" style="348" customWidth="1"/>
    <col min="15620" max="15620" width="11.7109375" style="348" customWidth="1"/>
    <col min="15621" max="15621" width="11.85546875" style="348" customWidth="1"/>
    <col min="15622" max="15622" width="11.140625" style="348" customWidth="1"/>
    <col min="15623" max="15623" width="12.42578125" style="348" customWidth="1"/>
    <col min="15624" max="15624" width="9" style="348" customWidth="1"/>
    <col min="15625" max="15625" width="13" style="348" customWidth="1"/>
    <col min="15626" max="15626" width="5.140625" style="348" customWidth="1"/>
    <col min="15627" max="15627" width="6.5703125" style="348" customWidth="1"/>
    <col min="15628" max="15628" width="8.42578125" style="348" customWidth="1"/>
    <col min="15629" max="15629" width="11.5703125" style="348"/>
    <col min="15630" max="15630" width="8.28515625" style="348" customWidth="1"/>
    <col min="15631" max="15631" width="11.28515625" style="348" bestFit="1" customWidth="1"/>
    <col min="15632" max="15632" width="9.28515625" style="348" customWidth="1"/>
    <col min="15633" max="15633" width="11.28515625" style="348" customWidth="1"/>
    <col min="15634" max="15634" width="10.140625" style="348" customWidth="1"/>
    <col min="15635" max="15872" width="11.5703125" style="348"/>
    <col min="15873" max="15873" width="4.140625" style="348" customWidth="1"/>
    <col min="15874" max="15874" width="23.85546875" style="348" customWidth="1"/>
    <col min="15875" max="15875" width="11.85546875" style="348" customWidth="1"/>
    <col min="15876" max="15876" width="11.7109375" style="348" customWidth="1"/>
    <col min="15877" max="15877" width="11.85546875" style="348" customWidth="1"/>
    <col min="15878" max="15878" width="11.140625" style="348" customWidth="1"/>
    <col min="15879" max="15879" width="12.42578125" style="348" customWidth="1"/>
    <col min="15880" max="15880" width="9" style="348" customWidth="1"/>
    <col min="15881" max="15881" width="13" style="348" customWidth="1"/>
    <col min="15882" max="15882" width="5.140625" style="348" customWidth="1"/>
    <col min="15883" max="15883" width="6.5703125" style="348" customWidth="1"/>
    <col min="15884" max="15884" width="8.42578125" style="348" customWidth="1"/>
    <col min="15885" max="15885" width="11.5703125" style="348"/>
    <col min="15886" max="15886" width="8.28515625" style="348" customWidth="1"/>
    <col min="15887" max="15887" width="11.28515625" style="348" bestFit="1" customWidth="1"/>
    <col min="15888" max="15888" width="9.28515625" style="348" customWidth="1"/>
    <col min="15889" max="15889" width="11.28515625" style="348" customWidth="1"/>
    <col min="15890" max="15890" width="10.140625" style="348" customWidth="1"/>
    <col min="15891" max="16128" width="11.5703125" style="348"/>
    <col min="16129" max="16129" width="4.140625" style="348" customWidth="1"/>
    <col min="16130" max="16130" width="23.85546875" style="348" customWidth="1"/>
    <col min="16131" max="16131" width="11.85546875" style="348" customWidth="1"/>
    <col min="16132" max="16132" width="11.7109375" style="348" customWidth="1"/>
    <col min="16133" max="16133" width="11.85546875" style="348" customWidth="1"/>
    <col min="16134" max="16134" width="11.140625" style="348" customWidth="1"/>
    <col min="16135" max="16135" width="12.42578125" style="348" customWidth="1"/>
    <col min="16136" max="16136" width="9" style="348" customWidth="1"/>
    <col min="16137" max="16137" width="13" style="348" customWidth="1"/>
    <col min="16138" max="16138" width="5.140625" style="348" customWidth="1"/>
    <col min="16139" max="16139" width="6.5703125" style="348" customWidth="1"/>
    <col min="16140" max="16140" width="8.42578125" style="348" customWidth="1"/>
    <col min="16141" max="16141" width="11.5703125" style="348"/>
    <col min="16142" max="16142" width="8.28515625" style="348" customWidth="1"/>
    <col min="16143" max="16143" width="11.28515625" style="348" bestFit="1" customWidth="1"/>
    <col min="16144" max="16144" width="9.28515625" style="348" customWidth="1"/>
    <col min="16145" max="16145" width="11.28515625" style="348" customWidth="1"/>
    <col min="16146" max="16146" width="10.140625" style="348" customWidth="1"/>
    <col min="16147" max="16384" width="11.5703125" style="348"/>
  </cols>
  <sheetData>
    <row r="1" spans="1:18" ht="3.75" customHeight="1" x14ac:dyDescent="0.3">
      <c r="A1" s="347"/>
      <c r="C1" s="349"/>
      <c r="D1" s="349"/>
      <c r="E1" s="350"/>
      <c r="F1" s="350"/>
      <c r="G1" s="350"/>
      <c r="H1" s="349"/>
      <c r="I1" s="349"/>
      <c r="K1" s="349"/>
      <c r="M1" s="351"/>
      <c r="N1" s="351"/>
      <c r="R1" s="352"/>
    </row>
    <row r="2" spans="1:18" ht="18" customHeight="1" x14ac:dyDescent="0.35">
      <c r="A2" s="353" t="s">
        <v>127</v>
      </c>
      <c r="B2" s="354"/>
      <c r="G2" s="355"/>
      <c r="I2" s="356"/>
      <c r="J2" s="356"/>
      <c r="K2" s="356"/>
      <c r="L2" s="356"/>
      <c r="M2" s="356"/>
    </row>
    <row r="3" spans="1:18" ht="5.25" customHeight="1" x14ac:dyDescent="0.35">
      <c r="C3" s="349"/>
      <c r="I3" s="356"/>
      <c r="J3" s="356"/>
      <c r="K3" s="356"/>
      <c r="L3" s="356"/>
      <c r="M3" s="356"/>
    </row>
    <row r="4" spans="1:18" ht="12.75" customHeight="1" x14ac:dyDescent="0.35">
      <c r="A4" s="838" t="s">
        <v>128</v>
      </c>
      <c r="B4" s="838"/>
      <c r="C4" s="357"/>
      <c r="D4" s="358"/>
      <c r="E4" s="358"/>
      <c r="I4" s="356"/>
      <c r="J4" s="356"/>
      <c r="K4" s="356"/>
      <c r="L4" s="356"/>
      <c r="M4" s="356"/>
    </row>
    <row r="5" spans="1:18" ht="9" customHeight="1" x14ac:dyDescent="0.2">
      <c r="C5" s="349"/>
      <c r="I5" s="359"/>
      <c r="M5" s="349"/>
    </row>
    <row r="6" spans="1:18" x14ac:dyDescent="0.2">
      <c r="A6" s="348" t="s">
        <v>129</v>
      </c>
      <c r="C6" s="350">
        <f>I9+C7</f>
        <v>62365250.420000002</v>
      </c>
      <c r="D6" s="350"/>
      <c r="E6" s="360"/>
      <c r="F6" s="361"/>
      <c r="G6" s="348" t="s">
        <v>130</v>
      </c>
      <c r="H6" s="350"/>
      <c r="I6" s="362">
        <v>23021564</v>
      </c>
      <c r="K6" s="363">
        <f>294560+3190+58910+173660+3300+96590+76740+137500+973330+146430+34650+37900</f>
        <v>2036760</v>
      </c>
      <c r="M6" s="349"/>
    </row>
    <row r="7" spans="1:18" ht="15.75" customHeight="1" x14ac:dyDescent="0.2">
      <c r="A7" s="348" t="s">
        <v>131</v>
      </c>
      <c r="C7" s="364">
        <f>24000+879500+15368329.6+9711392.42+7131500</f>
        <v>33114722.02</v>
      </c>
      <c r="E7" s="349"/>
      <c r="G7" s="348" t="s">
        <v>132</v>
      </c>
      <c r="I7" s="362">
        <v>6228964.4000000004</v>
      </c>
      <c r="K7" s="363">
        <v>11680</v>
      </c>
      <c r="L7" s="365"/>
      <c r="M7" s="349"/>
    </row>
    <row r="8" spans="1:18" x14ac:dyDescent="0.2">
      <c r="A8" s="348" t="s">
        <v>133</v>
      </c>
      <c r="C8" s="350">
        <f>C6-C7</f>
        <v>29250528.400000002</v>
      </c>
      <c r="D8" s="348" t="s">
        <v>199</v>
      </c>
      <c r="E8" s="350"/>
      <c r="I8" s="362"/>
      <c r="M8" s="349"/>
    </row>
    <row r="9" spans="1:18" x14ac:dyDescent="0.2">
      <c r="I9" s="366">
        <f>SUM(I6:I8)</f>
        <v>29250528.399999999</v>
      </c>
      <c r="J9" s="367"/>
      <c r="K9" s="367"/>
      <c r="M9" s="349"/>
    </row>
    <row r="10" spans="1:18" x14ac:dyDescent="0.2">
      <c r="A10" s="348" t="s">
        <v>134</v>
      </c>
      <c r="B10" s="348">
        <v>2017</v>
      </c>
      <c r="C10" s="368">
        <v>7.4999999999999997E-2</v>
      </c>
      <c r="F10" s="348" t="s">
        <v>135</v>
      </c>
      <c r="J10" s="369"/>
      <c r="K10" s="367"/>
      <c r="M10" s="349"/>
    </row>
    <row r="11" spans="1:18" x14ac:dyDescent="0.2">
      <c r="A11" s="348" t="s">
        <v>136</v>
      </c>
      <c r="B11" s="348">
        <v>2017</v>
      </c>
      <c r="C11" s="348">
        <v>7.23</v>
      </c>
      <c r="J11" s="367"/>
      <c r="K11" s="370"/>
      <c r="M11" s="349"/>
    </row>
    <row r="12" spans="1:18" x14ac:dyDescent="0.2">
      <c r="A12" s="348" t="s">
        <v>137</v>
      </c>
      <c r="C12" s="371">
        <f>+C11/C6^0.3333333+C10</f>
        <v>9.3231581097586724E-2</v>
      </c>
      <c r="D12" s="372"/>
      <c r="E12" s="371"/>
      <c r="J12" s="367"/>
      <c r="K12" s="367"/>
      <c r="M12" s="349"/>
    </row>
    <row r="13" spans="1:18" ht="6" customHeight="1" x14ac:dyDescent="0.2">
      <c r="C13" s="361"/>
      <c r="J13" s="367"/>
      <c r="K13" s="367"/>
      <c r="M13" s="349"/>
    </row>
    <row r="14" spans="1:18" x14ac:dyDescent="0.2">
      <c r="A14" s="348" t="s">
        <v>138</v>
      </c>
      <c r="C14" s="373">
        <v>1</v>
      </c>
      <c r="E14" s="374"/>
      <c r="J14" s="367"/>
      <c r="K14" s="367"/>
      <c r="M14" s="349"/>
    </row>
    <row r="15" spans="1:18" x14ac:dyDescent="0.2">
      <c r="A15" s="348" t="s">
        <v>139</v>
      </c>
      <c r="C15" s="373">
        <v>1</v>
      </c>
      <c r="E15" s="374"/>
      <c r="J15" s="367"/>
      <c r="K15" s="367"/>
      <c r="M15" s="349"/>
    </row>
    <row r="16" spans="1:18" x14ac:dyDescent="0.2">
      <c r="A16" s="348" t="s">
        <v>140</v>
      </c>
      <c r="C16" s="373">
        <v>1</v>
      </c>
      <c r="E16" s="374"/>
      <c r="J16" s="367"/>
      <c r="K16" s="367"/>
      <c r="M16" s="349"/>
    </row>
    <row r="17" spans="1:17" x14ac:dyDescent="0.2">
      <c r="A17" s="348" t="s">
        <v>141</v>
      </c>
      <c r="C17" s="373">
        <v>1</v>
      </c>
      <c r="M17" s="349"/>
    </row>
    <row r="18" spans="1:17" x14ac:dyDescent="0.2">
      <c r="M18" s="349"/>
    </row>
    <row r="19" spans="1:17" x14ac:dyDescent="0.2">
      <c r="A19" s="375"/>
      <c r="B19" s="376"/>
      <c r="C19" s="377" t="s">
        <v>142</v>
      </c>
      <c r="D19" s="377" t="s">
        <v>143</v>
      </c>
      <c r="E19" s="377" t="s">
        <v>144</v>
      </c>
      <c r="F19" s="377" t="s">
        <v>144</v>
      </c>
      <c r="G19" s="377" t="s">
        <v>145</v>
      </c>
      <c r="H19" s="377" t="s">
        <v>145</v>
      </c>
      <c r="I19" s="377" t="s">
        <v>145</v>
      </c>
      <c r="J19" s="377" t="s">
        <v>146</v>
      </c>
      <c r="K19" s="378" t="s">
        <v>147</v>
      </c>
      <c r="L19" s="377" t="s">
        <v>148</v>
      </c>
      <c r="M19" s="379" t="s">
        <v>149</v>
      </c>
      <c r="N19" s="380" t="s">
        <v>150</v>
      </c>
      <c r="O19" s="381" t="s">
        <v>151</v>
      </c>
      <c r="P19" s="377" t="s">
        <v>152</v>
      </c>
      <c r="Q19" s="381" t="s">
        <v>151</v>
      </c>
    </row>
    <row r="20" spans="1:17" x14ac:dyDescent="0.2">
      <c r="A20" s="382" t="s">
        <v>153</v>
      </c>
      <c r="B20" s="383"/>
      <c r="C20" s="384"/>
      <c r="D20" s="384"/>
      <c r="E20" s="384" t="s">
        <v>154</v>
      </c>
      <c r="F20" s="384" t="s">
        <v>155</v>
      </c>
      <c r="G20" s="384" t="s">
        <v>154</v>
      </c>
      <c r="H20" s="384" t="s">
        <v>155</v>
      </c>
      <c r="I20" s="384" t="s">
        <v>156</v>
      </c>
      <c r="J20" s="385"/>
      <c r="K20" s="386"/>
      <c r="L20" s="385" t="s">
        <v>157</v>
      </c>
      <c r="M20" s="387" t="s">
        <v>158</v>
      </c>
      <c r="N20" s="388" t="s">
        <v>159</v>
      </c>
      <c r="O20" s="389" t="s">
        <v>160</v>
      </c>
      <c r="P20" s="390"/>
      <c r="Q20" s="389" t="s">
        <v>160</v>
      </c>
    </row>
    <row r="21" spans="1:17" x14ac:dyDescent="0.2">
      <c r="A21" s="839" t="s">
        <v>161</v>
      </c>
      <c r="B21" s="840"/>
      <c r="C21" s="384"/>
      <c r="D21" s="384"/>
      <c r="E21" s="384" t="s">
        <v>162</v>
      </c>
      <c r="F21" s="384" t="s">
        <v>163</v>
      </c>
      <c r="G21" s="384" t="s">
        <v>162</v>
      </c>
      <c r="H21" s="384" t="s">
        <v>163</v>
      </c>
      <c r="I21" s="384"/>
      <c r="J21" s="385"/>
      <c r="K21" s="386"/>
      <c r="L21" s="385"/>
      <c r="M21" s="387" t="s">
        <v>164</v>
      </c>
      <c r="N21" s="391">
        <v>0.05</v>
      </c>
      <c r="O21" s="385" t="s">
        <v>164</v>
      </c>
      <c r="P21" s="392">
        <v>7.6999999999999999E-2</v>
      </c>
      <c r="Q21" s="389" t="s">
        <v>165</v>
      </c>
    </row>
    <row r="22" spans="1:17" x14ac:dyDescent="0.2">
      <c r="A22" s="393"/>
      <c r="B22" s="394"/>
      <c r="C22" s="395"/>
      <c r="D22" s="395"/>
      <c r="E22" s="396"/>
      <c r="F22" s="396"/>
      <c r="G22" s="396" t="s">
        <v>73</v>
      </c>
      <c r="H22" s="396" t="s">
        <v>73</v>
      </c>
      <c r="I22" s="395" t="s">
        <v>73</v>
      </c>
      <c r="J22" s="395"/>
      <c r="K22" s="397" t="s">
        <v>73</v>
      </c>
      <c r="L22" s="395" t="s">
        <v>166</v>
      </c>
      <c r="M22" s="398" t="s">
        <v>167</v>
      </c>
      <c r="N22" s="399" t="s">
        <v>167</v>
      </c>
      <c r="O22" s="400" t="s">
        <v>167</v>
      </c>
      <c r="P22" s="395" t="s">
        <v>167</v>
      </c>
      <c r="Q22" s="395" t="s">
        <v>167</v>
      </c>
    </row>
    <row r="23" spans="1:17" x14ac:dyDescent="0.2">
      <c r="A23" s="401"/>
      <c r="B23" s="402"/>
      <c r="C23" s="403"/>
      <c r="D23" s="403"/>
      <c r="E23" s="404"/>
      <c r="F23" s="404"/>
      <c r="G23" s="405"/>
      <c r="H23" s="405"/>
      <c r="I23" s="406"/>
      <c r="J23" s="406"/>
      <c r="K23" s="407"/>
      <c r="L23" s="406"/>
      <c r="M23" s="408"/>
      <c r="N23" s="409"/>
      <c r="O23" s="410"/>
      <c r="P23" s="404"/>
      <c r="Q23" s="411"/>
    </row>
    <row r="24" spans="1:17" x14ac:dyDescent="0.2">
      <c r="A24" s="412">
        <v>3.1</v>
      </c>
      <c r="B24" s="413" t="s">
        <v>168</v>
      </c>
      <c r="C24" s="414">
        <f>$C$6</f>
        <v>62365250.420000002</v>
      </c>
      <c r="D24" s="415">
        <f t="shared" ref="D24:D31" si="0">+$C$6</f>
        <v>62365250.420000002</v>
      </c>
      <c r="E24" s="416">
        <v>0</v>
      </c>
      <c r="F24" s="404"/>
      <c r="G24" s="417">
        <f>+$C$12/100*C24*E24*$C$14*C15</f>
        <v>0</v>
      </c>
      <c r="H24" s="417"/>
      <c r="I24" s="407">
        <f>SUM(G24:H24)</f>
        <v>0</v>
      </c>
      <c r="J24" s="418">
        <f t="shared" ref="J24:J31" si="1">$C$17</f>
        <v>1</v>
      </c>
      <c r="K24" s="407">
        <f>+I24*J24</f>
        <v>0</v>
      </c>
      <c r="L24" s="419"/>
      <c r="M24" s="420">
        <f>+K24*L24*$C$16</f>
        <v>0</v>
      </c>
      <c r="N24" s="421">
        <f>M24*$N$21</f>
        <v>0</v>
      </c>
      <c r="O24" s="422">
        <f t="shared" ref="O24:O31" si="2">+M24+N24</f>
        <v>0</v>
      </c>
      <c r="P24" s="423">
        <f>+(M24+N24)*$P$21</f>
        <v>0</v>
      </c>
      <c r="Q24" s="424">
        <f t="shared" ref="Q24:Q31" si="3">+O24+P24</f>
        <v>0</v>
      </c>
    </row>
    <row r="25" spans="1:17" x14ac:dyDescent="0.2">
      <c r="A25" s="412">
        <v>3.2</v>
      </c>
      <c r="B25" s="413" t="s">
        <v>169</v>
      </c>
      <c r="C25" s="414">
        <f>$C$6</f>
        <v>62365250.420000002</v>
      </c>
      <c r="D25" s="415">
        <f t="shared" si="0"/>
        <v>62365250.420000002</v>
      </c>
      <c r="E25" s="425">
        <v>0</v>
      </c>
      <c r="F25" s="404"/>
      <c r="G25" s="417">
        <f>+$C$12/100*C25*E25*$C$14*C15</f>
        <v>0</v>
      </c>
      <c r="H25" s="417"/>
      <c r="I25" s="407">
        <f>SUM(G25:H25)</f>
        <v>0</v>
      </c>
      <c r="J25" s="418">
        <f t="shared" si="1"/>
        <v>1</v>
      </c>
      <c r="K25" s="407">
        <f t="shared" ref="K25:K30" si="4">+I25*J25</f>
        <v>0</v>
      </c>
      <c r="L25" s="419"/>
      <c r="M25" s="407">
        <f t="shared" ref="M25:M31" si="5">+K25*L25*$C$16</f>
        <v>0</v>
      </c>
      <c r="N25" s="421">
        <f t="shared" ref="N25:N31" si="6">M25*$N$21</f>
        <v>0</v>
      </c>
      <c r="O25" s="422">
        <f t="shared" si="2"/>
        <v>0</v>
      </c>
      <c r="P25" s="423">
        <f t="shared" ref="P25:P32" si="7">+(M25+N25)*$P$21</f>
        <v>0</v>
      </c>
      <c r="Q25" s="424">
        <f t="shared" si="3"/>
        <v>0</v>
      </c>
    </row>
    <row r="26" spans="1:17" x14ac:dyDescent="0.2">
      <c r="A26" s="412">
        <v>3.3</v>
      </c>
      <c r="B26" s="413" t="s">
        <v>170</v>
      </c>
      <c r="C26" s="414">
        <f>$C$6</f>
        <v>62365250.420000002</v>
      </c>
      <c r="D26" s="415">
        <f t="shared" si="0"/>
        <v>62365250.420000002</v>
      </c>
      <c r="E26" s="425">
        <v>0</v>
      </c>
      <c r="F26" s="404"/>
      <c r="G26" s="417">
        <f>+$C$12/100*C26*E26*$C$14*C15</f>
        <v>0</v>
      </c>
      <c r="H26" s="417"/>
      <c r="I26" s="407">
        <f t="shared" ref="I26:I31" si="8">SUM(G26:H26)</f>
        <v>0</v>
      </c>
      <c r="J26" s="418">
        <f t="shared" si="1"/>
        <v>1</v>
      </c>
      <c r="K26" s="407">
        <f t="shared" si="4"/>
        <v>0</v>
      </c>
      <c r="L26" s="419"/>
      <c r="M26" s="407">
        <f t="shared" si="5"/>
        <v>0</v>
      </c>
      <c r="N26" s="421">
        <f t="shared" si="6"/>
        <v>0</v>
      </c>
      <c r="O26" s="422">
        <f t="shared" si="2"/>
        <v>0</v>
      </c>
      <c r="P26" s="423">
        <f t="shared" si="7"/>
        <v>0</v>
      </c>
      <c r="Q26" s="424">
        <f t="shared" si="3"/>
        <v>0</v>
      </c>
    </row>
    <row r="27" spans="1:17" x14ac:dyDescent="0.2">
      <c r="A27" s="412">
        <v>4.0999999999999996</v>
      </c>
      <c r="B27" s="413" t="s">
        <v>171</v>
      </c>
      <c r="C27" s="414">
        <f>$C$6</f>
        <v>62365250.420000002</v>
      </c>
      <c r="D27" s="415">
        <f t="shared" si="0"/>
        <v>62365250.420000002</v>
      </c>
      <c r="E27" s="425">
        <v>0</v>
      </c>
      <c r="F27" s="404"/>
      <c r="G27" s="417">
        <f>+$C$12/100*C27*E27*$C$14*C15</f>
        <v>0</v>
      </c>
      <c r="H27" s="417"/>
      <c r="I27" s="407">
        <f t="shared" si="8"/>
        <v>0</v>
      </c>
      <c r="J27" s="418">
        <f t="shared" si="1"/>
        <v>1</v>
      </c>
      <c r="K27" s="407">
        <f t="shared" si="4"/>
        <v>0</v>
      </c>
      <c r="L27" s="419"/>
      <c r="M27" s="407">
        <f t="shared" si="5"/>
        <v>0</v>
      </c>
      <c r="N27" s="421">
        <f>M27*$N$21</f>
        <v>0</v>
      </c>
      <c r="O27" s="422">
        <f t="shared" si="2"/>
        <v>0</v>
      </c>
      <c r="P27" s="423">
        <f t="shared" si="7"/>
        <v>0</v>
      </c>
      <c r="Q27" s="424">
        <f t="shared" si="3"/>
        <v>0</v>
      </c>
    </row>
    <row r="28" spans="1:17" x14ac:dyDescent="0.2">
      <c r="A28" s="412">
        <v>5.0999999999999996</v>
      </c>
      <c r="B28" s="413" t="s">
        <v>172</v>
      </c>
      <c r="C28" s="414">
        <f>C6</f>
        <v>62365250.420000002</v>
      </c>
      <c r="D28" s="415">
        <f t="shared" si="0"/>
        <v>62365250.420000002</v>
      </c>
      <c r="E28" s="425">
        <v>0</v>
      </c>
      <c r="F28" s="404"/>
      <c r="G28" s="417">
        <f>+$C$12/100*C28*E28*$C$14*C15</f>
        <v>0</v>
      </c>
      <c r="H28" s="417"/>
      <c r="I28" s="407">
        <f t="shared" si="8"/>
        <v>0</v>
      </c>
      <c r="J28" s="418">
        <f t="shared" si="1"/>
        <v>1</v>
      </c>
      <c r="K28" s="407">
        <f t="shared" si="4"/>
        <v>0</v>
      </c>
      <c r="L28" s="419"/>
      <c r="M28" s="407">
        <f>+K28*L28*$C$16</f>
        <v>0</v>
      </c>
      <c r="N28" s="421">
        <f t="shared" si="6"/>
        <v>0</v>
      </c>
      <c r="O28" s="422">
        <f t="shared" si="2"/>
        <v>0</v>
      </c>
      <c r="P28" s="423">
        <f t="shared" si="7"/>
        <v>0</v>
      </c>
      <c r="Q28" s="424">
        <f t="shared" si="3"/>
        <v>0</v>
      </c>
    </row>
    <row r="29" spans="1:17" x14ac:dyDescent="0.2">
      <c r="A29" s="412">
        <v>5.0999999999999996</v>
      </c>
      <c r="B29" s="413" t="s">
        <v>173</v>
      </c>
      <c r="C29" s="414">
        <f>$C$7</f>
        <v>33114722.02</v>
      </c>
      <c r="D29" s="415">
        <f t="shared" si="0"/>
        <v>62365250.420000002</v>
      </c>
      <c r="E29" s="426"/>
      <c r="F29" s="419">
        <v>0</v>
      </c>
      <c r="G29" s="417"/>
      <c r="H29" s="417">
        <f>+$C$12/100*C29*F29*$C$14*C15</f>
        <v>0</v>
      </c>
      <c r="I29" s="407">
        <f t="shared" si="8"/>
        <v>0</v>
      </c>
      <c r="J29" s="418">
        <f t="shared" si="1"/>
        <v>1</v>
      </c>
      <c r="K29" s="407">
        <f t="shared" si="4"/>
        <v>0</v>
      </c>
      <c r="L29" s="419"/>
      <c r="M29" s="407">
        <f t="shared" si="5"/>
        <v>0</v>
      </c>
      <c r="N29" s="421">
        <f t="shared" si="6"/>
        <v>0</v>
      </c>
      <c r="O29" s="422">
        <f t="shared" si="2"/>
        <v>0</v>
      </c>
      <c r="P29" s="423">
        <f t="shared" si="7"/>
        <v>0</v>
      </c>
      <c r="Q29" s="424">
        <f t="shared" si="3"/>
        <v>0</v>
      </c>
    </row>
    <row r="30" spans="1:17" x14ac:dyDescent="0.2">
      <c r="A30" s="412">
        <v>5.2</v>
      </c>
      <c r="B30" s="413" t="s">
        <v>174</v>
      </c>
      <c r="C30" s="414">
        <f>$C$6</f>
        <v>62365250.420000002</v>
      </c>
      <c r="D30" s="415">
        <f t="shared" si="0"/>
        <v>62365250.420000002</v>
      </c>
      <c r="E30" s="425">
        <v>0.37</v>
      </c>
      <c r="F30" s="404"/>
      <c r="G30" s="417">
        <f>+$C$12/100*C30*E30*$C$14*C15</f>
        <v>21513.32033815308</v>
      </c>
      <c r="H30" s="417"/>
      <c r="I30" s="407">
        <f t="shared" si="8"/>
        <v>21513.32033815308</v>
      </c>
      <c r="J30" s="418">
        <f t="shared" si="1"/>
        <v>1</v>
      </c>
      <c r="K30" s="407">
        <f t="shared" si="4"/>
        <v>21513.32033815308</v>
      </c>
      <c r="L30" s="419">
        <v>98.09</v>
      </c>
      <c r="M30" s="407">
        <f t="shared" si="5"/>
        <v>2110241.5919694356</v>
      </c>
      <c r="N30" s="421">
        <f t="shared" si="6"/>
        <v>105512.07959847178</v>
      </c>
      <c r="O30" s="422">
        <f t="shared" si="2"/>
        <v>2215753.6715679076</v>
      </c>
      <c r="P30" s="423">
        <f t="shared" si="7"/>
        <v>170613.03271072888</v>
      </c>
      <c r="Q30" s="424">
        <f t="shared" si="3"/>
        <v>2386366.7042786363</v>
      </c>
    </row>
    <row r="31" spans="1:17" x14ac:dyDescent="0.2">
      <c r="A31" s="412">
        <v>5.3</v>
      </c>
      <c r="B31" s="413" t="s">
        <v>175</v>
      </c>
      <c r="C31" s="414">
        <f>$C$6</f>
        <v>62365250.420000002</v>
      </c>
      <c r="D31" s="415">
        <f t="shared" si="0"/>
        <v>62365250.420000002</v>
      </c>
      <c r="E31" s="425">
        <v>0</v>
      </c>
      <c r="F31" s="404"/>
      <c r="G31" s="417">
        <f>+$C$12/100*C31*E31*$C$14*C15</f>
        <v>0</v>
      </c>
      <c r="H31" s="417"/>
      <c r="I31" s="407">
        <f t="shared" si="8"/>
        <v>0</v>
      </c>
      <c r="J31" s="418">
        <f t="shared" si="1"/>
        <v>1</v>
      </c>
      <c r="K31" s="407">
        <f>+I31*J31</f>
        <v>0</v>
      </c>
      <c r="L31" s="419"/>
      <c r="M31" s="407">
        <f t="shared" si="5"/>
        <v>0</v>
      </c>
      <c r="N31" s="421">
        <f t="shared" si="6"/>
        <v>0</v>
      </c>
      <c r="O31" s="422">
        <f t="shared" si="2"/>
        <v>0</v>
      </c>
      <c r="P31" s="423">
        <f t="shared" si="7"/>
        <v>0</v>
      </c>
      <c r="Q31" s="424">
        <f t="shared" si="3"/>
        <v>0</v>
      </c>
    </row>
    <row r="32" spans="1:17" x14ac:dyDescent="0.2">
      <c r="A32" s="401"/>
      <c r="B32" s="402"/>
      <c r="C32" s="403"/>
      <c r="D32" s="403"/>
      <c r="E32" s="404"/>
      <c r="F32" s="404"/>
      <c r="G32" s="417"/>
      <c r="H32" s="417"/>
      <c r="I32" s="407"/>
      <c r="J32" s="406"/>
      <c r="K32" s="407"/>
      <c r="L32" s="406"/>
      <c r="M32" s="408"/>
      <c r="N32" s="421"/>
      <c r="O32" s="410"/>
      <c r="P32" s="423">
        <f t="shared" si="7"/>
        <v>0</v>
      </c>
      <c r="Q32" s="424"/>
    </row>
    <row r="33" spans="1:17" x14ac:dyDescent="0.2">
      <c r="A33" s="427"/>
      <c r="B33" s="428" t="s">
        <v>176</v>
      </c>
      <c r="C33" s="429"/>
      <c r="D33" s="429"/>
      <c r="E33" s="430">
        <f>SUM(E24:E31)</f>
        <v>0.37</v>
      </c>
      <c r="F33" s="431">
        <f>SUM(F24:F31)</f>
        <v>0</v>
      </c>
      <c r="G33" s="432">
        <f>SUM(G24:G32)</f>
        <v>21513.32033815308</v>
      </c>
      <c r="H33" s="432">
        <f>SUM(H24:H32)</f>
        <v>0</v>
      </c>
      <c r="I33" s="433">
        <f>SUM(I24:I32)</f>
        <v>21513.32033815308</v>
      </c>
      <c r="J33" s="434"/>
      <c r="K33" s="433">
        <f>SUM(K24:K32)</f>
        <v>21513.32033815308</v>
      </c>
      <c r="L33" s="435"/>
      <c r="M33" s="436">
        <f>SUM(M24:M32)</f>
        <v>2110241.5919694356</v>
      </c>
      <c r="N33" s="437">
        <f>SUM(N24:N32)</f>
        <v>105512.07959847178</v>
      </c>
      <c r="O33" s="438">
        <f>SUM(O24:O32)</f>
        <v>2215753.6715679076</v>
      </c>
      <c r="P33" s="438">
        <f>SUM(P24:P32)</f>
        <v>170613.03271072888</v>
      </c>
      <c r="Q33" s="439">
        <f>SUM(Q24:Q32)</f>
        <v>2386366.7042786363</v>
      </c>
    </row>
    <row r="34" spans="1:17" x14ac:dyDescent="0.2">
      <c r="A34" s="427"/>
      <c r="B34" s="440" t="s">
        <v>177</v>
      </c>
      <c r="C34" s="441"/>
      <c r="D34" s="441"/>
      <c r="E34" s="442"/>
      <c r="F34" s="442"/>
      <c r="G34" s="443"/>
      <c r="H34" s="443"/>
      <c r="I34" s="444"/>
      <c r="J34" s="435"/>
      <c r="K34" s="445"/>
      <c r="L34" s="446">
        <v>0</v>
      </c>
      <c r="M34" s="447">
        <f>-M33*L34</f>
        <v>0</v>
      </c>
      <c r="N34" s="448">
        <f>-N33*L34</f>
        <v>0</v>
      </c>
      <c r="O34" s="449">
        <f>-O33*L34</f>
        <v>0</v>
      </c>
      <c r="P34" s="450">
        <f>-P33*L34</f>
        <v>0</v>
      </c>
      <c r="Q34" s="450">
        <f>+O34+P34</f>
        <v>0</v>
      </c>
    </row>
    <row r="35" spans="1:17" x14ac:dyDescent="0.2">
      <c r="A35" s="427"/>
      <c r="B35" s="428" t="s">
        <v>176</v>
      </c>
      <c r="C35" s="403"/>
      <c r="D35" s="403"/>
      <c r="E35" s="404"/>
      <c r="F35" s="404"/>
      <c r="G35" s="451"/>
      <c r="H35" s="451"/>
      <c r="I35" s="452"/>
      <c r="J35" s="406"/>
      <c r="K35" s="407"/>
      <c r="L35" s="406"/>
      <c r="M35" s="453">
        <f>SUM(M33:M34)</f>
        <v>2110241.5919694356</v>
      </c>
      <c r="N35" s="454">
        <f>SUM(N33:N34)</f>
        <v>105512.07959847178</v>
      </c>
      <c r="O35" s="455">
        <f>SUM(O33:O34)</f>
        <v>2215753.6715679076</v>
      </c>
      <c r="P35" s="456">
        <f>SUM(P33:P34)</f>
        <v>170613.03271072888</v>
      </c>
      <c r="Q35" s="455">
        <f>+O35+P35</f>
        <v>2386366.7042786363</v>
      </c>
    </row>
    <row r="36" spans="1:17" x14ac:dyDescent="0.2">
      <c r="A36" s="457"/>
      <c r="B36" s="458"/>
      <c r="C36" s="459"/>
      <c r="D36" s="459"/>
      <c r="E36" s="460"/>
      <c r="F36" s="460"/>
      <c r="G36" s="461"/>
      <c r="H36" s="461"/>
      <c r="I36" s="462"/>
      <c r="J36" s="462"/>
      <c r="K36" s="463"/>
      <c r="L36" s="462"/>
      <c r="M36" s="464"/>
      <c r="N36" s="465"/>
      <c r="O36" s="466"/>
      <c r="P36" s="460"/>
      <c r="Q36" s="466"/>
    </row>
    <row r="37" spans="1:17" ht="6.75" customHeight="1" x14ac:dyDescent="0.2"/>
    <row r="39" spans="1:17" x14ac:dyDescent="0.2">
      <c r="I39" s="467" t="s">
        <v>178</v>
      </c>
      <c r="J39" s="468"/>
      <c r="K39" s="468"/>
      <c r="L39" s="468"/>
      <c r="M39" s="469">
        <f>M35/C6</f>
        <v>3.3836817422490444E-2</v>
      </c>
    </row>
    <row r="43" spans="1:17" x14ac:dyDescent="0.2">
      <c r="E43" s="470"/>
    </row>
    <row r="44" spans="1:17" x14ac:dyDescent="0.2">
      <c r="E44" s="470"/>
    </row>
    <row r="45" spans="1:17" x14ac:dyDescent="0.2">
      <c r="E45" s="470"/>
    </row>
    <row r="46" spans="1:17" x14ac:dyDescent="0.2">
      <c r="E46" s="470"/>
    </row>
    <row r="47" spans="1:17" x14ac:dyDescent="0.2">
      <c r="E47" s="470"/>
    </row>
    <row r="48" spans="1:17" x14ac:dyDescent="0.2">
      <c r="E48" s="470"/>
    </row>
    <row r="49" spans="5:5" x14ac:dyDescent="0.2">
      <c r="E49" s="470"/>
    </row>
    <row r="50" spans="5:5" x14ac:dyDescent="0.2">
      <c r="E50" s="470"/>
    </row>
    <row r="51" spans="5:5" x14ac:dyDescent="0.2">
      <c r="E51" s="470"/>
    </row>
    <row r="52" spans="5:5" x14ac:dyDescent="0.2">
      <c r="E52" s="470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2"/>
  <sheetViews>
    <sheetView showGridLines="0" zoomScaleNormal="100" zoomScaleSheetLayoutView="100" workbookViewId="0">
      <selection activeCell="P8" sqref="P8"/>
    </sheetView>
  </sheetViews>
  <sheetFormatPr baseColWidth="10" defaultColWidth="11.5703125" defaultRowHeight="12.75" x14ac:dyDescent="0.2"/>
  <cols>
    <col min="1" max="1" width="4.140625" style="348" customWidth="1"/>
    <col min="2" max="2" width="23.85546875" style="348" customWidth="1"/>
    <col min="3" max="3" width="11.85546875" style="348" customWidth="1"/>
    <col min="4" max="4" width="11.7109375" style="348" customWidth="1"/>
    <col min="5" max="5" width="11.85546875" style="348" customWidth="1"/>
    <col min="6" max="6" width="11.140625" style="348" customWidth="1"/>
    <col min="7" max="7" width="12.42578125" style="348" customWidth="1"/>
    <col min="8" max="8" width="9" style="348" customWidth="1"/>
    <col min="9" max="9" width="13" style="348" customWidth="1"/>
    <col min="10" max="10" width="5.140625" style="348" customWidth="1"/>
    <col min="11" max="11" width="6.5703125" style="348" customWidth="1"/>
    <col min="12" max="12" width="8.42578125" style="348" customWidth="1"/>
    <col min="13" max="13" width="11.5703125" style="348" customWidth="1"/>
    <col min="14" max="14" width="8.28515625" style="348" customWidth="1"/>
    <col min="15" max="15" width="11.28515625" style="348" bestFit="1" customWidth="1"/>
    <col min="16" max="16" width="9.28515625" style="348" customWidth="1"/>
    <col min="17" max="17" width="11.28515625" style="348" customWidth="1"/>
    <col min="18" max="18" width="10.140625" style="348" customWidth="1"/>
    <col min="19" max="256" width="11.5703125" style="348"/>
    <col min="257" max="257" width="4.140625" style="348" customWidth="1"/>
    <col min="258" max="258" width="23.85546875" style="348" customWidth="1"/>
    <col min="259" max="259" width="11.85546875" style="348" customWidth="1"/>
    <col min="260" max="260" width="11.7109375" style="348" customWidth="1"/>
    <col min="261" max="261" width="11.85546875" style="348" customWidth="1"/>
    <col min="262" max="262" width="11.140625" style="348" customWidth="1"/>
    <col min="263" max="263" width="12.42578125" style="348" customWidth="1"/>
    <col min="264" max="264" width="9" style="348" customWidth="1"/>
    <col min="265" max="265" width="13" style="348" customWidth="1"/>
    <col min="266" max="266" width="5.140625" style="348" customWidth="1"/>
    <col min="267" max="267" width="6.5703125" style="348" customWidth="1"/>
    <col min="268" max="268" width="8.42578125" style="348" customWidth="1"/>
    <col min="269" max="269" width="11.5703125" style="348"/>
    <col min="270" max="270" width="8.28515625" style="348" customWidth="1"/>
    <col min="271" max="271" width="11.28515625" style="348" bestFit="1" customWidth="1"/>
    <col min="272" max="272" width="9.28515625" style="348" customWidth="1"/>
    <col min="273" max="273" width="11.28515625" style="348" customWidth="1"/>
    <col min="274" max="274" width="10.140625" style="348" customWidth="1"/>
    <col min="275" max="512" width="11.5703125" style="348"/>
    <col min="513" max="513" width="4.140625" style="348" customWidth="1"/>
    <col min="514" max="514" width="23.85546875" style="348" customWidth="1"/>
    <col min="515" max="515" width="11.85546875" style="348" customWidth="1"/>
    <col min="516" max="516" width="11.7109375" style="348" customWidth="1"/>
    <col min="517" max="517" width="11.85546875" style="348" customWidth="1"/>
    <col min="518" max="518" width="11.140625" style="348" customWidth="1"/>
    <col min="519" max="519" width="12.42578125" style="348" customWidth="1"/>
    <col min="520" max="520" width="9" style="348" customWidth="1"/>
    <col min="521" max="521" width="13" style="348" customWidth="1"/>
    <col min="522" max="522" width="5.140625" style="348" customWidth="1"/>
    <col min="523" max="523" width="6.5703125" style="348" customWidth="1"/>
    <col min="524" max="524" width="8.42578125" style="348" customWidth="1"/>
    <col min="525" max="525" width="11.5703125" style="348"/>
    <col min="526" max="526" width="8.28515625" style="348" customWidth="1"/>
    <col min="527" max="527" width="11.28515625" style="348" bestFit="1" customWidth="1"/>
    <col min="528" max="528" width="9.28515625" style="348" customWidth="1"/>
    <col min="529" max="529" width="11.28515625" style="348" customWidth="1"/>
    <col min="530" max="530" width="10.140625" style="348" customWidth="1"/>
    <col min="531" max="768" width="11.5703125" style="348"/>
    <col min="769" max="769" width="4.140625" style="348" customWidth="1"/>
    <col min="770" max="770" width="23.85546875" style="348" customWidth="1"/>
    <col min="771" max="771" width="11.85546875" style="348" customWidth="1"/>
    <col min="772" max="772" width="11.7109375" style="348" customWidth="1"/>
    <col min="773" max="773" width="11.85546875" style="348" customWidth="1"/>
    <col min="774" max="774" width="11.140625" style="348" customWidth="1"/>
    <col min="775" max="775" width="12.42578125" style="348" customWidth="1"/>
    <col min="776" max="776" width="9" style="348" customWidth="1"/>
    <col min="777" max="777" width="13" style="348" customWidth="1"/>
    <col min="778" max="778" width="5.140625" style="348" customWidth="1"/>
    <col min="779" max="779" width="6.5703125" style="348" customWidth="1"/>
    <col min="780" max="780" width="8.42578125" style="348" customWidth="1"/>
    <col min="781" max="781" width="11.5703125" style="348"/>
    <col min="782" max="782" width="8.28515625" style="348" customWidth="1"/>
    <col min="783" max="783" width="11.28515625" style="348" bestFit="1" customWidth="1"/>
    <col min="784" max="784" width="9.28515625" style="348" customWidth="1"/>
    <col min="785" max="785" width="11.28515625" style="348" customWidth="1"/>
    <col min="786" max="786" width="10.140625" style="348" customWidth="1"/>
    <col min="787" max="1024" width="11.5703125" style="348"/>
    <col min="1025" max="1025" width="4.140625" style="348" customWidth="1"/>
    <col min="1026" max="1026" width="23.85546875" style="348" customWidth="1"/>
    <col min="1027" max="1027" width="11.85546875" style="348" customWidth="1"/>
    <col min="1028" max="1028" width="11.7109375" style="348" customWidth="1"/>
    <col min="1029" max="1029" width="11.85546875" style="348" customWidth="1"/>
    <col min="1030" max="1030" width="11.140625" style="348" customWidth="1"/>
    <col min="1031" max="1031" width="12.42578125" style="348" customWidth="1"/>
    <col min="1032" max="1032" width="9" style="348" customWidth="1"/>
    <col min="1033" max="1033" width="13" style="348" customWidth="1"/>
    <col min="1034" max="1034" width="5.140625" style="348" customWidth="1"/>
    <col min="1035" max="1035" width="6.5703125" style="348" customWidth="1"/>
    <col min="1036" max="1036" width="8.42578125" style="348" customWidth="1"/>
    <col min="1037" max="1037" width="11.5703125" style="348"/>
    <col min="1038" max="1038" width="8.28515625" style="348" customWidth="1"/>
    <col min="1039" max="1039" width="11.28515625" style="348" bestFit="1" customWidth="1"/>
    <col min="1040" max="1040" width="9.28515625" style="348" customWidth="1"/>
    <col min="1041" max="1041" width="11.28515625" style="348" customWidth="1"/>
    <col min="1042" max="1042" width="10.140625" style="348" customWidth="1"/>
    <col min="1043" max="1280" width="11.5703125" style="348"/>
    <col min="1281" max="1281" width="4.140625" style="348" customWidth="1"/>
    <col min="1282" max="1282" width="23.85546875" style="348" customWidth="1"/>
    <col min="1283" max="1283" width="11.85546875" style="348" customWidth="1"/>
    <col min="1284" max="1284" width="11.7109375" style="348" customWidth="1"/>
    <col min="1285" max="1285" width="11.85546875" style="348" customWidth="1"/>
    <col min="1286" max="1286" width="11.140625" style="348" customWidth="1"/>
    <col min="1287" max="1287" width="12.42578125" style="348" customWidth="1"/>
    <col min="1288" max="1288" width="9" style="348" customWidth="1"/>
    <col min="1289" max="1289" width="13" style="348" customWidth="1"/>
    <col min="1290" max="1290" width="5.140625" style="348" customWidth="1"/>
    <col min="1291" max="1291" width="6.5703125" style="348" customWidth="1"/>
    <col min="1292" max="1292" width="8.42578125" style="348" customWidth="1"/>
    <col min="1293" max="1293" width="11.5703125" style="348"/>
    <col min="1294" max="1294" width="8.28515625" style="348" customWidth="1"/>
    <col min="1295" max="1295" width="11.28515625" style="348" bestFit="1" customWidth="1"/>
    <col min="1296" max="1296" width="9.28515625" style="348" customWidth="1"/>
    <col min="1297" max="1297" width="11.28515625" style="348" customWidth="1"/>
    <col min="1298" max="1298" width="10.140625" style="348" customWidth="1"/>
    <col min="1299" max="1536" width="11.5703125" style="348"/>
    <col min="1537" max="1537" width="4.140625" style="348" customWidth="1"/>
    <col min="1538" max="1538" width="23.85546875" style="348" customWidth="1"/>
    <col min="1539" max="1539" width="11.85546875" style="348" customWidth="1"/>
    <col min="1540" max="1540" width="11.7109375" style="348" customWidth="1"/>
    <col min="1541" max="1541" width="11.85546875" style="348" customWidth="1"/>
    <col min="1542" max="1542" width="11.140625" style="348" customWidth="1"/>
    <col min="1543" max="1543" width="12.42578125" style="348" customWidth="1"/>
    <col min="1544" max="1544" width="9" style="348" customWidth="1"/>
    <col min="1545" max="1545" width="13" style="348" customWidth="1"/>
    <col min="1546" max="1546" width="5.140625" style="348" customWidth="1"/>
    <col min="1547" max="1547" width="6.5703125" style="348" customWidth="1"/>
    <col min="1548" max="1548" width="8.42578125" style="348" customWidth="1"/>
    <col min="1549" max="1549" width="11.5703125" style="348"/>
    <col min="1550" max="1550" width="8.28515625" style="348" customWidth="1"/>
    <col min="1551" max="1551" width="11.28515625" style="348" bestFit="1" customWidth="1"/>
    <col min="1552" max="1552" width="9.28515625" style="348" customWidth="1"/>
    <col min="1553" max="1553" width="11.28515625" style="348" customWidth="1"/>
    <col min="1554" max="1554" width="10.140625" style="348" customWidth="1"/>
    <col min="1555" max="1792" width="11.5703125" style="348"/>
    <col min="1793" max="1793" width="4.140625" style="348" customWidth="1"/>
    <col min="1794" max="1794" width="23.85546875" style="348" customWidth="1"/>
    <col min="1795" max="1795" width="11.85546875" style="348" customWidth="1"/>
    <col min="1796" max="1796" width="11.7109375" style="348" customWidth="1"/>
    <col min="1797" max="1797" width="11.85546875" style="348" customWidth="1"/>
    <col min="1798" max="1798" width="11.140625" style="348" customWidth="1"/>
    <col min="1799" max="1799" width="12.42578125" style="348" customWidth="1"/>
    <col min="1800" max="1800" width="9" style="348" customWidth="1"/>
    <col min="1801" max="1801" width="13" style="348" customWidth="1"/>
    <col min="1802" max="1802" width="5.140625" style="348" customWidth="1"/>
    <col min="1803" max="1803" width="6.5703125" style="348" customWidth="1"/>
    <col min="1804" max="1804" width="8.42578125" style="348" customWidth="1"/>
    <col min="1805" max="1805" width="11.5703125" style="348"/>
    <col min="1806" max="1806" width="8.28515625" style="348" customWidth="1"/>
    <col min="1807" max="1807" width="11.28515625" style="348" bestFit="1" customWidth="1"/>
    <col min="1808" max="1808" width="9.28515625" style="348" customWidth="1"/>
    <col min="1809" max="1809" width="11.28515625" style="348" customWidth="1"/>
    <col min="1810" max="1810" width="10.140625" style="348" customWidth="1"/>
    <col min="1811" max="2048" width="11.5703125" style="348"/>
    <col min="2049" max="2049" width="4.140625" style="348" customWidth="1"/>
    <col min="2050" max="2050" width="23.85546875" style="348" customWidth="1"/>
    <col min="2051" max="2051" width="11.85546875" style="348" customWidth="1"/>
    <col min="2052" max="2052" width="11.7109375" style="348" customWidth="1"/>
    <col min="2053" max="2053" width="11.85546875" style="348" customWidth="1"/>
    <col min="2054" max="2054" width="11.140625" style="348" customWidth="1"/>
    <col min="2055" max="2055" width="12.42578125" style="348" customWidth="1"/>
    <col min="2056" max="2056" width="9" style="348" customWidth="1"/>
    <col min="2057" max="2057" width="13" style="348" customWidth="1"/>
    <col min="2058" max="2058" width="5.140625" style="348" customWidth="1"/>
    <col min="2059" max="2059" width="6.5703125" style="348" customWidth="1"/>
    <col min="2060" max="2060" width="8.42578125" style="348" customWidth="1"/>
    <col min="2061" max="2061" width="11.5703125" style="348"/>
    <col min="2062" max="2062" width="8.28515625" style="348" customWidth="1"/>
    <col min="2063" max="2063" width="11.28515625" style="348" bestFit="1" customWidth="1"/>
    <col min="2064" max="2064" width="9.28515625" style="348" customWidth="1"/>
    <col min="2065" max="2065" width="11.28515625" style="348" customWidth="1"/>
    <col min="2066" max="2066" width="10.140625" style="348" customWidth="1"/>
    <col min="2067" max="2304" width="11.5703125" style="348"/>
    <col min="2305" max="2305" width="4.140625" style="348" customWidth="1"/>
    <col min="2306" max="2306" width="23.85546875" style="348" customWidth="1"/>
    <col min="2307" max="2307" width="11.85546875" style="348" customWidth="1"/>
    <col min="2308" max="2308" width="11.7109375" style="348" customWidth="1"/>
    <col min="2309" max="2309" width="11.85546875" style="348" customWidth="1"/>
    <col min="2310" max="2310" width="11.140625" style="348" customWidth="1"/>
    <col min="2311" max="2311" width="12.42578125" style="348" customWidth="1"/>
    <col min="2312" max="2312" width="9" style="348" customWidth="1"/>
    <col min="2313" max="2313" width="13" style="348" customWidth="1"/>
    <col min="2314" max="2314" width="5.140625" style="348" customWidth="1"/>
    <col min="2315" max="2315" width="6.5703125" style="348" customWidth="1"/>
    <col min="2316" max="2316" width="8.42578125" style="348" customWidth="1"/>
    <col min="2317" max="2317" width="11.5703125" style="348"/>
    <col min="2318" max="2318" width="8.28515625" style="348" customWidth="1"/>
    <col min="2319" max="2319" width="11.28515625" style="348" bestFit="1" customWidth="1"/>
    <col min="2320" max="2320" width="9.28515625" style="348" customWidth="1"/>
    <col min="2321" max="2321" width="11.28515625" style="348" customWidth="1"/>
    <col min="2322" max="2322" width="10.140625" style="348" customWidth="1"/>
    <col min="2323" max="2560" width="11.5703125" style="348"/>
    <col min="2561" max="2561" width="4.140625" style="348" customWidth="1"/>
    <col min="2562" max="2562" width="23.85546875" style="348" customWidth="1"/>
    <col min="2563" max="2563" width="11.85546875" style="348" customWidth="1"/>
    <col min="2564" max="2564" width="11.7109375" style="348" customWidth="1"/>
    <col min="2565" max="2565" width="11.85546875" style="348" customWidth="1"/>
    <col min="2566" max="2566" width="11.140625" style="348" customWidth="1"/>
    <col min="2567" max="2567" width="12.42578125" style="348" customWidth="1"/>
    <col min="2568" max="2568" width="9" style="348" customWidth="1"/>
    <col min="2569" max="2569" width="13" style="348" customWidth="1"/>
    <col min="2570" max="2570" width="5.140625" style="348" customWidth="1"/>
    <col min="2571" max="2571" width="6.5703125" style="348" customWidth="1"/>
    <col min="2572" max="2572" width="8.42578125" style="348" customWidth="1"/>
    <col min="2573" max="2573" width="11.5703125" style="348"/>
    <col min="2574" max="2574" width="8.28515625" style="348" customWidth="1"/>
    <col min="2575" max="2575" width="11.28515625" style="348" bestFit="1" customWidth="1"/>
    <col min="2576" max="2576" width="9.28515625" style="348" customWidth="1"/>
    <col min="2577" max="2577" width="11.28515625" style="348" customWidth="1"/>
    <col min="2578" max="2578" width="10.140625" style="348" customWidth="1"/>
    <col min="2579" max="2816" width="11.5703125" style="348"/>
    <col min="2817" max="2817" width="4.140625" style="348" customWidth="1"/>
    <col min="2818" max="2818" width="23.85546875" style="348" customWidth="1"/>
    <col min="2819" max="2819" width="11.85546875" style="348" customWidth="1"/>
    <col min="2820" max="2820" width="11.7109375" style="348" customWidth="1"/>
    <col min="2821" max="2821" width="11.85546875" style="348" customWidth="1"/>
    <col min="2822" max="2822" width="11.140625" style="348" customWidth="1"/>
    <col min="2823" max="2823" width="12.42578125" style="348" customWidth="1"/>
    <col min="2824" max="2824" width="9" style="348" customWidth="1"/>
    <col min="2825" max="2825" width="13" style="348" customWidth="1"/>
    <col min="2826" max="2826" width="5.140625" style="348" customWidth="1"/>
    <col min="2827" max="2827" width="6.5703125" style="348" customWidth="1"/>
    <col min="2828" max="2828" width="8.42578125" style="348" customWidth="1"/>
    <col min="2829" max="2829" width="11.5703125" style="348"/>
    <col min="2830" max="2830" width="8.28515625" style="348" customWidth="1"/>
    <col min="2831" max="2831" width="11.28515625" style="348" bestFit="1" customWidth="1"/>
    <col min="2832" max="2832" width="9.28515625" style="348" customWidth="1"/>
    <col min="2833" max="2833" width="11.28515625" style="348" customWidth="1"/>
    <col min="2834" max="2834" width="10.140625" style="348" customWidth="1"/>
    <col min="2835" max="3072" width="11.5703125" style="348"/>
    <col min="3073" max="3073" width="4.140625" style="348" customWidth="1"/>
    <col min="3074" max="3074" width="23.85546875" style="348" customWidth="1"/>
    <col min="3075" max="3075" width="11.85546875" style="348" customWidth="1"/>
    <col min="3076" max="3076" width="11.7109375" style="348" customWidth="1"/>
    <col min="3077" max="3077" width="11.85546875" style="348" customWidth="1"/>
    <col min="3078" max="3078" width="11.140625" style="348" customWidth="1"/>
    <col min="3079" max="3079" width="12.42578125" style="348" customWidth="1"/>
    <col min="3080" max="3080" width="9" style="348" customWidth="1"/>
    <col min="3081" max="3081" width="13" style="348" customWidth="1"/>
    <col min="3082" max="3082" width="5.140625" style="348" customWidth="1"/>
    <col min="3083" max="3083" width="6.5703125" style="348" customWidth="1"/>
    <col min="3084" max="3084" width="8.42578125" style="348" customWidth="1"/>
    <col min="3085" max="3085" width="11.5703125" style="348"/>
    <col min="3086" max="3086" width="8.28515625" style="348" customWidth="1"/>
    <col min="3087" max="3087" width="11.28515625" style="348" bestFit="1" customWidth="1"/>
    <col min="3088" max="3088" width="9.28515625" style="348" customWidth="1"/>
    <col min="3089" max="3089" width="11.28515625" style="348" customWidth="1"/>
    <col min="3090" max="3090" width="10.140625" style="348" customWidth="1"/>
    <col min="3091" max="3328" width="11.5703125" style="348"/>
    <col min="3329" max="3329" width="4.140625" style="348" customWidth="1"/>
    <col min="3330" max="3330" width="23.85546875" style="348" customWidth="1"/>
    <col min="3331" max="3331" width="11.85546875" style="348" customWidth="1"/>
    <col min="3332" max="3332" width="11.7109375" style="348" customWidth="1"/>
    <col min="3333" max="3333" width="11.85546875" style="348" customWidth="1"/>
    <col min="3334" max="3334" width="11.140625" style="348" customWidth="1"/>
    <col min="3335" max="3335" width="12.42578125" style="348" customWidth="1"/>
    <col min="3336" max="3336" width="9" style="348" customWidth="1"/>
    <col min="3337" max="3337" width="13" style="348" customWidth="1"/>
    <col min="3338" max="3338" width="5.140625" style="348" customWidth="1"/>
    <col min="3339" max="3339" width="6.5703125" style="348" customWidth="1"/>
    <col min="3340" max="3340" width="8.42578125" style="348" customWidth="1"/>
    <col min="3341" max="3341" width="11.5703125" style="348"/>
    <col min="3342" max="3342" width="8.28515625" style="348" customWidth="1"/>
    <col min="3343" max="3343" width="11.28515625" style="348" bestFit="1" customWidth="1"/>
    <col min="3344" max="3344" width="9.28515625" style="348" customWidth="1"/>
    <col min="3345" max="3345" width="11.28515625" style="348" customWidth="1"/>
    <col min="3346" max="3346" width="10.140625" style="348" customWidth="1"/>
    <col min="3347" max="3584" width="11.5703125" style="348"/>
    <col min="3585" max="3585" width="4.140625" style="348" customWidth="1"/>
    <col min="3586" max="3586" width="23.85546875" style="348" customWidth="1"/>
    <col min="3587" max="3587" width="11.85546875" style="348" customWidth="1"/>
    <col min="3588" max="3588" width="11.7109375" style="348" customWidth="1"/>
    <col min="3589" max="3589" width="11.85546875" style="348" customWidth="1"/>
    <col min="3590" max="3590" width="11.140625" style="348" customWidth="1"/>
    <col min="3591" max="3591" width="12.42578125" style="348" customWidth="1"/>
    <col min="3592" max="3592" width="9" style="348" customWidth="1"/>
    <col min="3593" max="3593" width="13" style="348" customWidth="1"/>
    <col min="3594" max="3594" width="5.140625" style="348" customWidth="1"/>
    <col min="3595" max="3595" width="6.5703125" style="348" customWidth="1"/>
    <col min="3596" max="3596" width="8.42578125" style="348" customWidth="1"/>
    <col min="3597" max="3597" width="11.5703125" style="348"/>
    <col min="3598" max="3598" width="8.28515625" style="348" customWidth="1"/>
    <col min="3599" max="3599" width="11.28515625" style="348" bestFit="1" customWidth="1"/>
    <col min="3600" max="3600" width="9.28515625" style="348" customWidth="1"/>
    <col min="3601" max="3601" width="11.28515625" style="348" customWidth="1"/>
    <col min="3602" max="3602" width="10.140625" style="348" customWidth="1"/>
    <col min="3603" max="3840" width="11.5703125" style="348"/>
    <col min="3841" max="3841" width="4.140625" style="348" customWidth="1"/>
    <col min="3842" max="3842" width="23.85546875" style="348" customWidth="1"/>
    <col min="3843" max="3843" width="11.85546875" style="348" customWidth="1"/>
    <col min="3844" max="3844" width="11.7109375" style="348" customWidth="1"/>
    <col min="3845" max="3845" width="11.85546875" style="348" customWidth="1"/>
    <col min="3846" max="3846" width="11.140625" style="348" customWidth="1"/>
    <col min="3847" max="3847" width="12.42578125" style="348" customWidth="1"/>
    <col min="3848" max="3848" width="9" style="348" customWidth="1"/>
    <col min="3849" max="3849" width="13" style="348" customWidth="1"/>
    <col min="3850" max="3850" width="5.140625" style="348" customWidth="1"/>
    <col min="3851" max="3851" width="6.5703125" style="348" customWidth="1"/>
    <col min="3852" max="3852" width="8.42578125" style="348" customWidth="1"/>
    <col min="3853" max="3853" width="11.5703125" style="348"/>
    <col min="3854" max="3854" width="8.28515625" style="348" customWidth="1"/>
    <col min="3855" max="3855" width="11.28515625" style="348" bestFit="1" customWidth="1"/>
    <col min="3856" max="3856" width="9.28515625" style="348" customWidth="1"/>
    <col min="3857" max="3857" width="11.28515625" style="348" customWidth="1"/>
    <col min="3858" max="3858" width="10.140625" style="348" customWidth="1"/>
    <col min="3859" max="4096" width="11.5703125" style="348"/>
    <col min="4097" max="4097" width="4.140625" style="348" customWidth="1"/>
    <col min="4098" max="4098" width="23.85546875" style="348" customWidth="1"/>
    <col min="4099" max="4099" width="11.85546875" style="348" customWidth="1"/>
    <col min="4100" max="4100" width="11.7109375" style="348" customWidth="1"/>
    <col min="4101" max="4101" width="11.85546875" style="348" customWidth="1"/>
    <col min="4102" max="4102" width="11.140625" style="348" customWidth="1"/>
    <col min="4103" max="4103" width="12.42578125" style="348" customWidth="1"/>
    <col min="4104" max="4104" width="9" style="348" customWidth="1"/>
    <col min="4105" max="4105" width="13" style="348" customWidth="1"/>
    <col min="4106" max="4106" width="5.140625" style="348" customWidth="1"/>
    <col min="4107" max="4107" width="6.5703125" style="348" customWidth="1"/>
    <col min="4108" max="4108" width="8.42578125" style="348" customWidth="1"/>
    <col min="4109" max="4109" width="11.5703125" style="348"/>
    <col min="4110" max="4110" width="8.28515625" style="348" customWidth="1"/>
    <col min="4111" max="4111" width="11.28515625" style="348" bestFit="1" customWidth="1"/>
    <col min="4112" max="4112" width="9.28515625" style="348" customWidth="1"/>
    <col min="4113" max="4113" width="11.28515625" style="348" customWidth="1"/>
    <col min="4114" max="4114" width="10.140625" style="348" customWidth="1"/>
    <col min="4115" max="4352" width="11.5703125" style="348"/>
    <col min="4353" max="4353" width="4.140625" style="348" customWidth="1"/>
    <col min="4354" max="4354" width="23.85546875" style="348" customWidth="1"/>
    <col min="4355" max="4355" width="11.85546875" style="348" customWidth="1"/>
    <col min="4356" max="4356" width="11.7109375" style="348" customWidth="1"/>
    <col min="4357" max="4357" width="11.85546875" style="348" customWidth="1"/>
    <col min="4358" max="4358" width="11.140625" style="348" customWidth="1"/>
    <col min="4359" max="4359" width="12.42578125" style="348" customWidth="1"/>
    <col min="4360" max="4360" width="9" style="348" customWidth="1"/>
    <col min="4361" max="4361" width="13" style="348" customWidth="1"/>
    <col min="4362" max="4362" width="5.140625" style="348" customWidth="1"/>
    <col min="4363" max="4363" width="6.5703125" style="348" customWidth="1"/>
    <col min="4364" max="4364" width="8.42578125" style="348" customWidth="1"/>
    <col min="4365" max="4365" width="11.5703125" style="348"/>
    <col min="4366" max="4366" width="8.28515625" style="348" customWidth="1"/>
    <col min="4367" max="4367" width="11.28515625" style="348" bestFit="1" customWidth="1"/>
    <col min="4368" max="4368" width="9.28515625" style="348" customWidth="1"/>
    <col min="4369" max="4369" width="11.28515625" style="348" customWidth="1"/>
    <col min="4370" max="4370" width="10.140625" style="348" customWidth="1"/>
    <col min="4371" max="4608" width="11.5703125" style="348"/>
    <col min="4609" max="4609" width="4.140625" style="348" customWidth="1"/>
    <col min="4610" max="4610" width="23.85546875" style="348" customWidth="1"/>
    <col min="4611" max="4611" width="11.85546875" style="348" customWidth="1"/>
    <col min="4612" max="4612" width="11.7109375" style="348" customWidth="1"/>
    <col min="4613" max="4613" width="11.85546875" style="348" customWidth="1"/>
    <col min="4614" max="4614" width="11.140625" style="348" customWidth="1"/>
    <col min="4615" max="4615" width="12.42578125" style="348" customWidth="1"/>
    <col min="4616" max="4616" width="9" style="348" customWidth="1"/>
    <col min="4617" max="4617" width="13" style="348" customWidth="1"/>
    <col min="4618" max="4618" width="5.140625" style="348" customWidth="1"/>
    <col min="4619" max="4619" width="6.5703125" style="348" customWidth="1"/>
    <col min="4620" max="4620" width="8.42578125" style="348" customWidth="1"/>
    <col min="4621" max="4621" width="11.5703125" style="348"/>
    <col min="4622" max="4622" width="8.28515625" style="348" customWidth="1"/>
    <col min="4623" max="4623" width="11.28515625" style="348" bestFit="1" customWidth="1"/>
    <col min="4624" max="4624" width="9.28515625" style="348" customWidth="1"/>
    <col min="4625" max="4625" width="11.28515625" style="348" customWidth="1"/>
    <col min="4626" max="4626" width="10.140625" style="348" customWidth="1"/>
    <col min="4627" max="4864" width="11.5703125" style="348"/>
    <col min="4865" max="4865" width="4.140625" style="348" customWidth="1"/>
    <col min="4866" max="4866" width="23.85546875" style="348" customWidth="1"/>
    <col min="4867" max="4867" width="11.85546875" style="348" customWidth="1"/>
    <col min="4868" max="4868" width="11.7109375" style="348" customWidth="1"/>
    <col min="4869" max="4869" width="11.85546875" style="348" customWidth="1"/>
    <col min="4870" max="4870" width="11.140625" style="348" customWidth="1"/>
    <col min="4871" max="4871" width="12.42578125" style="348" customWidth="1"/>
    <col min="4872" max="4872" width="9" style="348" customWidth="1"/>
    <col min="4873" max="4873" width="13" style="348" customWidth="1"/>
    <col min="4874" max="4874" width="5.140625" style="348" customWidth="1"/>
    <col min="4875" max="4875" width="6.5703125" style="348" customWidth="1"/>
    <col min="4876" max="4876" width="8.42578125" style="348" customWidth="1"/>
    <col min="4877" max="4877" width="11.5703125" style="348"/>
    <col min="4878" max="4878" width="8.28515625" style="348" customWidth="1"/>
    <col min="4879" max="4879" width="11.28515625" style="348" bestFit="1" customWidth="1"/>
    <col min="4880" max="4880" width="9.28515625" style="348" customWidth="1"/>
    <col min="4881" max="4881" width="11.28515625" style="348" customWidth="1"/>
    <col min="4882" max="4882" width="10.140625" style="348" customWidth="1"/>
    <col min="4883" max="5120" width="11.5703125" style="348"/>
    <col min="5121" max="5121" width="4.140625" style="348" customWidth="1"/>
    <col min="5122" max="5122" width="23.85546875" style="348" customWidth="1"/>
    <col min="5123" max="5123" width="11.85546875" style="348" customWidth="1"/>
    <col min="5124" max="5124" width="11.7109375" style="348" customWidth="1"/>
    <col min="5125" max="5125" width="11.85546875" style="348" customWidth="1"/>
    <col min="5126" max="5126" width="11.140625" style="348" customWidth="1"/>
    <col min="5127" max="5127" width="12.42578125" style="348" customWidth="1"/>
    <col min="5128" max="5128" width="9" style="348" customWidth="1"/>
    <col min="5129" max="5129" width="13" style="348" customWidth="1"/>
    <col min="5130" max="5130" width="5.140625" style="348" customWidth="1"/>
    <col min="5131" max="5131" width="6.5703125" style="348" customWidth="1"/>
    <col min="5132" max="5132" width="8.42578125" style="348" customWidth="1"/>
    <col min="5133" max="5133" width="11.5703125" style="348"/>
    <col min="5134" max="5134" width="8.28515625" style="348" customWidth="1"/>
    <col min="5135" max="5135" width="11.28515625" style="348" bestFit="1" customWidth="1"/>
    <col min="5136" max="5136" width="9.28515625" style="348" customWidth="1"/>
    <col min="5137" max="5137" width="11.28515625" style="348" customWidth="1"/>
    <col min="5138" max="5138" width="10.140625" style="348" customWidth="1"/>
    <col min="5139" max="5376" width="11.5703125" style="348"/>
    <col min="5377" max="5377" width="4.140625" style="348" customWidth="1"/>
    <col min="5378" max="5378" width="23.85546875" style="348" customWidth="1"/>
    <col min="5379" max="5379" width="11.85546875" style="348" customWidth="1"/>
    <col min="5380" max="5380" width="11.7109375" style="348" customWidth="1"/>
    <col min="5381" max="5381" width="11.85546875" style="348" customWidth="1"/>
    <col min="5382" max="5382" width="11.140625" style="348" customWidth="1"/>
    <col min="5383" max="5383" width="12.42578125" style="348" customWidth="1"/>
    <col min="5384" max="5384" width="9" style="348" customWidth="1"/>
    <col min="5385" max="5385" width="13" style="348" customWidth="1"/>
    <col min="5386" max="5386" width="5.140625" style="348" customWidth="1"/>
    <col min="5387" max="5387" width="6.5703125" style="348" customWidth="1"/>
    <col min="5388" max="5388" width="8.42578125" style="348" customWidth="1"/>
    <col min="5389" max="5389" width="11.5703125" style="348"/>
    <col min="5390" max="5390" width="8.28515625" style="348" customWidth="1"/>
    <col min="5391" max="5391" width="11.28515625" style="348" bestFit="1" customWidth="1"/>
    <col min="5392" max="5392" width="9.28515625" style="348" customWidth="1"/>
    <col min="5393" max="5393" width="11.28515625" style="348" customWidth="1"/>
    <col min="5394" max="5394" width="10.140625" style="348" customWidth="1"/>
    <col min="5395" max="5632" width="11.5703125" style="348"/>
    <col min="5633" max="5633" width="4.140625" style="348" customWidth="1"/>
    <col min="5634" max="5634" width="23.85546875" style="348" customWidth="1"/>
    <col min="5635" max="5635" width="11.85546875" style="348" customWidth="1"/>
    <col min="5636" max="5636" width="11.7109375" style="348" customWidth="1"/>
    <col min="5637" max="5637" width="11.85546875" style="348" customWidth="1"/>
    <col min="5638" max="5638" width="11.140625" style="348" customWidth="1"/>
    <col min="5639" max="5639" width="12.42578125" style="348" customWidth="1"/>
    <col min="5640" max="5640" width="9" style="348" customWidth="1"/>
    <col min="5641" max="5641" width="13" style="348" customWidth="1"/>
    <col min="5642" max="5642" width="5.140625" style="348" customWidth="1"/>
    <col min="5643" max="5643" width="6.5703125" style="348" customWidth="1"/>
    <col min="5644" max="5644" width="8.42578125" style="348" customWidth="1"/>
    <col min="5645" max="5645" width="11.5703125" style="348"/>
    <col min="5646" max="5646" width="8.28515625" style="348" customWidth="1"/>
    <col min="5647" max="5647" width="11.28515625" style="348" bestFit="1" customWidth="1"/>
    <col min="5648" max="5648" width="9.28515625" style="348" customWidth="1"/>
    <col min="5649" max="5649" width="11.28515625" style="348" customWidth="1"/>
    <col min="5650" max="5650" width="10.140625" style="348" customWidth="1"/>
    <col min="5651" max="5888" width="11.5703125" style="348"/>
    <col min="5889" max="5889" width="4.140625" style="348" customWidth="1"/>
    <col min="5890" max="5890" width="23.85546875" style="348" customWidth="1"/>
    <col min="5891" max="5891" width="11.85546875" style="348" customWidth="1"/>
    <col min="5892" max="5892" width="11.7109375" style="348" customWidth="1"/>
    <col min="5893" max="5893" width="11.85546875" style="348" customWidth="1"/>
    <col min="5894" max="5894" width="11.140625" style="348" customWidth="1"/>
    <col min="5895" max="5895" width="12.42578125" style="348" customWidth="1"/>
    <col min="5896" max="5896" width="9" style="348" customWidth="1"/>
    <col min="5897" max="5897" width="13" style="348" customWidth="1"/>
    <col min="5898" max="5898" width="5.140625" style="348" customWidth="1"/>
    <col min="5899" max="5899" width="6.5703125" style="348" customWidth="1"/>
    <col min="5900" max="5900" width="8.42578125" style="348" customWidth="1"/>
    <col min="5901" max="5901" width="11.5703125" style="348"/>
    <col min="5902" max="5902" width="8.28515625" style="348" customWidth="1"/>
    <col min="5903" max="5903" width="11.28515625" style="348" bestFit="1" customWidth="1"/>
    <col min="5904" max="5904" width="9.28515625" style="348" customWidth="1"/>
    <col min="5905" max="5905" width="11.28515625" style="348" customWidth="1"/>
    <col min="5906" max="5906" width="10.140625" style="348" customWidth="1"/>
    <col min="5907" max="6144" width="11.5703125" style="348"/>
    <col min="6145" max="6145" width="4.140625" style="348" customWidth="1"/>
    <col min="6146" max="6146" width="23.85546875" style="348" customWidth="1"/>
    <col min="6147" max="6147" width="11.85546875" style="348" customWidth="1"/>
    <col min="6148" max="6148" width="11.7109375" style="348" customWidth="1"/>
    <col min="6149" max="6149" width="11.85546875" style="348" customWidth="1"/>
    <col min="6150" max="6150" width="11.140625" style="348" customWidth="1"/>
    <col min="6151" max="6151" width="12.42578125" style="348" customWidth="1"/>
    <col min="6152" max="6152" width="9" style="348" customWidth="1"/>
    <col min="6153" max="6153" width="13" style="348" customWidth="1"/>
    <col min="6154" max="6154" width="5.140625" style="348" customWidth="1"/>
    <col min="6155" max="6155" width="6.5703125" style="348" customWidth="1"/>
    <col min="6156" max="6156" width="8.42578125" style="348" customWidth="1"/>
    <col min="6157" max="6157" width="11.5703125" style="348"/>
    <col min="6158" max="6158" width="8.28515625" style="348" customWidth="1"/>
    <col min="6159" max="6159" width="11.28515625" style="348" bestFit="1" customWidth="1"/>
    <col min="6160" max="6160" width="9.28515625" style="348" customWidth="1"/>
    <col min="6161" max="6161" width="11.28515625" style="348" customWidth="1"/>
    <col min="6162" max="6162" width="10.140625" style="348" customWidth="1"/>
    <col min="6163" max="6400" width="11.5703125" style="348"/>
    <col min="6401" max="6401" width="4.140625" style="348" customWidth="1"/>
    <col min="6402" max="6402" width="23.85546875" style="348" customWidth="1"/>
    <col min="6403" max="6403" width="11.85546875" style="348" customWidth="1"/>
    <col min="6404" max="6404" width="11.7109375" style="348" customWidth="1"/>
    <col min="6405" max="6405" width="11.85546875" style="348" customWidth="1"/>
    <col min="6406" max="6406" width="11.140625" style="348" customWidth="1"/>
    <col min="6407" max="6407" width="12.42578125" style="348" customWidth="1"/>
    <col min="6408" max="6408" width="9" style="348" customWidth="1"/>
    <col min="6409" max="6409" width="13" style="348" customWidth="1"/>
    <col min="6410" max="6410" width="5.140625" style="348" customWidth="1"/>
    <col min="6411" max="6411" width="6.5703125" style="348" customWidth="1"/>
    <col min="6412" max="6412" width="8.42578125" style="348" customWidth="1"/>
    <col min="6413" max="6413" width="11.5703125" style="348"/>
    <col min="6414" max="6414" width="8.28515625" style="348" customWidth="1"/>
    <col min="6415" max="6415" width="11.28515625" style="348" bestFit="1" customWidth="1"/>
    <col min="6416" max="6416" width="9.28515625" style="348" customWidth="1"/>
    <col min="6417" max="6417" width="11.28515625" style="348" customWidth="1"/>
    <col min="6418" max="6418" width="10.140625" style="348" customWidth="1"/>
    <col min="6419" max="6656" width="11.5703125" style="348"/>
    <col min="6657" max="6657" width="4.140625" style="348" customWidth="1"/>
    <col min="6658" max="6658" width="23.85546875" style="348" customWidth="1"/>
    <col min="6659" max="6659" width="11.85546875" style="348" customWidth="1"/>
    <col min="6660" max="6660" width="11.7109375" style="348" customWidth="1"/>
    <col min="6661" max="6661" width="11.85546875" style="348" customWidth="1"/>
    <col min="6662" max="6662" width="11.140625" style="348" customWidth="1"/>
    <col min="6663" max="6663" width="12.42578125" style="348" customWidth="1"/>
    <col min="6664" max="6664" width="9" style="348" customWidth="1"/>
    <col min="6665" max="6665" width="13" style="348" customWidth="1"/>
    <col min="6666" max="6666" width="5.140625" style="348" customWidth="1"/>
    <col min="6667" max="6667" width="6.5703125" style="348" customWidth="1"/>
    <col min="6668" max="6668" width="8.42578125" style="348" customWidth="1"/>
    <col min="6669" max="6669" width="11.5703125" style="348"/>
    <col min="6670" max="6670" width="8.28515625" style="348" customWidth="1"/>
    <col min="6671" max="6671" width="11.28515625" style="348" bestFit="1" customWidth="1"/>
    <col min="6672" max="6672" width="9.28515625" style="348" customWidth="1"/>
    <col min="6673" max="6673" width="11.28515625" style="348" customWidth="1"/>
    <col min="6674" max="6674" width="10.140625" style="348" customWidth="1"/>
    <col min="6675" max="6912" width="11.5703125" style="348"/>
    <col min="6913" max="6913" width="4.140625" style="348" customWidth="1"/>
    <col min="6914" max="6914" width="23.85546875" style="348" customWidth="1"/>
    <col min="6915" max="6915" width="11.85546875" style="348" customWidth="1"/>
    <col min="6916" max="6916" width="11.7109375" style="348" customWidth="1"/>
    <col min="6917" max="6917" width="11.85546875" style="348" customWidth="1"/>
    <col min="6918" max="6918" width="11.140625" style="348" customWidth="1"/>
    <col min="6919" max="6919" width="12.42578125" style="348" customWidth="1"/>
    <col min="6920" max="6920" width="9" style="348" customWidth="1"/>
    <col min="6921" max="6921" width="13" style="348" customWidth="1"/>
    <col min="6922" max="6922" width="5.140625" style="348" customWidth="1"/>
    <col min="6923" max="6923" width="6.5703125" style="348" customWidth="1"/>
    <col min="6924" max="6924" width="8.42578125" style="348" customWidth="1"/>
    <col min="6925" max="6925" width="11.5703125" style="348"/>
    <col min="6926" max="6926" width="8.28515625" style="348" customWidth="1"/>
    <col min="6927" max="6927" width="11.28515625" style="348" bestFit="1" customWidth="1"/>
    <col min="6928" max="6928" width="9.28515625" style="348" customWidth="1"/>
    <col min="6929" max="6929" width="11.28515625" style="348" customWidth="1"/>
    <col min="6930" max="6930" width="10.140625" style="348" customWidth="1"/>
    <col min="6931" max="7168" width="11.5703125" style="348"/>
    <col min="7169" max="7169" width="4.140625" style="348" customWidth="1"/>
    <col min="7170" max="7170" width="23.85546875" style="348" customWidth="1"/>
    <col min="7171" max="7171" width="11.85546875" style="348" customWidth="1"/>
    <col min="7172" max="7172" width="11.7109375" style="348" customWidth="1"/>
    <col min="7173" max="7173" width="11.85546875" style="348" customWidth="1"/>
    <col min="7174" max="7174" width="11.140625" style="348" customWidth="1"/>
    <col min="7175" max="7175" width="12.42578125" style="348" customWidth="1"/>
    <col min="7176" max="7176" width="9" style="348" customWidth="1"/>
    <col min="7177" max="7177" width="13" style="348" customWidth="1"/>
    <col min="7178" max="7178" width="5.140625" style="348" customWidth="1"/>
    <col min="7179" max="7179" width="6.5703125" style="348" customWidth="1"/>
    <col min="7180" max="7180" width="8.42578125" style="348" customWidth="1"/>
    <col min="7181" max="7181" width="11.5703125" style="348"/>
    <col min="7182" max="7182" width="8.28515625" style="348" customWidth="1"/>
    <col min="7183" max="7183" width="11.28515625" style="348" bestFit="1" customWidth="1"/>
    <col min="7184" max="7184" width="9.28515625" style="348" customWidth="1"/>
    <col min="7185" max="7185" width="11.28515625" style="348" customWidth="1"/>
    <col min="7186" max="7186" width="10.140625" style="348" customWidth="1"/>
    <col min="7187" max="7424" width="11.5703125" style="348"/>
    <col min="7425" max="7425" width="4.140625" style="348" customWidth="1"/>
    <col min="7426" max="7426" width="23.85546875" style="348" customWidth="1"/>
    <col min="7427" max="7427" width="11.85546875" style="348" customWidth="1"/>
    <col min="7428" max="7428" width="11.7109375" style="348" customWidth="1"/>
    <col min="7429" max="7429" width="11.85546875" style="348" customWidth="1"/>
    <col min="7430" max="7430" width="11.140625" style="348" customWidth="1"/>
    <col min="7431" max="7431" width="12.42578125" style="348" customWidth="1"/>
    <col min="7432" max="7432" width="9" style="348" customWidth="1"/>
    <col min="7433" max="7433" width="13" style="348" customWidth="1"/>
    <col min="7434" max="7434" width="5.140625" style="348" customWidth="1"/>
    <col min="7435" max="7435" width="6.5703125" style="348" customWidth="1"/>
    <col min="7436" max="7436" width="8.42578125" style="348" customWidth="1"/>
    <col min="7437" max="7437" width="11.5703125" style="348"/>
    <col min="7438" max="7438" width="8.28515625" style="348" customWidth="1"/>
    <col min="7439" max="7439" width="11.28515625" style="348" bestFit="1" customWidth="1"/>
    <col min="7440" max="7440" width="9.28515625" style="348" customWidth="1"/>
    <col min="7441" max="7441" width="11.28515625" style="348" customWidth="1"/>
    <col min="7442" max="7442" width="10.140625" style="348" customWidth="1"/>
    <col min="7443" max="7680" width="11.5703125" style="348"/>
    <col min="7681" max="7681" width="4.140625" style="348" customWidth="1"/>
    <col min="7682" max="7682" width="23.85546875" style="348" customWidth="1"/>
    <col min="7683" max="7683" width="11.85546875" style="348" customWidth="1"/>
    <col min="7684" max="7684" width="11.7109375" style="348" customWidth="1"/>
    <col min="7685" max="7685" width="11.85546875" style="348" customWidth="1"/>
    <col min="7686" max="7686" width="11.140625" style="348" customWidth="1"/>
    <col min="7687" max="7687" width="12.42578125" style="348" customWidth="1"/>
    <col min="7688" max="7688" width="9" style="348" customWidth="1"/>
    <col min="7689" max="7689" width="13" style="348" customWidth="1"/>
    <col min="7690" max="7690" width="5.140625" style="348" customWidth="1"/>
    <col min="7691" max="7691" width="6.5703125" style="348" customWidth="1"/>
    <col min="7692" max="7692" width="8.42578125" style="348" customWidth="1"/>
    <col min="7693" max="7693" width="11.5703125" style="348"/>
    <col min="7694" max="7694" width="8.28515625" style="348" customWidth="1"/>
    <col min="7695" max="7695" width="11.28515625" style="348" bestFit="1" customWidth="1"/>
    <col min="7696" max="7696" width="9.28515625" style="348" customWidth="1"/>
    <col min="7697" max="7697" width="11.28515625" style="348" customWidth="1"/>
    <col min="7698" max="7698" width="10.140625" style="348" customWidth="1"/>
    <col min="7699" max="7936" width="11.5703125" style="348"/>
    <col min="7937" max="7937" width="4.140625" style="348" customWidth="1"/>
    <col min="7938" max="7938" width="23.85546875" style="348" customWidth="1"/>
    <col min="7939" max="7939" width="11.85546875" style="348" customWidth="1"/>
    <col min="7940" max="7940" width="11.7109375" style="348" customWidth="1"/>
    <col min="7941" max="7941" width="11.85546875" style="348" customWidth="1"/>
    <col min="7942" max="7942" width="11.140625" style="348" customWidth="1"/>
    <col min="7943" max="7943" width="12.42578125" style="348" customWidth="1"/>
    <col min="7944" max="7944" width="9" style="348" customWidth="1"/>
    <col min="7945" max="7945" width="13" style="348" customWidth="1"/>
    <col min="7946" max="7946" width="5.140625" style="348" customWidth="1"/>
    <col min="7947" max="7947" width="6.5703125" style="348" customWidth="1"/>
    <col min="7948" max="7948" width="8.42578125" style="348" customWidth="1"/>
    <col min="7949" max="7949" width="11.5703125" style="348"/>
    <col min="7950" max="7950" width="8.28515625" style="348" customWidth="1"/>
    <col min="7951" max="7951" width="11.28515625" style="348" bestFit="1" customWidth="1"/>
    <col min="7952" max="7952" width="9.28515625" style="348" customWidth="1"/>
    <col min="7953" max="7953" width="11.28515625" style="348" customWidth="1"/>
    <col min="7954" max="7954" width="10.140625" style="348" customWidth="1"/>
    <col min="7955" max="8192" width="11.5703125" style="348"/>
    <col min="8193" max="8193" width="4.140625" style="348" customWidth="1"/>
    <col min="8194" max="8194" width="23.85546875" style="348" customWidth="1"/>
    <col min="8195" max="8195" width="11.85546875" style="348" customWidth="1"/>
    <col min="8196" max="8196" width="11.7109375" style="348" customWidth="1"/>
    <col min="8197" max="8197" width="11.85546875" style="348" customWidth="1"/>
    <col min="8198" max="8198" width="11.140625" style="348" customWidth="1"/>
    <col min="8199" max="8199" width="12.42578125" style="348" customWidth="1"/>
    <col min="8200" max="8200" width="9" style="348" customWidth="1"/>
    <col min="8201" max="8201" width="13" style="348" customWidth="1"/>
    <col min="8202" max="8202" width="5.140625" style="348" customWidth="1"/>
    <col min="8203" max="8203" width="6.5703125" style="348" customWidth="1"/>
    <col min="8204" max="8204" width="8.42578125" style="348" customWidth="1"/>
    <col min="8205" max="8205" width="11.5703125" style="348"/>
    <col min="8206" max="8206" width="8.28515625" style="348" customWidth="1"/>
    <col min="8207" max="8207" width="11.28515625" style="348" bestFit="1" customWidth="1"/>
    <col min="8208" max="8208" width="9.28515625" style="348" customWidth="1"/>
    <col min="8209" max="8209" width="11.28515625" style="348" customWidth="1"/>
    <col min="8210" max="8210" width="10.140625" style="348" customWidth="1"/>
    <col min="8211" max="8448" width="11.5703125" style="348"/>
    <col min="8449" max="8449" width="4.140625" style="348" customWidth="1"/>
    <col min="8450" max="8450" width="23.85546875" style="348" customWidth="1"/>
    <col min="8451" max="8451" width="11.85546875" style="348" customWidth="1"/>
    <col min="8452" max="8452" width="11.7109375" style="348" customWidth="1"/>
    <col min="8453" max="8453" width="11.85546875" style="348" customWidth="1"/>
    <col min="8454" max="8454" width="11.140625" style="348" customWidth="1"/>
    <col min="8455" max="8455" width="12.42578125" style="348" customWidth="1"/>
    <col min="8456" max="8456" width="9" style="348" customWidth="1"/>
    <col min="8457" max="8457" width="13" style="348" customWidth="1"/>
    <col min="8458" max="8458" width="5.140625" style="348" customWidth="1"/>
    <col min="8459" max="8459" width="6.5703125" style="348" customWidth="1"/>
    <col min="8460" max="8460" width="8.42578125" style="348" customWidth="1"/>
    <col min="8461" max="8461" width="11.5703125" style="348"/>
    <col min="8462" max="8462" width="8.28515625" style="348" customWidth="1"/>
    <col min="8463" max="8463" width="11.28515625" style="348" bestFit="1" customWidth="1"/>
    <col min="8464" max="8464" width="9.28515625" style="348" customWidth="1"/>
    <col min="8465" max="8465" width="11.28515625" style="348" customWidth="1"/>
    <col min="8466" max="8466" width="10.140625" style="348" customWidth="1"/>
    <col min="8467" max="8704" width="11.5703125" style="348"/>
    <col min="8705" max="8705" width="4.140625" style="348" customWidth="1"/>
    <col min="8706" max="8706" width="23.85546875" style="348" customWidth="1"/>
    <col min="8707" max="8707" width="11.85546875" style="348" customWidth="1"/>
    <col min="8708" max="8708" width="11.7109375" style="348" customWidth="1"/>
    <col min="8709" max="8709" width="11.85546875" style="348" customWidth="1"/>
    <col min="8710" max="8710" width="11.140625" style="348" customWidth="1"/>
    <col min="8711" max="8711" width="12.42578125" style="348" customWidth="1"/>
    <col min="8712" max="8712" width="9" style="348" customWidth="1"/>
    <col min="8713" max="8713" width="13" style="348" customWidth="1"/>
    <col min="8714" max="8714" width="5.140625" style="348" customWidth="1"/>
    <col min="8715" max="8715" width="6.5703125" style="348" customWidth="1"/>
    <col min="8716" max="8716" width="8.42578125" style="348" customWidth="1"/>
    <col min="8717" max="8717" width="11.5703125" style="348"/>
    <col min="8718" max="8718" width="8.28515625" style="348" customWidth="1"/>
    <col min="8719" max="8719" width="11.28515625" style="348" bestFit="1" customWidth="1"/>
    <col min="8720" max="8720" width="9.28515625" style="348" customWidth="1"/>
    <col min="8721" max="8721" width="11.28515625" style="348" customWidth="1"/>
    <col min="8722" max="8722" width="10.140625" style="348" customWidth="1"/>
    <col min="8723" max="8960" width="11.5703125" style="348"/>
    <col min="8961" max="8961" width="4.140625" style="348" customWidth="1"/>
    <col min="8962" max="8962" width="23.85546875" style="348" customWidth="1"/>
    <col min="8963" max="8963" width="11.85546875" style="348" customWidth="1"/>
    <col min="8964" max="8964" width="11.7109375" style="348" customWidth="1"/>
    <col min="8965" max="8965" width="11.85546875" style="348" customWidth="1"/>
    <col min="8966" max="8966" width="11.140625" style="348" customWidth="1"/>
    <col min="8967" max="8967" width="12.42578125" style="348" customWidth="1"/>
    <col min="8968" max="8968" width="9" style="348" customWidth="1"/>
    <col min="8969" max="8969" width="13" style="348" customWidth="1"/>
    <col min="8970" max="8970" width="5.140625" style="348" customWidth="1"/>
    <col min="8971" max="8971" width="6.5703125" style="348" customWidth="1"/>
    <col min="8972" max="8972" width="8.42578125" style="348" customWidth="1"/>
    <col min="8973" max="8973" width="11.5703125" style="348"/>
    <col min="8974" max="8974" width="8.28515625" style="348" customWidth="1"/>
    <col min="8975" max="8975" width="11.28515625" style="348" bestFit="1" customWidth="1"/>
    <col min="8976" max="8976" width="9.28515625" style="348" customWidth="1"/>
    <col min="8977" max="8977" width="11.28515625" style="348" customWidth="1"/>
    <col min="8978" max="8978" width="10.140625" style="348" customWidth="1"/>
    <col min="8979" max="9216" width="11.5703125" style="348"/>
    <col min="9217" max="9217" width="4.140625" style="348" customWidth="1"/>
    <col min="9218" max="9218" width="23.85546875" style="348" customWidth="1"/>
    <col min="9219" max="9219" width="11.85546875" style="348" customWidth="1"/>
    <col min="9220" max="9220" width="11.7109375" style="348" customWidth="1"/>
    <col min="9221" max="9221" width="11.85546875" style="348" customWidth="1"/>
    <col min="9222" max="9222" width="11.140625" style="348" customWidth="1"/>
    <col min="9223" max="9223" width="12.42578125" style="348" customWidth="1"/>
    <col min="9224" max="9224" width="9" style="348" customWidth="1"/>
    <col min="9225" max="9225" width="13" style="348" customWidth="1"/>
    <col min="9226" max="9226" width="5.140625" style="348" customWidth="1"/>
    <col min="9227" max="9227" width="6.5703125" style="348" customWidth="1"/>
    <col min="9228" max="9228" width="8.42578125" style="348" customWidth="1"/>
    <col min="9229" max="9229" width="11.5703125" style="348"/>
    <col min="9230" max="9230" width="8.28515625" style="348" customWidth="1"/>
    <col min="9231" max="9231" width="11.28515625" style="348" bestFit="1" customWidth="1"/>
    <col min="9232" max="9232" width="9.28515625" style="348" customWidth="1"/>
    <col min="9233" max="9233" width="11.28515625" style="348" customWidth="1"/>
    <col min="9234" max="9234" width="10.140625" style="348" customWidth="1"/>
    <col min="9235" max="9472" width="11.5703125" style="348"/>
    <col min="9473" max="9473" width="4.140625" style="348" customWidth="1"/>
    <col min="9474" max="9474" width="23.85546875" style="348" customWidth="1"/>
    <col min="9475" max="9475" width="11.85546875" style="348" customWidth="1"/>
    <col min="9476" max="9476" width="11.7109375" style="348" customWidth="1"/>
    <col min="9477" max="9477" width="11.85546875" style="348" customWidth="1"/>
    <col min="9478" max="9478" width="11.140625" style="348" customWidth="1"/>
    <col min="9479" max="9479" width="12.42578125" style="348" customWidth="1"/>
    <col min="9480" max="9480" width="9" style="348" customWidth="1"/>
    <col min="9481" max="9481" width="13" style="348" customWidth="1"/>
    <col min="9482" max="9482" width="5.140625" style="348" customWidth="1"/>
    <col min="9483" max="9483" width="6.5703125" style="348" customWidth="1"/>
    <col min="9484" max="9484" width="8.42578125" style="348" customWidth="1"/>
    <col min="9485" max="9485" width="11.5703125" style="348"/>
    <col min="9486" max="9486" width="8.28515625" style="348" customWidth="1"/>
    <col min="9487" max="9487" width="11.28515625" style="348" bestFit="1" customWidth="1"/>
    <col min="9488" max="9488" width="9.28515625" style="348" customWidth="1"/>
    <col min="9489" max="9489" width="11.28515625" style="348" customWidth="1"/>
    <col min="9490" max="9490" width="10.140625" style="348" customWidth="1"/>
    <col min="9491" max="9728" width="11.5703125" style="348"/>
    <col min="9729" max="9729" width="4.140625" style="348" customWidth="1"/>
    <col min="9730" max="9730" width="23.85546875" style="348" customWidth="1"/>
    <col min="9731" max="9731" width="11.85546875" style="348" customWidth="1"/>
    <col min="9732" max="9732" width="11.7109375" style="348" customWidth="1"/>
    <col min="9733" max="9733" width="11.85546875" style="348" customWidth="1"/>
    <col min="9734" max="9734" width="11.140625" style="348" customWidth="1"/>
    <col min="9735" max="9735" width="12.42578125" style="348" customWidth="1"/>
    <col min="9736" max="9736" width="9" style="348" customWidth="1"/>
    <col min="9737" max="9737" width="13" style="348" customWidth="1"/>
    <col min="9738" max="9738" width="5.140625" style="348" customWidth="1"/>
    <col min="9739" max="9739" width="6.5703125" style="348" customWidth="1"/>
    <col min="9740" max="9740" width="8.42578125" style="348" customWidth="1"/>
    <col min="9741" max="9741" width="11.5703125" style="348"/>
    <col min="9742" max="9742" width="8.28515625" style="348" customWidth="1"/>
    <col min="9743" max="9743" width="11.28515625" style="348" bestFit="1" customWidth="1"/>
    <col min="9744" max="9744" width="9.28515625" style="348" customWidth="1"/>
    <col min="9745" max="9745" width="11.28515625" style="348" customWidth="1"/>
    <col min="9746" max="9746" width="10.140625" style="348" customWidth="1"/>
    <col min="9747" max="9984" width="11.5703125" style="348"/>
    <col min="9985" max="9985" width="4.140625" style="348" customWidth="1"/>
    <col min="9986" max="9986" width="23.85546875" style="348" customWidth="1"/>
    <col min="9987" max="9987" width="11.85546875" style="348" customWidth="1"/>
    <col min="9988" max="9988" width="11.7109375" style="348" customWidth="1"/>
    <col min="9989" max="9989" width="11.85546875" style="348" customWidth="1"/>
    <col min="9990" max="9990" width="11.140625" style="348" customWidth="1"/>
    <col min="9991" max="9991" width="12.42578125" style="348" customWidth="1"/>
    <col min="9992" max="9992" width="9" style="348" customWidth="1"/>
    <col min="9993" max="9993" width="13" style="348" customWidth="1"/>
    <col min="9994" max="9994" width="5.140625" style="348" customWidth="1"/>
    <col min="9995" max="9995" width="6.5703125" style="348" customWidth="1"/>
    <col min="9996" max="9996" width="8.42578125" style="348" customWidth="1"/>
    <col min="9997" max="9997" width="11.5703125" style="348"/>
    <col min="9998" max="9998" width="8.28515625" style="348" customWidth="1"/>
    <col min="9999" max="9999" width="11.28515625" style="348" bestFit="1" customWidth="1"/>
    <col min="10000" max="10000" width="9.28515625" style="348" customWidth="1"/>
    <col min="10001" max="10001" width="11.28515625" style="348" customWidth="1"/>
    <col min="10002" max="10002" width="10.140625" style="348" customWidth="1"/>
    <col min="10003" max="10240" width="11.5703125" style="348"/>
    <col min="10241" max="10241" width="4.140625" style="348" customWidth="1"/>
    <col min="10242" max="10242" width="23.85546875" style="348" customWidth="1"/>
    <col min="10243" max="10243" width="11.85546875" style="348" customWidth="1"/>
    <col min="10244" max="10244" width="11.7109375" style="348" customWidth="1"/>
    <col min="10245" max="10245" width="11.85546875" style="348" customWidth="1"/>
    <col min="10246" max="10246" width="11.140625" style="348" customWidth="1"/>
    <col min="10247" max="10247" width="12.42578125" style="348" customWidth="1"/>
    <col min="10248" max="10248" width="9" style="348" customWidth="1"/>
    <col min="10249" max="10249" width="13" style="348" customWidth="1"/>
    <col min="10250" max="10250" width="5.140625" style="348" customWidth="1"/>
    <col min="10251" max="10251" width="6.5703125" style="348" customWidth="1"/>
    <col min="10252" max="10252" width="8.42578125" style="348" customWidth="1"/>
    <col min="10253" max="10253" width="11.5703125" style="348"/>
    <col min="10254" max="10254" width="8.28515625" style="348" customWidth="1"/>
    <col min="10255" max="10255" width="11.28515625" style="348" bestFit="1" customWidth="1"/>
    <col min="10256" max="10256" width="9.28515625" style="348" customWidth="1"/>
    <col min="10257" max="10257" width="11.28515625" style="348" customWidth="1"/>
    <col min="10258" max="10258" width="10.140625" style="348" customWidth="1"/>
    <col min="10259" max="10496" width="11.5703125" style="348"/>
    <col min="10497" max="10497" width="4.140625" style="348" customWidth="1"/>
    <col min="10498" max="10498" width="23.85546875" style="348" customWidth="1"/>
    <col min="10499" max="10499" width="11.85546875" style="348" customWidth="1"/>
    <col min="10500" max="10500" width="11.7109375" style="348" customWidth="1"/>
    <col min="10501" max="10501" width="11.85546875" style="348" customWidth="1"/>
    <col min="10502" max="10502" width="11.140625" style="348" customWidth="1"/>
    <col min="10503" max="10503" width="12.42578125" style="348" customWidth="1"/>
    <col min="10504" max="10504" width="9" style="348" customWidth="1"/>
    <col min="10505" max="10505" width="13" style="348" customWidth="1"/>
    <col min="10506" max="10506" width="5.140625" style="348" customWidth="1"/>
    <col min="10507" max="10507" width="6.5703125" style="348" customWidth="1"/>
    <col min="10508" max="10508" width="8.42578125" style="348" customWidth="1"/>
    <col min="10509" max="10509" width="11.5703125" style="348"/>
    <col min="10510" max="10510" width="8.28515625" style="348" customWidth="1"/>
    <col min="10511" max="10511" width="11.28515625" style="348" bestFit="1" customWidth="1"/>
    <col min="10512" max="10512" width="9.28515625" style="348" customWidth="1"/>
    <col min="10513" max="10513" width="11.28515625" style="348" customWidth="1"/>
    <col min="10514" max="10514" width="10.140625" style="348" customWidth="1"/>
    <col min="10515" max="10752" width="11.5703125" style="348"/>
    <col min="10753" max="10753" width="4.140625" style="348" customWidth="1"/>
    <col min="10754" max="10754" width="23.85546875" style="348" customWidth="1"/>
    <col min="10755" max="10755" width="11.85546875" style="348" customWidth="1"/>
    <col min="10756" max="10756" width="11.7109375" style="348" customWidth="1"/>
    <col min="10757" max="10757" width="11.85546875" style="348" customWidth="1"/>
    <col min="10758" max="10758" width="11.140625" style="348" customWidth="1"/>
    <col min="10759" max="10759" width="12.42578125" style="348" customWidth="1"/>
    <col min="10760" max="10760" width="9" style="348" customWidth="1"/>
    <col min="10761" max="10761" width="13" style="348" customWidth="1"/>
    <col min="10762" max="10762" width="5.140625" style="348" customWidth="1"/>
    <col min="10763" max="10763" width="6.5703125" style="348" customWidth="1"/>
    <col min="10764" max="10764" width="8.42578125" style="348" customWidth="1"/>
    <col min="10765" max="10765" width="11.5703125" style="348"/>
    <col min="10766" max="10766" width="8.28515625" style="348" customWidth="1"/>
    <col min="10767" max="10767" width="11.28515625" style="348" bestFit="1" customWidth="1"/>
    <col min="10768" max="10768" width="9.28515625" style="348" customWidth="1"/>
    <col min="10769" max="10769" width="11.28515625" style="348" customWidth="1"/>
    <col min="10770" max="10770" width="10.140625" style="348" customWidth="1"/>
    <col min="10771" max="11008" width="11.5703125" style="348"/>
    <col min="11009" max="11009" width="4.140625" style="348" customWidth="1"/>
    <col min="11010" max="11010" width="23.85546875" style="348" customWidth="1"/>
    <col min="11011" max="11011" width="11.85546875" style="348" customWidth="1"/>
    <col min="11012" max="11012" width="11.7109375" style="348" customWidth="1"/>
    <col min="11013" max="11013" width="11.85546875" style="348" customWidth="1"/>
    <col min="11014" max="11014" width="11.140625" style="348" customWidth="1"/>
    <col min="11015" max="11015" width="12.42578125" style="348" customWidth="1"/>
    <col min="11016" max="11016" width="9" style="348" customWidth="1"/>
    <col min="11017" max="11017" width="13" style="348" customWidth="1"/>
    <col min="11018" max="11018" width="5.140625" style="348" customWidth="1"/>
    <col min="11019" max="11019" width="6.5703125" style="348" customWidth="1"/>
    <col min="11020" max="11020" width="8.42578125" style="348" customWidth="1"/>
    <col min="11021" max="11021" width="11.5703125" style="348"/>
    <col min="11022" max="11022" width="8.28515625" style="348" customWidth="1"/>
    <col min="11023" max="11023" width="11.28515625" style="348" bestFit="1" customWidth="1"/>
    <col min="11024" max="11024" width="9.28515625" style="348" customWidth="1"/>
    <col min="11025" max="11025" width="11.28515625" style="348" customWidth="1"/>
    <col min="11026" max="11026" width="10.140625" style="348" customWidth="1"/>
    <col min="11027" max="11264" width="11.5703125" style="348"/>
    <col min="11265" max="11265" width="4.140625" style="348" customWidth="1"/>
    <col min="11266" max="11266" width="23.85546875" style="348" customWidth="1"/>
    <col min="11267" max="11267" width="11.85546875" style="348" customWidth="1"/>
    <col min="11268" max="11268" width="11.7109375" style="348" customWidth="1"/>
    <col min="11269" max="11269" width="11.85546875" style="348" customWidth="1"/>
    <col min="11270" max="11270" width="11.140625" style="348" customWidth="1"/>
    <col min="11271" max="11271" width="12.42578125" style="348" customWidth="1"/>
    <col min="11272" max="11272" width="9" style="348" customWidth="1"/>
    <col min="11273" max="11273" width="13" style="348" customWidth="1"/>
    <col min="11274" max="11274" width="5.140625" style="348" customWidth="1"/>
    <col min="11275" max="11275" width="6.5703125" style="348" customWidth="1"/>
    <col min="11276" max="11276" width="8.42578125" style="348" customWidth="1"/>
    <col min="11277" max="11277" width="11.5703125" style="348"/>
    <col min="11278" max="11278" width="8.28515625" style="348" customWidth="1"/>
    <col min="11279" max="11279" width="11.28515625" style="348" bestFit="1" customWidth="1"/>
    <col min="11280" max="11280" width="9.28515625" style="348" customWidth="1"/>
    <col min="11281" max="11281" width="11.28515625" style="348" customWidth="1"/>
    <col min="11282" max="11282" width="10.140625" style="348" customWidth="1"/>
    <col min="11283" max="11520" width="11.5703125" style="348"/>
    <col min="11521" max="11521" width="4.140625" style="348" customWidth="1"/>
    <col min="11522" max="11522" width="23.85546875" style="348" customWidth="1"/>
    <col min="11523" max="11523" width="11.85546875" style="348" customWidth="1"/>
    <col min="11524" max="11524" width="11.7109375" style="348" customWidth="1"/>
    <col min="11525" max="11525" width="11.85546875" style="348" customWidth="1"/>
    <col min="11526" max="11526" width="11.140625" style="348" customWidth="1"/>
    <col min="11527" max="11527" width="12.42578125" style="348" customWidth="1"/>
    <col min="11528" max="11528" width="9" style="348" customWidth="1"/>
    <col min="11529" max="11529" width="13" style="348" customWidth="1"/>
    <col min="11530" max="11530" width="5.140625" style="348" customWidth="1"/>
    <col min="11531" max="11531" width="6.5703125" style="348" customWidth="1"/>
    <col min="11532" max="11532" width="8.42578125" style="348" customWidth="1"/>
    <col min="11533" max="11533" width="11.5703125" style="348"/>
    <col min="11534" max="11534" width="8.28515625" style="348" customWidth="1"/>
    <col min="11535" max="11535" width="11.28515625" style="348" bestFit="1" customWidth="1"/>
    <col min="11536" max="11536" width="9.28515625" style="348" customWidth="1"/>
    <col min="11537" max="11537" width="11.28515625" style="348" customWidth="1"/>
    <col min="11538" max="11538" width="10.140625" style="348" customWidth="1"/>
    <col min="11539" max="11776" width="11.5703125" style="348"/>
    <col min="11777" max="11777" width="4.140625" style="348" customWidth="1"/>
    <col min="11778" max="11778" width="23.85546875" style="348" customWidth="1"/>
    <col min="11779" max="11779" width="11.85546875" style="348" customWidth="1"/>
    <col min="11780" max="11780" width="11.7109375" style="348" customWidth="1"/>
    <col min="11781" max="11781" width="11.85546875" style="348" customWidth="1"/>
    <col min="11782" max="11782" width="11.140625" style="348" customWidth="1"/>
    <col min="11783" max="11783" width="12.42578125" style="348" customWidth="1"/>
    <col min="11784" max="11784" width="9" style="348" customWidth="1"/>
    <col min="11785" max="11785" width="13" style="348" customWidth="1"/>
    <col min="11786" max="11786" width="5.140625" style="348" customWidth="1"/>
    <col min="11787" max="11787" width="6.5703125" style="348" customWidth="1"/>
    <col min="11788" max="11788" width="8.42578125" style="348" customWidth="1"/>
    <col min="11789" max="11789" width="11.5703125" style="348"/>
    <col min="11790" max="11790" width="8.28515625" style="348" customWidth="1"/>
    <col min="11791" max="11791" width="11.28515625" style="348" bestFit="1" customWidth="1"/>
    <col min="11792" max="11792" width="9.28515625" style="348" customWidth="1"/>
    <col min="11793" max="11793" width="11.28515625" style="348" customWidth="1"/>
    <col min="11794" max="11794" width="10.140625" style="348" customWidth="1"/>
    <col min="11795" max="12032" width="11.5703125" style="348"/>
    <col min="12033" max="12033" width="4.140625" style="348" customWidth="1"/>
    <col min="12034" max="12034" width="23.85546875" style="348" customWidth="1"/>
    <col min="12035" max="12035" width="11.85546875" style="348" customWidth="1"/>
    <col min="12036" max="12036" width="11.7109375" style="348" customWidth="1"/>
    <col min="12037" max="12037" width="11.85546875" style="348" customWidth="1"/>
    <col min="12038" max="12038" width="11.140625" style="348" customWidth="1"/>
    <col min="12039" max="12039" width="12.42578125" style="348" customWidth="1"/>
    <col min="12040" max="12040" width="9" style="348" customWidth="1"/>
    <col min="12041" max="12041" width="13" style="348" customWidth="1"/>
    <col min="12042" max="12042" width="5.140625" style="348" customWidth="1"/>
    <col min="12043" max="12043" width="6.5703125" style="348" customWidth="1"/>
    <col min="12044" max="12044" width="8.42578125" style="348" customWidth="1"/>
    <col min="12045" max="12045" width="11.5703125" style="348"/>
    <col min="12046" max="12046" width="8.28515625" style="348" customWidth="1"/>
    <col min="12047" max="12047" width="11.28515625" style="348" bestFit="1" customWidth="1"/>
    <col min="12048" max="12048" width="9.28515625" style="348" customWidth="1"/>
    <col min="12049" max="12049" width="11.28515625" style="348" customWidth="1"/>
    <col min="12050" max="12050" width="10.140625" style="348" customWidth="1"/>
    <col min="12051" max="12288" width="11.5703125" style="348"/>
    <col min="12289" max="12289" width="4.140625" style="348" customWidth="1"/>
    <col min="12290" max="12290" width="23.85546875" style="348" customWidth="1"/>
    <col min="12291" max="12291" width="11.85546875" style="348" customWidth="1"/>
    <col min="12292" max="12292" width="11.7109375" style="348" customWidth="1"/>
    <col min="12293" max="12293" width="11.85546875" style="348" customWidth="1"/>
    <col min="12294" max="12294" width="11.140625" style="348" customWidth="1"/>
    <col min="12295" max="12295" width="12.42578125" style="348" customWidth="1"/>
    <col min="12296" max="12296" width="9" style="348" customWidth="1"/>
    <col min="12297" max="12297" width="13" style="348" customWidth="1"/>
    <col min="12298" max="12298" width="5.140625" style="348" customWidth="1"/>
    <col min="12299" max="12299" width="6.5703125" style="348" customWidth="1"/>
    <col min="12300" max="12300" width="8.42578125" style="348" customWidth="1"/>
    <col min="12301" max="12301" width="11.5703125" style="348"/>
    <col min="12302" max="12302" width="8.28515625" style="348" customWidth="1"/>
    <col min="12303" max="12303" width="11.28515625" style="348" bestFit="1" customWidth="1"/>
    <col min="12304" max="12304" width="9.28515625" style="348" customWidth="1"/>
    <col min="12305" max="12305" width="11.28515625" style="348" customWidth="1"/>
    <col min="12306" max="12306" width="10.140625" style="348" customWidth="1"/>
    <col min="12307" max="12544" width="11.5703125" style="348"/>
    <col min="12545" max="12545" width="4.140625" style="348" customWidth="1"/>
    <col min="12546" max="12546" width="23.85546875" style="348" customWidth="1"/>
    <col min="12547" max="12547" width="11.85546875" style="348" customWidth="1"/>
    <col min="12548" max="12548" width="11.7109375" style="348" customWidth="1"/>
    <col min="12549" max="12549" width="11.85546875" style="348" customWidth="1"/>
    <col min="12550" max="12550" width="11.140625" style="348" customWidth="1"/>
    <col min="12551" max="12551" width="12.42578125" style="348" customWidth="1"/>
    <col min="12552" max="12552" width="9" style="348" customWidth="1"/>
    <col min="12553" max="12553" width="13" style="348" customWidth="1"/>
    <col min="12554" max="12554" width="5.140625" style="348" customWidth="1"/>
    <col min="12555" max="12555" width="6.5703125" style="348" customWidth="1"/>
    <col min="12556" max="12556" width="8.42578125" style="348" customWidth="1"/>
    <col min="12557" max="12557" width="11.5703125" style="348"/>
    <col min="12558" max="12558" width="8.28515625" style="348" customWidth="1"/>
    <col min="12559" max="12559" width="11.28515625" style="348" bestFit="1" customWidth="1"/>
    <col min="12560" max="12560" width="9.28515625" style="348" customWidth="1"/>
    <col min="12561" max="12561" width="11.28515625" style="348" customWidth="1"/>
    <col min="12562" max="12562" width="10.140625" style="348" customWidth="1"/>
    <col min="12563" max="12800" width="11.5703125" style="348"/>
    <col min="12801" max="12801" width="4.140625" style="348" customWidth="1"/>
    <col min="12802" max="12802" width="23.85546875" style="348" customWidth="1"/>
    <col min="12803" max="12803" width="11.85546875" style="348" customWidth="1"/>
    <col min="12804" max="12804" width="11.7109375" style="348" customWidth="1"/>
    <col min="12805" max="12805" width="11.85546875" style="348" customWidth="1"/>
    <col min="12806" max="12806" width="11.140625" style="348" customWidth="1"/>
    <col min="12807" max="12807" width="12.42578125" style="348" customWidth="1"/>
    <col min="12808" max="12808" width="9" style="348" customWidth="1"/>
    <col min="12809" max="12809" width="13" style="348" customWidth="1"/>
    <col min="12810" max="12810" width="5.140625" style="348" customWidth="1"/>
    <col min="12811" max="12811" width="6.5703125" style="348" customWidth="1"/>
    <col min="12812" max="12812" width="8.42578125" style="348" customWidth="1"/>
    <col min="12813" max="12813" width="11.5703125" style="348"/>
    <col min="12814" max="12814" width="8.28515625" style="348" customWidth="1"/>
    <col min="12815" max="12815" width="11.28515625" style="348" bestFit="1" customWidth="1"/>
    <col min="12816" max="12816" width="9.28515625" style="348" customWidth="1"/>
    <col min="12817" max="12817" width="11.28515625" style="348" customWidth="1"/>
    <col min="12818" max="12818" width="10.140625" style="348" customWidth="1"/>
    <col min="12819" max="13056" width="11.5703125" style="348"/>
    <col min="13057" max="13057" width="4.140625" style="348" customWidth="1"/>
    <col min="13058" max="13058" width="23.85546875" style="348" customWidth="1"/>
    <col min="13059" max="13059" width="11.85546875" style="348" customWidth="1"/>
    <col min="13060" max="13060" width="11.7109375" style="348" customWidth="1"/>
    <col min="13061" max="13061" width="11.85546875" style="348" customWidth="1"/>
    <col min="13062" max="13062" width="11.140625" style="348" customWidth="1"/>
    <col min="13063" max="13063" width="12.42578125" style="348" customWidth="1"/>
    <col min="13064" max="13064" width="9" style="348" customWidth="1"/>
    <col min="13065" max="13065" width="13" style="348" customWidth="1"/>
    <col min="13066" max="13066" width="5.140625" style="348" customWidth="1"/>
    <col min="13067" max="13067" width="6.5703125" style="348" customWidth="1"/>
    <col min="13068" max="13068" width="8.42578125" style="348" customWidth="1"/>
    <col min="13069" max="13069" width="11.5703125" style="348"/>
    <col min="13070" max="13070" width="8.28515625" style="348" customWidth="1"/>
    <col min="13071" max="13071" width="11.28515625" style="348" bestFit="1" customWidth="1"/>
    <col min="13072" max="13072" width="9.28515625" style="348" customWidth="1"/>
    <col min="13073" max="13073" width="11.28515625" style="348" customWidth="1"/>
    <col min="13074" max="13074" width="10.140625" style="348" customWidth="1"/>
    <col min="13075" max="13312" width="11.5703125" style="348"/>
    <col min="13313" max="13313" width="4.140625" style="348" customWidth="1"/>
    <col min="13314" max="13314" width="23.85546875" style="348" customWidth="1"/>
    <col min="13315" max="13315" width="11.85546875" style="348" customWidth="1"/>
    <col min="13316" max="13316" width="11.7109375" style="348" customWidth="1"/>
    <col min="13317" max="13317" width="11.85546875" style="348" customWidth="1"/>
    <col min="13318" max="13318" width="11.140625" style="348" customWidth="1"/>
    <col min="13319" max="13319" width="12.42578125" style="348" customWidth="1"/>
    <col min="13320" max="13320" width="9" style="348" customWidth="1"/>
    <col min="13321" max="13321" width="13" style="348" customWidth="1"/>
    <col min="13322" max="13322" width="5.140625" style="348" customWidth="1"/>
    <col min="13323" max="13323" width="6.5703125" style="348" customWidth="1"/>
    <col min="13324" max="13324" width="8.42578125" style="348" customWidth="1"/>
    <col min="13325" max="13325" width="11.5703125" style="348"/>
    <col min="13326" max="13326" width="8.28515625" style="348" customWidth="1"/>
    <col min="13327" max="13327" width="11.28515625" style="348" bestFit="1" customWidth="1"/>
    <col min="13328" max="13328" width="9.28515625" style="348" customWidth="1"/>
    <col min="13329" max="13329" width="11.28515625" style="348" customWidth="1"/>
    <col min="13330" max="13330" width="10.140625" style="348" customWidth="1"/>
    <col min="13331" max="13568" width="11.5703125" style="348"/>
    <col min="13569" max="13569" width="4.140625" style="348" customWidth="1"/>
    <col min="13570" max="13570" width="23.85546875" style="348" customWidth="1"/>
    <col min="13571" max="13571" width="11.85546875" style="348" customWidth="1"/>
    <col min="13572" max="13572" width="11.7109375" style="348" customWidth="1"/>
    <col min="13573" max="13573" width="11.85546875" style="348" customWidth="1"/>
    <col min="13574" max="13574" width="11.140625" style="348" customWidth="1"/>
    <col min="13575" max="13575" width="12.42578125" style="348" customWidth="1"/>
    <col min="13576" max="13576" width="9" style="348" customWidth="1"/>
    <col min="13577" max="13577" width="13" style="348" customWidth="1"/>
    <col min="13578" max="13578" width="5.140625" style="348" customWidth="1"/>
    <col min="13579" max="13579" width="6.5703125" style="348" customWidth="1"/>
    <col min="13580" max="13580" width="8.42578125" style="348" customWidth="1"/>
    <col min="13581" max="13581" width="11.5703125" style="348"/>
    <col min="13582" max="13582" width="8.28515625" style="348" customWidth="1"/>
    <col min="13583" max="13583" width="11.28515625" style="348" bestFit="1" customWidth="1"/>
    <col min="13584" max="13584" width="9.28515625" style="348" customWidth="1"/>
    <col min="13585" max="13585" width="11.28515625" style="348" customWidth="1"/>
    <col min="13586" max="13586" width="10.140625" style="348" customWidth="1"/>
    <col min="13587" max="13824" width="11.5703125" style="348"/>
    <col min="13825" max="13825" width="4.140625" style="348" customWidth="1"/>
    <col min="13826" max="13826" width="23.85546875" style="348" customWidth="1"/>
    <col min="13827" max="13827" width="11.85546875" style="348" customWidth="1"/>
    <col min="13828" max="13828" width="11.7109375" style="348" customWidth="1"/>
    <col min="13829" max="13829" width="11.85546875" style="348" customWidth="1"/>
    <col min="13830" max="13830" width="11.140625" style="348" customWidth="1"/>
    <col min="13831" max="13831" width="12.42578125" style="348" customWidth="1"/>
    <col min="13832" max="13832" width="9" style="348" customWidth="1"/>
    <col min="13833" max="13833" width="13" style="348" customWidth="1"/>
    <col min="13834" max="13834" width="5.140625" style="348" customWidth="1"/>
    <col min="13835" max="13835" width="6.5703125" style="348" customWidth="1"/>
    <col min="13836" max="13836" width="8.42578125" style="348" customWidth="1"/>
    <col min="13837" max="13837" width="11.5703125" style="348"/>
    <col min="13838" max="13838" width="8.28515625" style="348" customWidth="1"/>
    <col min="13839" max="13839" width="11.28515625" style="348" bestFit="1" customWidth="1"/>
    <col min="13840" max="13840" width="9.28515625" style="348" customWidth="1"/>
    <col min="13841" max="13841" width="11.28515625" style="348" customWidth="1"/>
    <col min="13842" max="13842" width="10.140625" style="348" customWidth="1"/>
    <col min="13843" max="14080" width="11.5703125" style="348"/>
    <col min="14081" max="14081" width="4.140625" style="348" customWidth="1"/>
    <col min="14082" max="14082" width="23.85546875" style="348" customWidth="1"/>
    <col min="14083" max="14083" width="11.85546875" style="348" customWidth="1"/>
    <col min="14084" max="14084" width="11.7109375" style="348" customWidth="1"/>
    <col min="14085" max="14085" width="11.85546875" style="348" customWidth="1"/>
    <col min="14086" max="14086" width="11.140625" style="348" customWidth="1"/>
    <col min="14087" max="14087" width="12.42578125" style="348" customWidth="1"/>
    <col min="14088" max="14088" width="9" style="348" customWidth="1"/>
    <col min="14089" max="14089" width="13" style="348" customWidth="1"/>
    <col min="14090" max="14090" width="5.140625" style="348" customWidth="1"/>
    <col min="14091" max="14091" width="6.5703125" style="348" customWidth="1"/>
    <col min="14092" max="14092" width="8.42578125" style="348" customWidth="1"/>
    <col min="14093" max="14093" width="11.5703125" style="348"/>
    <col min="14094" max="14094" width="8.28515625" style="348" customWidth="1"/>
    <col min="14095" max="14095" width="11.28515625" style="348" bestFit="1" customWidth="1"/>
    <col min="14096" max="14096" width="9.28515625" style="348" customWidth="1"/>
    <col min="14097" max="14097" width="11.28515625" style="348" customWidth="1"/>
    <col min="14098" max="14098" width="10.140625" style="348" customWidth="1"/>
    <col min="14099" max="14336" width="11.5703125" style="348"/>
    <col min="14337" max="14337" width="4.140625" style="348" customWidth="1"/>
    <col min="14338" max="14338" width="23.85546875" style="348" customWidth="1"/>
    <col min="14339" max="14339" width="11.85546875" style="348" customWidth="1"/>
    <col min="14340" max="14340" width="11.7109375" style="348" customWidth="1"/>
    <col min="14341" max="14341" width="11.85546875" style="348" customWidth="1"/>
    <col min="14342" max="14342" width="11.140625" style="348" customWidth="1"/>
    <col min="14343" max="14343" width="12.42578125" style="348" customWidth="1"/>
    <col min="14344" max="14344" width="9" style="348" customWidth="1"/>
    <col min="14345" max="14345" width="13" style="348" customWidth="1"/>
    <col min="14346" max="14346" width="5.140625" style="348" customWidth="1"/>
    <col min="14347" max="14347" width="6.5703125" style="348" customWidth="1"/>
    <col min="14348" max="14348" width="8.42578125" style="348" customWidth="1"/>
    <col min="14349" max="14349" width="11.5703125" style="348"/>
    <col min="14350" max="14350" width="8.28515625" style="348" customWidth="1"/>
    <col min="14351" max="14351" width="11.28515625" style="348" bestFit="1" customWidth="1"/>
    <col min="14352" max="14352" width="9.28515625" style="348" customWidth="1"/>
    <col min="14353" max="14353" width="11.28515625" style="348" customWidth="1"/>
    <col min="14354" max="14354" width="10.140625" style="348" customWidth="1"/>
    <col min="14355" max="14592" width="11.5703125" style="348"/>
    <col min="14593" max="14593" width="4.140625" style="348" customWidth="1"/>
    <col min="14594" max="14594" width="23.85546875" style="348" customWidth="1"/>
    <col min="14595" max="14595" width="11.85546875" style="348" customWidth="1"/>
    <col min="14596" max="14596" width="11.7109375" style="348" customWidth="1"/>
    <col min="14597" max="14597" width="11.85546875" style="348" customWidth="1"/>
    <col min="14598" max="14598" width="11.140625" style="348" customWidth="1"/>
    <col min="14599" max="14599" width="12.42578125" style="348" customWidth="1"/>
    <col min="14600" max="14600" width="9" style="348" customWidth="1"/>
    <col min="14601" max="14601" width="13" style="348" customWidth="1"/>
    <col min="14602" max="14602" width="5.140625" style="348" customWidth="1"/>
    <col min="14603" max="14603" width="6.5703125" style="348" customWidth="1"/>
    <col min="14604" max="14604" width="8.42578125" style="348" customWidth="1"/>
    <col min="14605" max="14605" width="11.5703125" style="348"/>
    <col min="14606" max="14606" width="8.28515625" style="348" customWidth="1"/>
    <col min="14607" max="14607" width="11.28515625" style="348" bestFit="1" customWidth="1"/>
    <col min="14608" max="14608" width="9.28515625" style="348" customWidth="1"/>
    <col min="14609" max="14609" width="11.28515625" style="348" customWidth="1"/>
    <col min="14610" max="14610" width="10.140625" style="348" customWidth="1"/>
    <col min="14611" max="14848" width="11.5703125" style="348"/>
    <col min="14849" max="14849" width="4.140625" style="348" customWidth="1"/>
    <col min="14850" max="14850" width="23.85546875" style="348" customWidth="1"/>
    <col min="14851" max="14851" width="11.85546875" style="348" customWidth="1"/>
    <col min="14852" max="14852" width="11.7109375" style="348" customWidth="1"/>
    <col min="14853" max="14853" width="11.85546875" style="348" customWidth="1"/>
    <col min="14854" max="14854" width="11.140625" style="348" customWidth="1"/>
    <col min="14855" max="14855" width="12.42578125" style="348" customWidth="1"/>
    <col min="14856" max="14856" width="9" style="348" customWidth="1"/>
    <col min="14857" max="14857" width="13" style="348" customWidth="1"/>
    <col min="14858" max="14858" width="5.140625" style="348" customWidth="1"/>
    <col min="14859" max="14859" width="6.5703125" style="348" customWidth="1"/>
    <col min="14860" max="14860" width="8.42578125" style="348" customWidth="1"/>
    <col min="14861" max="14861" width="11.5703125" style="348"/>
    <col min="14862" max="14862" width="8.28515625" style="348" customWidth="1"/>
    <col min="14863" max="14863" width="11.28515625" style="348" bestFit="1" customWidth="1"/>
    <col min="14864" max="14864" width="9.28515625" style="348" customWidth="1"/>
    <col min="14865" max="14865" width="11.28515625" style="348" customWidth="1"/>
    <col min="14866" max="14866" width="10.140625" style="348" customWidth="1"/>
    <col min="14867" max="15104" width="11.5703125" style="348"/>
    <col min="15105" max="15105" width="4.140625" style="348" customWidth="1"/>
    <col min="15106" max="15106" width="23.85546875" style="348" customWidth="1"/>
    <col min="15107" max="15107" width="11.85546875" style="348" customWidth="1"/>
    <col min="15108" max="15108" width="11.7109375" style="348" customWidth="1"/>
    <col min="15109" max="15109" width="11.85546875" style="348" customWidth="1"/>
    <col min="15110" max="15110" width="11.140625" style="348" customWidth="1"/>
    <col min="15111" max="15111" width="12.42578125" style="348" customWidth="1"/>
    <col min="15112" max="15112" width="9" style="348" customWidth="1"/>
    <col min="15113" max="15113" width="13" style="348" customWidth="1"/>
    <col min="15114" max="15114" width="5.140625" style="348" customWidth="1"/>
    <col min="15115" max="15115" width="6.5703125" style="348" customWidth="1"/>
    <col min="15116" max="15116" width="8.42578125" style="348" customWidth="1"/>
    <col min="15117" max="15117" width="11.5703125" style="348"/>
    <col min="15118" max="15118" width="8.28515625" style="348" customWidth="1"/>
    <col min="15119" max="15119" width="11.28515625" style="348" bestFit="1" customWidth="1"/>
    <col min="15120" max="15120" width="9.28515625" style="348" customWidth="1"/>
    <col min="15121" max="15121" width="11.28515625" style="348" customWidth="1"/>
    <col min="15122" max="15122" width="10.140625" style="348" customWidth="1"/>
    <col min="15123" max="15360" width="11.5703125" style="348"/>
    <col min="15361" max="15361" width="4.140625" style="348" customWidth="1"/>
    <col min="15362" max="15362" width="23.85546875" style="348" customWidth="1"/>
    <col min="15363" max="15363" width="11.85546875" style="348" customWidth="1"/>
    <col min="15364" max="15364" width="11.7109375" style="348" customWidth="1"/>
    <col min="15365" max="15365" width="11.85546875" style="348" customWidth="1"/>
    <col min="15366" max="15366" width="11.140625" style="348" customWidth="1"/>
    <col min="15367" max="15367" width="12.42578125" style="348" customWidth="1"/>
    <col min="15368" max="15368" width="9" style="348" customWidth="1"/>
    <col min="15369" max="15369" width="13" style="348" customWidth="1"/>
    <col min="15370" max="15370" width="5.140625" style="348" customWidth="1"/>
    <col min="15371" max="15371" width="6.5703125" style="348" customWidth="1"/>
    <col min="15372" max="15372" width="8.42578125" style="348" customWidth="1"/>
    <col min="15373" max="15373" width="11.5703125" style="348"/>
    <col min="15374" max="15374" width="8.28515625" style="348" customWidth="1"/>
    <col min="15375" max="15375" width="11.28515625" style="348" bestFit="1" customWidth="1"/>
    <col min="15376" max="15376" width="9.28515625" style="348" customWidth="1"/>
    <col min="15377" max="15377" width="11.28515625" style="348" customWidth="1"/>
    <col min="15378" max="15378" width="10.140625" style="348" customWidth="1"/>
    <col min="15379" max="15616" width="11.5703125" style="348"/>
    <col min="15617" max="15617" width="4.140625" style="348" customWidth="1"/>
    <col min="15618" max="15618" width="23.85546875" style="348" customWidth="1"/>
    <col min="15619" max="15619" width="11.85546875" style="348" customWidth="1"/>
    <col min="15620" max="15620" width="11.7109375" style="348" customWidth="1"/>
    <col min="15621" max="15621" width="11.85546875" style="348" customWidth="1"/>
    <col min="15622" max="15622" width="11.140625" style="348" customWidth="1"/>
    <col min="15623" max="15623" width="12.42578125" style="348" customWidth="1"/>
    <col min="15624" max="15624" width="9" style="348" customWidth="1"/>
    <col min="15625" max="15625" width="13" style="348" customWidth="1"/>
    <col min="15626" max="15626" width="5.140625" style="348" customWidth="1"/>
    <col min="15627" max="15627" width="6.5703125" style="348" customWidth="1"/>
    <col min="15628" max="15628" width="8.42578125" style="348" customWidth="1"/>
    <col min="15629" max="15629" width="11.5703125" style="348"/>
    <col min="15630" max="15630" width="8.28515625" style="348" customWidth="1"/>
    <col min="15631" max="15631" width="11.28515625" style="348" bestFit="1" customWidth="1"/>
    <col min="15632" max="15632" width="9.28515625" style="348" customWidth="1"/>
    <col min="15633" max="15633" width="11.28515625" style="348" customWidth="1"/>
    <col min="15634" max="15634" width="10.140625" style="348" customWidth="1"/>
    <col min="15635" max="15872" width="11.5703125" style="348"/>
    <col min="15873" max="15873" width="4.140625" style="348" customWidth="1"/>
    <col min="15874" max="15874" width="23.85546875" style="348" customWidth="1"/>
    <col min="15875" max="15875" width="11.85546875" style="348" customWidth="1"/>
    <col min="15876" max="15876" width="11.7109375" style="348" customWidth="1"/>
    <col min="15877" max="15877" width="11.85546875" style="348" customWidth="1"/>
    <col min="15878" max="15878" width="11.140625" style="348" customWidth="1"/>
    <col min="15879" max="15879" width="12.42578125" style="348" customWidth="1"/>
    <col min="15880" max="15880" width="9" style="348" customWidth="1"/>
    <col min="15881" max="15881" width="13" style="348" customWidth="1"/>
    <col min="15882" max="15882" width="5.140625" style="348" customWidth="1"/>
    <col min="15883" max="15883" width="6.5703125" style="348" customWidth="1"/>
    <col min="15884" max="15884" width="8.42578125" style="348" customWidth="1"/>
    <col min="15885" max="15885" width="11.5703125" style="348"/>
    <col min="15886" max="15886" width="8.28515625" style="348" customWidth="1"/>
    <col min="15887" max="15887" width="11.28515625" style="348" bestFit="1" customWidth="1"/>
    <col min="15888" max="15888" width="9.28515625" style="348" customWidth="1"/>
    <col min="15889" max="15889" width="11.28515625" style="348" customWidth="1"/>
    <col min="15890" max="15890" width="10.140625" style="348" customWidth="1"/>
    <col min="15891" max="16128" width="11.5703125" style="348"/>
    <col min="16129" max="16129" width="4.140625" style="348" customWidth="1"/>
    <col min="16130" max="16130" width="23.85546875" style="348" customWidth="1"/>
    <col min="16131" max="16131" width="11.85546875" style="348" customWidth="1"/>
    <col min="16132" max="16132" width="11.7109375" style="348" customWidth="1"/>
    <col min="16133" max="16133" width="11.85546875" style="348" customWidth="1"/>
    <col min="16134" max="16134" width="11.140625" style="348" customWidth="1"/>
    <col min="16135" max="16135" width="12.42578125" style="348" customWidth="1"/>
    <col min="16136" max="16136" width="9" style="348" customWidth="1"/>
    <col min="16137" max="16137" width="13" style="348" customWidth="1"/>
    <col min="16138" max="16138" width="5.140625" style="348" customWidth="1"/>
    <col min="16139" max="16139" width="6.5703125" style="348" customWidth="1"/>
    <col min="16140" max="16140" width="8.42578125" style="348" customWidth="1"/>
    <col min="16141" max="16141" width="11.5703125" style="348"/>
    <col min="16142" max="16142" width="8.28515625" style="348" customWidth="1"/>
    <col min="16143" max="16143" width="11.28515625" style="348" bestFit="1" customWidth="1"/>
    <col min="16144" max="16144" width="9.28515625" style="348" customWidth="1"/>
    <col min="16145" max="16145" width="11.28515625" style="348" customWidth="1"/>
    <col min="16146" max="16146" width="10.140625" style="348" customWidth="1"/>
    <col min="16147" max="16384" width="11.5703125" style="348"/>
  </cols>
  <sheetData>
    <row r="1" spans="1:18" ht="3.75" customHeight="1" x14ac:dyDescent="0.3">
      <c r="A1" s="347"/>
      <c r="C1" s="349"/>
      <c r="D1" s="349"/>
      <c r="E1" s="350"/>
      <c r="F1" s="350"/>
      <c r="G1" s="350"/>
      <c r="H1" s="349"/>
      <c r="I1" s="349"/>
      <c r="K1" s="349"/>
      <c r="M1" s="351"/>
      <c r="N1" s="351"/>
      <c r="R1" s="352"/>
    </row>
    <row r="2" spans="1:18" ht="18" customHeight="1" x14ac:dyDescent="0.35">
      <c r="A2" s="353" t="s">
        <v>127</v>
      </c>
      <c r="B2" s="354"/>
      <c r="G2" s="355"/>
      <c r="I2" s="356"/>
      <c r="J2" s="356"/>
      <c r="K2" s="356"/>
      <c r="L2" s="356"/>
      <c r="M2" s="356"/>
    </row>
    <row r="3" spans="1:18" ht="5.25" customHeight="1" x14ac:dyDescent="0.35">
      <c r="C3" s="349"/>
      <c r="I3" s="356"/>
      <c r="J3" s="356"/>
      <c r="K3" s="356"/>
      <c r="L3" s="356"/>
      <c r="M3" s="356"/>
    </row>
    <row r="4" spans="1:18" ht="12.75" customHeight="1" x14ac:dyDescent="0.35">
      <c r="A4" s="838" t="s">
        <v>128</v>
      </c>
      <c r="B4" s="838"/>
      <c r="C4" s="357"/>
      <c r="D4" s="358"/>
      <c r="E4" s="358"/>
      <c r="I4" s="356"/>
      <c r="J4" s="356"/>
      <c r="K4" s="356"/>
      <c r="L4" s="356"/>
      <c r="M4" s="356"/>
    </row>
    <row r="5" spans="1:18" ht="9" customHeight="1" x14ac:dyDescent="0.2">
      <c r="C5" s="349"/>
      <c r="I5" s="359"/>
      <c r="M5" s="349"/>
    </row>
    <row r="6" spans="1:18" x14ac:dyDescent="0.2">
      <c r="A6" s="348" t="s">
        <v>129</v>
      </c>
      <c r="C6" s="350">
        <f>I9+C7</f>
        <v>6700000</v>
      </c>
      <c r="D6" s="350"/>
      <c r="E6" s="360"/>
      <c r="F6" s="361"/>
      <c r="G6" s="348" t="s">
        <v>130</v>
      </c>
      <c r="H6" s="350"/>
      <c r="I6" s="362">
        <v>4200000</v>
      </c>
      <c r="K6" s="363">
        <f>294560+3190+58910+173660+3300+96590+76740+137500+973330+146430+34650+37900</f>
        <v>2036760</v>
      </c>
      <c r="M6" s="349"/>
    </row>
    <row r="7" spans="1:18" ht="15.75" customHeight="1" x14ac:dyDescent="0.2">
      <c r="A7" s="348" t="s">
        <v>131</v>
      </c>
      <c r="C7" s="364">
        <v>2500000</v>
      </c>
      <c r="E7" s="349"/>
      <c r="G7" s="348" t="s">
        <v>132</v>
      </c>
      <c r="I7" s="362">
        <v>0</v>
      </c>
      <c r="K7" s="363">
        <v>11680</v>
      </c>
      <c r="L7" s="365"/>
      <c r="M7" s="349"/>
    </row>
    <row r="8" spans="1:18" x14ac:dyDescent="0.2">
      <c r="A8" s="348" t="s">
        <v>133</v>
      </c>
      <c r="C8" s="350">
        <f>C6-C7</f>
        <v>4200000</v>
      </c>
      <c r="D8" s="348" t="s">
        <v>199</v>
      </c>
      <c r="E8" s="350"/>
      <c r="I8" s="362"/>
      <c r="M8" s="349"/>
    </row>
    <row r="9" spans="1:18" x14ac:dyDescent="0.2">
      <c r="I9" s="366">
        <f>SUM(I6:I8)</f>
        <v>4200000</v>
      </c>
      <c r="J9" s="367"/>
      <c r="K9" s="367"/>
      <c r="M9" s="349"/>
    </row>
    <row r="10" spans="1:18" x14ac:dyDescent="0.2">
      <c r="A10" s="348" t="s">
        <v>134</v>
      </c>
      <c r="B10" s="348">
        <v>2017</v>
      </c>
      <c r="C10" s="368">
        <v>7.4999999999999997E-2</v>
      </c>
      <c r="F10" s="348" t="s">
        <v>135</v>
      </c>
      <c r="J10" s="369"/>
      <c r="K10" s="367"/>
      <c r="M10" s="349"/>
    </row>
    <row r="11" spans="1:18" x14ac:dyDescent="0.2">
      <c r="A11" s="348" t="s">
        <v>136</v>
      </c>
      <c r="B11" s="348">
        <v>2017</v>
      </c>
      <c r="C11" s="348">
        <v>7.23</v>
      </c>
      <c r="J11" s="367"/>
      <c r="K11" s="370"/>
      <c r="M11" s="349"/>
    </row>
    <row r="12" spans="1:18" x14ac:dyDescent="0.2">
      <c r="A12" s="348" t="s">
        <v>137</v>
      </c>
      <c r="C12" s="371">
        <f>+C11/C6^0.3333333+C10</f>
        <v>0.11335131478094666</v>
      </c>
      <c r="D12" s="372"/>
      <c r="E12" s="371"/>
      <c r="J12" s="367"/>
      <c r="K12" s="367"/>
      <c r="M12" s="349"/>
    </row>
    <row r="13" spans="1:18" ht="6" customHeight="1" x14ac:dyDescent="0.2">
      <c r="C13" s="361"/>
      <c r="J13" s="367"/>
      <c r="K13" s="367"/>
      <c r="M13" s="349"/>
    </row>
    <row r="14" spans="1:18" x14ac:dyDescent="0.2">
      <c r="A14" s="348" t="s">
        <v>138</v>
      </c>
      <c r="C14" s="373">
        <v>0.8</v>
      </c>
      <c r="E14" s="374"/>
      <c r="J14" s="367"/>
      <c r="K14" s="367"/>
      <c r="M14" s="349"/>
    </row>
    <row r="15" spans="1:18" x14ac:dyDescent="0.2">
      <c r="A15" s="348" t="s">
        <v>139</v>
      </c>
      <c r="C15" s="373">
        <v>1</v>
      </c>
      <c r="E15" s="374"/>
      <c r="J15" s="367"/>
      <c r="K15" s="367"/>
      <c r="M15" s="349"/>
    </row>
    <row r="16" spans="1:18" x14ac:dyDescent="0.2">
      <c r="A16" s="348" t="s">
        <v>140</v>
      </c>
      <c r="C16" s="373">
        <v>1</v>
      </c>
      <c r="E16" s="374"/>
      <c r="J16" s="367"/>
      <c r="K16" s="367"/>
      <c r="M16" s="349"/>
    </row>
    <row r="17" spans="1:17" x14ac:dyDescent="0.2">
      <c r="A17" s="348" t="s">
        <v>141</v>
      </c>
      <c r="C17" s="373">
        <v>1</v>
      </c>
      <c r="M17" s="349"/>
    </row>
    <row r="18" spans="1:17" x14ac:dyDescent="0.2">
      <c r="M18" s="349"/>
    </row>
    <row r="19" spans="1:17" x14ac:dyDescent="0.2">
      <c r="A19" s="375"/>
      <c r="B19" s="376"/>
      <c r="C19" s="377" t="s">
        <v>142</v>
      </c>
      <c r="D19" s="377" t="s">
        <v>143</v>
      </c>
      <c r="E19" s="377" t="s">
        <v>144</v>
      </c>
      <c r="F19" s="377" t="s">
        <v>144</v>
      </c>
      <c r="G19" s="377" t="s">
        <v>145</v>
      </c>
      <c r="H19" s="377" t="s">
        <v>145</v>
      </c>
      <c r="I19" s="377" t="s">
        <v>145</v>
      </c>
      <c r="J19" s="377" t="s">
        <v>146</v>
      </c>
      <c r="K19" s="378" t="s">
        <v>147</v>
      </c>
      <c r="L19" s="377" t="s">
        <v>148</v>
      </c>
      <c r="M19" s="379" t="s">
        <v>149</v>
      </c>
      <c r="N19" s="380" t="s">
        <v>150</v>
      </c>
      <c r="O19" s="381" t="s">
        <v>151</v>
      </c>
      <c r="P19" s="377" t="s">
        <v>152</v>
      </c>
      <c r="Q19" s="381" t="s">
        <v>151</v>
      </c>
    </row>
    <row r="20" spans="1:17" x14ac:dyDescent="0.2">
      <c r="A20" s="382" t="s">
        <v>153</v>
      </c>
      <c r="B20" s="383"/>
      <c r="C20" s="384"/>
      <c r="D20" s="384"/>
      <c r="E20" s="384" t="s">
        <v>154</v>
      </c>
      <c r="F20" s="384" t="s">
        <v>155</v>
      </c>
      <c r="G20" s="384" t="s">
        <v>154</v>
      </c>
      <c r="H20" s="384" t="s">
        <v>155</v>
      </c>
      <c r="I20" s="384" t="s">
        <v>156</v>
      </c>
      <c r="J20" s="385"/>
      <c r="K20" s="386"/>
      <c r="L20" s="385" t="s">
        <v>157</v>
      </c>
      <c r="M20" s="387" t="s">
        <v>158</v>
      </c>
      <c r="N20" s="388" t="s">
        <v>159</v>
      </c>
      <c r="O20" s="389" t="s">
        <v>160</v>
      </c>
      <c r="P20" s="390"/>
      <c r="Q20" s="389" t="s">
        <v>160</v>
      </c>
    </row>
    <row r="21" spans="1:17" x14ac:dyDescent="0.2">
      <c r="A21" s="839" t="s">
        <v>161</v>
      </c>
      <c r="B21" s="840"/>
      <c r="C21" s="384"/>
      <c r="D21" s="384"/>
      <c r="E21" s="384" t="s">
        <v>162</v>
      </c>
      <c r="F21" s="384" t="s">
        <v>163</v>
      </c>
      <c r="G21" s="384" t="s">
        <v>162</v>
      </c>
      <c r="H21" s="384" t="s">
        <v>163</v>
      </c>
      <c r="I21" s="384"/>
      <c r="J21" s="385"/>
      <c r="K21" s="386"/>
      <c r="L21" s="385"/>
      <c r="M21" s="387" t="s">
        <v>164</v>
      </c>
      <c r="N21" s="391">
        <v>0</v>
      </c>
      <c r="O21" s="385" t="s">
        <v>164</v>
      </c>
      <c r="P21" s="392">
        <v>7.6999999999999999E-2</v>
      </c>
      <c r="Q21" s="389" t="s">
        <v>165</v>
      </c>
    </row>
    <row r="22" spans="1:17" x14ac:dyDescent="0.2">
      <c r="A22" s="393"/>
      <c r="B22" s="394"/>
      <c r="C22" s="395"/>
      <c r="D22" s="395"/>
      <c r="E22" s="396"/>
      <c r="F22" s="396"/>
      <c r="G22" s="396" t="s">
        <v>73</v>
      </c>
      <c r="H22" s="396" t="s">
        <v>73</v>
      </c>
      <c r="I22" s="395" t="s">
        <v>73</v>
      </c>
      <c r="J22" s="395"/>
      <c r="K22" s="397" t="s">
        <v>73</v>
      </c>
      <c r="L22" s="395" t="s">
        <v>166</v>
      </c>
      <c r="M22" s="398" t="s">
        <v>167</v>
      </c>
      <c r="N22" s="399" t="s">
        <v>167</v>
      </c>
      <c r="O22" s="400" t="s">
        <v>167</v>
      </c>
      <c r="P22" s="395" t="s">
        <v>167</v>
      </c>
      <c r="Q22" s="395" t="s">
        <v>167</v>
      </c>
    </row>
    <row r="23" spans="1:17" x14ac:dyDescent="0.2">
      <c r="A23" s="401"/>
      <c r="B23" s="402"/>
      <c r="C23" s="403"/>
      <c r="D23" s="403"/>
      <c r="E23" s="404"/>
      <c r="F23" s="404"/>
      <c r="G23" s="405"/>
      <c r="H23" s="405"/>
      <c r="I23" s="406"/>
      <c r="J23" s="406"/>
      <c r="K23" s="407"/>
      <c r="L23" s="406"/>
      <c r="M23" s="408"/>
      <c r="N23" s="409"/>
      <c r="O23" s="410"/>
      <c r="P23" s="404"/>
      <c r="Q23" s="411"/>
    </row>
    <row r="24" spans="1:17" x14ac:dyDescent="0.2">
      <c r="A24" s="412">
        <v>3.1</v>
      </c>
      <c r="B24" s="413" t="s">
        <v>168</v>
      </c>
      <c r="C24" s="414">
        <f>$C$6</f>
        <v>6700000</v>
      </c>
      <c r="D24" s="415">
        <f t="shared" ref="D24:D31" si="0">+$C$6</f>
        <v>6700000</v>
      </c>
      <c r="E24" s="416">
        <v>0</v>
      </c>
      <c r="F24" s="404"/>
      <c r="G24" s="417">
        <f>+$C$12/100*C24*E24*$C$14*C15</f>
        <v>0</v>
      </c>
      <c r="H24" s="417"/>
      <c r="I24" s="407">
        <f>SUM(G24:H24)</f>
        <v>0</v>
      </c>
      <c r="J24" s="418">
        <f t="shared" ref="J24:J31" si="1">$C$17</f>
        <v>1</v>
      </c>
      <c r="K24" s="407">
        <f>+I24*J24</f>
        <v>0</v>
      </c>
      <c r="L24" s="419"/>
      <c r="M24" s="420">
        <f>+K24*L24*$C$16</f>
        <v>0</v>
      </c>
      <c r="N24" s="421">
        <f>M24*$N$21</f>
        <v>0</v>
      </c>
      <c r="O24" s="422">
        <f t="shared" ref="O24:O31" si="2">+M24+N24</f>
        <v>0</v>
      </c>
      <c r="P24" s="423">
        <f>+(M24+N24)*$P$21</f>
        <v>0</v>
      </c>
      <c r="Q24" s="424">
        <f t="shared" ref="Q24:Q31" si="3">+O24+P24</f>
        <v>0</v>
      </c>
    </row>
    <row r="25" spans="1:17" x14ac:dyDescent="0.2">
      <c r="A25" s="412">
        <v>3.2</v>
      </c>
      <c r="B25" s="413" t="s">
        <v>169</v>
      </c>
      <c r="C25" s="414">
        <f>$C$6</f>
        <v>6700000</v>
      </c>
      <c r="D25" s="415">
        <f t="shared" si="0"/>
        <v>6700000</v>
      </c>
      <c r="E25" s="425">
        <v>0</v>
      </c>
      <c r="F25" s="404"/>
      <c r="G25" s="417">
        <f>+$C$12/100*C25*E25*$C$14*C15</f>
        <v>0</v>
      </c>
      <c r="H25" s="417"/>
      <c r="I25" s="407">
        <f>SUM(G25:H25)</f>
        <v>0</v>
      </c>
      <c r="J25" s="418">
        <f t="shared" si="1"/>
        <v>1</v>
      </c>
      <c r="K25" s="407">
        <f t="shared" ref="K25:K30" si="4">+I25*J25</f>
        <v>0</v>
      </c>
      <c r="L25" s="419"/>
      <c r="M25" s="407">
        <f t="shared" ref="M25:M31" si="5">+K25*L25*$C$16</f>
        <v>0</v>
      </c>
      <c r="N25" s="421">
        <f t="shared" ref="N25:N31" si="6">M25*$N$21</f>
        <v>0</v>
      </c>
      <c r="O25" s="422">
        <f t="shared" si="2"/>
        <v>0</v>
      </c>
      <c r="P25" s="423">
        <f t="shared" ref="P25:P32" si="7">+(M25+N25)*$P$21</f>
        <v>0</v>
      </c>
      <c r="Q25" s="424">
        <f t="shared" si="3"/>
        <v>0</v>
      </c>
    </row>
    <row r="26" spans="1:17" x14ac:dyDescent="0.2">
      <c r="A26" s="412">
        <v>3.3</v>
      </c>
      <c r="B26" s="413" t="s">
        <v>170</v>
      </c>
      <c r="C26" s="414">
        <f>$C$6</f>
        <v>6700000</v>
      </c>
      <c r="D26" s="415">
        <f t="shared" si="0"/>
        <v>6700000</v>
      </c>
      <c r="E26" s="425">
        <v>0</v>
      </c>
      <c r="F26" s="404"/>
      <c r="G26" s="417">
        <f>+$C$12/100*C26*E26*$C$14*C15</f>
        <v>0</v>
      </c>
      <c r="H26" s="417"/>
      <c r="I26" s="407">
        <f t="shared" ref="I26:I31" si="8">SUM(G26:H26)</f>
        <v>0</v>
      </c>
      <c r="J26" s="418">
        <f t="shared" si="1"/>
        <v>1</v>
      </c>
      <c r="K26" s="407">
        <f t="shared" si="4"/>
        <v>0</v>
      </c>
      <c r="L26" s="419"/>
      <c r="M26" s="407">
        <f t="shared" si="5"/>
        <v>0</v>
      </c>
      <c r="N26" s="421">
        <f t="shared" si="6"/>
        <v>0</v>
      </c>
      <c r="O26" s="422">
        <f t="shared" si="2"/>
        <v>0</v>
      </c>
      <c r="P26" s="423">
        <f t="shared" si="7"/>
        <v>0</v>
      </c>
      <c r="Q26" s="424">
        <f t="shared" si="3"/>
        <v>0</v>
      </c>
    </row>
    <row r="27" spans="1:17" x14ac:dyDescent="0.2">
      <c r="A27" s="412">
        <v>4.0999999999999996</v>
      </c>
      <c r="B27" s="413" t="s">
        <v>171</v>
      </c>
      <c r="C27" s="414">
        <f>$C$6</f>
        <v>6700000</v>
      </c>
      <c r="D27" s="415">
        <f t="shared" si="0"/>
        <v>6700000</v>
      </c>
      <c r="E27" s="425">
        <v>0</v>
      </c>
      <c r="F27" s="404"/>
      <c r="G27" s="417">
        <f>+$C$12/100*C27*E27*$C$14*C15</f>
        <v>0</v>
      </c>
      <c r="H27" s="417"/>
      <c r="I27" s="407">
        <f t="shared" si="8"/>
        <v>0</v>
      </c>
      <c r="J27" s="418">
        <f t="shared" si="1"/>
        <v>1</v>
      </c>
      <c r="K27" s="407">
        <f t="shared" si="4"/>
        <v>0</v>
      </c>
      <c r="L27" s="419"/>
      <c r="M27" s="407">
        <f t="shared" si="5"/>
        <v>0</v>
      </c>
      <c r="N27" s="421">
        <f>M27*$N$21</f>
        <v>0</v>
      </c>
      <c r="O27" s="422">
        <f t="shared" si="2"/>
        <v>0</v>
      </c>
      <c r="P27" s="423">
        <f t="shared" si="7"/>
        <v>0</v>
      </c>
      <c r="Q27" s="424">
        <f t="shared" si="3"/>
        <v>0</v>
      </c>
    </row>
    <row r="28" spans="1:17" x14ac:dyDescent="0.2">
      <c r="A28" s="412">
        <v>5.0999999999999996</v>
      </c>
      <c r="B28" s="413" t="s">
        <v>172</v>
      </c>
      <c r="C28" s="414">
        <f>C6</f>
        <v>6700000</v>
      </c>
      <c r="D28" s="415">
        <f t="shared" si="0"/>
        <v>6700000</v>
      </c>
      <c r="E28" s="425">
        <v>0.18</v>
      </c>
      <c r="F28" s="404"/>
      <c r="G28" s="417">
        <f>+$C$12/100*C28*E28*$C$14*C15</f>
        <v>1093.6134850065732</v>
      </c>
      <c r="H28" s="417"/>
      <c r="I28" s="407">
        <f t="shared" si="8"/>
        <v>1093.6134850065732</v>
      </c>
      <c r="J28" s="418">
        <f t="shared" si="1"/>
        <v>1</v>
      </c>
      <c r="K28" s="407">
        <f t="shared" si="4"/>
        <v>1093.6134850065732</v>
      </c>
      <c r="L28" s="419">
        <v>82</v>
      </c>
      <c r="M28" s="407">
        <f>+K28*L28*$C$16</f>
        <v>89676.305770539009</v>
      </c>
      <c r="N28" s="421">
        <f t="shared" si="6"/>
        <v>0</v>
      </c>
      <c r="O28" s="422">
        <f t="shared" si="2"/>
        <v>89676.305770539009</v>
      </c>
      <c r="P28" s="423">
        <f t="shared" si="7"/>
        <v>6905.0755443315038</v>
      </c>
      <c r="Q28" s="424">
        <f t="shared" si="3"/>
        <v>96581.381314870509</v>
      </c>
    </row>
    <row r="29" spans="1:17" x14ac:dyDescent="0.2">
      <c r="A29" s="412">
        <v>5.0999999999999996</v>
      </c>
      <c r="B29" s="413" t="s">
        <v>173</v>
      </c>
      <c r="C29" s="414">
        <f>$C$7</f>
        <v>2500000</v>
      </c>
      <c r="D29" s="415">
        <f t="shared" si="0"/>
        <v>6700000</v>
      </c>
      <c r="E29" s="426"/>
      <c r="F29" s="419">
        <v>0.3</v>
      </c>
      <c r="G29" s="417"/>
      <c r="H29" s="417">
        <f>+$C$12/100*C29*F29*$C$14*C15</f>
        <v>680.10788868567988</v>
      </c>
      <c r="I29" s="407">
        <f t="shared" si="8"/>
        <v>680.10788868567988</v>
      </c>
      <c r="J29" s="418">
        <f t="shared" si="1"/>
        <v>1</v>
      </c>
      <c r="K29" s="407">
        <f t="shared" si="4"/>
        <v>680.10788868567988</v>
      </c>
      <c r="L29" s="419">
        <v>82</v>
      </c>
      <c r="M29" s="407">
        <f t="shared" si="5"/>
        <v>55768.846872225753</v>
      </c>
      <c r="N29" s="421">
        <f t="shared" si="6"/>
        <v>0</v>
      </c>
      <c r="O29" s="422">
        <f t="shared" si="2"/>
        <v>55768.846872225753</v>
      </c>
      <c r="P29" s="423">
        <f t="shared" si="7"/>
        <v>4294.2012091613833</v>
      </c>
      <c r="Q29" s="424">
        <f t="shared" si="3"/>
        <v>60063.04808138714</v>
      </c>
    </row>
    <row r="30" spans="1:17" x14ac:dyDescent="0.2">
      <c r="A30" s="412">
        <v>5.2</v>
      </c>
      <c r="B30" s="413" t="s">
        <v>174</v>
      </c>
      <c r="C30" s="414">
        <f>$C$6</f>
        <v>6700000</v>
      </c>
      <c r="D30" s="415">
        <f t="shared" si="0"/>
        <v>6700000</v>
      </c>
      <c r="E30" s="425">
        <v>0</v>
      </c>
      <c r="F30" s="404"/>
      <c r="G30" s="417">
        <f>+$C$12/100*C30*E30*$C$14*C15</f>
        <v>0</v>
      </c>
      <c r="H30" s="417"/>
      <c r="I30" s="407">
        <f t="shared" si="8"/>
        <v>0</v>
      </c>
      <c r="J30" s="418">
        <f t="shared" si="1"/>
        <v>1</v>
      </c>
      <c r="K30" s="407">
        <f t="shared" si="4"/>
        <v>0</v>
      </c>
      <c r="L30" s="419"/>
      <c r="M30" s="407">
        <f t="shared" si="5"/>
        <v>0</v>
      </c>
      <c r="N30" s="421">
        <f t="shared" si="6"/>
        <v>0</v>
      </c>
      <c r="O30" s="422">
        <f t="shared" si="2"/>
        <v>0</v>
      </c>
      <c r="P30" s="423">
        <f t="shared" si="7"/>
        <v>0</v>
      </c>
      <c r="Q30" s="424">
        <f t="shared" si="3"/>
        <v>0</v>
      </c>
    </row>
    <row r="31" spans="1:17" x14ac:dyDescent="0.2">
      <c r="A31" s="412">
        <v>5.3</v>
      </c>
      <c r="B31" s="413" t="s">
        <v>175</v>
      </c>
      <c r="C31" s="414">
        <f>$C$6</f>
        <v>6700000</v>
      </c>
      <c r="D31" s="415">
        <f t="shared" si="0"/>
        <v>6700000</v>
      </c>
      <c r="E31" s="425">
        <v>0</v>
      </c>
      <c r="F31" s="404"/>
      <c r="G31" s="417">
        <f>+$C$12/100*C31*E31*$C$14*C15</f>
        <v>0</v>
      </c>
      <c r="H31" s="417"/>
      <c r="I31" s="407">
        <f t="shared" si="8"/>
        <v>0</v>
      </c>
      <c r="J31" s="418">
        <f t="shared" si="1"/>
        <v>1</v>
      </c>
      <c r="K31" s="407">
        <f>+I31*J31</f>
        <v>0</v>
      </c>
      <c r="L31" s="419"/>
      <c r="M31" s="407">
        <f t="shared" si="5"/>
        <v>0</v>
      </c>
      <c r="N31" s="421">
        <f t="shared" si="6"/>
        <v>0</v>
      </c>
      <c r="O31" s="422">
        <f t="shared" si="2"/>
        <v>0</v>
      </c>
      <c r="P31" s="423">
        <f t="shared" si="7"/>
        <v>0</v>
      </c>
      <c r="Q31" s="424">
        <f t="shared" si="3"/>
        <v>0</v>
      </c>
    </row>
    <row r="32" spans="1:17" x14ac:dyDescent="0.2">
      <c r="A32" s="401"/>
      <c r="B32" s="402"/>
      <c r="C32" s="403"/>
      <c r="D32" s="403"/>
      <c r="E32" s="404"/>
      <c r="F32" s="404"/>
      <c r="G32" s="417"/>
      <c r="H32" s="417"/>
      <c r="I32" s="407"/>
      <c r="J32" s="406"/>
      <c r="K32" s="407"/>
      <c r="L32" s="406"/>
      <c r="M32" s="408"/>
      <c r="N32" s="421"/>
      <c r="O32" s="410"/>
      <c r="P32" s="423">
        <f t="shared" si="7"/>
        <v>0</v>
      </c>
      <c r="Q32" s="424"/>
    </row>
    <row r="33" spans="1:17" x14ac:dyDescent="0.2">
      <c r="A33" s="427"/>
      <c r="B33" s="428" t="s">
        <v>176</v>
      </c>
      <c r="C33" s="429"/>
      <c r="D33" s="429"/>
      <c r="E33" s="430">
        <f>SUM(E24:E31)</f>
        <v>0.18</v>
      </c>
      <c r="F33" s="431">
        <f>SUM(F24:F31)</f>
        <v>0.3</v>
      </c>
      <c r="G33" s="432">
        <f>SUM(G24:G32)</f>
        <v>1093.6134850065732</v>
      </c>
      <c r="H33" s="432">
        <f>SUM(H24:H32)</f>
        <v>680.10788868567988</v>
      </c>
      <c r="I33" s="433">
        <f>SUM(I24:I32)</f>
        <v>1773.7213736922531</v>
      </c>
      <c r="J33" s="434"/>
      <c r="K33" s="433">
        <f>SUM(K24:K32)</f>
        <v>1773.7213736922531</v>
      </c>
      <c r="L33" s="435"/>
      <c r="M33" s="436">
        <f>SUM(M24:M32)</f>
        <v>145445.15264276476</v>
      </c>
      <c r="N33" s="437">
        <f>SUM(N24:N32)</f>
        <v>0</v>
      </c>
      <c r="O33" s="438">
        <f>SUM(O24:O32)</f>
        <v>145445.15264276476</v>
      </c>
      <c r="P33" s="438">
        <f>SUM(P24:P32)</f>
        <v>11199.276753492886</v>
      </c>
      <c r="Q33" s="439">
        <f>SUM(Q24:Q32)</f>
        <v>156644.42939625765</v>
      </c>
    </row>
    <row r="34" spans="1:17" x14ac:dyDescent="0.2">
      <c r="A34" s="427"/>
      <c r="B34" s="440" t="s">
        <v>177</v>
      </c>
      <c r="C34" s="441"/>
      <c r="D34" s="441"/>
      <c r="E34" s="442"/>
      <c r="F34" s="442"/>
      <c r="G34" s="443"/>
      <c r="H34" s="443"/>
      <c r="I34" s="444"/>
      <c r="J34" s="435"/>
      <c r="K34" s="445"/>
      <c r="L34" s="446">
        <v>0</v>
      </c>
      <c r="M34" s="447">
        <f>-M33*L34</f>
        <v>0</v>
      </c>
      <c r="N34" s="448">
        <f>-N33*L34</f>
        <v>0</v>
      </c>
      <c r="O34" s="449">
        <f>-O33*L34</f>
        <v>0</v>
      </c>
      <c r="P34" s="450">
        <f>-P33*L34</f>
        <v>0</v>
      </c>
      <c r="Q34" s="450">
        <f>+O34+P34</f>
        <v>0</v>
      </c>
    </row>
    <row r="35" spans="1:17" x14ac:dyDescent="0.2">
      <c r="A35" s="427"/>
      <c r="B35" s="428" t="s">
        <v>176</v>
      </c>
      <c r="C35" s="403"/>
      <c r="D35" s="403"/>
      <c r="E35" s="404"/>
      <c r="F35" s="404"/>
      <c r="G35" s="451"/>
      <c r="H35" s="451"/>
      <c r="I35" s="452"/>
      <c r="J35" s="406"/>
      <c r="K35" s="407"/>
      <c r="L35" s="406"/>
      <c r="M35" s="453">
        <f>SUM(M33:M34)</f>
        <v>145445.15264276476</v>
      </c>
      <c r="N35" s="454">
        <f>SUM(N33:N34)</f>
        <v>0</v>
      </c>
      <c r="O35" s="455">
        <f>SUM(O33:O34)</f>
        <v>145445.15264276476</v>
      </c>
      <c r="P35" s="456">
        <f>SUM(P33:P34)</f>
        <v>11199.276753492886</v>
      </c>
      <c r="Q35" s="455">
        <f>+O35+P35</f>
        <v>156644.42939625765</v>
      </c>
    </row>
    <row r="36" spans="1:17" x14ac:dyDescent="0.2">
      <c r="A36" s="457"/>
      <c r="B36" s="458"/>
      <c r="C36" s="459"/>
      <c r="D36" s="459"/>
      <c r="E36" s="460"/>
      <c r="F36" s="460"/>
      <c r="G36" s="461"/>
      <c r="H36" s="461"/>
      <c r="I36" s="462"/>
      <c r="J36" s="462"/>
      <c r="K36" s="463"/>
      <c r="L36" s="462"/>
      <c r="M36" s="464"/>
      <c r="N36" s="465"/>
      <c r="O36" s="466"/>
      <c r="P36" s="460"/>
      <c r="Q36" s="466"/>
    </row>
    <row r="37" spans="1:17" ht="6.75" customHeight="1" x14ac:dyDescent="0.2"/>
    <row r="39" spans="1:17" x14ac:dyDescent="0.2">
      <c r="I39" s="467" t="s">
        <v>178</v>
      </c>
      <c r="J39" s="468"/>
      <c r="K39" s="468"/>
      <c r="L39" s="468"/>
      <c r="M39" s="469">
        <f>M35/C6</f>
        <v>2.1708231737726083E-2</v>
      </c>
    </row>
    <row r="43" spans="1:17" x14ac:dyDescent="0.2">
      <c r="E43" s="470"/>
    </row>
    <row r="44" spans="1:17" x14ac:dyDescent="0.2">
      <c r="E44" s="470"/>
    </row>
    <row r="45" spans="1:17" x14ac:dyDescent="0.2">
      <c r="E45" s="470"/>
    </row>
    <row r="46" spans="1:17" x14ac:dyDescent="0.2">
      <c r="E46" s="470"/>
    </row>
    <row r="47" spans="1:17" x14ac:dyDescent="0.2">
      <c r="E47" s="470"/>
    </row>
    <row r="48" spans="1:17" x14ac:dyDescent="0.2">
      <c r="E48" s="470"/>
    </row>
    <row r="49" spans="5:5" x14ac:dyDescent="0.2">
      <c r="E49" s="470"/>
    </row>
    <row r="50" spans="5:5" x14ac:dyDescent="0.2">
      <c r="E50" s="470"/>
    </row>
    <row r="51" spans="5:5" x14ac:dyDescent="0.2">
      <c r="E51" s="470"/>
    </row>
    <row r="52" spans="5:5" x14ac:dyDescent="0.2">
      <c r="E52" s="470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W68"/>
  <sheetViews>
    <sheetView showGridLines="0" zoomScale="140" zoomScaleNormal="140" zoomScalePageLayoutView="140" workbookViewId="0">
      <selection activeCell="D14" sqref="D14:AQ15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2" width="3.28515625" style="182" customWidth="1"/>
    <col min="3" max="3" width="18.28515625" style="182" customWidth="1"/>
    <col min="4" max="4" width="9" style="182" customWidth="1"/>
    <col min="5" max="5" width="7.140625" style="182" customWidth="1"/>
    <col min="6" max="27" width="1.140625" style="194" customWidth="1" outlineLevel="1"/>
    <col min="28" max="29" width="1.28515625" style="194" customWidth="1" outlineLevel="1"/>
    <col min="30" max="51" width="1.140625" style="194" customWidth="1" outlineLevel="1"/>
    <col min="52" max="53" width="1.28515625" style="194" customWidth="1" outlineLevel="1"/>
    <col min="54" max="75" width="1.140625" style="194" customWidth="1" outlineLevel="1"/>
    <col min="76" max="77" width="1.28515625" style="194" customWidth="1" outlineLevel="1"/>
    <col min="78" max="99" width="1.140625" style="194" customWidth="1" outlineLevel="1"/>
    <col min="100" max="101" width="1.28515625" style="194" customWidth="1" outlineLevel="1"/>
    <col min="102" max="123" width="1.140625" style="194" customWidth="1" outlineLevel="1"/>
    <col min="124" max="131" width="1.28515625" style="194" customWidth="1" outlineLevel="1"/>
    <col min="132" max="133" width="1.140625" style="194" customWidth="1" outlineLevel="1"/>
    <col min="134" max="134" width="1.140625" style="182" customWidth="1"/>
    <col min="135" max="135" width="4.42578125" style="182" bestFit="1" customWidth="1"/>
    <col min="136" max="136" width="3.5703125" style="182" bestFit="1" customWidth="1"/>
    <col min="137" max="137" width="5.140625" style="182" bestFit="1" customWidth="1"/>
    <col min="138" max="138" width="5.85546875" style="182" bestFit="1" customWidth="1"/>
    <col min="139" max="140" width="1.140625" style="182" customWidth="1"/>
    <col min="141" max="141" width="5.28515625" style="182" bestFit="1" customWidth="1"/>
    <col min="142" max="142" width="4.85546875" style="182" bestFit="1" customWidth="1"/>
    <col min="143" max="143" width="5.140625" style="182" bestFit="1" customWidth="1"/>
    <col min="144" max="144" width="5.85546875" style="182" bestFit="1" customWidth="1"/>
    <col min="145" max="145" width="0.42578125" style="182" customWidth="1"/>
    <col min="146" max="146" width="1.140625" style="182" customWidth="1"/>
    <col min="147" max="147" width="0.42578125" style="182" customWidth="1"/>
    <col min="148" max="149" width="6.5703125" style="182" bestFit="1" customWidth="1"/>
    <col min="150" max="150" width="6.85546875" style="182" bestFit="1" customWidth="1"/>
    <col min="151" max="151" width="7.5703125" style="182" bestFit="1" customWidth="1"/>
    <col min="152" max="297" width="4.7109375" style="182"/>
    <col min="298" max="298" width="1.42578125" style="182" customWidth="1"/>
    <col min="299" max="299" width="1.140625" style="182" customWidth="1"/>
    <col min="300" max="300" width="15.140625" style="182" customWidth="1"/>
    <col min="301" max="301" width="11.5703125" style="182" customWidth="1"/>
    <col min="302" max="302" width="4" style="182" customWidth="1"/>
    <col min="303" max="303" width="0" style="182" hidden="1" customWidth="1"/>
    <col min="304" max="304" width="4" style="182" customWidth="1"/>
    <col min="305" max="306" width="3.7109375" style="182" customWidth="1"/>
    <col min="307" max="307" width="7.42578125" style="182" bestFit="1" customWidth="1"/>
    <col min="308" max="308" width="3.28515625" style="182" customWidth="1"/>
    <col min="309" max="309" width="1.5703125" style="182" customWidth="1"/>
    <col min="310" max="387" width="1.140625" style="182" customWidth="1"/>
    <col min="388" max="553" width="4.7109375" style="182"/>
    <col min="554" max="554" width="1.42578125" style="182" customWidth="1"/>
    <col min="555" max="555" width="1.140625" style="182" customWidth="1"/>
    <col min="556" max="556" width="15.140625" style="182" customWidth="1"/>
    <col min="557" max="557" width="11.5703125" style="182" customWidth="1"/>
    <col min="558" max="558" width="4" style="182" customWidth="1"/>
    <col min="559" max="559" width="0" style="182" hidden="1" customWidth="1"/>
    <col min="560" max="560" width="4" style="182" customWidth="1"/>
    <col min="561" max="562" width="3.7109375" style="182" customWidth="1"/>
    <col min="563" max="563" width="7.42578125" style="182" bestFit="1" customWidth="1"/>
    <col min="564" max="564" width="3.28515625" style="182" customWidth="1"/>
    <col min="565" max="565" width="1.5703125" style="182" customWidth="1"/>
    <col min="566" max="643" width="1.140625" style="182" customWidth="1"/>
    <col min="644" max="809" width="4.7109375" style="182"/>
    <col min="810" max="810" width="1.42578125" style="182" customWidth="1"/>
    <col min="811" max="811" width="1.140625" style="182" customWidth="1"/>
    <col min="812" max="812" width="15.140625" style="182" customWidth="1"/>
    <col min="813" max="813" width="11.5703125" style="182" customWidth="1"/>
    <col min="814" max="814" width="4" style="182" customWidth="1"/>
    <col min="815" max="815" width="0" style="182" hidden="1" customWidth="1"/>
    <col min="816" max="816" width="4" style="182" customWidth="1"/>
    <col min="817" max="818" width="3.7109375" style="182" customWidth="1"/>
    <col min="819" max="819" width="7.42578125" style="182" bestFit="1" customWidth="1"/>
    <col min="820" max="820" width="3.28515625" style="182" customWidth="1"/>
    <col min="821" max="821" width="1.5703125" style="182" customWidth="1"/>
    <col min="822" max="899" width="1.140625" style="182" customWidth="1"/>
    <col min="900" max="1065" width="4.7109375" style="182"/>
    <col min="1066" max="1066" width="1.42578125" style="182" customWidth="1"/>
    <col min="1067" max="1067" width="1.140625" style="182" customWidth="1"/>
    <col min="1068" max="1068" width="15.140625" style="182" customWidth="1"/>
    <col min="1069" max="1069" width="11.5703125" style="182" customWidth="1"/>
    <col min="1070" max="1070" width="4" style="182" customWidth="1"/>
    <col min="1071" max="1071" width="0" style="182" hidden="1" customWidth="1"/>
    <col min="1072" max="1072" width="4" style="182" customWidth="1"/>
    <col min="1073" max="1074" width="3.7109375" style="182" customWidth="1"/>
    <col min="1075" max="1075" width="7.42578125" style="182" bestFit="1" customWidth="1"/>
    <col min="1076" max="1076" width="3.28515625" style="182" customWidth="1"/>
    <col min="1077" max="1077" width="1.5703125" style="182" customWidth="1"/>
    <col min="1078" max="1155" width="1.140625" style="182" customWidth="1"/>
    <col min="1156" max="1321" width="4.7109375" style="182"/>
    <col min="1322" max="1322" width="1.42578125" style="182" customWidth="1"/>
    <col min="1323" max="1323" width="1.140625" style="182" customWidth="1"/>
    <col min="1324" max="1324" width="15.140625" style="182" customWidth="1"/>
    <col min="1325" max="1325" width="11.5703125" style="182" customWidth="1"/>
    <col min="1326" max="1326" width="4" style="182" customWidth="1"/>
    <col min="1327" max="1327" width="0" style="182" hidden="1" customWidth="1"/>
    <col min="1328" max="1328" width="4" style="182" customWidth="1"/>
    <col min="1329" max="1330" width="3.7109375" style="182" customWidth="1"/>
    <col min="1331" max="1331" width="7.42578125" style="182" bestFit="1" customWidth="1"/>
    <col min="1332" max="1332" width="3.28515625" style="182" customWidth="1"/>
    <col min="1333" max="1333" width="1.5703125" style="182" customWidth="1"/>
    <col min="1334" max="1411" width="1.140625" style="182" customWidth="1"/>
    <col min="1412" max="1577" width="4.7109375" style="182"/>
    <col min="1578" max="1578" width="1.42578125" style="182" customWidth="1"/>
    <col min="1579" max="1579" width="1.140625" style="182" customWidth="1"/>
    <col min="1580" max="1580" width="15.140625" style="182" customWidth="1"/>
    <col min="1581" max="1581" width="11.5703125" style="182" customWidth="1"/>
    <col min="1582" max="1582" width="4" style="182" customWidth="1"/>
    <col min="1583" max="1583" width="0" style="182" hidden="1" customWidth="1"/>
    <col min="1584" max="1584" width="4" style="182" customWidth="1"/>
    <col min="1585" max="1586" width="3.7109375" style="182" customWidth="1"/>
    <col min="1587" max="1587" width="7.42578125" style="182" bestFit="1" customWidth="1"/>
    <col min="1588" max="1588" width="3.28515625" style="182" customWidth="1"/>
    <col min="1589" max="1589" width="1.5703125" style="182" customWidth="1"/>
    <col min="1590" max="1667" width="1.140625" style="182" customWidth="1"/>
    <col min="1668" max="1833" width="4.7109375" style="182"/>
    <col min="1834" max="1834" width="1.42578125" style="182" customWidth="1"/>
    <col min="1835" max="1835" width="1.140625" style="182" customWidth="1"/>
    <col min="1836" max="1836" width="15.140625" style="182" customWidth="1"/>
    <col min="1837" max="1837" width="11.5703125" style="182" customWidth="1"/>
    <col min="1838" max="1838" width="4" style="182" customWidth="1"/>
    <col min="1839" max="1839" width="0" style="182" hidden="1" customWidth="1"/>
    <col min="1840" max="1840" width="4" style="182" customWidth="1"/>
    <col min="1841" max="1842" width="3.7109375" style="182" customWidth="1"/>
    <col min="1843" max="1843" width="7.42578125" style="182" bestFit="1" customWidth="1"/>
    <col min="1844" max="1844" width="3.28515625" style="182" customWidth="1"/>
    <col min="1845" max="1845" width="1.5703125" style="182" customWidth="1"/>
    <col min="1846" max="1923" width="1.140625" style="182" customWidth="1"/>
    <col min="1924" max="2089" width="4.7109375" style="182"/>
    <col min="2090" max="2090" width="1.42578125" style="182" customWidth="1"/>
    <col min="2091" max="2091" width="1.140625" style="182" customWidth="1"/>
    <col min="2092" max="2092" width="15.140625" style="182" customWidth="1"/>
    <col min="2093" max="2093" width="11.5703125" style="182" customWidth="1"/>
    <col min="2094" max="2094" width="4" style="182" customWidth="1"/>
    <col min="2095" max="2095" width="0" style="182" hidden="1" customWidth="1"/>
    <col min="2096" max="2096" width="4" style="182" customWidth="1"/>
    <col min="2097" max="2098" width="3.7109375" style="182" customWidth="1"/>
    <col min="2099" max="2099" width="7.42578125" style="182" bestFit="1" customWidth="1"/>
    <col min="2100" max="2100" width="3.28515625" style="182" customWidth="1"/>
    <col min="2101" max="2101" width="1.5703125" style="182" customWidth="1"/>
    <col min="2102" max="2179" width="1.140625" style="182" customWidth="1"/>
    <col min="2180" max="2345" width="4.7109375" style="182"/>
    <col min="2346" max="2346" width="1.42578125" style="182" customWidth="1"/>
    <col min="2347" max="2347" width="1.140625" style="182" customWidth="1"/>
    <col min="2348" max="2348" width="15.140625" style="182" customWidth="1"/>
    <col min="2349" max="2349" width="11.5703125" style="182" customWidth="1"/>
    <col min="2350" max="2350" width="4" style="182" customWidth="1"/>
    <col min="2351" max="2351" width="0" style="182" hidden="1" customWidth="1"/>
    <col min="2352" max="2352" width="4" style="182" customWidth="1"/>
    <col min="2353" max="2354" width="3.7109375" style="182" customWidth="1"/>
    <col min="2355" max="2355" width="7.42578125" style="182" bestFit="1" customWidth="1"/>
    <col min="2356" max="2356" width="3.28515625" style="182" customWidth="1"/>
    <col min="2357" max="2357" width="1.5703125" style="182" customWidth="1"/>
    <col min="2358" max="2435" width="1.140625" style="182" customWidth="1"/>
    <col min="2436" max="2601" width="4.7109375" style="182"/>
    <col min="2602" max="2602" width="1.42578125" style="182" customWidth="1"/>
    <col min="2603" max="2603" width="1.140625" style="182" customWidth="1"/>
    <col min="2604" max="2604" width="15.140625" style="182" customWidth="1"/>
    <col min="2605" max="2605" width="11.5703125" style="182" customWidth="1"/>
    <col min="2606" max="2606" width="4" style="182" customWidth="1"/>
    <col min="2607" max="2607" width="0" style="182" hidden="1" customWidth="1"/>
    <col min="2608" max="2608" width="4" style="182" customWidth="1"/>
    <col min="2609" max="2610" width="3.7109375" style="182" customWidth="1"/>
    <col min="2611" max="2611" width="7.42578125" style="182" bestFit="1" customWidth="1"/>
    <col min="2612" max="2612" width="3.28515625" style="182" customWidth="1"/>
    <col min="2613" max="2613" width="1.5703125" style="182" customWidth="1"/>
    <col min="2614" max="2691" width="1.140625" style="182" customWidth="1"/>
    <col min="2692" max="2857" width="4.7109375" style="182"/>
    <col min="2858" max="2858" width="1.42578125" style="182" customWidth="1"/>
    <col min="2859" max="2859" width="1.140625" style="182" customWidth="1"/>
    <col min="2860" max="2860" width="15.140625" style="182" customWidth="1"/>
    <col min="2861" max="2861" width="11.5703125" style="182" customWidth="1"/>
    <col min="2862" max="2862" width="4" style="182" customWidth="1"/>
    <col min="2863" max="2863" width="0" style="182" hidden="1" customWidth="1"/>
    <col min="2864" max="2864" width="4" style="182" customWidth="1"/>
    <col min="2865" max="2866" width="3.7109375" style="182" customWidth="1"/>
    <col min="2867" max="2867" width="7.42578125" style="182" bestFit="1" customWidth="1"/>
    <col min="2868" max="2868" width="3.28515625" style="182" customWidth="1"/>
    <col min="2869" max="2869" width="1.5703125" style="182" customWidth="1"/>
    <col min="2870" max="2947" width="1.140625" style="182" customWidth="1"/>
    <col min="2948" max="3113" width="4.7109375" style="182"/>
    <col min="3114" max="3114" width="1.42578125" style="182" customWidth="1"/>
    <col min="3115" max="3115" width="1.140625" style="182" customWidth="1"/>
    <col min="3116" max="3116" width="15.140625" style="182" customWidth="1"/>
    <col min="3117" max="3117" width="11.5703125" style="182" customWidth="1"/>
    <col min="3118" max="3118" width="4" style="182" customWidth="1"/>
    <col min="3119" max="3119" width="0" style="182" hidden="1" customWidth="1"/>
    <col min="3120" max="3120" width="4" style="182" customWidth="1"/>
    <col min="3121" max="3122" width="3.7109375" style="182" customWidth="1"/>
    <col min="3123" max="3123" width="7.42578125" style="182" bestFit="1" customWidth="1"/>
    <col min="3124" max="3124" width="3.28515625" style="182" customWidth="1"/>
    <col min="3125" max="3125" width="1.5703125" style="182" customWidth="1"/>
    <col min="3126" max="3203" width="1.140625" style="182" customWidth="1"/>
    <col min="3204" max="3369" width="4.7109375" style="182"/>
    <col min="3370" max="3370" width="1.42578125" style="182" customWidth="1"/>
    <col min="3371" max="3371" width="1.140625" style="182" customWidth="1"/>
    <col min="3372" max="3372" width="15.140625" style="182" customWidth="1"/>
    <col min="3373" max="3373" width="11.5703125" style="182" customWidth="1"/>
    <col min="3374" max="3374" width="4" style="182" customWidth="1"/>
    <col min="3375" max="3375" width="0" style="182" hidden="1" customWidth="1"/>
    <col min="3376" max="3376" width="4" style="182" customWidth="1"/>
    <col min="3377" max="3378" width="3.7109375" style="182" customWidth="1"/>
    <col min="3379" max="3379" width="7.42578125" style="182" bestFit="1" customWidth="1"/>
    <col min="3380" max="3380" width="3.28515625" style="182" customWidth="1"/>
    <col min="3381" max="3381" width="1.5703125" style="182" customWidth="1"/>
    <col min="3382" max="3459" width="1.140625" style="182" customWidth="1"/>
    <col min="3460" max="3625" width="4.7109375" style="182"/>
    <col min="3626" max="3626" width="1.42578125" style="182" customWidth="1"/>
    <col min="3627" max="3627" width="1.140625" style="182" customWidth="1"/>
    <col min="3628" max="3628" width="15.140625" style="182" customWidth="1"/>
    <col min="3629" max="3629" width="11.5703125" style="182" customWidth="1"/>
    <col min="3630" max="3630" width="4" style="182" customWidth="1"/>
    <col min="3631" max="3631" width="0" style="182" hidden="1" customWidth="1"/>
    <col min="3632" max="3632" width="4" style="182" customWidth="1"/>
    <col min="3633" max="3634" width="3.7109375" style="182" customWidth="1"/>
    <col min="3635" max="3635" width="7.42578125" style="182" bestFit="1" customWidth="1"/>
    <col min="3636" max="3636" width="3.28515625" style="182" customWidth="1"/>
    <col min="3637" max="3637" width="1.5703125" style="182" customWidth="1"/>
    <col min="3638" max="3715" width="1.140625" style="182" customWidth="1"/>
    <col min="3716" max="3881" width="4.7109375" style="182"/>
    <col min="3882" max="3882" width="1.42578125" style="182" customWidth="1"/>
    <col min="3883" max="3883" width="1.140625" style="182" customWidth="1"/>
    <col min="3884" max="3884" width="15.140625" style="182" customWidth="1"/>
    <col min="3885" max="3885" width="11.5703125" style="182" customWidth="1"/>
    <col min="3886" max="3886" width="4" style="182" customWidth="1"/>
    <col min="3887" max="3887" width="0" style="182" hidden="1" customWidth="1"/>
    <col min="3888" max="3888" width="4" style="182" customWidth="1"/>
    <col min="3889" max="3890" width="3.7109375" style="182" customWidth="1"/>
    <col min="3891" max="3891" width="7.42578125" style="182" bestFit="1" customWidth="1"/>
    <col min="3892" max="3892" width="3.28515625" style="182" customWidth="1"/>
    <col min="3893" max="3893" width="1.5703125" style="182" customWidth="1"/>
    <col min="3894" max="3971" width="1.140625" style="182" customWidth="1"/>
    <col min="3972" max="4137" width="4.7109375" style="182"/>
    <col min="4138" max="4138" width="1.42578125" style="182" customWidth="1"/>
    <col min="4139" max="4139" width="1.140625" style="182" customWidth="1"/>
    <col min="4140" max="4140" width="15.140625" style="182" customWidth="1"/>
    <col min="4141" max="4141" width="11.5703125" style="182" customWidth="1"/>
    <col min="4142" max="4142" width="4" style="182" customWidth="1"/>
    <col min="4143" max="4143" width="0" style="182" hidden="1" customWidth="1"/>
    <col min="4144" max="4144" width="4" style="182" customWidth="1"/>
    <col min="4145" max="4146" width="3.7109375" style="182" customWidth="1"/>
    <col min="4147" max="4147" width="7.42578125" style="182" bestFit="1" customWidth="1"/>
    <col min="4148" max="4148" width="3.28515625" style="182" customWidth="1"/>
    <col min="4149" max="4149" width="1.5703125" style="182" customWidth="1"/>
    <col min="4150" max="4227" width="1.140625" style="182" customWidth="1"/>
    <col min="4228" max="4393" width="4.7109375" style="182"/>
    <col min="4394" max="4394" width="1.42578125" style="182" customWidth="1"/>
    <col min="4395" max="4395" width="1.140625" style="182" customWidth="1"/>
    <col min="4396" max="4396" width="15.140625" style="182" customWidth="1"/>
    <col min="4397" max="4397" width="11.5703125" style="182" customWidth="1"/>
    <col min="4398" max="4398" width="4" style="182" customWidth="1"/>
    <col min="4399" max="4399" width="0" style="182" hidden="1" customWidth="1"/>
    <col min="4400" max="4400" width="4" style="182" customWidth="1"/>
    <col min="4401" max="4402" width="3.7109375" style="182" customWidth="1"/>
    <col min="4403" max="4403" width="7.42578125" style="182" bestFit="1" customWidth="1"/>
    <col min="4404" max="4404" width="3.28515625" style="182" customWidth="1"/>
    <col min="4405" max="4405" width="1.5703125" style="182" customWidth="1"/>
    <col min="4406" max="4483" width="1.140625" style="182" customWidth="1"/>
    <col min="4484" max="4649" width="4.7109375" style="182"/>
    <col min="4650" max="4650" width="1.42578125" style="182" customWidth="1"/>
    <col min="4651" max="4651" width="1.140625" style="182" customWidth="1"/>
    <col min="4652" max="4652" width="15.140625" style="182" customWidth="1"/>
    <col min="4653" max="4653" width="11.5703125" style="182" customWidth="1"/>
    <col min="4654" max="4654" width="4" style="182" customWidth="1"/>
    <col min="4655" max="4655" width="0" style="182" hidden="1" customWidth="1"/>
    <col min="4656" max="4656" width="4" style="182" customWidth="1"/>
    <col min="4657" max="4658" width="3.7109375" style="182" customWidth="1"/>
    <col min="4659" max="4659" width="7.42578125" style="182" bestFit="1" customWidth="1"/>
    <col min="4660" max="4660" width="3.28515625" style="182" customWidth="1"/>
    <col min="4661" max="4661" width="1.5703125" style="182" customWidth="1"/>
    <col min="4662" max="4739" width="1.140625" style="182" customWidth="1"/>
    <col min="4740" max="4905" width="4.7109375" style="182"/>
    <col min="4906" max="4906" width="1.42578125" style="182" customWidth="1"/>
    <col min="4907" max="4907" width="1.140625" style="182" customWidth="1"/>
    <col min="4908" max="4908" width="15.140625" style="182" customWidth="1"/>
    <col min="4909" max="4909" width="11.5703125" style="182" customWidth="1"/>
    <col min="4910" max="4910" width="4" style="182" customWidth="1"/>
    <col min="4911" max="4911" width="0" style="182" hidden="1" customWidth="1"/>
    <col min="4912" max="4912" width="4" style="182" customWidth="1"/>
    <col min="4913" max="4914" width="3.7109375" style="182" customWidth="1"/>
    <col min="4915" max="4915" width="7.42578125" style="182" bestFit="1" customWidth="1"/>
    <col min="4916" max="4916" width="3.28515625" style="182" customWidth="1"/>
    <col min="4917" max="4917" width="1.5703125" style="182" customWidth="1"/>
    <col min="4918" max="4995" width="1.140625" style="182" customWidth="1"/>
    <col min="4996" max="5161" width="4.7109375" style="182"/>
    <col min="5162" max="5162" width="1.42578125" style="182" customWidth="1"/>
    <col min="5163" max="5163" width="1.140625" style="182" customWidth="1"/>
    <col min="5164" max="5164" width="15.140625" style="182" customWidth="1"/>
    <col min="5165" max="5165" width="11.5703125" style="182" customWidth="1"/>
    <col min="5166" max="5166" width="4" style="182" customWidth="1"/>
    <col min="5167" max="5167" width="0" style="182" hidden="1" customWidth="1"/>
    <col min="5168" max="5168" width="4" style="182" customWidth="1"/>
    <col min="5169" max="5170" width="3.7109375" style="182" customWidth="1"/>
    <col min="5171" max="5171" width="7.42578125" style="182" bestFit="1" customWidth="1"/>
    <col min="5172" max="5172" width="3.28515625" style="182" customWidth="1"/>
    <col min="5173" max="5173" width="1.5703125" style="182" customWidth="1"/>
    <col min="5174" max="5251" width="1.140625" style="182" customWidth="1"/>
    <col min="5252" max="5417" width="4.7109375" style="182"/>
    <col min="5418" max="5418" width="1.42578125" style="182" customWidth="1"/>
    <col min="5419" max="5419" width="1.140625" style="182" customWidth="1"/>
    <col min="5420" max="5420" width="15.140625" style="182" customWidth="1"/>
    <col min="5421" max="5421" width="11.5703125" style="182" customWidth="1"/>
    <col min="5422" max="5422" width="4" style="182" customWidth="1"/>
    <col min="5423" max="5423" width="0" style="182" hidden="1" customWidth="1"/>
    <col min="5424" max="5424" width="4" style="182" customWidth="1"/>
    <col min="5425" max="5426" width="3.7109375" style="182" customWidth="1"/>
    <col min="5427" max="5427" width="7.42578125" style="182" bestFit="1" customWidth="1"/>
    <col min="5428" max="5428" width="3.28515625" style="182" customWidth="1"/>
    <col min="5429" max="5429" width="1.5703125" style="182" customWidth="1"/>
    <col min="5430" max="5507" width="1.140625" style="182" customWidth="1"/>
    <col min="5508" max="5673" width="4.7109375" style="182"/>
    <col min="5674" max="5674" width="1.42578125" style="182" customWidth="1"/>
    <col min="5675" max="5675" width="1.140625" style="182" customWidth="1"/>
    <col min="5676" max="5676" width="15.140625" style="182" customWidth="1"/>
    <col min="5677" max="5677" width="11.5703125" style="182" customWidth="1"/>
    <col min="5678" max="5678" width="4" style="182" customWidth="1"/>
    <col min="5679" max="5679" width="0" style="182" hidden="1" customWidth="1"/>
    <col min="5680" max="5680" width="4" style="182" customWidth="1"/>
    <col min="5681" max="5682" width="3.7109375" style="182" customWidth="1"/>
    <col min="5683" max="5683" width="7.42578125" style="182" bestFit="1" customWidth="1"/>
    <col min="5684" max="5684" width="3.28515625" style="182" customWidth="1"/>
    <col min="5685" max="5685" width="1.5703125" style="182" customWidth="1"/>
    <col min="5686" max="5763" width="1.140625" style="182" customWidth="1"/>
    <col min="5764" max="5929" width="4.7109375" style="182"/>
    <col min="5930" max="5930" width="1.42578125" style="182" customWidth="1"/>
    <col min="5931" max="5931" width="1.140625" style="182" customWidth="1"/>
    <col min="5932" max="5932" width="15.140625" style="182" customWidth="1"/>
    <col min="5933" max="5933" width="11.5703125" style="182" customWidth="1"/>
    <col min="5934" max="5934" width="4" style="182" customWidth="1"/>
    <col min="5935" max="5935" width="0" style="182" hidden="1" customWidth="1"/>
    <col min="5936" max="5936" width="4" style="182" customWidth="1"/>
    <col min="5937" max="5938" width="3.7109375" style="182" customWidth="1"/>
    <col min="5939" max="5939" width="7.42578125" style="182" bestFit="1" customWidth="1"/>
    <col min="5940" max="5940" width="3.28515625" style="182" customWidth="1"/>
    <col min="5941" max="5941" width="1.5703125" style="182" customWidth="1"/>
    <col min="5942" max="6019" width="1.140625" style="182" customWidth="1"/>
    <col min="6020" max="6185" width="4.7109375" style="182"/>
    <col min="6186" max="6186" width="1.42578125" style="182" customWidth="1"/>
    <col min="6187" max="6187" width="1.140625" style="182" customWidth="1"/>
    <col min="6188" max="6188" width="15.140625" style="182" customWidth="1"/>
    <col min="6189" max="6189" width="11.5703125" style="182" customWidth="1"/>
    <col min="6190" max="6190" width="4" style="182" customWidth="1"/>
    <col min="6191" max="6191" width="0" style="182" hidden="1" customWidth="1"/>
    <col min="6192" max="6192" width="4" style="182" customWidth="1"/>
    <col min="6193" max="6194" width="3.7109375" style="182" customWidth="1"/>
    <col min="6195" max="6195" width="7.42578125" style="182" bestFit="1" customWidth="1"/>
    <col min="6196" max="6196" width="3.28515625" style="182" customWidth="1"/>
    <col min="6197" max="6197" width="1.5703125" style="182" customWidth="1"/>
    <col min="6198" max="6275" width="1.140625" style="182" customWidth="1"/>
    <col min="6276" max="6441" width="4.7109375" style="182"/>
    <col min="6442" max="6442" width="1.42578125" style="182" customWidth="1"/>
    <col min="6443" max="6443" width="1.140625" style="182" customWidth="1"/>
    <col min="6444" max="6444" width="15.140625" style="182" customWidth="1"/>
    <col min="6445" max="6445" width="11.5703125" style="182" customWidth="1"/>
    <col min="6446" max="6446" width="4" style="182" customWidth="1"/>
    <col min="6447" max="6447" width="0" style="182" hidden="1" customWidth="1"/>
    <col min="6448" max="6448" width="4" style="182" customWidth="1"/>
    <col min="6449" max="6450" width="3.7109375" style="182" customWidth="1"/>
    <col min="6451" max="6451" width="7.42578125" style="182" bestFit="1" customWidth="1"/>
    <col min="6452" max="6452" width="3.28515625" style="182" customWidth="1"/>
    <col min="6453" max="6453" width="1.5703125" style="182" customWidth="1"/>
    <col min="6454" max="6531" width="1.140625" style="182" customWidth="1"/>
    <col min="6532" max="6697" width="4.7109375" style="182"/>
    <col min="6698" max="6698" width="1.42578125" style="182" customWidth="1"/>
    <col min="6699" max="6699" width="1.140625" style="182" customWidth="1"/>
    <col min="6700" max="6700" width="15.140625" style="182" customWidth="1"/>
    <col min="6701" max="6701" width="11.5703125" style="182" customWidth="1"/>
    <col min="6702" max="6702" width="4" style="182" customWidth="1"/>
    <col min="6703" max="6703" width="0" style="182" hidden="1" customWidth="1"/>
    <col min="6704" max="6704" width="4" style="182" customWidth="1"/>
    <col min="6705" max="6706" width="3.7109375" style="182" customWidth="1"/>
    <col min="6707" max="6707" width="7.42578125" style="182" bestFit="1" customWidth="1"/>
    <col min="6708" max="6708" width="3.28515625" style="182" customWidth="1"/>
    <col min="6709" max="6709" width="1.5703125" style="182" customWidth="1"/>
    <col min="6710" max="6787" width="1.140625" style="182" customWidth="1"/>
    <col min="6788" max="6953" width="4.7109375" style="182"/>
    <col min="6954" max="6954" width="1.42578125" style="182" customWidth="1"/>
    <col min="6955" max="6955" width="1.140625" style="182" customWidth="1"/>
    <col min="6956" max="6956" width="15.140625" style="182" customWidth="1"/>
    <col min="6957" max="6957" width="11.5703125" style="182" customWidth="1"/>
    <col min="6958" max="6958" width="4" style="182" customWidth="1"/>
    <col min="6959" max="6959" width="0" style="182" hidden="1" customWidth="1"/>
    <col min="6960" max="6960" width="4" style="182" customWidth="1"/>
    <col min="6961" max="6962" width="3.7109375" style="182" customWidth="1"/>
    <col min="6963" max="6963" width="7.42578125" style="182" bestFit="1" customWidth="1"/>
    <col min="6964" max="6964" width="3.28515625" style="182" customWidth="1"/>
    <col min="6965" max="6965" width="1.5703125" style="182" customWidth="1"/>
    <col min="6966" max="7043" width="1.140625" style="182" customWidth="1"/>
    <col min="7044" max="7209" width="4.7109375" style="182"/>
    <col min="7210" max="7210" width="1.42578125" style="182" customWidth="1"/>
    <col min="7211" max="7211" width="1.140625" style="182" customWidth="1"/>
    <col min="7212" max="7212" width="15.140625" style="182" customWidth="1"/>
    <col min="7213" max="7213" width="11.5703125" style="182" customWidth="1"/>
    <col min="7214" max="7214" width="4" style="182" customWidth="1"/>
    <col min="7215" max="7215" width="0" style="182" hidden="1" customWidth="1"/>
    <col min="7216" max="7216" width="4" style="182" customWidth="1"/>
    <col min="7217" max="7218" width="3.7109375" style="182" customWidth="1"/>
    <col min="7219" max="7219" width="7.42578125" style="182" bestFit="1" customWidth="1"/>
    <col min="7220" max="7220" width="3.28515625" style="182" customWidth="1"/>
    <col min="7221" max="7221" width="1.5703125" style="182" customWidth="1"/>
    <col min="7222" max="7299" width="1.140625" style="182" customWidth="1"/>
    <col min="7300" max="7465" width="4.7109375" style="182"/>
    <col min="7466" max="7466" width="1.42578125" style="182" customWidth="1"/>
    <col min="7467" max="7467" width="1.140625" style="182" customWidth="1"/>
    <col min="7468" max="7468" width="15.140625" style="182" customWidth="1"/>
    <col min="7469" max="7469" width="11.5703125" style="182" customWidth="1"/>
    <col min="7470" max="7470" width="4" style="182" customWidth="1"/>
    <col min="7471" max="7471" width="0" style="182" hidden="1" customWidth="1"/>
    <col min="7472" max="7472" width="4" style="182" customWidth="1"/>
    <col min="7473" max="7474" width="3.7109375" style="182" customWidth="1"/>
    <col min="7475" max="7475" width="7.42578125" style="182" bestFit="1" customWidth="1"/>
    <col min="7476" max="7476" width="3.28515625" style="182" customWidth="1"/>
    <col min="7477" max="7477" width="1.5703125" style="182" customWidth="1"/>
    <col min="7478" max="7555" width="1.140625" style="182" customWidth="1"/>
    <col min="7556" max="7721" width="4.7109375" style="182"/>
    <col min="7722" max="7722" width="1.42578125" style="182" customWidth="1"/>
    <col min="7723" max="7723" width="1.140625" style="182" customWidth="1"/>
    <col min="7724" max="7724" width="15.140625" style="182" customWidth="1"/>
    <col min="7725" max="7725" width="11.5703125" style="182" customWidth="1"/>
    <col min="7726" max="7726" width="4" style="182" customWidth="1"/>
    <col min="7727" max="7727" width="0" style="182" hidden="1" customWidth="1"/>
    <col min="7728" max="7728" width="4" style="182" customWidth="1"/>
    <col min="7729" max="7730" width="3.7109375" style="182" customWidth="1"/>
    <col min="7731" max="7731" width="7.42578125" style="182" bestFit="1" customWidth="1"/>
    <col min="7732" max="7732" width="3.28515625" style="182" customWidth="1"/>
    <col min="7733" max="7733" width="1.5703125" style="182" customWidth="1"/>
    <col min="7734" max="7811" width="1.140625" style="182" customWidth="1"/>
    <col min="7812" max="7977" width="4.7109375" style="182"/>
    <col min="7978" max="7978" width="1.42578125" style="182" customWidth="1"/>
    <col min="7979" max="7979" width="1.140625" style="182" customWidth="1"/>
    <col min="7980" max="7980" width="15.140625" style="182" customWidth="1"/>
    <col min="7981" max="7981" width="11.5703125" style="182" customWidth="1"/>
    <col min="7982" max="7982" width="4" style="182" customWidth="1"/>
    <col min="7983" max="7983" width="0" style="182" hidden="1" customWidth="1"/>
    <col min="7984" max="7984" width="4" style="182" customWidth="1"/>
    <col min="7985" max="7986" width="3.7109375" style="182" customWidth="1"/>
    <col min="7987" max="7987" width="7.42578125" style="182" bestFit="1" customWidth="1"/>
    <col min="7988" max="7988" width="3.28515625" style="182" customWidth="1"/>
    <col min="7989" max="7989" width="1.5703125" style="182" customWidth="1"/>
    <col min="7990" max="8067" width="1.140625" style="182" customWidth="1"/>
    <col min="8068" max="8233" width="4.7109375" style="182"/>
    <col min="8234" max="8234" width="1.42578125" style="182" customWidth="1"/>
    <col min="8235" max="8235" width="1.140625" style="182" customWidth="1"/>
    <col min="8236" max="8236" width="15.140625" style="182" customWidth="1"/>
    <col min="8237" max="8237" width="11.5703125" style="182" customWidth="1"/>
    <col min="8238" max="8238" width="4" style="182" customWidth="1"/>
    <col min="8239" max="8239" width="0" style="182" hidden="1" customWidth="1"/>
    <col min="8240" max="8240" width="4" style="182" customWidth="1"/>
    <col min="8241" max="8242" width="3.7109375" style="182" customWidth="1"/>
    <col min="8243" max="8243" width="7.42578125" style="182" bestFit="1" customWidth="1"/>
    <col min="8244" max="8244" width="3.28515625" style="182" customWidth="1"/>
    <col min="8245" max="8245" width="1.5703125" style="182" customWidth="1"/>
    <col min="8246" max="8323" width="1.140625" style="182" customWidth="1"/>
    <col min="8324" max="8489" width="4.7109375" style="182"/>
    <col min="8490" max="8490" width="1.42578125" style="182" customWidth="1"/>
    <col min="8491" max="8491" width="1.140625" style="182" customWidth="1"/>
    <col min="8492" max="8492" width="15.140625" style="182" customWidth="1"/>
    <col min="8493" max="8493" width="11.5703125" style="182" customWidth="1"/>
    <col min="8494" max="8494" width="4" style="182" customWidth="1"/>
    <col min="8495" max="8495" width="0" style="182" hidden="1" customWidth="1"/>
    <col min="8496" max="8496" width="4" style="182" customWidth="1"/>
    <col min="8497" max="8498" width="3.7109375" style="182" customWidth="1"/>
    <col min="8499" max="8499" width="7.42578125" style="182" bestFit="1" customWidth="1"/>
    <col min="8500" max="8500" width="3.28515625" style="182" customWidth="1"/>
    <col min="8501" max="8501" width="1.5703125" style="182" customWidth="1"/>
    <col min="8502" max="8579" width="1.140625" style="182" customWidth="1"/>
    <col min="8580" max="8745" width="4.7109375" style="182"/>
    <col min="8746" max="8746" width="1.42578125" style="182" customWidth="1"/>
    <col min="8747" max="8747" width="1.140625" style="182" customWidth="1"/>
    <col min="8748" max="8748" width="15.140625" style="182" customWidth="1"/>
    <col min="8749" max="8749" width="11.5703125" style="182" customWidth="1"/>
    <col min="8750" max="8750" width="4" style="182" customWidth="1"/>
    <col min="8751" max="8751" width="0" style="182" hidden="1" customWidth="1"/>
    <col min="8752" max="8752" width="4" style="182" customWidth="1"/>
    <col min="8753" max="8754" width="3.7109375" style="182" customWidth="1"/>
    <col min="8755" max="8755" width="7.42578125" style="182" bestFit="1" customWidth="1"/>
    <col min="8756" max="8756" width="3.28515625" style="182" customWidth="1"/>
    <col min="8757" max="8757" width="1.5703125" style="182" customWidth="1"/>
    <col min="8758" max="8835" width="1.140625" style="182" customWidth="1"/>
    <col min="8836" max="9001" width="4.7109375" style="182"/>
    <col min="9002" max="9002" width="1.42578125" style="182" customWidth="1"/>
    <col min="9003" max="9003" width="1.140625" style="182" customWidth="1"/>
    <col min="9004" max="9004" width="15.140625" style="182" customWidth="1"/>
    <col min="9005" max="9005" width="11.5703125" style="182" customWidth="1"/>
    <col min="9006" max="9006" width="4" style="182" customWidth="1"/>
    <col min="9007" max="9007" width="0" style="182" hidden="1" customWidth="1"/>
    <col min="9008" max="9008" width="4" style="182" customWidth="1"/>
    <col min="9009" max="9010" width="3.7109375" style="182" customWidth="1"/>
    <col min="9011" max="9011" width="7.42578125" style="182" bestFit="1" customWidth="1"/>
    <col min="9012" max="9012" width="3.28515625" style="182" customWidth="1"/>
    <col min="9013" max="9013" width="1.5703125" style="182" customWidth="1"/>
    <col min="9014" max="9091" width="1.140625" style="182" customWidth="1"/>
    <col min="9092" max="9257" width="4.7109375" style="182"/>
    <col min="9258" max="9258" width="1.42578125" style="182" customWidth="1"/>
    <col min="9259" max="9259" width="1.140625" style="182" customWidth="1"/>
    <col min="9260" max="9260" width="15.140625" style="182" customWidth="1"/>
    <col min="9261" max="9261" width="11.5703125" style="182" customWidth="1"/>
    <col min="9262" max="9262" width="4" style="182" customWidth="1"/>
    <col min="9263" max="9263" width="0" style="182" hidden="1" customWidth="1"/>
    <col min="9264" max="9264" width="4" style="182" customWidth="1"/>
    <col min="9265" max="9266" width="3.7109375" style="182" customWidth="1"/>
    <col min="9267" max="9267" width="7.42578125" style="182" bestFit="1" customWidth="1"/>
    <col min="9268" max="9268" width="3.28515625" style="182" customWidth="1"/>
    <col min="9269" max="9269" width="1.5703125" style="182" customWidth="1"/>
    <col min="9270" max="9347" width="1.140625" style="182" customWidth="1"/>
    <col min="9348" max="9513" width="4.7109375" style="182"/>
    <col min="9514" max="9514" width="1.42578125" style="182" customWidth="1"/>
    <col min="9515" max="9515" width="1.140625" style="182" customWidth="1"/>
    <col min="9516" max="9516" width="15.140625" style="182" customWidth="1"/>
    <col min="9517" max="9517" width="11.5703125" style="182" customWidth="1"/>
    <col min="9518" max="9518" width="4" style="182" customWidth="1"/>
    <col min="9519" max="9519" width="0" style="182" hidden="1" customWidth="1"/>
    <col min="9520" max="9520" width="4" style="182" customWidth="1"/>
    <col min="9521" max="9522" width="3.7109375" style="182" customWidth="1"/>
    <col min="9523" max="9523" width="7.42578125" style="182" bestFit="1" customWidth="1"/>
    <col min="9524" max="9524" width="3.28515625" style="182" customWidth="1"/>
    <col min="9525" max="9525" width="1.5703125" style="182" customWidth="1"/>
    <col min="9526" max="9603" width="1.140625" style="182" customWidth="1"/>
    <col min="9604" max="9769" width="4.7109375" style="182"/>
    <col min="9770" max="9770" width="1.42578125" style="182" customWidth="1"/>
    <col min="9771" max="9771" width="1.140625" style="182" customWidth="1"/>
    <col min="9772" max="9772" width="15.140625" style="182" customWidth="1"/>
    <col min="9773" max="9773" width="11.5703125" style="182" customWidth="1"/>
    <col min="9774" max="9774" width="4" style="182" customWidth="1"/>
    <col min="9775" max="9775" width="0" style="182" hidden="1" customWidth="1"/>
    <col min="9776" max="9776" width="4" style="182" customWidth="1"/>
    <col min="9777" max="9778" width="3.7109375" style="182" customWidth="1"/>
    <col min="9779" max="9779" width="7.42578125" style="182" bestFit="1" customWidth="1"/>
    <col min="9780" max="9780" width="3.28515625" style="182" customWidth="1"/>
    <col min="9781" max="9781" width="1.5703125" style="182" customWidth="1"/>
    <col min="9782" max="9859" width="1.140625" style="182" customWidth="1"/>
    <col min="9860" max="10025" width="4.7109375" style="182"/>
    <col min="10026" max="10026" width="1.42578125" style="182" customWidth="1"/>
    <col min="10027" max="10027" width="1.140625" style="182" customWidth="1"/>
    <col min="10028" max="10028" width="15.140625" style="182" customWidth="1"/>
    <col min="10029" max="10029" width="11.5703125" style="182" customWidth="1"/>
    <col min="10030" max="10030" width="4" style="182" customWidth="1"/>
    <col min="10031" max="10031" width="0" style="182" hidden="1" customWidth="1"/>
    <col min="10032" max="10032" width="4" style="182" customWidth="1"/>
    <col min="10033" max="10034" width="3.7109375" style="182" customWidth="1"/>
    <col min="10035" max="10035" width="7.42578125" style="182" bestFit="1" customWidth="1"/>
    <col min="10036" max="10036" width="3.28515625" style="182" customWidth="1"/>
    <col min="10037" max="10037" width="1.5703125" style="182" customWidth="1"/>
    <col min="10038" max="10115" width="1.140625" style="182" customWidth="1"/>
    <col min="10116" max="10281" width="4.7109375" style="182"/>
    <col min="10282" max="10282" width="1.42578125" style="182" customWidth="1"/>
    <col min="10283" max="10283" width="1.140625" style="182" customWidth="1"/>
    <col min="10284" max="10284" width="15.140625" style="182" customWidth="1"/>
    <col min="10285" max="10285" width="11.5703125" style="182" customWidth="1"/>
    <col min="10286" max="10286" width="4" style="182" customWidth="1"/>
    <col min="10287" max="10287" width="0" style="182" hidden="1" customWidth="1"/>
    <col min="10288" max="10288" width="4" style="182" customWidth="1"/>
    <col min="10289" max="10290" width="3.7109375" style="182" customWidth="1"/>
    <col min="10291" max="10291" width="7.42578125" style="182" bestFit="1" customWidth="1"/>
    <col min="10292" max="10292" width="3.28515625" style="182" customWidth="1"/>
    <col min="10293" max="10293" width="1.5703125" style="182" customWidth="1"/>
    <col min="10294" max="10371" width="1.140625" style="182" customWidth="1"/>
    <col min="10372" max="10537" width="4.7109375" style="182"/>
    <col min="10538" max="10538" width="1.42578125" style="182" customWidth="1"/>
    <col min="10539" max="10539" width="1.140625" style="182" customWidth="1"/>
    <col min="10540" max="10540" width="15.140625" style="182" customWidth="1"/>
    <col min="10541" max="10541" width="11.5703125" style="182" customWidth="1"/>
    <col min="10542" max="10542" width="4" style="182" customWidth="1"/>
    <col min="10543" max="10543" width="0" style="182" hidden="1" customWidth="1"/>
    <col min="10544" max="10544" width="4" style="182" customWidth="1"/>
    <col min="10545" max="10546" width="3.7109375" style="182" customWidth="1"/>
    <col min="10547" max="10547" width="7.42578125" style="182" bestFit="1" customWidth="1"/>
    <col min="10548" max="10548" width="3.28515625" style="182" customWidth="1"/>
    <col min="10549" max="10549" width="1.5703125" style="182" customWidth="1"/>
    <col min="10550" max="10627" width="1.140625" style="182" customWidth="1"/>
    <col min="10628" max="10793" width="4.7109375" style="182"/>
    <col min="10794" max="10794" width="1.42578125" style="182" customWidth="1"/>
    <col min="10795" max="10795" width="1.140625" style="182" customWidth="1"/>
    <col min="10796" max="10796" width="15.140625" style="182" customWidth="1"/>
    <col min="10797" max="10797" width="11.5703125" style="182" customWidth="1"/>
    <col min="10798" max="10798" width="4" style="182" customWidth="1"/>
    <col min="10799" max="10799" width="0" style="182" hidden="1" customWidth="1"/>
    <col min="10800" max="10800" width="4" style="182" customWidth="1"/>
    <col min="10801" max="10802" width="3.7109375" style="182" customWidth="1"/>
    <col min="10803" max="10803" width="7.42578125" style="182" bestFit="1" customWidth="1"/>
    <col min="10804" max="10804" width="3.28515625" style="182" customWidth="1"/>
    <col min="10805" max="10805" width="1.5703125" style="182" customWidth="1"/>
    <col min="10806" max="10883" width="1.140625" style="182" customWidth="1"/>
    <col min="10884" max="11049" width="4.7109375" style="182"/>
    <col min="11050" max="11050" width="1.42578125" style="182" customWidth="1"/>
    <col min="11051" max="11051" width="1.140625" style="182" customWidth="1"/>
    <col min="11052" max="11052" width="15.140625" style="182" customWidth="1"/>
    <col min="11053" max="11053" width="11.5703125" style="182" customWidth="1"/>
    <col min="11054" max="11054" width="4" style="182" customWidth="1"/>
    <col min="11055" max="11055" width="0" style="182" hidden="1" customWidth="1"/>
    <col min="11056" max="11056" width="4" style="182" customWidth="1"/>
    <col min="11057" max="11058" width="3.7109375" style="182" customWidth="1"/>
    <col min="11059" max="11059" width="7.42578125" style="182" bestFit="1" customWidth="1"/>
    <col min="11060" max="11060" width="3.28515625" style="182" customWidth="1"/>
    <col min="11061" max="11061" width="1.5703125" style="182" customWidth="1"/>
    <col min="11062" max="11139" width="1.140625" style="182" customWidth="1"/>
    <col min="11140" max="11305" width="4.7109375" style="182"/>
    <col min="11306" max="11306" width="1.42578125" style="182" customWidth="1"/>
    <col min="11307" max="11307" width="1.140625" style="182" customWidth="1"/>
    <col min="11308" max="11308" width="15.140625" style="182" customWidth="1"/>
    <col min="11309" max="11309" width="11.5703125" style="182" customWidth="1"/>
    <col min="11310" max="11310" width="4" style="182" customWidth="1"/>
    <col min="11311" max="11311" width="0" style="182" hidden="1" customWidth="1"/>
    <col min="11312" max="11312" width="4" style="182" customWidth="1"/>
    <col min="11313" max="11314" width="3.7109375" style="182" customWidth="1"/>
    <col min="11315" max="11315" width="7.42578125" style="182" bestFit="1" customWidth="1"/>
    <col min="11316" max="11316" width="3.28515625" style="182" customWidth="1"/>
    <col min="11317" max="11317" width="1.5703125" style="182" customWidth="1"/>
    <col min="11318" max="11395" width="1.140625" style="182" customWidth="1"/>
    <col min="11396" max="11561" width="4.7109375" style="182"/>
    <col min="11562" max="11562" width="1.42578125" style="182" customWidth="1"/>
    <col min="11563" max="11563" width="1.140625" style="182" customWidth="1"/>
    <col min="11564" max="11564" width="15.140625" style="182" customWidth="1"/>
    <col min="11565" max="11565" width="11.5703125" style="182" customWidth="1"/>
    <col min="11566" max="11566" width="4" style="182" customWidth="1"/>
    <col min="11567" max="11567" width="0" style="182" hidden="1" customWidth="1"/>
    <col min="11568" max="11568" width="4" style="182" customWidth="1"/>
    <col min="11569" max="11570" width="3.7109375" style="182" customWidth="1"/>
    <col min="11571" max="11571" width="7.42578125" style="182" bestFit="1" customWidth="1"/>
    <col min="11572" max="11572" width="3.28515625" style="182" customWidth="1"/>
    <col min="11573" max="11573" width="1.5703125" style="182" customWidth="1"/>
    <col min="11574" max="11651" width="1.140625" style="182" customWidth="1"/>
    <col min="11652" max="11817" width="4.7109375" style="182"/>
    <col min="11818" max="11818" width="1.42578125" style="182" customWidth="1"/>
    <col min="11819" max="11819" width="1.140625" style="182" customWidth="1"/>
    <col min="11820" max="11820" width="15.140625" style="182" customWidth="1"/>
    <col min="11821" max="11821" width="11.5703125" style="182" customWidth="1"/>
    <col min="11822" max="11822" width="4" style="182" customWidth="1"/>
    <col min="11823" max="11823" width="0" style="182" hidden="1" customWidth="1"/>
    <col min="11824" max="11824" width="4" style="182" customWidth="1"/>
    <col min="11825" max="11826" width="3.7109375" style="182" customWidth="1"/>
    <col min="11827" max="11827" width="7.42578125" style="182" bestFit="1" customWidth="1"/>
    <col min="11828" max="11828" width="3.28515625" style="182" customWidth="1"/>
    <col min="11829" max="11829" width="1.5703125" style="182" customWidth="1"/>
    <col min="11830" max="11907" width="1.140625" style="182" customWidth="1"/>
    <col min="11908" max="12073" width="4.7109375" style="182"/>
    <col min="12074" max="12074" width="1.42578125" style="182" customWidth="1"/>
    <col min="12075" max="12075" width="1.140625" style="182" customWidth="1"/>
    <col min="12076" max="12076" width="15.140625" style="182" customWidth="1"/>
    <col min="12077" max="12077" width="11.5703125" style="182" customWidth="1"/>
    <col min="12078" max="12078" width="4" style="182" customWidth="1"/>
    <col min="12079" max="12079" width="0" style="182" hidden="1" customWidth="1"/>
    <col min="12080" max="12080" width="4" style="182" customWidth="1"/>
    <col min="12081" max="12082" width="3.7109375" style="182" customWidth="1"/>
    <col min="12083" max="12083" width="7.42578125" style="182" bestFit="1" customWidth="1"/>
    <col min="12084" max="12084" width="3.28515625" style="182" customWidth="1"/>
    <col min="12085" max="12085" width="1.5703125" style="182" customWidth="1"/>
    <col min="12086" max="12163" width="1.140625" style="182" customWidth="1"/>
    <col min="12164" max="12329" width="4.7109375" style="182"/>
    <col min="12330" max="12330" width="1.42578125" style="182" customWidth="1"/>
    <col min="12331" max="12331" width="1.140625" style="182" customWidth="1"/>
    <col min="12332" max="12332" width="15.140625" style="182" customWidth="1"/>
    <col min="12333" max="12333" width="11.5703125" style="182" customWidth="1"/>
    <col min="12334" max="12334" width="4" style="182" customWidth="1"/>
    <col min="12335" max="12335" width="0" style="182" hidden="1" customWidth="1"/>
    <col min="12336" max="12336" width="4" style="182" customWidth="1"/>
    <col min="12337" max="12338" width="3.7109375" style="182" customWidth="1"/>
    <col min="12339" max="12339" width="7.42578125" style="182" bestFit="1" customWidth="1"/>
    <col min="12340" max="12340" width="3.28515625" style="182" customWidth="1"/>
    <col min="12341" max="12341" width="1.5703125" style="182" customWidth="1"/>
    <col min="12342" max="12419" width="1.140625" style="182" customWidth="1"/>
    <col min="12420" max="12585" width="4.7109375" style="182"/>
    <col min="12586" max="12586" width="1.42578125" style="182" customWidth="1"/>
    <col min="12587" max="12587" width="1.140625" style="182" customWidth="1"/>
    <col min="12588" max="12588" width="15.140625" style="182" customWidth="1"/>
    <col min="12589" max="12589" width="11.5703125" style="182" customWidth="1"/>
    <col min="12590" max="12590" width="4" style="182" customWidth="1"/>
    <col min="12591" max="12591" width="0" style="182" hidden="1" customWidth="1"/>
    <col min="12592" max="12592" width="4" style="182" customWidth="1"/>
    <col min="12593" max="12594" width="3.7109375" style="182" customWidth="1"/>
    <col min="12595" max="12595" width="7.42578125" style="182" bestFit="1" customWidth="1"/>
    <col min="12596" max="12596" width="3.28515625" style="182" customWidth="1"/>
    <col min="12597" max="12597" width="1.5703125" style="182" customWidth="1"/>
    <col min="12598" max="12675" width="1.140625" style="182" customWidth="1"/>
    <col min="12676" max="12841" width="4.7109375" style="182"/>
    <col min="12842" max="12842" width="1.42578125" style="182" customWidth="1"/>
    <col min="12843" max="12843" width="1.140625" style="182" customWidth="1"/>
    <col min="12844" max="12844" width="15.140625" style="182" customWidth="1"/>
    <col min="12845" max="12845" width="11.5703125" style="182" customWidth="1"/>
    <col min="12846" max="12846" width="4" style="182" customWidth="1"/>
    <col min="12847" max="12847" width="0" style="182" hidden="1" customWidth="1"/>
    <col min="12848" max="12848" width="4" style="182" customWidth="1"/>
    <col min="12849" max="12850" width="3.7109375" style="182" customWidth="1"/>
    <col min="12851" max="12851" width="7.42578125" style="182" bestFit="1" customWidth="1"/>
    <col min="12852" max="12852" width="3.28515625" style="182" customWidth="1"/>
    <col min="12853" max="12853" width="1.5703125" style="182" customWidth="1"/>
    <col min="12854" max="12931" width="1.140625" style="182" customWidth="1"/>
    <col min="12932" max="13097" width="4.7109375" style="182"/>
    <col min="13098" max="13098" width="1.42578125" style="182" customWidth="1"/>
    <col min="13099" max="13099" width="1.140625" style="182" customWidth="1"/>
    <col min="13100" max="13100" width="15.140625" style="182" customWidth="1"/>
    <col min="13101" max="13101" width="11.5703125" style="182" customWidth="1"/>
    <col min="13102" max="13102" width="4" style="182" customWidth="1"/>
    <col min="13103" max="13103" width="0" style="182" hidden="1" customWidth="1"/>
    <col min="13104" max="13104" width="4" style="182" customWidth="1"/>
    <col min="13105" max="13106" width="3.7109375" style="182" customWidth="1"/>
    <col min="13107" max="13107" width="7.42578125" style="182" bestFit="1" customWidth="1"/>
    <col min="13108" max="13108" width="3.28515625" style="182" customWidth="1"/>
    <col min="13109" max="13109" width="1.5703125" style="182" customWidth="1"/>
    <col min="13110" max="13187" width="1.140625" style="182" customWidth="1"/>
    <col min="13188" max="13353" width="4.7109375" style="182"/>
    <col min="13354" max="13354" width="1.42578125" style="182" customWidth="1"/>
    <col min="13355" max="13355" width="1.140625" style="182" customWidth="1"/>
    <col min="13356" max="13356" width="15.140625" style="182" customWidth="1"/>
    <col min="13357" max="13357" width="11.5703125" style="182" customWidth="1"/>
    <col min="13358" max="13358" width="4" style="182" customWidth="1"/>
    <col min="13359" max="13359" width="0" style="182" hidden="1" customWidth="1"/>
    <col min="13360" max="13360" width="4" style="182" customWidth="1"/>
    <col min="13361" max="13362" width="3.7109375" style="182" customWidth="1"/>
    <col min="13363" max="13363" width="7.42578125" style="182" bestFit="1" customWidth="1"/>
    <col min="13364" max="13364" width="3.28515625" style="182" customWidth="1"/>
    <col min="13365" max="13365" width="1.5703125" style="182" customWidth="1"/>
    <col min="13366" max="13443" width="1.140625" style="182" customWidth="1"/>
    <col min="13444" max="13609" width="4.7109375" style="182"/>
    <col min="13610" max="13610" width="1.42578125" style="182" customWidth="1"/>
    <col min="13611" max="13611" width="1.140625" style="182" customWidth="1"/>
    <col min="13612" max="13612" width="15.140625" style="182" customWidth="1"/>
    <col min="13613" max="13613" width="11.5703125" style="182" customWidth="1"/>
    <col min="13614" max="13614" width="4" style="182" customWidth="1"/>
    <col min="13615" max="13615" width="0" style="182" hidden="1" customWidth="1"/>
    <col min="13616" max="13616" width="4" style="182" customWidth="1"/>
    <col min="13617" max="13618" width="3.7109375" style="182" customWidth="1"/>
    <col min="13619" max="13619" width="7.42578125" style="182" bestFit="1" customWidth="1"/>
    <col min="13620" max="13620" width="3.28515625" style="182" customWidth="1"/>
    <col min="13621" max="13621" width="1.5703125" style="182" customWidth="1"/>
    <col min="13622" max="13699" width="1.140625" style="182" customWidth="1"/>
    <col min="13700" max="13865" width="4.7109375" style="182"/>
    <col min="13866" max="13866" width="1.42578125" style="182" customWidth="1"/>
    <col min="13867" max="13867" width="1.140625" style="182" customWidth="1"/>
    <col min="13868" max="13868" width="15.140625" style="182" customWidth="1"/>
    <col min="13869" max="13869" width="11.5703125" style="182" customWidth="1"/>
    <col min="13870" max="13870" width="4" style="182" customWidth="1"/>
    <col min="13871" max="13871" width="0" style="182" hidden="1" customWidth="1"/>
    <col min="13872" max="13872" width="4" style="182" customWidth="1"/>
    <col min="13873" max="13874" width="3.7109375" style="182" customWidth="1"/>
    <col min="13875" max="13875" width="7.42578125" style="182" bestFit="1" customWidth="1"/>
    <col min="13876" max="13876" width="3.28515625" style="182" customWidth="1"/>
    <col min="13877" max="13877" width="1.5703125" style="182" customWidth="1"/>
    <col min="13878" max="13955" width="1.140625" style="182" customWidth="1"/>
    <col min="13956" max="14121" width="4.7109375" style="182"/>
    <col min="14122" max="14122" width="1.42578125" style="182" customWidth="1"/>
    <col min="14123" max="14123" width="1.140625" style="182" customWidth="1"/>
    <col min="14124" max="14124" width="15.140625" style="182" customWidth="1"/>
    <col min="14125" max="14125" width="11.5703125" style="182" customWidth="1"/>
    <col min="14126" max="14126" width="4" style="182" customWidth="1"/>
    <col min="14127" max="14127" width="0" style="182" hidden="1" customWidth="1"/>
    <col min="14128" max="14128" width="4" style="182" customWidth="1"/>
    <col min="14129" max="14130" width="3.7109375" style="182" customWidth="1"/>
    <col min="14131" max="14131" width="7.42578125" style="182" bestFit="1" customWidth="1"/>
    <col min="14132" max="14132" width="3.28515625" style="182" customWidth="1"/>
    <col min="14133" max="14133" width="1.5703125" style="182" customWidth="1"/>
    <col min="14134" max="14211" width="1.140625" style="182" customWidth="1"/>
    <col min="14212" max="14377" width="4.7109375" style="182"/>
    <col min="14378" max="14378" width="1.42578125" style="182" customWidth="1"/>
    <col min="14379" max="14379" width="1.140625" style="182" customWidth="1"/>
    <col min="14380" max="14380" width="15.140625" style="182" customWidth="1"/>
    <col min="14381" max="14381" width="11.5703125" style="182" customWidth="1"/>
    <col min="14382" max="14382" width="4" style="182" customWidth="1"/>
    <col min="14383" max="14383" width="0" style="182" hidden="1" customWidth="1"/>
    <col min="14384" max="14384" width="4" style="182" customWidth="1"/>
    <col min="14385" max="14386" width="3.7109375" style="182" customWidth="1"/>
    <col min="14387" max="14387" width="7.42578125" style="182" bestFit="1" customWidth="1"/>
    <col min="14388" max="14388" width="3.28515625" style="182" customWidth="1"/>
    <col min="14389" max="14389" width="1.5703125" style="182" customWidth="1"/>
    <col min="14390" max="14467" width="1.140625" style="182" customWidth="1"/>
    <col min="14468" max="14633" width="4.7109375" style="182"/>
    <col min="14634" max="14634" width="1.42578125" style="182" customWidth="1"/>
    <col min="14635" max="14635" width="1.140625" style="182" customWidth="1"/>
    <col min="14636" max="14636" width="15.140625" style="182" customWidth="1"/>
    <col min="14637" max="14637" width="11.5703125" style="182" customWidth="1"/>
    <col min="14638" max="14638" width="4" style="182" customWidth="1"/>
    <col min="14639" max="14639" width="0" style="182" hidden="1" customWidth="1"/>
    <col min="14640" max="14640" width="4" style="182" customWidth="1"/>
    <col min="14641" max="14642" width="3.7109375" style="182" customWidth="1"/>
    <col min="14643" max="14643" width="7.42578125" style="182" bestFit="1" customWidth="1"/>
    <col min="14644" max="14644" width="3.28515625" style="182" customWidth="1"/>
    <col min="14645" max="14645" width="1.5703125" style="182" customWidth="1"/>
    <col min="14646" max="14723" width="1.140625" style="182" customWidth="1"/>
    <col min="14724" max="14889" width="4.7109375" style="182"/>
    <col min="14890" max="14890" width="1.42578125" style="182" customWidth="1"/>
    <col min="14891" max="14891" width="1.140625" style="182" customWidth="1"/>
    <col min="14892" max="14892" width="15.140625" style="182" customWidth="1"/>
    <col min="14893" max="14893" width="11.5703125" style="182" customWidth="1"/>
    <col min="14894" max="14894" width="4" style="182" customWidth="1"/>
    <col min="14895" max="14895" width="0" style="182" hidden="1" customWidth="1"/>
    <col min="14896" max="14896" width="4" style="182" customWidth="1"/>
    <col min="14897" max="14898" width="3.7109375" style="182" customWidth="1"/>
    <col min="14899" max="14899" width="7.42578125" style="182" bestFit="1" customWidth="1"/>
    <col min="14900" max="14900" width="3.28515625" style="182" customWidth="1"/>
    <col min="14901" max="14901" width="1.5703125" style="182" customWidth="1"/>
    <col min="14902" max="14979" width="1.140625" style="182" customWidth="1"/>
    <col min="14980" max="15145" width="4.7109375" style="182"/>
    <col min="15146" max="15146" width="1.42578125" style="182" customWidth="1"/>
    <col min="15147" max="15147" width="1.140625" style="182" customWidth="1"/>
    <col min="15148" max="15148" width="15.140625" style="182" customWidth="1"/>
    <col min="15149" max="15149" width="11.5703125" style="182" customWidth="1"/>
    <col min="15150" max="15150" width="4" style="182" customWidth="1"/>
    <col min="15151" max="15151" width="0" style="182" hidden="1" customWidth="1"/>
    <col min="15152" max="15152" width="4" style="182" customWidth="1"/>
    <col min="15153" max="15154" width="3.7109375" style="182" customWidth="1"/>
    <col min="15155" max="15155" width="7.42578125" style="182" bestFit="1" customWidth="1"/>
    <col min="15156" max="15156" width="3.28515625" style="182" customWidth="1"/>
    <col min="15157" max="15157" width="1.5703125" style="182" customWidth="1"/>
    <col min="15158" max="15235" width="1.140625" style="182" customWidth="1"/>
    <col min="15236" max="15401" width="4.7109375" style="182"/>
    <col min="15402" max="15402" width="1.42578125" style="182" customWidth="1"/>
    <col min="15403" max="15403" width="1.140625" style="182" customWidth="1"/>
    <col min="15404" max="15404" width="15.140625" style="182" customWidth="1"/>
    <col min="15405" max="15405" width="11.5703125" style="182" customWidth="1"/>
    <col min="15406" max="15406" width="4" style="182" customWidth="1"/>
    <col min="15407" max="15407" width="0" style="182" hidden="1" customWidth="1"/>
    <col min="15408" max="15408" width="4" style="182" customWidth="1"/>
    <col min="15409" max="15410" width="3.7109375" style="182" customWidth="1"/>
    <col min="15411" max="15411" width="7.42578125" style="182" bestFit="1" customWidth="1"/>
    <col min="15412" max="15412" width="3.28515625" style="182" customWidth="1"/>
    <col min="15413" max="15413" width="1.5703125" style="182" customWidth="1"/>
    <col min="15414" max="15491" width="1.140625" style="182" customWidth="1"/>
    <col min="15492" max="15657" width="4.7109375" style="182"/>
    <col min="15658" max="15658" width="1.42578125" style="182" customWidth="1"/>
    <col min="15659" max="15659" width="1.140625" style="182" customWidth="1"/>
    <col min="15660" max="15660" width="15.140625" style="182" customWidth="1"/>
    <col min="15661" max="15661" width="11.5703125" style="182" customWidth="1"/>
    <col min="15662" max="15662" width="4" style="182" customWidth="1"/>
    <col min="15663" max="15663" width="0" style="182" hidden="1" customWidth="1"/>
    <col min="15664" max="15664" width="4" style="182" customWidth="1"/>
    <col min="15665" max="15666" width="3.7109375" style="182" customWidth="1"/>
    <col min="15667" max="15667" width="7.42578125" style="182" bestFit="1" customWidth="1"/>
    <col min="15668" max="15668" width="3.28515625" style="182" customWidth="1"/>
    <col min="15669" max="15669" width="1.5703125" style="182" customWidth="1"/>
    <col min="15670" max="15747" width="1.140625" style="182" customWidth="1"/>
    <col min="15748" max="15913" width="4.7109375" style="182"/>
    <col min="15914" max="15914" width="1.42578125" style="182" customWidth="1"/>
    <col min="15915" max="15915" width="1.140625" style="182" customWidth="1"/>
    <col min="15916" max="15916" width="15.140625" style="182" customWidth="1"/>
    <col min="15917" max="15917" width="11.5703125" style="182" customWidth="1"/>
    <col min="15918" max="15918" width="4" style="182" customWidth="1"/>
    <col min="15919" max="15919" width="0" style="182" hidden="1" customWidth="1"/>
    <col min="15920" max="15920" width="4" style="182" customWidth="1"/>
    <col min="15921" max="15922" width="3.7109375" style="182" customWidth="1"/>
    <col min="15923" max="15923" width="7.42578125" style="182" bestFit="1" customWidth="1"/>
    <col min="15924" max="15924" width="3.28515625" style="182" customWidth="1"/>
    <col min="15925" max="15925" width="1.5703125" style="182" customWidth="1"/>
    <col min="15926" max="16003" width="1.140625" style="182" customWidth="1"/>
    <col min="16004" max="16169" width="4.7109375" style="182"/>
    <col min="16170" max="16170" width="1.42578125" style="182" customWidth="1"/>
    <col min="16171" max="16171" width="1.140625" style="182" customWidth="1"/>
    <col min="16172" max="16172" width="15.140625" style="182" customWidth="1"/>
    <col min="16173" max="16173" width="11.5703125" style="182" customWidth="1"/>
    <col min="16174" max="16174" width="4" style="182" customWidth="1"/>
    <col min="16175" max="16175" width="0" style="182" hidden="1" customWidth="1"/>
    <col min="16176" max="16176" width="4" style="182" customWidth="1"/>
    <col min="16177" max="16178" width="3.7109375" style="182" customWidth="1"/>
    <col min="16179" max="16179" width="7.42578125" style="182" bestFit="1" customWidth="1"/>
    <col min="16180" max="16180" width="3.28515625" style="182" customWidth="1"/>
    <col min="16181" max="16181" width="1.5703125" style="182" customWidth="1"/>
    <col min="16182" max="16259" width="1.140625" style="182" customWidth="1"/>
    <col min="16260" max="16384" width="4.7109375" style="182"/>
  </cols>
  <sheetData>
    <row r="1" spans="1:152" ht="25.5" customHeight="1" x14ac:dyDescent="0.2">
      <c r="A1" s="2"/>
      <c r="B1" s="143" t="s">
        <v>126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144"/>
      <c r="EJ1" s="482"/>
      <c r="EK1" s="483"/>
      <c r="EL1" s="483"/>
      <c r="EM1" s="483"/>
      <c r="EN1" s="483"/>
      <c r="EO1" s="482"/>
      <c r="EP1" s="482"/>
      <c r="EQ1" s="50"/>
    </row>
    <row r="2" spans="1:152" s="183" customFormat="1" ht="9" customHeight="1" x14ac:dyDescent="0.2">
      <c r="B2" s="864" t="s">
        <v>179</v>
      </c>
      <c r="C2" s="865"/>
      <c r="D2" s="865"/>
      <c r="E2" s="484"/>
      <c r="F2" s="652" t="s">
        <v>20</v>
      </c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  <c r="R2" s="652"/>
      <c r="S2" s="653"/>
      <c r="T2" s="642" t="s">
        <v>28</v>
      </c>
      <c r="U2" s="643"/>
      <c r="V2" s="643"/>
      <c r="W2" s="643"/>
      <c r="X2" s="643"/>
      <c r="Y2" s="643"/>
      <c r="Z2" s="643"/>
      <c r="AA2" s="643"/>
      <c r="AB2" s="643"/>
      <c r="AC2" s="643"/>
      <c r="AD2" s="643"/>
      <c r="AE2" s="643"/>
      <c r="AF2" s="643"/>
      <c r="AG2" s="643"/>
      <c r="AH2" s="643"/>
      <c r="AI2" s="643"/>
      <c r="AJ2" s="643"/>
      <c r="AK2" s="643"/>
      <c r="AL2" s="643"/>
      <c r="AM2" s="643"/>
      <c r="AN2" s="643"/>
      <c r="AO2" s="643"/>
      <c r="AP2" s="643"/>
      <c r="AQ2" s="654"/>
      <c r="AR2" s="642" t="s">
        <v>77</v>
      </c>
      <c r="AS2" s="643"/>
      <c r="AT2" s="643"/>
      <c r="AU2" s="643"/>
      <c r="AV2" s="643"/>
      <c r="AW2" s="643"/>
      <c r="AX2" s="643"/>
      <c r="AY2" s="643"/>
      <c r="AZ2" s="643"/>
      <c r="BA2" s="643"/>
      <c r="BB2" s="643"/>
      <c r="BC2" s="643"/>
      <c r="BD2" s="643"/>
      <c r="BE2" s="643"/>
      <c r="BF2" s="643"/>
      <c r="BG2" s="643"/>
      <c r="BH2" s="643"/>
      <c r="BI2" s="643"/>
      <c r="BJ2" s="643"/>
      <c r="BK2" s="643"/>
      <c r="BL2" s="643"/>
      <c r="BM2" s="643"/>
      <c r="BN2" s="643"/>
      <c r="BO2" s="654"/>
      <c r="BP2" s="642" t="s">
        <v>76</v>
      </c>
      <c r="BQ2" s="643"/>
      <c r="BR2" s="643"/>
      <c r="BS2" s="643"/>
      <c r="BT2" s="643"/>
      <c r="BU2" s="643"/>
      <c r="BV2" s="643"/>
      <c r="BW2" s="643"/>
      <c r="BX2" s="643"/>
      <c r="BY2" s="643"/>
      <c r="BZ2" s="643"/>
      <c r="CA2" s="643"/>
      <c r="CB2" s="643"/>
      <c r="CC2" s="643"/>
      <c r="CD2" s="643"/>
      <c r="CE2" s="643"/>
      <c r="CF2" s="643"/>
      <c r="CG2" s="643"/>
      <c r="CH2" s="643"/>
      <c r="CI2" s="643"/>
      <c r="CJ2" s="643"/>
      <c r="CK2" s="643"/>
      <c r="CL2" s="643"/>
      <c r="CM2" s="654"/>
      <c r="CN2" s="642" t="s">
        <v>75</v>
      </c>
      <c r="CO2" s="643"/>
      <c r="CP2" s="643"/>
      <c r="CQ2" s="643"/>
      <c r="CR2" s="643"/>
      <c r="CS2" s="643"/>
      <c r="CT2" s="643"/>
      <c r="CU2" s="643"/>
      <c r="CV2" s="643"/>
      <c r="CW2" s="643"/>
      <c r="CX2" s="643"/>
      <c r="CY2" s="643"/>
      <c r="CZ2" s="643"/>
      <c r="DA2" s="643"/>
      <c r="DB2" s="643"/>
      <c r="DC2" s="643"/>
      <c r="DD2" s="643"/>
      <c r="DE2" s="643"/>
      <c r="DF2" s="643"/>
      <c r="DG2" s="643"/>
      <c r="DH2" s="643"/>
      <c r="DI2" s="643"/>
      <c r="DJ2" s="643"/>
      <c r="DK2" s="654"/>
      <c r="DL2" s="642" t="s">
        <v>74</v>
      </c>
      <c r="DM2" s="643"/>
      <c r="DN2" s="643"/>
      <c r="DO2" s="643"/>
      <c r="DP2" s="643"/>
      <c r="DQ2" s="643"/>
      <c r="DR2" s="643"/>
      <c r="DS2" s="643"/>
      <c r="DT2" s="643"/>
      <c r="DU2" s="643"/>
      <c r="DV2" s="643"/>
      <c r="DW2" s="643"/>
      <c r="DX2" s="643"/>
      <c r="DY2" s="643"/>
      <c r="DZ2" s="643"/>
      <c r="EA2" s="643"/>
      <c r="EB2" s="643"/>
      <c r="EC2" s="643"/>
      <c r="EI2" s="484"/>
      <c r="EJ2" s="485"/>
      <c r="EK2" s="644">
        <f>SUM(EK3:EN3)</f>
        <v>0</v>
      </c>
      <c r="EL2" s="645"/>
      <c r="EM2" s="645"/>
      <c r="EN2" s="645"/>
      <c r="EO2" s="485"/>
      <c r="EP2" s="485"/>
      <c r="EQ2" s="68"/>
    </row>
    <row r="3" spans="1:152" s="184" customFormat="1" ht="9" customHeight="1" x14ac:dyDescent="0.15">
      <c r="B3" s="862"/>
      <c r="C3" s="863"/>
      <c r="D3" s="863"/>
      <c r="E3" s="486"/>
      <c r="F3" s="648" t="s">
        <v>7</v>
      </c>
      <c r="G3" s="649"/>
      <c r="H3" s="648" t="s">
        <v>8</v>
      </c>
      <c r="I3" s="649"/>
      <c r="J3" s="648" t="s">
        <v>9</v>
      </c>
      <c r="K3" s="649"/>
      <c r="L3" s="648" t="s">
        <v>10</v>
      </c>
      <c r="M3" s="649"/>
      <c r="N3" s="648" t="s">
        <v>11</v>
      </c>
      <c r="O3" s="649"/>
      <c r="P3" s="648" t="s">
        <v>12</v>
      </c>
      <c r="Q3" s="649"/>
      <c r="R3" s="648" t="s">
        <v>13</v>
      </c>
      <c r="S3" s="649"/>
      <c r="T3" s="648" t="s">
        <v>2</v>
      </c>
      <c r="U3" s="649"/>
      <c r="V3" s="648" t="s">
        <v>3</v>
      </c>
      <c r="W3" s="649"/>
      <c r="X3" s="648" t="s">
        <v>4</v>
      </c>
      <c r="Y3" s="649"/>
      <c r="Z3" s="648" t="s">
        <v>5</v>
      </c>
      <c r="AA3" s="649"/>
      <c r="AB3" s="648" t="s">
        <v>6</v>
      </c>
      <c r="AC3" s="649"/>
      <c r="AD3" s="648" t="s">
        <v>7</v>
      </c>
      <c r="AE3" s="649"/>
      <c r="AF3" s="648" t="s">
        <v>8</v>
      </c>
      <c r="AG3" s="649"/>
      <c r="AH3" s="648" t="s">
        <v>9</v>
      </c>
      <c r="AI3" s="649"/>
      <c r="AJ3" s="648" t="s">
        <v>10</v>
      </c>
      <c r="AK3" s="649"/>
      <c r="AL3" s="648" t="s">
        <v>11</v>
      </c>
      <c r="AM3" s="649"/>
      <c r="AN3" s="648" t="s">
        <v>12</v>
      </c>
      <c r="AO3" s="649"/>
      <c r="AP3" s="648" t="s">
        <v>13</v>
      </c>
      <c r="AQ3" s="649"/>
      <c r="AR3" s="648" t="s">
        <v>2</v>
      </c>
      <c r="AS3" s="649"/>
      <c r="AT3" s="648" t="s">
        <v>3</v>
      </c>
      <c r="AU3" s="649"/>
      <c r="AV3" s="648" t="s">
        <v>4</v>
      </c>
      <c r="AW3" s="649"/>
      <c r="AX3" s="648" t="s">
        <v>5</v>
      </c>
      <c r="AY3" s="649"/>
      <c r="AZ3" s="648" t="s">
        <v>6</v>
      </c>
      <c r="BA3" s="649"/>
      <c r="BB3" s="648" t="s">
        <v>7</v>
      </c>
      <c r="BC3" s="649"/>
      <c r="BD3" s="648" t="s">
        <v>8</v>
      </c>
      <c r="BE3" s="649"/>
      <c r="BF3" s="648" t="s">
        <v>9</v>
      </c>
      <c r="BG3" s="649"/>
      <c r="BH3" s="648" t="s">
        <v>10</v>
      </c>
      <c r="BI3" s="649"/>
      <c r="BJ3" s="648" t="s">
        <v>11</v>
      </c>
      <c r="BK3" s="649"/>
      <c r="BL3" s="648" t="s">
        <v>12</v>
      </c>
      <c r="BM3" s="649"/>
      <c r="BN3" s="648" t="s">
        <v>13</v>
      </c>
      <c r="BO3" s="649"/>
      <c r="BP3" s="648" t="s">
        <v>2</v>
      </c>
      <c r="BQ3" s="649"/>
      <c r="BR3" s="648" t="s">
        <v>3</v>
      </c>
      <c r="BS3" s="649"/>
      <c r="BT3" s="648" t="s">
        <v>4</v>
      </c>
      <c r="BU3" s="649"/>
      <c r="BV3" s="648" t="s">
        <v>5</v>
      </c>
      <c r="BW3" s="649"/>
      <c r="BX3" s="648" t="s">
        <v>6</v>
      </c>
      <c r="BY3" s="649"/>
      <c r="BZ3" s="648" t="s">
        <v>7</v>
      </c>
      <c r="CA3" s="649"/>
      <c r="CB3" s="648" t="s">
        <v>8</v>
      </c>
      <c r="CC3" s="649"/>
      <c r="CD3" s="648" t="s">
        <v>9</v>
      </c>
      <c r="CE3" s="649"/>
      <c r="CF3" s="648" t="s">
        <v>10</v>
      </c>
      <c r="CG3" s="649"/>
      <c r="CH3" s="648" t="s">
        <v>11</v>
      </c>
      <c r="CI3" s="649"/>
      <c r="CJ3" s="648" t="s">
        <v>12</v>
      </c>
      <c r="CK3" s="649"/>
      <c r="CL3" s="648" t="s">
        <v>13</v>
      </c>
      <c r="CM3" s="649"/>
      <c r="CN3" s="648" t="s">
        <v>2</v>
      </c>
      <c r="CO3" s="649"/>
      <c r="CP3" s="648" t="s">
        <v>3</v>
      </c>
      <c r="CQ3" s="649"/>
      <c r="CR3" s="648" t="s">
        <v>4</v>
      </c>
      <c r="CS3" s="649"/>
      <c r="CT3" s="648" t="s">
        <v>5</v>
      </c>
      <c r="CU3" s="649"/>
      <c r="CV3" s="648" t="s">
        <v>6</v>
      </c>
      <c r="CW3" s="649"/>
      <c r="CX3" s="648" t="s">
        <v>7</v>
      </c>
      <c r="CY3" s="649"/>
      <c r="CZ3" s="648" t="s">
        <v>8</v>
      </c>
      <c r="DA3" s="649"/>
      <c r="DB3" s="648" t="s">
        <v>9</v>
      </c>
      <c r="DC3" s="649"/>
      <c r="DD3" s="648" t="s">
        <v>10</v>
      </c>
      <c r="DE3" s="649"/>
      <c r="DF3" s="648" t="s">
        <v>11</v>
      </c>
      <c r="DG3" s="649"/>
      <c r="DH3" s="648" t="s">
        <v>12</v>
      </c>
      <c r="DI3" s="649"/>
      <c r="DJ3" s="648" t="s">
        <v>13</v>
      </c>
      <c r="DK3" s="649"/>
      <c r="DL3" s="648" t="s">
        <v>2</v>
      </c>
      <c r="DM3" s="649"/>
      <c r="DN3" s="648" t="s">
        <v>3</v>
      </c>
      <c r="DO3" s="649"/>
      <c r="DP3" s="648" t="s">
        <v>4</v>
      </c>
      <c r="DQ3" s="649"/>
      <c r="DR3" s="648" t="s">
        <v>5</v>
      </c>
      <c r="DS3" s="649"/>
      <c r="DT3" s="648" t="s">
        <v>6</v>
      </c>
      <c r="DU3" s="649"/>
      <c r="DV3" s="648" t="s">
        <v>7</v>
      </c>
      <c r="DW3" s="649"/>
      <c r="DX3" s="648" t="s">
        <v>8</v>
      </c>
      <c r="DY3" s="649"/>
      <c r="DZ3" s="648" t="s">
        <v>9</v>
      </c>
      <c r="EA3" s="649"/>
      <c r="EB3" s="648" t="s">
        <v>10</v>
      </c>
      <c r="EC3" s="649"/>
      <c r="EI3" s="486"/>
      <c r="EJ3" s="181"/>
      <c r="EK3" s="234">
        <f>SUM(EK18:EK61)</f>
        <v>0</v>
      </c>
      <c r="EL3" s="234">
        <f>SUM(EL18:EL61)</f>
        <v>0</v>
      </c>
      <c r="EM3" s="234">
        <f>SUM(EM18:EM61)</f>
        <v>0</v>
      </c>
      <c r="EN3" s="234">
        <f>SUM(EN18:EN61)</f>
        <v>0</v>
      </c>
      <c r="EO3" s="487"/>
      <c r="EP3" s="487"/>
      <c r="EQ3" s="481"/>
    </row>
    <row r="4" spans="1:152" ht="9" customHeight="1" x14ac:dyDescent="0.15">
      <c r="B4" s="186"/>
      <c r="C4" s="488" t="s">
        <v>57</v>
      </c>
      <c r="D4" s="489">
        <v>2200</v>
      </c>
      <c r="E4" s="144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50"/>
      <c r="EI4" s="144"/>
      <c r="EJ4" s="181"/>
      <c r="EK4" s="235"/>
      <c r="EL4" s="235"/>
      <c r="EM4" s="664">
        <f>SUM(EM3:EN3)</f>
        <v>0</v>
      </c>
      <c r="EN4" s="665"/>
      <c r="EO4" s="482"/>
      <c r="EP4" s="482"/>
      <c r="EQ4" s="50"/>
    </row>
    <row r="5" spans="1:152" ht="9" customHeight="1" thickBot="1" x14ac:dyDescent="0.2">
      <c r="B5" s="490"/>
      <c r="C5" s="55" t="s">
        <v>56</v>
      </c>
      <c r="D5" s="491">
        <f>ROUND(D4/12,0)</f>
        <v>183</v>
      </c>
      <c r="E5" s="144"/>
      <c r="F5" s="22"/>
      <c r="G5" s="22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22"/>
      <c r="EA5" s="22"/>
      <c r="EB5" s="22"/>
      <c r="EC5" s="22"/>
      <c r="ED5" s="50"/>
      <c r="EI5" s="144"/>
      <c r="EJ5" s="482"/>
      <c r="EK5" s="480"/>
      <c r="EL5" s="480"/>
      <c r="EM5" s="666"/>
      <c r="EN5" s="666"/>
      <c r="EO5" s="482"/>
      <c r="EP5" s="482"/>
      <c r="EQ5" s="50"/>
    </row>
    <row r="6" spans="1:152" ht="9" customHeight="1" x14ac:dyDescent="0.15">
      <c r="B6" s="214"/>
      <c r="C6" s="492" t="s">
        <v>58</v>
      </c>
      <c r="D6" s="493">
        <f>ROUND((D4-(20*8.5))/12,0)</f>
        <v>169</v>
      </c>
      <c r="F6" s="860" t="s">
        <v>20</v>
      </c>
      <c r="G6" s="860"/>
      <c r="H6" s="860"/>
      <c r="I6" s="860"/>
      <c r="J6" s="860"/>
      <c r="K6" s="860"/>
      <c r="L6" s="860"/>
      <c r="M6" s="860"/>
      <c r="N6" s="860"/>
      <c r="O6" s="860"/>
      <c r="P6" s="860"/>
      <c r="Q6" s="860"/>
      <c r="R6" s="860"/>
      <c r="S6" s="861"/>
      <c r="T6" s="642" t="str">
        <f>T2</f>
        <v>Jahr 2022</v>
      </c>
      <c r="U6" s="643"/>
      <c r="V6" s="643"/>
      <c r="W6" s="643"/>
      <c r="X6" s="643"/>
      <c r="Y6" s="643"/>
      <c r="Z6" s="643"/>
      <c r="AA6" s="643"/>
      <c r="AB6" s="643"/>
      <c r="AC6" s="643"/>
      <c r="AD6" s="643"/>
      <c r="AE6" s="643"/>
      <c r="AF6" s="643"/>
      <c r="AG6" s="643"/>
      <c r="AH6" s="643"/>
      <c r="AI6" s="643"/>
      <c r="AJ6" s="643"/>
      <c r="AK6" s="643"/>
      <c r="AL6" s="643"/>
      <c r="AM6" s="643"/>
      <c r="AN6" s="643"/>
      <c r="AO6" s="643"/>
      <c r="AP6" s="643"/>
      <c r="AQ6" s="654"/>
      <c r="AR6" s="642" t="str">
        <f>AR2</f>
        <v>Jahr 2023</v>
      </c>
      <c r="AS6" s="643"/>
      <c r="AT6" s="643"/>
      <c r="AU6" s="643"/>
      <c r="AV6" s="643"/>
      <c r="AW6" s="643"/>
      <c r="AX6" s="643"/>
      <c r="AY6" s="643"/>
      <c r="AZ6" s="643"/>
      <c r="BA6" s="643"/>
      <c r="BB6" s="643"/>
      <c r="BC6" s="643"/>
      <c r="BD6" s="643"/>
      <c r="BE6" s="643"/>
      <c r="BF6" s="643"/>
      <c r="BG6" s="643"/>
      <c r="BH6" s="643"/>
      <c r="BI6" s="643"/>
      <c r="BJ6" s="643"/>
      <c r="BK6" s="643"/>
      <c r="BL6" s="643"/>
      <c r="BM6" s="643"/>
      <c r="BN6" s="643"/>
      <c r="BO6" s="654"/>
      <c r="BP6" s="642" t="str">
        <f>BP2</f>
        <v>Jahr 2024</v>
      </c>
      <c r="BQ6" s="643"/>
      <c r="BR6" s="643"/>
      <c r="BS6" s="643"/>
      <c r="BT6" s="643"/>
      <c r="BU6" s="643"/>
      <c r="BV6" s="643"/>
      <c r="BW6" s="643"/>
      <c r="BX6" s="643"/>
      <c r="BY6" s="643"/>
      <c r="BZ6" s="643"/>
      <c r="CA6" s="643"/>
      <c r="CB6" s="643"/>
      <c r="CC6" s="643"/>
      <c r="CD6" s="643"/>
      <c r="CE6" s="643"/>
      <c r="CF6" s="643"/>
      <c r="CG6" s="643"/>
      <c r="CH6" s="643"/>
      <c r="CI6" s="643"/>
      <c r="CJ6" s="643"/>
      <c r="CK6" s="643"/>
      <c r="CL6" s="643"/>
      <c r="CM6" s="654"/>
      <c r="CN6" s="642" t="str">
        <f>CN2</f>
        <v>Jahr 2025</v>
      </c>
      <c r="CO6" s="643"/>
      <c r="CP6" s="643"/>
      <c r="CQ6" s="643"/>
      <c r="CR6" s="643"/>
      <c r="CS6" s="643"/>
      <c r="CT6" s="643"/>
      <c r="CU6" s="643"/>
      <c r="CV6" s="643"/>
      <c r="CW6" s="643"/>
      <c r="CX6" s="643"/>
      <c r="CY6" s="643"/>
      <c r="CZ6" s="643"/>
      <c r="DA6" s="643"/>
      <c r="DB6" s="643"/>
      <c r="DC6" s="643"/>
      <c r="DD6" s="643"/>
      <c r="DE6" s="643"/>
      <c r="DF6" s="643"/>
      <c r="DG6" s="643"/>
      <c r="DH6" s="643"/>
      <c r="DI6" s="643"/>
      <c r="DJ6" s="643"/>
      <c r="DK6" s="654"/>
      <c r="DL6" s="642" t="str">
        <f>DL2</f>
        <v>Jahr 2026</v>
      </c>
      <c r="DM6" s="643"/>
      <c r="DN6" s="643"/>
      <c r="DO6" s="643"/>
      <c r="DP6" s="643"/>
      <c r="DQ6" s="643"/>
      <c r="DR6" s="643"/>
      <c r="DS6" s="643"/>
      <c r="DT6" s="643"/>
      <c r="DU6" s="643"/>
      <c r="DV6" s="643"/>
      <c r="DW6" s="643"/>
      <c r="DX6" s="643"/>
      <c r="DY6" s="643"/>
      <c r="DZ6" s="643"/>
      <c r="EA6" s="643"/>
      <c r="EB6" s="643"/>
      <c r="EC6" s="643"/>
      <c r="ED6" s="144"/>
      <c r="EE6" s="674" t="s">
        <v>15</v>
      </c>
      <c r="EF6" s="675"/>
      <c r="EG6" s="675"/>
      <c r="EH6" s="676"/>
      <c r="EI6" s="29"/>
      <c r="EJ6" s="29"/>
      <c r="EK6" s="680" t="s">
        <v>52</v>
      </c>
      <c r="EL6" s="681"/>
      <c r="EM6" s="681"/>
      <c r="EN6" s="682"/>
      <c r="EP6" s="29"/>
    </row>
    <row r="7" spans="1:152" ht="9" customHeight="1" thickBot="1" x14ac:dyDescent="0.2">
      <c r="B7" s="201"/>
      <c r="C7" s="488"/>
      <c r="D7" s="489"/>
      <c r="F7" s="648" t="s">
        <v>7</v>
      </c>
      <c r="G7" s="649"/>
      <c r="H7" s="648" t="s">
        <v>8</v>
      </c>
      <c r="I7" s="649"/>
      <c r="J7" s="648" t="s">
        <v>9</v>
      </c>
      <c r="K7" s="649"/>
      <c r="L7" s="648" t="s">
        <v>10</v>
      </c>
      <c r="M7" s="649"/>
      <c r="N7" s="648" t="s">
        <v>11</v>
      </c>
      <c r="O7" s="649"/>
      <c r="P7" s="648" t="s">
        <v>12</v>
      </c>
      <c r="Q7" s="649"/>
      <c r="R7" s="648" t="s">
        <v>13</v>
      </c>
      <c r="S7" s="649"/>
      <c r="T7" s="648" t="s">
        <v>2</v>
      </c>
      <c r="U7" s="649"/>
      <c r="V7" s="648" t="s">
        <v>3</v>
      </c>
      <c r="W7" s="649"/>
      <c r="X7" s="648" t="s">
        <v>4</v>
      </c>
      <c r="Y7" s="649"/>
      <c r="Z7" s="648" t="s">
        <v>5</v>
      </c>
      <c r="AA7" s="649"/>
      <c r="AB7" s="648" t="s">
        <v>6</v>
      </c>
      <c r="AC7" s="649"/>
      <c r="AD7" s="648" t="s">
        <v>7</v>
      </c>
      <c r="AE7" s="649"/>
      <c r="AF7" s="648" t="s">
        <v>8</v>
      </c>
      <c r="AG7" s="649"/>
      <c r="AH7" s="648" t="s">
        <v>9</v>
      </c>
      <c r="AI7" s="649"/>
      <c r="AJ7" s="648" t="s">
        <v>10</v>
      </c>
      <c r="AK7" s="649"/>
      <c r="AL7" s="648" t="s">
        <v>11</v>
      </c>
      <c r="AM7" s="649"/>
      <c r="AN7" s="648" t="s">
        <v>12</v>
      </c>
      <c r="AO7" s="649"/>
      <c r="AP7" s="648" t="s">
        <v>13</v>
      </c>
      <c r="AQ7" s="649"/>
      <c r="AR7" s="648" t="s">
        <v>2</v>
      </c>
      <c r="AS7" s="649"/>
      <c r="AT7" s="648" t="s">
        <v>3</v>
      </c>
      <c r="AU7" s="649"/>
      <c r="AV7" s="648" t="s">
        <v>4</v>
      </c>
      <c r="AW7" s="649"/>
      <c r="AX7" s="648" t="s">
        <v>5</v>
      </c>
      <c r="AY7" s="649"/>
      <c r="AZ7" s="648" t="s">
        <v>6</v>
      </c>
      <c r="BA7" s="649"/>
      <c r="BB7" s="648" t="s">
        <v>7</v>
      </c>
      <c r="BC7" s="649"/>
      <c r="BD7" s="648" t="s">
        <v>8</v>
      </c>
      <c r="BE7" s="649"/>
      <c r="BF7" s="648" t="s">
        <v>9</v>
      </c>
      <c r="BG7" s="649"/>
      <c r="BH7" s="648" t="s">
        <v>10</v>
      </c>
      <c r="BI7" s="649"/>
      <c r="BJ7" s="648" t="s">
        <v>11</v>
      </c>
      <c r="BK7" s="649"/>
      <c r="BL7" s="648" t="s">
        <v>12</v>
      </c>
      <c r="BM7" s="649"/>
      <c r="BN7" s="648" t="s">
        <v>13</v>
      </c>
      <c r="BO7" s="649"/>
      <c r="BP7" s="648" t="s">
        <v>2</v>
      </c>
      <c r="BQ7" s="649"/>
      <c r="BR7" s="648" t="s">
        <v>3</v>
      </c>
      <c r="BS7" s="649"/>
      <c r="BT7" s="648" t="s">
        <v>4</v>
      </c>
      <c r="BU7" s="649"/>
      <c r="BV7" s="648" t="s">
        <v>5</v>
      </c>
      <c r="BW7" s="649"/>
      <c r="BX7" s="648" t="s">
        <v>6</v>
      </c>
      <c r="BY7" s="649"/>
      <c r="BZ7" s="648" t="s">
        <v>7</v>
      </c>
      <c r="CA7" s="649"/>
      <c r="CB7" s="648" t="s">
        <v>8</v>
      </c>
      <c r="CC7" s="649"/>
      <c r="CD7" s="648" t="s">
        <v>9</v>
      </c>
      <c r="CE7" s="649"/>
      <c r="CF7" s="648" t="s">
        <v>10</v>
      </c>
      <c r="CG7" s="649"/>
      <c r="CH7" s="648" t="s">
        <v>11</v>
      </c>
      <c r="CI7" s="649"/>
      <c r="CJ7" s="648" t="s">
        <v>12</v>
      </c>
      <c r="CK7" s="649"/>
      <c r="CL7" s="648" t="s">
        <v>13</v>
      </c>
      <c r="CM7" s="649"/>
      <c r="CN7" s="648" t="s">
        <v>2</v>
      </c>
      <c r="CO7" s="649"/>
      <c r="CP7" s="648" t="s">
        <v>3</v>
      </c>
      <c r="CQ7" s="649"/>
      <c r="CR7" s="648" t="s">
        <v>4</v>
      </c>
      <c r="CS7" s="649"/>
      <c r="CT7" s="648" t="s">
        <v>5</v>
      </c>
      <c r="CU7" s="649"/>
      <c r="CV7" s="648" t="s">
        <v>6</v>
      </c>
      <c r="CW7" s="649"/>
      <c r="CX7" s="648" t="s">
        <v>7</v>
      </c>
      <c r="CY7" s="649"/>
      <c r="CZ7" s="648" t="s">
        <v>8</v>
      </c>
      <c r="DA7" s="649"/>
      <c r="DB7" s="648" t="s">
        <v>9</v>
      </c>
      <c r="DC7" s="649"/>
      <c r="DD7" s="648" t="s">
        <v>10</v>
      </c>
      <c r="DE7" s="649"/>
      <c r="DF7" s="648" t="s">
        <v>11</v>
      </c>
      <c r="DG7" s="649"/>
      <c r="DH7" s="648" t="s">
        <v>12</v>
      </c>
      <c r="DI7" s="649"/>
      <c r="DJ7" s="648" t="s">
        <v>13</v>
      </c>
      <c r="DK7" s="649"/>
      <c r="DL7" s="648" t="s">
        <v>2</v>
      </c>
      <c r="DM7" s="649"/>
      <c r="DN7" s="648" t="s">
        <v>3</v>
      </c>
      <c r="DO7" s="649"/>
      <c r="DP7" s="648" t="s">
        <v>4</v>
      </c>
      <c r="DQ7" s="649"/>
      <c r="DR7" s="648" t="s">
        <v>5</v>
      </c>
      <c r="DS7" s="649"/>
      <c r="DT7" s="648" t="s">
        <v>6</v>
      </c>
      <c r="DU7" s="649"/>
      <c r="DV7" s="648" t="s">
        <v>7</v>
      </c>
      <c r="DW7" s="649"/>
      <c r="DX7" s="648" t="s">
        <v>8</v>
      </c>
      <c r="DY7" s="649"/>
      <c r="DZ7" s="648" t="s">
        <v>9</v>
      </c>
      <c r="EA7" s="649"/>
      <c r="EB7" s="648" t="s">
        <v>10</v>
      </c>
      <c r="EC7" s="649"/>
      <c r="ED7" s="144"/>
      <c r="EE7" s="677"/>
      <c r="EF7" s="678"/>
      <c r="EG7" s="678"/>
      <c r="EH7" s="679"/>
      <c r="EI7" s="29"/>
      <c r="EJ7" s="29"/>
      <c r="EK7" s="683"/>
      <c r="EL7" s="684"/>
      <c r="EM7" s="684"/>
      <c r="EN7" s="685"/>
      <c r="EP7" s="29"/>
    </row>
    <row r="8" spans="1:152" ht="9" customHeight="1" thickBot="1" x14ac:dyDescent="0.2">
      <c r="B8" s="201"/>
      <c r="C8" s="55"/>
      <c r="D8" s="491"/>
      <c r="F8" s="12"/>
      <c r="G8" s="494"/>
      <c r="H8" s="12"/>
      <c r="I8" s="494"/>
      <c r="J8" s="12"/>
      <c r="K8" s="494"/>
      <c r="L8" s="12"/>
      <c r="M8" s="494"/>
      <c r="N8" s="12"/>
      <c r="O8" s="494"/>
      <c r="P8" s="12"/>
      <c r="Q8" s="494"/>
      <c r="R8" s="12"/>
      <c r="S8" s="494"/>
      <c r="T8" s="12"/>
      <c r="U8" s="494"/>
      <c r="V8" s="12"/>
      <c r="W8" s="494"/>
      <c r="X8" s="12"/>
      <c r="Y8" s="494"/>
      <c r="Z8" s="12"/>
      <c r="AA8" s="494"/>
      <c r="AB8" s="12"/>
      <c r="AC8" s="494"/>
      <c r="AD8" s="12"/>
      <c r="AE8" s="494"/>
      <c r="AF8" s="12"/>
      <c r="AG8" s="494"/>
      <c r="AH8" s="12"/>
      <c r="AI8" s="494"/>
      <c r="AJ8" s="12"/>
      <c r="AK8" s="494"/>
      <c r="AL8" s="12"/>
      <c r="AM8" s="494"/>
      <c r="AN8" s="12"/>
      <c r="AO8" s="494"/>
      <c r="AP8" s="12"/>
      <c r="AQ8" s="494"/>
      <c r="AR8" s="12"/>
      <c r="AS8" s="494"/>
      <c r="AT8" s="12"/>
      <c r="AU8" s="494"/>
      <c r="AV8" s="12"/>
      <c r="AW8" s="494"/>
      <c r="AX8" s="12"/>
      <c r="AY8" s="494"/>
      <c r="AZ8" s="12"/>
      <c r="BA8" s="494"/>
      <c r="BB8" s="12"/>
      <c r="BC8" s="494"/>
      <c r="BD8" s="12"/>
      <c r="BE8" s="494"/>
      <c r="BF8" s="12"/>
      <c r="BG8" s="494"/>
      <c r="BH8" s="12"/>
      <c r="BI8" s="494"/>
      <c r="BJ8" s="12"/>
      <c r="BK8" s="494"/>
      <c r="BL8" s="12"/>
      <c r="BM8" s="494"/>
      <c r="BN8" s="12"/>
      <c r="BO8" s="494"/>
      <c r="BP8" s="12"/>
      <c r="BQ8" s="494"/>
      <c r="BR8" s="12"/>
      <c r="BS8" s="494"/>
      <c r="BT8" s="12"/>
      <c r="BU8" s="494"/>
      <c r="BV8" s="12"/>
      <c r="BW8" s="494"/>
      <c r="BX8" s="12"/>
      <c r="BY8" s="494"/>
      <c r="BZ8" s="12"/>
      <c r="CA8" s="494"/>
      <c r="CB8" s="12"/>
      <c r="CC8" s="494"/>
      <c r="CD8" s="12"/>
      <c r="CE8" s="494"/>
      <c r="CF8" s="12"/>
      <c r="CG8" s="494"/>
      <c r="CH8" s="12"/>
      <c r="CI8" s="494"/>
      <c r="CJ8" s="12"/>
      <c r="CK8" s="494"/>
      <c r="CL8" s="12"/>
      <c r="CM8" s="494"/>
      <c r="CN8" s="12"/>
      <c r="CO8" s="494"/>
      <c r="CP8" s="12"/>
      <c r="CQ8" s="494"/>
      <c r="CR8" s="12"/>
      <c r="CS8" s="494"/>
      <c r="CT8" s="12"/>
      <c r="CU8" s="494"/>
      <c r="CV8" s="12"/>
      <c r="CW8" s="494"/>
      <c r="CX8" s="12"/>
      <c r="CY8" s="494"/>
      <c r="CZ8" s="12"/>
      <c r="DA8" s="494"/>
      <c r="DB8" s="12"/>
      <c r="DC8" s="494"/>
      <c r="DD8" s="12"/>
      <c r="DE8" s="494"/>
      <c r="DF8" s="12"/>
      <c r="DG8" s="494"/>
      <c r="DH8" s="12"/>
      <c r="DI8" s="494"/>
      <c r="DJ8" s="12"/>
      <c r="DK8" s="494"/>
      <c r="DL8" s="12"/>
      <c r="DM8" s="494"/>
      <c r="DN8" s="12"/>
      <c r="DO8" s="494"/>
      <c r="DP8" s="12"/>
      <c r="DQ8" s="494"/>
      <c r="DR8" s="12"/>
      <c r="DS8" s="494"/>
      <c r="DT8" s="12"/>
      <c r="DU8" s="494"/>
      <c r="DV8" s="12"/>
      <c r="DW8" s="494"/>
      <c r="DX8" s="12"/>
      <c r="DY8" s="494"/>
      <c r="DZ8" s="12"/>
      <c r="EA8" s="494"/>
      <c r="EB8" s="12"/>
      <c r="EC8" s="494"/>
      <c r="ED8" s="144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2" ht="9" customHeight="1" thickBot="1" x14ac:dyDescent="0.2">
      <c r="A9" s="188"/>
      <c r="B9" s="189" t="s">
        <v>53</v>
      </c>
      <c r="C9" s="492" t="s">
        <v>180</v>
      </c>
      <c r="D9" s="493"/>
      <c r="E9" s="495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494"/>
      <c r="AT9" s="12"/>
      <c r="AU9" s="494"/>
      <c r="AV9" s="12"/>
      <c r="AW9" s="494"/>
      <c r="AX9" s="12"/>
      <c r="AY9" s="494"/>
      <c r="AZ9" s="12"/>
      <c r="BA9" s="494"/>
      <c r="BB9" s="12"/>
      <c r="BC9" s="494"/>
      <c r="BD9" s="12"/>
      <c r="BE9" s="494"/>
      <c r="BF9" s="12"/>
      <c r="BG9" s="494"/>
      <c r="BH9" s="12"/>
      <c r="BI9" s="494"/>
      <c r="BJ9" s="12"/>
      <c r="BK9" s="494"/>
      <c r="BL9" s="12"/>
      <c r="BM9" s="494"/>
      <c r="BN9" s="12"/>
      <c r="BO9" s="494"/>
      <c r="BP9" s="12"/>
      <c r="BQ9" s="494"/>
      <c r="BR9" s="12"/>
      <c r="BS9" s="494"/>
      <c r="BT9" s="12"/>
      <c r="BU9" s="494"/>
      <c r="BV9" s="12"/>
      <c r="BW9" s="494"/>
      <c r="BX9" s="12"/>
      <c r="BY9" s="494"/>
      <c r="BZ9" s="12"/>
      <c r="CA9" s="494"/>
      <c r="CB9" s="12"/>
      <c r="CC9" s="494"/>
      <c r="CD9" s="12"/>
      <c r="CE9" s="494"/>
      <c r="CF9" s="12"/>
      <c r="CG9" s="494"/>
      <c r="CH9" s="12"/>
      <c r="CI9" s="494"/>
      <c r="CJ9" s="12"/>
      <c r="CK9" s="494"/>
      <c r="CL9" s="12"/>
      <c r="CM9" s="494"/>
      <c r="CN9" s="12"/>
      <c r="CO9" s="494"/>
      <c r="CP9" s="12"/>
      <c r="CQ9" s="494"/>
      <c r="CR9" s="12"/>
      <c r="CS9" s="494"/>
      <c r="CT9" s="12"/>
      <c r="CU9" s="494"/>
      <c r="CV9" s="12"/>
      <c r="CW9" s="494"/>
      <c r="CX9" s="12"/>
      <c r="CY9" s="494"/>
      <c r="CZ9" s="12"/>
      <c r="DA9" s="494"/>
      <c r="DB9" s="12"/>
      <c r="DC9" s="494"/>
      <c r="DD9" s="12"/>
      <c r="DE9" s="494"/>
      <c r="DF9" s="12"/>
      <c r="DG9" s="494"/>
      <c r="DH9" s="12"/>
      <c r="DI9" s="494"/>
      <c r="DJ9" s="12"/>
      <c r="DK9" s="49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4"/>
      <c r="EE9" s="84"/>
      <c r="EF9" s="85"/>
      <c r="EG9" s="85"/>
      <c r="EH9" s="90"/>
      <c r="EI9" s="30"/>
      <c r="EJ9" s="30"/>
      <c r="EK9" s="82">
        <f>EK3*(1/($F66))</f>
        <v>0</v>
      </c>
      <c r="EL9" s="83">
        <f>EL3*(1/($F66))</f>
        <v>0</v>
      </c>
      <c r="EM9" s="667">
        <f>EM4*(1/($F66))</f>
        <v>0</v>
      </c>
      <c r="EN9" s="668"/>
      <c r="EP9" s="30"/>
      <c r="EQ9" s="144"/>
      <c r="ER9" s="482"/>
      <c r="ES9" s="482"/>
      <c r="ET9" s="482"/>
      <c r="EU9" s="482"/>
      <c r="EV9" s="50"/>
    </row>
    <row r="10" spans="1:152" ht="9" customHeight="1" x14ac:dyDescent="0.15">
      <c r="A10" s="188"/>
      <c r="B10" s="189"/>
      <c r="C10" s="492"/>
      <c r="D10" s="493"/>
      <c r="E10" s="482"/>
      <c r="F10" s="496"/>
      <c r="G10" s="496"/>
      <c r="H10" s="496"/>
      <c r="I10" s="496"/>
      <c r="J10" s="496"/>
      <c r="K10" s="496"/>
      <c r="L10" s="496"/>
      <c r="M10" s="496"/>
      <c r="N10" s="496"/>
      <c r="O10" s="496"/>
      <c r="P10" s="496"/>
      <c r="Q10" s="496"/>
      <c r="R10" s="496"/>
      <c r="S10" s="496"/>
      <c r="T10" s="496"/>
      <c r="U10" s="496"/>
      <c r="V10" s="496"/>
      <c r="W10" s="496"/>
      <c r="X10" s="496"/>
      <c r="Y10" s="496"/>
      <c r="Z10" s="496"/>
      <c r="AA10" s="496"/>
      <c r="AB10" s="496"/>
      <c r="AC10" s="496"/>
      <c r="AD10" s="496"/>
      <c r="AE10" s="496"/>
      <c r="AF10" s="496"/>
      <c r="AG10" s="496"/>
      <c r="AH10" s="496"/>
      <c r="AI10" s="496"/>
      <c r="AJ10" s="496"/>
      <c r="AK10" s="496"/>
      <c r="AL10" s="496"/>
      <c r="AM10" s="496"/>
      <c r="AN10" s="496"/>
      <c r="AO10" s="496"/>
      <c r="AP10" s="496"/>
      <c r="AQ10" s="496"/>
      <c r="AR10" s="497"/>
      <c r="AS10" s="497"/>
      <c r="AT10" s="497"/>
      <c r="AU10" s="497"/>
      <c r="AV10" s="497"/>
      <c r="AW10" s="497"/>
      <c r="AX10" s="497"/>
      <c r="AY10" s="497"/>
      <c r="AZ10" s="497"/>
      <c r="BA10" s="497"/>
      <c r="BB10" s="497"/>
      <c r="BC10" s="497"/>
      <c r="BD10" s="497"/>
      <c r="BE10" s="497"/>
      <c r="BF10" s="497"/>
      <c r="BG10" s="497"/>
      <c r="BH10" s="497"/>
      <c r="BI10" s="497"/>
      <c r="BJ10" s="497"/>
      <c r="BK10" s="497"/>
      <c r="BL10" s="497"/>
      <c r="BM10" s="497"/>
      <c r="BN10" s="497"/>
      <c r="BO10" s="497"/>
      <c r="BP10" s="497"/>
      <c r="BQ10" s="497"/>
      <c r="BR10" s="497"/>
      <c r="BS10" s="497"/>
      <c r="BT10" s="497"/>
      <c r="BU10" s="497"/>
      <c r="BV10" s="497"/>
      <c r="BW10" s="497"/>
      <c r="BX10" s="497"/>
      <c r="BY10" s="497"/>
      <c r="BZ10" s="497"/>
      <c r="CA10" s="497"/>
      <c r="CB10" s="497"/>
      <c r="CC10" s="497"/>
      <c r="CD10" s="497"/>
      <c r="CE10" s="497"/>
      <c r="CF10" s="497"/>
      <c r="CG10" s="497"/>
      <c r="CH10" s="497"/>
      <c r="CI10" s="497"/>
      <c r="CJ10" s="497"/>
      <c r="CK10" s="497"/>
      <c r="CL10" s="497"/>
      <c r="CM10" s="497"/>
      <c r="CN10" s="497"/>
      <c r="CO10" s="497"/>
      <c r="CP10" s="497"/>
      <c r="CQ10" s="497"/>
      <c r="CR10" s="497"/>
      <c r="CS10" s="497"/>
      <c r="CT10" s="497"/>
      <c r="CU10" s="497"/>
      <c r="CV10" s="497"/>
      <c r="CW10" s="497"/>
      <c r="CX10" s="497"/>
      <c r="CY10" s="497"/>
      <c r="CZ10" s="497"/>
      <c r="DA10" s="497"/>
      <c r="DB10" s="497"/>
      <c r="DC10" s="497"/>
      <c r="DD10" s="497"/>
      <c r="DE10" s="497"/>
      <c r="DF10" s="497"/>
      <c r="DG10" s="497"/>
      <c r="DH10" s="497"/>
      <c r="DI10" s="497"/>
      <c r="DJ10" s="497"/>
      <c r="DK10" s="497"/>
      <c r="DL10" s="496"/>
      <c r="DM10" s="496"/>
      <c r="DN10" s="496"/>
      <c r="DO10" s="496"/>
      <c r="DP10" s="496"/>
      <c r="DQ10" s="496"/>
      <c r="DR10" s="496"/>
      <c r="DS10" s="496"/>
      <c r="DT10" s="496"/>
      <c r="DU10" s="496"/>
      <c r="DV10" s="496"/>
      <c r="DW10" s="496"/>
      <c r="DX10" s="496"/>
      <c r="DY10" s="496"/>
      <c r="DZ10" s="496"/>
      <c r="EA10" s="496"/>
      <c r="EB10" s="496"/>
      <c r="EC10" s="496"/>
      <c r="ED10" s="49"/>
      <c r="EE10" s="498"/>
      <c r="EF10" s="499"/>
      <c r="EG10" s="499"/>
      <c r="EH10" s="500"/>
      <c r="EI10" s="30"/>
      <c r="EJ10" s="30"/>
      <c r="EK10" s="501"/>
      <c r="EL10" s="502"/>
      <c r="EM10" s="503"/>
      <c r="EN10" s="504"/>
      <c r="EO10" s="49"/>
      <c r="EP10" s="30"/>
      <c r="EQ10" s="49"/>
      <c r="ER10" s="482"/>
      <c r="ES10" s="482"/>
      <c r="ET10" s="482"/>
      <c r="EU10" s="482"/>
      <c r="EV10" s="50"/>
    </row>
    <row r="11" spans="1:152" ht="9" customHeight="1" x14ac:dyDescent="0.15">
      <c r="A11" s="188"/>
      <c r="B11" s="189"/>
      <c r="C11" s="505" t="s">
        <v>181</v>
      </c>
      <c r="D11" s="506"/>
      <c r="E11" s="507"/>
      <c r="F11" s="508"/>
      <c r="G11" s="508"/>
      <c r="H11" s="508"/>
      <c r="I11" s="508"/>
      <c r="J11" s="508"/>
      <c r="K11" s="508"/>
      <c r="L11" s="859" t="s">
        <v>182</v>
      </c>
      <c r="M11" s="859"/>
      <c r="N11" s="859"/>
      <c r="O11" s="859"/>
      <c r="P11" s="859"/>
      <c r="Q11" s="859"/>
      <c r="R11" s="859"/>
      <c r="S11" s="859"/>
      <c r="T11" s="659" t="s">
        <v>116</v>
      </c>
      <c r="U11" s="659"/>
      <c r="V11" s="659"/>
      <c r="W11" s="659"/>
      <c r="X11" s="659"/>
      <c r="Y11" s="659"/>
      <c r="Z11" s="659"/>
      <c r="AA11" s="659"/>
      <c r="AB11" s="659"/>
      <c r="AC11" s="659"/>
      <c r="AD11" s="659"/>
      <c r="AE11" s="659"/>
      <c r="AF11" s="659"/>
      <c r="AG11" s="659"/>
      <c r="AH11" s="659"/>
      <c r="AI11" s="659"/>
      <c r="AJ11" s="659"/>
      <c r="AK11" s="659"/>
      <c r="AL11" s="659"/>
      <c r="AM11" s="659"/>
      <c r="AN11" s="659"/>
      <c r="AO11" s="659"/>
      <c r="AP11" s="659"/>
      <c r="AQ11" s="659"/>
      <c r="AR11" s="659" t="s">
        <v>183</v>
      </c>
      <c r="AS11" s="659"/>
      <c r="AT11" s="659"/>
      <c r="AU11" s="659"/>
      <c r="AV11" s="659"/>
      <c r="AW11" s="659"/>
      <c r="AX11" s="659"/>
      <c r="AY11" s="659"/>
      <c r="AZ11" s="659"/>
      <c r="BA11" s="659"/>
      <c r="BB11" s="659"/>
      <c r="BC11" s="659"/>
      <c r="BD11" s="659"/>
      <c r="BE11" s="659"/>
      <c r="BF11" s="659"/>
      <c r="BG11" s="659"/>
      <c r="BH11" s="659"/>
      <c r="BI11" s="659"/>
      <c r="BJ11" s="659"/>
      <c r="BK11" s="659"/>
      <c r="BL11" s="659"/>
      <c r="BM11" s="659"/>
      <c r="BN11" s="659"/>
      <c r="BO11" s="659"/>
      <c r="BP11" s="659" t="s">
        <v>183</v>
      </c>
      <c r="BQ11" s="659"/>
      <c r="BR11" s="659"/>
      <c r="BS11" s="659"/>
      <c r="BT11" s="659"/>
      <c r="BU11" s="659"/>
      <c r="BV11" s="659"/>
      <c r="BW11" s="659"/>
      <c r="BX11" s="659"/>
      <c r="BY11" s="659"/>
      <c r="BZ11" s="659"/>
      <c r="CA11" s="659"/>
      <c r="CB11" s="659"/>
      <c r="CC11" s="659"/>
      <c r="CD11" s="659"/>
      <c r="CE11" s="659"/>
      <c r="CF11" s="659"/>
      <c r="CG11" s="659"/>
      <c r="CH11" s="659"/>
      <c r="CI11" s="659"/>
      <c r="CJ11" s="659"/>
      <c r="CK11" s="659"/>
      <c r="CL11" s="659"/>
      <c r="CM11" s="659"/>
      <c r="CN11" s="659" t="s">
        <v>183</v>
      </c>
      <c r="CO11" s="659"/>
      <c r="CP11" s="659"/>
      <c r="CQ11" s="659"/>
      <c r="CR11" s="659"/>
      <c r="CS11" s="659"/>
      <c r="CT11" s="659"/>
      <c r="CU11" s="659"/>
      <c r="CV11" s="659"/>
      <c r="CW11" s="659"/>
      <c r="CX11" s="659"/>
      <c r="CY11" s="659"/>
      <c r="CZ11" s="659"/>
      <c r="DA11" s="659"/>
      <c r="DB11" s="659"/>
      <c r="DC11" s="659"/>
      <c r="DD11" s="659"/>
      <c r="DE11" s="659"/>
      <c r="DF11" s="659"/>
      <c r="DG11" s="659"/>
      <c r="DH11" s="659"/>
      <c r="DI11" s="659"/>
      <c r="DJ11" s="659"/>
      <c r="DK11" s="659"/>
      <c r="DL11" s="508"/>
      <c r="DM11" s="508"/>
      <c r="DN11" s="508"/>
      <c r="DO11" s="508"/>
      <c r="DP11" s="508"/>
      <c r="DQ11" s="508"/>
      <c r="DR11" s="508"/>
      <c r="DS11" s="508"/>
      <c r="DT11" s="508"/>
      <c r="DU11" s="508"/>
      <c r="DV11" s="508"/>
      <c r="DW11" s="508"/>
      <c r="DX11" s="508"/>
      <c r="DY11" s="508"/>
      <c r="DZ11" s="508"/>
      <c r="EA11" s="508"/>
      <c r="EB11" s="508"/>
      <c r="EC11" s="508"/>
      <c r="ED11" s="49"/>
      <c r="EE11" s="498"/>
      <c r="EF11" s="499"/>
      <c r="EG11" s="499"/>
      <c r="EH11" s="500"/>
      <c r="EI11" s="30"/>
      <c r="EJ11" s="30"/>
      <c r="EK11" s="501"/>
      <c r="EL11" s="502"/>
      <c r="EM11" s="503"/>
      <c r="EN11" s="504"/>
      <c r="EO11" s="49"/>
      <c r="EP11" s="30"/>
      <c r="EQ11" s="49"/>
      <c r="ER11" s="482"/>
      <c r="ES11" s="482"/>
      <c r="ET11" s="482"/>
      <c r="EU11" s="482"/>
      <c r="EV11" s="50"/>
    </row>
    <row r="12" spans="1:152" ht="9" customHeight="1" x14ac:dyDescent="0.15">
      <c r="A12" s="188"/>
      <c r="B12" s="189"/>
      <c r="C12" s="505" t="s">
        <v>184</v>
      </c>
      <c r="D12" s="506"/>
      <c r="E12" s="507"/>
      <c r="F12" s="508"/>
      <c r="G12" s="508"/>
      <c r="H12" s="508"/>
      <c r="I12" s="508"/>
      <c r="J12" s="508"/>
      <c r="K12" s="508"/>
      <c r="L12" s="508"/>
      <c r="M12" s="508"/>
      <c r="N12" s="508"/>
      <c r="O12" s="508"/>
      <c r="P12" s="508"/>
      <c r="Q12" s="508"/>
      <c r="R12" s="508"/>
      <c r="S12" s="508"/>
      <c r="T12" s="659" t="s">
        <v>41</v>
      </c>
      <c r="U12" s="659"/>
      <c r="V12" s="659"/>
      <c r="W12" s="659"/>
      <c r="X12" s="659"/>
      <c r="Y12" s="659"/>
      <c r="Z12" s="659"/>
      <c r="AA12" s="659"/>
      <c r="AB12" s="659"/>
      <c r="AC12" s="659"/>
      <c r="AD12" s="659"/>
      <c r="AE12" s="659"/>
      <c r="AF12" s="659"/>
      <c r="AG12" s="659"/>
      <c r="AH12" s="659"/>
      <c r="AI12" s="659"/>
      <c r="AJ12" s="659"/>
      <c r="AK12" s="659"/>
      <c r="AL12" s="659"/>
      <c r="AM12" s="659"/>
      <c r="AN12" s="659"/>
      <c r="AO12" s="659"/>
      <c r="AP12" s="659"/>
      <c r="AQ12" s="659"/>
      <c r="AR12" s="659"/>
      <c r="AS12" s="659"/>
      <c r="AT12" s="659"/>
      <c r="AU12" s="659"/>
      <c r="AV12" s="659"/>
      <c r="AW12" s="659"/>
      <c r="AX12" s="659"/>
      <c r="AY12" s="659"/>
      <c r="AZ12" s="659"/>
      <c r="BA12" s="659"/>
      <c r="BB12" s="659"/>
      <c r="BC12" s="659"/>
      <c r="BD12" s="659"/>
      <c r="BE12" s="659"/>
      <c r="BF12" s="659"/>
      <c r="BG12" s="659"/>
      <c r="BH12" s="659"/>
      <c r="BI12" s="659"/>
      <c r="BJ12" s="659"/>
      <c r="BK12" s="659"/>
      <c r="BL12" s="659"/>
      <c r="BM12" s="659"/>
      <c r="BN12" s="659"/>
      <c r="BO12" s="659"/>
      <c r="BP12" s="660" t="s">
        <v>42</v>
      </c>
      <c r="BQ12" s="659"/>
      <c r="BR12" s="659"/>
      <c r="BS12" s="659"/>
      <c r="BT12" s="659"/>
      <c r="BU12" s="659"/>
      <c r="BV12" s="659"/>
      <c r="BW12" s="659"/>
      <c r="BX12" s="659"/>
      <c r="BY12" s="659"/>
      <c r="BZ12" s="659"/>
      <c r="CA12" s="659"/>
      <c r="CB12" s="659"/>
      <c r="CC12" s="659"/>
      <c r="CD12" s="661"/>
      <c r="CE12" s="662"/>
      <c r="CF12" s="663"/>
      <c r="CG12" s="662"/>
      <c r="CH12" s="663"/>
      <c r="CI12" s="662"/>
      <c r="CJ12" s="663"/>
      <c r="CK12" s="662"/>
      <c r="CL12" s="663"/>
      <c r="CM12" s="662"/>
      <c r="CN12" s="663"/>
      <c r="CO12" s="662"/>
      <c r="CP12" s="663"/>
      <c r="CQ12" s="662"/>
      <c r="CR12" s="663"/>
      <c r="CS12" s="662"/>
      <c r="CT12" s="663"/>
      <c r="CU12" s="662"/>
      <c r="CV12" s="663"/>
      <c r="CW12" s="662"/>
      <c r="CX12" s="663"/>
      <c r="CY12" s="662"/>
      <c r="CZ12" s="663"/>
      <c r="DA12" s="662"/>
      <c r="DB12" s="663"/>
      <c r="DC12" s="662"/>
      <c r="DD12" s="663"/>
      <c r="DE12" s="662"/>
      <c r="DF12" s="663"/>
      <c r="DG12" s="662"/>
      <c r="DH12" s="663"/>
      <c r="DI12" s="662"/>
      <c r="DJ12" s="663"/>
      <c r="DK12" s="662"/>
      <c r="DL12" s="663"/>
      <c r="DM12" s="662"/>
      <c r="DN12" s="509"/>
      <c r="DO12" s="659" t="s">
        <v>43</v>
      </c>
      <c r="DP12" s="659"/>
      <c r="DQ12" s="659"/>
      <c r="DR12" s="659"/>
      <c r="DS12" s="659"/>
      <c r="DT12" s="659"/>
      <c r="DU12" s="659"/>
      <c r="DV12" s="659"/>
      <c r="DW12" s="659"/>
      <c r="DX12" s="659"/>
      <c r="DY12" s="659"/>
      <c r="DZ12" s="508"/>
      <c r="EA12" s="508"/>
      <c r="EB12" s="508"/>
      <c r="EC12" s="508"/>
      <c r="ED12" s="49"/>
      <c r="EE12" s="498"/>
      <c r="EF12" s="499"/>
      <c r="EG12" s="499"/>
      <c r="EH12" s="500"/>
      <c r="EI12" s="30"/>
      <c r="EJ12" s="30"/>
      <c r="EK12" s="501"/>
      <c r="EL12" s="502"/>
      <c r="EM12" s="503"/>
      <c r="EN12" s="504"/>
      <c r="EO12" s="49"/>
      <c r="EP12" s="30"/>
      <c r="EQ12" s="49"/>
      <c r="ER12" s="482"/>
      <c r="ES12" s="482"/>
      <c r="ET12" s="482"/>
      <c r="EU12" s="482"/>
      <c r="EV12" s="50"/>
    </row>
    <row r="13" spans="1:152" ht="26.25" customHeight="1" x14ac:dyDescent="0.15">
      <c r="A13" s="188"/>
      <c r="B13" s="189"/>
      <c r="C13" s="505" t="s">
        <v>185</v>
      </c>
      <c r="D13" s="506"/>
      <c r="E13" s="507"/>
      <c r="F13" s="508"/>
      <c r="G13" s="508"/>
      <c r="H13" s="508"/>
      <c r="I13" s="508"/>
      <c r="J13" s="508"/>
      <c r="K13" s="508"/>
      <c r="L13" s="508"/>
      <c r="M13" s="508"/>
      <c r="N13" s="508"/>
      <c r="O13" s="508"/>
      <c r="P13" s="508"/>
      <c r="Q13" s="508"/>
      <c r="R13" s="508"/>
      <c r="S13" s="508"/>
      <c r="T13" s="672" t="s">
        <v>117</v>
      </c>
      <c r="U13" s="672"/>
      <c r="V13" s="672"/>
      <c r="W13" s="672"/>
      <c r="X13" s="672"/>
      <c r="Y13" s="672"/>
      <c r="Z13" s="672"/>
      <c r="AA13" s="672"/>
      <c r="AB13" s="672"/>
      <c r="AC13" s="672"/>
      <c r="AD13" s="672"/>
      <c r="AE13" s="672"/>
      <c r="AF13" s="672"/>
      <c r="AG13" s="672"/>
      <c r="AH13" s="672"/>
      <c r="AI13" s="672"/>
      <c r="AJ13" s="672"/>
      <c r="AK13" s="672"/>
      <c r="AL13" s="672"/>
      <c r="AM13" s="672"/>
      <c r="AN13" s="672"/>
      <c r="AO13" s="672"/>
      <c r="AP13" s="672"/>
      <c r="AQ13" s="672"/>
      <c r="AR13" s="672" t="s">
        <v>119</v>
      </c>
      <c r="AS13" s="672"/>
      <c r="AT13" s="672"/>
      <c r="AU13" s="672"/>
      <c r="AV13" s="672"/>
      <c r="AW13" s="672"/>
      <c r="AX13" s="672"/>
      <c r="AY13" s="672"/>
      <c r="AZ13" s="672"/>
      <c r="BA13" s="672"/>
      <c r="BB13" s="672"/>
      <c r="BC13" s="672"/>
      <c r="BD13" s="672"/>
      <c r="BE13" s="672"/>
      <c r="BF13" s="672"/>
      <c r="BG13" s="672"/>
      <c r="BH13" s="672"/>
      <c r="BI13" s="672"/>
      <c r="BJ13" s="672"/>
      <c r="BK13" s="672"/>
      <c r="BL13" s="672"/>
      <c r="BM13" s="672"/>
      <c r="BN13" s="672"/>
      <c r="BO13" s="672"/>
      <c r="BP13" s="659" t="s">
        <v>39</v>
      </c>
      <c r="BQ13" s="659"/>
      <c r="BR13" s="659"/>
      <c r="BS13" s="659"/>
      <c r="BT13" s="659"/>
      <c r="BU13" s="659"/>
      <c r="BV13" s="659"/>
      <c r="BW13" s="659"/>
      <c r="BX13" s="659"/>
      <c r="BY13" s="659"/>
      <c r="BZ13" s="659"/>
      <c r="CA13" s="659"/>
      <c r="CB13" s="659"/>
      <c r="CC13" s="659"/>
      <c r="CD13" s="659"/>
      <c r="CE13" s="659"/>
      <c r="CF13" s="659"/>
      <c r="CG13" s="659"/>
      <c r="CH13" s="659"/>
      <c r="CI13" s="659"/>
      <c r="CJ13" s="659"/>
      <c r="CK13" s="659"/>
      <c r="CL13" s="659"/>
      <c r="CM13" s="659"/>
      <c r="CN13" s="659" t="s">
        <v>40</v>
      </c>
      <c r="CO13" s="659"/>
      <c r="CP13" s="659"/>
      <c r="CQ13" s="659"/>
      <c r="CR13" s="659"/>
      <c r="CS13" s="659"/>
      <c r="CT13" s="659"/>
      <c r="CU13" s="659"/>
      <c r="CV13" s="659"/>
      <c r="CW13" s="659"/>
      <c r="CX13" s="659"/>
      <c r="CY13" s="659"/>
      <c r="CZ13" s="659"/>
      <c r="DA13" s="659"/>
      <c r="DB13" s="659"/>
      <c r="DC13" s="659"/>
      <c r="DD13" s="510"/>
      <c r="DE13" s="510"/>
      <c r="DF13" s="510"/>
      <c r="DG13" s="510"/>
      <c r="DH13" s="510"/>
      <c r="DI13" s="510"/>
      <c r="DJ13" s="510"/>
      <c r="DK13" s="510"/>
      <c r="DL13" s="508"/>
      <c r="DM13" s="508"/>
      <c r="DN13" s="508"/>
      <c r="DO13" s="508"/>
      <c r="DP13" s="508"/>
      <c r="DQ13" s="508"/>
      <c r="DR13" s="508"/>
      <c r="DS13" s="508"/>
      <c r="DT13" s="508"/>
      <c r="DU13" s="508"/>
      <c r="DV13" s="508"/>
      <c r="DW13" s="508"/>
      <c r="DX13" s="508"/>
      <c r="DY13" s="508"/>
      <c r="DZ13" s="508"/>
      <c r="EA13" s="508"/>
      <c r="EB13" s="508"/>
      <c r="EC13" s="508"/>
      <c r="ED13" s="49"/>
      <c r="EE13" s="498"/>
      <c r="EF13" s="499"/>
      <c r="EG13" s="499"/>
      <c r="EH13" s="500"/>
      <c r="EI13" s="30"/>
      <c r="EJ13" s="30"/>
      <c r="EK13" s="501"/>
      <c r="EL13" s="502"/>
      <c r="EM13" s="503"/>
      <c r="EN13" s="504"/>
      <c r="EO13" s="49"/>
      <c r="EP13" s="30"/>
      <c r="EQ13" s="49"/>
      <c r="ER13" s="482"/>
      <c r="ES13" s="482"/>
      <c r="ET13" s="482"/>
      <c r="EU13" s="482"/>
      <c r="EV13" s="50"/>
    </row>
    <row r="14" spans="1:152" ht="9" customHeight="1" x14ac:dyDescent="0.15">
      <c r="A14" s="188"/>
      <c r="B14" s="189"/>
      <c r="C14" s="853" t="s">
        <v>186</v>
      </c>
      <c r="D14" s="855" t="s">
        <v>187</v>
      </c>
      <c r="E14" s="855"/>
      <c r="F14" s="855"/>
      <c r="G14" s="855"/>
      <c r="H14" s="855"/>
      <c r="I14" s="855"/>
      <c r="J14" s="855"/>
      <c r="K14" s="855"/>
      <c r="L14" s="855"/>
      <c r="M14" s="855"/>
      <c r="N14" s="855"/>
      <c r="O14" s="855"/>
      <c r="P14" s="855"/>
      <c r="Q14" s="855"/>
      <c r="R14" s="855"/>
      <c r="S14" s="855"/>
      <c r="T14" s="855"/>
      <c r="U14" s="855"/>
      <c r="V14" s="855"/>
      <c r="W14" s="855"/>
      <c r="X14" s="855"/>
      <c r="Y14" s="855"/>
      <c r="Z14" s="855"/>
      <c r="AA14" s="855"/>
      <c r="AB14" s="855"/>
      <c r="AC14" s="855"/>
      <c r="AD14" s="855"/>
      <c r="AE14" s="855"/>
      <c r="AF14" s="855"/>
      <c r="AG14" s="855"/>
      <c r="AH14" s="855"/>
      <c r="AI14" s="855"/>
      <c r="AJ14" s="855"/>
      <c r="AK14" s="855"/>
      <c r="AL14" s="855"/>
      <c r="AM14" s="855"/>
      <c r="AN14" s="855"/>
      <c r="AO14" s="855"/>
      <c r="AP14" s="855"/>
      <c r="AQ14" s="856"/>
      <c r="AR14" s="659" t="s">
        <v>44</v>
      </c>
      <c r="AS14" s="659"/>
      <c r="AT14" s="659"/>
      <c r="AU14" s="659"/>
      <c r="AV14" s="659"/>
      <c r="AW14" s="659"/>
      <c r="AX14" s="659"/>
      <c r="AY14" s="659"/>
      <c r="AZ14" s="659"/>
      <c r="BA14" s="659"/>
      <c r="BB14" s="659"/>
      <c r="BC14" s="659"/>
      <c r="BD14" s="659"/>
      <c r="BE14" s="659"/>
      <c r="BF14" s="659"/>
      <c r="BG14" s="659"/>
      <c r="BH14" s="659"/>
      <c r="BI14" s="659"/>
      <c r="BJ14" s="659"/>
      <c r="BK14" s="659"/>
      <c r="BL14" s="659"/>
      <c r="BM14" s="659"/>
      <c r="BN14" s="659"/>
      <c r="BO14" s="659"/>
      <c r="BP14" s="659" t="s">
        <v>45</v>
      </c>
      <c r="BQ14" s="659"/>
      <c r="BR14" s="659"/>
      <c r="BS14" s="659"/>
      <c r="BT14" s="659"/>
      <c r="BU14" s="659"/>
      <c r="BV14" s="659"/>
      <c r="BW14" s="659"/>
      <c r="BX14" s="659"/>
      <c r="BY14" s="659"/>
      <c r="BZ14" s="659"/>
      <c r="CA14" s="659"/>
      <c r="CB14" s="659"/>
      <c r="CC14" s="659"/>
      <c r="CD14" s="659"/>
      <c r="CE14" s="659"/>
      <c r="CF14" s="659"/>
      <c r="CG14" s="659"/>
      <c r="CH14" s="659"/>
      <c r="CI14" s="659"/>
      <c r="CJ14" s="659"/>
      <c r="CK14" s="659"/>
      <c r="CL14" s="659"/>
      <c r="CM14" s="659"/>
      <c r="CN14" s="659"/>
      <c r="CO14" s="659"/>
      <c r="CP14" s="659"/>
      <c r="CQ14" s="659"/>
      <c r="CR14" s="659"/>
      <c r="CS14" s="659"/>
      <c r="CT14" s="659"/>
      <c r="CU14" s="659"/>
      <c r="CV14" s="659"/>
      <c r="CW14" s="659"/>
      <c r="CX14" s="659"/>
      <c r="CY14" s="659"/>
      <c r="CZ14" s="659"/>
      <c r="DA14" s="659"/>
      <c r="DB14" s="659"/>
      <c r="DC14" s="659"/>
      <c r="DD14" s="659"/>
      <c r="DE14" s="659"/>
      <c r="DF14" s="659"/>
      <c r="DG14" s="659"/>
      <c r="DH14" s="659"/>
      <c r="DI14" s="659"/>
      <c r="DJ14" s="659"/>
      <c r="DK14" s="659"/>
      <c r="DL14" s="508"/>
      <c r="DM14" s="508"/>
      <c r="DN14" s="508"/>
      <c r="DO14" s="508"/>
      <c r="DP14" s="508"/>
      <c r="DQ14" s="508"/>
      <c r="DR14" s="508"/>
      <c r="DS14" s="508"/>
      <c r="DT14" s="508"/>
      <c r="DU14" s="508"/>
      <c r="DV14" s="508"/>
      <c r="DW14" s="508"/>
      <c r="DX14" s="508"/>
      <c r="DY14" s="508"/>
      <c r="DZ14" s="508"/>
      <c r="EA14" s="508"/>
      <c r="EB14" s="508"/>
      <c r="EC14" s="508"/>
      <c r="ED14" s="49"/>
      <c r="EE14" s="498"/>
      <c r="EF14" s="499"/>
      <c r="EG14" s="499"/>
      <c r="EH14" s="500"/>
      <c r="EI14" s="30"/>
      <c r="EJ14" s="30"/>
      <c r="EK14" s="501"/>
      <c r="EL14" s="502"/>
      <c r="EM14" s="503"/>
      <c r="EN14" s="504"/>
      <c r="EO14" s="49"/>
      <c r="EP14" s="30"/>
      <c r="EQ14" s="49"/>
      <c r="ER14" s="482"/>
      <c r="ES14" s="482"/>
      <c r="ET14" s="482"/>
      <c r="EU14" s="482"/>
      <c r="EV14" s="50"/>
    </row>
    <row r="15" spans="1:152" ht="20.25" customHeight="1" x14ac:dyDescent="0.15">
      <c r="A15" s="188"/>
      <c r="B15" s="189"/>
      <c r="C15" s="854"/>
      <c r="D15" s="857"/>
      <c r="E15" s="857"/>
      <c r="F15" s="857"/>
      <c r="G15" s="857"/>
      <c r="H15" s="857"/>
      <c r="I15" s="857"/>
      <c r="J15" s="857"/>
      <c r="K15" s="857"/>
      <c r="L15" s="857"/>
      <c r="M15" s="857"/>
      <c r="N15" s="857"/>
      <c r="O15" s="857"/>
      <c r="P15" s="857"/>
      <c r="Q15" s="857"/>
      <c r="R15" s="857"/>
      <c r="S15" s="857"/>
      <c r="T15" s="857"/>
      <c r="U15" s="857"/>
      <c r="V15" s="857"/>
      <c r="W15" s="857"/>
      <c r="X15" s="857"/>
      <c r="Y15" s="857"/>
      <c r="Z15" s="857"/>
      <c r="AA15" s="857"/>
      <c r="AB15" s="857"/>
      <c r="AC15" s="857"/>
      <c r="AD15" s="857"/>
      <c r="AE15" s="857"/>
      <c r="AF15" s="857"/>
      <c r="AG15" s="857"/>
      <c r="AH15" s="857"/>
      <c r="AI15" s="857"/>
      <c r="AJ15" s="857"/>
      <c r="AK15" s="857"/>
      <c r="AL15" s="857"/>
      <c r="AM15" s="857"/>
      <c r="AN15" s="857"/>
      <c r="AO15" s="857"/>
      <c r="AP15" s="857"/>
      <c r="AQ15" s="858"/>
      <c r="AR15" s="671" t="s">
        <v>50</v>
      </c>
      <c r="AS15" s="671"/>
      <c r="AT15" s="671"/>
      <c r="AU15" s="671"/>
      <c r="AV15" s="671"/>
      <c r="AW15" s="671"/>
      <c r="AX15" s="671"/>
      <c r="AY15" s="671"/>
      <c r="AZ15" s="671"/>
      <c r="BA15" s="671"/>
      <c r="BB15" s="671"/>
      <c r="BC15" s="671"/>
      <c r="BD15" s="671"/>
      <c r="BE15" s="671"/>
      <c r="BF15" s="671"/>
      <c r="BG15" s="671"/>
      <c r="BH15" s="671"/>
      <c r="BI15" s="671"/>
      <c r="BJ15" s="671"/>
      <c r="BK15" s="671"/>
      <c r="BL15" s="671"/>
      <c r="BM15" s="671"/>
      <c r="BN15" s="671"/>
      <c r="BO15" s="671"/>
      <c r="BP15" s="671" t="s">
        <v>51</v>
      </c>
      <c r="BQ15" s="671"/>
      <c r="BR15" s="671"/>
      <c r="BS15" s="671"/>
      <c r="BT15" s="671"/>
      <c r="BU15" s="671"/>
      <c r="BV15" s="671"/>
      <c r="BW15" s="671"/>
      <c r="BX15" s="671"/>
      <c r="BY15" s="671"/>
      <c r="BZ15" s="671"/>
      <c r="CA15" s="671"/>
      <c r="CB15" s="671"/>
      <c r="CC15" s="671"/>
      <c r="CD15" s="671"/>
      <c r="CE15" s="671"/>
      <c r="CF15" s="671"/>
      <c r="CG15" s="671"/>
      <c r="CH15" s="671"/>
      <c r="CI15" s="671"/>
      <c r="CJ15" s="671"/>
      <c r="CK15" s="671"/>
      <c r="CL15" s="671"/>
      <c r="CM15" s="671"/>
      <c r="CN15" s="671"/>
      <c r="CO15" s="671"/>
      <c r="CP15" s="671"/>
      <c r="CQ15" s="671"/>
      <c r="CR15" s="671"/>
      <c r="CS15" s="671"/>
      <c r="CT15" s="671"/>
      <c r="CU15" s="671"/>
      <c r="CV15" s="671"/>
      <c r="CW15" s="671"/>
      <c r="CX15" s="671"/>
      <c r="CY15" s="671"/>
      <c r="CZ15" s="671"/>
      <c r="DA15" s="671"/>
      <c r="DB15" s="671"/>
      <c r="DC15" s="671"/>
      <c r="DD15" s="671"/>
      <c r="DE15" s="671"/>
      <c r="DF15" s="671"/>
      <c r="DG15" s="671"/>
      <c r="DH15" s="671"/>
      <c r="DI15" s="671"/>
      <c r="DJ15" s="671"/>
      <c r="DK15" s="671"/>
      <c r="DL15" s="508"/>
      <c r="DM15" s="508"/>
      <c r="DN15" s="508"/>
      <c r="DO15" s="508"/>
      <c r="DP15" s="508"/>
      <c r="DQ15" s="508"/>
      <c r="DR15" s="508"/>
      <c r="DS15" s="508"/>
      <c r="DT15" s="508"/>
      <c r="DU15" s="508"/>
      <c r="DV15" s="508"/>
      <c r="DW15" s="508"/>
      <c r="DX15" s="508"/>
      <c r="DY15" s="508"/>
      <c r="DZ15" s="508"/>
      <c r="EA15" s="508"/>
      <c r="EB15" s="508"/>
      <c r="EC15" s="508"/>
      <c r="ED15" s="49"/>
      <c r="EE15" s="498"/>
      <c r="EF15" s="499"/>
      <c r="EG15" s="499"/>
      <c r="EH15" s="500"/>
      <c r="EI15" s="30"/>
      <c r="EJ15" s="30"/>
      <c r="EK15" s="501"/>
      <c r="EL15" s="502"/>
      <c r="EM15" s="503"/>
      <c r="EN15" s="504"/>
      <c r="EO15" s="49"/>
      <c r="EP15" s="30"/>
      <c r="EQ15" s="49"/>
      <c r="ER15" s="482"/>
      <c r="ES15" s="482"/>
      <c r="ET15" s="482"/>
      <c r="EU15" s="482"/>
      <c r="EV15" s="50"/>
    </row>
    <row r="16" spans="1:152" ht="9" customHeight="1" x14ac:dyDescent="0.15">
      <c r="A16" s="188"/>
      <c r="B16" s="189"/>
      <c r="C16" s="492"/>
      <c r="D16" s="493"/>
      <c r="E16" s="482"/>
      <c r="F16" s="496"/>
      <c r="G16" s="496"/>
      <c r="H16" s="496"/>
      <c r="I16" s="496"/>
      <c r="J16" s="496"/>
      <c r="K16" s="496"/>
      <c r="L16" s="496"/>
      <c r="M16" s="496"/>
      <c r="N16" s="496"/>
      <c r="O16" s="496"/>
      <c r="P16" s="496"/>
      <c r="Q16" s="496"/>
      <c r="R16" s="496"/>
      <c r="S16" s="496"/>
      <c r="T16" s="496"/>
      <c r="U16" s="496"/>
      <c r="V16" s="496"/>
      <c r="W16" s="496"/>
      <c r="X16" s="496"/>
      <c r="Y16" s="496"/>
      <c r="Z16" s="496"/>
      <c r="AA16" s="496"/>
      <c r="AB16" s="496"/>
      <c r="AC16" s="496"/>
      <c r="AD16" s="496"/>
      <c r="AE16" s="496"/>
      <c r="AF16" s="496"/>
      <c r="AG16" s="496"/>
      <c r="AH16" s="496"/>
      <c r="AI16" s="496"/>
      <c r="AJ16" s="496"/>
      <c r="AK16" s="496"/>
      <c r="AL16" s="496"/>
      <c r="AM16" s="496"/>
      <c r="AN16" s="496"/>
      <c r="AO16" s="496"/>
      <c r="AP16" s="496"/>
      <c r="AQ16" s="496"/>
      <c r="AR16" s="497"/>
      <c r="AS16" s="497"/>
      <c r="AT16" s="497"/>
      <c r="AU16" s="497"/>
      <c r="AV16" s="497"/>
      <c r="AW16" s="497"/>
      <c r="AX16" s="497"/>
      <c r="AY16" s="497"/>
      <c r="AZ16" s="497"/>
      <c r="BA16" s="497"/>
      <c r="BB16" s="497"/>
      <c r="BC16" s="497"/>
      <c r="BD16" s="497"/>
      <c r="BE16" s="497"/>
      <c r="BF16" s="497"/>
      <c r="BG16" s="497"/>
      <c r="BH16" s="497"/>
      <c r="BI16" s="497"/>
      <c r="BJ16" s="497"/>
      <c r="BK16" s="497"/>
      <c r="BL16" s="497"/>
      <c r="BM16" s="497"/>
      <c r="BN16" s="497"/>
      <c r="BO16" s="497"/>
      <c r="BP16" s="497"/>
      <c r="BQ16" s="497"/>
      <c r="BR16" s="497"/>
      <c r="BS16" s="497"/>
      <c r="BT16" s="497"/>
      <c r="BU16" s="497"/>
      <c r="BV16" s="497"/>
      <c r="BW16" s="497"/>
      <c r="BX16" s="497"/>
      <c r="BY16" s="497"/>
      <c r="BZ16" s="497"/>
      <c r="CA16" s="497"/>
      <c r="CB16" s="497"/>
      <c r="CC16" s="497"/>
      <c r="CD16" s="497"/>
      <c r="CE16" s="497"/>
      <c r="CF16" s="497"/>
      <c r="CG16" s="497"/>
      <c r="CH16" s="497"/>
      <c r="CI16" s="497"/>
      <c r="CJ16" s="497"/>
      <c r="CK16" s="497"/>
      <c r="CL16" s="497"/>
      <c r="CM16" s="497"/>
      <c r="CN16" s="497"/>
      <c r="CO16" s="497"/>
      <c r="CP16" s="497"/>
      <c r="CQ16" s="497"/>
      <c r="CR16" s="497"/>
      <c r="CS16" s="497"/>
      <c r="CT16" s="497"/>
      <c r="CU16" s="497"/>
      <c r="CV16" s="497"/>
      <c r="CW16" s="497"/>
      <c r="CX16" s="497"/>
      <c r="CY16" s="497"/>
      <c r="CZ16" s="497"/>
      <c r="DA16" s="497"/>
      <c r="DB16" s="497"/>
      <c r="DC16" s="497"/>
      <c r="DD16" s="497"/>
      <c r="DE16" s="497"/>
      <c r="DF16" s="497"/>
      <c r="DG16" s="497"/>
      <c r="DH16" s="497"/>
      <c r="DI16" s="497"/>
      <c r="DJ16" s="497"/>
      <c r="DK16" s="497"/>
      <c r="DL16" s="496"/>
      <c r="DM16" s="496"/>
      <c r="DN16" s="496"/>
      <c r="DO16" s="496"/>
      <c r="DP16" s="496"/>
      <c r="DQ16" s="496"/>
      <c r="DR16" s="496"/>
      <c r="DS16" s="496"/>
      <c r="DT16" s="496"/>
      <c r="DU16" s="496"/>
      <c r="DV16" s="496"/>
      <c r="DW16" s="496"/>
      <c r="DX16" s="496"/>
      <c r="DY16" s="496"/>
      <c r="DZ16" s="496"/>
      <c r="EA16" s="496"/>
      <c r="EB16" s="496"/>
      <c r="EC16" s="496"/>
      <c r="ED16" s="49"/>
      <c r="EE16" s="498"/>
      <c r="EF16" s="499"/>
      <c r="EG16" s="499"/>
      <c r="EH16" s="500"/>
      <c r="EI16" s="30"/>
      <c r="EJ16" s="30"/>
      <c r="EK16" s="501"/>
      <c r="EL16" s="502"/>
      <c r="EM16" s="503"/>
      <c r="EN16" s="504"/>
      <c r="EO16" s="49"/>
      <c r="EP16" s="30"/>
      <c r="EQ16" s="49"/>
      <c r="ER16" s="482"/>
      <c r="ES16" s="482"/>
      <c r="ET16" s="482"/>
      <c r="EU16" s="482"/>
      <c r="EV16" s="50"/>
    </row>
    <row r="17" spans="1:153" ht="9" customHeight="1" thickBot="1" x14ac:dyDescent="0.2">
      <c r="A17" s="188"/>
      <c r="B17" s="189"/>
      <c r="C17" s="492"/>
      <c r="D17" s="493"/>
      <c r="E17" s="482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7"/>
      <c r="AS17" s="497"/>
      <c r="AT17" s="497"/>
      <c r="AU17" s="497"/>
      <c r="AV17" s="497"/>
      <c r="AW17" s="497"/>
      <c r="AX17" s="497"/>
      <c r="AY17" s="497"/>
      <c r="AZ17" s="497"/>
      <c r="BA17" s="497"/>
      <c r="BB17" s="497"/>
      <c r="BC17" s="497"/>
      <c r="BD17" s="497"/>
      <c r="BE17" s="497"/>
      <c r="BF17" s="497"/>
      <c r="BG17" s="497"/>
      <c r="BH17" s="497"/>
      <c r="BI17" s="497"/>
      <c r="BJ17" s="497"/>
      <c r="BK17" s="497"/>
      <c r="BL17" s="497"/>
      <c r="BM17" s="497"/>
      <c r="BN17" s="497"/>
      <c r="BO17" s="497"/>
      <c r="BP17" s="497"/>
      <c r="BQ17" s="497"/>
      <c r="BR17" s="497"/>
      <c r="BS17" s="497"/>
      <c r="BT17" s="497"/>
      <c r="BU17" s="497"/>
      <c r="BV17" s="497"/>
      <c r="BW17" s="497"/>
      <c r="BX17" s="497"/>
      <c r="BY17" s="497"/>
      <c r="BZ17" s="497"/>
      <c r="CA17" s="497"/>
      <c r="CB17" s="497"/>
      <c r="CC17" s="497"/>
      <c r="CD17" s="497"/>
      <c r="CE17" s="497"/>
      <c r="CF17" s="497"/>
      <c r="CG17" s="497"/>
      <c r="CH17" s="497"/>
      <c r="CI17" s="497"/>
      <c r="CJ17" s="497"/>
      <c r="CK17" s="497"/>
      <c r="CL17" s="497"/>
      <c r="CM17" s="497"/>
      <c r="CN17" s="497"/>
      <c r="CO17" s="497"/>
      <c r="CP17" s="497"/>
      <c r="CQ17" s="497"/>
      <c r="CR17" s="497"/>
      <c r="CS17" s="497"/>
      <c r="CT17" s="497"/>
      <c r="CU17" s="497"/>
      <c r="CV17" s="497"/>
      <c r="CW17" s="497"/>
      <c r="CX17" s="497"/>
      <c r="CY17" s="497"/>
      <c r="CZ17" s="497"/>
      <c r="DA17" s="497"/>
      <c r="DB17" s="497"/>
      <c r="DC17" s="497"/>
      <c r="DD17" s="497"/>
      <c r="DE17" s="497"/>
      <c r="DF17" s="497"/>
      <c r="DG17" s="497"/>
      <c r="DH17" s="497"/>
      <c r="DI17" s="497"/>
      <c r="DJ17" s="497"/>
      <c r="DK17" s="497"/>
      <c r="DL17" s="496"/>
      <c r="DM17" s="496"/>
      <c r="DN17" s="496"/>
      <c r="DO17" s="496"/>
      <c r="DP17" s="496"/>
      <c r="DQ17" s="496"/>
      <c r="DR17" s="496"/>
      <c r="DS17" s="496"/>
      <c r="DT17" s="496"/>
      <c r="DU17" s="496"/>
      <c r="DV17" s="496"/>
      <c r="DW17" s="496"/>
      <c r="DX17" s="496"/>
      <c r="DY17" s="496"/>
      <c r="DZ17" s="496"/>
      <c r="EA17" s="496"/>
      <c r="EB17" s="496"/>
      <c r="EC17" s="496"/>
      <c r="ED17" s="49"/>
      <c r="EE17" s="498"/>
      <c r="EF17" s="499"/>
      <c r="EG17" s="499"/>
      <c r="EH17" s="500"/>
      <c r="EI17" s="30"/>
      <c r="EJ17" s="30"/>
      <c r="EK17" s="501"/>
      <c r="EL17" s="502"/>
      <c r="EM17" s="503"/>
      <c r="EN17" s="504"/>
      <c r="EO17" s="49"/>
      <c r="EP17" s="30"/>
      <c r="EQ17" s="49"/>
      <c r="ER17" s="482"/>
      <c r="ES17" s="482"/>
      <c r="ET17" s="482"/>
      <c r="EU17" s="482"/>
      <c r="EV17" s="50"/>
    </row>
    <row r="18" spans="1:153" ht="9" customHeight="1" x14ac:dyDescent="0.2">
      <c r="A18" s="188"/>
      <c r="B18" s="124"/>
      <c r="C18" s="125"/>
      <c r="D18" s="126"/>
      <c r="E18" s="515"/>
      <c r="F18" s="843"/>
      <c r="G18" s="844"/>
      <c r="H18" s="687"/>
      <c r="I18" s="688"/>
      <c r="J18" s="687"/>
      <c r="K18" s="688"/>
      <c r="L18" s="687"/>
      <c r="M18" s="688"/>
      <c r="N18" s="687"/>
      <c r="O18" s="688"/>
      <c r="P18" s="687"/>
      <c r="Q18" s="688"/>
      <c r="R18" s="687"/>
      <c r="S18" s="688"/>
      <c r="T18" s="687"/>
      <c r="U18" s="688"/>
      <c r="V18" s="687"/>
      <c r="W18" s="688"/>
      <c r="X18" s="687"/>
      <c r="Y18" s="688"/>
      <c r="Z18" s="687"/>
      <c r="AA18" s="688"/>
      <c r="AB18" s="687"/>
      <c r="AC18" s="688"/>
      <c r="AD18" s="687"/>
      <c r="AE18" s="688"/>
      <c r="AF18" s="687"/>
      <c r="AG18" s="688"/>
      <c r="AH18" s="687"/>
      <c r="AI18" s="688"/>
      <c r="AJ18" s="687"/>
      <c r="AK18" s="688"/>
      <c r="AL18" s="687"/>
      <c r="AM18" s="688"/>
      <c r="AN18" s="687"/>
      <c r="AO18" s="688"/>
      <c r="AP18" s="687"/>
      <c r="AQ18" s="688"/>
      <c r="AR18" s="687"/>
      <c r="AS18" s="688"/>
      <c r="AT18" s="687"/>
      <c r="AU18" s="688"/>
      <c r="AV18" s="687"/>
      <c r="AW18" s="688"/>
      <c r="AX18" s="687"/>
      <c r="AY18" s="688"/>
      <c r="AZ18" s="687"/>
      <c r="BA18" s="688"/>
      <c r="BB18" s="687"/>
      <c r="BC18" s="688"/>
      <c r="BD18" s="687"/>
      <c r="BE18" s="688"/>
      <c r="BF18" s="687"/>
      <c r="BG18" s="688"/>
      <c r="BH18" s="687"/>
      <c r="BI18" s="688"/>
      <c r="BJ18" s="687"/>
      <c r="BK18" s="688"/>
      <c r="BL18" s="687"/>
      <c r="BM18" s="688"/>
      <c r="BN18" s="687"/>
      <c r="BO18" s="688"/>
      <c r="BP18" s="687"/>
      <c r="BQ18" s="688"/>
      <c r="BR18" s="687"/>
      <c r="BS18" s="688"/>
      <c r="BT18" s="687"/>
      <c r="BU18" s="688"/>
      <c r="BV18" s="687"/>
      <c r="BW18" s="688"/>
      <c r="BX18" s="687"/>
      <c r="BY18" s="688"/>
      <c r="BZ18" s="687"/>
      <c r="CA18" s="688"/>
      <c r="CB18" s="687"/>
      <c r="CC18" s="688"/>
      <c r="CD18" s="687"/>
      <c r="CE18" s="688"/>
      <c r="CF18" s="687"/>
      <c r="CG18" s="688"/>
      <c r="CH18" s="687"/>
      <c r="CI18" s="688"/>
      <c r="CJ18" s="687"/>
      <c r="CK18" s="688"/>
      <c r="CL18" s="687"/>
      <c r="CM18" s="688"/>
      <c r="CN18" s="687"/>
      <c r="CO18" s="688"/>
      <c r="CP18" s="687"/>
      <c r="CQ18" s="688"/>
      <c r="CR18" s="687"/>
      <c r="CS18" s="688"/>
      <c r="CT18" s="687"/>
      <c r="CU18" s="688"/>
      <c r="CV18" s="687"/>
      <c r="CW18" s="688"/>
      <c r="CX18" s="687"/>
      <c r="CY18" s="688"/>
      <c r="CZ18" s="687"/>
      <c r="DA18" s="688"/>
      <c r="DB18" s="687"/>
      <c r="DC18" s="688"/>
      <c r="DD18" s="687"/>
      <c r="DE18" s="688"/>
      <c r="DF18" s="687"/>
      <c r="DG18" s="688"/>
      <c r="DH18" s="687"/>
      <c r="DI18" s="688"/>
      <c r="DJ18" s="687"/>
      <c r="DK18" s="688"/>
      <c r="DL18" s="687"/>
      <c r="DM18" s="688"/>
      <c r="DN18" s="687"/>
      <c r="DO18" s="688"/>
      <c r="DP18" s="687"/>
      <c r="DQ18" s="688"/>
      <c r="DR18" s="687"/>
      <c r="DS18" s="688"/>
      <c r="DT18" s="687"/>
      <c r="DU18" s="688"/>
      <c r="DV18" s="687"/>
      <c r="DW18" s="688"/>
      <c r="DX18" s="687"/>
      <c r="DY18" s="688"/>
      <c r="DZ18" s="687"/>
      <c r="EA18" s="688"/>
      <c r="EB18" s="687"/>
      <c r="EC18" s="691"/>
      <c r="ED18" s="49"/>
      <c r="EE18" s="92"/>
      <c r="EF18" s="93"/>
      <c r="EG18" s="93"/>
      <c r="EH18" s="94"/>
      <c r="EI18" s="49"/>
      <c r="EJ18" s="49"/>
      <c r="EK18" s="516"/>
      <c r="EL18" s="517"/>
      <c r="EM18" s="517"/>
      <c r="EN18" s="518"/>
      <c r="EO18" s="49"/>
      <c r="EP18" s="49"/>
      <c r="EQ18" s="49"/>
      <c r="ER18" s="519"/>
      <c r="ES18" s="519"/>
      <c r="ET18" s="519"/>
      <c r="EU18" s="482"/>
      <c r="EV18" s="50"/>
    </row>
    <row r="19" spans="1:153" ht="9" customHeight="1" x14ac:dyDescent="0.2">
      <c r="A19" s="188"/>
      <c r="B19" s="520" t="s">
        <v>22</v>
      </c>
      <c r="C19" s="521" t="s">
        <v>18</v>
      </c>
      <c r="D19" s="521" t="s">
        <v>34</v>
      </c>
      <c r="E19" s="522" t="s">
        <v>21</v>
      </c>
      <c r="F19" s="852"/>
      <c r="G19" s="852"/>
      <c r="H19" s="785">
        <v>30</v>
      </c>
      <c r="I19" s="786"/>
      <c r="J19" s="785">
        <v>30</v>
      </c>
      <c r="K19" s="786"/>
      <c r="L19" s="785">
        <v>30</v>
      </c>
      <c r="M19" s="786"/>
      <c r="N19" s="785">
        <v>30</v>
      </c>
      <c r="O19" s="786"/>
      <c r="P19" s="785">
        <v>30</v>
      </c>
      <c r="Q19" s="786"/>
      <c r="R19" s="785">
        <v>30</v>
      </c>
      <c r="S19" s="786"/>
      <c r="T19" s="785">
        <v>30</v>
      </c>
      <c r="U19" s="786"/>
      <c r="V19" s="785">
        <v>30</v>
      </c>
      <c r="W19" s="786"/>
      <c r="X19" s="785">
        <v>30</v>
      </c>
      <c r="Y19" s="786"/>
      <c r="Z19" s="785">
        <v>30</v>
      </c>
      <c r="AA19" s="786"/>
      <c r="AB19" s="785">
        <v>30</v>
      </c>
      <c r="AC19" s="786"/>
      <c r="AD19" s="785">
        <v>30</v>
      </c>
      <c r="AE19" s="786"/>
      <c r="AF19" s="785">
        <v>30</v>
      </c>
      <c r="AG19" s="786"/>
      <c r="AH19" s="785">
        <v>30</v>
      </c>
      <c r="AI19" s="786"/>
      <c r="AJ19" s="785">
        <v>30</v>
      </c>
      <c r="AK19" s="786"/>
      <c r="AL19" s="785">
        <v>30</v>
      </c>
      <c r="AM19" s="786"/>
      <c r="AN19" s="785">
        <v>30</v>
      </c>
      <c r="AO19" s="786"/>
      <c r="AP19" s="785">
        <v>30</v>
      </c>
      <c r="AQ19" s="786"/>
      <c r="AR19" s="785">
        <v>30</v>
      </c>
      <c r="AS19" s="786"/>
      <c r="AT19" s="785">
        <v>30</v>
      </c>
      <c r="AU19" s="786"/>
      <c r="AV19" s="785">
        <v>30</v>
      </c>
      <c r="AW19" s="786"/>
      <c r="AX19" s="785">
        <v>30</v>
      </c>
      <c r="AY19" s="786"/>
      <c r="AZ19" s="785">
        <v>30</v>
      </c>
      <c r="BA19" s="786"/>
      <c r="BB19" s="785">
        <v>30</v>
      </c>
      <c r="BC19" s="786"/>
      <c r="BD19" s="785">
        <v>30</v>
      </c>
      <c r="BE19" s="786"/>
      <c r="BF19" s="785">
        <v>30</v>
      </c>
      <c r="BG19" s="786"/>
      <c r="BH19" s="785">
        <v>30</v>
      </c>
      <c r="BI19" s="786"/>
      <c r="BJ19" s="785">
        <v>30</v>
      </c>
      <c r="BK19" s="786"/>
      <c r="BL19" s="785">
        <v>30</v>
      </c>
      <c r="BM19" s="786"/>
      <c r="BN19" s="785">
        <v>30</v>
      </c>
      <c r="BO19" s="786"/>
      <c r="BP19" s="785">
        <v>30</v>
      </c>
      <c r="BQ19" s="786"/>
      <c r="BR19" s="785">
        <v>30</v>
      </c>
      <c r="BS19" s="786"/>
      <c r="BT19" s="785">
        <v>30</v>
      </c>
      <c r="BU19" s="786"/>
      <c r="BV19" s="785">
        <v>30</v>
      </c>
      <c r="BW19" s="786"/>
      <c r="BX19" s="785">
        <v>30</v>
      </c>
      <c r="BY19" s="786"/>
      <c r="BZ19" s="785">
        <v>30</v>
      </c>
      <c r="CA19" s="786"/>
      <c r="CB19" s="785">
        <v>30</v>
      </c>
      <c r="CC19" s="786"/>
      <c r="CD19" s="785">
        <v>30</v>
      </c>
      <c r="CE19" s="786"/>
      <c r="CF19" s="785">
        <v>30</v>
      </c>
      <c r="CG19" s="786"/>
      <c r="CH19" s="785">
        <v>30</v>
      </c>
      <c r="CI19" s="786"/>
      <c r="CJ19" s="785">
        <v>30</v>
      </c>
      <c r="CK19" s="786"/>
      <c r="CL19" s="785">
        <v>30</v>
      </c>
      <c r="CM19" s="786"/>
      <c r="CN19" s="785">
        <v>30</v>
      </c>
      <c r="CO19" s="786"/>
      <c r="CP19" s="785">
        <v>30</v>
      </c>
      <c r="CQ19" s="786"/>
      <c r="CR19" s="785">
        <v>30</v>
      </c>
      <c r="CS19" s="786"/>
      <c r="CT19" s="785">
        <v>30</v>
      </c>
      <c r="CU19" s="786"/>
      <c r="CV19" s="785">
        <v>30</v>
      </c>
      <c r="CW19" s="786"/>
      <c r="CX19" s="785">
        <v>30</v>
      </c>
      <c r="CY19" s="786"/>
      <c r="CZ19" s="785">
        <v>30</v>
      </c>
      <c r="DA19" s="786"/>
      <c r="DB19" s="785">
        <v>30</v>
      </c>
      <c r="DC19" s="786"/>
      <c r="DD19" s="785">
        <v>30</v>
      </c>
      <c r="DE19" s="786"/>
      <c r="DF19" s="785">
        <v>30</v>
      </c>
      <c r="DG19" s="786"/>
      <c r="DH19" s="694">
        <v>30</v>
      </c>
      <c r="DI19" s="694"/>
      <c r="DJ19" s="694">
        <v>15</v>
      </c>
      <c r="DK19" s="694"/>
      <c r="DL19" s="694">
        <v>15</v>
      </c>
      <c r="DM19" s="694"/>
      <c r="DN19" s="694">
        <v>15</v>
      </c>
      <c r="DO19" s="694"/>
      <c r="DP19" s="694">
        <v>15</v>
      </c>
      <c r="DQ19" s="694"/>
      <c r="DR19" s="694">
        <v>15</v>
      </c>
      <c r="DS19" s="694"/>
      <c r="DT19" s="694">
        <v>15</v>
      </c>
      <c r="DU19" s="694"/>
      <c r="DV19" s="694">
        <v>15</v>
      </c>
      <c r="DW19" s="694"/>
      <c r="DX19" s="695"/>
      <c r="DY19" s="696"/>
      <c r="DZ19" s="695"/>
      <c r="EA19" s="696"/>
      <c r="EB19" s="695"/>
      <c r="EC19" s="697"/>
      <c r="ED19" s="49"/>
      <c r="EE19" s="523">
        <v>0</v>
      </c>
      <c r="EF19" s="231">
        <v>0</v>
      </c>
      <c r="EG19" s="231">
        <v>0</v>
      </c>
      <c r="EH19" s="524">
        <v>0</v>
      </c>
      <c r="EI19" s="49"/>
      <c r="EJ19" s="49"/>
      <c r="EK19" s="525">
        <f>EE19*SUM(F19:EC19)</f>
        <v>0</v>
      </c>
      <c r="EL19" s="526">
        <f>EF19*SUM(F19:EC19)</f>
        <v>0</v>
      </c>
      <c r="EM19" s="526">
        <f>EG19*SUM(F19:EC19)</f>
        <v>0</v>
      </c>
      <c r="EN19" s="527">
        <f>EH19*SUM(F19:EC19)</f>
        <v>0</v>
      </c>
      <c r="EO19" s="49"/>
      <c r="EP19" s="49"/>
      <c r="EQ19" s="49"/>
      <c r="ER19" s="528"/>
      <c r="ES19" s="528"/>
      <c r="ET19" s="528"/>
      <c r="EU19" s="529"/>
      <c r="EV19" s="698"/>
      <c r="EW19" s="699"/>
    </row>
    <row r="20" spans="1:153" ht="9" customHeight="1" x14ac:dyDescent="0.2">
      <c r="A20" s="188"/>
      <c r="B20" s="520" t="s">
        <v>23</v>
      </c>
      <c r="C20" s="521" t="s">
        <v>46</v>
      </c>
      <c r="D20" s="521" t="s">
        <v>78</v>
      </c>
      <c r="E20" s="522" t="s">
        <v>21</v>
      </c>
      <c r="F20" s="852"/>
      <c r="G20" s="852"/>
      <c r="H20" s="694">
        <v>10</v>
      </c>
      <c r="I20" s="694"/>
      <c r="J20" s="694">
        <v>10</v>
      </c>
      <c r="K20" s="694"/>
      <c r="L20" s="694">
        <v>10</v>
      </c>
      <c r="M20" s="694"/>
      <c r="N20" s="694">
        <v>10</v>
      </c>
      <c r="O20" s="694"/>
      <c r="P20" s="694">
        <v>10</v>
      </c>
      <c r="Q20" s="694"/>
      <c r="R20" s="694">
        <v>10</v>
      </c>
      <c r="S20" s="694"/>
      <c r="T20" s="694">
        <v>10</v>
      </c>
      <c r="U20" s="694"/>
      <c r="V20" s="694">
        <v>10</v>
      </c>
      <c r="W20" s="694"/>
      <c r="X20" s="694">
        <v>10</v>
      </c>
      <c r="Y20" s="694"/>
      <c r="Z20" s="694">
        <v>10</v>
      </c>
      <c r="AA20" s="694"/>
      <c r="AB20" s="694">
        <v>10</v>
      </c>
      <c r="AC20" s="694"/>
      <c r="AD20" s="694">
        <v>10</v>
      </c>
      <c r="AE20" s="694"/>
      <c r="AF20" s="694">
        <v>10</v>
      </c>
      <c r="AG20" s="694"/>
      <c r="AH20" s="694">
        <v>10</v>
      </c>
      <c r="AI20" s="694"/>
      <c r="AJ20" s="694">
        <v>10</v>
      </c>
      <c r="AK20" s="694"/>
      <c r="AL20" s="694">
        <v>10</v>
      </c>
      <c r="AM20" s="694"/>
      <c r="AN20" s="694">
        <v>10</v>
      </c>
      <c r="AO20" s="694"/>
      <c r="AP20" s="694">
        <v>10</v>
      </c>
      <c r="AQ20" s="694"/>
      <c r="AR20" s="694">
        <v>10</v>
      </c>
      <c r="AS20" s="694"/>
      <c r="AT20" s="694">
        <v>10</v>
      </c>
      <c r="AU20" s="694"/>
      <c r="AV20" s="694">
        <v>10</v>
      </c>
      <c r="AW20" s="694"/>
      <c r="AX20" s="694">
        <v>10</v>
      </c>
      <c r="AY20" s="694"/>
      <c r="AZ20" s="694">
        <v>10</v>
      </c>
      <c r="BA20" s="694"/>
      <c r="BB20" s="694">
        <v>10</v>
      </c>
      <c r="BC20" s="694"/>
      <c r="BD20" s="694">
        <v>10</v>
      </c>
      <c r="BE20" s="694"/>
      <c r="BF20" s="694">
        <v>10</v>
      </c>
      <c r="BG20" s="694"/>
      <c r="BH20" s="694">
        <v>10</v>
      </c>
      <c r="BI20" s="694"/>
      <c r="BJ20" s="694">
        <v>10</v>
      </c>
      <c r="BK20" s="694"/>
      <c r="BL20" s="694">
        <v>10</v>
      </c>
      <c r="BM20" s="694"/>
      <c r="BN20" s="694">
        <v>10</v>
      </c>
      <c r="BO20" s="694"/>
      <c r="BP20" s="694">
        <v>10</v>
      </c>
      <c r="BQ20" s="694"/>
      <c r="BR20" s="694">
        <v>10</v>
      </c>
      <c r="BS20" s="694"/>
      <c r="BT20" s="694">
        <v>10</v>
      </c>
      <c r="BU20" s="694"/>
      <c r="BV20" s="694">
        <v>10</v>
      </c>
      <c r="BW20" s="694"/>
      <c r="BX20" s="694">
        <v>10</v>
      </c>
      <c r="BY20" s="694"/>
      <c r="BZ20" s="694">
        <v>10</v>
      </c>
      <c r="CA20" s="694"/>
      <c r="CB20" s="694">
        <v>10</v>
      </c>
      <c r="CC20" s="694"/>
      <c r="CD20" s="694">
        <v>10</v>
      </c>
      <c r="CE20" s="694"/>
      <c r="CF20" s="694">
        <v>10</v>
      </c>
      <c r="CG20" s="694"/>
      <c r="CH20" s="694">
        <v>10</v>
      </c>
      <c r="CI20" s="694"/>
      <c r="CJ20" s="694">
        <v>10</v>
      </c>
      <c r="CK20" s="694"/>
      <c r="CL20" s="694">
        <v>10</v>
      </c>
      <c r="CM20" s="694"/>
      <c r="CN20" s="694">
        <v>10</v>
      </c>
      <c r="CO20" s="694"/>
      <c r="CP20" s="694">
        <v>10</v>
      </c>
      <c r="CQ20" s="694"/>
      <c r="CR20" s="694">
        <v>10</v>
      </c>
      <c r="CS20" s="694"/>
      <c r="CT20" s="694">
        <v>10</v>
      </c>
      <c r="CU20" s="694"/>
      <c r="CV20" s="694">
        <v>10</v>
      </c>
      <c r="CW20" s="694"/>
      <c r="CX20" s="694">
        <v>10</v>
      </c>
      <c r="CY20" s="694"/>
      <c r="CZ20" s="694">
        <v>10</v>
      </c>
      <c r="DA20" s="694"/>
      <c r="DB20" s="694">
        <v>10</v>
      </c>
      <c r="DC20" s="694"/>
      <c r="DD20" s="694">
        <v>10</v>
      </c>
      <c r="DE20" s="694"/>
      <c r="DF20" s="694">
        <v>10</v>
      </c>
      <c r="DG20" s="694"/>
      <c r="DH20" s="694">
        <v>10</v>
      </c>
      <c r="DI20" s="694"/>
      <c r="DJ20" s="694">
        <v>10</v>
      </c>
      <c r="DK20" s="694"/>
      <c r="DL20" s="694">
        <v>10</v>
      </c>
      <c r="DM20" s="694"/>
      <c r="DN20" s="694">
        <v>10</v>
      </c>
      <c r="DO20" s="694"/>
      <c r="DP20" s="694">
        <v>10</v>
      </c>
      <c r="DQ20" s="694"/>
      <c r="DR20" s="694">
        <v>10</v>
      </c>
      <c r="DS20" s="694"/>
      <c r="DT20" s="694">
        <v>10</v>
      </c>
      <c r="DU20" s="694"/>
      <c r="DV20" s="694">
        <v>10</v>
      </c>
      <c r="DW20" s="694"/>
      <c r="DX20" s="695"/>
      <c r="DY20" s="696"/>
      <c r="DZ20" s="695"/>
      <c r="EA20" s="696"/>
      <c r="EB20" s="695"/>
      <c r="EC20" s="697"/>
      <c r="ED20" s="49"/>
      <c r="EE20" s="523">
        <v>0</v>
      </c>
      <c r="EF20" s="530">
        <v>0</v>
      </c>
      <c r="EG20" s="531">
        <v>0</v>
      </c>
      <c r="EH20" s="532">
        <v>0</v>
      </c>
      <c r="EI20" s="49"/>
      <c r="EJ20" s="49"/>
      <c r="EK20" s="525">
        <f>EE20*SUM(F20:EC20)</f>
        <v>0</v>
      </c>
      <c r="EL20" s="533">
        <f t="shared" ref="EL20:EL61" si="0">EF20*SUM(F20:EC20)</f>
        <v>0</v>
      </c>
      <c r="EM20" s="533">
        <f t="shared" ref="EM20:EM61" si="1">EG20*SUM(F20:EC20)</f>
        <v>0</v>
      </c>
      <c r="EN20" s="527">
        <f t="shared" ref="EN20:EN61" si="2">EH20*SUM(F20:EC20)</f>
        <v>0</v>
      </c>
      <c r="EO20" s="49"/>
      <c r="EP20" s="49"/>
      <c r="EQ20" s="49"/>
      <c r="ER20" s="528"/>
      <c r="ES20" s="528"/>
      <c r="ET20" s="528"/>
      <c r="EU20" s="529"/>
      <c r="EV20" s="704"/>
      <c r="EW20" s="705"/>
    </row>
    <row r="21" spans="1:153" ht="9" customHeight="1" x14ac:dyDescent="0.2">
      <c r="A21" s="188"/>
      <c r="B21" s="114"/>
      <c r="C21" s="109"/>
      <c r="D21" s="109"/>
      <c r="E21" s="534"/>
      <c r="F21" s="850"/>
      <c r="G21" s="851"/>
      <c r="H21" s="700"/>
      <c r="I21" s="701"/>
      <c r="J21" s="700"/>
      <c r="K21" s="701"/>
      <c r="L21" s="700"/>
      <c r="M21" s="701"/>
      <c r="N21" s="700"/>
      <c r="O21" s="701"/>
      <c r="P21" s="700"/>
      <c r="Q21" s="701"/>
      <c r="R21" s="700"/>
      <c r="S21" s="701"/>
      <c r="T21" s="700"/>
      <c r="U21" s="701"/>
      <c r="V21" s="700"/>
      <c r="W21" s="701"/>
      <c r="X21" s="700"/>
      <c r="Y21" s="701"/>
      <c r="Z21" s="700"/>
      <c r="AA21" s="701"/>
      <c r="AB21" s="700"/>
      <c r="AC21" s="701"/>
      <c r="AD21" s="700"/>
      <c r="AE21" s="701"/>
      <c r="AF21" s="700"/>
      <c r="AG21" s="701"/>
      <c r="AH21" s="700"/>
      <c r="AI21" s="701"/>
      <c r="AJ21" s="700"/>
      <c r="AK21" s="701"/>
      <c r="AL21" s="700"/>
      <c r="AM21" s="701"/>
      <c r="AN21" s="700"/>
      <c r="AO21" s="701"/>
      <c r="AP21" s="700"/>
      <c r="AQ21" s="701"/>
      <c r="AR21" s="700"/>
      <c r="AS21" s="701"/>
      <c r="AT21" s="700"/>
      <c r="AU21" s="701"/>
      <c r="AV21" s="700"/>
      <c r="AW21" s="701"/>
      <c r="AX21" s="700"/>
      <c r="AY21" s="701"/>
      <c r="AZ21" s="700"/>
      <c r="BA21" s="701"/>
      <c r="BB21" s="700"/>
      <c r="BC21" s="701"/>
      <c r="BD21" s="700"/>
      <c r="BE21" s="701"/>
      <c r="BF21" s="700"/>
      <c r="BG21" s="701"/>
      <c r="BH21" s="700"/>
      <c r="BI21" s="701"/>
      <c r="BJ21" s="700"/>
      <c r="BK21" s="701"/>
      <c r="BL21" s="700"/>
      <c r="BM21" s="701"/>
      <c r="BN21" s="700"/>
      <c r="BO21" s="701"/>
      <c r="BP21" s="700"/>
      <c r="BQ21" s="701"/>
      <c r="BR21" s="700"/>
      <c r="BS21" s="701"/>
      <c r="BT21" s="700"/>
      <c r="BU21" s="701"/>
      <c r="BV21" s="700"/>
      <c r="BW21" s="701"/>
      <c r="BX21" s="700"/>
      <c r="BY21" s="701"/>
      <c r="BZ21" s="700"/>
      <c r="CA21" s="701"/>
      <c r="CB21" s="700"/>
      <c r="CC21" s="701"/>
      <c r="CD21" s="700"/>
      <c r="CE21" s="701"/>
      <c r="CF21" s="700"/>
      <c r="CG21" s="701"/>
      <c r="CH21" s="700"/>
      <c r="CI21" s="701"/>
      <c r="CJ21" s="700"/>
      <c r="CK21" s="701"/>
      <c r="CL21" s="700"/>
      <c r="CM21" s="701"/>
      <c r="CN21" s="700"/>
      <c r="CO21" s="701"/>
      <c r="CP21" s="700"/>
      <c r="CQ21" s="701"/>
      <c r="CR21" s="700"/>
      <c r="CS21" s="701"/>
      <c r="CT21" s="700"/>
      <c r="CU21" s="701"/>
      <c r="CV21" s="700"/>
      <c r="CW21" s="701"/>
      <c r="CX21" s="700"/>
      <c r="CY21" s="701"/>
      <c r="CZ21" s="700"/>
      <c r="DA21" s="701"/>
      <c r="DB21" s="700"/>
      <c r="DC21" s="701"/>
      <c r="DD21" s="700"/>
      <c r="DE21" s="701"/>
      <c r="DF21" s="700"/>
      <c r="DG21" s="701"/>
      <c r="DH21" s="700"/>
      <c r="DI21" s="701"/>
      <c r="DJ21" s="700"/>
      <c r="DK21" s="701"/>
      <c r="DL21" s="700"/>
      <c r="DM21" s="701"/>
      <c r="DN21" s="700"/>
      <c r="DO21" s="701"/>
      <c r="DP21" s="700"/>
      <c r="DQ21" s="701"/>
      <c r="DR21" s="700"/>
      <c r="DS21" s="701"/>
      <c r="DT21" s="700"/>
      <c r="DU21" s="701"/>
      <c r="DV21" s="700"/>
      <c r="DW21" s="701"/>
      <c r="DX21" s="700"/>
      <c r="DY21" s="701"/>
      <c r="DZ21" s="700"/>
      <c r="EA21" s="701"/>
      <c r="EB21" s="700"/>
      <c r="EC21" s="709"/>
      <c r="ED21" s="49"/>
      <c r="EE21" s="523">
        <v>0</v>
      </c>
      <c r="EF21" s="530">
        <v>0</v>
      </c>
      <c r="EG21" s="530">
        <v>0</v>
      </c>
      <c r="EH21" s="524">
        <v>0</v>
      </c>
      <c r="EI21" s="49"/>
      <c r="EJ21" s="49"/>
      <c r="EK21" s="32">
        <f t="shared" ref="EK21:EK61" si="3">EE21*SUM(F21:EC21)</f>
        <v>0</v>
      </c>
      <c r="EL21" s="535">
        <f t="shared" si="0"/>
        <v>0</v>
      </c>
      <c r="EM21" s="535">
        <f t="shared" si="1"/>
        <v>0</v>
      </c>
      <c r="EN21" s="34">
        <f t="shared" si="2"/>
        <v>0</v>
      </c>
      <c r="EO21" s="49"/>
      <c r="EP21" s="49"/>
      <c r="EQ21" s="49"/>
      <c r="ER21" s="519"/>
      <c r="ES21" s="519"/>
      <c r="ET21" s="519"/>
      <c r="EU21" s="482"/>
      <c r="EV21" s="50"/>
    </row>
    <row r="22" spans="1:153" ht="9" customHeight="1" x14ac:dyDescent="0.2">
      <c r="A22" s="188"/>
      <c r="B22" s="113" t="s">
        <v>24</v>
      </c>
      <c r="C22" s="106" t="s">
        <v>68</v>
      </c>
      <c r="D22" s="106" t="s">
        <v>29</v>
      </c>
      <c r="E22" s="536" t="s">
        <v>21</v>
      </c>
      <c r="F22" s="841"/>
      <c r="G22" s="841"/>
      <c r="H22" s="706"/>
      <c r="I22" s="706"/>
      <c r="J22" s="706"/>
      <c r="K22" s="706"/>
      <c r="L22" s="706"/>
      <c r="M22" s="706"/>
      <c r="N22" s="706"/>
      <c r="O22" s="706"/>
      <c r="P22" s="706"/>
      <c r="Q22" s="706"/>
      <c r="R22" s="706"/>
      <c r="S22" s="706"/>
      <c r="T22" s="706"/>
      <c r="U22" s="706"/>
      <c r="V22" s="706"/>
      <c r="W22" s="706"/>
      <c r="X22" s="706"/>
      <c r="Y22" s="706"/>
      <c r="Z22" s="706"/>
      <c r="AA22" s="706"/>
      <c r="AB22" s="706"/>
      <c r="AC22" s="706"/>
      <c r="AD22" s="706"/>
      <c r="AE22" s="706"/>
      <c r="AF22" s="706"/>
      <c r="AG22" s="706"/>
      <c r="AH22" s="706"/>
      <c r="AI22" s="706"/>
      <c r="AJ22" s="706"/>
      <c r="AK22" s="706"/>
      <c r="AL22" s="706"/>
      <c r="AM22" s="706"/>
      <c r="AN22" s="706"/>
      <c r="AO22" s="706"/>
      <c r="AP22" s="706"/>
      <c r="AQ22" s="706"/>
      <c r="AR22" s="706"/>
      <c r="AS22" s="706"/>
      <c r="AT22" s="706"/>
      <c r="AU22" s="706"/>
      <c r="AV22" s="706"/>
      <c r="AW22" s="706"/>
      <c r="AX22" s="706"/>
      <c r="AY22" s="706"/>
      <c r="AZ22" s="706"/>
      <c r="BA22" s="706"/>
      <c r="BB22" s="706"/>
      <c r="BC22" s="706"/>
      <c r="BD22" s="706"/>
      <c r="BE22" s="706"/>
      <c r="BF22" s="706"/>
      <c r="BG22" s="706"/>
      <c r="BH22" s="706"/>
      <c r="BI22" s="706"/>
      <c r="BJ22" s="706"/>
      <c r="BK22" s="706"/>
      <c r="BL22" s="706"/>
      <c r="BM22" s="706"/>
      <c r="BN22" s="706"/>
      <c r="BO22" s="706"/>
      <c r="BP22" s="706"/>
      <c r="BQ22" s="706"/>
      <c r="BR22" s="706"/>
      <c r="BS22" s="706"/>
      <c r="BT22" s="706"/>
      <c r="BU22" s="706"/>
      <c r="BV22" s="706"/>
      <c r="BW22" s="706"/>
      <c r="BX22" s="706"/>
      <c r="BY22" s="706"/>
      <c r="BZ22" s="706"/>
      <c r="CA22" s="706"/>
      <c r="CB22" s="706"/>
      <c r="CC22" s="706"/>
      <c r="CD22" s="706"/>
      <c r="CE22" s="706"/>
      <c r="CF22" s="706"/>
      <c r="CG22" s="706"/>
      <c r="CH22" s="706"/>
      <c r="CI22" s="706"/>
      <c r="CJ22" s="706"/>
      <c r="CK22" s="706"/>
      <c r="CL22" s="706"/>
      <c r="CM22" s="706"/>
      <c r="CN22" s="706"/>
      <c r="CO22" s="706"/>
      <c r="CP22" s="706"/>
      <c r="CQ22" s="706"/>
      <c r="CR22" s="706"/>
      <c r="CS22" s="706"/>
      <c r="CT22" s="706"/>
      <c r="CU22" s="706"/>
      <c r="CV22" s="706"/>
      <c r="CW22" s="706"/>
      <c r="CX22" s="706"/>
      <c r="CY22" s="706"/>
      <c r="CZ22" s="706"/>
      <c r="DA22" s="706"/>
      <c r="DB22" s="706"/>
      <c r="DC22" s="706"/>
      <c r="DD22" s="706"/>
      <c r="DE22" s="706"/>
      <c r="DF22" s="706"/>
      <c r="DG22" s="706"/>
      <c r="DH22" s="706"/>
      <c r="DI22" s="706"/>
      <c r="DJ22" s="706"/>
      <c r="DK22" s="706"/>
      <c r="DL22" s="706"/>
      <c r="DM22" s="706"/>
      <c r="DN22" s="706"/>
      <c r="DO22" s="706"/>
      <c r="DP22" s="706"/>
      <c r="DQ22" s="706"/>
      <c r="DR22" s="706"/>
      <c r="DS22" s="706"/>
      <c r="DT22" s="706"/>
      <c r="DU22" s="706"/>
      <c r="DV22" s="706"/>
      <c r="DW22" s="706"/>
      <c r="DX22" s="687"/>
      <c r="DY22" s="688"/>
      <c r="DZ22" s="687"/>
      <c r="EA22" s="688"/>
      <c r="EB22" s="687"/>
      <c r="EC22" s="691"/>
      <c r="ED22" s="49"/>
      <c r="EE22" s="523">
        <v>0</v>
      </c>
      <c r="EF22" s="530">
        <v>0</v>
      </c>
      <c r="EG22" s="530">
        <v>0</v>
      </c>
      <c r="EH22" s="524">
        <v>0</v>
      </c>
      <c r="EI22" s="49"/>
      <c r="EJ22" s="49"/>
      <c r="EK22" s="525">
        <f t="shared" si="3"/>
        <v>0</v>
      </c>
      <c r="EL22" s="533">
        <f t="shared" si="0"/>
        <v>0</v>
      </c>
      <c r="EM22" s="533">
        <f t="shared" si="1"/>
        <v>0</v>
      </c>
      <c r="EN22" s="527">
        <f t="shared" si="2"/>
        <v>0</v>
      </c>
      <c r="EO22" s="49"/>
      <c r="EP22" s="49"/>
      <c r="EQ22" s="49"/>
      <c r="ER22" s="528"/>
      <c r="ES22" s="528"/>
      <c r="ET22" s="528"/>
      <c r="EU22" s="529"/>
      <c r="EV22" s="50"/>
    </row>
    <row r="23" spans="1:153" ht="9" customHeight="1" x14ac:dyDescent="0.2">
      <c r="A23" s="188"/>
      <c r="B23" s="114"/>
      <c r="C23" s="115"/>
      <c r="D23" s="115"/>
      <c r="E23" s="534"/>
      <c r="F23" s="850"/>
      <c r="G23" s="851"/>
      <c r="H23" s="700"/>
      <c r="I23" s="701"/>
      <c r="J23" s="700"/>
      <c r="K23" s="701"/>
      <c r="L23" s="700"/>
      <c r="M23" s="701"/>
      <c r="N23" s="700"/>
      <c r="O23" s="701"/>
      <c r="P23" s="700"/>
      <c r="Q23" s="701"/>
      <c r="R23" s="700"/>
      <c r="S23" s="701"/>
      <c r="T23" s="700"/>
      <c r="U23" s="701"/>
      <c r="V23" s="700"/>
      <c r="W23" s="701"/>
      <c r="X23" s="700"/>
      <c r="Y23" s="701"/>
      <c r="Z23" s="700"/>
      <c r="AA23" s="701"/>
      <c r="AB23" s="700"/>
      <c r="AC23" s="701"/>
      <c r="AD23" s="700"/>
      <c r="AE23" s="701"/>
      <c r="AF23" s="700"/>
      <c r="AG23" s="701"/>
      <c r="AH23" s="700"/>
      <c r="AI23" s="701"/>
      <c r="AJ23" s="700"/>
      <c r="AK23" s="701"/>
      <c r="AL23" s="700"/>
      <c r="AM23" s="701"/>
      <c r="AN23" s="700"/>
      <c r="AO23" s="701"/>
      <c r="AP23" s="700"/>
      <c r="AQ23" s="701"/>
      <c r="AR23" s="700"/>
      <c r="AS23" s="701"/>
      <c r="AT23" s="700"/>
      <c r="AU23" s="701"/>
      <c r="AV23" s="700"/>
      <c r="AW23" s="701"/>
      <c r="AX23" s="700"/>
      <c r="AY23" s="701"/>
      <c r="AZ23" s="700"/>
      <c r="BA23" s="701"/>
      <c r="BB23" s="700"/>
      <c r="BC23" s="701"/>
      <c r="BD23" s="700"/>
      <c r="BE23" s="701"/>
      <c r="BF23" s="700"/>
      <c r="BG23" s="701"/>
      <c r="BH23" s="700"/>
      <c r="BI23" s="701"/>
      <c r="BJ23" s="700"/>
      <c r="BK23" s="701"/>
      <c r="BL23" s="700"/>
      <c r="BM23" s="701"/>
      <c r="BN23" s="700"/>
      <c r="BO23" s="701"/>
      <c r="BP23" s="700"/>
      <c r="BQ23" s="701"/>
      <c r="BR23" s="700"/>
      <c r="BS23" s="701"/>
      <c r="BT23" s="700"/>
      <c r="BU23" s="701"/>
      <c r="BV23" s="700"/>
      <c r="BW23" s="701"/>
      <c r="BX23" s="700"/>
      <c r="BY23" s="701"/>
      <c r="BZ23" s="700"/>
      <c r="CA23" s="701"/>
      <c r="CB23" s="700"/>
      <c r="CC23" s="701"/>
      <c r="CD23" s="700"/>
      <c r="CE23" s="701"/>
      <c r="CF23" s="700"/>
      <c r="CG23" s="701"/>
      <c r="CH23" s="700"/>
      <c r="CI23" s="701"/>
      <c r="CJ23" s="700"/>
      <c r="CK23" s="701"/>
      <c r="CL23" s="700"/>
      <c r="CM23" s="701"/>
      <c r="CN23" s="700"/>
      <c r="CO23" s="701"/>
      <c r="CP23" s="700"/>
      <c r="CQ23" s="701"/>
      <c r="CR23" s="700"/>
      <c r="CS23" s="701"/>
      <c r="CT23" s="700"/>
      <c r="CU23" s="701"/>
      <c r="CV23" s="700"/>
      <c r="CW23" s="701"/>
      <c r="CX23" s="700"/>
      <c r="CY23" s="701"/>
      <c r="CZ23" s="700"/>
      <c r="DA23" s="701"/>
      <c r="DB23" s="700"/>
      <c r="DC23" s="701"/>
      <c r="DD23" s="700"/>
      <c r="DE23" s="701"/>
      <c r="DF23" s="700"/>
      <c r="DG23" s="701"/>
      <c r="DH23" s="700"/>
      <c r="DI23" s="701"/>
      <c r="DJ23" s="700"/>
      <c r="DK23" s="701"/>
      <c r="DL23" s="700"/>
      <c r="DM23" s="701"/>
      <c r="DN23" s="700"/>
      <c r="DO23" s="701"/>
      <c r="DP23" s="700"/>
      <c r="DQ23" s="701"/>
      <c r="DR23" s="700"/>
      <c r="DS23" s="701"/>
      <c r="DT23" s="700"/>
      <c r="DU23" s="701"/>
      <c r="DV23" s="700"/>
      <c r="DW23" s="701"/>
      <c r="DX23" s="700"/>
      <c r="DY23" s="701"/>
      <c r="DZ23" s="700"/>
      <c r="EA23" s="701"/>
      <c r="EB23" s="700"/>
      <c r="EC23" s="709"/>
      <c r="ED23" s="49"/>
      <c r="EE23" s="523">
        <v>0</v>
      </c>
      <c r="EF23" s="530">
        <v>0</v>
      </c>
      <c r="EG23" s="530">
        <v>0</v>
      </c>
      <c r="EH23" s="524">
        <v>0</v>
      </c>
      <c r="EI23" s="49"/>
      <c r="EJ23" s="49"/>
      <c r="EK23" s="32">
        <f t="shared" si="3"/>
        <v>0</v>
      </c>
      <c r="EL23" s="535">
        <f t="shared" si="0"/>
        <v>0</v>
      </c>
      <c r="EM23" s="535">
        <f t="shared" si="1"/>
        <v>0</v>
      </c>
      <c r="EN23" s="34">
        <f t="shared" si="2"/>
        <v>0</v>
      </c>
      <c r="EO23" s="49"/>
      <c r="EP23" s="49"/>
      <c r="EQ23" s="49"/>
      <c r="ER23" s="519"/>
      <c r="ES23" s="519"/>
      <c r="ET23" s="519"/>
      <c r="EU23" s="482"/>
      <c r="EV23" s="50"/>
    </row>
    <row r="24" spans="1:153" ht="9" customHeight="1" x14ac:dyDescent="0.2">
      <c r="A24" s="144"/>
      <c r="B24" s="111" t="s">
        <v>188</v>
      </c>
      <c r="C24" s="106" t="s">
        <v>36</v>
      </c>
      <c r="D24" s="106" t="s">
        <v>188</v>
      </c>
      <c r="E24" s="537" t="s">
        <v>188</v>
      </c>
      <c r="F24" s="842"/>
      <c r="G24" s="842"/>
      <c r="H24" s="706"/>
      <c r="I24" s="706"/>
      <c r="J24" s="706"/>
      <c r="K24" s="706"/>
      <c r="L24" s="706"/>
      <c r="M24" s="706"/>
      <c r="N24" s="706"/>
      <c r="O24" s="706"/>
      <c r="P24" s="706"/>
      <c r="Q24" s="706"/>
      <c r="R24" s="706"/>
      <c r="S24" s="706"/>
      <c r="T24" s="706"/>
      <c r="U24" s="706"/>
      <c r="V24" s="706"/>
      <c r="W24" s="706"/>
      <c r="X24" s="706"/>
      <c r="Y24" s="706"/>
      <c r="Z24" s="706"/>
      <c r="AA24" s="706"/>
      <c r="AB24" s="706"/>
      <c r="AC24" s="706"/>
      <c r="AD24" s="706"/>
      <c r="AE24" s="706"/>
      <c r="AF24" s="706"/>
      <c r="AG24" s="706"/>
      <c r="AH24" s="706"/>
      <c r="AI24" s="706"/>
      <c r="AJ24" s="706"/>
      <c r="AK24" s="706"/>
      <c r="AL24" s="706"/>
      <c r="AM24" s="706"/>
      <c r="AN24" s="706"/>
      <c r="AO24" s="706"/>
      <c r="AP24" s="706"/>
      <c r="AQ24" s="706"/>
      <c r="AR24" s="706"/>
      <c r="AS24" s="706"/>
      <c r="AT24" s="706"/>
      <c r="AU24" s="706"/>
      <c r="AV24" s="706"/>
      <c r="AW24" s="706"/>
      <c r="AX24" s="706"/>
      <c r="AY24" s="706"/>
      <c r="AZ24" s="706"/>
      <c r="BA24" s="706"/>
      <c r="BB24" s="706"/>
      <c r="BC24" s="706"/>
      <c r="BD24" s="706"/>
      <c r="BE24" s="706"/>
      <c r="BF24" s="706"/>
      <c r="BG24" s="706"/>
      <c r="BH24" s="706"/>
      <c r="BI24" s="706"/>
      <c r="BJ24" s="706"/>
      <c r="BK24" s="706"/>
      <c r="BL24" s="706"/>
      <c r="BM24" s="706"/>
      <c r="BN24" s="706"/>
      <c r="BO24" s="706"/>
      <c r="BP24" s="706"/>
      <c r="BQ24" s="706"/>
      <c r="BR24" s="706"/>
      <c r="BS24" s="706"/>
      <c r="BT24" s="706"/>
      <c r="BU24" s="706"/>
      <c r="BV24" s="706"/>
      <c r="BW24" s="706"/>
      <c r="BX24" s="706"/>
      <c r="BY24" s="706"/>
      <c r="BZ24" s="706"/>
      <c r="CA24" s="706"/>
      <c r="CB24" s="706"/>
      <c r="CC24" s="706"/>
      <c r="CD24" s="706"/>
      <c r="CE24" s="706"/>
      <c r="CF24" s="706"/>
      <c r="CG24" s="706"/>
      <c r="CH24" s="706"/>
      <c r="CI24" s="706"/>
      <c r="CJ24" s="706"/>
      <c r="CK24" s="706"/>
      <c r="CL24" s="706"/>
      <c r="CM24" s="706"/>
      <c r="CN24" s="706"/>
      <c r="CO24" s="706"/>
      <c r="CP24" s="706"/>
      <c r="CQ24" s="706"/>
      <c r="CR24" s="706"/>
      <c r="CS24" s="706"/>
      <c r="CT24" s="706"/>
      <c r="CU24" s="706"/>
      <c r="CV24" s="706"/>
      <c r="CW24" s="706"/>
      <c r="CX24" s="706"/>
      <c r="CY24" s="706"/>
      <c r="CZ24" s="706"/>
      <c r="DA24" s="706"/>
      <c r="DB24" s="706"/>
      <c r="DC24" s="706"/>
      <c r="DD24" s="706"/>
      <c r="DE24" s="706"/>
      <c r="DF24" s="706"/>
      <c r="DG24" s="706"/>
      <c r="DH24" s="706"/>
      <c r="DI24" s="706"/>
      <c r="DJ24" s="706"/>
      <c r="DK24" s="706"/>
      <c r="DL24" s="706"/>
      <c r="DM24" s="706"/>
      <c r="DN24" s="706"/>
      <c r="DO24" s="706"/>
      <c r="DP24" s="706"/>
      <c r="DQ24" s="706"/>
      <c r="DR24" s="706"/>
      <c r="DS24" s="706"/>
      <c r="DT24" s="706"/>
      <c r="DU24" s="706"/>
      <c r="DV24" s="706"/>
      <c r="DW24" s="706"/>
      <c r="DX24" s="687"/>
      <c r="DY24" s="688"/>
      <c r="DZ24" s="687"/>
      <c r="EA24" s="688"/>
      <c r="EB24" s="687"/>
      <c r="EC24" s="691"/>
      <c r="ED24" s="49"/>
      <c r="EE24" s="523">
        <v>0</v>
      </c>
      <c r="EF24" s="530">
        <v>0</v>
      </c>
      <c r="EG24" s="530">
        <v>0</v>
      </c>
      <c r="EH24" s="524">
        <v>0</v>
      </c>
      <c r="EI24" s="49"/>
      <c r="EJ24" s="49"/>
      <c r="EK24" s="525">
        <f t="shared" si="3"/>
        <v>0</v>
      </c>
      <c r="EL24" s="533">
        <f t="shared" si="0"/>
        <v>0</v>
      </c>
      <c r="EM24" s="533">
        <f t="shared" si="1"/>
        <v>0</v>
      </c>
      <c r="EN24" s="527">
        <f t="shared" si="2"/>
        <v>0</v>
      </c>
      <c r="EO24" s="49"/>
      <c r="EP24" s="49"/>
      <c r="EQ24" s="49"/>
      <c r="ER24" s="528"/>
      <c r="ES24" s="528"/>
      <c r="ET24" s="528"/>
      <c r="EU24" s="529"/>
      <c r="EV24" s="50"/>
    </row>
    <row r="25" spans="1:153" ht="9" customHeight="1" x14ac:dyDescent="0.2">
      <c r="A25" s="144"/>
      <c r="B25" s="112"/>
      <c r="C25" s="109"/>
      <c r="D25" s="538"/>
      <c r="E25" s="539"/>
      <c r="F25" s="540"/>
      <c r="G25" s="540"/>
      <c r="H25" s="700"/>
      <c r="I25" s="701"/>
      <c r="J25" s="700"/>
      <c r="K25" s="701"/>
      <c r="L25" s="700"/>
      <c r="M25" s="701"/>
      <c r="N25" s="700"/>
      <c r="O25" s="701"/>
      <c r="P25" s="700"/>
      <c r="Q25" s="701"/>
      <c r="R25" s="700"/>
      <c r="S25" s="701"/>
      <c r="T25" s="700"/>
      <c r="U25" s="701"/>
      <c r="V25" s="700"/>
      <c r="W25" s="701"/>
      <c r="X25" s="700"/>
      <c r="Y25" s="701"/>
      <c r="Z25" s="700"/>
      <c r="AA25" s="701"/>
      <c r="AB25" s="700"/>
      <c r="AC25" s="701"/>
      <c r="AD25" s="700"/>
      <c r="AE25" s="701"/>
      <c r="AF25" s="700"/>
      <c r="AG25" s="701"/>
      <c r="AH25" s="700"/>
      <c r="AI25" s="701"/>
      <c r="AJ25" s="700"/>
      <c r="AK25" s="701"/>
      <c r="AL25" s="700"/>
      <c r="AM25" s="701"/>
      <c r="AN25" s="700"/>
      <c r="AO25" s="701"/>
      <c r="AP25" s="700"/>
      <c r="AQ25" s="701"/>
      <c r="AR25" s="700"/>
      <c r="AS25" s="701"/>
      <c r="AT25" s="700"/>
      <c r="AU25" s="701"/>
      <c r="AV25" s="700"/>
      <c r="AW25" s="701"/>
      <c r="AX25" s="700"/>
      <c r="AY25" s="701"/>
      <c r="AZ25" s="700"/>
      <c r="BA25" s="701"/>
      <c r="BB25" s="700"/>
      <c r="BC25" s="701"/>
      <c r="BD25" s="700"/>
      <c r="BE25" s="701"/>
      <c r="BF25" s="700"/>
      <c r="BG25" s="701"/>
      <c r="BH25" s="700"/>
      <c r="BI25" s="701"/>
      <c r="BJ25" s="700"/>
      <c r="BK25" s="701"/>
      <c r="BL25" s="700"/>
      <c r="BM25" s="701"/>
      <c r="BN25" s="700"/>
      <c r="BO25" s="701"/>
      <c r="BP25" s="700"/>
      <c r="BQ25" s="701"/>
      <c r="BR25" s="700"/>
      <c r="BS25" s="701"/>
      <c r="BT25" s="700"/>
      <c r="BU25" s="701"/>
      <c r="BV25" s="700"/>
      <c r="BW25" s="701"/>
      <c r="BX25" s="700"/>
      <c r="BY25" s="701"/>
      <c r="BZ25" s="700"/>
      <c r="CA25" s="701"/>
      <c r="CB25" s="700"/>
      <c r="CC25" s="701"/>
      <c r="CD25" s="700"/>
      <c r="CE25" s="701"/>
      <c r="CF25" s="700"/>
      <c r="CG25" s="701"/>
      <c r="CH25" s="700"/>
      <c r="CI25" s="701"/>
      <c r="CJ25" s="700"/>
      <c r="CK25" s="701"/>
      <c r="CL25" s="700"/>
      <c r="CM25" s="701"/>
      <c r="CN25" s="700"/>
      <c r="CO25" s="701"/>
      <c r="CP25" s="700"/>
      <c r="CQ25" s="701"/>
      <c r="CR25" s="700"/>
      <c r="CS25" s="701"/>
      <c r="CT25" s="700"/>
      <c r="CU25" s="701"/>
      <c r="CV25" s="700"/>
      <c r="CW25" s="701"/>
      <c r="CX25" s="700"/>
      <c r="CY25" s="701"/>
      <c r="CZ25" s="700"/>
      <c r="DA25" s="701"/>
      <c r="DB25" s="700"/>
      <c r="DC25" s="701"/>
      <c r="DD25" s="700"/>
      <c r="DE25" s="701"/>
      <c r="DF25" s="700"/>
      <c r="DG25" s="701"/>
      <c r="DH25" s="700"/>
      <c r="DI25" s="701"/>
      <c r="DJ25" s="700"/>
      <c r="DK25" s="701"/>
      <c r="DL25" s="700"/>
      <c r="DM25" s="701"/>
      <c r="DN25" s="700"/>
      <c r="DO25" s="701"/>
      <c r="DP25" s="700"/>
      <c r="DQ25" s="701"/>
      <c r="DR25" s="700"/>
      <c r="DS25" s="701"/>
      <c r="DT25" s="700"/>
      <c r="DU25" s="701"/>
      <c r="DV25" s="700"/>
      <c r="DW25" s="701"/>
      <c r="DX25" s="700"/>
      <c r="DY25" s="701"/>
      <c r="DZ25" s="700"/>
      <c r="EA25" s="701"/>
      <c r="EB25" s="700"/>
      <c r="EC25" s="709"/>
      <c r="ED25" s="49"/>
      <c r="EE25" s="523">
        <v>0</v>
      </c>
      <c r="EF25" s="530">
        <v>0</v>
      </c>
      <c r="EG25" s="530">
        <v>0</v>
      </c>
      <c r="EH25" s="524">
        <v>0</v>
      </c>
      <c r="EI25" s="49"/>
      <c r="EJ25" s="49"/>
      <c r="EK25" s="32">
        <f t="shared" si="3"/>
        <v>0</v>
      </c>
      <c r="EL25" s="535">
        <f t="shared" si="0"/>
        <v>0</v>
      </c>
      <c r="EM25" s="535">
        <f t="shared" si="1"/>
        <v>0</v>
      </c>
      <c r="EN25" s="34">
        <f t="shared" si="2"/>
        <v>0</v>
      </c>
      <c r="EO25" s="49"/>
      <c r="EP25" s="49"/>
      <c r="EQ25" s="49"/>
      <c r="ER25" s="519"/>
      <c r="ES25" s="519"/>
      <c r="ET25" s="519"/>
      <c r="EU25" s="482"/>
      <c r="EV25" s="50"/>
    </row>
    <row r="26" spans="1:153" ht="9" customHeight="1" x14ac:dyDescent="0.2">
      <c r="A26" s="188"/>
      <c r="B26" s="113" t="s">
        <v>188</v>
      </c>
      <c r="C26" s="106" t="s">
        <v>189</v>
      </c>
      <c r="D26" s="106" t="s">
        <v>190</v>
      </c>
      <c r="E26" s="536" t="s">
        <v>188</v>
      </c>
      <c r="F26" s="849"/>
      <c r="G26" s="849"/>
      <c r="H26" s="706"/>
      <c r="I26" s="706"/>
      <c r="J26" s="706"/>
      <c r="K26" s="706"/>
      <c r="L26" s="706"/>
      <c r="M26" s="706"/>
      <c r="N26" s="706"/>
      <c r="O26" s="706"/>
      <c r="P26" s="706"/>
      <c r="Q26" s="706"/>
      <c r="R26" s="706"/>
      <c r="S26" s="706"/>
      <c r="T26" s="706"/>
      <c r="U26" s="706"/>
      <c r="V26" s="706"/>
      <c r="W26" s="706"/>
      <c r="X26" s="706"/>
      <c r="Y26" s="706"/>
      <c r="Z26" s="706"/>
      <c r="AA26" s="706"/>
      <c r="AB26" s="706"/>
      <c r="AC26" s="706"/>
      <c r="AD26" s="706"/>
      <c r="AE26" s="706"/>
      <c r="AF26" s="706"/>
      <c r="AG26" s="706"/>
      <c r="AH26" s="706"/>
      <c r="AI26" s="706"/>
      <c r="AJ26" s="706"/>
      <c r="AK26" s="706"/>
      <c r="AL26" s="706"/>
      <c r="AM26" s="706"/>
      <c r="AN26" s="706"/>
      <c r="AO26" s="706"/>
      <c r="AP26" s="706"/>
      <c r="AQ26" s="706"/>
      <c r="AR26" s="706"/>
      <c r="AS26" s="706"/>
      <c r="AT26" s="706"/>
      <c r="AU26" s="706"/>
      <c r="AV26" s="706"/>
      <c r="AW26" s="706"/>
      <c r="AX26" s="706"/>
      <c r="AY26" s="706"/>
      <c r="AZ26" s="706"/>
      <c r="BA26" s="706"/>
      <c r="BB26" s="706"/>
      <c r="BC26" s="706"/>
      <c r="BD26" s="706"/>
      <c r="BE26" s="706"/>
      <c r="BF26" s="706"/>
      <c r="BG26" s="706"/>
      <c r="BH26" s="706"/>
      <c r="BI26" s="706"/>
      <c r="BJ26" s="706"/>
      <c r="BK26" s="706"/>
      <c r="BL26" s="706"/>
      <c r="BM26" s="706"/>
      <c r="BN26" s="706"/>
      <c r="BO26" s="706"/>
      <c r="BP26" s="706"/>
      <c r="BQ26" s="706"/>
      <c r="BR26" s="706"/>
      <c r="BS26" s="706"/>
      <c r="BT26" s="706"/>
      <c r="BU26" s="706"/>
      <c r="BV26" s="706"/>
      <c r="BW26" s="706"/>
      <c r="BX26" s="706"/>
      <c r="BY26" s="706"/>
      <c r="BZ26" s="706"/>
      <c r="CA26" s="706"/>
      <c r="CB26" s="706"/>
      <c r="CC26" s="706"/>
      <c r="CD26" s="706"/>
      <c r="CE26" s="706"/>
      <c r="CF26" s="706"/>
      <c r="CG26" s="706"/>
      <c r="CH26" s="706"/>
      <c r="CI26" s="706"/>
      <c r="CJ26" s="706"/>
      <c r="CK26" s="706"/>
      <c r="CL26" s="706"/>
      <c r="CM26" s="706"/>
      <c r="CN26" s="706"/>
      <c r="CO26" s="706"/>
      <c r="CP26" s="706"/>
      <c r="CQ26" s="706"/>
      <c r="CR26" s="706"/>
      <c r="CS26" s="706"/>
      <c r="CT26" s="706"/>
      <c r="CU26" s="706"/>
      <c r="CV26" s="706"/>
      <c r="CW26" s="706"/>
      <c r="CX26" s="706"/>
      <c r="CY26" s="706"/>
      <c r="CZ26" s="706"/>
      <c r="DA26" s="706"/>
      <c r="DB26" s="706"/>
      <c r="DC26" s="706"/>
      <c r="DD26" s="706"/>
      <c r="DE26" s="706"/>
      <c r="DF26" s="706"/>
      <c r="DG26" s="706"/>
      <c r="DH26" s="706"/>
      <c r="DI26" s="706"/>
      <c r="DJ26" s="706"/>
      <c r="DK26" s="706"/>
      <c r="DL26" s="706"/>
      <c r="DM26" s="706"/>
      <c r="DN26" s="706"/>
      <c r="DO26" s="706"/>
      <c r="DP26" s="706"/>
      <c r="DQ26" s="706"/>
      <c r="DR26" s="706"/>
      <c r="DS26" s="706"/>
      <c r="DT26" s="706"/>
      <c r="DU26" s="706"/>
      <c r="DV26" s="706"/>
      <c r="DW26" s="706"/>
      <c r="DX26" s="687"/>
      <c r="DY26" s="688"/>
      <c r="DZ26" s="687"/>
      <c r="EA26" s="688"/>
      <c r="EB26" s="687"/>
      <c r="EC26" s="691"/>
      <c r="ED26" s="49"/>
      <c r="EE26" s="523">
        <v>0</v>
      </c>
      <c r="EF26" s="530">
        <v>0</v>
      </c>
      <c r="EG26" s="530">
        <v>0</v>
      </c>
      <c r="EH26" s="524">
        <v>0</v>
      </c>
      <c r="EI26" s="49"/>
      <c r="EJ26" s="49"/>
      <c r="EK26" s="525">
        <f t="shared" si="3"/>
        <v>0</v>
      </c>
      <c r="EL26" s="533">
        <f t="shared" si="0"/>
        <v>0</v>
      </c>
      <c r="EM26" s="533">
        <f t="shared" si="1"/>
        <v>0</v>
      </c>
      <c r="EN26" s="527">
        <f t="shared" si="2"/>
        <v>0</v>
      </c>
      <c r="EO26" s="49"/>
      <c r="EP26" s="49"/>
      <c r="EQ26" s="49"/>
      <c r="ER26" s="528"/>
      <c r="ES26" s="528"/>
      <c r="ET26" s="528"/>
      <c r="EU26" s="529"/>
      <c r="EV26" s="50"/>
    </row>
    <row r="27" spans="1:153" ht="9" customHeight="1" x14ac:dyDescent="0.2">
      <c r="A27" s="144"/>
      <c r="B27" s="108"/>
      <c r="C27" s="109"/>
      <c r="D27" s="538"/>
      <c r="E27" s="539"/>
      <c r="F27" s="847"/>
      <c r="G27" s="848"/>
      <c r="H27" s="700"/>
      <c r="I27" s="701"/>
      <c r="J27" s="700"/>
      <c r="K27" s="701"/>
      <c r="L27" s="700"/>
      <c r="M27" s="701"/>
      <c r="N27" s="700"/>
      <c r="O27" s="701"/>
      <c r="P27" s="700"/>
      <c r="Q27" s="701"/>
      <c r="R27" s="700"/>
      <c r="S27" s="701"/>
      <c r="T27" s="700"/>
      <c r="U27" s="701"/>
      <c r="V27" s="700"/>
      <c r="W27" s="701"/>
      <c r="X27" s="700"/>
      <c r="Y27" s="701"/>
      <c r="Z27" s="700"/>
      <c r="AA27" s="701"/>
      <c r="AB27" s="700"/>
      <c r="AC27" s="701"/>
      <c r="AD27" s="700"/>
      <c r="AE27" s="701"/>
      <c r="AF27" s="700"/>
      <c r="AG27" s="701"/>
      <c r="AH27" s="700"/>
      <c r="AI27" s="701"/>
      <c r="AJ27" s="700"/>
      <c r="AK27" s="701"/>
      <c r="AL27" s="700"/>
      <c r="AM27" s="701"/>
      <c r="AN27" s="700"/>
      <c r="AO27" s="701"/>
      <c r="AP27" s="700"/>
      <c r="AQ27" s="701"/>
      <c r="AR27" s="700"/>
      <c r="AS27" s="701"/>
      <c r="AT27" s="700"/>
      <c r="AU27" s="701"/>
      <c r="AV27" s="700"/>
      <c r="AW27" s="701"/>
      <c r="AX27" s="700"/>
      <c r="AY27" s="701"/>
      <c r="AZ27" s="700"/>
      <c r="BA27" s="701"/>
      <c r="BB27" s="700"/>
      <c r="BC27" s="701"/>
      <c r="BD27" s="700"/>
      <c r="BE27" s="701"/>
      <c r="BF27" s="700"/>
      <c r="BG27" s="701"/>
      <c r="BH27" s="700"/>
      <c r="BI27" s="701"/>
      <c r="BJ27" s="700"/>
      <c r="BK27" s="701"/>
      <c r="BL27" s="700"/>
      <c r="BM27" s="701"/>
      <c r="BN27" s="700"/>
      <c r="BO27" s="701"/>
      <c r="BP27" s="700"/>
      <c r="BQ27" s="701"/>
      <c r="BR27" s="700"/>
      <c r="BS27" s="701"/>
      <c r="BT27" s="700"/>
      <c r="BU27" s="701"/>
      <c r="BV27" s="700"/>
      <c r="BW27" s="701"/>
      <c r="BX27" s="700"/>
      <c r="BY27" s="701"/>
      <c r="BZ27" s="700"/>
      <c r="CA27" s="701"/>
      <c r="CB27" s="700"/>
      <c r="CC27" s="701"/>
      <c r="CD27" s="700"/>
      <c r="CE27" s="701"/>
      <c r="CF27" s="700"/>
      <c r="CG27" s="701"/>
      <c r="CH27" s="700"/>
      <c r="CI27" s="701"/>
      <c r="CJ27" s="700"/>
      <c r="CK27" s="701"/>
      <c r="CL27" s="700"/>
      <c r="CM27" s="701"/>
      <c r="CN27" s="700"/>
      <c r="CO27" s="701"/>
      <c r="CP27" s="700"/>
      <c r="CQ27" s="701"/>
      <c r="CR27" s="700"/>
      <c r="CS27" s="701"/>
      <c r="CT27" s="700"/>
      <c r="CU27" s="701"/>
      <c r="CV27" s="700"/>
      <c r="CW27" s="701"/>
      <c r="CX27" s="700"/>
      <c r="CY27" s="701"/>
      <c r="CZ27" s="700"/>
      <c r="DA27" s="701"/>
      <c r="DB27" s="700"/>
      <c r="DC27" s="701"/>
      <c r="DD27" s="700"/>
      <c r="DE27" s="701"/>
      <c r="DF27" s="700"/>
      <c r="DG27" s="701"/>
      <c r="DH27" s="700"/>
      <c r="DI27" s="701"/>
      <c r="DJ27" s="700"/>
      <c r="DK27" s="701"/>
      <c r="DL27" s="700"/>
      <c r="DM27" s="701"/>
      <c r="DN27" s="700"/>
      <c r="DO27" s="701"/>
      <c r="DP27" s="700"/>
      <c r="DQ27" s="701"/>
      <c r="DR27" s="700"/>
      <c r="DS27" s="701"/>
      <c r="DT27" s="700"/>
      <c r="DU27" s="701"/>
      <c r="DV27" s="700"/>
      <c r="DW27" s="701"/>
      <c r="DX27" s="700"/>
      <c r="DY27" s="701"/>
      <c r="DZ27" s="700"/>
      <c r="EA27" s="701"/>
      <c r="EB27" s="700"/>
      <c r="EC27" s="709"/>
      <c r="ED27" s="49"/>
      <c r="EE27" s="523">
        <v>0</v>
      </c>
      <c r="EF27" s="530">
        <v>0</v>
      </c>
      <c r="EG27" s="530">
        <v>0</v>
      </c>
      <c r="EH27" s="524">
        <v>0</v>
      </c>
      <c r="EI27" s="49"/>
      <c r="EJ27" s="49"/>
      <c r="EK27" s="32">
        <f t="shared" si="3"/>
        <v>0</v>
      </c>
      <c r="EL27" s="535">
        <f t="shared" si="0"/>
        <v>0</v>
      </c>
      <c r="EM27" s="535">
        <f t="shared" si="1"/>
        <v>0</v>
      </c>
      <c r="EN27" s="34">
        <f t="shared" si="2"/>
        <v>0</v>
      </c>
      <c r="EO27" s="49"/>
      <c r="EP27" s="49"/>
      <c r="EQ27" s="49"/>
      <c r="ER27" s="519"/>
      <c r="ES27" s="519"/>
      <c r="ET27" s="519"/>
      <c r="EU27" s="482"/>
      <c r="EV27" s="50"/>
    </row>
    <row r="28" spans="1:153" ht="9" customHeight="1" x14ac:dyDescent="0.2">
      <c r="A28" s="144"/>
      <c r="B28" s="105" t="s">
        <v>188</v>
      </c>
      <c r="C28" s="106" t="s">
        <v>189</v>
      </c>
      <c r="D28" s="106" t="s">
        <v>188</v>
      </c>
      <c r="E28" s="537" t="s">
        <v>188</v>
      </c>
      <c r="F28" s="845"/>
      <c r="G28" s="846"/>
      <c r="H28" s="706"/>
      <c r="I28" s="706"/>
      <c r="J28" s="706"/>
      <c r="K28" s="706"/>
      <c r="L28" s="706"/>
      <c r="M28" s="706"/>
      <c r="N28" s="706"/>
      <c r="O28" s="706"/>
      <c r="P28" s="706"/>
      <c r="Q28" s="706"/>
      <c r="R28" s="706"/>
      <c r="S28" s="706"/>
      <c r="T28" s="706"/>
      <c r="U28" s="706"/>
      <c r="V28" s="706"/>
      <c r="W28" s="706"/>
      <c r="X28" s="706"/>
      <c r="Y28" s="706"/>
      <c r="Z28" s="706"/>
      <c r="AA28" s="706"/>
      <c r="AB28" s="706"/>
      <c r="AC28" s="706"/>
      <c r="AD28" s="706"/>
      <c r="AE28" s="706"/>
      <c r="AF28" s="706"/>
      <c r="AG28" s="706"/>
      <c r="AH28" s="706"/>
      <c r="AI28" s="706"/>
      <c r="AJ28" s="706"/>
      <c r="AK28" s="706"/>
      <c r="AL28" s="706"/>
      <c r="AM28" s="706"/>
      <c r="AN28" s="706"/>
      <c r="AO28" s="706"/>
      <c r="AP28" s="706"/>
      <c r="AQ28" s="706"/>
      <c r="AR28" s="706"/>
      <c r="AS28" s="706"/>
      <c r="AT28" s="706"/>
      <c r="AU28" s="706"/>
      <c r="AV28" s="706"/>
      <c r="AW28" s="706"/>
      <c r="AX28" s="706"/>
      <c r="AY28" s="706"/>
      <c r="AZ28" s="706"/>
      <c r="BA28" s="706"/>
      <c r="BB28" s="706"/>
      <c r="BC28" s="706"/>
      <c r="BD28" s="706"/>
      <c r="BE28" s="706"/>
      <c r="BF28" s="706"/>
      <c r="BG28" s="706"/>
      <c r="BH28" s="706"/>
      <c r="BI28" s="706"/>
      <c r="BJ28" s="706"/>
      <c r="BK28" s="706"/>
      <c r="BL28" s="706"/>
      <c r="BM28" s="706"/>
      <c r="BN28" s="706"/>
      <c r="BO28" s="706"/>
      <c r="BP28" s="706"/>
      <c r="BQ28" s="706"/>
      <c r="BR28" s="706"/>
      <c r="BS28" s="706"/>
      <c r="BT28" s="706"/>
      <c r="BU28" s="706"/>
      <c r="BV28" s="706"/>
      <c r="BW28" s="706"/>
      <c r="BX28" s="706"/>
      <c r="BY28" s="706"/>
      <c r="BZ28" s="706"/>
      <c r="CA28" s="706"/>
      <c r="CB28" s="706"/>
      <c r="CC28" s="706"/>
      <c r="CD28" s="706"/>
      <c r="CE28" s="706"/>
      <c r="CF28" s="706"/>
      <c r="CG28" s="706"/>
      <c r="CH28" s="706"/>
      <c r="CI28" s="706"/>
      <c r="CJ28" s="706"/>
      <c r="CK28" s="706"/>
      <c r="CL28" s="706"/>
      <c r="CM28" s="706"/>
      <c r="CN28" s="706"/>
      <c r="CO28" s="706"/>
      <c r="CP28" s="706"/>
      <c r="CQ28" s="706"/>
      <c r="CR28" s="706"/>
      <c r="CS28" s="706"/>
      <c r="CT28" s="706"/>
      <c r="CU28" s="706"/>
      <c r="CV28" s="706"/>
      <c r="CW28" s="706"/>
      <c r="CX28" s="706"/>
      <c r="CY28" s="706"/>
      <c r="CZ28" s="706"/>
      <c r="DA28" s="706"/>
      <c r="DB28" s="706"/>
      <c r="DC28" s="706"/>
      <c r="DD28" s="706"/>
      <c r="DE28" s="706"/>
      <c r="DF28" s="706"/>
      <c r="DG28" s="706"/>
      <c r="DH28" s="706"/>
      <c r="DI28" s="706"/>
      <c r="DJ28" s="706"/>
      <c r="DK28" s="706"/>
      <c r="DL28" s="706"/>
      <c r="DM28" s="706"/>
      <c r="DN28" s="706"/>
      <c r="DO28" s="706"/>
      <c r="DP28" s="706"/>
      <c r="DQ28" s="706"/>
      <c r="DR28" s="706"/>
      <c r="DS28" s="706"/>
      <c r="DT28" s="706"/>
      <c r="DU28" s="706"/>
      <c r="DV28" s="706"/>
      <c r="DW28" s="706"/>
      <c r="DX28" s="687"/>
      <c r="DY28" s="688"/>
      <c r="DZ28" s="687"/>
      <c r="EA28" s="688"/>
      <c r="EB28" s="687"/>
      <c r="EC28" s="691"/>
      <c r="ED28" s="49"/>
      <c r="EE28" s="523">
        <v>0</v>
      </c>
      <c r="EF28" s="530">
        <v>0</v>
      </c>
      <c r="EG28" s="530">
        <v>0</v>
      </c>
      <c r="EH28" s="524">
        <v>0</v>
      </c>
      <c r="EI28" s="49"/>
      <c r="EJ28" s="49"/>
      <c r="EK28" s="525">
        <f t="shared" si="3"/>
        <v>0</v>
      </c>
      <c r="EL28" s="533">
        <f t="shared" si="0"/>
        <v>0</v>
      </c>
      <c r="EM28" s="533">
        <f t="shared" si="1"/>
        <v>0</v>
      </c>
      <c r="EN28" s="527">
        <f t="shared" si="2"/>
        <v>0</v>
      </c>
      <c r="EO28" s="49"/>
      <c r="EP28" s="49"/>
      <c r="EQ28" s="49"/>
      <c r="ER28" s="528"/>
      <c r="ES28" s="528"/>
      <c r="ET28" s="528"/>
      <c r="EU28" s="528"/>
      <c r="EV28" s="50"/>
    </row>
    <row r="29" spans="1:153" ht="9" customHeight="1" x14ac:dyDescent="0.2">
      <c r="A29" s="144"/>
      <c r="B29" s="108"/>
      <c r="C29" s="109"/>
      <c r="D29" s="538"/>
      <c r="E29" s="539"/>
      <c r="F29" s="541"/>
      <c r="G29" s="541"/>
      <c r="H29" s="700"/>
      <c r="I29" s="701"/>
      <c r="J29" s="700"/>
      <c r="K29" s="701"/>
      <c r="L29" s="700"/>
      <c r="M29" s="701"/>
      <c r="N29" s="700"/>
      <c r="O29" s="701"/>
      <c r="P29" s="700"/>
      <c r="Q29" s="701"/>
      <c r="R29" s="700"/>
      <c r="S29" s="701"/>
      <c r="T29" s="700"/>
      <c r="U29" s="701"/>
      <c r="V29" s="700"/>
      <c r="W29" s="701"/>
      <c r="X29" s="700"/>
      <c r="Y29" s="701"/>
      <c r="Z29" s="700"/>
      <c r="AA29" s="701"/>
      <c r="AB29" s="700"/>
      <c r="AC29" s="701"/>
      <c r="AD29" s="700"/>
      <c r="AE29" s="701"/>
      <c r="AF29" s="700"/>
      <c r="AG29" s="701"/>
      <c r="AH29" s="700"/>
      <c r="AI29" s="701"/>
      <c r="AJ29" s="700"/>
      <c r="AK29" s="701"/>
      <c r="AL29" s="700"/>
      <c r="AM29" s="701"/>
      <c r="AN29" s="700"/>
      <c r="AO29" s="701"/>
      <c r="AP29" s="700"/>
      <c r="AQ29" s="701"/>
      <c r="AR29" s="700"/>
      <c r="AS29" s="701"/>
      <c r="AT29" s="700"/>
      <c r="AU29" s="701"/>
      <c r="AV29" s="700"/>
      <c r="AW29" s="701"/>
      <c r="AX29" s="700"/>
      <c r="AY29" s="701"/>
      <c r="AZ29" s="700"/>
      <c r="BA29" s="701"/>
      <c r="BB29" s="700"/>
      <c r="BC29" s="701"/>
      <c r="BD29" s="700"/>
      <c r="BE29" s="701"/>
      <c r="BF29" s="700"/>
      <c r="BG29" s="701"/>
      <c r="BH29" s="700"/>
      <c r="BI29" s="701"/>
      <c r="BJ29" s="700"/>
      <c r="BK29" s="701"/>
      <c r="BL29" s="700"/>
      <c r="BM29" s="701"/>
      <c r="BN29" s="700"/>
      <c r="BO29" s="701"/>
      <c r="BP29" s="700"/>
      <c r="BQ29" s="701"/>
      <c r="BR29" s="700"/>
      <c r="BS29" s="701"/>
      <c r="BT29" s="700"/>
      <c r="BU29" s="701"/>
      <c r="BV29" s="700"/>
      <c r="BW29" s="701"/>
      <c r="BX29" s="700"/>
      <c r="BY29" s="701"/>
      <c r="BZ29" s="700"/>
      <c r="CA29" s="701"/>
      <c r="CB29" s="700"/>
      <c r="CC29" s="701"/>
      <c r="CD29" s="700"/>
      <c r="CE29" s="701"/>
      <c r="CF29" s="700"/>
      <c r="CG29" s="701"/>
      <c r="CH29" s="700"/>
      <c r="CI29" s="701"/>
      <c r="CJ29" s="700"/>
      <c r="CK29" s="701"/>
      <c r="CL29" s="700"/>
      <c r="CM29" s="701"/>
      <c r="CN29" s="700"/>
      <c r="CO29" s="701"/>
      <c r="CP29" s="700"/>
      <c r="CQ29" s="701"/>
      <c r="CR29" s="700"/>
      <c r="CS29" s="701"/>
      <c r="CT29" s="700"/>
      <c r="CU29" s="701"/>
      <c r="CV29" s="700"/>
      <c r="CW29" s="701"/>
      <c r="CX29" s="700"/>
      <c r="CY29" s="701"/>
      <c r="CZ29" s="700"/>
      <c r="DA29" s="701"/>
      <c r="DB29" s="700"/>
      <c r="DC29" s="701"/>
      <c r="DD29" s="700"/>
      <c r="DE29" s="701"/>
      <c r="DF29" s="700"/>
      <c r="DG29" s="701"/>
      <c r="DH29" s="700"/>
      <c r="DI29" s="701"/>
      <c r="DJ29" s="700"/>
      <c r="DK29" s="701"/>
      <c r="DL29" s="700"/>
      <c r="DM29" s="701"/>
      <c r="DN29" s="700"/>
      <c r="DO29" s="701"/>
      <c r="DP29" s="700"/>
      <c r="DQ29" s="701"/>
      <c r="DR29" s="700"/>
      <c r="DS29" s="701"/>
      <c r="DT29" s="700"/>
      <c r="DU29" s="701"/>
      <c r="DV29" s="700"/>
      <c r="DW29" s="701"/>
      <c r="DX29" s="700"/>
      <c r="DY29" s="701"/>
      <c r="DZ29" s="700"/>
      <c r="EA29" s="701"/>
      <c r="EB29" s="700"/>
      <c r="EC29" s="709"/>
      <c r="ED29" s="49"/>
      <c r="EE29" s="523">
        <v>0</v>
      </c>
      <c r="EF29" s="530">
        <v>0</v>
      </c>
      <c r="EG29" s="530">
        <v>0</v>
      </c>
      <c r="EH29" s="524">
        <v>0</v>
      </c>
      <c r="EI29" s="49"/>
      <c r="EJ29" s="49"/>
      <c r="EK29" s="32">
        <f t="shared" si="3"/>
        <v>0</v>
      </c>
      <c r="EL29" s="535">
        <f t="shared" si="0"/>
        <v>0</v>
      </c>
      <c r="EM29" s="535">
        <f t="shared" si="1"/>
        <v>0</v>
      </c>
      <c r="EN29" s="34">
        <f t="shared" si="2"/>
        <v>0</v>
      </c>
      <c r="EO29" s="49"/>
      <c r="EP29" s="49"/>
      <c r="EQ29" s="49"/>
      <c r="ER29" s="519"/>
      <c r="ES29" s="519"/>
      <c r="ET29" s="519"/>
      <c r="EU29" s="519"/>
      <c r="EV29" s="50"/>
    </row>
    <row r="30" spans="1:153" ht="9" customHeight="1" x14ac:dyDescent="0.2">
      <c r="A30" s="144"/>
      <c r="B30" s="105" t="s">
        <v>188</v>
      </c>
      <c r="C30" s="106" t="s">
        <v>189</v>
      </c>
      <c r="D30" s="106" t="s">
        <v>188</v>
      </c>
      <c r="E30" s="537" t="s">
        <v>188</v>
      </c>
      <c r="F30" s="845"/>
      <c r="G30" s="846"/>
      <c r="H30" s="706"/>
      <c r="I30" s="706"/>
      <c r="J30" s="706"/>
      <c r="K30" s="706"/>
      <c r="L30" s="706"/>
      <c r="M30" s="706"/>
      <c r="N30" s="706"/>
      <c r="O30" s="706"/>
      <c r="P30" s="706"/>
      <c r="Q30" s="706"/>
      <c r="R30" s="706"/>
      <c r="S30" s="706"/>
      <c r="T30" s="706"/>
      <c r="U30" s="706"/>
      <c r="V30" s="706"/>
      <c r="W30" s="706"/>
      <c r="X30" s="706"/>
      <c r="Y30" s="706"/>
      <c r="Z30" s="706"/>
      <c r="AA30" s="706"/>
      <c r="AB30" s="706"/>
      <c r="AC30" s="706"/>
      <c r="AD30" s="706"/>
      <c r="AE30" s="706"/>
      <c r="AF30" s="706"/>
      <c r="AG30" s="706"/>
      <c r="AH30" s="706"/>
      <c r="AI30" s="706"/>
      <c r="AJ30" s="706"/>
      <c r="AK30" s="706"/>
      <c r="AL30" s="706"/>
      <c r="AM30" s="706"/>
      <c r="AN30" s="706"/>
      <c r="AO30" s="706"/>
      <c r="AP30" s="706"/>
      <c r="AQ30" s="706"/>
      <c r="AR30" s="706"/>
      <c r="AS30" s="706"/>
      <c r="AT30" s="706"/>
      <c r="AU30" s="706"/>
      <c r="AV30" s="706"/>
      <c r="AW30" s="706"/>
      <c r="AX30" s="706"/>
      <c r="AY30" s="706"/>
      <c r="AZ30" s="706"/>
      <c r="BA30" s="706"/>
      <c r="BB30" s="706"/>
      <c r="BC30" s="706"/>
      <c r="BD30" s="706"/>
      <c r="BE30" s="706"/>
      <c r="BF30" s="706"/>
      <c r="BG30" s="706"/>
      <c r="BH30" s="706"/>
      <c r="BI30" s="706"/>
      <c r="BJ30" s="706"/>
      <c r="BK30" s="706"/>
      <c r="BL30" s="706"/>
      <c r="BM30" s="706"/>
      <c r="BN30" s="706"/>
      <c r="BO30" s="706"/>
      <c r="BP30" s="706"/>
      <c r="BQ30" s="706"/>
      <c r="BR30" s="706"/>
      <c r="BS30" s="706"/>
      <c r="BT30" s="706"/>
      <c r="BU30" s="706"/>
      <c r="BV30" s="706"/>
      <c r="BW30" s="706"/>
      <c r="BX30" s="706"/>
      <c r="BY30" s="706"/>
      <c r="BZ30" s="706"/>
      <c r="CA30" s="706"/>
      <c r="CB30" s="706"/>
      <c r="CC30" s="706"/>
      <c r="CD30" s="706"/>
      <c r="CE30" s="706"/>
      <c r="CF30" s="706"/>
      <c r="CG30" s="706"/>
      <c r="CH30" s="706"/>
      <c r="CI30" s="706"/>
      <c r="CJ30" s="706"/>
      <c r="CK30" s="706"/>
      <c r="CL30" s="706"/>
      <c r="CM30" s="706"/>
      <c r="CN30" s="706"/>
      <c r="CO30" s="706"/>
      <c r="CP30" s="706"/>
      <c r="CQ30" s="706"/>
      <c r="CR30" s="706"/>
      <c r="CS30" s="706"/>
      <c r="CT30" s="706"/>
      <c r="CU30" s="706"/>
      <c r="CV30" s="706"/>
      <c r="CW30" s="706"/>
      <c r="CX30" s="706"/>
      <c r="CY30" s="706"/>
      <c r="CZ30" s="706"/>
      <c r="DA30" s="706"/>
      <c r="DB30" s="706"/>
      <c r="DC30" s="706"/>
      <c r="DD30" s="706"/>
      <c r="DE30" s="706"/>
      <c r="DF30" s="706"/>
      <c r="DG30" s="706"/>
      <c r="DH30" s="706"/>
      <c r="DI30" s="706"/>
      <c r="DJ30" s="706"/>
      <c r="DK30" s="706"/>
      <c r="DL30" s="706"/>
      <c r="DM30" s="706"/>
      <c r="DN30" s="706"/>
      <c r="DO30" s="706"/>
      <c r="DP30" s="706"/>
      <c r="DQ30" s="706"/>
      <c r="DR30" s="706"/>
      <c r="DS30" s="706"/>
      <c r="DT30" s="706"/>
      <c r="DU30" s="706"/>
      <c r="DV30" s="706"/>
      <c r="DW30" s="706"/>
      <c r="DX30" s="687"/>
      <c r="DY30" s="688"/>
      <c r="DZ30" s="687"/>
      <c r="EA30" s="688"/>
      <c r="EB30" s="687"/>
      <c r="EC30" s="691"/>
      <c r="ED30" s="49"/>
      <c r="EE30" s="523">
        <v>0</v>
      </c>
      <c r="EF30" s="530">
        <v>0</v>
      </c>
      <c r="EG30" s="530">
        <v>0</v>
      </c>
      <c r="EH30" s="524">
        <v>0</v>
      </c>
      <c r="EI30" s="49"/>
      <c r="EJ30" s="49"/>
      <c r="EK30" s="525">
        <f t="shared" si="3"/>
        <v>0</v>
      </c>
      <c r="EL30" s="533">
        <f t="shared" si="0"/>
        <v>0</v>
      </c>
      <c r="EM30" s="533">
        <f t="shared" si="1"/>
        <v>0</v>
      </c>
      <c r="EN30" s="527">
        <f t="shared" si="2"/>
        <v>0</v>
      </c>
      <c r="EO30" s="49"/>
      <c r="EP30" s="49"/>
      <c r="EQ30" s="49"/>
      <c r="ER30" s="528"/>
      <c r="ES30" s="528"/>
      <c r="ET30" s="528"/>
      <c r="EU30" s="528"/>
      <c r="EV30" s="50"/>
    </row>
    <row r="31" spans="1:153" ht="9" customHeight="1" x14ac:dyDescent="0.2">
      <c r="A31" s="144"/>
      <c r="B31" s="108"/>
      <c r="C31" s="109"/>
      <c r="D31" s="538"/>
      <c r="E31" s="539"/>
      <c r="F31" s="541"/>
      <c r="G31" s="541"/>
      <c r="H31" s="700"/>
      <c r="I31" s="701"/>
      <c r="J31" s="700"/>
      <c r="K31" s="701"/>
      <c r="L31" s="700"/>
      <c r="M31" s="701"/>
      <c r="N31" s="700"/>
      <c r="O31" s="701"/>
      <c r="P31" s="700"/>
      <c r="Q31" s="701"/>
      <c r="R31" s="700"/>
      <c r="S31" s="701"/>
      <c r="T31" s="700"/>
      <c r="U31" s="701"/>
      <c r="V31" s="700"/>
      <c r="W31" s="701"/>
      <c r="X31" s="700"/>
      <c r="Y31" s="701"/>
      <c r="Z31" s="700"/>
      <c r="AA31" s="701"/>
      <c r="AB31" s="700"/>
      <c r="AC31" s="701"/>
      <c r="AD31" s="700"/>
      <c r="AE31" s="701"/>
      <c r="AF31" s="700"/>
      <c r="AG31" s="701"/>
      <c r="AH31" s="700"/>
      <c r="AI31" s="701"/>
      <c r="AJ31" s="700"/>
      <c r="AK31" s="701"/>
      <c r="AL31" s="700"/>
      <c r="AM31" s="701"/>
      <c r="AN31" s="700"/>
      <c r="AO31" s="701"/>
      <c r="AP31" s="700"/>
      <c r="AQ31" s="701"/>
      <c r="AR31" s="700"/>
      <c r="AS31" s="701"/>
      <c r="AT31" s="700"/>
      <c r="AU31" s="701"/>
      <c r="AV31" s="700"/>
      <c r="AW31" s="701"/>
      <c r="AX31" s="700"/>
      <c r="AY31" s="701"/>
      <c r="AZ31" s="700"/>
      <c r="BA31" s="701"/>
      <c r="BB31" s="700"/>
      <c r="BC31" s="701"/>
      <c r="BD31" s="700"/>
      <c r="BE31" s="701"/>
      <c r="BF31" s="700"/>
      <c r="BG31" s="701"/>
      <c r="BH31" s="700"/>
      <c r="BI31" s="701"/>
      <c r="BJ31" s="700"/>
      <c r="BK31" s="701"/>
      <c r="BL31" s="700"/>
      <c r="BM31" s="701"/>
      <c r="BN31" s="700"/>
      <c r="BO31" s="701"/>
      <c r="BP31" s="700"/>
      <c r="BQ31" s="701"/>
      <c r="BR31" s="700"/>
      <c r="BS31" s="701"/>
      <c r="BT31" s="700"/>
      <c r="BU31" s="701"/>
      <c r="BV31" s="700"/>
      <c r="BW31" s="701"/>
      <c r="BX31" s="700"/>
      <c r="BY31" s="701"/>
      <c r="BZ31" s="700"/>
      <c r="CA31" s="701"/>
      <c r="CB31" s="700"/>
      <c r="CC31" s="701"/>
      <c r="CD31" s="700"/>
      <c r="CE31" s="701"/>
      <c r="CF31" s="700"/>
      <c r="CG31" s="701"/>
      <c r="CH31" s="700"/>
      <c r="CI31" s="701"/>
      <c r="CJ31" s="700"/>
      <c r="CK31" s="701"/>
      <c r="CL31" s="700"/>
      <c r="CM31" s="701"/>
      <c r="CN31" s="700"/>
      <c r="CO31" s="701"/>
      <c r="CP31" s="700"/>
      <c r="CQ31" s="701"/>
      <c r="CR31" s="700"/>
      <c r="CS31" s="701"/>
      <c r="CT31" s="700"/>
      <c r="CU31" s="701"/>
      <c r="CV31" s="700"/>
      <c r="CW31" s="701"/>
      <c r="CX31" s="700"/>
      <c r="CY31" s="701"/>
      <c r="CZ31" s="700"/>
      <c r="DA31" s="701"/>
      <c r="DB31" s="700"/>
      <c r="DC31" s="701"/>
      <c r="DD31" s="700"/>
      <c r="DE31" s="701"/>
      <c r="DF31" s="700"/>
      <c r="DG31" s="701"/>
      <c r="DH31" s="700"/>
      <c r="DI31" s="701"/>
      <c r="DJ31" s="700"/>
      <c r="DK31" s="701"/>
      <c r="DL31" s="700"/>
      <c r="DM31" s="701"/>
      <c r="DN31" s="700"/>
      <c r="DO31" s="701"/>
      <c r="DP31" s="700"/>
      <c r="DQ31" s="701"/>
      <c r="DR31" s="700"/>
      <c r="DS31" s="701"/>
      <c r="DT31" s="700"/>
      <c r="DU31" s="701"/>
      <c r="DV31" s="700"/>
      <c r="DW31" s="701"/>
      <c r="DX31" s="700"/>
      <c r="DY31" s="701"/>
      <c r="DZ31" s="700"/>
      <c r="EA31" s="701"/>
      <c r="EB31" s="700"/>
      <c r="EC31" s="709"/>
      <c r="ED31" s="49"/>
      <c r="EE31" s="523">
        <v>0</v>
      </c>
      <c r="EF31" s="530">
        <v>0</v>
      </c>
      <c r="EG31" s="530">
        <v>0</v>
      </c>
      <c r="EH31" s="524">
        <v>0</v>
      </c>
      <c r="EI31" s="49"/>
      <c r="EJ31" s="49"/>
      <c r="EK31" s="32">
        <f t="shared" si="3"/>
        <v>0</v>
      </c>
      <c r="EL31" s="535">
        <f t="shared" si="0"/>
        <v>0</v>
      </c>
      <c r="EM31" s="535">
        <f t="shared" si="1"/>
        <v>0</v>
      </c>
      <c r="EN31" s="34">
        <f t="shared" si="2"/>
        <v>0</v>
      </c>
      <c r="EO31" s="49"/>
      <c r="EP31" s="49"/>
      <c r="EQ31" s="49"/>
      <c r="ER31" s="519"/>
      <c r="ES31" s="519"/>
      <c r="ET31" s="519"/>
      <c r="EU31" s="519"/>
      <c r="EV31" s="50"/>
    </row>
    <row r="32" spans="1:153" ht="9" customHeight="1" x14ac:dyDescent="0.2">
      <c r="A32" s="144"/>
      <c r="B32" s="111" t="s">
        <v>188</v>
      </c>
      <c r="C32" s="106" t="s">
        <v>189</v>
      </c>
      <c r="D32" s="106" t="s">
        <v>188</v>
      </c>
      <c r="E32" s="343" t="s">
        <v>188</v>
      </c>
      <c r="F32" s="842"/>
      <c r="G32" s="842"/>
      <c r="H32" s="706"/>
      <c r="I32" s="706"/>
      <c r="J32" s="706"/>
      <c r="K32" s="706"/>
      <c r="L32" s="706"/>
      <c r="M32" s="706"/>
      <c r="N32" s="706"/>
      <c r="O32" s="706"/>
      <c r="P32" s="706"/>
      <c r="Q32" s="706"/>
      <c r="R32" s="706"/>
      <c r="S32" s="706"/>
      <c r="T32" s="706"/>
      <c r="U32" s="706"/>
      <c r="V32" s="706"/>
      <c r="W32" s="706"/>
      <c r="X32" s="706"/>
      <c r="Y32" s="706"/>
      <c r="Z32" s="706"/>
      <c r="AA32" s="706"/>
      <c r="AB32" s="706"/>
      <c r="AC32" s="706"/>
      <c r="AD32" s="706"/>
      <c r="AE32" s="706"/>
      <c r="AF32" s="706"/>
      <c r="AG32" s="706"/>
      <c r="AH32" s="706"/>
      <c r="AI32" s="706"/>
      <c r="AJ32" s="706"/>
      <c r="AK32" s="706"/>
      <c r="AL32" s="706"/>
      <c r="AM32" s="706"/>
      <c r="AN32" s="706"/>
      <c r="AO32" s="706"/>
      <c r="AP32" s="706"/>
      <c r="AQ32" s="706"/>
      <c r="AR32" s="706"/>
      <c r="AS32" s="706"/>
      <c r="AT32" s="706"/>
      <c r="AU32" s="706"/>
      <c r="AV32" s="706"/>
      <c r="AW32" s="706"/>
      <c r="AX32" s="706"/>
      <c r="AY32" s="706"/>
      <c r="AZ32" s="706"/>
      <c r="BA32" s="706"/>
      <c r="BB32" s="706"/>
      <c r="BC32" s="706"/>
      <c r="BD32" s="706"/>
      <c r="BE32" s="706"/>
      <c r="BF32" s="706"/>
      <c r="BG32" s="706"/>
      <c r="BH32" s="706"/>
      <c r="BI32" s="706"/>
      <c r="BJ32" s="706"/>
      <c r="BK32" s="706"/>
      <c r="BL32" s="706"/>
      <c r="BM32" s="706"/>
      <c r="BN32" s="706"/>
      <c r="BO32" s="706"/>
      <c r="BP32" s="706"/>
      <c r="BQ32" s="706"/>
      <c r="BR32" s="706"/>
      <c r="BS32" s="706"/>
      <c r="BT32" s="706"/>
      <c r="BU32" s="706"/>
      <c r="BV32" s="706"/>
      <c r="BW32" s="706"/>
      <c r="BX32" s="706"/>
      <c r="BY32" s="706"/>
      <c r="BZ32" s="706"/>
      <c r="CA32" s="706"/>
      <c r="CB32" s="706"/>
      <c r="CC32" s="706"/>
      <c r="CD32" s="706"/>
      <c r="CE32" s="706"/>
      <c r="CF32" s="706"/>
      <c r="CG32" s="706"/>
      <c r="CH32" s="706"/>
      <c r="CI32" s="706"/>
      <c r="CJ32" s="706"/>
      <c r="CK32" s="706"/>
      <c r="CL32" s="706"/>
      <c r="CM32" s="706"/>
      <c r="CN32" s="706"/>
      <c r="CO32" s="706"/>
      <c r="CP32" s="706"/>
      <c r="CQ32" s="706"/>
      <c r="CR32" s="706"/>
      <c r="CS32" s="706"/>
      <c r="CT32" s="706"/>
      <c r="CU32" s="706"/>
      <c r="CV32" s="706"/>
      <c r="CW32" s="706"/>
      <c r="CX32" s="706"/>
      <c r="CY32" s="706"/>
      <c r="CZ32" s="706"/>
      <c r="DA32" s="706"/>
      <c r="DB32" s="706"/>
      <c r="DC32" s="706"/>
      <c r="DD32" s="706"/>
      <c r="DE32" s="706"/>
      <c r="DF32" s="706"/>
      <c r="DG32" s="706"/>
      <c r="DH32" s="706"/>
      <c r="DI32" s="706"/>
      <c r="DJ32" s="706"/>
      <c r="DK32" s="706"/>
      <c r="DL32" s="706"/>
      <c r="DM32" s="706"/>
      <c r="DN32" s="706"/>
      <c r="DO32" s="706"/>
      <c r="DP32" s="706"/>
      <c r="DQ32" s="706"/>
      <c r="DR32" s="706"/>
      <c r="DS32" s="706"/>
      <c r="DT32" s="706"/>
      <c r="DU32" s="706"/>
      <c r="DV32" s="706"/>
      <c r="DW32" s="706"/>
      <c r="DX32" s="687"/>
      <c r="DY32" s="688"/>
      <c r="DZ32" s="687"/>
      <c r="EA32" s="688"/>
      <c r="EB32" s="687"/>
      <c r="EC32" s="691"/>
      <c r="ED32" s="49"/>
      <c r="EE32" s="523">
        <v>0</v>
      </c>
      <c r="EF32" s="530">
        <v>0</v>
      </c>
      <c r="EG32" s="530">
        <v>0</v>
      </c>
      <c r="EH32" s="524">
        <v>0</v>
      </c>
      <c r="EI32" s="49"/>
      <c r="EJ32" s="49"/>
      <c r="EK32" s="525">
        <f t="shared" si="3"/>
        <v>0</v>
      </c>
      <c r="EL32" s="533">
        <f t="shared" si="0"/>
        <v>0</v>
      </c>
      <c r="EM32" s="533">
        <f t="shared" si="1"/>
        <v>0</v>
      </c>
      <c r="EN32" s="527">
        <f t="shared" si="2"/>
        <v>0</v>
      </c>
      <c r="EO32" s="49"/>
      <c r="EP32" s="49"/>
      <c r="EQ32" s="49"/>
      <c r="ER32" s="528"/>
      <c r="ES32" s="528"/>
      <c r="ET32" s="528"/>
      <c r="EU32" s="528"/>
      <c r="EV32" s="50"/>
    </row>
    <row r="33" spans="1:152" ht="9" customHeight="1" x14ac:dyDescent="0.2">
      <c r="A33" s="144"/>
      <c r="B33" s="108"/>
      <c r="C33" s="169"/>
      <c r="D33" s="170"/>
      <c r="E33" s="171"/>
      <c r="F33" s="540"/>
      <c r="G33" s="540"/>
      <c r="H33" s="700"/>
      <c r="I33" s="701"/>
      <c r="J33" s="700"/>
      <c r="K33" s="701"/>
      <c r="L33" s="700"/>
      <c r="M33" s="701"/>
      <c r="N33" s="700"/>
      <c r="O33" s="701"/>
      <c r="P33" s="700"/>
      <c r="Q33" s="701"/>
      <c r="R33" s="700"/>
      <c r="S33" s="701"/>
      <c r="T33" s="700"/>
      <c r="U33" s="701"/>
      <c r="V33" s="700"/>
      <c r="W33" s="701"/>
      <c r="X33" s="700"/>
      <c r="Y33" s="701"/>
      <c r="Z33" s="700"/>
      <c r="AA33" s="701"/>
      <c r="AB33" s="700"/>
      <c r="AC33" s="701"/>
      <c r="AD33" s="700"/>
      <c r="AE33" s="701"/>
      <c r="AF33" s="700"/>
      <c r="AG33" s="701"/>
      <c r="AH33" s="700"/>
      <c r="AI33" s="701"/>
      <c r="AJ33" s="700"/>
      <c r="AK33" s="701"/>
      <c r="AL33" s="700"/>
      <c r="AM33" s="701"/>
      <c r="AN33" s="700"/>
      <c r="AO33" s="701"/>
      <c r="AP33" s="700"/>
      <c r="AQ33" s="701"/>
      <c r="AR33" s="700"/>
      <c r="AS33" s="701"/>
      <c r="AT33" s="700"/>
      <c r="AU33" s="701"/>
      <c r="AV33" s="700"/>
      <c r="AW33" s="701"/>
      <c r="AX33" s="700"/>
      <c r="AY33" s="701"/>
      <c r="AZ33" s="700"/>
      <c r="BA33" s="701"/>
      <c r="BB33" s="700"/>
      <c r="BC33" s="701"/>
      <c r="BD33" s="700"/>
      <c r="BE33" s="701"/>
      <c r="BF33" s="700"/>
      <c r="BG33" s="701"/>
      <c r="BH33" s="700"/>
      <c r="BI33" s="701"/>
      <c r="BJ33" s="700"/>
      <c r="BK33" s="701"/>
      <c r="BL33" s="700"/>
      <c r="BM33" s="701"/>
      <c r="BN33" s="700"/>
      <c r="BO33" s="701"/>
      <c r="BP33" s="700"/>
      <c r="BQ33" s="701"/>
      <c r="BR33" s="700"/>
      <c r="BS33" s="701"/>
      <c r="BT33" s="700"/>
      <c r="BU33" s="701"/>
      <c r="BV33" s="700"/>
      <c r="BW33" s="701"/>
      <c r="BX33" s="700"/>
      <c r="BY33" s="701"/>
      <c r="BZ33" s="700"/>
      <c r="CA33" s="701"/>
      <c r="CB33" s="700"/>
      <c r="CC33" s="701"/>
      <c r="CD33" s="700"/>
      <c r="CE33" s="701"/>
      <c r="CF33" s="700"/>
      <c r="CG33" s="701"/>
      <c r="CH33" s="700"/>
      <c r="CI33" s="701"/>
      <c r="CJ33" s="700"/>
      <c r="CK33" s="701"/>
      <c r="CL33" s="700"/>
      <c r="CM33" s="701"/>
      <c r="CN33" s="700"/>
      <c r="CO33" s="701"/>
      <c r="CP33" s="700"/>
      <c r="CQ33" s="701"/>
      <c r="CR33" s="700"/>
      <c r="CS33" s="701"/>
      <c r="CT33" s="700"/>
      <c r="CU33" s="701"/>
      <c r="CV33" s="700"/>
      <c r="CW33" s="701"/>
      <c r="CX33" s="700"/>
      <c r="CY33" s="701"/>
      <c r="CZ33" s="700"/>
      <c r="DA33" s="701"/>
      <c r="DB33" s="700"/>
      <c r="DC33" s="701"/>
      <c r="DD33" s="700"/>
      <c r="DE33" s="701"/>
      <c r="DF33" s="700"/>
      <c r="DG33" s="701"/>
      <c r="DH33" s="700"/>
      <c r="DI33" s="701"/>
      <c r="DJ33" s="700"/>
      <c r="DK33" s="701"/>
      <c r="DL33" s="700"/>
      <c r="DM33" s="701"/>
      <c r="DN33" s="700"/>
      <c r="DO33" s="701"/>
      <c r="DP33" s="700"/>
      <c r="DQ33" s="701"/>
      <c r="DR33" s="700"/>
      <c r="DS33" s="701"/>
      <c r="DT33" s="700"/>
      <c r="DU33" s="701"/>
      <c r="DV33" s="700"/>
      <c r="DW33" s="701"/>
      <c r="DX33" s="700"/>
      <c r="DY33" s="701"/>
      <c r="DZ33" s="700"/>
      <c r="EA33" s="701"/>
      <c r="EB33" s="700"/>
      <c r="EC33" s="709"/>
      <c r="ED33" s="49"/>
      <c r="EE33" s="523">
        <v>0</v>
      </c>
      <c r="EF33" s="530">
        <v>0</v>
      </c>
      <c r="EG33" s="530">
        <v>0</v>
      </c>
      <c r="EH33" s="524">
        <v>0</v>
      </c>
      <c r="EI33" s="49"/>
      <c r="EJ33" s="49"/>
      <c r="EK33" s="32">
        <f t="shared" si="3"/>
        <v>0</v>
      </c>
      <c r="EL33" s="535">
        <f t="shared" si="0"/>
        <v>0</v>
      </c>
      <c r="EM33" s="535">
        <f t="shared" si="1"/>
        <v>0</v>
      </c>
      <c r="EN33" s="34">
        <f t="shared" si="2"/>
        <v>0</v>
      </c>
      <c r="EO33" s="49"/>
      <c r="EP33" s="49"/>
      <c r="EQ33" s="49"/>
      <c r="ER33" s="519"/>
      <c r="ES33" s="519"/>
      <c r="ET33" s="519"/>
      <c r="EU33" s="519"/>
      <c r="EV33" s="50"/>
    </row>
    <row r="34" spans="1:152" ht="9" customHeight="1" x14ac:dyDescent="0.2">
      <c r="A34" s="144"/>
      <c r="B34" s="111" t="s">
        <v>188</v>
      </c>
      <c r="C34" s="106" t="s">
        <v>189</v>
      </c>
      <c r="D34" s="106" t="s">
        <v>188</v>
      </c>
      <c r="E34" s="537" t="s">
        <v>188</v>
      </c>
      <c r="F34" s="842"/>
      <c r="G34" s="842"/>
      <c r="H34" s="706"/>
      <c r="I34" s="706"/>
      <c r="J34" s="706"/>
      <c r="K34" s="706"/>
      <c r="L34" s="706"/>
      <c r="M34" s="706"/>
      <c r="N34" s="706"/>
      <c r="O34" s="706"/>
      <c r="P34" s="706"/>
      <c r="Q34" s="706"/>
      <c r="R34" s="706"/>
      <c r="S34" s="706"/>
      <c r="T34" s="706"/>
      <c r="U34" s="706"/>
      <c r="V34" s="706"/>
      <c r="W34" s="706"/>
      <c r="X34" s="706"/>
      <c r="Y34" s="706"/>
      <c r="Z34" s="706"/>
      <c r="AA34" s="706"/>
      <c r="AB34" s="706"/>
      <c r="AC34" s="706"/>
      <c r="AD34" s="706"/>
      <c r="AE34" s="706"/>
      <c r="AF34" s="706"/>
      <c r="AG34" s="706"/>
      <c r="AH34" s="706"/>
      <c r="AI34" s="706"/>
      <c r="AJ34" s="706"/>
      <c r="AK34" s="706"/>
      <c r="AL34" s="706"/>
      <c r="AM34" s="706"/>
      <c r="AN34" s="706"/>
      <c r="AO34" s="706"/>
      <c r="AP34" s="706"/>
      <c r="AQ34" s="706"/>
      <c r="AR34" s="706"/>
      <c r="AS34" s="706"/>
      <c r="AT34" s="706"/>
      <c r="AU34" s="706"/>
      <c r="AV34" s="706"/>
      <c r="AW34" s="706"/>
      <c r="AX34" s="706"/>
      <c r="AY34" s="706"/>
      <c r="AZ34" s="706"/>
      <c r="BA34" s="706"/>
      <c r="BB34" s="706"/>
      <c r="BC34" s="706"/>
      <c r="BD34" s="706"/>
      <c r="BE34" s="706"/>
      <c r="BF34" s="706"/>
      <c r="BG34" s="706"/>
      <c r="BH34" s="706"/>
      <c r="BI34" s="706"/>
      <c r="BJ34" s="706"/>
      <c r="BK34" s="706"/>
      <c r="BL34" s="706"/>
      <c r="BM34" s="706"/>
      <c r="BN34" s="706"/>
      <c r="BO34" s="706"/>
      <c r="BP34" s="706"/>
      <c r="BQ34" s="706"/>
      <c r="BR34" s="706"/>
      <c r="BS34" s="706"/>
      <c r="BT34" s="706"/>
      <c r="BU34" s="706"/>
      <c r="BV34" s="706"/>
      <c r="BW34" s="706"/>
      <c r="BX34" s="706"/>
      <c r="BY34" s="706"/>
      <c r="BZ34" s="706"/>
      <c r="CA34" s="706"/>
      <c r="CB34" s="706"/>
      <c r="CC34" s="706"/>
      <c r="CD34" s="706"/>
      <c r="CE34" s="706"/>
      <c r="CF34" s="706"/>
      <c r="CG34" s="706"/>
      <c r="CH34" s="706"/>
      <c r="CI34" s="706"/>
      <c r="CJ34" s="706"/>
      <c r="CK34" s="706"/>
      <c r="CL34" s="706"/>
      <c r="CM34" s="706"/>
      <c r="CN34" s="706"/>
      <c r="CO34" s="706"/>
      <c r="CP34" s="706"/>
      <c r="CQ34" s="706"/>
      <c r="CR34" s="706"/>
      <c r="CS34" s="706"/>
      <c r="CT34" s="706"/>
      <c r="CU34" s="706"/>
      <c r="CV34" s="706"/>
      <c r="CW34" s="706"/>
      <c r="CX34" s="706"/>
      <c r="CY34" s="706"/>
      <c r="CZ34" s="706"/>
      <c r="DA34" s="706"/>
      <c r="DB34" s="706"/>
      <c r="DC34" s="706"/>
      <c r="DD34" s="706"/>
      <c r="DE34" s="706"/>
      <c r="DF34" s="706"/>
      <c r="DG34" s="706"/>
      <c r="DH34" s="706"/>
      <c r="DI34" s="706"/>
      <c r="DJ34" s="706"/>
      <c r="DK34" s="706"/>
      <c r="DL34" s="706"/>
      <c r="DM34" s="706"/>
      <c r="DN34" s="706"/>
      <c r="DO34" s="706"/>
      <c r="DP34" s="706"/>
      <c r="DQ34" s="706"/>
      <c r="DR34" s="706"/>
      <c r="DS34" s="706"/>
      <c r="DT34" s="706"/>
      <c r="DU34" s="706"/>
      <c r="DV34" s="706"/>
      <c r="DW34" s="706"/>
      <c r="DX34" s="687"/>
      <c r="DY34" s="688"/>
      <c r="DZ34" s="687"/>
      <c r="EA34" s="688"/>
      <c r="EB34" s="687"/>
      <c r="EC34" s="691"/>
      <c r="ED34" s="49"/>
      <c r="EE34" s="523">
        <v>0</v>
      </c>
      <c r="EF34" s="530">
        <v>0</v>
      </c>
      <c r="EG34" s="530">
        <v>0</v>
      </c>
      <c r="EH34" s="524">
        <v>0</v>
      </c>
      <c r="EI34" s="49"/>
      <c r="EJ34" s="49"/>
      <c r="EK34" s="525">
        <f t="shared" si="3"/>
        <v>0</v>
      </c>
      <c r="EL34" s="533">
        <f t="shared" si="0"/>
        <v>0</v>
      </c>
      <c r="EM34" s="533">
        <f t="shared" si="1"/>
        <v>0</v>
      </c>
      <c r="EN34" s="527">
        <f t="shared" si="2"/>
        <v>0</v>
      </c>
      <c r="EO34" s="49"/>
      <c r="EP34" s="49"/>
      <c r="EQ34" s="49"/>
      <c r="ER34" s="528"/>
      <c r="ES34" s="528"/>
      <c r="ET34" s="528"/>
      <c r="EU34" s="528"/>
      <c r="EV34" s="50"/>
    </row>
    <row r="35" spans="1:152" ht="9" customHeight="1" x14ac:dyDescent="0.2">
      <c r="A35" s="144"/>
      <c r="B35" s="112"/>
      <c r="C35" s="109"/>
      <c r="D35" s="538"/>
      <c r="E35" s="539"/>
      <c r="F35" s="540"/>
      <c r="G35" s="540"/>
      <c r="H35" s="700"/>
      <c r="I35" s="701"/>
      <c r="J35" s="700"/>
      <c r="K35" s="701"/>
      <c r="L35" s="700"/>
      <c r="M35" s="701"/>
      <c r="N35" s="700"/>
      <c r="O35" s="701"/>
      <c r="P35" s="700"/>
      <c r="Q35" s="701"/>
      <c r="R35" s="700"/>
      <c r="S35" s="701"/>
      <c r="T35" s="700"/>
      <c r="U35" s="701"/>
      <c r="V35" s="700"/>
      <c r="W35" s="701"/>
      <c r="X35" s="700"/>
      <c r="Y35" s="701"/>
      <c r="Z35" s="700"/>
      <c r="AA35" s="701"/>
      <c r="AB35" s="700"/>
      <c r="AC35" s="701"/>
      <c r="AD35" s="700"/>
      <c r="AE35" s="701"/>
      <c r="AF35" s="700"/>
      <c r="AG35" s="701"/>
      <c r="AH35" s="700"/>
      <c r="AI35" s="701"/>
      <c r="AJ35" s="700"/>
      <c r="AK35" s="701"/>
      <c r="AL35" s="700"/>
      <c r="AM35" s="701"/>
      <c r="AN35" s="700"/>
      <c r="AO35" s="701"/>
      <c r="AP35" s="700"/>
      <c r="AQ35" s="701"/>
      <c r="AR35" s="700"/>
      <c r="AS35" s="701"/>
      <c r="AT35" s="700"/>
      <c r="AU35" s="701"/>
      <c r="AV35" s="700"/>
      <c r="AW35" s="701"/>
      <c r="AX35" s="700"/>
      <c r="AY35" s="701"/>
      <c r="AZ35" s="700"/>
      <c r="BA35" s="701"/>
      <c r="BB35" s="700"/>
      <c r="BC35" s="701"/>
      <c r="BD35" s="700"/>
      <c r="BE35" s="701"/>
      <c r="BF35" s="700"/>
      <c r="BG35" s="701"/>
      <c r="BH35" s="700"/>
      <c r="BI35" s="701"/>
      <c r="BJ35" s="700"/>
      <c r="BK35" s="701"/>
      <c r="BL35" s="700"/>
      <c r="BM35" s="701"/>
      <c r="BN35" s="700"/>
      <c r="BO35" s="701"/>
      <c r="BP35" s="700"/>
      <c r="BQ35" s="701"/>
      <c r="BR35" s="700"/>
      <c r="BS35" s="701"/>
      <c r="BT35" s="700"/>
      <c r="BU35" s="701"/>
      <c r="BV35" s="700"/>
      <c r="BW35" s="701"/>
      <c r="BX35" s="700"/>
      <c r="BY35" s="701"/>
      <c r="BZ35" s="700"/>
      <c r="CA35" s="701"/>
      <c r="CB35" s="700"/>
      <c r="CC35" s="701"/>
      <c r="CD35" s="700"/>
      <c r="CE35" s="701"/>
      <c r="CF35" s="700"/>
      <c r="CG35" s="701"/>
      <c r="CH35" s="700"/>
      <c r="CI35" s="701"/>
      <c r="CJ35" s="700"/>
      <c r="CK35" s="701"/>
      <c r="CL35" s="700"/>
      <c r="CM35" s="701"/>
      <c r="CN35" s="700"/>
      <c r="CO35" s="701"/>
      <c r="CP35" s="700"/>
      <c r="CQ35" s="701"/>
      <c r="CR35" s="700"/>
      <c r="CS35" s="701"/>
      <c r="CT35" s="700"/>
      <c r="CU35" s="701"/>
      <c r="CV35" s="700"/>
      <c r="CW35" s="701"/>
      <c r="CX35" s="700"/>
      <c r="CY35" s="701"/>
      <c r="CZ35" s="700"/>
      <c r="DA35" s="701"/>
      <c r="DB35" s="700"/>
      <c r="DC35" s="701"/>
      <c r="DD35" s="700"/>
      <c r="DE35" s="701"/>
      <c r="DF35" s="700"/>
      <c r="DG35" s="701"/>
      <c r="DH35" s="700"/>
      <c r="DI35" s="701"/>
      <c r="DJ35" s="700"/>
      <c r="DK35" s="701"/>
      <c r="DL35" s="700"/>
      <c r="DM35" s="701"/>
      <c r="DN35" s="700"/>
      <c r="DO35" s="701"/>
      <c r="DP35" s="700"/>
      <c r="DQ35" s="701"/>
      <c r="DR35" s="700"/>
      <c r="DS35" s="701"/>
      <c r="DT35" s="700"/>
      <c r="DU35" s="701"/>
      <c r="DV35" s="700"/>
      <c r="DW35" s="701"/>
      <c r="DX35" s="700"/>
      <c r="DY35" s="701"/>
      <c r="DZ35" s="700"/>
      <c r="EA35" s="701"/>
      <c r="EB35" s="700"/>
      <c r="EC35" s="709"/>
      <c r="ED35" s="49"/>
      <c r="EE35" s="523">
        <v>0</v>
      </c>
      <c r="EF35" s="530">
        <v>0</v>
      </c>
      <c r="EG35" s="530">
        <v>0</v>
      </c>
      <c r="EH35" s="524">
        <v>0</v>
      </c>
      <c r="EI35" s="49"/>
      <c r="EJ35" s="49"/>
      <c r="EK35" s="32">
        <f t="shared" si="3"/>
        <v>0</v>
      </c>
      <c r="EL35" s="535">
        <f t="shared" si="0"/>
        <v>0</v>
      </c>
      <c r="EM35" s="535">
        <f t="shared" si="1"/>
        <v>0</v>
      </c>
      <c r="EN35" s="34">
        <f t="shared" si="2"/>
        <v>0</v>
      </c>
      <c r="EO35" s="49"/>
      <c r="EP35" s="49"/>
      <c r="EQ35" s="49"/>
      <c r="ER35" s="519"/>
      <c r="ES35" s="519"/>
      <c r="ET35" s="519"/>
      <c r="EU35" s="519"/>
      <c r="EV35" s="50"/>
    </row>
    <row r="36" spans="1:152" ht="9" customHeight="1" x14ac:dyDescent="0.2">
      <c r="A36" s="144"/>
      <c r="B36" s="105" t="s">
        <v>188</v>
      </c>
      <c r="C36" s="106" t="s">
        <v>189</v>
      </c>
      <c r="D36" s="106" t="s">
        <v>190</v>
      </c>
      <c r="E36" s="536" t="s">
        <v>188</v>
      </c>
      <c r="F36" s="849"/>
      <c r="G36" s="849"/>
      <c r="H36" s="706"/>
      <c r="I36" s="706"/>
      <c r="J36" s="706"/>
      <c r="K36" s="706"/>
      <c r="L36" s="706"/>
      <c r="M36" s="706"/>
      <c r="N36" s="706"/>
      <c r="O36" s="706"/>
      <c r="P36" s="706"/>
      <c r="Q36" s="706"/>
      <c r="R36" s="706"/>
      <c r="S36" s="706"/>
      <c r="T36" s="706"/>
      <c r="U36" s="706"/>
      <c r="V36" s="706"/>
      <c r="W36" s="706"/>
      <c r="X36" s="706"/>
      <c r="Y36" s="706"/>
      <c r="Z36" s="706"/>
      <c r="AA36" s="706"/>
      <c r="AB36" s="706"/>
      <c r="AC36" s="706"/>
      <c r="AD36" s="706"/>
      <c r="AE36" s="706"/>
      <c r="AF36" s="706"/>
      <c r="AG36" s="706"/>
      <c r="AH36" s="706"/>
      <c r="AI36" s="706"/>
      <c r="AJ36" s="706"/>
      <c r="AK36" s="706"/>
      <c r="AL36" s="706"/>
      <c r="AM36" s="706"/>
      <c r="AN36" s="706"/>
      <c r="AO36" s="706"/>
      <c r="AP36" s="706"/>
      <c r="AQ36" s="706"/>
      <c r="AR36" s="706"/>
      <c r="AS36" s="706"/>
      <c r="AT36" s="706"/>
      <c r="AU36" s="706"/>
      <c r="AV36" s="706"/>
      <c r="AW36" s="706"/>
      <c r="AX36" s="706"/>
      <c r="AY36" s="706"/>
      <c r="AZ36" s="706"/>
      <c r="BA36" s="706"/>
      <c r="BB36" s="706"/>
      <c r="BC36" s="706"/>
      <c r="BD36" s="706"/>
      <c r="BE36" s="706"/>
      <c r="BF36" s="706"/>
      <c r="BG36" s="706"/>
      <c r="BH36" s="706"/>
      <c r="BI36" s="706"/>
      <c r="BJ36" s="706"/>
      <c r="BK36" s="706"/>
      <c r="BL36" s="706"/>
      <c r="BM36" s="706"/>
      <c r="BN36" s="706"/>
      <c r="BO36" s="706"/>
      <c r="BP36" s="706"/>
      <c r="BQ36" s="706"/>
      <c r="BR36" s="706"/>
      <c r="BS36" s="706"/>
      <c r="BT36" s="706"/>
      <c r="BU36" s="706"/>
      <c r="BV36" s="706"/>
      <c r="BW36" s="706"/>
      <c r="BX36" s="706"/>
      <c r="BY36" s="706"/>
      <c r="BZ36" s="706"/>
      <c r="CA36" s="706"/>
      <c r="CB36" s="706"/>
      <c r="CC36" s="706"/>
      <c r="CD36" s="706"/>
      <c r="CE36" s="706"/>
      <c r="CF36" s="706"/>
      <c r="CG36" s="706"/>
      <c r="CH36" s="706"/>
      <c r="CI36" s="706"/>
      <c r="CJ36" s="706"/>
      <c r="CK36" s="706"/>
      <c r="CL36" s="706"/>
      <c r="CM36" s="706"/>
      <c r="CN36" s="706"/>
      <c r="CO36" s="706"/>
      <c r="CP36" s="706"/>
      <c r="CQ36" s="706"/>
      <c r="CR36" s="706"/>
      <c r="CS36" s="706"/>
      <c r="CT36" s="706"/>
      <c r="CU36" s="706"/>
      <c r="CV36" s="706"/>
      <c r="CW36" s="706"/>
      <c r="CX36" s="706"/>
      <c r="CY36" s="706"/>
      <c r="CZ36" s="706"/>
      <c r="DA36" s="706"/>
      <c r="DB36" s="706"/>
      <c r="DC36" s="706"/>
      <c r="DD36" s="706"/>
      <c r="DE36" s="706"/>
      <c r="DF36" s="706"/>
      <c r="DG36" s="706"/>
      <c r="DH36" s="706"/>
      <c r="DI36" s="706"/>
      <c r="DJ36" s="706"/>
      <c r="DK36" s="706"/>
      <c r="DL36" s="706"/>
      <c r="DM36" s="706"/>
      <c r="DN36" s="706"/>
      <c r="DO36" s="706"/>
      <c r="DP36" s="706"/>
      <c r="DQ36" s="706"/>
      <c r="DR36" s="706"/>
      <c r="DS36" s="706"/>
      <c r="DT36" s="706"/>
      <c r="DU36" s="706"/>
      <c r="DV36" s="706"/>
      <c r="DW36" s="706"/>
      <c r="DX36" s="687"/>
      <c r="DY36" s="688"/>
      <c r="DZ36" s="687"/>
      <c r="EA36" s="688"/>
      <c r="EB36" s="687"/>
      <c r="EC36" s="691"/>
      <c r="ED36" s="49"/>
      <c r="EE36" s="523">
        <v>0</v>
      </c>
      <c r="EF36" s="530">
        <v>0</v>
      </c>
      <c r="EG36" s="530">
        <v>0</v>
      </c>
      <c r="EH36" s="524">
        <v>0</v>
      </c>
      <c r="EI36" s="49"/>
      <c r="EJ36" s="49"/>
      <c r="EK36" s="525">
        <f t="shared" si="3"/>
        <v>0</v>
      </c>
      <c r="EL36" s="533">
        <f t="shared" si="0"/>
        <v>0</v>
      </c>
      <c r="EM36" s="533">
        <f t="shared" si="1"/>
        <v>0</v>
      </c>
      <c r="EN36" s="527">
        <f t="shared" si="2"/>
        <v>0</v>
      </c>
      <c r="EO36" s="49"/>
      <c r="EP36" s="49"/>
      <c r="EQ36" s="49"/>
      <c r="ER36" s="528"/>
      <c r="ES36" s="528"/>
      <c r="ET36" s="528"/>
      <c r="EU36" s="529"/>
      <c r="EV36" s="50"/>
    </row>
    <row r="37" spans="1:152" ht="9" customHeight="1" x14ac:dyDescent="0.2">
      <c r="A37" s="144"/>
      <c r="B37" s="108"/>
      <c r="C37" s="538"/>
      <c r="D37" s="538"/>
      <c r="E37" s="539"/>
      <c r="F37" s="847"/>
      <c r="G37" s="848"/>
      <c r="H37" s="700"/>
      <c r="I37" s="701"/>
      <c r="J37" s="700"/>
      <c r="K37" s="701"/>
      <c r="L37" s="700"/>
      <c r="M37" s="701"/>
      <c r="N37" s="700"/>
      <c r="O37" s="701"/>
      <c r="P37" s="700"/>
      <c r="Q37" s="701"/>
      <c r="R37" s="700"/>
      <c r="S37" s="701"/>
      <c r="T37" s="700"/>
      <c r="U37" s="701"/>
      <c r="V37" s="700"/>
      <c r="W37" s="701"/>
      <c r="X37" s="700"/>
      <c r="Y37" s="701"/>
      <c r="Z37" s="700"/>
      <c r="AA37" s="701"/>
      <c r="AB37" s="700"/>
      <c r="AC37" s="701"/>
      <c r="AD37" s="700"/>
      <c r="AE37" s="701"/>
      <c r="AF37" s="700"/>
      <c r="AG37" s="701"/>
      <c r="AH37" s="700"/>
      <c r="AI37" s="701"/>
      <c r="AJ37" s="700"/>
      <c r="AK37" s="701"/>
      <c r="AL37" s="700"/>
      <c r="AM37" s="701"/>
      <c r="AN37" s="700"/>
      <c r="AO37" s="701"/>
      <c r="AP37" s="700"/>
      <c r="AQ37" s="701"/>
      <c r="AR37" s="700"/>
      <c r="AS37" s="701"/>
      <c r="AT37" s="700"/>
      <c r="AU37" s="701"/>
      <c r="AV37" s="700"/>
      <c r="AW37" s="701"/>
      <c r="AX37" s="700"/>
      <c r="AY37" s="701"/>
      <c r="AZ37" s="700"/>
      <c r="BA37" s="701"/>
      <c r="BB37" s="700"/>
      <c r="BC37" s="701"/>
      <c r="BD37" s="700"/>
      <c r="BE37" s="701"/>
      <c r="BF37" s="700"/>
      <c r="BG37" s="701"/>
      <c r="BH37" s="700"/>
      <c r="BI37" s="701"/>
      <c r="BJ37" s="700"/>
      <c r="BK37" s="701"/>
      <c r="BL37" s="700"/>
      <c r="BM37" s="701"/>
      <c r="BN37" s="700"/>
      <c r="BO37" s="701"/>
      <c r="BP37" s="700"/>
      <c r="BQ37" s="701"/>
      <c r="BR37" s="700"/>
      <c r="BS37" s="701"/>
      <c r="BT37" s="700"/>
      <c r="BU37" s="701"/>
      <c r="BV37" s="700"/>
      <c r="BW37" s="701"/>
      <c r="BX37" s="700"/>
      <c r="BY37" s="701"/>
      <c r="BZ37" s="700"/>
      <c r="CA37" s="701"/>
      <c r="CB37" s="700"/>
      <c r="CC37" s="701"/>
      <c r="CD37" s="700"/>
      <c r="CE37" s="701"/>
      <c r="CF37" s="700"/>
      <c r="CG37" s="701"/>
      <c r="CH37" s="700"/>
      <c r="CI37" s="701"/>
      <c r="CJ37" s="700"/>
      <c r="CK37" s="701"/>
      <c r="CL37" s="700"/>
      <c r="CM37" s="701"/>
      <c r="CN37" s="700"/>
      <c r="CO37" s="701"/>
      <c r="CP37" s="700"/>
      <c r="CQ37" s="701"/>
      <c r="CR37" s="700"/>
      <c r="CS37" s="701"/>
      <c r="CT37" s="700"/>
      <c r="CU37" s="701"/>
      <c r="CV37" s="700"/>
      <c r="CW37" s="701"/>
      <c r="CX37" s="700"/>
      <c r="CY37" s="701"/>
      <c r="CZ37" s="700"/>
      <c r="DA37" s="701"/>
      <c r="DB37" s="700"/>
      <c r="DC37" s="701"/>
      <c r="DD37" s="700"/>
      <c r="DE37" s="701"/>
      <c r="DF37" s="700"/>
      <c r="DG37" s="701"/>
      <c r="DH37" s="700"/>
      <c r="DI37" s="701"/>
      <c r="DJ37" s="700"/>
      <c r="DK37" s="701"/>
      <c r="DL37" s="700"/>
      <c r="DM37" s="701"/>
      <c r="DN37" s="700"/>
      <c r="DO37" s="701"/>
      <c r="DP37" s="700"/>
      <c r="DQ37" s="701"/>
      <c r="DR37" s="700"/>
      <c r="DS37" s="701"/>
      <c r="DT37" s="700"/>
      <c r="DU37" s="701"/>
      <c r="DV37" s="700"/>
      <c r="DW37" s="701"/>
      <c r="DX37" s="700"/>
      <c r="DY37" s="701"/>
      <c r="DZ37" s="700"/>
      <c r="EA37" s="701"/>
      <c r="EB37" s="700"/>
      <c r="EC37" s="709"/>
      <c r="ED37" s="49"/>
      <c r="EE37" s="523">
        <v>0</v>
      </c>
      <c r="EF37" s="530">
        <v>0</v>
      </c>
      <c r="EG37" s="530">
        <v>0</v>
      </c>
      <c r="EH37" s="524">
        <v>0</v>
      </c>
      <c r="EI37" s="49"/>
      <c r="EJ37" s="49"/>
      <c r="EK37" s="32">
        <f t="shared" si="3"/>
        <v>0</v>
      </c>
      <c r="EL37" s="535">
        <f t="shared" si="0"/>
        <v>0</v>
      </c>
      <c r="EM37" s="535">
        <f t="shared" si="1"/>
        <v>0</v>
      </c>
      <c r="EN37" s="34">
        <f t="shared" si="2"/>
        <v>0</v>
      </c>
      <c r="EO37" s="49"/>
      <c r="EP37" s="49"/>
      <c r="EQ37" s="49"/>
      <c r="ER37" s="519"/>
      <c r="ES37" s="519"/>
      <c r="ET37" s="519"/>
      <c r="EU37" s="482"/>
      <c r="EV37" s="50"/>
    </row>
    <row r="38" spans="1:152" ht="9" customHeight="1" x14ac:dyDescent="0.2">
      <c r="A38" s="188"/>
      <c r="B38" s="113" t="s">
        <v>188</v>
      </c>
      <c r="C38" s="106" t="s">
        <v>189</v>
      </c>
      <c r="D38" s="106" t="s">
        <v>190</v>
      </c>
      <c r="E38" s="536" t="s">
        <v>188</v>
      </c>
      <c r="F38" s="849"/>
      <c r="G38" s="849"/>
      <c r="H38" s="706"/>
      <c r="I38" s="706"/>
      <c r="J38" s="706"/>
      <c r="K38" s="706"/>
      <c r="L38" s="706"/>
      <c r="M38" s="706"/>
      <c r="N38" s="706"/>
      <c r="O38" s="706"/>
      <c r="P38" s="706"/>
      <c r="Q38" s="706"/>
      <c r="R38" s="706"/>
      <c r="S38" s="706"/>
      <c r="T38" s="706"/>
      <c r="U38" s="706"/>
      <c r="V38" s="706"/>
      <c r="W38" s="706"/>
      <c r="X38" s="706"/>
      <c r="Y38" s="706"/>
      <c r="Z38" s="706"/>
      <c r="AA38" s="706"/>
      <c r="AB38" s="706"/>
      <c r="AC38" s="706"/>
      <c r="AD38" s="706"/>
      <c r="AE38" s="706"/>
      <c r="AF38" s="706"/>
      <c r="AG38" s="706"/>
      <c r="AH38" s="706"/>
      <c r="AI38" s="706"/>
      <c r="AJ38" s="706"/>
      <c r="AK38" s="706"/>
      <c r="AL38" s="706"/>
      <c r="AM38" s="706"/>
      <c r="AN38" s="706"/>
      <c r="AO38" s="706"/>
      <c r="AP38" s="706"/>
      <c r="AQ38" s="706"/>
      <c r="AR38" s="706"/>
      <c r="AS38" s="706"/>
      <c r="AT38" s="706"/>
      <c r="AU38" s="706"/>
      <c r="AV38" s="706"/>
      <c r="AW38" s="706"/>
      <c r="AX38" s="706"/>
      <c r="AY38" s="706"/>
      <c r="AZ38" s="706"/>
      <c r="BA38" s="706"/>
      <c r="BB38" s="706"/>
      <c r="BC38" s="706"/>
      <c r="BD38" s="706"/>
      <c r="BE38" s="706"/>
      <c r="BF38" s="706"/>
      <c r="BG38" s="706"/>
      <c r="BH38" s="706"/>
      <c r="BI38" s="706"/>
      <c r="BJ38" s="706"/>
      <c r="BK38" s="706"/>
      <c r="BL38" s="706"/>
      <c r="BM38" s="706"/>
      <c r="BN38" s="706"/>
      <c r="BO38" s="706"/>
      <c r="BP38" s="706"/>
      <c r="BQ38" s="706"/>
      <c r="BR38" s="706"/>
      <c r="BS38" s="706"/>
      <c r="BT38" s="706"/>
      <c r="BU38" s="706"/>
      <c r="BV38" s="706"/>
      <c r="BW38" s="706"/>
      <c r="BX38" s="706"/>
      <c r="BY38" s="706"/>
      <c r="BZ38" s="706"/>
      <c r="CA38" s="706"/>
      <c r="CB38" s="706"/>
      <c r="CC38" s="706"/>
      <c r="CD38" s="706"/>
      <c r="CE38" s="706"/>
      <c r="CF38" s="706"/>
      <c r="CG38" s="706"/>
      <c r="CH38" s="706"/>
      <c r="CI38" s="706"/>
      <c r="CJ38" s="706"/>
      <c r="CK38" s="706"/>
      <c r="CL38" s="706"/>
      <c r="CM38" s="706"/>
      <c r="CN38" s="706"/>
      <c r="CO38" s="706"/>
      <c r="CP38" s="706"/>
      <c r="CQ38" s="706"/>
      <c r="CR38" s="706"/>
      <c r="CS38" s="706"/>
      <c r="CT38" s="706"/>
      <c r="CU38" s="706"/>
      <c r="CV38" s="706"/>
      <c r="CW38" s="706"/>
      <c r="CX38" s="706"/>
      <c r="CY38" s="706"/>
      <c r="CZ38" s="706"/>
      <c r="DA38" s="706"/>
      <c r="DB38" s="706"/>
      <c r="DC38" s="706"/>
      <c r="DD38" s="706"/>
      <c r="DE38" s="706"/>
      <c r="DF38" s="706"/>
      <c r="DG38" s="706"/>
      <c r="DH38" s="706"/>
      <c r="DI38" s="706"/>
      <c r="DJ38" s="706"/>
      <c r="DK38" s="706"/>
      <c r="DL38" s="706"/>
      <c r="DM38" s="706"/>
      <c r="DN38" s="706"/>
      <c r="DO38" s="706"/>
      <c r="DP38" s="706"/>
      <c r="DQ38" s="706"/>
      <c r="DR38" s="706"/>
      <c r="DS38" s="706"/>
      <c r="DT38" s="706"/>
      <c r="DU38" s="706"/>
      <c r="DV38" s="706"/>
      <c r="DW38" s="706"/>
      <c r="DX38" s="687"/>
      <c r="DY38" s="688"/>
      <c r="DZ38" s="687"/>
      <c r="EA38" s="688"/>
      <c r="EB38" s="687"/>
      <c r="EC38" s="691"/>
      <c r="ED38" s="49"/>
      <c r="EE38" s="523">
        <v>0</v>
      </c>
      <c r="EF38" s="530">
        <v>0</v>
      </c>
      <c r="EG38" s="530">
        <v>0</v>
      </c>
      <c r="EH38" s="524">
        <v>0</v>
      </c>
      <c r="EI38" s="49"/>
      <c r="EJ38" s="49"/>
      <c r="EK38" s="525">
        <f t="shared" si="3"/>
        <v>0</v>
      </c>
      <c r="EL38" s="533">
        <f t="shared" si="0"/>
        <v>0</v>
      </c>
      <c r="EM38" s="533">
        <f t="shared" si="1"/>
        <v>0</v>
      </c>
      <c r="EN38" s="527">
        <f t="shared" si="2"/>
        <v>0</v>
      </c>
      <c r="EO38" s="49"/>
      <c r="EP38" s="49"/>
      <c r="EQ38" s="49"/>
      <c r="ER38" s="528"/>
      <c r="ES38" s="528"/>
      <c r="ET38" s="528"/>
      <c r="EU38" s="529"/>
      <c r="EV38" s="50"/>
    </row>
    <row r="39" spans="1:152" ht="9" customHeight="1" x14ac:dyDescent="0.2">
      <c r="A39" s="144"/>
      <c r="B39" s="108"/>
      <c r="C39" s="109"/>
      <c r="D39" s="538"/>
      <c r="E39" s="539"/>
      <c r="F39" s="847"/>
      <c r="G39" s="848"/>
      <c r="H39" s="700"/>
      <c r="I39" s="701"/>
      <c r="J39" s="700"/>
      <c r="K39" s="701"/>
      <c r="L39" s="700"/>
      <c r="M39" s="701"/>
      <c r="N39" s="700"/>
      <c r="O39" s="701"/>
      <c r="P39" s="700"/>
      <c r="Q39" s="701"/>
      <c r="R39" s="700"/>
      <c r="S39" s="701"/>
      <c r="T39" s="700"/>
      <c r="U39" s="701"/>
      <c r="V39" s="700"/>
      <c r="W39" s="701"/>
      <c r="X39" s="700"/>
      <c r="Y39" s="701"/>
      <c r="Z39" s="700"/>
      <c r="AA39" s="701"/>
      <c r="AB39" s="700"/>
      <c r="AC39" s="701"/>
      <c r="AD39" s="700"/>
      <c r="AE39" s="701"/>
      <c r="AF39" s="700"/>
      <c r="AG39" s="701"/>
      <c r="AH39" s="700"/>
      <c r="AI39" s="701"/>
      <c r="AJ39" s="700"/>
      <c r="AK39" s="701"/>
      <c r="AL39" s="700"/>
      <c r="AM39" s="701"/>
      <c r="AN39" s="700"/>
      <c r="AO39" s="701"/>
      <c r="AP39" s="700"/>
      <c r="AQ39" s="701"/>
      <c r="AR39" s="700"/>
      <c r="AS39" s="701"/>
      <c r="AT39" s="700"/>
      <c r="AU39" s="701"/>
      <c r="AV39" s="700"/>
      <c r="AW39" s="701"/>
      <c r="AX39" s="700"/>
      <c r="AY39" s="701"/>
      <c r="AZ39" s="700"/>
      <c r="BA39" s="701"/>
      <c r="BB39" s="700"/>
      <c r="BC39" s="701"/>
      <c r="BD39" s="700"/>
      <c r="BE39" s="701"/>
      <c r="BF39" s="700"/>
      <c r="BG39" s="701"/>
      <c r="BH39" s="700"/>
      <c r="BI39" s="701"/>
      <c r="BJ39" s="700"/>
      <c r="BK39" s="701"/>
      <c r="BL39" s="700"/>
      <c r="BM39" s="701"/>
      <c r="BN39" s="700"/>
      <c r="BO39" s="701"/>
      <c r="BP39" s="700"/>
      <c r="BQ39" s="701"/>
      <c r="BR39" s="700"/>
      <c r="BS39" s="701"/>
      <c r="BT39" s="700"/>
      <c r="BU39" s="701"/>
      <c r="BV39" s="700"/>
      <c r="BW39" s="701"/>
      <c r="BX39" s="700"/>
      <c r="BY39" s="701"/>
      <c r="BZ39" s="700"/>
      <c r="CA39" s="701"/>
      <c r="CB39" s="700"/>
      <c r="CC39" s="701"/>
      <c r="CD39" s="700"/>
      <c r="CE39" s="701"/>
      <c r="CF39" s="700"/>
      <c r="CG39" s="701"/>
      <c r="CH39" s="700"/>
      <c r="CI39" s="701"/>
      <c r="CJ39" s="700"/>
      <c r="CK39" s="701"/>
      <c r="CL39" s="700"/>
      <c r="CM39" s="701"/>
      <c r="CN39" s="700"/>
      <c r="CO39" s="701"/>
      <c r="CP39" s="700"/>
      <c r="CQ39" s="701"/>
      <c r="CR39" s="700"/>
      <c r="CS39" s="701"/>
      <c r="CT39" s="700"/>
      <c r="CU39" s="701"/>
      <c r="CV39" s="700"/>
      <c r="CW39" s="701"/>
      <c r="CX39" s="700"/>
      <c r="CY39" s="701"/>
      <c r="CZ39" s="700"/>
      <c r="DA39" s="701"/>
      <c r="DB39" s="700"/>
      <c r="DC39" s="701"/>
      <c r="DD39" s="700"/>
      <c r="DE39" s="701"/>
      <c r="DF39" s="700"/>
      <c r="DG39" s="701"/>
      <c r="DH39" s="700"/>
      <c r="DI39" s="701"/>
      <c r="DJ39" s="700"/>
      <c r="DK39" s="701"/>
      <c r="DL39" s="700"/>
      <c r="DM39" s="701"/>
      <c r="DN39" s="700"/>
      <c r="DO39" s="701"/>
      <c r="DP39" s="700"/>
      <c r="DQ39" s="701"/>
      <c r="DR39" s="700"/>
      <c r="DS39" s="701"/>
      <c r="DT39" s="700"/>
      <c r="DU39" s="701"/>
      <c r="DV39" s="700"/>
      <c r="DW39" s="701"/>
      <c r="DX39" s="700"/>
      <c r="DY39" s="701"/>
      <c r="DZ39" s="700"/>
      <c r="EA39" s="701"/>
      <c r="EB39" s="700"/>
      <c r="EC39" s="709"/>
      <c r="ED39" s="49"/>
      <c r="EE39" s="523">
        <v>0</v>
      </c>
      <c r="EF39" s="530">
        <v>0</v>
      </c>
      <c r="EG39" s="530">
        <v>0</v>
      </c>
      <c r="EH39" s="524">
        <v>0</v>
      </c>
      <c r="EI39" s="49"/>
      <c r="EJ39" s="49"/>
      <c r="EK39" s="32">
        <f t="shared" si="3"/>
        <v>0</v>
      </c>
      <c r="EL39" s="535">
        <f t="shared" si="0"/>
        <v>0</v>
      </c>
      <c r="EM39" s="535">
        <f t="shared" si="1"/>
        <v>0</v>
      </c>
      <c r="EN39" s="34">
        <f t="shared" si="2"/>
        <v>0</v>
      </c>
      <c r="EO39" s="49"/>
      <c r="EP39" s="49"/>
      <c r="EQ39" s="49"/>
      <c r="ER39" s="519"/>
      <c r="ES39" s="519"/>
      <c r="ET39" s="519"/>
      <c r="EU39" s="482"/>
      <c r="EV39" s="50"/>
    </row>
    <row r="40" spans="1:152" ht="9" customHeight="1" x14ac:dyDescent="0.2">
      <c r="A40" s="144"/>
      <c r="B40" s="105" t="s">
        <v>188</v>
      </c>
      <c r="C40" s="106" t="s">
        <v>189</v>
      </c>
      <c r="D40" s="106" t="s">
        <v>188</v>
      </c>
      <c r="E40" s="537" t="s">
        <v>188</v>
      </c>
      <c r="F40" s="845"/>
      <c r="G40" s="846"/>
      <c r="H40" s="706"/>
      <c r="I40" s="706"/>
      <c r="J40" s="706"/>
      <c r="K40" s="706"/>
      <c r="L40" s="706"/>
      <c r="M40" s="706"/>
      <c r="N40" s="706"/>
      <c r="O40" s="706"/>
      <c r="P40" s="706"/>
      <c r="Q40" s="706"/>
      <c r="R40" s="706"/>
      <c r="S40" s="706"/>
      <c r="T40" s="706"/>
      <c r="U40" s="706"/>
      <c r="V40" s="706"/>
      <c r="W40" s="706"/>
      <c r="X40" s="706"/>
      <c r="Y40" s="706"/>
      <c r="Z40" s="706"/>
      <c r="AA40" s="706"/>
      <c r="AB40" s="706"/>
      <c r="AC40" s="706"/>
      <c r="AD40" s="706"/>
      <c r="AE40" s="706"/>
      <c r="AF40" s="706"/>
      <c r="AG40" s="706"/>
      <c r="AH40" s="706"/>
      <c r="AI40" s="706"/>
      <c r="AJ40" s="706"/>
      <c r="AK40" s="706"/>
      <c r="AL40" s="706"/>
      <c r="AM40" s="706"/>
      <c r="AN40" s="706"/>
      <c r="AO40" s="706"/>
      <c r="AP40" s="706"/>
      <c r="AQ40" s="706"/>
      <c r="AR40" s="706"/>
      <c r="AS40" s="706"/>
      <c r="AT40" s="706"/>
      <c r="AU40" s="706"/>
      <c r="AV40" s="706"/>
      <c r="AW40" s="706"/>
      <c r="AX40" s="706"/>
      <c r="AY40" s="706"/>
      <c r="AZ40" s="706"/>
      <c r="BA40" s="706"/>
      <c r="BB40" s="706"/>
      <c r="BC40" s="706"/>
      <c r="BD40" s="706"/>
      <c r="BE40" s="706"/>
      <c r="BF40" s="706"/>
      <c r="BG40" s="706"/>
      <c r="BH40" s="706"/>
      <c r="BI40" s="706"/>
      <c r="BJ40" s="706"/>
      <c r="BK40" s="706"/>
      <c r="BL40" s="706"/>
      <c r="BM40" s="706"/>
      <c r="BN40" s="706"/>
      <c r="BO40" s="706"/>
      <c r="BP40" s="706"/>
      <c r="BQ40" s="706"/>
      <c r="BR40" s="706"/>
      <c r="BS40" s="706"/>
      <c r="BT40" s="706"/>
      <c r="BU40" s="706"/>
      <c r="BV40" s="706"/>
      <c r="BW40" s="706"/>
      <c r="BX40" s="706"/>
      <c r="BY40" s="706"/>
      <c r="BZ40" s="706"/>
      <c r="CA40" s="706"/>
      <c r="CB40" s="706"/>
      <c r="CC40" s="706"/>
      <c r="CD40" s="706"/>
      <c r="CE40" s="706"/>
      <c r="CF40" s="706"/>
      <c r="CG40" s="706"/>
      <c r="CH40" s="706"/>
      <c r="CI40" s="706"/>
      <c r="CJ40" s="706"/>
      <c r="CK40" s="706"/>
      <c r="CL40" s="706"/>
      <c r="CM40" s="706"/>
      <c r="CN40" s="706"/>
      <c r="CO40" s="706"/>
      <c r="CP40" s="706"/>
      <c r="CQ40" s="706"/>
      <c r="CR40" s="706"/>
      <c r="CS40" s="706"/>
      <c r="CT40" s="706"/>
      <c r="CU40" s="706"/>
      <c r="CV40" s="706"/>
      <c r="CW40" s="706"/>
      <c r="CX40" s="706"/>
      <c r="CY40" s="706"/>
      <c r="CZ40" s="706"/>
      <c r="DA40" s="706"/>
      <c r="DB40" s="706"/>
      <c r="DC40" s="706"/>
      <c r="DD40" s="706"/>
      <c r="DE40" s="706"/>
      <c r="DF40" s="706"/>
      <c r="DG40" s="706"/>
      <c r="DH40" s="706"/>
      <c r="DI40" s="706"/>
      <c r="DJ40" s="706"/>
      <c r="DK40" s="706"/>
      <c r="DL40" s="706"/>
      <c r="DM40" s="706"/>
      <c r="DN40" s="706"/>
      <c r="DO40" s="706"/>
      <c r="DP40" s="706"/>
      <c r="DQ40" s="706"/>
      <c r="DR40" s="706"/>
      <c r="DS40" s="706"/>
      <c r="DT40" s="706"/>
      <c r="DU40" s="706"/>
      <c r="DV40" s="706"/>
      <c r="DW40" s="706"/>
      <c r="DX40" s="687"/>
      <c r="DY40" s="688"/>
      <c r="DZ40" s="687"/>
      <c r="EA40" s="688"/>
      <c r="EB40" s="687"/>
      <c r="EC40" s="691"/>
      <c r="ED40" s="49"/>
      <c r="EE40" s="523">
        <v>0</v>
      </c>
      <c r="EF40" s="530">
        <v>0</v>
      </c>
      <c r="EG40" s="530">
        <v>0</v>
      </c>
      <c r="EH40" s="524">
        <v>0</v>
      </c>
      <c r="EI40" s="49"/>
      <c r="EJ40" s="49"/>
      <c r="EK40" s="525">
        <f t="shared" si="3"/>
        <v>0</v>
      </c>
      <c r="EL40" s="533">
        <f t="shared" si="0"/>
        <v>0</v>
      </c>
      <c r="EM40" s="533">
        <f t="shared" si="1"/>
        <v>0</v>
      </c>
      <c r="EN40" s="527">
        <f t="shared" si="2"/>
        <v>0</v>
      </c>
      <c r="EO40" s="49"/>
      <c r="EP40" s="49"/>
      <c r="EQ40" s="49"/>
      <c r="ER40" s="528"/>
      <c r="ES40" s="528"/>
      <c r="ET40" s="528"/>
      <c r="EU40" s="528"/>
      <c r="EV40" s="50"/>
    </row>
    <row r="41" spans="1:152" ht="9" customHeight="1" x14ac:dyDescent="0.2">
      <c r="A41" s="144"/>
      <c r="B41" s="108"/>
      <c r="C41" s="109"/>
      <c r="D41" s="538"/>
      <c r="E41" s="539"/>
      <c r="F41" s="541"/>
      <c r="G41" s="541"/>
      <c r="H41" s="700"/>
      <c r="I41" s="701"/>
      <c r="J41" s="700"/>
      <c r="K41" s="701"/>
      <c r="L41" s="700"/>
      <c r="M41" s="701"/>
      <c r="N41" s="700"/>
      <c r="O41" s="701"/>
      <c r="P41" s="700"/>
      <c r="Q41" s="701"/>
      <c r="R41" s="700"/>
      <c r="S41" s="701"/>
      <c r="T41" s="700"/>
      <c r="U41" s="701"/>
      <c r="V41" s="700"/>
      <c r="W41" s="701"/>
      <c r="X41" s="700"/>
      <c r="Y41" s="701"/>
      <c r="Z41" s="700"/>
      <c r="AA41" s="701"/>
      <c r="AB41" s="700"/>
      <c r="AC41" s="701"/>
      <c r="AD41" s="700"/>
      <c r="AE41" s="701"/>
      <c r="AF41" s="700"/>
      <c r="AG41" s="701"/>
      <c r="AH41" s="700"/>
      <c r="AI41" s="701"/>
      <c r="AJ41" s="700"/>
      <c r="AK41" s="701"/>
      <c r="AL41" s="700"/>
      <c r="AM41" s="701"/>
      <c r="AN41" s="700"/>
      <c r="AO41" s="701"/>
      <c r="AP41" s="700"/>
      <c r="AQ41" s="701"/>
      <c r="AR41" s="700"/>
      <c r="AS41" s="701"/>
      <c r="AT41" s="700"/>
      <c r="AU41" s="701"/>
      <c r="AV41" s="700"/>
      <c r="AW41" s="701"/>
      <c r="AX41" s="700"/>
      <c r="AY41" s="701"/>
      <c r="AZ41" s="700"/>
      <c r="BA41" s="701"/>
      <c r="BB41" s="700"/>
      <c r="BC41" s="701"/>
      <c r="BD41" s="700"/>
      <c r="BE41" s="701"/>
      <c r="BF41" s="700"/>
      <c r="BG41" s="701"/>
      <c r="BH41" s="700"/>
      <c r="BI41" s="701"/>
      <c r="BJ41" s="700"/>
      <c r="BK41" s="701"/>
      <c r="BL41" s="700"/>
      <c r="BM41" s="701"/>
      <c r="BN41" s="700"/>
      <c r="BO41" s="701"/>
      <c r="BP41" s="700"/>
      <c r="BQ41" s="701"/>
      <c r="BR41" s="700"/>
      <c r="BS41" s="701"/>
      <c r="BT41" s="700"/>
      <c r="BU41" s="701"/>
      <c r="BV41" s="700"/>
      <c r="BW41" s="701"/>
      <c r="BX41" s="700"/>
      <c r="BY41" s="701"/>
      <c r="BZ41" s="700"/>
      <c r="CA41" s="701"/>
      <c r="CB41" s="700"/>
      <c r="CC41" s="701"/>
      <c r="CD41" s="700"/>
      <c r="CE41" s="701"/>
      <c r="CF41" s="700"/>
      <c r="CG41" s="701"/>
      <c r="CH41" s="700"/>
      <c r="CI41" s="701"/>
      <c r="CJ41" s="700"/>
      <c r="CK41" s="701"/>
      <c r="CL41" s="700"/>
      <c r="CM41" s="701"/>
      <c r="CN41" s="700"/>
      <c r="CO41" s="701"/>
      <c r="CP41" s="700"/>
      <c r="CQ41" s="701"/>
      <c r="CR41" s="700"/>
      <c r="CS41" s="701"/>
      <c r="CT41" s="700"/>
      <c r="CU41" s="701"/>
      <c r="CV41" s="700"/>
      <c r="CW41" s="701"/>
      <c r="CX41" s="700"/>
      <c r="CY41" s="701"/>
      <c r="CZ41" s="700"/>
      <c r="DA41" s="701"/>
      <c r="DB41" s="700"/>
      <c r="DC41" s="701"/>
      <c r="DD41" s="700"/>
      <c r="DE41" s="701"/>
      <c r="DF41" s="700"/>
      <c r="DG41" s="701"/>
      <c r="DH41" s="700"/>
      <c r="DI41" s="701"/>
      <c r="DJ41" s="700"/>
      <c r="DK41" s="701"/>
      <c r="DL41" s="700"/>
      <c r="DM41" s="701"/>
      <c r="DN41" s="700"/>
      <c r="DO41" s="701"/>
      <c r="DP41" s="700"/>
      <c r="DQ41" s="701"/>
      <c r="DR41" s="700"/>
      <c r="DS41" s="701"/>
      <c r="DT41" s="700"/>
      <c r="DU41" s="701"/>
      <c r="DV41" s="700"/>
      <c r="DW41" s="701"/>
      <c r="DX41" s="700"/>
      <c r="DY41" s="701"/>
      <c r="DZ41" s="700"/>
      <c r="EA41" s="701"/>
      <c r="EB41" s="700"/>
      <c r="EC41" s="709"/>
      <c r="ED41" s="49"/>
      <c r="EE41" s="523">
        <v>0</v>
      </c>
      <c r="EF41" s="530">
        <v>0</v>
      </c>
      <c r="EG41" s="530">
        <v>0</v>
      </c>
      <c r="EH41" s="524">
        <v>0</v>
      </c>
      <c r="EI41" s="49"/>
      <c r="EJ41" s="49"/>
      <c r="EK41" s="32">
        <f t="shared" si="3"/>
        <v>0</v>
      </c>
      <c r="EL41" s="535">
        <f t="shared" si="0"/>
        <v>0</v>
      </c>
      <c r="EM41" s="535">
        <f t="shared" si="1"/>
        <v>0</v>
      </c>
      <c r="EN41" s="34">
        <f t="shared" si="2"/>
        <v>0</v>
      </c>
      <c r="EO41" s="49"/>
      <c r="EP41" s="49"/>
      <c r="EQ41" s="49"/>
      <c r="ER41" s="519"/>
      <c r="ES41" s="519"/>
      <c r="ET41" s="519"/>
      <c r="EU41" s="519"/>
      <c r="EV41" s="50"/>
    </row>
    <row r="42" spans="1:152" ht="9" customHeight="1" x14ac:dyDescent="0.2">
      <c r="A42" s="144"/>
      <c r="B42" s="105" t="s">
        <v>188</v>
      </c>
      <c r="C42" s="106" t="s">
        <v>189</v>
      </c>
      <c r="D42" s="106" t="s">
        <v>188</v>
      </c>
      <c r="E42" s="537" t="s">
        <v>188</v>
      </c>
      <c r="F42" s="845"/>
      <c r="G42" s="846"/>
      <c r="H42" s="706"/>
      <c r="I42" s="706"/>
      <c r="J42" s="706"/>
      <c r="K42" s="706"/>
      <c r="L42" s="706"/>
      <c r="M42" s="706"/>
      <c r="N42" s="706"/>
      <c r="O42" s="706"/>
      <c r="P42" s="706"/>
      <c r="Q42" s="706"/>
      <c r="R42" s="706"/>
      <c r="S42" s="706"/>
      <c r="T42" s="706"/>
      <c r="U42" s="706"/>
      <c r="V42" s="706"/>
      <c r="W42" s="706"/>
      <c r="X42" s="706"/>
      <c r="Y42" s="706"/>
      <c r="Z42" s="706"/>
      <c r="AA42" s="706"/>
      <c r="AB42" s="706"/>
      <c r="AC42" s="706"/>
      <c r="AD42" s="706"/>
      <c r="AE42" s="706"/>
      <c r="AF42" s="706"/>
      <c r="AG42" s="706"/>
      <c r="AH42" s="706"/>
      <c r="AI42" s="706"/>
      <c r="AJ42" s="706"/>
      <c r="AK42" s="706"/>
      <c r="AL42" s="706"/>
      <c r="AM42" s="706"/>
      <c r="AN42" s="706"/>
      <c r="AO42" s="706"/>
      <c r="AP42" s="706"/>
      <c r="AQ42" s="706"/>
      <c r="AR42" s="706"/>
      <c r="AS42" s="706"/>
      <c r="AT42" s="706"/>
      <c r="AU42" s="706"/>
      <c r="AV42" s="706"/>
      <c r="AW42" s="706"/>
      <c r="AX42" s="706"/>
      <c r="AY42" s="706"/>
      <c r="AZ42" s="706"/>
      <c r="BA42" s="706"/>
      <c r="BB42" s="706"/>
      <c r="BC42" s="706"/>
      <c r="BD42" s="706"/>
      <c r="BE42" s="706"/>
      <c r="BF42" s="706"/>
      <c r="BG42" s="706"/>
      <c r="BH42" s="706"/>
      <c r="BI42" s="706"/>
      <c r="BJ42" s="706"/>
      <c r="BK42" s="706"/>
      <c r="BL42" s="706"/>
      <c r="BM42" s="706"/>
      <c r="BN42" s="706"/>
      <c r="BO42" s="706"/>
      <c r="BP42" s="706"/>
      <c r="BQ42" s="706"/>
      <c r="BR42" s="706"/>
      <c r="BS42" s="706"/>
      <c r="BT42" s="706"/>
      <c r="BU42" s="706"/>
      <c r="BV42" s="706"/>
      <c r="BW42" s="706"/>
      <c r="BX42" s="706"/>
      <c r="BY42" s="706"/>
      <c r="BZ42" s="706"/>
      <c r="CA42" s="706"/>
      <c r="CB42" s="706"/>
      <c r="CC42" s="706"/>
      <c r="CD42" s="706"/>
      <c r="CE42" s="706"/>
      <c r="CF42" s="706"/>
      <c r="CG42" s="706"/>
      <c r="CH42" s="706"/>
      <c r="CI42" s="706"/>
      <c r="CJ42" s="706"/>
      <c r="CK42" s="706"/>
      <c r="CL42" s="706"/>
      <c r="CM42" s="706"/>
      <c r="CN42" s="706"/>
      <c r="CO42" s="706"/>
      <c r="CP42" s="706"/>
      <c r="CQ42" s="706"/>
      <c r="CR42" s="706"/>
      <c r="CS42" s="706"/>
      <c r="CT42" s="706"/>
      <c r="CU42" s="706"/>
      <c r="CV42" s="706"/>
      <c r="CW42" s="706"/>
      <c r="CX42" s="706"/>
      <c r="CY42" s="706"/>
      <c r="CZ42" s="706"/>
      <c r="DA42" s="706"/>
      <c r="DB42" s="706"/>
      <c r="DC42" s="706"/>
      <c r="DD42" s="706"/>
      <c r="DE42" s="706"/>
      <c r="DF42" s="706"/>
      <c r="DG42" s="706"/>
      <c r="DH42" s="706"/>
      <c r="DI42" s="706"/>
      <c r="DJ42" s="706"/>
      <c r="DK42" s="706"/>
      <c r="DL42" s="706"/>
      <c r="DM42" s="706"/>
      <c r="DN42" s="706"/>
      <c r="DO42" s="706"/>
      <c r="DP42" s="706"/>
      <c r="DQ42" s="706"/>
      <c r="DR42" s="706"/>
      <c r="DS42" s="706"/>
      <c r="DT42" s="706"/>
      <c r="DU42" s="706"/>
      <c r="DV42" s="706"/>
      <c r="DW42" s="706"/>
      <c r="DX42" s="687"/>
      <c r="DY42" s="688"/>
      <c r="DZ42" s="687"/>
      <c r="EA42" s="688"/>
      <c r="EB42" s="687"/>
      <c r="EC42" s="691"/>
      <c r="ED42" s="49"/>
      <c r="EE42" s="523">
        <v>0</v>
      </c>
      <c r="EF42" s="530">
        <v>0</v>
      </c>
      <c r="EG42" s="530">
        <v>0</v>
      </c>
      <c r="EH42" s="524">
        <v>0</v>
      </c>
      <c r="EI42" s="49"/>
      <c r="EJ42" s="49"/>
      <c r="EK42" s="525">
        <f t="shared" si="3"/>
        <v>0</v>
      </c>
      <c r="EL42" s="533">
        <f t="shared" si="0"/>
        <v>0</v>
      </c>
      <c r="EM42" s="533">
        <f t="shared" si="1"/>
        <v>0</v>
      </c>
      <c r="EN42" s="527">
        <f t="shared" si="2"/>
        <v>0</v>
      </c>
      <c r="EO42" s="49"/>
      <c r="EP42" s="49"/>
      <c r="EQ42" s="49"/>
      <c r="ER42" s="528"/>
      <c r="ES42" s="528"/>
      <c r="ET42" s="528"/>
      <c r="EU42" s="528"/>
      <c r="EV42" s="50"/>
    </row>
    <row r="43" spans="1:152" ht="9" customHeight="1" x14ac:dyDescent="0.2">
      <c r="A43" s="144"/>
      <c r="B43" s="108"/>
      <c r="C43" s="109"/>
      <c r="D43" s="538"/>
      <c r="E43" s="539"/>
      <c r="F43" s="541"/>
      <c r="G43" s="541"/>
      <c r="H43" s="700"/>
      <c r="I43" s="701"/>
      <c r="J43" s="700"/>
      <c r="K43" s="701"/>
      <c r="L43" s="700"/>
      <c r="M43" s="701"/>
      <c r="N43" s="700"/>
      <c r="O43" s="701"/>
      <c r="P43" s="700"/>
      <c r="Q43" s="701"/>
      <c r="R43" s="700"/>
      <c r="S43" s="701"/>
      <c r="T43" s="700"/>
      <c r="U43" s="701"/>
      <c r="V43" s="700"/>
      <c r="W43" s="701"/>
      <c r="X43" s="700"/>
      <c r="Y43" s="701"/>
      <c r="Z43" s="700"/>
      <c r="AA43" s="701"/>
      <c r="AB43" s="700"/>
      <c r="AC43" s="701"/>
      <c r="AD43" s="700"/>
      <c r="AE43" s="701"/>
      <c r="AF43" s="700"/>
      <c r="AG43" s="701"/>
      <c r="AH43" s="700"/>
      <c r="AI43" s="701"/>
      <c r="AJ43" s="700"/>
      <c r="AK43" s="701"/>
      <c r="AL43" s="700"/>
      <c r="AM43" s="701"/>
      <c r="AN43" s="700"/>
      <c r="AO43" s="701"/>
      <c r="AP43" s="700"/>
      <c r="AQ43" s="701"/>
      <c r="AR43" s="700"/>
      <c r="AS43" s="701"/>
      <c r="AT43" s="700"/>
      <c r="AU43" s="701"/>
      <c r="AV43" s="700"/>
      <c r="AW43" s="701"/>
      <c r="AX43" s="700"/>
      <c r="AY43" s="701"/>
      <c r="AZ43" s="700"/>
      <c r="BA43" s="701"/>
      <c r="BB43" s="700"/>
      <c r="BC43" s="701"/>
      <c r="BD43" s="700"/>
      <c r="BE43" s="701"/>
      <c r="BF43" s="700"/>
      <c r="BG43" s="701"/>
      <c r="BH43" s="700"/>
      <c r="BI43" s="701"/>
      <c r="BJ43" s="700"/>
      <c r="BK43" s="701"/>
      <c r="BL43" s="700"/>
      <c r="BM43" s="701"/>
      <c r="BN43" s="700"/>
      <c r="BO43" s="701"/>
      <c r="BP43" s="700"/>
      <c r="BQ43" s="701"/>
      <c r="BR43" s="700"/>
      <c r="BS43" s="701"/>
      <c r="BT43" s="700"/>
      <c r="BU43" s="701"/>
      <c r="BV43" s="700"/>
      <c r="BW43" s="701"/>
      <c r="BX43" s="700"/>
      <c r="BY43" s="701"/>
      <c r="BZ43" s="700"/>
      <c r="CA43" s="701"/>
      <c r="CB43" s="700"/>
      <c r="CC43" s="701"/>
      <c r="CD43" s="700"/>
      <c r="CE43" s="701"/>
      <c r="CF43" s="700"/>
      <c r="CG43" s="701"/>
      <c r="CH43" s="700"/>
      <c r="CI43" s="701"/>
      <c r="CJ43" s="700"/>
      <c r="CK43" s="701"/>
      <c r="CL43" s="700"/>
      <c r="CM43" s="701"/>
      <c r="CN43" s="700"/>
      <c r="CO43" s="701"/>
      <c r="CP43" s="700"/>
      <c r="CQ43" s="701"/>
      <c r="CR43" s="700"/>
      <c r="CS43" s="701"/>
      <c r="CT43" s="700"/>
      <c r="CU43" s="701"/>
      <c r="CV43" s="700"/>
      <c r="CW43" s="701"/>
      <c r="CX43" s="700"/>
      <c r="CY43" s="701"/>
      <c r="CZ43" s="700"/>
      <c r="DA43" s="701"/>
      <c r="DB43" s="700"/>
      <c r="DC43" s="701"/>
      <c r="DD43" s="700"/>
      <c r="DE43" s="701"/>
      <c r="DF43" s="700"/>
      <c r="DG43" s="701"/>
      <c r="DH43" s="700"/>
      <c r="DI43" s="701"/>
      <c r="DJ43" s="700"/>
      <c r="DK43" s="701"/>
      <c r="DL43" s="700"/>
      <c r="DM43" s="701"/>
      <c r="DN43" s="700"/>
      <c r="DO43" s="701"/>
      <c r="DP43" s="700"/>
      <c r="DQ43" s="701"/>
      <c r="DR43" s="700"/>
      <c r="DS43" s="701"/>
      <c r="DT43" s="700"/>
      <c r="DU43" s="701"/>
      <c r="DV43" s="700"/>
      <c r="DW43" s="701"/>
      <c r="DX43" s="700"/>
      <c r="DY43" s="701"/>
      <c r="DZ43" s="700"/>
      <c r="EA43" s="701"/>
      <c r="EB43" s="700"/>
      <c r="EC43" s="709"/>
      <c r="ED43" s="49"/>
      <c r="EE43" s="523">
        <v>0</v>
      </c>
      <c r="EF43" s="530">
        <v>0</v>
      </c>
      <c r="EG43" s="530">
        <v>0</v>
      </c>
      <c r="EH43" s="524">
        <v>0</v>
      </c>
      <c r="EI43" s="49"/>
      <c r="EJ43" s="49"/>
      <c r="EK43" s="32">
        <f t="shared" si="3"/>
        <v>0</v>
      </c>
      <c r="EL43" s="535">
        <f t="shared" si="0"/>
        <v>0</v>
      </c>
      <c r="EM43" s="535">
        <f t="shared" si="1"/>
        <v>0</v>
      </c>
      <c r="EN43" s="34">
        <f t="shared" si="2"/>
        <v>0</v>
      </c>
      <c r="EO43" s="49"/>
      <c r="EP43" s="49"/>
      <c r="EQ43" s="49"/>
      <c r="ER43" s="519"/>
      <c r="ES43" s="519"/>
      <c r="ET43" s="519"/>
      <c r="EU43" s="519"/>
      <c r="EV43" s="50"/>
    </row>
    <row r="44" spans="1:152" ht="9" customHeight="1" x14ac:dyDescent="0.2">
      <c r="A44" s="144"/>
      <c r="B44" s="111" t="s">
        <v>188</v>
      </c>
      <c r="C44" s="106" t="s">
        <v>189</v>
      </c>
      <c r="D44" s="106" t="s">
        <v>188</v>
      </c>
      <c r="E44" s="343" t="s">
        <v>188</v>
      </c>
      <c r="F44" s="842"/>
      <c r="G44" s="842"/>
      <c r="H44" s="706"/>
      <c r="I44" s="706"/>
      <c r="J44" s="706"/>
      <c r="K44" s="706"/>
      <c r="L44" s="706"/>
      <c r="M44" s="706"/>
      <c r="N44" s="706"/>
      <c r="O44" s="706"/>
      <c r="P44" s="706"/>
      <c r="Q44" s="706"/>
      <c r="R44" s="706"/>
      <c r="S44" s="706"/>
      <c r="T44" s="706"/>
      <c r="U44" s="706"/>
      <c r="V44" s="706"/>
      <c r="W44" s="706"/>
      <c r="X44" s="706"/>
      <c r="Y44" s="706"/>
      <c r="Z44" s="706"/>
      <c r="AA44" s="706"/>
      <c r="AB44" s="706"/>
      <c r="AC44" s="706"/>
      <c r="AD44" s="706"/>
      <c r="AE44" s="706"/>
      <c r="AF44" s="706"/>
      <c r="AG44" s="706"/>
      <c r="AH44" s="706"/>
      <c r="AI44" s="706"/>
      <c r="AJ44" s="706"/>
      <c r="AK44" s="706"/>
      <c r="AL44" s="706"/>
      <c r="AM44" s="706"/>
      <c r="AN44" s="706"/>
      <c r="AO44" s="706"/>
      <c r="AP44" s="706"/>
      <c r="AQ44" s="706"/>
      <c r="AR44" s="706"/>
      <c r="AS44" s="706"/>
      <c r="AT44" s="706"/>
      <c r="AU44" s="706"/>
      <c r="AV44" s="706"/>
      <c r="AW44" s="706"/>
      <c r="AX44" s="706"/>
      <c r="AY44" s="706"/>
      <c r="AZ44" s="706"/>
      <c r="BA44" s="706"/>
      <c r="BB44" s="706"/>
      <c r="BC44" s="706"/>
      <c r="BD44" s="706"/>
      <c r="BE44" s="706"/>
      <c r="BF44" s="706"/>
      <c r="BG44" s="706"/>
      <c r="BH44" s="706"/>
      <c r="BI44" s="706"/>
      <c r="BJ44" s="706"/>
      <c r="BK44" s="706"/>
      <c r="BL44" s="706"/>
      <c r="BM44" s="706"/>
      <c r="BN44" s="706"/>
      <c r="BO44" s="706"/>
      <c r="BP44" s="706"/>
      <c r="BQ44" s="706"/>
      <c r="BR44" s="706"/>
      <c r="BS44" s="706"/>
      <c r="BT44" s="706"/>
      <c r="BU44" s="706"/>
      <c r="BV44" s="706"/>
      <c r="BW44" s="706"/>
      <c r="BX44" s="706"/>
      <c r="BY44" s="706"/>
      <c r="BZ44" s="706"/>
      <c r="CA44" s="706"/>
      <c r="CB44" s="706"/>
      <c r="CC44" s="706"/>
      <c r="CD44" s="706"/>
      <c r="CE44" s="706"/>
      <c r="CF44" s="706"/>
      <c r="CG44" s="706"/>
      <c r="CH44" s="706"/>
      <c r="CI44" s="706"/>
      <c r="CJ44" s="706"/>
      <c r="CK44" s="706"/>
      <c r="CL44" s="706"/>
      <c r="CM44" s="706"/>
      <c r="CN44" s="706"/>
      <c r="CO44" s="706"/>
      <c r="CP44" s="706"/>
      <c r="CQ44" s="706"/>
      <c r="CR44" s="706"/>
      <c r="CS44" s="706"/>
      <c r="CT44" s="706"/>
      <c r="CU44" s="706"/>
      <c r="CV44" s="706"/>
      <c r="CW44" s="706"/>
      <c r="CX44" s="706"/>
      <c r="CY44" s="706"/>
      <c r="CZ44" s="706"/>
      <c r="DA44" s="706"/>
      <c r="DB44" s="706"/>
      <c r="DC44" s="706"/>
      <c r="DD44" s="706"/>
      <c r="DE44" s="706"/>
      <c r="DF44" s="706"/>
      <c r="DG44" s="706"/>
      <c r="DH44" s="706"/>
      <c r="DI44" s="706"/>
      <c r="DJ44" s="706"/>
      <c r="DK44" s="706"/>
      <c r="DL44" s="706"/>
      <c r="DM44" s="706"/>
      <c r="DN44" s="706"/>
      <c r="DO44" s="706"/>
      <c r="DP44" s="706"/>
      <c r="DQ44" s="706"/>
      <c r="DR44" s="706"/>
      <c r="DS44" s="706"/>
      <c r="DT44" s="706"/>
      <c r="DU44" s="706"/>
      <c r="DV44" s="706"/>
      <c r="DW44" s="706"/>
      <c r="DX44" s="687"/>
      <c r="DY44" s="688"/>
      <c r="DZ44" s="687"/>
      <c r="EA44" s="688"/>
      <c r="EB44" s="687"/>
      <c r="EC44" s="691"/>
      <c r="ED44" s="49"/>
      <c r="EE44" s="523">
        <v>0</v>
      </c>
      <c r="EF44" s="530">
        <v>0</v>
      </c>
      <c r="EG44" s="530">
        <v>0</v>
      </c>
      <c r="EH44" s="524">
        <v>0</v>
      </c>
      <c r="EI44" s="49"/>
      <c r="EJ44" s="49"/>
      <c r="EK44" s="525">
        <f t="shared" si="3"/>
        <v>0</v>
      </c>
      <c r="EL44" s="533">
        <f t="shared" si="0"/>
        <v>0</v>
      </c>
      <c r="EM44" s="533">
        <f t="shared" si="1"/>
        <v>0</v>
      </c>
      <c r="EN44" s="527">
        <f t="shared" si="2"/>
        <v>0</v>
      </c>
      <c r="EO44" s="49"/>
      <c r="EP44" s="49"/>
      <c r="EQ44" s="49"/>
      <c r="ER44" s="528"/>
      <c r="ES44" s="528"/>
      <c r="ET44" s="528"/>
      <c r="EU44" s="528"/>
      <c r="EV44" s="50"/>
    </row>
    <row r="45" spans="1:152" ht="9" customHeight="1" x14ac:dyDescent="0.2">
      <c r="A45" s="144"/>
      <c r="B45" s="108"/>
      <c r="C45" s="169"/>
      <c r="D45" s="170"/>
      <c r="E45" s="171"/>
      <c r="F45" s="540"/>
      <c r="G45" s="540"/>
      <c r="H45" s="700"/>
      <c r="I45" s="701"/>
      <c r="J45" s="700"/>
      <c r="K45" s="701"/>
      <c r="L45" s="700"/>
      <c r="M45" s="701"/>
      <c r="N45" s="700"/>
      <c r="O45" s="701"/>
      <c r="P45" s="700"/>
      <c r="Q45" s="701"/>
      <c r="R45" s="700"/>
      <c r="S45" s="701"/>
      <c r="T45" s="700"/>
      <c r="U45" s="701"/>
      <c r="V45" s="700"/>
      <c r="W45" s="701"/>
      <c r="X45" s="700"/>
      <c r="Y45" s="701"/>
      <c r="Z45" s="700"/>
      <c r="AA45" s="701"/>
      <c r="AB45" s="700"/>
      <c r="AC45" s="701"/>
      <c r="AD45" s="700"/>
      <c r="AE45" s="701"/>
      <c r="AF45" s="700"/>
      <c r="AG45" s="701"/>
      <c r="AH45" s="700"/>
      <c r="AI45" s="701"/>
      <c r="AJ45" s="700"/>
      <c r="AK45" s="701"/>
      <c r="AL45" s="700"/>
      <c r="AM45" s="701"/>
      <c r="AN45" s="700"/>
      <c r="AO45" s="701"/>
      <c r="AP45" s="700"/>
      <c r="AQ45" s="701"/>
      <c r="AR45" s="700"/>
      <c r="AS45" s="701"/>
      <c r="AT45" s="700"/>
      <c r="AU45" s="701"/>
      <c r="AV45" s="700"/>
      <c r="AW45" s="701"/>
      <c r="AX45" s="700"/>
      <c r="AY45" s="701"/>
      <c r="AZ45" s="700"/>
      <c r="BA45" s="701"/>
      <c r="BB45" s="700"/>
      <c r="BC45" s="701"/>
      <c r="BD45" s="700"/>
      <c r="BE45" s="701"/>
      <c r="BF45" s="700"/>
      <c r="BG45" s="701"/>
      <c r="BH45" s="700"/>
      <c r="BI45" s="701"/>
      <c r="BJ45" s="700"/>
      <c r="BK45" s="701"/>
      <c r="BL45" s="700"/>
      <c r="BM45" s="701"/>
      <c r="BN45" s="700"/>
      <c r="BO45" s="701"/>
      <c r="BP45" s="700"/>
      <c r="BQ45" s="701"/>
      <c r="BR45" s="700"/>
      <c r="BS45" s="701"/>
      <c r="BT45" s="700"/>
      <c r="BU45" s="701"/>
      <c r="BV45" s="700"/>
      <c r="BW45" s="701"/>
      <c r="BX45" s="700"/>
      <c r="BY45" s="701"/>
      <c r="BZ45" s="700"/>
      <c r="CA45" s="701"/>
      <c r="CB45" s="700"/>
      <c r="CC45" s="701"/>
      <c r="CD45" s="700"/>
      <c r="CE45" s="701"/>
      <c r="CF45" s="700"/>
      <c r="CG45" s="701"/>
      <c r="CH45" s="700"/>
      <c r="CI45" s="701"/>
      <c r="CJ45" s="700"/>
      <c r="CK45" s="701"/>
      <c r="CL45" s="700"/>
      <c r="CM45" s="701"/>
      <c r="CN45" s="700"/>
      <c r="CO45" s="701"/>
      <c r="CP45" s="700"/>
      <c r="CQ45" s="701"/>
      <c r="CR45" s="700"/>
      <c r="CS45" s="701"/>
      <c r="CT45" s="700"/>
      <c r="CU45" s="701"/>
      <c r="CV45" s="700"/>
      <c r="CW45" s="701"/>
      <c r="CX45" s="700"/>
      <c r="CY45" s="701"/>
      <c r="CZ45" s="700"/>
      <c r="DA45" s="701"/>
      <c r="DB45" s="700"/>
      <c r="DC45" s="701"/>
      <c r="DD45" s="700"/>
      <c r="DE45" s="701"/>
      <c r="DF45" s="700"/>
      <c r="DG45" s="701"/>
      <c r="DH45" s="700"/>
      <c r="DI45" s="701"/>
      <c r="DJ45" s="700"/>
      <c r="DK45" s="701"/>
      <c r="DL45" s="700"/>
      <c r="DM45" s="701"/>
      <c r="DN45" s="700"/>
      <c r="DO45" s="701"/>
      <c r="DP45" s="700"/>
      <c r="DQ45" s="701"/>
      <c r="DR45" s="700"/>
      <c r="DS45" s="701"/>
      <c r="DT45" s="700"/>
      <c r="DU45" s="701"/>
      <c r="DV45" s="700"/>
      <c r="DW45" s="701"/>
      <c r="DX45" s="700"/>
      <c r="DY45" s="701"/>
      <c r="DZ45" s="700"/>
      <c r="EA45" s="701"/>
      <c r="EB45" s="700"/>
      <c r="EC45" s="709"/>
      <c r="ED45" s="49"/>
      <c r="EE45" s="523">
        <v>0</v>
      </c>
      <c r="EF45" s="530">
        <v>0</v>
      </c>
      <c r="EG45" s="530">
        <v>0</v>
      </c>
      <c r="EH45" s="524">
        <v>0</v>
      </c>
      <c r="EI45" s="49"/>
      <c r="EJ45" s="49"/>
      <c r="EK45" s="32">
        <f t="shared" si="3"/>
        <v>0</v>
      </c>
      <c r="EL45" s="535">
        <f t="shared" si="0"/>
        <v>0</v>
      </c>
      <c r="EM45" s="535">
        <f t="shared" si="1"/>
        <v>0</v>
      </c>
      <c r="EN45" s="34">
        <f t="shared" si="2"/>
        <v>0</v>
      </c>
      <c r="EO45" s="49"/>
      <c r="EP45" s="49"/>
      <c r="EQ45" s="49"/>
      <c r="ER45" s="519"/>
      <c r="ES45" s="519"/>
      <c r="ET45" s="519"/>
      <c r="EU45" s="519"/>
      <c r="EV45" s="50"/>
    </row>
    <row r="46" spans="1:152" ht="9" customHeight="1" x14ac:dyDescent="0.2">
      <c r="A46" s="144"/>
      <c r="B46" s="113" t="s">
        <v>188</v>
      </c>
      <c r="C46" s="106" t="s">
        <v>189</v>
      </c>
      <c r="D46" s="106" t="s">
        <v>190</v>
      </c>
      <c r="E46" s="536" t="s">
        <v>188</v>
      </c>
      <c r="F46" s="849"/>
      <c r="G46" s="849"/>
      <c r="H46" s="706"/>
      <c r="I46" s="706"/>
      <c r="J46" s="706"/>
      <c r="K46" s="706"/>
      <c r="L46" s="706"/>
      <c r="M46" s="706"/>
      <c r="N46" s="706"/>
      <c r="O46" s="706"/>
      <c r="P46" s="706"/>
      <c r="Q46" s="706"/>
      <c r="R46" s="706"/>
      <c r="S46" s="706"/>
      <c r="T46" s="706"/>
      <c r="U46" s="706"/>
      <c r="V46" s="706"/>
      <c r="W46" s="706"/>
      <c r="X46" s="706"/>
      <c r="Y46" s="706"/>
      <c r="Z46" s="706"/>
      <c r="AA46" s="706"/>
      <c r="AB46" s="706"/>
      <c r="AC46" s="706"/>
      <c r="AD46" s="706"/>
      <c r="AE46" s="706"/>
      <c r="AF46" s="706"/>
      <c r="AG46" s="706"/>
      <c r="AH46" s="706"/>
      <c r="AI46" s="706"/>
      <c r="AJ46" s="706"/>
      <c r="AK46" s="706"/>
      <c r="AL46" s="706"/>
      <c r="AM46" s="706"/>
      <c r="AN46" s="706"/>
      <c r="AO46" s="706"/>
      <c r="AP46" s="706"/>
      <c r="AQ46" s="706"/>
      <c r="AR46" s="706"/>
      <c r="AS46" s="706"/>
      <c r="AT46" s="706"/>
      <c r="AU46" s="706"/>
      <c r="AV46" s="706"/>
      <c r="AW46" s="706"/>
      <c r="AX46" s="706"/>
      <c r="AY46" s="706"/>
      <c r="AZ46" s="706"/>
      <c r="BA46" s="706"/>
      <c r="BB46" s="706"/>
      <c r="BC46" s="706"/>
      <c r="BD46" s="706"/>
      <c r="BE46" s="706"/>
      <c r="BF46" s="706"/>
      <c r="BG46" s="706"/>
      <c r="BH46" s="706"/>
      <c r="BI46" s="706"/>
      <c r="BJ46" s="706"/>
      <c r="BK46" s="706"/>
      <c r="BL46" s="706"/>
      <c r="BM46" s="706"/>
      <c r="BN46" s="706"/>
      <c r="BO46" s="706"/>
      <c r="BP46" s="706"/>
      <c r="BQ46" s="706"/>
      <c r="BR46" s="706"/>
      <c r="BS46" s="706"/>
      <c r="BT46" s="706"/>
      <c r="BU46" s="706"/>
      <c r="BV46" s="706"/>
      <c r="BW46" s="706"/>
      <c r="BX46" s="706"/>
      <c r="BY46" s="706"/>
      <c r="BZ46" s="706"/>
      <c r="CA46" s="706"/>
      <c r="CB46" s="706"/>
      <c r="CC46" s="706"/>
      <c r="CD46" s="706"/>
      <c r="CE46" s="706"/>
      <c r="CF46" s="706"/>
      <c r="CG46" s="706"/>
      <c r="CH46" s="706"/>
      <c r="CI46" s="706"/>
      <c r="CJ46" s="706"/>
      <c r="CK46" s="706"/>
      <c r="CL46" s="706"/>
      <c r="CM46" s="706"/>
      <c r="CN46" s="706"/>
      <c r="CO46" s="706"/>
      <c r="CP46" s="706"/>
      <c r="CQ46" s="706"/>
      <c r="CR46" s="706"/>
      <c r="CS46" s="706"/>
      <c r="CT46" s="706"/>
      <c r="CU46" s="706"/>
      <c r="CV46" s="706"/>
      <c r="CW46" s="706"/>
      <c r="CX46" s="706"/>
      <c r="CY46" s="706"/>
      <c r="CZ46" s="706"/>
      <c r="DA46" s="706"/>
      <c r="DB46" s="706"/>
      <c r="DC46" s="706"/>
      <c r="DD46" s="706"/>
      <c r="DE46" s="706"/>
      <c r="DF46" s="706"/>
      <c r="DG46" s="706"/>
      <c r="DH46" s="706"/>
      <c r="DI46" s="706"/>
      <c r="DJ46" s="706"/>
      <c r="DK46" s="706"/>
      <c r="DL46" s="706"/>
      <c r="DM46" s="706"/>
      <c r="DN46" s="706"/>
      <c r="DO46" s="706"/>
      <c r="DP46" s="706"/>
      <c r="DQ46" s="706"/>
      <c r="DR46" s="706"/>
      <c r="DS46" s="706"/>
      <c r="DT46" s="706"/>
      <c r="DU46" s="706"/>
      <c r="DV46" s="706"/>
      <c r="DW46" s="706"/>
      <c r="DX46" s="687"/>
      <c r="DY46" s="688"/>
      <c r="DZ46" s="687"/>
      <c r="EA46" s="688"/>
      <c r="EB46" s="687"/>
      <c r="EC46" s="691"/>
      <c r="ED46" s="49"/>
      <c r="EE46" s="523">
        <v>0</v>
      </c>
      <c r="EF46" s="530">
        <v>0</v>
      </c>
      <c r="EG46" s="530">
        <v>0</v>
      </c>
      <c r="EH46" s="524">
        <v>0</v>
      </c>
      <c r="EI46" s="49"/>
      <c r="EJ46" s="49"/>
      <c r="EK46" s="525">
        <f t="shared" si="3"/>
        <v>0</v>
      </c>
      <c r="EL46" s="533">
        <f t="shared" si="0"/>
        <v>0</v>
      </c>
      <c r="EM46" s="533">
        <f t="shared" si="1"/>
        <v>0</v>
      </c>
      <c r="EN46" s="527">
        <f t="shared" si="2"/>
        <v>0</v>
      </c>
      <c r="EO46" s="49"/>
      <c r="EP46" s="49"/>
      <c r="EQ46" s="49"/>
      <c r="ER46" s="528"/>
      <c r="ES46" s="528"/>
      <c r="ET46" s="528"/>
      <c r="EU46" s="528"/>
      <c r="EV46" s="50"/>
    </row>
    <row r="47" spans="1:152" ht="9" customHeight="1" x14ac:dyDescent="0.2">
      <c r="A47" s="144"/>
      <c r="B47" s="108"/>
      <c r="C47" s="109"/>
      <c r="D47" s="538"/>
      <c r="E47" s="539"/>
      <c r="F47" s="847"/>
      <c r="G47" s="848"/>
      <c r="H47" s="700"/>
      <c r="I47" s="701"/>
      <c r="J47" s="700"/>
      <c r="K47" s="701"/>
      <c r="L47" s="700"/>
      <c r="M47" s="701"/>
      <c r="N47" s="700"/>
      <c r="O47" s="701"/>
      <c r="P47" s="700"/>
      <c r="Q47" s="701"/>
      <c r="R47" s="700"/>
      <c r="S47" s="701"/>
      <c r="T47" s="700"/>
      <c r="U47" s="701"/>
      <c r="V47" s="700"/>
      <c r="W47" s="701"/>
      <c r="X47" s="700"/>
      <c r="Y47" s="701"/>
      <c r="Z47" s="700"/>
      <c r="AA47" s="701"/>
      <c r="AB47" s="700"/>
      <c r="AC47" s="701"/>
      <c r="AD47" s="700"/>
      <c r="AE47" s="701"/>
      <c r="AF47" s="700"/>
      <c r="AG47" s="701"/>
      <c r="AH47" s="700"/>
      <c r="AI47" s="701"/>
      <c r="AJ47" s="700"/>
      <c r="AK47" s="701"/>
      <c r="AL47" s="700"/>
      <c r="AM47" s="701"/>
      <c r="AN47" s="700"/>
      <c r="AO47" s="701"/>
      <c r="AP47" s="700"/>
      <c r="AQ47" s="701"/>
      <c r="AR47" s="700"/>
      <c r="AS47" s="701"/>
      <c r="AT47" s="700"/>
      <c r="AU47" s="701"/>
      <c r="AV47" s="700"/>
      <c r="AW47" s="701"/>
      <c r="AX47" s="700"/>
      <c r="AY47" s="701"/>
      <c r="AZ47" s="700"/>
      <c r="BA47" s="701"/>
      <c r="BB47" s="700"/>
      <c r="BC47" s="701"/>
      <c r="BD47" s="700"/>
      <c r="BE47" s="701"/>
      <c r="BF47" s="700"/>
      <c r="BG47" s="701"/>
      <c r="BH47" s="700"/>
      <c r="BI47" s="701"/>
      <c r="BJ47" s="700"/>
      <c r="BK47" s="701"/>
      <c r="BL47" s="700"/>
      <c r="BM47" s="701"/>
      <c r="BN47" s="700"/>
      <c r="BO47" s="701"/>
      <c r="BP47" s="700"/>
      <c r="BQ47" s="701"/>
      <c r="BR47" s="700"/>
      <c r="BS47" s="701"/>
      <c r="BT47" s="700"/>
      <c r="BU47" s="701"/>
      <c r="BV47" s="700"/>
      <c r="BW47" s="701"/>
      <c r="BX47" s="700"/>
      <c r="BY47" s="701"/>
      <c r="BZ47" s="700"/>
      <c r="CA47" s="701"/>
      <c r="CB47" s="700"/>
      <c r="CC47" s="701"/>
      <c r="CD47" s="700"/>
      <c r="CE47" s="701"/>
      <c r="CF47" s="700"/>
      <c r="CG47" s="701"/>
      <c r="CH47" s="700"/>
      <c r="CI47" s="701"/>
      <c r="CJ47" s="700"/>
      <c r="CK47" s="701"/>
      <c r="CL47" s="700"/>
      <c r="CM47" s="701"/>
      <c r="CN47" s="700"/>
      <c r="CO47" s="701"/>
      <c r="CP47" s="700"/>
      <c r="CQ47" s="701"/>
      <c r="CR47" s="700"/>
      <c r="CS47" s="701"/>
      <c r="CT47" s="700"/>
      <c r="CU47" s="701"/>
      <c r="CV47" s="700"/>
      <c r="CW47" s="701"/>
      <c r="CX47" s="700"/>
      <c r="CY47" s="701"/>
      <c r="CZ47" s="700"/>
      <c r="DA47" s="701"/>
      <c r="DB47" s="700"/>
      <c r="DC47" s="701"/>
      <c r="DD47" s="700"/>
      <c r="DE47" s="701"/>
      <c r="DF47" s="700"/>
      <c r="DG47" s="701"/>
      <c r="DH47" s="700"/>
      <c r="DI47" s="701"/>
      <c r="DJ47" s="700"/>
      <c r="DK47" s="701"/>
      <c r="DL47" s="700"/>
      <c r="DM47" s="701"/>
      <c r="DN47" s="700"/>
      <c r="DO47" s="701"/>
      <c r="DP47" s="700"/>
      <c r="DQ47" s="701"/>
      <c r="DR47" s="700"/>
      <c r="DS47" s="701"/>
      <c r="DT47" s="700"/>
      <c r="DU47" s="701"/>
      <c r="DV47" s="700"/>
      <c r="DW47" s="701"/>
      <c r="DX47" s="700"/>
      <c r="DY47" s="701"/>
      <c r="DZ47" s="700"/>
      <c r="EA47" s="701"/>
      <c r="EB47" s="700"/>
      <c r="EC47" s="709"/>
      <c r="ED47" s="49"/>
      <c r="EE47" s="523">
        <v>0</v>
      </c>
      <c r="EF47" s="530">
        <v>0</v>
      </c>
      <c r="EG47" s="530">
        <v>0</v>
      </c>
      <c r="EH47" s="524">
        <v>0</v>
      </c>
      <c r="EI47" s="49"/>
      <c r="EJ47" s="49"/>
      <c r="EK47" s="32">
        <f t="shared" si="3"/>
        <v>0</v>
      </c>
      <c r="EL47" s="535">
        <f t="shared" si="0"/>
        <v>0</v>
      </c>
      <c r="EM47" s="535">
        <f t="shared" si="1"/>
        <v>0</v>
      </c>
      <c r="EN47" s="34">
        <f t="shared" si="2"/>
        <v>0</v>
      </c>
      <c r="EO47" s="49"/>
      <c r="EP47" s="49"/>
      <c r="EQ47" s="49"/>
      <c r="ER47" s="519"/>
      <c r="ES47" s="519"/>
      <c r="ET47" s="519"/>
      <c r="EU47" s="519"/>
      <c r="EV47" s="50"/>
    </row>
    <row r="48" spans="1:152" ht="9" customHeight="1" x14ac:dyDescent="0.2">
      <c r="A48" s="144"/>
      <c r="B48" s="105" t="s">
        <v>22</v>
      </c>
      <c r="C48" s="106" t="s">
        <v>32</v>
      </c>
      <c r="D48" s="106" t="s">
        <v>31</v>
      </c>
      <c r="E48" s="537" t="s">
        <v>14</v>
      </c>
      <c r="F48" s="845"/>
      <c r="G48" s="846"/>
      <c r="H48" s="843"/>
      <c r="I48" s="844"/>
      <c r="J48" s="843"/>
      <c r="K48" s="844"/>
      <c r="L48" s="843"/>
      <c r="M48" s="844"/>
      <c r="N48" s="843"/>
      <c r="O48" s="844"/>
      <c r="P48" s="843"/>
      <c r="Q48" s="844"/>
      <c r="R48" s="843"/>
      <c r="S48" s="844"/>
      <c r="T48" s="706">
        <v>10</v>
      </c>
      <c r="U48" s="706"/>
      <c r="V48" s="706">
        <v>10</v>
      </c>
      <c r="W48" s="706"/>
      <c r="X48" s="706">
        <v>10</v>
      </c>
      <c r="Y48" s="706"/>
      <c r="Z48" s="706">
        <v>10</v>
      </c>
      <c r="AA48" s="706"/>
      <c r="AB48" s="706">
        <v>10</v>
      </c>
      <c r="AC48" s="706"/>
      <c r="AD48" s="706">
        <v>10</v>
      </c>
      <c r="AE48" s="706"/>
      <c r="AF48" s="706">
        <v>10</v>
      </c>
      <c r="AG48" s="706"/>
      <c r="AH48" s="706">
        <v>10</v>
      </c>
      <c r="AI48" s="706"/>
      <c r="AJ48" s="706">
        <v>10</v>
      </c>
      <c r="AK48" s="706"/>
      <c r="AL48" s="706">
        <v>10</v>
      </c>
      <c r="AM48" s="706"/>
      <c r="AN48" s="706">
        <v>10</v>
      </c>
      <c r="AO48" s="706"/>
      <c r="AP48" s="706">
        <v>5</v>
      </c>
      <c r="AQ48" s="706"/>
      <c r="AR48" s="706">
        <v>5</v>
      </c>
      <c r="AS48" s="706"/>
      <c r="AT48" s="706">
        <v>10</v>
      </c>
      <c r="AU48" s="706"/>
      <c r="AV48" s="706">
        <v>10</v>
      </c>
      <c r="AW48" s="706"/>
      <c r="AX48" s="706">
        <v>10</v>
      </c>
      <c r="AY48" s="706"/>
      <c r="AZ48" s="706">
        <v>10</v>
      </c>
      <c r="BA48" s="706"/>
      <c r="BB48" s="706">
        <v>10</v>
      </c>
      <c r="BC48" s="706"/>
      <c r="BD48" s="706">
        <v>10</v>
      </c>
      <c r="BE48" s="706"/>
      <c r="BF48" s="706">
        <v>10</v>
      </c>
      <c r="BG48" s="706"/>
      <c r="BH48" s="706">
        <v>10</v>
      </c>
      <c r="BI48" s="706"/>
      <c r="BJ48" s="706">
        <v>10</v>
      </c>
      <c r="BK48" s="706"/>
      <c r="BL48" s="706">
        <v>10</v>
      </c>
      <c r="BM48" s="706"/>
      <c r="BN48" s="706">
        <v>5</v>
      </c>
      <c r="BO48" s="706"/>
      <c r="BP48" s="706">
        <v>5</v>
      </c>
      <c r="BQ48" s="706"/>
      <c r="BR48" s="706">
        <v>10</v>
      </c>
      <c r="BS48" s="706"/>
      <c r="BT48" s="706">
        <v>10</v>
      </c>
      <c r="BU48" s="706"/>
      <c r="BV48" s="706">
        <v>10</v>
      </c>
      <c r="BW48" s="706"/>
      <c r="BX48" s="706">
        <v>10</v>
      </c>
      <c r="BY48" s="706"/>
      <c r="BZ48" s="706">
        <v>10</v>
      </c>
      <c r="CA48" s="706"/>
      <c r="CB48" s="706">
        <v>10</v>
      </c>
      <c r="CC48" s="706"/>
      <c r="CD48" s="687"/>
      <c r="CE48" s="688"/>
      <c r="CF48" s="687"/>
      <c r="CG48" s="688"/>
      <c r="CH48" s="687"/>
      <c r="CI48" s="688"/>
      <c r="CJ48" s="687"/>
      <c r="CK48" s="688"/>
      <c r="CL48" s="687"/>
      <c r="CM48" s="688"/>
      <c r="CN48" s="687"/>
      <c r="CO48" s="688"/>
      <c r="CP48" s="687"/>
      <c r="CQ48" s="688"/>
      <c r="CR48" s="687"/>
      <c r="CS48" s="688"/>
      <c r="CT48" s="687"/>
      <c r="CU48" s="688"/>
      <c r="CV48" s="687"/>
      <c r="CW48" s="688"/>
      <c r="CX48" s="687"/>
      <c r="CY48" s="688"/>
      <c r="CZ48" s="687"/>
      <c r="DA48" s="688"/>
      <c r="DB48" s="687"/>
      <c r="DC48" s="688"/>
      <c r="DD48" s="687"/>
      <c r="DE48" s="688"/>
      <c r="DF48" s="687"/>
      <c r="DG48" s="688"/>
      <c r="DH48" s="687"/>
      <c r="DI48" s="688"/>
      <c r="DJ48" s="687"/>
      <c r="DK48" s="688"/>
      <c r="DL48" s="687"/>
      <c r="DM48" s="688"/>
      <c r="DN48" s="687"/>
      <c r="DO48" s="688"/>
      <c r="DP48" s="687"/>
      <c r="DQ48" s="688"/>
      <c r="DR48" s="706">
        <v>10</v>
      </c>
      <c r="DS48" s="706"/>
      <c r="DT48" s="706">
        <v>10</v>
      </c>
      <c r="DU48" s="706"/>
      <c r="DV48" s="706">
        <v>10</v>
      </c>
      <c r="DW48" s="706"/>
      <c r="DX48" s="687"/>
      <c r="DY48" s="688"/>
      <c r="DZ48" s="687"/>
      <c r="EA48" s="688"/>
      <c r="EB48" s="687"/>
      <c r="EC48" s="691"/>
      <c r="ED48" s="49"/>
      <c r="EE48" s="523">
        <v>0</v>
      </c>
      <c r="EF48" s="530">
        <v>0</v>
      </c>
      <c r="EG48" s="530">
        <v>0</v>
      </c>
      <c r="EH48" s="524">
        <v>0</v>
      </c>
      <c r="EI48" s="49"/>
      <c r="EJ48" s="49"/>
      <c r="EK48" s="525">
        <f t="shared" si="3"/>
        <v>0</v>
      </c>
      <c r="EL48" s="533">
        <f t="shared" si="0"/>
        <v>0</v>
      </c>
      <c r="EM48" s="533">
        <f t="shared" si="1"/>
        <v>0</v>
      </c>
      <c r="EN48" s="527">
        <f t="shared" si="2"/>
        <v>0</v>
      </c>
      <c r="EO48" s="49"/>
      <c r="EP48" s="49"/>
      <c r="EQ48" s="49"/>
      <c r="ER48" s="528"/>
      <c r="ES48" s="528"/>
      <c r="ET48" s="528"/>
      <c r="EU48" s="528"/>
      <c r="EV48" s="50"/>
    </row>
    <row r="49" spans="1:152" ht="9" customHeight="1" x14ac:dyDescent="0.2">
      <c r="A49" s="144"/>
      <c r="B49" s="108"/>
      <c r="C49" s="109"/>
      <c r="D49" s="538"/>
      <c r="E49" s="539"/>
      <c r="F49" s="541"/>
      <c r="G49" s="541"/>
      <c r="H49" s="542"/>
      <c r="I49" s="542"/>
      <c r="J49" s="542"/>
      <c r="K49" s="542"/>
      <c r="L49" s="542"/>
      <c r="M49" s="542"/>
      <c r="N49" s="542"/>
      <c r="O49" s="542"/>
      <c r="P49" s="542"/>
      <c r="Q49" s="542"/>
      <c r="R49" s="542"/>
      <c r="S49" s="542"/>
      <c r="T49" s="700" t="s">
        <v>41</v>
      </c>
      <c r="U49" s="759"/>
      <c r="V49" s="759"/>
      <c r="W49" s="759"/>
      <c r="X49" s="759"/>
      <c r="Y49" s="759"/>
      <c r="Z49" s="759"/>
      <c r="AA49" s="759"/>
      <c r="AB49" s="759"/>
      <c r="AC49" s="759"/>
      <c r="AD49" s="759"/>
      <c r="AE49" s="759"/>
      <c r="AF49" s="759"/>
      <c r="AG49" s="759"/>
      <c r="AH49" s="759"/>
      <c r="AI49" s="759"/>
      <c r="AJ49" s="759"/>
      <c r="AK49" s="759"/>
      <c r="AL49" s="759"/>
      <c r="AM49" s="759"/>
      <c r="AN49" s="759"/>
      <c r="AO49" s="759"/>
      <c r="AP49" s="759"/>
      <c r="AQ49" s="759"/>
      <c r="AR49" s="759"/>
      <c r="AS49" s="759"/>
      <c r="AT49" s="759"/>
      <c r="AU49" s="759"/>
      <c r="AV49" s="759"/>
      <c r="AW49" s="759"/>
      <c r="AX49" s="759"/>
      <c r="AY49" s="759"/>
      <c r="AZ49" s="759"/>
      <c r="BA49" s="759"/>
      <c r="BB49" s="759"/>
      <c r="BC49" s="759"/>
      <c r="BD49" s="759"/>
      <c r="BE49" s="759"/>
      <c r="BF49" s="759"/>
      <c r="BG49" s="759"/>
      <c r="BH49" s="759"/>
      <c r="BI49" s="759"/>
      <c r="BJ49" s="759"/>
      <c r="BK49" s="759"/>
      <c r="BL49" s="759"/>
      <c r="BM49" s="759"/>
      <c r="BN49" s="759"/>
      <c r="BO49" s="701"/>
      <c r="BP49" s="700" t="s">
        <v>42</v>
      </c>
      <c r="BQ49" s="759"/>
      <c r="BR49" s="759"/>
      <c r="BS49" s="759"/>
      <c r="BT49" s="759"/>
      <c r="BU49" s="759"/>
      <c r="BV49" s="759"/>
      <c r="BW49" s="759"/>
      <c r="BX49" s="759"/>
      <c r="BY49" s="759"/>
      <c r="BZ49" s="759"/>
      <c r="CA49" s="759"/>
      <c r="CB49" s="759"/>
      <c r="CC49" s="759"/>
      <c r="CD49" s="477"/>
      <c r="CE49" s="477"/>
      <c r="CF49" s="477"/>
      <c r="CG49" s="477"/>
      <c r="CH49" s="477"/>
      <c r="CI49" s="477"/>
      <c r="CJ49" s="477"/>
      <c r="CK49" s="477"/>
      <c r="CL49" s="477"/>
      <c r="CM49" s="476"/>
      <c r="CN49" s="700"/>
      <c r="CO49" s="701"/>
      <c r="CP49" s="700"/>
      <c r="CQ49" s="701"/>
      <c r="CR49" s="700"/>
      <c r="CS49" s="701"/>
      <c r="CT49" s="700"/>
      <c r="CU49" s="701"/>
      <c r="CV49" s="700"/>
      <c r="CW49" s="701"/>
      <c r="CX49" s="700"/>
      <c r="CY49" s="701"/>
      <c r="CZ49" s="700"/>
      <c r="DA49" s="701"/>
      <c r="DB49" s="700"/>
      <c r="DC49" s="701"/>
      <c r="DD49" s="700"/>
      <c r="DE49" s="701"/>
      <c r="DF49" s="700"/>
      <c r="DG49" s="701"/>
      <c r="DH49" s="700"/>
      <c r="DI49" s="701"/>
      <c r="DJ49" s="700"/>
      <c r="DK49" s="701"/>
      <c r="DL49" s="700"/>
      <c r="DM49" s="701"/>
      <c r="DN49" s="475"/>
      <c r="DO49" s="759" t="s">
        <v>43</v>
      </c>
      <c r="DP49" s="759"/>
      <c r="DQ49" s="759"/>
      <c r="DR49" s="759"/>
      <c r="DS49" s="759"/>
      <c r="DT49" s="759"/>
      <c r="DU49" s="759"/>
      <c r="DV49" s="759"/>
      <c r="DW49" s="759"/>
      <c r="DX49" s="759"/>
      <c r="DY49" s="701"/>
      <c r="DZ49" s="700"/>
      <c r="EA49" s="701"/>
      <c r="EB49" s="700"/>
      <c r="EC49" s="709"/>
      <c r="ED49" s="49"/>
      <c r="EE49" s="523">
        <v>0</v>
      </c>
      <c r="EF49" s="530">
        <v>0</v>
      </c>
      <c r="EG49" s="530">
        <v>0</v>
      </c>
      <c r="EH49" s="524">
        <v>0</v>
      </c>
      <c r="EI49" s="49"/>
      <c r="EJ49" s="49"/>
      <c r="EK49" s="32">
        <f t="shared" si="3"/>
        <v>0</v>
      </c>
      <c r="EL49" s="535">
        <f t="shared" si="0"/>
        <v>0</v>
      </c>
      <c r="EM49" s="535">
        <f t="shared" si="1"/>
        <v>0</v>
      </c>
      <c r="EN49" s="34">
        <f t="shared" si="2"/>
        <v>0</v>
      </c>
      <c r="EO49" s="49"/>
      <c r="EP49" s="49"/>
      <c r="EQ49" s="49"/>
      <c r="ER49" s="519"/>
      <c r="ES49" s="519"/>
      <c r="ET49" s="519"/>
      <c r="EU49" s="519"/>
      <c r="EV49" s="50"/>
    </row>
    <row r="50" spans="1:152" ht="9" customHeight="1" x14ac:dyDescent="0.2">
      <c r="A50" s="188"/>
      <c r="B50" s="111" t="s">
        <v>24</v>
      </c>
      <c r="C50" s="106" t="s">
        <v>49</v>
      </c>
      <c r="D50" s="106" t="s">
        <v>35</v>
      </c>
      <c r="E50" s="537" t="s">
        <v>0</v>
      </c>
      <c r="F50" s="842"/>
      <c r="G50" s="842"/>
      <c r="H50" s="841"/>
      <c r="I50" s="841"/>
      <c r="J50" s="841"/>
      <c r="K50" s="841"/>
      <c r="L50" s="841"/>
      <c r="M50" s="841"/>
      <c r="N50" s="841"/>
      <c r="O50" s="841"/>
      <c r="P50" s="841"/>
      <c r="Q50" s="841"/>
      <c r="R50" s="841"/>
      <c r="S50" s="841"/>
      <c r="T50" s="784">
        <v>10</v>
      </c>
      <c r="U50" s="784"/>
      <c r="V50" s="784">
        <v>10</v>
      </c>
      <c r="W50" s="784"/>
      <c r="X50" s="784">
        <v>10</v>
      </c>
      <c r="Y50" s="784"/>
      <c r="Z50" s="784">
        <v>10</v>
      </c>
      <c r="AA50" s="784"/>
      <c r="AB50" s="784">
        <v>10</v>
      </c>
      <c r="AC50" s="784"/>
      <c r="AD50" s="784">
        <v>10</v>
      </c>
      <c r="AE50" s="784"/>
      <c r="AF50" s="784">
        <v>10</v>
      </c>
      <c r="AG50" s="784"/>
      <c r="AH50" s="784">
        <v>10</v>
      </c>
      <c r="AI50" s="784"/>
      <c r="AJ50" s="784">
        <v>10</v>
      </c>
      <c r="AK50" s="784"/>
      <c r="AL50" s="784">
        <v>10</v>
      </c>
      <c r="AM50" s="784"/>
      <c r="AN50" s="784">
        <v>10</v>
      </c>
      <c r="AO50" s="784"/>
      <c r="AP50" s="784">
        <v>5</v>
      </c>
      <c r="AQ50" s="784"/>
      <c r="AR50" s="784">
        <v>5</v>
      </c>
      <c r="AS50" s="784"/>
      <c r="AT50" s="784">
        <v>10</v>
      </c>
      <c r="AU50" s="784"/>
      <c r="AV50" s="784">
        <v>10</v>
      </c>
      <c r="AW50" s="784"/>
      <c r="AX50" s="784">
        <v>10</v>
      </c>
      <c r="AY50" s="784"/>
      <c r="AZ50" s="784">
        <v>10</v>
      </c>
      <c r="BA50" s="784"/>
      <c r="BB50" s="784">
        <v>10</v>
      </c>
      <c r="BC50" s="784"/>
      <c r="BD50" s="784">
        <v>10</v>
      </c>
      <c r="BE50" s="784"/>
      <c r="BF50" s="784">
        <v>10</v>
      </c>
      <c r="BG50" s="784"/>
      <c r="BH50" s="784">
        <v>10</v>
      </c>
      <c r="BI50" s="784"/>
      <c r="BJ50" s="784">
        <v>10</v>
      </c>
      <c r="BK50" s="784"/>
      <c r="BL50" s="784">
        <v>10</v>
      </c>
      <c r="BM50" s="784"/>
      <c r="BN50" s="784">
        <v>5</v>
      </c>
      <c r="BO50" s="784"/>
      <c r="BP50" s="687"/>
      <c r="BQ50" s="688"/>
      <c r="BR50" s="687"/>
      <c r="BS50" s="688"/>
      <c r="BT50" s="687"/>
      <c r="BU50" s="688"/>
      <c r="BV50" s="687"/>
      <c r="BW50" s="688"/>
      <c r="BX50" s="687"/>
      <c r="BY50" s="688"/>
      <c r="BZ50" s="687"/>
      <c r="CA50" s="688"/>
      <c r="CB50" s="687"/>
      <c r="CC50" s="688"/>
      <c r="CD50" s="687"/>
      <c r="CE50" s="688"/>
      <c r="CF50" s="687"/>
      <c r="CG50" s="688"/>
      <c r="CH50" s="687"/>
      <c r="CI50" s="688"/>
      <c r="CJ50" s="687"/>
      <c r="CK50" s="688"/>
      <c r="CL50" s="687"/>
      <c r="CM50" s="688"/>
      <c r="CN50" s="706">
        <v>10</v>
      </c>
      <c r="CO50" s="706"/>
      <c r="CP50" s="706">
        <v>10</v>
      </c>
      <c r="CQ50" s="706"/>
      <c r="CR50" s="706">
        <v>10</v>
      </c>
      <c r="CS50" s="706"/>
      <c r="CT50" s="706">
        <v>10</v>
      </c>
      <c r="CU50" s="706"/>
      <c r="CV50" s="706">
        <v>10</v>
      </c>
      <c r="CW50" s="706"/>
      <c r="CX50" s="706">
        <v>10</v>
      </c>
      <c r="CY50" s="706"/>
      <c r="CZ50" s="687"/>
      <c r="DA50" s="688"/>
      <c r="DB50" s="687"/>
      <c r="DC50" s="688"/>
      <c r="DD50" s="687"/>
      <c r="DE50" s="688"/>
      <c r="DF50" s="687"/>
      <c r="DG50" s="688"/>
      <c r="DH50" s="687"/>
      <c r="DI50" s="688"/>
      <c r="DJ50" s="687"/>
      <c r="DK50" s="688"/>
      <c r="DL50" s="687"/>
      <c r="DM50" s="688"/>
      <c r="DN50" s="687"/>
      <c r="DO50" s="688"/>
      <c r="DP50" s="687"/>
      <c r="DQ50" s="688"/>
      <c r="DR50" s="687"/>
      <c r="DS50" s="688"/>
      <c r="DT50" s="687"/>
      <c r="DU50" s="688"/>
      <c r="DV50" s="687"/>
      <c r="DW50" s="688"/>
      <c r="DX50" s="687"/>
      <c r="DY50" s="688"/>
      <c r="DZ50" s="687"/>
      <c r="EA50" s="688"/>
      <c r="EB50" s="687"/>
      <c r="EC50" s="691"/>
      <c r="ED50" s="49"/>
      <c r="EE50" s="523">
        <v>0</v>
      </c>
      <c r="EF50" s="530">
        <v>0</v>
      </c>
      <c r="EG50" s="530">
        <v>0</v>
      </c>
      <c r="EH50" s="524">
        <v>0</v>
      </c>
      <c r="EI50" s="49"/>
      <c r="EJ50" s="49"/>
      <c r="EK50" s="525">
        <f t="shared" si="3"/>
        <v>0</v>
      </c>
      <c r="EL50" s="533">
        <f t="shared" si="0"/>
        <v>0</v>
      </c>
      <c r="EM50" s="533">
        <f t="shared" si="1"/>
        <v>0</v>
      </c>
      <c r="EN50" s="527">
        <f t="shared" si="2"/>
        <v>0</v>
      </c>
      <c r="EO50" s="49"/>
      <c r="EP50" s="49"/>
      <c r="EQ50" s="49"/>
      <c r="ER50" s="528"/>
      <c r="ES50" s="528"/>
      <c r="ET50" s="528"/>
      <c r="EU50" s="528"/>
      <c r="EV50" s="50"/>
    </row>
    <row r="51" spans="1:152" ht="16.5" customHeight="1" x14ac:dyDescent="0.2">
      <c r="A51" s="188"/>
      <c r="B51" s="112"/>
      <c r="C51" s="109"/>
      <c r="D51" s="538"/>
      <c r="E51" s="539"/>
      <c r="F51" s="540"/>
      <c r="G51" s="540"/>
      <c r="H51" s="543"/>
      <c r="I51" s="543"/>
      <c r="J51" s="543"/>
      <c r="K51" s="543"/>
      <c r="L51" s="543"/>
      <c r="M51" s="543"/>
      <c r="N51" s="543"/>
      <c r="O51" s="543"/>
      <c r="P51" s="543"/>
      <c r="Q51" s="543"/>
      <c r="R51" s="543"/>
      <c r="S51" s="544"/>
      <c r="T51" s="804" t="s">
        <v>117</v>
      </c>
      <c r="U51" s="805"/>
      <c r="V51" s="805"/>
      <c r="W51" s="805"/>
      <c r="X51" s="805"/>
      <c r="Y51" s="805"/>
      <c r="Z51" s="805"/>
      <c r="AA51" s="805"/>
      <c r="AB51" s="805"/>
      <c r="AC51" s="805"/>
      <c r="AD51" s="805"/>
      <c r="AE51" s="805"/>
      <c r="AF51" s="805"/>
      <c r="AG51" s="805"/>
      <c r="AH51" s="805"/>
      <c r="AI51" s="805"/>
      <c r="AJ51" s="805"/>
      <c r="AK51" s="805"/>
      <c r="AL51" s="805"/>
      <c r="AM51" s="805"/>
      <c r="AN51" s="805"/>
      <c r="AO51" s="805"/>
      <c r="AP51" s="805"/>
      <c r="AQ51" s="806"/>
      <c r="AR51" s="804" t="s">
        <v>120</v>
      </c>
      <c r="AS51" s="805"/>
      <c r="AT51" s="805"/>
      <c r="AU51" s="805"/>
      <c r="AV51" s="805"/>
      <c r="AW51" s="805"/>
      <c r="AX51" s="805"/>
      <c r="AY51" s="805"/>
      <c r="AZ51" s="805"/>
      <c r="BA51" s="805"/>
      <c r="BB51" s="805"/>
      <c r="BC51" s="805"/>
      <c r="BD51" s="805"/>
      <c r="BE51" s="805"/>
      <c r="BF51" s="805"/>
      <c r="BG51" s="805"/>
      <c r="BH51" s="805"/>
      <c r="BI51" s="805"/>
      <c r="BJ51" s="805"/>
      <c r="BK51" s="805"/>
      <c r="BL51" s="805"/>
      <c r="BM51" s="805"/>
      <c r="BN51" s="805"/>
      <c r="BO51" s="806"/>
      <c r="BP51" s="700" t="s">
        <v>39</v>
      </c>
      <c r="BQ51" s="759"/>
      <c r="BR51" s="759"/>
      <c r="BS51" s="759"/>
      <c r="BT51" s="759"/>
      <c r="BU51" s="759"/>
      <c r="BV51" s="759"/>
      <c r="BW51" s="759"/>
      <c r="BX51" s="759"/>
      <c r="BY51" s="759"/>
      <c r="BZ51" s="759"/>
      <c r="CA51" s="759"/>
      <c r="CB51" s="759"/>
      <c r="CC51" s="759"/>
      <c r="CD51" s="759"/>
      <c r="CE51" s="759"/>
      <c r="CF51" s="759"/>
      <c r="CG51" s="759"/>
      <c r="CH51" s="759"/>
      <c r="CI51" s="759"/>
      <c r="CJ51" s="759"/>
      <c r="CK51" s="759"/>
      <c r="CL51" s="759"/>
      <c r="CM51" s="701"/>
      <c r="CN51" s="700" t="s">
        <v>40</v>
      </c>
      <c r="CO51" s="759"/>
      <c r="CP51" s="759"/>
      <c r="CQ51" s="759"/>
      <c r="CR51" s="759"/>
      <c r="CS51" s="759"/>
      <c r="CT51" s="759"/>
      <c r="CU51" s="759"/>
      <c r="CV51" s="759"/>
      <c r="CW51" s="759"/>
      <c r="CX51" s="759"/>
      <c r="CY51" s="759"/>
      <c r="CZ51" s="759"/>
      <c r="DA51" s="759"/>
      <c r="DB51" s="759"/>
      <c r="DC51" s="701"/>
      <c r="DD51" s="700"/>
      <c r="DE51" s="701"/>
      <c r="DF51" s="700"/>
      <c r="DG51" s="701"/>
      <c r="DH51" s="700"/>
      <c r="DI51" s="701"/>
      <c r="DJ51" s="700"/>
      <c r="DK51" s="701"/>
      <c r="DL51" s="475"/>
      <c r="DM51" s="476"/>
      <c r="DN51" s="700"/>
      <c r="DO51" s="701"/>
      <c r="DP51" s="700"/>
      <c r="DQ51" s="701"/>
      <c r="DR51" s="700"/>
      <c r="DS51" s="701"/>
      <c r="DT51" s="700"/>
      <c r="DU51" s="701"/>
      <c r="DV51" s="700"/>
      <c r="DW51" s="701"/>
      <c r="DX51" s="700"/>
      <c r="DY51" s="701"/>
      <c r="DZ51" s="700"/>
      <c r="EA51" s="701"/>
      <c r="EB51" s="700"/>
      <c r="EC51" s="709"/>
      <c r="ED51" s="49"/>
      <c r="EE51" s="523">
        <v>0</v>
      </c>
      <c r="EF51" s="530">
        <v>0</v>
      </c>
      <c r="EG51" s="530">
        <v>0</v>
      </c>
      <c r="EH51" s="524">
        <v>0</v>
      </c>
      <c r="EI51" s="49"/>
      <c r="EJ51" s="49"/>
      <c r="EK51" s="32">
        <f t="shared" si="3"/>
        <v>0</v>
      </c>
      <c r="EL51" s="535">
        <f t="shared" si="0"/>
        <v>0</v>
      </c>
      <c r="EM51" s="535">
        <f t="shared" si="1"/>
        <v>0</v>
      </c>
      <c r="EN51" s="34">
        <f t="shared" si="2"/>
        <v>0</v>
      </c>
      <c r="EO51" s="49"/>
      <c r="EP51" s="49"/>
      <c r="EQ51" s="49"/>
      <c r="ER51" s="519"/>
      <c r="ES51" s="519"/>
      <c r="ET51" s="519"/>
      <c r="EU51" s="519"/>
      <c r="EV51" s="50"/>
    </row>
    <row r="52" spans="1:152" ht="9" customHeight="1" x14ac:dyDescent="0.2">
      <c r="A52" s="144"/>
      <c r="B52" s="111" t="s">
        <v>22</v>
      </c>
      <c r="C52" s="106" t="s">
        <v>55</v>
      </c>
      <c r="D52" s="106" t="s">
        <v>33</v>
      </c>
      <c r="E52" s="537" t="s">
        <v>21</v>
      </c>
      <c r="F52" s="842"/>
      <c r="G52" s="842"/>
      <c r="H52" s="841"/>
      <c r="I52" s="841"/>
      <c r="J52" s="841"/>
      <c r="K52" s="841"/>
      <c r="L52" s="841"/>
      <c r="M52" s="841"/>
      <c r="N52" s="841"/>
      <c r="O52" s="841"/>
      <c r="P52" s="841"/>
      <c r="Q52" s="841"/>
      <c r="R52" s="841"/>
      <c r="S52" s="841"/>
      <c r="T52" s="841"/>
      <c r="U52" s="841"/>
      <c r="V52" s="841"/>
      <c r="W52" s="841"/>
      <c r="X52" s="841"/>
      <c r="Y52" s="841"/>
      <c r="Z52" s="841"/>
      <c r="AA52" s="841"/>
      <c r="AB52" s="841"/>
      <c r="AC52" s="841"/>
      <c r="AD52" s="841"/>
      <c r="AE52" s="841"/>
      <c r="AF52" s="841"/>
      <c r="AG52" s="841"/>
      <c r="AH52" s="841"/>
      <c r="AI52" s="841"/>
      <c r="AJ52" s="841"/>
      <c r="AK52" s="841"/>
      <c r="AL52" s="841"/>
      <c r="AM52" s="841"/>
      <c r="AN52" s="841"/>
      <c r="AO52" s="841"/>
      <c r="AP52" s="841"/>
      <c r="AQ52" s="841"/>
      <c r="AR52" s="706">
        <v>10</v>
      </c>
      <c r="AS52" s="706"/>
      <c r="AT52" s="706">
        <v>10</v>
      </c>
      <c r="AU52" s="706"/>
      <c r="AV52" s="706">
        <v>10</v>
      </c>
      <c r="AW52" s="706"/>
      <c r="AX52" s="706">
        <v>10</v>
      </c>
      <c r="AY52" s="706"/>
      <c r="AZ52" s="706">
        <v>10</v>
      </c>
      <c r="BA52" s="706"/>
      <c r="BB52" s="706">
        <v>10</v>
      </c>
      <c r="BC52" s="706"/>
      <c r="BD52" s="706">
        <v>10</v>
      </c>
      <c r="BE52" s="706"/>
      <c r="BF52" s="706">
        <v>10</v>
      </c>
      <c r="BG52" s="706"/>
      <c r="BH52" s="706">
        <v>10</v>
      </c>
      <c r="BI52" s="706"/>
      <c r="BJ52" s="706">
        <v>10</v>
      </c>
      <c r="BK52" s="706"/>
      <c r="BL52" s="706">
        <v>10</v>
      </c>
      <c r="BM52" s="706"/>
      <c r="BN52" s="706">
        <v>5</v>
      </c>
      <c r="BO52" s="706"/>
      <c r="BP52" s="706">
        <v>5</v>
      </c>
      <c r="BQ52" s="706"/>
      <c r="BR52" s="706">
        <v>10</v>
      </c>
      <c r="BS52" s="706"/>
      <c r="BT52" s="706">
        <v>10</v>
      </c>
      <c r="BU52" s="706"/>
      <c r="BV52" s="706">
        <v>10</v>
      </c>
      <c r="BW52" s="706"/>
      <c r="BX52" s="706">
        <v>10</v>
      </c>
      <c r="BY52" s="706"/>
      <c r="BZ52" s="706">
        <v>10</v>
      </c>
      <c r="CA52" s="706"/>
      <c r="CB52" s="706">
        <v>10</v>
      </c>
      <c r="CC52" s="706"/>
      <c r="CD52" s="706">
        <v>10</v>
      </c>
      <c r="CE52" s="706"/>
      <c r="CF52" s="706">
        <v>10</v>
      </c>
      <c r="CG52" s="706"/>
      <c r="CH52" s="706">
        <v>10</v>
      </c>
      <c r="CI52" s="706"/>
      <c r="CJ52" s="706">
        <v>10</v>
      </c>
      <c r="CK52" s="706"/>
      <c r="CL52" s="706">
        <v>5</v>
      </c>
      <c r="CM52" s="706"/>
      <c r="CN52" s="706">
        <v>5</v>
      </c>
      <c r="CO52" s="706"/>
      <c r="CP52" s="706">
        <v>10</v>
      </c>
      <c r="CQ52" s="706"/>
      <c r="CR52" s="706">
        <v>10</v>
      </c>
      <c r="CS52" s="706"/>
      <c r="CT52" s="706">
        <v>10</v>
      </c>
      <c r="CU52" s="706"/>
      <c r="CV52" s="706">
        <v>10</v>
      </c>
      <c r="CW52" s="706"/>
      <c r="CX52" s="706">
        <v>10</v>
      </c>
      <c r="CY52" s="706"/>
      <c r="CZ52" s="706">
        <v>10</v>
      </c>
      <c r="DA52" s="706"/>
      <c r="DB52" s="706">
        <v>10</v>
      </c>
      <c r="DC52" s="706"/>
      <c r="DD52" s="706">
        <v>10</v>
      </c>
      <c r="DE52" s="706"/>
      <c r="DF52" s="706">
        <v>10</v>
      </c>
      <c r="DG52" s="706"/>
      <c r="DH52" s="706">
        <v>10</v>
      </c>
      <c r="DI52" s="706"/>
      <c r="DJ52" s="706">
        <v>5</v>
      </c>
      <c r="DK52" s="706"/>
      <c r="DL52" s="687"/>
      <c r="DM52" s="688"/>
      <c r="DN52" s="687"/>
      <c r="DO52" s="688"/>
      <c r="DP52" s="687"/>
      <c r="DQ52" s="688"/>
      <c r="DR52" s="687"/>
      <c r="DS52" s="688"/>
      <c r="DT52" s="687"/>
      <c r="DU52" s="688"/>
      <c r="DV52" s="687"/>
      <c r="DW52" s="688"/>
      <c r="DX52" s="687"/>
      <c r="DY52" s="688"/>
      <c r="DZ52" s="687"/>
      <c r="EA52" s="688"/>
      <c r="EB52" s="687"/>
      <c r="EC52" s="691"/>
      <c r="ED52" s="49"/>
      <c r="EE52" s="523">
        <v>0</v>
      </c>
      <c r="EF52" s="530">
        <v>0</v>
      </c>
      <c r="EG52" s="530">
        <v>0</v>
      </c>
      <c r="EH52" s="524">
        <v>0</v>
      </c>
      <c r="EI52" s="49"/>
      <c r="EJ52" s="49"/>
      <c r="EK52" s="525">
        <f t="shared" si="3"/>
        <v>0</v>
      </c>
      <c r="EL52" s="533">
        <f t="shared" si="0"/>
        <v>0</v>
      </c>
      <c r="EM52" s="533">
        <f t="shared" si="1"/>
        <v>0</v>
      </c>
      <c r="EN52" s="527">
        <f t="shared" si="2"/>
        <v>0</v>
      </c>
      <c r="EO52" s="49"/>
      <c r="EP52" s="49"/>
      <c r="EQ52" s="49"/>
      <c r="ER52" s="528"/>
      <c r="ES52" s="528"/>
      <c r="ET52" s="528"/>
      <c r="EU52" s="528"/>
      <c r="EV52" s="50"/>
    </row>
    <row r="53" spans="1:152" ht="9" customHeight="1" x14ac:dyDescent="0.2">
      <c r="A53" s="144"/>
      <c r="B53" s="108"/>
      <c r="C53" s="109"/>
      <c r="D53" s="538"/>
      <c r="E53" s="539"/>
      <c r="F53" s="545"/>
      <c r="G53" s="545"/>
      <c r="H53" s="546"/>
      <c r="I53" s="546"/>
      <c r="J53" s="546"/>
      <c r="K53" s="546"/>
      <c r="L53" s="546"/>
      <c r="M53" s="546"/>
      <c r="N53" s="546"/>
      <c r="O53" s="546"/>
      <c r="P53" s="546"/>
      <c r="Q53" s="546"/>
      <c r="R53" s="546"/>
      <c r="S53" s="547"/>
      <c r="T53" s="548"/>
      <c r="U53" s="546"/>
      <c r="V53" s="546"/>
      <c r="W53" s="546"/>
      <c r="X53" s="546"/>
      <c r="Y53" s="546"/>
      <c r="Z53" s="546"/>
      <c r="AA53" s="546"/>
      <c r="AB53" s="546"/>
      <c r="AC53" s="546"/>
      <c r="AD53" s="546"/>
      <c r="AE53" s="546"/>
      <c r="AF53" s="546"/>
      <c r="AG53" s="546"/>
      <c r="AH53" s="546"/>
      <c r="AI53" s="546"/>
      <c r="AJ53" s="546"/>
      <c r="AK53" s="546"/>
      <c r="AL53" s="546"/>
      <c r="AM53" s="546"/>
      <c r="AN53" s="546"/>
      <c r="AO53" s="546"/>
      <c r="AP53" s="546"/>
      <c r="AQ53" s="547"/>
      <c r="AR53" s="700" t="s">
        <v>44</v>
      </c>
      <c r="AS53" s="759"/>
      <c r="AT53" s="759"/>
      <c r="AU53" s="759"/>
      <c r="AV53" s="759"/>
      <c r="AW53" s="759"/>
      <c r="AX53" s="759"/>
      <c r="AY53" s="759"/>
      <c r="AZ53" s="759"/>
      <c r="BA53" s="759"/>
      <c r="BB53" s="759"/>
      <c r="BC53" s="759"/>
      <c r="BD53" s="759"/>
      <c r="BE53" s="759"/>
      <c r="BF53" s="759"/>
      <c r="BG53" s="759"/>
      <c r="BH53" s="759"/>
      <c r="BI53" s="759"/>
      <c r="BJ53" s="759"/>
      <c r="BK53" s="759"/>
      <c r="BL53" s="759"/>
      <c r="BM53" s="759"/>
      <c r="BN53" s="759"/>
      <c r="BO53" s="701"/>
      <c r="BP53" s="700" t="s">
        <v>45</v>
      </c>
      <c r="BQ53" s="759"/>
      <c r="BR53" s="759"/>
      <c r="BS53" s="759"/>
      <c r="BT53" s="759"/>
      <c r="BU53" s="759"/>
      <c r="BV53" s="759"/>
      <c r="BW53" s="759"/>
      <c r="BX53" s="759"/>
      <c r="BY53" s="759"/>
      <c r="BZ53" s="759"/>
      <c r="CA53" s="759"/>
      <c r="CB53" s="759"/>
      <c r="CC53" s="759"/>
      <c r="CD53" s="759"/>
      <c r="CE53" s="759"/>
      <c r="CF53" s="759"/>
      <c r="CG53" s="759"/>
      <c r="CH53" s="759"/>
      <c r="CI53" s="759"/>
      <c r="CJ53" s="759"/>
      <c r="CK53" s="759"/>
      <c r="CL53" s="759"/>
      <c r="CM53" s="759"/>
      <c r="CN53" s="759"/>
      <c r="CO53" s="759"/>
      <c r="CP53" s="759"/>
      <c r="CQ53" s="759"/>
      <c r="CR53" s="759"/>
      <c r="CS53" s="759"/>
      <c r="CT53" s="759"/>
      <c r="CU53" s="759"/>
      <c r="CV53" s="759"/>
      <c r="CW53" s="759"/>
      <c r="CX53" s="759"/>
      <c r="CY53" s="759"/>
      <c r="CZ53" s="759"/>
      <c r="DA53" s="759"/>
      <c r="DB53" s="759"/>
      <c r="DC53" s="759"/>
      <c r="DD53" s="759"/>
      <c r="DE53" s="759"/>
      <c r="DF53" s="759"/>
      <c r="DG53" s="759"/>
      <c r="DH53" s="759"/>
      <c r="DI53" s="759"/>
      <c r="DJ53" s="759"/>
      <c r="DK53" s="701"/>
      <c r="DL53" s="700"/>
      <c r="DM53" s="701"/>
      <c r="DN53" s="700"/>
      <c r="DO53" s="701"/>
      <c r="DP53" s="700"/>
      <c r="DQ53" s="701"/>
      <c r="DR53" s="700"/>
      <c r="DS53" s="701"/>
      <c r="DT53" s="700"/>
      <c r="DU53" s="701"/>
      <c r="DV53" s="700"/>
      <c r="DW53" s="701"/>
      <c r="DX53" s="700"/>
      <c r="DY53" s="701"/>
      <c r="DZ53" s="700"/>
      <c r="EA53" s="701"/>
      <c r="EB53" s="700"/>
      <c r="EC53" s="709"/>
      <c r="ED53" s="49"/>
      <c r="EE53" s="523">
        <v>0</v>
      </c>
      <c r="EF53" s="530">
        <v>0</v>
      </c>
      <c r="EG53" s="530">
        <v>0</v>
      </c>
      <c r="EH53" s="524">
        <v>0</v>
      </c>
      <c r="EI53" s="49"/>
      <c r="EJ53" s="49"/>
      <c r="EK53" s="32">
        <f t="shared" si="3"/>
        <v>0</v>
      </c>
      <c r="EL53" s="535">
        <f t="shared" si="0"/>
        <v>0</v>
      </c>
      <c r="EM53" s="535">
        <f t="shared" si="1"/>
        <v>0</v>
      </c>
      <c r="EN53" s="34">
        <f t="shared" si="2"/>
        <v>0</v>
      </c>
      <c r="EO53" s="49"/>
      <c r="EP53" s="49"/>
      <c r="EQ53" s="49"/>
      <c r="ER53" s="519"/>
      <c r="ES53" s="519"/>
      <c r="ET53" s="519"/>
      <c r="EU53" s="519"/>
      <c r="EV53" s="50"/>
    </row>
    <row r="54" spans="1:152" ht="9" customHeight="1" x14ac:dyDescent="0.2">
      <c r="A54" s="144"/>
      <c r="B54" s="105" t="s">
        <v>22</v>
      </c>
      <c r="C54" s="106" t="s">
        <v>55</v>
      </c>
      <c r="D54" s="106" t="s">
        <v>34</v>
      </c>
      <c r="E54" s="537" t="s">
        <v>14</v>
      </c>
      <c r="F54" s="842"/>
      <c r="G54" s="842"/>
      <c r="H54" s="841"/>
      <c r="I54" s="841"/>
      <c r="J54" s="841"/>
      <c r="K54" s="841"/>
      <c r="L54" s="841"/>
      <c r="M54" s="841"/>
      <c r="N54" s="841"/>
      <c r="O54" s="841"/>
      <c r="P54" s="841"/>
      <c r="Q54" s="841"/>
      <c r="R54" s="841"/>
      <c r="S54" s="841"/>
      <c r="T54" s="841"/>
      <c r="U54" s="841"/>
      <c r="V54" s="841"/>
      <c r="W54" s="841"/>
      <c r="X54" s="841"/>
      <c r="Y54" s="841"/>
      <c r="Z54" s="841"/>
      <c r="AA54" s="841"/>
      <c r="AB54" s="841"/>
      <c r="AC54" s="841"/>
      <c r="AD54" s="841"/>
      <c r="AE54" s="841"/>
      <c r="AF54" s="841"/>
      <c r="AG54" s="841"/>
      <c r="AH54" s="841"/>
      <c r="AI54" s="841"/>
      <c r="AJ54" s="841"/>
      <c r="AK54" s="841"/>
      <c r="AL54" s="841"/>
      <c r="AM54" s="841"/>
      <c r="AN54" s="841"/>
      <c r="AO54" s="841"/>
      <c r="AP54" s="841"/>
      <c r="AQ54" s="841"/>
      <c r="AR54" s="706">
        <v>10</v>
      </c>
      <c r="AS54" s="706"/>
      <c r="AT54" s="706">
        <v>10</v>
      </c>
      <c r="AU54" s="706"/>
      <c r="AV54" s="706">
        <v>10</v>
      </c>
      <c r="AW54" s="706"/>
      <c r="AX54" s="706">
        <v>10</v>
      </c>
      <c r="AY54" s="706"/>
      <c r="AZ54" s="706">
        <v>10</v>
      </c>
      <c r="BA54" s="706"/>
      <c r="BB54" s="706">
        <v>10</v>
      </c>
      <c r="BC54" s="706"/>
      <c r="BD54" s="706">
        <v>10</v>
      </c>
      <c r="BE54" s="706"/>
      <c r="BF54" s="706">
        <v>10</v>
      </c>
      <c r="BG54" s="706"/>
      <c r="BH54" s="706">
        <v>10</v>
      </c>
      <c r="BI54" s="706"/>
      <c r="BJ54" s="706">
        <v>10</v>
      </c>
      <c r="BK54" s="706"/>
      <c r="BL54" s="706">
        <v>10</v>
      </c>
      <c r="BM54" s="706"/>
      <c r="BN54" s="706">
        <v>5</v>
      </c>
      <c r="BO54" s="706"/>
      <c r="BP54" s="706">
        <v>5</v>
      </c>
      <c r="BQ54" s="706"/>
      <c r="BR54" s="706">
        <v>10</v>
      </c>
      <c r="BS54" s="706"/>
      <c r="BT54" s="706">
        <v>10</v>
      </c>
      <c r="BU54" s="706"/>
      <c r="BV54" s="706">
        <v>10</v>
      </c>
      <c r="BW54" s="706"/>
      <c r="BX54" s="706">
        <v>10</v>
      </c>
      <c r="BY54" s="706"/>
      <c r="BZ54" s="706">
        <v>10</v>
      </c>
      <c r="CA54" s="706"/>
      <c r="CB54" s="706">
        <v>10</v>
      </c>
      <c r="CC54" s="706"/>
      <c r="CD54" s="706">
        <v>10</v>
      </c>
      <c r="CE54" s="706"/>
      <c r="CF54" s="706">
        <v>10</v>
      </c>
      <c r="CG54" s="706"/>
      <c r="CH54" s="706">
        <v>10</v>
      </c>
      <c r="CI54" s="706"/>
      <c r="CJ54" s="706">
        <v>10</v>
      </c>
      <c r="CK54" s="706"/>
      <c r="CL54" s="706">
        <v>5</v>
      </c>
      <c r="CM54" s="706"/>
      <c r="CN54" s="706">
        <v>5</v>
      </c>
      <c r="CO54" s="706"/>
      <c r="CP54" s="706">
        <v>10</v>
      </c>
      <c r="CQ54" s="706"/>
      <c r="CR54" s="706">
        <v>10</v>
      </c>
      <c r="CS54" s="706"/>
      <c r="CT54" s="706">
        <v>10</v>
      </c>
      <c r="CU54" s="706"/>
      <c r="CV54" s="706">
        <v>10</v>
      </c>
      <c r="CW54" s="706"/>
      <c r="CX54" s="706">
        <v>10</v>
      </c>
      <c r="CY54" s="706"/>
      <c r="CZ54" s="706">
        <v>10</v>
      </c>
      <c r="DA54" s="706"/>
      <c r="DB54" s="706">
        <v>10</v>
      </c>
      <c r="DC54" s="706"/>
      <c r="DD54" s="706">
        <v>10</v>
      </c>
      <c r="DE54" s="706"/>
      <c r="DF54" s="706">
        <v>10</v>
      </c>
      <c r="DG54" s="706"/>
      <c r="DH54" s="706">
        <v>10</v>
      </c>
      <c r="DI54" s="706"/>
      <c r="DJ54" s="706">
        <v>5</v>
      </c>
      <c r="DK54" s="706"/>
      <c r="DL54" s="687"/>
      <c r="DM54" s="688"/>
      <c r="DN54" s="687"/>
      <c r="DO54" s="688"/>
      <c r="DP54" s="687"/>
      <c r="DQ54" s="688"/>
      <c r="DR54" s="687"/>
      <c r="DS54" s="688"/>
      <c r="DT54" s="687"/>
      <c r="DU54" s="688"/>
      <c r="DV54" s="687"/>
      <c r="DW54" s="688"/>
      <c r="DX54" s="687"/>
      <c r="DY54" s="688"/>
      <c r="DZ54" s="687"/>
      <c r="EA54" s="688"/>
      <c r="EB54" s="687"/>
      <c r="EC54" s="691"/>
      <c r="ED54" s="49"/>
      <c r="EE54" s="523">
        <v>0</v>
      </c>
      <c r="EF54" s="530">
        <v>0</v>
      </c>
      <c r="EG54" s="530">
        <v>0</v>
      </c>
      <c r="EH54" s="524">
        <v>0</v>
      </c>
      <c r="EI54" s="49"/>
      <c r="EJ54" s="49"/>
      <c r="EK54" s="525">
        <f t="shared" si="3"/>
        <v>0</v>
      </c>
      <c r="EL54" s="533">
        <f t="shared" si="0"/>
        <v>0</v>
      </c>
      <c r="EM54" s="533">
        <f t="shared" si="1"/>
        <v>0</v>
      </c>
      <c r="EN54" s="527">
        <f t="shared" si="2"/>
        <v>0</v>
      </c>
      <c r="EO54" s="49"/>
      <c r="EP54" s="49"/>
      <c r="EQ54" s="49"/>
      <c r="ER54" s="528"/>
      <c r="ES54" s="528"/>
      <c r="ET54" s="528"/>
      <c r="EU54" s="528"/>
      <c r="EV54" s="50"/>
    </row>
    <row r="55" spans="1:152" ht="15.75" customHeight="1" x14ac:dyDescent="0.2">
      <c r="A55" s="144"/>
      <c r="B55" s="108"/>
      <c r="C55" s="109"/>
      <c r="D55" s="538"/>
      <c r="E55" s="539"/>
      <c r="F55" s="540"/>
      <c r="G55" s="540"/>
      <c r="H55" s="543"/>
      <c r="I55" s="543"/>
      <c r="J55" s="543"/>
      <c r="K55" s="543"/>
      <c r="L55" s="543"/>
      <c r="M55" s="543"/>
      <c r="N55" s="543"/>
      <c r="O55" s="543"/>
      <c r="P55" s="543"/>
      <c r="Q55" s="543"/>
      <c r="R55" s="543"/>
      <c r="S55" s="544"/>
      <c r="T55" s="549"/>
      <c r="U55" s="543"/>
      <c r="V55" s="543"/>
      <c r="W55" s="543"/>
      <c r="X55" s="543"/>
      <c r="Y55" s="543"/>
      <c r="Z55" s="543"/>
      <c r="AA55" s="543"/>
      <c r="AB55" s="543"/>
      <c r="AC55" s="543"/>
      <c r="AD55" s="543"/>
      <c r="AE55" s="543"/>
      <c r="AF55" s="543"/>
      <c r="AG55" s="543"/>
      <c r="AH55" s="543"/>
      <c r="AI55" s="543"/>
      <c r="AJ55" s="543"/>
      <c r="AK55" s="543"/>
      <c r="AL55" s="543"/>
      <c r="AM55" s="543"/>
      <c r="AN55" s="543"/>
      <c r="AO55" s="543"/>
      <c r="AP55" s="543"/>
      <c r="AQ55" s="544"/>
      <c r="AR55" s="801" t="s">
        <v>50</v>
      </c>
      <c r="AS55" s="802"/>
      <c r="AT55" s="802"/>
      <c r="AU55" s="802"/>
      <c r="AV55" s="802"/>
      <c r="AW55" s="802"/>
      <c r="AX55" s="802"/>
      <c r="AY55" s="802"/>
      <c r="AZ55" s="802"/>
      <c r="BA55" s="802"/>
      <c r="BB55" s="802"/>
      <c r="BC55" s="802"/>
      <c r="BD55" s="802"/>
      <c r="BE55" s="802"/>
      <c r="BF55" s="802"/>
      <c r="BG55" s="802"/>
      <c r="BH55" s="802"/>
      <c r="BI55" s="802"/>
      <c r="BJ55" s="802"/>
      <c r="BK55" s="802"/>
      <c r="BL55" s="802"/>
      <c r="BM55" s="802"/>
      <c r="BN55" s="802"/>
      <c r="BO55" s="803"/>
      <c r="BP55" s="801" t="s">
        <v>51</v>
      </c>
      <c r="BQ55" s="802"/>
      <c r="BR55" s="802"/>
      <c r="BS55" s="802"/>
      <c r="BT55" s="802"/>
      <c r="BU55" s="802"/>
      <c r="BV55" s="802"/>
      <c r="BW55" s="802"/>
      <c r="BX55" s="802"/>
      <c r="BY55" s="802"/>
      <c r="BZ55" s="802"/>
      <c r="CA55" s="802"/>
      <c r="CB55" s="802"/>
      <c r="CC55" s="802"/>
      <c r="CD55" s="802"/>
      <c r="CE55" s="802"/>
      <c r="CF55" s="802"/>
      <c r="CG55" s="802"/>
      <c r="CH55" s="802"/>
      <c r="CI55" s="802"/>
      <c r="CJ55" s="802"/>
      <c r="CK55" s="802"/>
      <c r="CL55" s="802"/>
      <c r="CM55" s="802"/>
      <c r="CN55" s="802"/>
      <c r="CO55" s="802"/>
      <c r="CP55" s="802"/>
      <c r="CQ55" s="802"/>
      <c r="CR55" s="802"/>
      <c r="CS55" s="802"/>
      <c r="CT55" s="802"/>
      <c r="CU55" s="802"/>
      <c r="CV55" s="802"/>
      <c r="CW55" s="802"/>
      <c r="CX55" s="802"/>
      <c r="CY55" s="802"/>
      <c r="CZ55" s="802"/>
      <c r="DA55" s="802"/>
      <c r="DB55" s="802"/>
      <c r="DC55" s="802"/>
      <c r="DD55" s="802"/>
      <c r="DE55" s="802"/>
      <c r="DF55" s="802"/>
      <c r="DG55" s="802"/>
      <c r="DH55" s="802"/>
      <c r="DI55" s="802"/>
      <c r="DJ55" s="802"/>
      <c r="DK55" s="803"/>
      <c r="DL55" s="700"/>
      <c r="DM55" s="701"/>
      <c r="DN55" s="700"/>
      <c r="DO55" s="701"/>
      <c r="DP55" s="700"/>
      <c r="DQ55" s="701"/>
      <c r="DR55" s="700"/>
      <c r="DS55" s="701"/>
      <c r="DT55" s="700"/>
      <c r="DU55" s="701"/>
      <c r="DV55" s="700"/>
      <c r="DW55" s="701"/>
      <c r="DX55" s="700"/>
      <c r="DY55" s="701"/>
      <c r="DZ55" s="700"/>
      <c r="EA55" s="701"/>
      <c r="EB55" s="700"/>
      <c r="EC55" s="709"/>
      <c r="ED55" s="49"/>
      <c r="EE55" s="523">
        <v>0</v>
      </c>
      <c r="EF55" s="530">
        <v>0</v>
      </c>
      <c r="EG55" s="530">
        <v>0</v>
      </c>
      <c r="EH55" s="524">
        <v>0</v>
      </c>
      <c r="EI55" s="49"/>
      <c r="EJ55" s="49"/>
      <c r="EK55" s="32">
        <f t="shared" si="3"/>
        <v>0</v>
      </c>
      <c r="EL55" s="535">
        <f t="shared" si="0"/>
        <v>0</v>
      </c>
      <c r="EM55" s="535">
        <f t="shared" si="1"/>
        <v>0</v>
      </c>
      <c r="EN55" s="34">
        <f t="shared" si="2"/>
        <v>0</v>
      </c>
      <c r="EO55" s="49"/>
      <c r="EP55" s="49"/>
      <c r="EQ55" s="49"/>
      <c r="ER55" s="519"/>
      <c r="ES55" s="519"/>
      <c r="ET55" s="519"/>
      <c r="EU55" s="519"/>
      <c r="EV55" s="50"/>
    </row>
    <row r="56" spans="1:152" ht="9" hidden="1" customHeight="1" x14ac:dyDescent="0.2">
      <c r="A56" s="144"/>
      <c r="B56" s="129" t="s">
        <v>24</v>
      </c>
      <c r="C56" s="48"/>
      <c r="D56" s="48" t="s">
        <v>19</v>
      </c>
      <c r="E56" s="550" t="s">
        <v>19</v>
      </c>
      <c r="F56" s="717"/>
      <c r="G56" s="717"/>
      <c r="H56" s="716"/>
      <c r="I56" s="716"/>
      <c r="J56" s="716"/>
      <c r="K56" s="716"/>
      <c r="L56" s="716"/>
      <c r="M56" s="716"/>
      <c r="N56" s="716"/>
      <c r="O56" s="716"/>
      <c r="P56" s="716"/>
      <c r="Q56" s="716"/>
      <c r="R56" s="716"/>
      <c r="S56" s="716"/>
      <c r="T56" s="716"/>
      <c r="U56" s="716"/>
      <c r="V56" s="716"/>
      <c r="W56" s="716"/>
      <c r="X56" s="716"/>
      <c r="Y56" s="716"/>
      <c r="Z56" s="716"/>
      <c r="AA56" s="716"/>
      <c r="AB56" s="716"/>
      <c r="AC56" s="716"/>
      <c r="AD56" s="716"/>
      <c r="AE56" s="716"/>
      <c r="AF56" s="716"/>
      <c r="AG56" s="716"/>
      <c r="AH56" s="716"/>
      <c r="AI56" s="716"/>
      <c r="AJ56" s="716"/>
      <c r="AK56" s="716"/>
      <c r="AL56" s="716"/>
      <c r="AM56" s="716"/>
      <c r="AN56" s="716"/>
      <c r="AO56" s="716"/>
      <c r="AP56" s="716"/>
      <c r="AQ56" s="716"/>
      <c r="AR56" s="716"/>
      <c r="AS56" s="716"/>
      <c r="AT56" s="716"/>
      <c r="AU56" s="716"/>
      <c r="AV56" s="716"/>
      <c r="AW56" s="716"/>
      <c r="AX56" s="716"/>
      <c r="AY56" s="716"/>
      <c r="AZ56" s="716"/>
      <c r="BA56" s="716"/>
      <c r="BB56" s="716"/>
      <c r="BC56" s="716"/>
      <c r="BD56" s="716"/>
      <c r="BE56" s="716"/>
      <c r="BF56" s="716"/>
      <c r="BG56" s="716"/>
      <c r="BH56" s="716"/>
      <c r="BI56" s="716"/>
      <c r="BJ56" s="716"/>
      <c r="BK56" s="716"/>
      <c r="BL56" s="716"/>
      <c r="BM56" s="716"/>
      <c r="BN56" s="716"/>
      <c r="BO56" s="716"/>
      <c r="BP56" s="716"/>
      <c r="BQ56" s="716"/>
      <c r="BR56" s="716"/>
      <c r="BS56" s="716"/>
      <c r="BT56" s="716"/>
      <c r="BU56" s="716"/>
      <c r="BV56" s="716"/>
      <c r="BW56" s="716"/>
      <c r="BX56" s="716"/>
      <c r="BY56" s="716"/>
      <c r="BZ56" s="716"/>
      <c r="CA56" s="716"/>
      <c r="CB56" s="716"/>
      <c r="CC56" s="716"/>
      <c r="CD56" s="716"/>
      <c r="CE56" s="716"/>
      <c r="CF56" s="716"/>
      <c r="CG56" s="716"/>
      <c r="CH56" s="716"/>
      <c r="CI56" s="716"/>
      <c r="CJ56" s="716"/>
      <c r="CK56" s="716"/>
      <c r="CL56" s="716"/>
      <c r="CM56" s="716"/>
      <c r="CN56" s="716"/>
      <c r="CO56" s="716"/>
      <c r="CP56" s="716"/>
      <c r="CQ56" s="716"/>
      <c r="CR56" s="716"/>
      <c r="CS56" s="716"/>
      <c r="CT56" s="716"/>
      <c r="CU56" s="716"/>
      <c r="CV56" s="716"/>
      <c r="CW56" s="716"/>
      <c r="CX56" s="716"/>
      <c r="CY56" s="716"/>
      <c r="CZ56" s="716"/>
      <c r="DA56" s="716"/>
      <c r="DB56" s="716"/>
      <c r="DC56" s="716"/>
      <c r="DD56" s="716"/>
      <c r="DE56" s="716"/>
      <c r="DF56" s="716"/>
      <c r="DG56" s="716"/>
      <c r="DH56" s="716"/>
      <c r="DI56" s="716"/>
      <c r="DJ56" s="716"/>
      <c r="DK56" s="716"/>
      <c r="DL56" s="716"/>
      <c r="DM56" s="716"/>
      <c r="DN56" s="716"/>
      <c r="DO56" s="716"/>
      <c r="DP56" s="716"/>
      <c r="DQ56" s="716"/>
      <c r="DR56" s="716"/>
      <c r="DS56" s="716"/>
      <c r="DT56" s="716"/>
      <c r="DU56" s="716"/>
      <c r="DV56" s="716"/>
      <c r="DW56" s="716"/>
      <c r="DX56" s="716"/>
      <c r="DY56" s="716"/>
      <c r="DZ56" s="718"/>
      <c r="EA56" s="722"/>
      <c r="EB56" s="718"/>
      <c r="EC56" s="719"/>
      <c r="ED56" s="49"/>
      <c r="EE56" s="523"/>
      <c r="EF56" s="530"/>
      <c r="EG56" s="530"/>
      <c r="EH56" s="524"/>
      <c r="EI56" s="49"/>
      <c r="EJ56" s="49"/>
      <c r="EK56" s="525">
        <f t="shared" si="3"/>
        <v>0</v>
      </c>
      <c r="EL56" s="533">
        <f t="shared" si="0"/>
        <v>0</v>
      </c>
      <c r="EM56" s="533">
        <f t="shared" si="1"/>
        <v>0</v>
      </c>
      <c r="EN56" s="527">
        <f t="shared" si="2"/>
        <v>0</v>
      </c>
      <c r="EO56" s="49"/>
      <c r="EP56" s="49"/>
      <c r="EQ56" s="49"/>
      <c r="ER56" s="528"/>
      <c r="ES56" s="528"/>
      <c r="ET56" s="528"/>
      <c r="EU56" s="528"/>
      <c r="EV56" s="50"/>
    </row>
    <row r="57" spans="1:152" ht="9" hidden="1" customHeight="1" x14ac:dyDescent="0.2">
      <c r="A57" s="144"/>
      <c r="B57" s="119"/>
      <c r="C57" s="521"/>
      <c r="D57" s="195"/>
      <c r="E57" s="551"/>
      <c r="F57" s="720"/>
      <c r="G57" s="721"/>
      <c r="H57" s="695"/>
      <c r="I57" s="696"/>
      <c r="J57" s="695"/>
      <c r="K57" s="696"/>
      <c r="L57" s="695"/>
      <c r="M57" s="696"/>
      <c r="N57" s="695"/>
      <c r="O57" s="696"/>
      <c r="P57" s="695"/>
      <c r="Q57" s="696"/>
      <c r="R57" s="695"/>
      <c r="S57" s="696"/>
      <c r="T57" s="695"/>
      <c r="U57" s="696"/>
      <c r="V57" s="695"/>
      <c r="W57" s="696"/>
      <c r="X57" s="695"/>
      <c r="Y57" s="696"/>
      <c r="Z57" s="695"/>
      <c r="AA57" s="696"/>
      <c r="AB57" s="695"/>
      <c r="AC57" s="696"/>
      <c r="AD57" s="695"/>
      <c r="AE57" s="696"/>
      <c r="AF57" s="695"/>
      <c r="AG57" s="696"/>
      <c r="AH57" s="695"/>
      <c r="AI57" s="696"/>
      <c r="AJ57" s="695"/>
      <c r="AK57" s="696"/>
      <c r="AL57" s="695"/>
      <c r="AM57" s="696"/>
      <c r="AN57" s="695"/>
      <c r="AO57" s="696"/>
      <c r="AP57" s="695"/>
      <c r="AQ57" s="696"/>
      <c r="AR57" s="695"/>
      <c r="AS57" s="696"/>
      <c r="AT57" s="695"/>
      <c r="AU57" s="696"/>
      <c r="AV57" s="695"/>
      <c r="AW57" s="696"/>
      <c r="AX57" s="695"/>
      <c r="AY57" s="696"/>
      <c r="AZ57" s="695"/>
      <c r="BA57" s="696"/>
      <c r="BB57" s="695"/>
      <c r="BC57" s="696"/>
      <c r="BD57" s="695"/>
      <c r="BE57" s="696"/>
      <c r="BF57" s="695"/>
      <c r="BG57" s="696"/>
      <c r="BH57" s="695"/>
      <c r="BI57" s="696"/>
      <c r="BJ57" s="695"/>
      <c r="BK57" s="696"/>
      <c r="BL57" s="695"/>
      <c r="BM57" s="696"/>
      <c r="BN57" s="695"/>
      <c r="BO57" s="696"/>
      <c r="BP57" s="695"/>
      <c r="BQ57" s="696"/>
      <c r="BR57" s="695"/>
      <c r="BS57" s="696"/>
      <c r="BT57" s="695"/>
      <c r="BU57" s="696"/>
      <c r="BV57" s="695"/>
      <c r="BW57" s="696"/>
      <c r="BX57" s="695"/>
      <c r="BY57" s="696"/>
      <c r="BZ57" s="695"/>
      <c r="CA57" s="696"/>
      <c r="CB57" s="695"/>
      <c r="CC57" s="696"/>
      <c r="CD57" s="695"/>
      <c r="CE57" s="696"/>
      <c r="CF57" s="695"/>
      <c r="CG57" s="696"/>
      <c r="CH57" s="695"/>
      <c r="CI57" s="696"/>
      <c r="CJ57" s="695"/>
      <c r="CK57" s="696"/>
      <c r="CL57" s="695"/>
      <c r="CM57" s="696"/>
      <c r="CN57" s="695"/>
      <c r="CO57" s="696"/>
      <c r="CP57" s="695"/>
      <c r="CQ57" s="696"/>
      <c r="CR57" s="695"/>
      <c r="CS57" s="696"/>
      <c r="CT57" s="695"/>
      <c r="CU57" s="696"/>
      <c r="CV57" s="695"/>
      <c r="CW57" s="696"/>
      <c r="CX57" s="695"/>
      <c r="CY57" s="696"/>
      <c r="CZ57" s="695"/>
      <c r="DA57" s="696"/>
      <c r="DB57" s="695"/>
      <c r="DC57" s="696"/>
      <c r="DD57" s="695"/>
      <c r="DE57" s="696"/>
      <c r="DF57" s="695"/>
      <c r="DG57" s="696"/>
      <c r="DH57" s="695"/>
      <c r="DI57" s="696"/>
      <c r="DJ57" s="695"/>
      <c r="DK57" s="696"/>
      <c r="DL57" s="695"/>
      <c r="DM57" s="696"/>
      <c r="DN57" s="695"/>
      <c r="DO57" s="696"/>
      <c r="DP57" s="695"/>
      <c r="DQ57" s="696"/>
      <c r="DR57" s="695"/>
      <c r="DS57" s="696"/>
      <c r="DT57" s="695"/>
      <c r="DU57" s="696"/>
      <c r="DV57" s="695"/>
      <c r="DW57" s="696"/>
      <c r="DX57" s="695"/>
      <c r="DY57" s="696"/>
      <c r="DZ57" s="695"/>
      <c r="EA57" s="696"/>
      <c r="EB57" s="695"/>
      <c r="EC57" s="697"/>
      <c r="ED57" s="49"/>
      <c r="EE57" s="523"/>
      <c r="EF57" s="530"/>
      <c r="EG57" s="530"/>
      <c r="EH57" s="524"/>
      <c r="EI57" s="49"/>
      <c r="EJ57" s="49"/>
      <c r="EK57" s="32">
        <f t="shared" si="3"/>
        <v>0</v>
      </c>
      <c r="EL57" s="535">
        <f t="shared" si="0"/>
        <v>0</v>
      </c>
      <c r="EM57" s="535">
        <f t="shared" si="1"/>
        <v>0</v>
      </c>
      <c r="EN57" s="34">
        <f t="shared" si="2"/>
        <v>0</v>
      </c>
      <c r="EO57" s="49"/>
      <c r="EP57" s="49"/>
      <c r="EQ57" s="49"/>
      <c r="ER57" s="519"/>
      <c r="ES57" s="519"/>
      <c r="ET57" s="519"/>
      <c r="EU57" s="519"/>
      <c r="EV57" s="50"/>
    </row>
    <row r="58" spans="1:152" ht="9" hidden="1" customHeight="1" x14ac:dyDescent="0.2">
      <c r="A58" s="144"/>
      <c r="B58" s="552" t="s">
        <v>23</v>
      </c>
      <c r="C58" s="521"/>
      <c r="D58" s="521" t="s">
        <v>19</v>
      </c>
      <c r="E58" s="551" t="s">
        <v>19</v>
      </c>
      <c r="F58" s="723"/>
      <c r="G58" s="723"/>
      <c r="H58" s="693"/>
      <c r="I58" s="693"/>
      <c r="J58" s="693"/>
      <c r="K58" s="693"/>
      <c r="L58" s="693"/>
      <c r="M58" s="693"/>
      <c r="N58" s="693"/>
      <c r="O58" s="693"/>
      <c r="P58" s="693"/>
      <c r="Q58" s="693"/>
      <c r="R58" s="693"/>
      <c r="S58" s="693"/>
      <c r="T58" s="693"/>
      <c r="U58" s="693"/>
      <c r="V58" s="693"/>
      <c r="W58" s="693"/>
      <c r="X58" s="693"/>
      <c r="Y58" s="693"/>
      <c r="Z58" s="693"/>
      <c r="AA58" s="693"/>
      <c r="AB58" s="693"/>
      <c r="AC58" s="693"/>
      <c r="AD58" s="693"/>
      <c r="AE58" s="693"/>
      <c r="AF58" s="693"/>
      <c r="AG58" s="693"/>
      <c r="AH58" s="693"/>
      <c r="AI58" s="693"/>
      <c r="AJ58" s="693"/>
      <c r="AK58" s="693"/>
      <c r="AL58" s="693"/>
      <c r="AM58" s="693"/>
      <c r="AN58" s="693"/>
      <c r="AO58" s="693"/>
      <c r="AP58" s="693"/>
      <c r="AQ58" s="693"/>
      <c r="AR58" s="693"/>
      <c r="AS58" s="693"/>
      <c r="AT58" s="693"/>
      <c r="AU58" s="693"/>
      <c r="AV58" s="693"/>
      <c r="AW58" s="693"/>
      <c r="AX58" s="693"/>
      <c r="AY58" s="693"/>
      <c r="AZ58" s="693"/>
      <c r="BA58" s="693"/>
      <c r="BB58" s="693"/>
      <c r="BC58" s="693"/>
      <c r="BD58" s="693"/>
      <c r="BE58" s="693"/>
      <c r="BF58" s="693"/>
      <c r="BG58" s="693"/>
      <c r="BH58" s="693"/>
      <c r="BI58" s="693"/>
      <c r="BJ58" s="693"/>
      <c r="BK58" s="693"/>
      <c r="BL58" s="693"/>
      <c r="BM58" s="693"/>
      <c r="BN58" s="693"/>
      <c r="BO58" s="693"/>
      <c r="BP58" s="693"/>
      <c r="BQ58" s="693"/>
      <c r="BR58" s="693"/>
      <c r="BS58" s="693"/>
      <c r="BT58" s="693"/>
      <c r="BU58" s="693"/>
      <c r="BV58" s="693"/>
      <c r="BW58" s="693"/>
      <c r="BX58" s="693"/>
      <c r="BY58" s="693"/>
      <c r="BZ58" s="693"/>
      <c r="CA58" s="693"/>
      <c r="CB58" s="693"/>
      <c r="CC58" s="693"/>
      <c r="CD58" s="693"/>
      <c r="CE58" s="693"/>
      <c r="CF58" s="693"/>
      <c r="CG58" s="693"/>
      <c r="CH58" s="693"/>
      <c r="CI58" s="693"/>
      <c r="CJ58" s="693"/>
      <c r="CK58" s="693"/>
      <c r="CL58" s="693"/>
      <c r="CM58" s="693"/>
      <c r="CN58" s="693"/>
      <c r="CO58" s="693"/>
      <c r="CP58" s="693"/>
      <c r="CQ58" s="693"/>
      <c r="CR58" s="693"/>
      <c r="CS58" s="693"/>
      <c r="CT58" s="693"/>
      <c r="CU58" s="693"/>
      <c r="CV58" s="693"/>
      <c r="CW58" s="693"/>
      <c r="CX58" s="693"/>
      <c r="CY58" s="693"/>
      <c r="CZ58" s="693"/>
      <c r="DA58" s="693"/>
      <c r="DB58" s="693"/>
      <c r="DC58" s="693"/>
      <c r="DD58" s="693"/>
      <c r="DE58" s="693"/>
      <c r="DF58" s="693"/>
      <c r="DG58" s="693"/>
      <c r="DH58" s="693"/>
      <c r="DI58" s="693"/>
      <c r="DJ58" s="693"/>
      <c r="DK58" s="693"/>
      <c r="DL58" s="693"/>
      <c r="DM58" s="693"/>
      <c r="DN58" s="693"/>
      <c r="DO58" s="693"/>
      <c r="DP58" s="693"/>
      <c r="DQ58" s="693"/>
      <c r="DR58" s="693"/>
      <c r="DS58" s="693"/>
      <c r="DT58" s="693"/>
      <c r="DU58" s="693"/>
      <c r="DV58" s="693"/>
      <c r="DW58" s="693"/>
      <c r="DX58" s="693"/>
      <c r="DY58" s="693"/>
      <c r="DZ58" s="695"/>
      <c r="EA58" s="696"/>
      <c r="EB58" s="695"/>
      <c r="EC58" s="697"/>
      <c r="ED58" s="49"/>
      <c r="EE58" s="523"/>
      <c r="EF58" s="530"/>
      <c r="EG58" s="530"/>
      <c r="EH58" s="524"/>
      <c r="EI58" s="49"/>
      <c r="EJ58" s="49"/>
      <c r="EK58" s="525">
        <f t="shared" si="3"/>
        <v>0</v>
      </c>
      <c r="EL58" s="533">
        <f t="shared" si="0"/>
        <v>0</v>
      </c>
      <c r="EM58" s="533">
        <f t="shared" si="1"/>
        <v>0</v>
      </c>
      <c r="EN58" s="527">
        <f t="shared" si="2"/>
        <v>0</v>
      </c>
      <c r="EO58" s="49"/>
      <c r="EP58" s="49"/>
      <c r="EQ58" s="49"/>
      <c r="ER58" s="528"/>
      <c r="ES58" s="528"/>
      <c r="ET58" s="528"/>
      <c r="EU58" s="528"/>
      <c r="EV58" s="50"/>
    </row>
    <row r="59" spans="1:152" ht="9" hidden="1" customHeight="1" x14ac:dyDescent="0.2">
      <c r="A59" s="144"/>
      <c r="B59" s="552"/>
      <c r="C59" s="521"/>
      <c r="D59" s="195"/>
      <c r="E59" s="551"/>
      <c r="F59" s="720"/>
      <c r="G59" s="721"/>
      <c r="H59" s="695"/>
      <c r="I59" s="696"/>
      <c r="J59" s="695"/>
      <c r="K59" s="696"/>
      <c r="L59" s="695"/>
      <c r="M59" s="696"/>
      <c r="N59" s="695"/>
      <c r="O59" s="696"/>
      <c r="P59" s="695"/>
      <c r="Q59" s="696"/>
      <c r="R59" s="695"/>
      <c r="S59" s="696"/>
      <c r="T59" s="695"/>
      <c r="U59" s="696"/>
      <c r="V59" s="695"/>
      <c r="W59" s="696"/>
      <c r="X59" s="695"/>
      <c r="Y59" s="696"/>
      <c r="Z59" s="695"/>
      <c r="AA59" s="696"/>
      <c r="AB59" s="695"/>
      <c r="AC59" s="696"/>
      <c r="AD59" s="695"/>
      <c r="AE59" s="696"/>
      <c r="AF59" s="695"/>
      <c r="AG59" s="696"/>
      <c r="AH59" s="695"/>
      <c r="AI59" s="696"/>
      <c r="AJ59" s="695"/>
      <c r="AK59" s="696"/>
      <c r="AL59" s="695"/>
      <c r="AM59" s="696"/>
      <c r="AN59" s="695"/>
      <c r="AO59" s="696"/>
      <c r="AP59" s="695"/>
      <c r="AQ59" s="696"/>
      <c r="AR59" s="695"/>
      <c r="AS59" s="696"/>
      <c r="AT59" s="695"/>
      <c r="AU59" s="696"/>
      <c r="AV59" s="695"/>
      <c r="AW59" s="696"/>
      <c r="AX59" s="695"/>
      <c r="AY59" s="696"/>
      <c r="AZ59" s="695"/>
      <c r="BA59" s="696"/>
      <c r="BB59" s="695"/>
      <c r="BC59" s="696"/>
      <c r="BD59" s="695"/>
      <c r="BE59" s="696"/>
      <c r="BF59" s="695"/>
      <c r="BG59" s="696"/>
      <c r="BH59" s="695"/>
      <c r="BI59" s="696"/>
      <c r="BJ59" s="695"/>
      <c r="BK59" s="696"/>
      <c r="BL59" s="695"/>
      <c r="BM59" s="696"/>
      <c r="BN59" s="695"/>
      <c r="BO59" s="696"/>
      <c r="BP59" s="695"/>
      <c r="BQ59" s="696"/>
      <c r="BR59" s="695"/>
      <c r="BS59" s="696"/>
      <c r="BT59" s="695"/>
      <c r="BU59" s="696"/>
      <c r="BV59" s="695"/>
      <c r="BW59" s="696"/>
      <c r="BX59" s="695"/>
      <c r="BY59" s="696"/>
      <c r="BZ59" s="695"/>
      <c r="CA59" s="696"/>
      <c r="CB59" s="695"/>
      <c r="CC59" s="696"/>
      <c r="CD59" s="695"/>
      <c r="CE59" s="696"/>
      <c r="CF59" s="695"/>
      <c r="CG59" s="696"/>
      <c r="CH59" s="695"/>
      <c r="CI59" s="696"/>
      <c r="CJ59" s="695"/>
      <c r="CK59" s="696"/>
      <c r="CL59" s="695"/>
      <c r="CM59" s="696"/>
      <c r="CN59" s="695"/>
      <c r="CO59" s="696"/>
      <c r="CP59" s="695"/>
      <c r="CQ59" s="696"/>
      <c r="CR59" s="695"/>
      <c r="CS59" s="696"/>
      <c r="CT59" s="695"/>
      <c r="CU59" s="696"/>
      <c r="CV59" s="695"/>
      <c r="CW59" s="696"/>
      <c r="CX59" s="695"/>
      <c r="CY59" s="696"/>
      <c r="CZ59" s="695"/>
      <c r="DA59" s="696"/>
      <c r="DB59" s="695"/>
      <c r="DC59" s="696"/>
      <c r="DD59" s="695"/>
      <c r="DE59" s="696"/>
      <c r="DF59" s="695"/>
      <c r="DG59" s="696"/>
      <c r="DH59" s="695"/>
      <c r="DI59" s="696"/>
      <c r="DJ59" s="695"/>
      <c r="DK59" s="696"/>
      <c r="DL59" s="695"/>
      <c r="DM59" s="696"/>
      <c r="DN59" s="695"/>
      <c r="DO59" s="696"/>
      <c r="DP59" s="695"/>
      <c r="DQ59" s="696"/>
      <c r="DR59" s="695"/>
      <c r="DS59" s="696"/>
      <c r="DT59" s="695"/>
      <c r="DU59" s="696"/>
      <c r="DV59" s="695"/>
      <c r="DW59" s="696"/>
      <c r="DX59" s="695"/>
      <c r="DY59" s="696"/>
      <c r="DZ59" s="695"/>
      <c r="EA59" s="696"/>
      <c r="EB59" s="695"/>
      <c r="EC59" s="697"/>
      <c r="ED59" s="49"/>
      <c r="EE59" s="523"/>
      <c r="EF59" s="530"/>
      <c r="EG59" s="530"/>
      <c r="EH59" s="524"/>
      <c r="EI59" s="49"/>
      <c r="EJ59" s="49"/>
      <c r="EK59" s="32">
        <f t="shared" si="3"/>
        <v>0</v>
      </c>
      <c r="EL59" s="535">
        <f t="shared" si="0"/>
        <v>0</v>
      </c>
      <c r="EM59" s="535">
        <f t="shared" si="1"/>
        <v>0</v>
      </c>
      <c r="EN59" s="34">
        <f t="shared" si="2"/>
        <v>0</v>
      </c>
      <c r="EO59" s="49"/>
      <c r="EP59" s="49"/>
      <c r="EQ59" s="49"/>
      <c r="ER59" s="519"/>
      <c r="ES59" s="519"/>
      <c r="ET59" s="519"/>
      <c r="EU59" s="519"/>
      <c r="EV59" s="50"/>
    </row>
    <row r="60" spans="1:152" ht="9" hidden="1" customHeight="1" x14ac:dyDescent="0.2">
      <c r="A60" s="144"/>
      <c r="B60" s="119" t="s">
        <v>25</v>
      </c>
      <c r="C60" s="521"/>
      <c r="D60" s="521" t="s">
        <v>19</v>
      </c>
      <c r="E60" s="551" t="s">
        <v>19</v>
      </c>
      <c r="F60" s="723"/>
      <c r="G60" s="723"/>
      <c r="H60" s="693"/>
      <c r="I60" s="693"/>
      <c r="J60" s="693"/>
      <c r="K60" s="693"/>
      <c r="L60" s="693"/>
      <c r="M60" s="693"/>
      <c r="N60" s="693"/>
      <c r="O60" s="693"/>
      <c r="P60" s="693"/>
      <c r="Q60" s="693"/>
      <c r="R60" s="693"/>
      <c r="S60" s="693"/>
      <c r="T60" s="693"/>
      <c r="U60" s="693"/>
      <c r="V60" s="693"/>
      <c r="W60" s="693"/>
      <c r="X60" s="693"/>
      <c r="Y60" s="693"/>
      <c r="Z60" s="693"/>
      <c r="AA60" s="693"/>
      <c r="AB60" s="693"/>
      <c r="AC60" s="693"/>
      <c r="AD60" s="693"/>
      <c r="AE60" s="693"/>
      <c r="AF60" s="693"/>
      <c r="AG60" s="693"/>
      <c r="AH60" s="693"/>
      <c r="AI60" s="693"/>
      <c r="AJ60" s="693"/>
      <c r="AK60" s="693"/>
      <c r="AL60" s="693"/>
      <c r="AM60" s="693"/>
      <c r="AN60" s="693"/>
      <c r="AO60" s="693"/>
      <c r="AP60" s="693"/>
      <c r="AQ60" s="693"/>
      <c r="AR60" s="693"/>
      <c r="AS60" s="693"/>
      <c r="AT60" s="693"/>
      <c r="AU60" s="693"/>
      <c r="AV60" s="693"/>
      <c r="AW60" s="693"/>
      <c r="AX60" s="693"/>
      <c r="AY60" s="693"/>
      <c r="AZ60" s="693"/>
      <c r="BA60" s="693"/>
      <c r="BB60" s="693"/>
      <c r="BC60" s="693"/>
      <c r="BD60" s="693"/>
      <c r="BE60" s="693"/>
      <c r="BF60" s="693"/>
      <c r="BG60" s="693"/>
      <c r="BH60" s="693"/>
      <c r="BI60" s="693"/>
      <c r="BJ60" s="693"/>
      <c r="BK60" s="693"/>
      <c r="BL60" s="693"/>
      <c r="BM60" s="693"/>
      <c r="BN60" s="693"/>
      <c r="BO60" s="693"/>
      <c r="BP60" s="693"/>
      <c r="BQ60" s="693"/>
      <c r="BR60" s="693"/>
      <c r="BS60" s="693"/>
      <c r="BT60" s="693"/>
      <c r="BU60" s="693"/>
      <c r="BV60" s="693"/>
      <c r="BW60" s="693"/>
      <c r="BX60" s="693"/>
      <c r="BY60" s="693"/>
      <c r="BZ60" s="693"/>
      <c r="CA60" s="693"/>
      <c r="CB60" s="693"/>
      <c r="CC60" s="693"/>
      <c r="CD60" s="693"/>
      <c r="CE60" s="693"/>
      <c r="CF60" s="693"/>
      <c r="CG60" s="693"/>
      <c r="CH60" s="693"/>
      <c r="CI60" s="693"/>
      <c r="CJ60" s="693"/>
      <c r="CK60" s="693"/>
      <c r="CL60" s="693"/>
      <c r="CM60" s="693"/>
      <c r="CN60" s="693"/>
      <c r="CO60" s="693"/>
      <c r="CP60" s="693"/>
      <c r="CQ60" s="693"/>
      <c r="CR60" s="693"/>
      <c r="CS60" s="693"/>
      <c r="CT60" s="693"/>
      <c r="CU60" s="693"/>
      <c r="CV60" s="693"/>
      <c r="CW60" s="693"/>
      <c r="CX60" s="693"/>
      <c r="CY60" s="693"/>
      <c r="CZ60" s="693"/>
      <c r="DA60" s="693"/>
      <c r="DB60" s="693"/>
      <c r="DC60" s="693"/>
      <c r="DD60" s="693"/>
      <c r="DE60" s="693"/>
      <c r="DF60" s="693"/>
      <c r="DG60" s="693"/>
      <c r="DH60" s="693"/>
      <c r="DI60" s="693"/>
      <c r="DJ60" s="693"/>
      <c r="DK60" s="693"/>
      <c r="DL60" s="693"/>
      <c r="DM60" s="693"/>
      <c r="DN60" s="693"/>
      <c r="DO60" s="693"/>
      <c r="DP60" s="693"/>
      <c r="DQ60" s="693"/>
      <c r="DR60" s="693"/>
      <c r="DS60" s="693"/>
      <c r="DT60" s="693"/>
      <c r="DU60" s="693"/>
      <c r="DV60" s="693"/>
      <c r="DW60" s="693"/>
      <c r="DX60" s="693"/>
      <c r="DY60" s="693"/>
      <c r="DZ60" s="695"/>
      <c r="EA60" s="696"/>
      <c r="EB60" s="695"/>
      <c r="EC60" s="697"/>
      <c r="ED60" s="49"/>
      <c r="EE60" s="523"/>
      <c r="EF60" s="530"/>
      <c r="EG60" s="530"/>
      <c r="EH60" s="524"/>
      <c r="EI60" s="49"/>
      <c r="EJ60" s="49"/>
      <c r="EK60" s="525">
        <f t="shared" si="3"/>
        <v>0</v>
      </c>
      <c r="EL60" s="533">
        <f t="shared" si="0"/>
        <v>0</v>
      </c>
      <c r="EM60" s="533">
        <f t="shared" si="1"/>
        <v>0</v>
      </c>
      <c r="EN60" s="527">
        <f t="shared" si="2"/>
        <v>0</v>
      </c>
      <c r="EO60" s="49"/>
      <c r="EP60" s="49"/>
      <c r="EQ60" s="49"/>
      <c r="ER60" s="528"/>
      <c r="ES60" s="528"/>
      <c r="ET60" s="528"/>
      <c r="EU60" s="528"/>
      <c r="EV60" s="50"/>
    </row>
    <row r="61" spans="1:152" ht="9" hidden="1" customHeight="1" x14ac:dyDescent="0.2">
      <c r="A61" s="144"/>
      <c r="B61" s="132"/>
      <c r="C61" s="103"/>
      <c r="D61" s="195"/>
      <c r="E61" s="553"/>
      <c r="F61" s="775"/>
      <c r="G61" s="776"/>
      <c r="H61" s="771"/>
      <c r="I61" s="772"/>
      <c r="J61" s="771"/>
      <c r="K61" s="772"/>
      <c r="L61" s="771"/>
      <c r="M61" s="772"/>
      <c r="N61" s="771"/>
      <c r="O61" s="772"/>
      <c r="P61" s="771"/>
      <c r="Q61" s="772"/>
      <c r="R61" s="771"/>
      <c r="S61" s="772"/>
      <c r="T61" s="771"/>
      <c r="U61" s="772"/>
      <c r="V61" s="771"/>
      <c r="W61" s="772"/>
      <c r="X61" s="771"/>
      <c r="Y61" s="772"/>
      <c r="Z61" s="771"/>
      <c r="AA61" s="772"/>
      <c r="AB61" s="771"/>
      <c r="AC61" s="772"/>
      <c r="AD61" s="771"/>
      <c r="AE61" s="772"/>
      <c r="AF61" s="771"/>
      <c r="AG61" s="772"/>
      <c r="AH61" s="771"/>
      <c r="AI61" s="772"/>
      <c r="AJ61" s="771"/>
      <c r="AK61" s="772"/>
      <c r="AL61" s="771"/>
      <c r="AM61" s="772"/>
      <c r="AN61" s="771"/>
      <c r="AO61" s="772"/>
      <c r="AP61" s="771"/>
      <c r="AQ61" s="772"/>
      <c r="AR61" s="771"/>
      <c r="AS61" s="772"/>
      <c r="AT61" s="771"/>
      <c r="AU61" s="772"/>
      <c r="AV61" s="771"/>
      <c r="AW61" s="772"/>
      <c r="AX61" s="771"/>
      <c r="AY61" s="772"/>
      <c r="AZ61" s="771"/>
      <c r="BA61" s="772"/>
      <c r="BB61" s="771"/>
      <c r="BC61" s="772"/>
      <c r="BD61" s="771"/>
      <c r="BE61" s="772"/>
      <c r="BF61" s="771"/>
      <c r="BG61" s="772"/>
      <c r="BH61" s="771"/>
      <c r="BI61" s="772"/>
      <c r="BJ61" s="771"/>
      <c r="BK61" s="772"/>
      <c r="BL61" s="771"/>
      <c r="BM61" s="772"/>
      <c r="BN61" s="771"/>
      <c r="BO61" s="772"/>
      <c r="BP61" s="771"/>
      <c r="BQ61" s="772"/>
      <c r="BR61" s="771"/>
      <c r="BS61" s="772"/>
      <c r="BT61" s="771"/>
      <c r="BU61" s="772"/>
      <c r="BV61" s="771"/>
      <c r="BW61" s="772"/>
      <c r="BX61" s="771"/>
      <c r="BY61" s="772"/>
      <c r="BZ61" s="771"/>
      <c r="CA61" s="772"/>
      <c r="CB61" s="771"/>
      <c r="CC61" s="772"/>
      <c r="CD61" s="771"/>
      <c r="CE61" s="772"/>
      <c r="CF61" s="771"/>
      <c r="CG61" s="772"/>
      <c r="CH61" s="771"/>
      <c r="CI61" s="772"/>
      <c r="CJ61" s="771"/>
      <c r="CK61" s="772"/>
      <c r="CL61" s="771"/>
      <c r="CM61" s="772"/>
      <c r="CN61" s="771"/>
      <c r="CO61" s="772"/>
      <c r="CP61" s="771"/>
      <c r="CQ61" s="772"/>
      <c r="CR61" s="771"/>
      <c r="CS61" s="772"/>
      <c r="CT61" s="771"/>
      <c r="CU61" s="772"/>
      <c r="CV61" s="771"/>
      <c r="CW61" s="772"/>
      <c r="CX61" s="771"/>
      <c r="CY61" s="772"/>
      <c r="CZ61" s="771"/>
      <c r="DA61" s="772"/>
      <c r="DB61" s="771"/>
      <c r="DC61" s="772"/>
      <c r="DD61" s="771"/>
      <c r="DE61" s="772"/>
      <c r="DF61" s="771"/>
      <c r="DG61" s="772"/>
      <c r="DH61" s="771"/>
      <c r="DI61" s="772"/>
      <c r="DJ61" s="771"/>
      <c r="DK61" s="772"/>
      <c r="DL61" s="771"/>
      <c r="DM61" s="772"/>
      <c r="DN61" s="771"/>
      <c r="DO61" s="772"/>
      <c r="DP61" s="771"/>
      <c r="DQ61" s="772"/>
      <c r="DR61" s="771"/>
      <c r="DS61" s="772"/>
      <c r="DT61" s="771"/>
      <c r="DU61" s="772"/>
      <c r="DV61" s="771"/>
      <c r="DW61" s="772"/>
      <c r="DX61" s="771"/>
      <c r="DY61" s="772"/>
      <c r="DZ61" s="771"/>
      <c r="EA61" s="772"/>
      <c r="EB61" s="771"/>
      <c r="EC61" s="800"/>
      <c r="ED61" s="49"/>
      <c r="EE61" s="523"/>
      <c r="EF61" s="530"/>
      <c r="EG61" s="530"/>
      <c r="EH61" s="524"/>
      <c r="EI61" s="49"/>
      <c r="EJ61" s="49"/>
      <c r="EK61" s="32">
        <f t="shared" si="3"/>
        <v>0</v>
      </c>
      <c r="EL61" s="535">
        <f t="shared" si="0"/>
        <v>0</v>
      </c>
      <c r="EM61" s="535">
        <f t="shared" si="1"/>
        <v>0</v>
      </c>
      <c r="EN61" s="34">
        <f t="shared" si="2"/>
        <v>0</v>
      </c>
      <c r="EO61" s="49"/>
      <c r="EP61" s="49"/>
      <c r="EQ61" s="49"/>
      <c r="ER61" s="519"/>
      <c r="ES61" s="519"/>
      <c r="ET61" s="519"/>
      <c r="EU61" s="519"/>
      <c r="EV61" s="50"/>
    </row>
    <row r="62" spans="1:152" ht="5.25" customHeight="1" thickBot="1" x14ac:dyDescent="0.25">
      <c r="B62" s="116"/>
      <c r="C62" s="117"/>
      <c r="D62" s="118"/>
      <c r="E62" s="20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E62" s="10"/>
      <c r="EF62" s="10"/>
      <c r="EG62" s="10"/>
      <c r="EH62" s="10"/>
      <c r="EK62" s="67"/>
      <c r="EL62" s="67"/>
      <c r="EM62" s="67"/>
      <c r="EN62" s="67"/>
      <c r="EQ62" s="144"/>
      <c r="ER62" s="482"/>
      <c r="ES62" s="482"/>
      <c r="ET62" s="482"/>
      <c r="EU62" s="482"/>
      <c r="EV62" s="50"/>
    </row>
    <row r="63" spans="1:152" ht="9" customHeight="1" thickBot="1" x14ac:dyDescent="0.25">
      <c r="B63" s="187"/>
      <c r="C63" s="729" t="s">
        <v>80</v>
      </c>
      <c r="D63" s="730"/>
      <c r="E63" s="554"/>
      <c r="F63" s="768">
        <f>SUM(F18:G61)</f>
        <v>0</v>
      </c>
      <c r="G63" s="725"/>
      <c r="H63" s="724">
        <f>SUM(H18:I61)</f>
        <v>40</v>
      </c>
      <c r="I63" s="725"/>
      <c r="J63" s="725">
        <f>SUM(J18:K61)</f>
        <v>40</v>
      </c>
      <c r="K63" s="725"/>
      <c r="L63" s="725">
        <f>SUM(L18:M61)</f>
        <v>40</v>
      </c>
      <c r="M63" s="725"/>
      <c r="N63" s="725">
        <f>SUM(N18:O61)</f>
        <v>40</v>
      </c>
      <c r="O63" s="725"/>
      <c r="P63" s="725">
        <f>SUM(P18:Q61)</f>
        <v>40</v>
      </c>
      <c r="Q63" s="725"/>
      <c r="R63" s="726">
        <f>SUM(R18:S61)</f>
        <v>40</v>
      </c>
      <c r="S63" s="727"/>
      <c r="T63" s="728">
        <f>SUM(T18:U61)</f>
        <v>60</v>
      </c>
      <c r="U63" s="725"/>
      <c r="V63" s="725">
        <f>SUM(V18:W61)</f>
        <v>60</v>
      </c>
      <c r="W63" s="725"/>
      <c r="X63" s="725">
        <f>SUM(X18:Y61)</f>
        <v>60</v>
      </c>
      <c r="Y63" s="725"/>
      <c r="Z63" s="725">
        <f>SUM(Z18:AA61)</f>
        <v>60</v>
      </c>
      <c r="AA63" s="725"/>
      <c r="AB63" s="725">
        <f>SUM(AB18:AC61)</f>
        <v>60</v>
      </c>
      <c r="AC63" s="725"/>
      <c r="AD63" s="725">
        <f>SUM(AD18:AE61)</f>
        <v>60</v>
      </c>
      <c r="AE63" s="725"/>
      <c r="AF63" s="725">
        <f>SUM(AF18:AG61)</f>
        <v>60</v>
      </c>
      <c r="AG63" s="725"/>
      <c r="AH63" s="724">
        <f>SUM(AH18:AI61)</f>
        <v>60</v>
      </c>
      <c r="AI63" s="725"/>
      <c r="AJ63" s="725">
        <f>SUM(AJ18:AK61)</f>
        <v>60</v>
      </c>
      <c r="AK63" s="725"/>
      <c r="AL63" s="725">
        <f>SUM(AL18:AM61)</f>
        <v>60</v>
      </c>
      <c r="AM63" s="725"/>
      <c r="AN63" s="725">
        <f>SUM(AN18:AO61)</f>
        <v>60</v>
      </c>
      <c r="AO63" s="725"/>
      <c r="AP63" s="726">
        <f>SUM(AP18:AQ61)</f>
        <v>50</v>
      </c>
      <c r="AQ63" s="727"/>
      <c r="AR63" s="728">
        <f>SUM(AR18:AS61)</f>
        <v>70</v>
      </c>
      <c r="AS63" s="725"/>
      <c r="AT63" s="725">
        <f>SUM(AT18:AU61)</f>
        <v>80</v>
      </c>
      <c r="AU63" s="725"/>
      <c r="AV63" s="725">
        <f>SUM(AV18:AW61)</f>
        <v>80</v>
      </c>
      <c r="AW63" s="725"/>
      <c r="AX63" s="725">
        <f>SUM(AX18:AY61)</f>
        <v>80</v>
      </c>
      <c r="AY63" s="725"/>
      <c r="AZ63" s="725">
        <f>SUM(AZ18:BA61)</f>
        <v>80</v>
      </c>
      <c r="BA63" s="725"/>
      <c r="BB63" s="725">
        <f>SUM(BB18:BC61)</f>
        <v>80</v>
      </c>
      <c r="BC63" s="725"/>
      <c r="BD63" s="725">
        <f>SUM(BD18:BE61)</f>
        <v>80</v>
      </c>
      <c r="BE63" s="725"/>
      <c r="BF63" s="724">
        <f>SUM(BF18:BG61)</f>
        <v>80</v>
      </c>
      <c r="BG63" s="725"/>
      <c r="BH63" s="725">
        <f>SUM(BH18:BI61)</f>
        <v>80</v>
      </c>
      <c r="BI63" s="725"/>
      <c r="BJ63" s="725">
        <f>SUM(BJ18:BK61)</f>
        <v>80</v>
      </c>
      <c r="BK63" s="725"/>
      <c r="BL63" s="725">
        <f>SUM(BL18:BM61)</f>
        <v>80</v>
      </c>
      <c r="BM63" s="725"/>
      <c r="BN63" s="726">
        <f>SUM(BN18:BO61)</f>
        <v>60</v>
      </c>
      <c r="BO63" s="727"/>
      <c r="BP63" s="728">
        <f>SUM(BP18:BQ61)</f>
        <v>55</v>
      </c>
      <c r="BQ63" s="725"/>
      <c r="BR63" s="725">
        <f>SUM(BR18:BS61)</f>
        <v>70</v>
      </c>
      <c r="BS63" s="725"/>
      <c r="BT63" s="725">
        <f>SUM(BT18:BU61)</f>
        <v>70</v>
      </c>
      <c r="BU63" s="725"/>
      <c r="BV63" s="724">
        <f>SUM(BV18:BW61)</f>
        <v>70</v>
      </c>
      <c r="BW63" s="725"/>
      <c r="BX63" s="725">
        <f>SUM(BX18:BY61)</f>
        <v>70</v>
      </c>
      <c r="BY63" s="725"/>
      <c r="BZ63" s="725">
        <f>SUM(BZ18:CA61)</f>
        <v>70</v>
      </c>
      <c r="CA63" s="725"/>
      <c r="CB63" s="725">
        <f>SUM(CB18:CC61)</f>
        <v>70</v>
      </c>
      <c r="CC63" s="725"/>
      <c r="CD63" s="725">
        <f>SUM(CD18:CE61)</f>
        <v>60</v>
      </c>
      <c r="CE63" s="725"/>
      <c r="CF63" s="725">
        <f>SUM(CF18:CG61)</f>
        <v>60</v>
      </c>
      <c r="CG63" s="725"/>
      <c r="CH63" s="725">
        <f>SUM(CH18:CI61)</f>
        <v>60</v>
      </c>
      <c r="CI63" s="725"/>
      <c r="CJ63" s="725">
        <f>SUM(CJ18:CK61)</f>
        <v>60</v>
      </c>
      <c r="CK63" s="725"/>
      <c r="CL63" s="726">
        <f>SUM(CL18:CM61)</f>
        <v>50</v>
      </c>
      <c r="CM63" s="727"/>
      <c r="CN63" s="728">
        <f>SUM(CN18:CO61)</f>
        <v>60</v>
      </c>
      <c r="CO63" s="725"/>
      <c r="CP63" s="725">
        <f>SUM(CP18:CQ61)</f>
        <v>70</v>
      </c>
      <c r="CQ63" s="725"/>
      <c r="CR63" s="725">
        <f>SUM(CR18:CS61)</f>
        <v>70</v>
      </c>
      <c r="CS63" s="725"/>
      <c r="CT63" s="725">
        <f>SUM(CT18:CU61)</f>
        <v>70</v>
      </c>
      <c r="CU63" s="725"/>
      <c r="CV63" s="725">
        <f>SUM(CV18:CW61)</f>
        <v>70</v>
      </c>
      <c r="CW63" s="725"/>
      <c r="CX63" s="725">
        <f>SUM(CX18:CY61)</f>
        <v>70</v>
      </c>
      <c r="CY63" s="725"/>
      <c r="CZ63" s="725">
        <f>SUM(CZ18:DA61)</f>
        <v>60</v>
      </c>
      <c r="DA63" s="725"/>
      <c r="DB63" s="725">
        <f>SUM(DB18:DC61)</f>
        <v>60</v>
      </c>
      <c r="DC63" s="725"/>
      <c r="DD63" s="725">
        <f>SUM(DD18:DE61)</f>
        <v>60</v>
      </c>
      <c r="DE63" s="725"/>
      <c r="DF63" s="725">
        <f>SUM(DF18:DG61)</f>
        <v>60</v>
      </c>
      <c r="DG63" s="725"/>
      <c r="DH63" s="725">
        <f>SUM(DH18:DI61)</f>
        <v>60</v>
      </c>
      <c r="DI63" s="725"/>
      <c r="DJ63" s="726">
        <f>SUM(DJ18:DK61)</f>
        <v>35</v>
      </c>
      <c r="DK63" s="727"/>
      <c r="DL63" s="728">
        <f>SUM(DL18:DM61)</f>
        <v>25</v>
      </c>
      <c r="DM63" s="725"/>
      <c r="DN63" s="725">
        <f>SUM(DN18:DO61)</f>
        <v>25</v>
      </c>
      <c r="DO63" s="725"/>
      <c r="DP63" s="725">
        <f>SUM(DP18:DQ61)</f>
        <v>25</v>
      </c>
      <c r="DQ63" s="725"/>
      <c r="DR63" s="725">
        <f>SUM(DR18:DS61)</f>
        <v>35</v>
      </c>
      <c r="DS63" s="725"/>
      <c r="DT63" s="725">
        <f>SUM(DT18:DU61)</f>
        <v>35</v>
      </c>
      <c r="DU63" s="725"/>
      <c r="DV63" s="725">
        <f>SUM(DV18:DW61)</f>
        <v>35</v>
      </c>
      <c r="DW63" s="725"/>
      <c r="DX63" s="725">
        <f>SUM(DX18:DY61)</f>
        <v>0</v>
      </c>
      <c r="DY63" s="725"/>
      <c r="DZ63" s="725">
        <f>SUM(DZ18:EA61)</f>
        <v>0</v>
      </c>
      <c r="EA63" s="725"/>
      <c r="EB63" s="725">
        <f>SUM(EB18:EC61)</f>
        <v>0</v>
      </c>
      <c r="EC63" s="732"/>
      <c r="ED63" s="50"/>
      <c r="EI63" s="144"/>
      <c r="EJ63" s="144"/>
      <c r="EK63" s="733">
        <f>SUM(EK18:EN61)</f>
        <v>0</v>
      </c>
      <c r="EL63" s="734"/>
      <c r="EM63" s="734"/>
      <c r="EN63" s="735"/>
      <c r="EO63" s="50"/>
      <c r="EP63" s="144"/>
      <c r="EQ63" s="49"/>
      <c r="ER63" s="482"/>
      <c r="ES63" s="482"/>
      <c r="ET63" s="482"/>
      <c r="EU63" s="482"/>
      <c r="EV63" s="50"/>
    </row>
    <row r="64" spans="1:152" ht="9" customHeight="1" x14ac:dyDescent="0.2">
      <c r="B64" s="187"/>
      <c r="C64" s="478" t="s">
        <v>191</v>
      </c>
      <c r="D64" s="479"/>
      <c r="E64" s="555"/>
      <c r="F64" s="750">
        <f>SUM(F63:S63)</f>
        <v>240</v>
      </c>
      <c r="G64" s="750"/>
      <c r="H64" s="750"/>
      <c r="I64" s="750"/>
      <c r="J64" s="750"/>
      <c r="K64" s="750"/>
      <c r="L64" s="750"/>
      <c r="M64" s="750"/>
      <c r="N64" s="750"/>
      <c r="O64" s="750"/>
      <c r="P64" s="750"/>
      <c r="Q64" s="750"/>
      <c r="R64" s="750"/>
      <c r="S64" s="750"/>
      <c r="T64" s="750">
        <f>SUM(T63:AQ63)</f>
        <v>710</v>
      </c>
      <c r="U64" s="750"/>
      <c r="V64" s="750"/>
      <c r="W64" s="750"/>
      <c r="X64" s="750"/>
      <c r="Y64" s="750"/>
      <c r="Z64" s="750"/>
      <c r="AA64" s="750"/>
      <c r="AB64" s="750"/>
      <c r="AC64" s="750"/>
      <c r="AD64" s="750"/>
      <c r="AE64" s="750"/>
      <c r="AF64" s="750"/>
      <c r="AG64" s="750"/>
      <c r="AH64" s="750"/>
      <c r="AI64" s="750"/>
      <c r="AJ64" s="750"/>
      <c r="AK64" s="750"/>
      <c r="AL64" s="750"/>
      <c r="AM64" s="750"/>
      <c r="AN64" s="750"/>
      <c r="AO64" s="750"/>
      <c r="AP64" s="750"/>
      <c r="AQ64" s="750"/>
      <c r="AR64" s="750">
        <f>SUM(AR63:BO63)</f>
        <v>930</v>
      </c>
      <c r="AS64" s="750"/>
      <c r="AT64" s="750"/>
      <c r="AU64" s="750"/>
      <c r="AV64" s="750"/>
      <c r="AW64" s="750"/>
      <c r="AX64" s="750"/>
      <c r="AY64" s="750"/>
      <c r="AZ64" s="750"/>
      <c r="BA64" s="750"/>
      <c r="BB64" s="750"/>
      <c r="BC64" s="750"/>
      <c r="BD64" s="750"/>
      <c r="BE64" s="750"/>
      <c r="BF64" s="750"/>
      <c r="BG64" s="750"/>
      <c r="BH64" s="750"/>
      <c r="BI64" s="750"/>
      <c r="BJ64" s="750"/>
      <c r="BK64" s="750"/>
      <c r="BL64" s="750"/>
      <c r="BM64" s="750"/>
      <c r="BN64" s="750"/>
      <c r="BO64" s="750"/>
      <c r="BP64" s="750">
        <f>SUM(BP63:CM63)</f>
        <v>765</v>
      </c>
      <c r="BQ64" s="750"/>
      <c r="BR64" s="750"/>
      <c r="BS64" s="750"/>
      <c r="BT64" s="750"/>
      <c r="BU64" s="750"/>
      <c r="BV64" s="750"/>
      <c r="BW64" s="750"/>
      <c r="BX64" s="750"/>
      <c r="BY64" s="750"/>
      <c r="BZ64" s="750"/>
      <c r="CA64" s="750"/>
      <c r="CB64" s="750"/>
      <c r="CC64" s="750"/>
      <c r="CD64" s="750"/>
      <c r="CE64" s="750"/>
      <c r="CF64" s="750"/>
      <c r="CG64" s="750"/>
      <c r="CH64" s="750"/>
      <c r="CI64" s="750"/>
      <c r="CJ64" s="750"/>
      <c r="CK64" s="750"/>
      <c r="CL64" s="750"/>
      <c r="CM64" s="750"/>
      <c r="CN64" s="750">
        <f>SUM(CN63:DK63)</f>
        <v>745</v>
      </c>
      <c r="CO64" s="750"/>
      <c r="CP64" s="750"/>
      <c r="CQ64" s="750"/>
      <c r="CR64" s="750"/>
      <c r="CS64" s="750"/>
      <c r="CT64" s="750"/>
      <c r="CU64" s="750"/>
      <c r="CV64" s="750"/>
      <c r="CW64" s="750"/>
      <c r="CX64" s="750"/>
      <c r="CY64" s="750"/>
      <c r="CZ64" s="750"/>
      <c r="DA64" s="750"/>
      <c r="DB64" s="750"/>
      <c r="DC64" s="750"/>
      <c r="DD64" s="750"/>
      <c r="DE64" s="750"/>
      <c r="DF64" s="750"/>
      <c r="DG64" s="750"/>
      <c r="DH64" s="750"/>
      <c r="DI64" s="750"/>
      <c r="DJ64" s="750"/>
      <c r="DK64" s="750"/>
      <c r="DL64" s="750">
        <f>SUM(DL63:EC63)</f>
        <v>180</v>
      </c>
      <c r="DM64" s="750"/>
      <c r="DN64" s="750"/>
      <c r="DO64" s="750"/>
      <c r="DP64" s="750"/>
      <c r="DQ64" s="750"/>
      <c r="DR64" s="750"/>
      <c r="DS64" s="750"/>
      <c r="DT64" s="750"/>
      <c r="DU64" s="750"/>
      <c r="DV64" s="750"/>
      <c r="DW64" s="750"/>
      <c r="DX64" s="750"/>
      <c r="DY64" s="750"/>
      <c r="DZ64" s="750"/>
      <c r="EA64" s="750"/>
      <c r="EB64" s="750"/>
      <c r="EC64" s="750"/>
      <c r="ED64" s="50"/>
      <c r="EI64" s="144"/>
      <c r="EJ64" s="144"/>
      <c r="EK64" s="556"/>
      <c r="EL64" s="556"/>
      <c r="EM64" s="556"/>
      <c r="EN64" s="556"/>
      <c r="EO64" s="50"/>
      <c r="EP64" s="144"/>
      <c r="EQ64" s="49"/>
      <c r="ER64" s="482"/>
      <c r="ES64" s="482"/>
      <c r="ET64" s="482"/>
      <c r="EU64" s="482"/>
      <c r="EV64" s="50"/>
    </row>
    <row r="65" spans="3:152" ht="6.95" customHeight="1" x14ac:dyDescent="0.2">
      <c r="C65" s="10"/>
      <c r="D65" s="10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K65" s="10"/>
      <c r="EL65" s="10"/>
      <c r="EM65" s="10"/>
      <c r="EN65" s="10"/>
      <c r="EQ65" s="144"/>
      <c r="ER65" s="482"/>
      <c r="ES65" s="482"/>
      <c r="ET65" s="482"/>
      <c r="EU65" s="482"/>
      <c r="EV65" s="50"/>
    </row>
    <row r="66" spans="3:152" ht="12.75" customHeight="1" x14ac:dyDescent="0.2">
      <c r="C66" s="729" t="s">
        <v>38</v>
      </c>
      <c r="D66" s="730"/>
      <c r="E66" s="144"/>
      <c r="F66" s="765">
        <f>SUM(F63:EC63)</f>
        <v>3570</v>
      </c>
      <c r="G66" s="766"/>
      <c r="H66" s="766"/>
      <c r="I66" s="766"/>
      <c r="J66" s="766"/>
      <c r="K66" s="766"/>
      <c r="L66" s="766"/>
      <c r="M66" s="766"/>
      <c r="N66" s="766"/>
      <c r="O66" s="766"/>
      <c r="P66" s="766"/>
      <c r="Q66" s="766"/>
      <c r="R66" s="766"/>
      <c r="S66" s="766"/>
      <c r="T66" s="766"/>
      <c r="U66" s="766"/>
      <c r="V66" s="766"/>
      <c r="W66" s="766"/>
      <c r="X66" s="766"/>
      <c r="Y66" s="766"/>
      <c r="Z66" s="766"/>
      <c r="AA66" s="766"/>
      <c r="AB66" s="766"/>
      <c r="AC66" s="766"/>
      <c r="AD66" s="766"/>
      <c r="AE66" s="766"/>
      <c r="AF66" s="766"/>
      <c r="AG66" s="766"/>
      <c r="AH66" s="766"/>
      <c r="AI66" s="766"/>
      <c r="AJ66" s="766"/>
      <c r="AK66" s="766"/>
      <c r="AL66" s="766"/>
      <c r="AM66" s="766"/>
      <c r="AN66" s="766"/>
      <c r="AO66" s="766"/>
      <c r="AP66" s="766"/>
      <c r="AQ66" s="766"/>
      <c r="AR66" s="766"/>
      <c r="AS66" s="766"/>
      <c r="AT66" s="766"/>
      <c r="AU66" s="766"/>
      <c r="AV66" s="766"/>
      <c r="AW66" s="766"/>
      <c r="AX66" s="766"/>
      <c r="AY66" s="766"/>
      <c r="AZ66" s="766"/>
      <c r="BA66" s="766"/>
      <c r="BB66" s="766"/>
      <c r="BC66" s="766"/>
      <c r="BD66" s="766"/>
      <c r="BE66" s="766"/>
      <c r="BF66" s="766"/>
      <c r="BG66" s="766"/>
      <c r="BH66" s="766"/>
      <c r="BI66" s="766"/>
      <c r="BJ66" s="766"/>
      <c r="BK66" s="766"/>
      <c r="BL66" s="766"/>
      <c r="BM66" s="766"/>
      <c r="BN66" s="766"/>
      <c r="BO66" s="766"/>
      <c r="BP66" s="766"/>
      <c r="BQ66" s="766"/>
      <c r="BR66" s="766"/>
      <c r="BS66" s="766"/>
      <c r="BT66" s="766"/>
      <c r="BU66" s="766"/>
      <c r="BV66" s="766"/>
      <c r="BW66" s="766"/>
      <c r="BX66" s="766"/>
      <c r="BY66" s="766"/>
      <c r="BZ66" s="766"/>
      <c r="CA66" s="766"/>
      <c r="CB66" s="766"/>
      <c r="CC66" s="766"/>
      <c r="CD66" s="766"/>
      <c r="CE66" s="766"/>
      <c r="CF66" s="766"/>
      <c r="CG66" s="766"/>
      <c r="CH66" s="766"/>
      <c r="CI66" s="766"/>
      <c r="CJ66" s="766"/>
      <c r="CK66" s="766"/>
      <c r="CL66" s="766"/>
      <c r="CM66" s="766"/>
      <c r="CN66" s="766"/>
      <c r="CO66" s="766"/>
      <c r="CP66" s="766"/>
      <c r="CQ66" s="766"/>
      <c r="CR66" s="766"/>
      <c r="CS66" s="766"/>
      <c r="CT66" s="766"/>
      <c r="CU66" s="766"/>
      <c r="CV66" s="766"/>
      <c r="CW66" s="766"/>
      <c r="CX66" s="766"/>
      <c r="CY66" s="766"/>
      <c r="CZ66" s="766"/>
      <c r="DA66" s="766"/>
      <c r="DB66" s="766"/>
      <c r="DC66" s="766"/>
      <c r="DD66" s="766"/>
      <c r="DE66" s="766"/>
      <c r="DF66" s="766"/>
      <c r="DG66" s="766"/>
      <c r="DH66" s="766"/>
      <c r="DI66" s="766"/>
      <c r="DJ66" s="766"/>
      <c r="DK66" s="766"/>
      <c r="DL66" s="766"/>
      <c r="DM66" s="766"/>
      <c r="DN66" s="766"/>
      <c r="DO66" s="766"/>
      <c r="DP66" s="766"/>
      <c r="DQ66" s="766"/>
      <c r="DR66" s="766"/>
      <c r="DS66" s="766"/>
      <c r="DT66" s="766"/>
      <c r="DU66" s="766"/>
      <c r="DV66" s="766"/>
      <c r="DW66" s="766"/>
      <c r="DX66" s="766"/>
      <c r="DY66" s="766"/>
      <c r="DZ66" s="766"/>
      <c r="EA66" s="766"/>
      <c r="EB66" s="766"/>
      <c r="EC66" s="767"/>
      <c r="ED66" s="50"/>
      <c r="EQ66" s="144"/>
      <c r="ER66" s="482"/>
      <c r="ES66" s="482"/>
      <c r="ET66" s="482"/>
      <c r="EU66" s="482"/>
      <c r="EV66" s="50"/>
    </row>
    <row r="67" spans="3:152" ht="6.95" customHeight="1" x14ac:dyDescent="0.2"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Q67" s="144"/>
      <c r="ER67" s="482"/>
      <c r="ES67" s="482"/>
      <c r="ET67" s="482"/>
      <c r="EU67" s="482"/>
      <c r="EV67" s="50"/>
    </row>
    <row r="68" spans="3:152" ht="6.95" customHeight="1" x14ac:dyDescent="0.2">
      <c r="T68" s="75"/>
      <c r="U68" s="75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747"/>
      <c r="AS68" s="748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EQ68" s="144"/>
      <c r="ER68" s="482"/>
      <c r="ES68" s="482"/>
      <c r="ET68" s="482"/>
      <c r="EU68" s="482"/>
      <c r="EV68" s="50"/>
    </row>
  </sheetData>
  <mergeCells count="2869"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CJ3:CK3"/>
    <mergeCell ref="CL3:CM3"/>
    <mergeCell ref="BP3:BQ3"/>
    <mergeCell ref="BR3:BS3"/>
    <mergeCell ref="BV3:BW3"/>
    <mergeCell ref="BX3:BY3"/>
    <mergeCell ref="BZ3:CA3"/>
    <mergeCell ref="BD3:BE3"/>
    <mergeCell ref="BF3:BG3"/>
    <mergeCell ref="BH3:BI3"/>
    <mergeCell ref="BL3:BM3"/>
    <mergeCell ref="BN3:BO3"/>
    <mergeCell ref="AR3:AS3"/>
    <mergeCell ref="AT3:AU3"/>
    <mergeCell ref="AV3:AW3"/>
    <mergeCell ref="AX3:AY3"/>
    <mergeCell ref="BB3:BC3"/>
    <mergeCell ref="DX3:DY3"/>
    <mergeCell ref="AF3:AG3"/>
    <mergeCell ref="AH3:AI3"/>
    <mergeCell ref="AJ3:AK3"/>
    <mergeCell ref="AL3:AM3"/>
    <mergeCell ref="AN3:AO3"/>
    <mergeCell ref="AP3:AQ3"/>
    <mergeCell ref="DZ3:EA3"/>
    <mergeCell ref="T3:U3"/>
    <mergeCell ref="V3:W3"/>
    <mergeCell ref="X3:Y3"/>
    <mergeCell ref="Z3:AA3"/>
    <mergeCell ref="AB3:AC3"/>
    <mergeCell ref="AD3:AE3"/>
    <mergeCell ref="EB3:EC3"/>
    <mergeCell ref="DL2:EC2"/>
    <mergeCell ref="EM4:EN4"/>
    <mergeCell ref="EM5:EN5"/>
    <mergeCell ref="F6:S6"/>
    <mergeCell ref="T6:AQ6"/>
    <mergeCell ref="AR6:BO6"/>
    <mergeCell ref="BP6:CM6"/>
    <mergeCell ref="CN6:DK6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BT3:BU3"/>
    <mergeCell ref="BJ3:BK3"/>
    <mergeCell ref="AZ3:BA3"/>
    <mergeCell ref="AF7:AG7"/>
    <mergeCell ref="AH7:AI7"/>
    <mergeCell ref="AJ7:AK7"/>
    <mergeCell ref="AL7:AM7"/>
    <mergeCell ref="AN7:AO7"/>
    <mergeCell ref="AP7:AQ7"/>
    <mergeCell ref="T7:U7"/>
    <mergeCell ref="V7:W7"/>
    <mergeCell ref="X7:Y7"/>
    <mergeCell ref="Z7:AA7"/>
    <mergeCell ref="AB7:AC7"/>
    <mergeCell ref="AD7:AE7"/>
    <mergeCell ref="DL6:EC6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CL7:CM7"/>
    <mergeCell ref="BP7:BQ7"/>
    <mergeCell ref="BR7:BS7"/>
    <mergeCell ref="BT7:BU7"/>
    <mergeCell ref="BV7:BW7"/>
    <mergeCell ref="BX7:BY7"/>
    <mergeCell ref="BZ7:CA7"/>
    <mergeCell ref="BD7:BE7"/>
    <mergeCell ref="BF7:BG7"/>
    <mergeCell ref="BH7:BI7"/>
    <mergeCell ref="BJ7:BK7"/>
    <mergeCell ref="BL7:BM7"/>
    <mergeCell ref="BN7:BO7"/>
    <mergeCell ref="AR7:AS7"/>
    <mergeCell ref="AT7:AU7"/>
    <mergeCell ref="AV7:AW7"/>
    <mergeCell ref="AX7:AY7"/>
    <mergeCell ref="AZ7:BA7"/>
    <mergeCell ref="BB7:BC7"/>
    <mergeCell ref="DX7:DY7"/>
    <mergeCell ref="DZ7:EA7"/>
    <mergeCell ref="EB7:EC7"/>
    <mergeCell ref="EM9:EN9"/>
    <mergeCell ref="L11:S11"/>
    <mergeCell ref="T11:AQ11"/>
    <mergeCell ref="AR11:BO11"/>
    <mergeCell ref="BP11:CM11"/>
    <mergeCell ref="CN11:DK11"/>
    <mergeCell ref="DL7:DM7"/>
    <mergeCell ref="DN7:DO7"/>
    <mergeCell ref="DP7:DQ7"/>
    <mergeCell ref="DR7:DS7"/>
    <mergeCell ref="DT7:DU7"/>
    <mergeCell ref="DV7:DW7"/>
    <mergeCell ref="CZ7:DA7"/>
    <mergeCell ref="DB7:DC7"/>
    <mergeCell ref="DD7:DE7"/>
    <mergeCell ref="DF7:DG7"/>
    <mergeCell ref="DH7:DI7"/>
    <mergeCell ref="DJ7:DK7"/>
    <mergeCell ref="CN7:CO7"/>
    <mergeCell ref="CP7:CQ7"/>
    <mergeCell ref="CR7:CS7"/>
    <mergeCell ref="CT7:CU7"/>
    <mergeCell ref="CV7:CW7"/>
    <mergeCell ref="CX7:CY7"/>
    <mergeCell ref="CB7:CC7"/>
    <mergeCell ref="CD7:CE7"/>
    <mergeCell ref="CF7:CG7"/>
    <mergeCell ref="CH7:CI7"/>
    <mergeCell ref="CJ7:CK7"/>
    <mergeCell ref="DJ12:DK12"/>
    <mergeCell ref="DL12:DM12"/>
    <mergeCell ref="DO12:DY12"/>
    <mergeCell ref="T13:AQ13"/>
    <mergeCell ref="AR13:BO13"/>
    <mergeCell ref="BP13:CM13"/>
    <mergeCell ref="CN13:DC13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T12:BO12"/>
    <mergeCell ref="BP12:CC12"/>
    <mergeCell ref="CD12:CE12"/>
    <mergeCell ref="CF12:CG12"/>
    <mergeCell ref="CH12:CI12"/>
    <mergeCell ref="CJ12:CK12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C14:C15"/>
    <mergeCell ref="D14:AQ15"/>
    <mergeCell ref="AR14:BO14"/>
    <mergeCell ref="BP14:DK14"/>
    <mergeCell ref="AR15:BO15"/>
    <mergeCell ref="BP15:DK15"/>
    <mergeCell ref="BB18:BC18"/>
    <mergeCell ref="BD18:BE18"/>
    <mergeCell ref="BF18:BG18"/>
    <mergeCell ref="BH18:BI18"/>
    <mergeCell ref="BJ18:BK18"/>
    <mergeCell ref="BL18:BM18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DF18:DG18"/>
    <mergeCell ref="DH18:DI18"/>
    <mergeCell ref="CL18:CM18"/>
    <mergeCell ref="CN18:CO18"/>
    <mergeCell ref="CP18:CQ18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DV18:DW18"/>
    <mergeCell ref="DX18:DY18"/>
    <mergeCell ref="DZ18:EA18"/>
    <mergeCell ref="EB18:EC18"/>
    <mergeCell ref="F19:G19"/>
    <mergeCell ref="H19:I19"/>
    <mergeCell ref="J19:K19"/>
    <mergeCell ref="L19:M19"/>
    <mergeCell ref="N19:O19"/>
    <mergeCell ref="P19:Q19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F20:G20"/>
    <mergeCell ref="H20:I20"/>
    <mergeCell ref="J20:K20"/>
    <mergeCell ref="L20:M20"/>
    <mergeCell ref="N20:O20"/>
    <mergeCell ref="DJ19:DK19"/>
    <mergeCell ref="DL19:DM19"/>
    <mergeCell ref="DN19:DO19"/>
    <mergeCell ref="DP19:DQ19"/>
    <mergeCell ref="DR19:DS19"/>
    <mergeCell ref="DT19:DU19"/>
    <mergeCell ref="CX19:CY19"/>
    <mergeCell ref="CZ19:DA19"/>
    <mergeCell ref="DB19:DC19"/>
    <mergeCell ref="DD19:DE19"/>
    <mergeCell ref="DF19:DG19"/>
    <mergeCell ref="DH19:DI19"/>
    <mergeCell ref="CL19:CM19"/>
    <mergeCell ref="CN19:CO19"/>
    <mergeCell ref="CP19:CQ19"/>
    <mergeCell ref="CR19:CS19"/>
    <mergeCell ref="CT19:CU19"/>
    <mergeCell ref="CV19:CW19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V19:DW19"/>
    <mergeCell ref="DX19:DY19"/>
    <mergeCell ref="DZ19:EA19"/>
    <mergeCell ref="EB19:EC19"/>
    <mergeCell ref="EV19:EW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CB20:CC20"/>
    <mergeCell ref="CD20:CE20"/>
    <mergeCell ref="CF20:CG20"/>
    <mergeCell ref="CH20:CI20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AN20:AO20"/>
    <mergeCell ref="AP20:AQ20"/>
    <mergeCell ref="AR20:AS20"/>
    <mergeCell ref="AT20:AU20"/>
    <mergeCell ref="AV20:AW20"/>
    <mergeCell ref="AX20:AY20"/>
    <mergeCell ref="F21:G21"/>
    <mergeCell ref="H21:I21"/>
    <mergeCell ref="J21:K21"/>
    <mergeCell ref="L21:M21"/>
    <mergeCell ref="N21:O21"/>
    <mergeCell ref="P21:Q21"/>
    <mergeCell ref="DT20:DU20"/>
    <mergeCell ref="DV20:DW20"/>
    <mergeCell ref="DX20:DY20"/>
    <mergeCell ref="DZ20:EA20"/>
    <mergeCell ref="EB20:EC20"/>
    <mergeCell ref="EV20:EW20"/>
    <mergeCell ref="DH20:DI20"/>
    <mergeCell ref="DJ20:DK20"/>
    <mergeCell ref="DL20:DM20"/>
    <mergeCell ref="DN20:DO20"/>
    <mergeCell ref="DP20:DQ20"/>
    <mergeCell ref="DR20:DS20"/>
    <mergeCell ref="CV20:CW20"/>
    <mergeCell ref="CX20:CY20"/>
    <mergeCell ref="CZ20:DA20"/>
    <mergeCell ref="DB20:DC20"/>
    <mergeCell ref="DD20:DE20"/>
    <mergeCell ref="DF20:DG20"/>
    <mergeCell ref="CJ20:CK20"/>
    <mergeCell ref="CL20:CM20"/>
    <mergeCell ref="CN20:CO20"/>
    <mergeCell ref="CP20:CQ20"/>
    <mergeCell ref="CR20:CS20"/>
    <mergeCell ref="CT20:CU20"/>
    <mergeCell ref="BX20:BY20"/>
    <mergeCell ref="BZ20:CA20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CT21:CU21"/>
    <mergeCell ref="CV21:CW21"/>
    <mergeCell ref="BZ21:CA21"/>
    <mergeCell ref="CB21:CC21"/>
    <mergeCell ref="CD21:CE21"/>
    <mergeCell ref="CF21:CG21"/>
    <mergeCell ref="CH21:CI21"/>
    <mergeCell ref="CJ21:CK21"/>
    <mergeCell ref="BN21:BO21"/>
    <mergeCell ref="BP21:BQ21"/>
    <mergeCell ref="BR21:BS21"/>
    <mergeCell ref="BT21:BU21"/>
    <mergeCell ref="BV21:BW21"/>
    <mergeCell ref="BX21:BY21"/>
    <mergeCell ref="BB21:BC21"/>
    <mergeCell ref="BD21:BE21"/>
    <mergeCell ref="BF21:BG21"/>
    <mergeCell ref="BH21:BI21"/>
    <mergeCell ref="BJ21:BK21"/>
    <mergeCell ref="BL21:BM21"/>
    <mergeCell ref="R22:S22"/>
    <mergeCell ref="T22:U22"/>
    <mergeCell ref="V22:W22"/>
    <mergeCell ref="X22:Y22"/>
    <mergeCell ref="Z22:AA22"/>
    <mergeCell ref="AB22:AC22"/>
    <mergeCell ref="DV21:DW21"/>
    <mergeCell ref="DX21:DY21"/>
    <mergeCell ref="DZ21:EA21"/>
    <mergeCell ref="EB21:EC21"/>
    <mergeCell ref="F22:G22"/>
    <mergeCell ref="H22:I22"/>
    <mergeCell ref="J22:K22"/>
    <mergeCell ref="L22:M22"/>
    <mergeCell ref="N22:O22"/>
    <mergeCell ref="P22:Q22"/>
    <mergeCell ref="DJ21:DK21"/>
    <mergeCell ref="DL21:DM21"/>
    <mergeCell ref="DN21:DO21"/>
    <mergeCell ref="DP21:DQ21"/>
    <mergeCell ref="DR21:DS21"/>
    <mergeCell ref="DT21:DU21"/>
    <mergeCell ref="CX21:CY21"/>
    <mergeCell ref="CZ21:DA21"/>
    <mergeCell ref="DB21:DC21"/>
    <mergeCell ref="DD21:DE21"/>
    <mergeCell ref="DF21:DG21"/>
    <mergeCell ref="DH21:DI21"/>
    <mergeCell ref="CL21:CM21"/>
    <mergeCell ref="CN21:CO21"/>
    <mergeCell ref="CP21:CQ21"/>
    <mergeCell ref="CR21:CS21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DV22:DW22"/>
    <mergeCell ref="DX22:DY22"/>
    <mergeCell ref="DZ22:EA22"/>
    <mergeCell ref="EB22:EC22"/>
    <mergeCell ref="F23:G23"/>
    <mergeCell ref="H23:I23"/>
    <mergeCell ref="J23:K23"/>
    <mergeCell ref="L23:M23"/>
    <mergeCell ref="N23:O23"/>
    <mergeCell ref="P23:Q23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CH23:CI23"/>
    <mergeCell ref="CJ23:CK23"/>
    <mergeCell ref="BN23:BO23"/>
    <mergeCell ref="BP23:BQ23"/>
    <mergeCell ref="BR23:BS23"/>
    <mergeCell ref="BT23:BU23"/>
    <mergeCell ref="BV23:BW23"/>
    <mergeCell ref="BX23:BY23"/>
    <mergeCell ref="BB23:BC23"/>
    <mergeCell ref="BD23:BE23"/>
    <mergeCell ref="BF23:BG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DV23:DW23"/>
    <mergeCell ref="DX23:DY23"/>
    <mergeCell ref="DZ23:EA23"/>
    <mergeCell ref="EB23:EC23"/>
    <mergeCell ref="F24:G24"/>
    <mergeCell ref="H24:I24"/>
    <mergeCell ref="J24:K24"/>
    <mergeCell ref="L24:M24"/>
    <mergeCell ref="N24:O24"/>
    <mergeCell ref="P24:Q24"/>
    <mergeCell ref="DJ23:DK23"/>
    <mergeCell ref="DL23:DM23"/>
    <mergeCell ref="DN23:DO23"/>
    <mergeCell ref="DP23:DQ23"/>
    <mergeCell ref="DR23:DS23"/>
    <mergeCell ref="DT23:DU23"/>
    <mergeCell ref="CX23:CY23"/>
    <mergeCell ref="CZ23:DA23"/>
    <mergeCell ref="DB23:DC23"/>
    <mergeCell ref="DD23:DE23"/>
    <mergeCell ref="DF23:DG23"/>
    <mergeCell ref="DH23:DI23"/>
    <mergeCell ref="CL23:CM23"/>
    <mergeCell ref="CN23:CO23"/>
    <mergeCell ref="CP23:CQ23"/>
    <mergeCell ref="CR23:CS23"/>
    <mergeCell ref="CT23:CU23"/>
    <mergeCell ref="CV23:CW23"/>
    <mergeCell ref="BZ23:CA23"/>
    <mergeCell ref="CB23:CC23"/>
    <mergeCell ref="CD23:CE23"/>
    <mergeCell ref="CF23:CG23"/>
    <mergeCell ref="AP24:AQ24"/>
    <mergeCell ref="AR24:AS24"/>
    <mergeCell ref="AT24:AU24"/>
    <mergeCell ref="AV24:AW24"/>
    <mergeCell ref="AX24:AY24"/>
    <mergeCell ref="AZ24:BA24"/>
    <mergeCell ref="AD24:AE24"/>
    <mergeCell ref="AF24:AG24"/>
    <mergeCell ref="AH24:AI24"/>
    <mergeCell ref="AJ24:AK24"/>
    <mergeCell ref="AL24:AM24"/>
    <mergeCell ref="AN24:AO24"/>
    <mergeCell ref="R24:S24"/>
    <mergeCell ref="T24:U24"/>
    <mergeCell ref="V24:W24"/>
    <mergeCell ref="X24:Y24"/>
    <mergeCell ref="Z24:AA24"/>
    <mergeCell ref="AB24:AC24"/>
    <mergeCell ref="CT24:CU24"/>
    <mergeCell ref="CV24:CW24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T25:U25"/>
    <mergeCell ref="V25:W25"/>
    <mergeCell ref="X25:Y25"/>
    <mergeCell ref="Z25:AA25"/>
    <mergeCell ref="AB25:AC25"/>
    <mergeCell ref="AD25:AE25"/>
    <mergeCell ref="DV24:DW24"/>
    <mergeCell ref="DX24:DY24"/>
    <mergeCell ref="DZ24:EA24"/>
    <mergeCell ref="EB24:EC24"/>
    <mergeCell ref="H25:I25"/>
    <mergeCell ref="J25:K25"/>
    <mergeCell ref="L25:M25"/>
    <mergeCell ref="N25:O25"/>
    <mergeCell ref="P25:Q25"/>
    <mergeCell ref="R25:S25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DF24:DG24"/>
    <mergeCell ref="DH24:DI24"/>
    <mergeCell ref="CL24:CM24"/>
    <mergeCell ref="CN24:CO24"/>
    <mergeCell ref="CP24:CQ24"/>
    <mergeCell ref="CR24:CS24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DH25:DI25"/>
    <mergeCell ref="DJ25:DK25"/>
    <mergeCell ref="CN25:CO25"/>
    <mergeCell ref="CP25:CQ25"/>
    <mergeCell ref="CR25:CS25"/>
    <mergeCell ref="CT25:CU25"/>
    <mergeCell ref="CV25:CW25"/>
    <mergeCell ref="CX25:CY25"/>
    <mergeCell ref="CB25:CC25"/>
    <mergeCell ref="CD25:CE25"/>
    <mergeCell ref="CF25:CG25"/>
    <mergeCell ref="CH25:CI25"/>
    <mergeCell ref="CJ25:CK25"/>
    <mergeCell ref="CL25:CM25"/>
    <mergeCell ref="BP25:BQ25"/>
    <mergeCell ref="BR25:BS25"/>
    <mergeCell ref="BT25:BU25"/>
    <mergeCell ref="BV25:BW25"/>
    <mergeCell ref="BX25:BY25"/>
    <mergeCell ref="BZ25:CA25"/>
    <mergeCell ref="AF26:AG26"/>
    <mergeCell ref="AH26:AI26"/>
    <mergeCell ref="AJ26:AK26"/>
    <mergeCell ref="AL26:AM26"/>
    <mergeCell ref="AN26:AO26"/>
    <mergeCell ref="AP26:AQ26"/>
    <mergeCell ref="T26:U26"/>
    <mergeCell ref="V26:W26"/>
    <mergeCell ref="X26:Y26"/>
    <mergeCell ref="Z26:AA26"/>
    <mergeCell ref="AB26:AC26"/>
    <mergeCell ref="AD26:AE26"/>
    <mergeCell ref="DX25:DY25"/>
    <mergeCell ref="DZ25:EA25"/>
    <mergeCell ref="EB25:EC25"/>
    <mergeCell ref="F26:G26"/>
    <mergeCell ref="H26:I26"/>
    <mergeCell ref="J26:K26"/>
    <mergeCell ref="L26:M26"/>
    <mergeCell ref="N26:O26"/>
    <mergeCell ref="P26:Q26"/>
    <mergeCell ref="R26:S26"/>
    <mergeCell ref="DL25:DM25"/>
    <mergeCell ref="DN25:DO25"/>
    <mergeCell ref="DP25:DQ25"/>
    <mergeCell ref="DR25:DS25"/>
    <mergeCell ref="DT25:DU25"/>
    <mergeCell ref="DV25:DW25"/>
    <mergeCell ref="CZ25:DA25"/>
    <mergeCell ref="DB25:DC25"/>
    <mergeCell ref="DD25:DE25"/>
    <mergeCell ref="DF25:DG25"/>
    <mergeCell ref="CJ26:CK26"/>
    <mergeCell ref="CL26:CM26"/>
    <mergeCell ref="BP26:BQ26"/>
    <mergeCell ref="BR26:BS26"/>
    <mergeCell ref="BT26:BU26"/>
    <mergeCell ref="BV26:BW26"/>
    <mergeCell ref="BX26:BY26"/>
    <mergeCell ref="BZ26:CA26"/>
    <mergeCell ref="BD26:BE26"/>
    <mergeCell ref="BF26:BG26"/>
    <mergeCell ref="BH26:BI26"/>
    <mergeCell ref="BJ26:BK26"/>
    <mergeCell ref="BL26:BM26"/>
    <mergeCell ref="BN26:BO26"/>
    <mergeCell ref="AR26:AS26"/>
    <mergeCell ref="AT26:AU26"/>
    <mergeCell ref="AV26:AW26"/>
    <mergeCell ref="AX26:AY26"/>
    <mergeCell ref="AZ26:BA26"/>
    <mergeCell ref="BB26:BC26"/>
    <mergeCell ref="DX26:DY26"/>
    <mergeCell ref="DZ26:EA26"/>
    <mergeCell ref="EB26:EC26"/>
    <mergeCell ref="F27:G27"/>
    <mergeCell ref="H27:I27"/>
    <mergeCell ref="J27:K27"/>
    <mergeCell ref="L27:M27"/>
    <mergeCell ref="N27:O27"/>
    <mergeCell ref="P27:Q27"/>
    <mergeCell ref="R27:S27"/>
    <mergeCell ref="DL26:DM26"/>
    <mergeCell ref="DN26:DO26"/>
    <mergeCell ref="DP26:DQ26"/>
    <mergeCell ref="DR26:DS26"/>
    <mergeCell ref="DT26:DU26"/>
    <mergeCell ref="DV26:DW26"/>
    <mergeCell ref="CZ26:DA26"/>
    <mergeCell ref="DB26:DC26"/>
    <mergeCell ref="DD26:DE26"/>
    <mergeCell ref="DF26:DG26"/>
    <mergeCell ref="DH26:DI26"/>
    <mergeCell ref="DJ26:DK26"/>
    <mergeCell ref="CN26:CO26"/>
    <mergeCell ref="CP26:CQ26"/>
    <mergeCell ref="CR26:CS26"/>
    <mergeCell ref="CT26:CU26"/>
    <mergeCell ref="CV26:CW26"/>
    <mergeCell ref="CX26:CY26"/>
    <mergeCell ref="CB26:CC26"/>
    <mergeCell ref="CD26:CE26"/>
    <mergeCell ref="CF26:CG26"/>
    <mergeCell ref="CH26:CI26"/>
    <mergeCell ref="AR27:AS27"/>
    <mergeCell ref="AT27:AU27"/>
    <mergeCell ref="AV27:AW27"/>
    <mergeCell ref="AX27:AY27"/>
    <mergeCell ref="AZ27:BA27"/>
    <mergeCell ref="BB27:BC27"/>
    <mergeCell ref="AF27:AG27"/>
    <mergeCell ref="AH27:AI27"/>
    <mergeCell ref="AJ27:AK27"/>
    <mergeCell ref="AL27:AM27"/>
    <mergeCell ref="AN27:AO27"/>
    <mergeCell ref="AP27:AQ27"/>
    <mergeCell ref="T27:U27"/>
    <mergeCell ref="V27:W27"/>
    <mergeCell ref="X27:Y27"/>
    <mergeCell ref="Z27:AA27"/>
    <mergeCell ref="AB27:AC27"/>
    <mergeCell ref="AD27:AE27"/>
    <mergeCell ref="CV27:CW27"/>
    <mergeCell ref="CX27:CY27"/>
    <mergeCell ref="CB27:CC27"/>
    <mergeCell ref="CD27:CE27"/>
    <mergeCell ref="CF27:CG27"/>
    <mergeCell ref="CH27:CI27"/>
    <mergeCell ref="CJ27:CK27"/>
    <mergeCell ref="CL27:CM27"/>
    <mergeCell ref="BP27:BQ27"/>
    <mergeCell ref="BR27:BS27"/>
    <mergeCell ref="BT27:BU27"/>
    <mergeCell ref="BV27:BW27"/>
    <mergeCell ref="BX27:BY27"/>
    <mergeCell ref="BZ27:CA27"/>
    <mergeCell ref="BD27:BE27"/>
    <mergeCell ref="BF27:BG27"/>
    <mergeCell ref="BH27:BI27"/>
    <mergeCell ref="BJ27:BK27"/>
    <mergeCell ref="BL27:BM27"/>
    <mergeCell ref="BN27:BO27"/>
    <mergeCell ref="T28:U28"/>
    <mergeCell ref="V28:W28"/>
    <mergeCell ref="X28:Y28"/>
    <mergeCell ref="Z28:AA28"/>
    <mergeCell ref="AB28:AC28"/>
    <mergeCell ref="AD28:AE28"/>
    <mergeCell ref="DX27:DY27"/>
    <mergeCell ref="DZ27:EA27"/>
    <mergeCell ref="EB27:EC27"/>
    <mergeCell ref="F28:G28"/>
    <mergeCell ref="H28:I28"/>
    <mergeCell ref="J28:K28"/>
    <mergeCell ref="L28:M28"/>
    <mergeCell ref="N28:O28"/>
    <mergeCell ref="P28:Q28"/>
    <mergeCell ref="R28:S28"/>
    <mergeCell ref="DL27:DM27"/>
    <mergeCell ref="DN27:DO27"/>
    <mergeCell ref="DP27:DQ27"/>
    <mergeCell ref="DR27:DS27"/>
    <mergeCell ref="DT27:DU27"/>
    <mergeCell ref="DV27:DW27"/>
    <mergeCell ref="CZ27:DA27"/>
    <mergeCell ref="DB27:DC27"/>
    <mergeCell ref="DD27:DE27"/>
    <mergeCell ref="DF27:DG27"/>
    <mergeCell ref="DH27:DI27"/>
    <mergeCell ref="DJ27:DK27"/>
    <mergeCell ref="CN27:CO27"/>
    <mergeCell ref="CP27:CQ27"/>
    <mergeCell ref="CR27:CS27"/>
    <mergeCell ref="CT27:CU27"/>
    <mergeCell ref="BD28:BE28"/>
    <mergeCell ref="BF28:BG28"/>
    <mergeCell ref="BH28:BI28"/>
    <mergeCell ref="BJ28:BK28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F28:AG28"/>
    <mergeCell ref="AH28:AI28"/>
    <mergeCell ref="AJ28:AK28"/>
    <mergeCell ref="AL28:AM28"/>
    <mergeCell ref="AN28:AO28"/>
    <mergeCell ref="AP28:AQ28"/>
    <mergeCell ref="DH28:DI28"/>
    <mergeCell ref="DJ28:DK28"/>
    <mergeCell ref="CN28:CO28"/>
    <mergeCell ref="CP28:CQ28"/>
    <mergeCell ref="CR28:CS28"/>
    <mergeCell ref="CT28:CU28"/>
    <mergeCell ref="CV28:CW28"/>
    <mergeCell ref="CX28:CY28"/>
    <mergeCell ref="CB28:CC28"/>
    <mergeCell ref="CD28:CE28"/>
    <mergeCell ref="CF28:CG28"/>
    <mergeCell ref="CH28:CI28"/>
    <mergeCell ref="CJ28:CK28"/>
    <mergeCell ref="CL28:CM28"/>
    <mergeCell ref="BP28:BQ28"/>
    <mergeCell ref="BR28:BS28"/>
    <mergeCell ref="BT28:BU28"/>
    <mergeCell ref="BV28:BW28"/>
    <mergeCell ref="BX28:BY28"/>
    <mergeCell ref="BZ28:CA28"/>
    <mergeCell ref="AH29:AI29"/>
    <mergeCell ref="AJ29:AK29"/>
    <mergeCell ref="AL29:AM29"/>
    <mergeCell ref="AN29:AO29"/>
    <mergeCell ref="AP29:AQ29"/>
    <mergeCell ref="AR29:AS29"/>
    <mergeCell ref="V29:W29"/>
    <mergeCell ref="X29:Y29"/>
    <mergeCell ref="Z29:AA29"/>
    <mergeCell ref="AB29:AC29"/>
    <mergeCell ref="AD29:AE29"/>
    <mergeCell ref="AF29:AG29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DL28:DM28"/>
    <mergeCell ref="DN28:DO28"/>
    <mergeCell ref="DP28:DQ28"/>
    <mergeCell ref="DR28:DS28"/>
    <mergeCell ref="DT28:DU28"/>
    <mergeCell ref="DV28:DW28"/>
    <mergeCell ref="CZ28:DA28"/>
    <mergeCell ref="DB28:DC28"/>
    <mergeCell ref="DD28:DE28"/>
    <mergeCell ref="DF28:DG28"/>
    <mergeCell ref="CL29:CM29"/>
    <mergeCell ref="CN29:CO29"/>
    <mergeCell ref="BR29:BS29"/>
    <mergeCell ref="BT29:BU29"/>
    <mergeCell ref="BV29:BW29"/>
    <mergeCell ref="BX29:BY29"/>
    <mergeCell ref="BZ29:CA29"/>
    <mergeCell ref="CB29:CC29"/>
    <mergeCell ref="BF29:BG29"/>
    <mergeCell ref="BH29:BI29"/>
    <mergeCell ref="BJ29:BK29"/>
    <mergeCell ref="BL29:BM29"/>
    <mergeCell ref="BN29:BO29"/>
    <mergeCell ref="BP29:BQ29"/>
    <mergeCell ref="AT29:AU29"/>
    <mergeCell ref="AV29:AW29"/>
    <mergeCell ref="AX29:AY29"/>
    <mergeCell ref="AZ29:BA29"/>
    <mergeCell ref="BB29:BC29"/>
    <mergeCell ref="BD29:BE29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DN29:DO29"/>
    <mergeCell ref="DP29:DQ29"/>
    <mergeCell ref="DR29:DS29"/>
    <mergeCell ref="DT29:DU29"/>
    <mergeCell ref="DV29:DW29"/>
    <mergeCell ref="DX29:DY29"/>
    <mergeCell ref="DB29:DC29"/>
    <mergeCell ref="DD29:DE29"/>
    <mergeCell ref="DF29:DG29"/>
    <mergeCell ref="DH29:DI29"/>
    <mergeCell ref="DJ29:DK29"/>
    <mergeCell ref="DL29:DM29"/>
    <mergeCell ref="CP29:CQ29"/>
    <mergeCell ref="CR29:CS29"/>
    <mergeCell ref="CT29:CU29"/>
    <mergeCell ref="CV29:CW29"/>
    <mergeCell ref="CX29:CY29"/>
    <mergeCell ref="CZ29:DA29"/>
    <mergeCell ref="CD29:CE29"/>
    <mergeCell ref="CF29:CG29"/>
    <mergeCell ref="CH29:CI29"/>
    <mergeCell ref="CJ29:CK29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Z30:AA30"/>
    <mergeCell ref="AB30:AC30"/>
    <mergeCell ref="AD30:AE30"/>
    <mergeCell ref="AF30:AG30"/>
    <mergeCell ref="CX30:CY30"/>
    <mergeCell ref="CZ30:DA30"/>
    <mergeCell ref="CD30:CE30"/>
    <mergeCell ref="CF30:CG30"/>
    <mergeCell ref="CH30:CI30"/>
    <mergeCell ref="CJ30:CK30"/>
    <mergeCell ref="CL30:CM30"/>
    <mergeCell ref="CN30:CO30"/>
    <mergeCell ref="BR30:BS30"/>
    <mergeCell ref="BT30:BU30"/>
    <mergeCell ref="BV30:BW30"/>
    <mergeCell ref="BX30:BY30"/>
    <mergeCell ref="BZ30:CA30"/>
    <mergeCell ref="CB30:CC30"/>
    <mergeCell ref="BF30:BG30"/>
    <mergeCell ref="BH30:BI30"/>
    <mergeCell ref="BJ30:BK30"/>
    <mergeCell ref="BL30:BM30"/>
    <mergeCell ref="BN30:BO30"/>
    <mergeCell ref="BP30:BQ30"/>
    <mergeCell ref="X31:Y31"/>
    <mergeCell ref="Z31:AA31"/>
    <mergeCell ref="AB31:AC31"/>
    <mergeCell ref="AD31:AE31"/>
    <mergeCell ref="AF31:AG31"/>
    <mergeCell ref="AH31:AI31"/>
    <mergeCell ref="DZ30:EA30"/>
    <mergeCell ref="EB30:EC30"/>
    <mergeCell ref="H31:I31"/>
    <mergeCell ref="J31:K31"/>
    <mergeCell ref="L31:M31"/>
    <mergeCell ref="N31:O31"/>
    <mergeCell ref="P31:Q31"/>
    <mergeCell ref="R31:S31"/>
    <mergeCell ref="T31:U31"/>
    <mergeCell ref="V31:W31"/>
    <mergeCell ref="DN30:DO30"/>
    <mergeCell ref="DP30:DQ30"/>
    <mergeCell ref="DR30:DS30"/>
    <mergeCell ref="DT30:DU30"/>
    <mergeCell ref="DV30:DW30"/>
    <mergeCell ref="DX30:DY30"/>
    <mergeCell ref="DB30:DC30"/>
    <mergeCell ref="DD30:DE30"/>
    <mergeCell ref="DF30:DG30"/>
    <mergeCell ref="DH30:DI30"/>
    <mergeCell ref="DJ30:DK30"/>
    <mergeCell ref="DL30:DM30"/>
    <mergeCell ref="CP30:CQ30"/>
    <mergeCell ref="CR30:CS30"/>
    <mergeCell ref="CT30:CU30"/>
    <mergeCell ref="CV30:CW30"/>
    <mergeCell ref="BH31:BI31"/>
    <mergeCell ref="BJ31:BK31"/>
    <mergeCell ref="BL31:BM31"/>
    <mergeCell ref="BN31:BO31"/>
    <mergeCell ref="BP31:BQ31"/>
    <mergeCell ref="BR31:BS31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DL31:DM31"/>
    <mergeCell ref="DN31:DO31"/>
    <mergeCell ref="CR31:CS31"/>
    <mergeCell ref="CT31:CU31"/>
    <mergeCell ref="CV31:CW31"/>
    <mergeCell ref="CX31:CY31"/>
    <mergeCell ref="CZ31:DA31"/>
    <mergeCell ref="DB31:DC31"/>
    <mergeCell ref="CF31:CG31"/>
    <mergeCell ref="CH31:CI31"/>
    <mergeCell ref="CJ31:CK31"/>
    <mergeCell ref="CL31:CM31"/>
    <mergeCell ref="CN31:CO31"/>
    <mergeCell ref="CP31:CQ31"/>
    <mergeCell ref="BT31:BU31"/>
    <mergeCell ref="BV31:BW31"/>
    <mergeCell ref="BX31:BY31"/>
    <mergeCell ref="BZ31:CA31"/>
    <mergeCell ref="CB31:CC31"/>
    <mergeCell ref="CD31:CE31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EB31:EC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DP31:DQ31"/>
    <mergeCell ref="DR31:DS31"/>
    <mergeCell ref="DT31:DU31"/>
    <mergeCell ref="DV31:DW31"/>
    <mergeCell ref="DX31:DY31"/>
    <mergeCell ref="DZ31:EA31"/>
    <mergeCell ref="DD31:DE31"/>
    <mergeCell ref="DF31:DG31"/>
    <mergeCell ref="DH31:DI31"/>
    <mergeCell ref="DJ31:DK31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D33:BE33"/>
    <mergeCell ref="BF33:BG33"/>
    <mergeCell ref="BH33:BI33"/>
    <mergeCell ref="AL33:AM33"/>
    <mergeCell ref="AN33:AO33"/>
    <mergeCell ref="AP33:AQ33"/>
    <mergeCell ref="AR33:AS33"/>
    <mergeCell ref="AT33:AU33"/>
    <mergeCell ref="AV33:AW33"/>
    <mergeCell ref="Z33:AA33"/>
    <mergeCell ref="AB33:AC33"/>
    <mergeCell ref="AD33:AE33"/>
    <mergeCell ref="AF33:AG33"/>
    <mergeCell ref="AH33:AI33"/>
    <mergeCell ref="AJ33:AK33"/>
    <mergeCell ref="EB32:EC32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DP32:DQ32"/>
    <mergeCell ref="DR32:DS32"/>
    <mergeCell ref="DT32:DU32"/>
    <mergeCell ref="DV32:DW32"/>
    <mergeCell ref="DX32:DY32"/>
    <mergeCell ref="DZ32:EA32"/>
    <mergeCell ref="DD32:DE32"/>
    <mergeCell ref="EB33:EC33"/>
    <mergeCell ref="DF33:DG33"/>
    <mergeCell ref="DH33:DI33"/>
    <mergeCell ref="DJ33:DK33"/>
    <mergeCell ref="DL33:DM33"/>
    <mergeCell ref="DN33:DO33"/>
    <mergeCell ref="DP33:DQ33"/>
    <mergeCell ref="CT33:CU33"/>
    <mergeCell ref="CV33:CW33"/>
    <mergeCell ref="CX33:CY33"/>
    <mergeCell ref="CZ33:DA33"/>
    <mergeCell ref="DB33:DC33"/>
    <mergeCell ref="DD33:DE33"/>
    <mergeCell ref="CH33:CI33"/>
    <mergeCell ref="CJ33:CK33"/>
    <mergeCell ref="CL33:CM33"/>
    <mergeCell ref="CN33:CO33"/>
    <mergeCell ref="CP33:CQ33"/>
    <mergeCell ref="CR33:CS33"/>
    <mergeCell ref="R34:S34"/>
    <mergeCell ref="T34:U34"/>
    <mergeCell ref="V34:W34"/>
    <mergeCell ref="X34:Y34"/>
    <mergeCell ref="Z34:AA34"/>
    <mergeCell ref="AB34:AC34"/>
    <mergeCell ref="F34:G34"/>
    <mergeCell ref="H34:I34"/>
    <mergeCell ref="J34:K34"/>
    <mergeCell ref="L34:M34"/>
    <mergeCell ref="N34:O34"/>
    <mergeCell ref="P34:Q34"/>
    <mergeCell ref="DR33:DS33"/>
    <mergeCell ref="DT33:DU33"/>
    <mergeCell ref="DV33:DW33"/>
    <mergeCell ref="DX33:DY33"/>
    <mergeCell ref="DZ33:EA33"/>
    <mergeCell ref="BV33:BW33"/>
    <mergeCell ref="BX33:BY33"/>
    <mergeCell ref="BZ33:CA33"/>
    <mergeCell ref="CB33:CC33"/>
    <mergeCell ref="CD33:CE33"/>
    <mergeCell ref="CF33:CG33"/>
    <mergeCell ref="BJ33:BK33"/>
    <mergeCell ref="BL33:BM33"/>
    <mergeCell ref="BN33:BO33"/>
    <mergeCell ref="BP33:BQ33"/>
    <mergeCell ref="BR33:BS33"/>
    <mergeCell ref="BT33:BU33"/>
    <mergeCell ref="AX33:AY33"/>
    <mergeCell ref="AZ33:BA33"/>
    <mergeCell ref="BB33:BC33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AF35:AG35"/>
    <mergeCell ref="AH35:AI35"/>
    <mergeCell ref="AJ35:AK35"/>
    <mergeCell ref="AL35:AM35"/>
    <mergeCell ref="AN35:AO35"/>
    <mergeCell ref="AP35:AQ35"/>
    <mergeCell ref="T35:U35"/>
    <mergeCell ref="V35:W35"/>
    <mergeCell ref="X35:Y35"/>
    <mergeCell ref="Z35:AA35"/>
    <mergeCell ref="AB35:AC35"/>
    <mergeCell ref="AD35:AE35"/>
    <mergeCell ref="DV34:DW34"/>
    <mergeCell ref="DX34:DY34"/>
    <mergeCell ref="DZ34:EA34"/>
    <mergeCell ref="EB34:EC34"/>
    <mergeCell ref="H35:I35"/>
    <mergeCell ref="J35:K35"/>
    <mergeCell ref="L35:M35"/>
    <mergeCell ref="N35:O35"/>
    <mergeCell ref="P35:Q35"/>
    <mergeCell ref="R35:S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CJ35:CK35"/>
    <mergeCell ref="CL35:CM35"/>
    <mergeCell ref="BP35:BQ35"/>
    <mergeCell ref="BR35:BS35"/>
    <mergeCell ref="BT35:BU35"/>
    <mergeCell ref="BV35:BW35"/>
    <mergeCell ref="BX35:BY35"/>
    <mergeCell ref="BZ35:CA35"/>
    <mergeCell ref="BD35:BE35"/>
    <mergeCell ref="BF35:BG35"/>
    <mergeCell ref="BH35:BI35"/>
    <mergeCell ref="BJ35:BK35"/>
    <mergeCell ref="BL35:BM35"/>
    <mergeCell ref="BN35:BO35"/>
    <mergeCell ref="AR35:AS35"/>
    <mergeCell ref="AT35:AU35"/>
    <mergeCell ref="AV35:AW35"/>
    <mergeCell ref="AX35:AY35"/>
    <mergeCell ref="AZ35:BA35"/>
    <mergeCell ref="BB35:BC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R36:S36"/>
    <mergeCell ref="DL35:DM35"/>
    <mergeCell ref="DN35:DO35"/>
    <mergeCell ref="DP35:DQ35"/>
    <mergeCell ref="DR35:DS35"/>
    <mergeCell ref="DT35:DU35"/>
    <mergeCell ref="DV35:DW35"/>
    <mergeCell ref="CZ35:DA35"/>
    <mergeCell ref="DB35:DC35"/>
    <mergeCell ref="DD35:DE35"/>
    <mergeCell ref="DF35:DG35"/>
    <mergeCell ref="DH35:DI35"/>
    <mergeCell ref="DJ35:DK35"/>
    <mergeCell ref="CN35:CO35"/>
    <mergeCell ref="CP35:CQ35"/>
    <mergeCell ref="CR35:CS35"/>
    <mergeCell ref="CT35:CU35"/>
    <mergeCell ref="CV35:CW35"/>
    <mergeCell ref="CX35:CY35"/>
    <mergeCell ref="CB35:CC35"/>
    <mergeCell ref="CD35:CE35"/>
    <mergeCell ref="CF35:CG35"/>
    <mergeCell ref="CH35:CI35"/>
    <mergeCell ref="AR36:AS36"/>
    <mergeCell ref="AT36:AU36"/>
    <mergeCell ref="AV36:AW36"/>
    <mergeCell ref="AX36:AY36"/>
    <mergeCell ref="AZ36:BA36"/>
    <mergeCell ref="BB36:BC36"/>
    <mergeCell ref="AF36:AG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D36:AE36"/>
    <mergeCell ref="CV36:CW36"/>
    <mergeCell ref="CX36:CY36"/>
    <mergeCell ref="CB36:CC36"/>
    <mergeCell ref="CD36:CE36"/>
    <mergeCell ref="CF36:CG36"/>
    <mergeCell ref="CH36:CI36"/>
    <mergeCell ref="CJ36:CK36"/>
    <mergeCell ref="CL36:CM36"/>
    <mergeCell ref="BP36:BQ36"/>
    <mergeCell ref="BR36:BS36"/>
    <mergeCell ref="BT36:BU36"/>
    <mergeCell ref="BV36:BW36"/>
    <mergeCell ref="BX36:BY36"/>
    <mergeCell ref="BZ36:CA36"/>
    <mergeCell ref="BD36:BE36"/>
    <mergeCell ref="BF36:BG36"/>
    <mergeCell ref="BH36:BI36"/>
    <mergeCell ref="BJ36:BK36"/>
    <mergeCell ref="BL36:BM36"/>
    <mergeCell ref="BN36:BO36"/>
    <mergeCell ref="T37:U37"/>
    <mergeCell ref="V37:W37"/>
    <mergeCell ref="X37:Y37"/>
    <mergeCell ref="Z37:AA37"/>
    <mergeCell ref="AB37:AC37"/>
    <mergeCell ref="AD37:AE37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R37:S37"/>
    <mergeCell ref="DL36:DM36"/>
    <mergeCell ref="DN36:DO36"/>
    <mergeCell ref="DP36:DQ36"/>
    <mergeCell ref="DR36:DS36"/>
    <mergeCell ref="DT36:DU36"/>
    <mergeCell ref="DV36:DW36"/>
    <mergeCell ref="CZ36:DA36"/>
    <mergeCell ref="DB36:DC36"/>
    <mergeCell ref="DD36:DE36"/>
    <mergeCell ref="DF36:DG36"/>
    <mergeCell ref="DH36:DI36"/>
    <mergeCell ref="DJ36:DK36"/>
    <mergeCell ref="CN36:CO36"/>
    <mergeCell ref="CP36:CQ36"/>
    <mergeCell ref="CR36:CS36"/>
    <mergeCell ref="CT36:CU36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R38:S38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R39:S39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F40:G40"/>
    <mergeCell ref="H40:I40"/>
    <mergeCell ref="J40:K40"/>
    <mergeCell ref="L40:M40"/>
    <mergeCell ref="N40:O40"/>
    <mergeCell ref="P40:Q40"/>
    <mergeCell ref="R40:S40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AF40:AG40"/>
    <mergeCell ref="AH40:AI40"/>
    <mergeCell ref="AJ40:AK40"/>
    <mergeCell ref="AL40:AM40"/>
    <mergeCell ref="AN40:AO40"/>
    <mergeCell ref="AP40:AQ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Z41:AA41"/>
    <mergeCell ref="AB41:AC41"/>
    <mergeCell ref="AD41:AE41"/>
    <mergeCell ref="AF41:AG41"/>
    <mergeCell ref="DX40:DY40"/>
    <mergeCell ref="DZ40:EA40"/>
    <mergeCell ref="EB40:EC40"/>
    <mergeCell ref="H41:I41"/>
    <mergeCell ref="J41:K41"/>
    <mergeCell ref="L41:M41"/>
    <mergeCell ref="N41:O41"/>
    <mergeCell ref="P41:Q41"/>
    <mergeCell ref="R41:S41"/>
    <mergeCell ref="T41:U41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CL41:CM41"/>
    <mergeCell ref="CN41:CO41"/>
    <mergeCell ref="BR41:BS41"/>
    <mergeCell ref="BT41:BU41"/>
    <mergeCell ref="BV41:BW41"/>
    <mergeCell ref="BX41:BY41"/>
    <mergeCell ref="BZ41:CA41"/>
    <mergeCell ref="CB41:CC41"/>
    <mergeCell ref="BF41:BG41"/>
    <mergeCell ref="BH41:BI41"/>
    <mergeCell ref="BJ41:BK41"/>
    <mergeCell ref="BL41:BM41"/>
    <mergeCell ref="BN41:BO41"/>
    <mergeCell ref="BP41:BQ41"/>
    <mergeCell ref="AT41:AU41"/>
    <mergeCell ref="AV41:AW41"/>
    <mergeCell ref="AX41:AY41"/>
    <mergeCell ref="AZ41:BA41"/>
    <mergeCell ref="BB41:BC41"/>
    <mergeCell ref="BD41:BE41"/>
    <mergeCell ref="DZ41:EA41"/>
    <mergeCell ref="EB41:EC41"/>
    <mergeCell ref="F42:G42"/>
    <mergeCell ref="H42:I42"/>
    <mergeCell ref="J42:K42"/>
    <mergeCell ref="L42:M42"/>
    <mergeCell ref="N42:O42"/>
    <mergeCell ref="P42:Q42"/>
    <mergeCell ref="R42:S42"/>
    <mergeCell ref="T42:U42"/>
    <mergeCell ref="DN41:DO41"/>
    <mergeCell ref="DP41:DQ41"/>
    <mergeCell ref="DR41:DS41"/>
    <mergeCell ref="DT41:DU41"/>
    <mergeCell ref="DV41:DW41"/>
    <mergeCell ref="DX41:DY41"/>
    <mergeCell ref="DB41:DC41"/>
    <mergeCell ref="DD41:DE41"/>
    <mergeCell ref="DF41:DG41"/>
    <mergeCell ref="DH41:DI41"/>
    <mergeCell ref="DJ41:DK41"/>
    <mergeCell ref="DL41:DM41"/>
    <mergeCell ref="CP41:CQ41"/>
    <mergeCell ref="CR41:CS41"/>
    <mergeCell ref="CT41:CU41"/>
    <mergeCell ref="CV41:CW41"/>
    <mergeCell ref="CX41:CY41"/>
    <mergeCell ref="CZ41:DA41"/>
    <mergeCell ref="CD41:CE41"/>
    <mergeCell ref="CF41:CG41"/>
    <mergeCell ref="CH41:CI41"/>
    <mergeCell ref="CJ41:CK41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CX42:CY42"/>
    <mergeCell ref="CZ42:DA42"/>
    <mergeCell ref="CD42:CE42"/>
    <mergeCell ref="CF42:CG42"/>
    <mergeCell ref="CH42:CI42"/>
    <mergeCell ref="CJ42:CK42"/>
    <mergeCell ref="CL42:CM42"/>
    <mergeCell ref="CN42:CO42"/>
    <mergeCell ref="BR42:BS42"/>
    <mergeCell ref="BT42:BU42"/>
    <mergeCell ref="BV42:BW42"/>
    <mergeCell ref="BX42:BY42"/>
    <mergeCell ref="BZ42:CA42"/>
    <mergeCell ref="CB42:CC42"/>
    <mergeCell ref="BF42:BG42"/>
    <mergeCell ref="BH42:BI42"/>
    <mergeCell ref="BJ42:BK42"/>
    <mergeCell ref="BL42:BM42"/>
    <mergeCell ref="BN42:BO42"/>
    <mergeCell ref="BP42:BQ42"/>
    <mergeCell ref="X43:Y43"/>
    <mergeCell ref="Z43:AA43"/>
    <mergeCell ref="AB43:AC43"/>
    <mergeCell ref="AD43:AE43"/>
    <mergeCell ref="AF43:AG43"/>
    <mergeCell ref="AH43:AI43"/>
    <mergeCell ref="DZ42:EA42"/>
    <mergeCell ref="EB42:EC42"/>
    <mergeCell ref="H43:I43"/>
    <mergeCell ref="J43:K43"/>
    <mergeCell ref="L43:M43"/>
    <mergeCell ref="N43:O43"/>
    <mergeCell ref="P43:Q43"/>
    <mergeCell ref="R43:S43"/>
    <mergeCell ref="T43:U43"/>
    <mergeCell ref="V43:W43"/>
    <mergeCell ref="DN42:DO42"/>
    <mergeCell ref="DP42:DQ42"/>
    <mergeCell ref="DR42:DS42"/>
    <mergeCell ref="DT42:DU42"/>
    <mergeCell ref="DV42:DW42"/>
    <mergeCell ref="DX42:DY42"/>
    <mergeCell ref="DB42:DC42"/>
    <mergeCell ref="DD42:DE42"/>
    <mergeCell ref="DF42:DG42"/>
    <mergeCell ref="DH42:DI42"/>
    <mergeCell ref="DJ42:DK42"/>
    <mergeCell ref="DL42:DM42"/>
    <mergeCell ref="CP42:CQ42"/>
    <mergeCell ref="CR42:CS42"/>
    <mergeCell ref="CT42:CU42"/>
    <mergeCell ref="CV42:CW42"/>
    <mergeCell ref="BH43:BI43"/>
    <mergeCell ref="BJ43:BK43"/>
    <mergeCell ref="BL43:BM43"/>
    <mergeCell ref="BN43:BO43"/>
    <mergeCell ref="BP43:BQ43"/>
    <mergeCell ref="BR43:BS43"/>
    <mergeCell ref="AV43:AW43"/>
    <mergeCell ref="AX43:AY43"/>
    <mergeCell ref="AZ43:BA43"/>
    <mergeCell ref="BB43:BC43"/>
    <mergeCell ref="BD43:BE43"/>
    <mergeCell ref="BF43:BG43"/>
    <mergeCell ref="AJ43:AK43"/>
    <mergeCell ref="AL43:AM43"/>
    <mergeCell ref="AN43:AO43"/>
    <mergeCell ref="AP43:AQ43"/>
    <mergeCell ref="AR43:AS43"/>
    <mergeCell ref="AT43:AU43"/>
    <mergeCell ref="DL43:DM43"/>
    <mergeCell ref="DN43:DO43"/>
    <mergeCell ref="CR43:CS43"/>
    <mergeCell ref="CT43:CU43"/>
    <mergeCell ref="CV43:CW43"/>
    <mergeCell ref="CX43:CY43"/>
    <mergeCell ref="CZ43:DA43"/>
    <mergeCell ref="DB43:DC43"/>
    <mergeCell ref="CF43:CG43"/>
    <mergeCell ref="CH43:CI43"/>
    <mergeCell ref="CJ43:CK43"/>
    <mergeCell ref="CL43:CM43"/>
    <mergeCell ref="CN43:CO43"/>
    <mergeCell ref="CP43:CQ43"/>
    <mergeCell ref="BT43:BU43"/>
    <mergeCell ref="BV43:BW43"/>
    <mergeCell ref="BX43:BY43"/>
    <mergeCell ref="BZ43:CA43"/>
    <mergeCell ref="CB43:CC43"/>
    <mergeCell ref="CD43:CE43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EB43:EC43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DP43:DQ43"/>
    <mergeCell ref="DR43:DS43"/>
    <mergeCell ref="DT43:DU43"/>
    <mergeCell ref="DV43:DW43"/>
    <mergeCell ref="DX43:DY43"/>
    <mergeCell ref="DZ43:EA43"/>
    <mergeCell ref="DD43:DE43"/>
    <mergeCell ref="DF43:DG43"/>
    <mergeCell ref="DH43:DI43"/>
    <mergeCell ref="DJ43:DK43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EB44:EC44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DP44:DQ44"/>
    <mergeCell ref="DR44:DS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F44:CG44"/>
    <mergeCell ref="CH44:CI44"/>
    <mergeCell ref="CJ44:CK44"/>
    <mergeCell ref="CL44:CM44"/>
    <mergeCell ref="AX45:AY45"/>
    <mergeCell ref="AZ45:BA45"/>
    <mergeCell ref="BB45:BC45"/>
    <mergeCell ref="BD45:BE45"/>
    <mergeCell ref="BF45:BG45"/>
    <mergeCell ref="BH45:BI45"/>
    <mergeCell ref="AL45:AM45"/>
    <mergeCell ref="AN45:AO45"/>
    <mergeCell ref="AP45:AQ45"/>
    <mergeCell ref="AR45:AS45"/>
    <mergeCell ref="AT45:AU45"/>
    <mergeCell ref="AV45:AW45"/>
    <mergeCell ref="Z45:AA45"/>
    <mergeCell ref="AB45:AC45"/>
    <mergeCell ref="AD45:AE45"/>
    <mergeCell ref="AF45:AG45"/>
    <mergeCell ref="AH45:AI45"/>
    <mergeCell ref="AJ45:AK45"/>
    <mergeCell ref="CH45:CI45"/>
    <mergeCell ref="CJ45:CK45"/>
    <mergeCell ref="CL45:CM45"/>
    <mergeCell ref="CN45:CO45"/>
    <mergeCell ref="CP45:CQ45"/>
    <mergeCell ref="CR45:CS45"/>
    <mergeCell ref="BV45:BW45"/>
    <mergeCell ref="BX45:BY45"/>
    <mergeCell ref="BZ45:CA45"/>
    <mergeCell ref="CB45:CC45"/>
    <mergeCell ref="CD45:CE45"/>
    <mergeCell ref="CF45:CG45"/>
    <mergeCell ref="BJ45:BK45"/>
    <mergeCell ref="BL45:BM45"/>
    <mergeCell ref="BN45:BO45"/>
    <mergeCell ref="BP45:BQ45"/>
    <mergeCell ref="BR45:BS45"/>
    <mergeCell ref="BT45:BU45"/>
    <mergeCell ref="DR45:DS45"/>
    <mergeCell ref="DT45:DU45"/>
    <mergeCell ref="DV45:DW45"/>
    <mergeCell ref="DX45:DY45"/>
    <mergeCell ref="DZ45:EA45"/>
    <mergeCell ref="EB45:EC45"/>
    <mergeCell ref="DF45:DG45"/>
    <mergeCell ref="DH45:DI45"/>
    <mergeCell ref="DJ45:DK45"/>
    <mergeCell ref="DL45:DM45"/>
    <mergeCell ref="DN45:DO45"/>
    <mergeCell ref="DP45:DQ45"/>
    <mergeCell ref="CT45:CU45"/>
    <mergeCell ref="CV45:CW45"/>
    <mergeCell ref="CX45:CY45"/>
    <mergeCell ref="CZ45:DA45"/>
    <mergeCell ref="DB45:DC45"/>
    <mergeCell ref="DD45:DE45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F46:G46"/>
    <mergeCell ref="H46:I46"/>
    <mergeCell ref="J46:K46"/>
    <mergeCell ref="L46:M46"/>
    <mergeCell ref="N46:O46"/>
    <mergeCell ref="P46:Q46"/>
    <mergeCell ref="CH46:CI46"/>
    <mergeCell ref="CJ46:CK46"/>
    <mergeCell ref="BN46:BO46"/>
    <mergeCell ref="BP46:BQ46"/>
    <mergeCell ref="BR46:BS46"/>
    <mergeCell ref="BT46:BU46"/>
    <mergeCell ref="BV46:BW46"/>
    <mergeCell ref="BX46:BY46"/>
    <mergeCell ref="BB46:BC46"/>
    <mergeCell ref="BD46:BE46"/>
    <mergeCell ref="BF46:BG46"/>
    <mergeCell ref="BH46:BI46"/>
    <mergeCell ref="BJ46:BK46"/>
    <mergeCell ref="BL46:BM46"/>
    <mergeCell ref="AP46:AQ46"/>
    <mergeCell ref="AR46:AS46"/>
    <mergeCell ref="AT46:AU46"/>
    <mergeCell ref="AV46:AW46"/>
    <mergeCell ref="AX46:AY46"/>
    <mergeCell ref="AZ46:BA46"/>
    <mergeCell ref="DV46:DW46"/>
    <mergeCell ref="DX46:DY46"/>
    <mergeCell ref="DZ46:EA46"/>
    <mergeCell ref="EB46:EC46"/>
    <mergeCell ref="F47:G47"/>
    <mergeCell ref="H47:I47"/>
    <mergeCell ref="J47:K47"/>
    <mergeCell ref="L47:M47"/>
    <mergeCell ref="N47:O47"/>
    <mergeCell ref="P47:Q47"/>
    <mergeCell ref="DJ46:DK46"/>
    <mergeCell ref="DL46:DM46"/>
    <mergeCell ref="DN46:DO46"/>
    <mergeCell ref="DP46:DQ46"/>
    <mergeCell ref="DR46:DS46"/>
    <mergeCell ref="DT46:DU46"/>
    <mergeCell ref="CX46:CY46"/>
    <mergeCell ref="CZ46:DA46"/>
    <mergeCell ref="DB46:DC46"/>
    <mergeCell ref="DD46:DE46"/>
    <mergeCell ref="DF46:DG46"/>
    <mergeCell ref="DH46:DI46"/>
    <mergeCell ref="CL46:CM46"/>
    <mergeCell ref="CN46:CO46"/>
    <mergeCell ref="CP46:CQ46"/>
    <mergeCell ref="CR46:CS46"/>
    <mergeCell ref="CT46:CU46"/>
    <mergeCell ref="CV46:CW46"/>
    <mergeCell ref="BZ46:CA46"/>
    <mergeCell ref="CB46:CC46"/>
    <mergeCell ref="CD46:CE46"/>
    <mergeCell ref="CF46:CG46"/>
    <mergeCell ref="AP47:AQ47"/>
    <mergeCell ref="AR47:AS47"/>
    <mergeCell ref="AT47:AU47"/>
    <mergeCell ref="AV47:AW47"/>
    <mergeCell ref="AX47:AY47"/>
    <mergeCell ref="AZ47:BA47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CT47:CU47"/>
    <mergeCell ref="CV47:CW47"/>
    <mergeCell ref="BZ47:CA47"/>
    <mergeCell ref="CB47:CC47"/>
    <mergeCell ref="CD47:CE47"/>
    <mergeCell ref="CF47:CG47"/>
    <mergeCell ref="CH47:CI47"/>
    <mergeCell ref="CJ47:CK47"/>
    <mergeCell ref="BN47:BO47"/>
    <mergeCell ref="BP47:BQ47"/>
    <mergeCell ref="BR47:BS47"/>
    <mergeCell ref="BT47:BU47"/>
    <mergeCell ref="BV47:BW47"/>
    <mergeCell ref="BX47:BY47"/>
    <mergeCell ref="BB47:BC47"/>
    <mergeCell ref="BD47:BE47"/>
    <mergeCell ref="BF47:BG47"/>
    <mergeCell ref="BH47:BI47"/>
    <mergeCell ref="BJ47:BK47"/>
    <mergeCell ref="BL47:BM47"/>
    <mergeCell ref="R48:S48"/>
    <mergeCell ref="T48:U48"/>
    <mergeCell ref="V48:W48"/>
    <mergeCell ref="X48:Y48"/>
    <mergeCell ref="Z48:AA48"/>
    <mergeCell ref="AB48:AC48"/>
    <mergeCell ref="DV47:DW47"/>
    <mergeCell ref="DX47:DY47"/>
    <mergeCell ref="DZ47:EA47"/>
    <mergeCell ref="EB47:EC47"/>
    <mergeCell ref="F48:G48"/>
    <mergeCell ref="H48:I48"/>
    <mergeCell ref="J48:K48"/>
    <mergeCell ref="L48:M48"/>
    <mergeCell ref="N48:O48"/>
    <mergeCell ref="P48:Q48"/>
    <mergeCell ref="DJ47:DK47"/>
    <mergeCell ref="DL47:DM47"/>
    <mergeCell ref="DN47:DO47"/>
    <mergeCell ref="DP47:DQ47"/>
    <mergeCell ref="DR47:DS47"/>
    <mergeCell ref="DT47:DU47"/>
    <mergeCell ref="CX47:CY47"/>
    <mergeCell ref="CZ47:DA47"/>
    <mergeCell ref="DB47:DC47"/>
    <mergeCell ref="DD47:DE47"/>
    <mergeCell ref="DF47:DG47"/>
    <mergeCell ref="DH47:DI47"/>
    <mergeCell ref="CL47:CM47"/>
    <mergeCell ref="CN47:CO47"/>
    <mergeCell ref="CP47:CQ47"/>
    <mergeCell ref="CR47:CS47"/>
    <mergeCell ref="BB48:BC48"/>
    <mergeCell ref="BD48:BE48"/>
    <mergeCell ref="BF48:BG48"/>
    <mergeCell ref="BH48:BI48"/>
    <mergeCell ref="BJ48:BK48"/>
    <mergeCell ref="BL48:BM48"/>
    <mergeCell ref="AP48:AQ48"/>
    <mergeCell ref="AR48:AS48"/>
    <mergeCell ref="AT48:AU48"/>
    <mergeCell ref="AV48:AW48"/>
    <mergeCell ref="AX48:AY48"/>
    <mergeCell ref="AZ48:BA48"/>
    <mergeCell ref="AD48:AE48"/>
    <mergeCell ref="AF48:AG48"/>
    <mergeCell ref="AH48:AI48"/>
    <mergeCell ref="AJ48:AK48"/>
    <mergeCell ref="AL48:AM48"/>
    <mergeCell ref="AN48:AO48"/>
    <mergeCell ref="DF48:DG48"/>
    <mergeCell ref="DH48:DI48"/>
    <mergeCell ref="CL48:CM48"/>
    <mergeCell ref="CN48:CO48"/>
    <mergeCell ref="CP48:CQ48"/>
    <mergeCell ref="CR48:CS48"/>
    <mergeCell ref="CT48:CU48"/>
    <mergeCell ref="CV48:CW48"/>
    <mergeCell ref="BZ48:CA48"/>
    <mergeCell ref="CB48:CC48"/>
    <mergeCell ref="CD48:CE48"/>
    <mergeCell ref="CF48:CG48"/>
    <mergeCell ref="CH48:CI48"/>
    <mergeCell ref="CJ48:CK48"/>
    <mergeCell ref="BN48:BO48"/>
    <mergeCell ref="BP48:BQ48"/>
    <mergeCell ref="BR48:BS48"/>
    <mergeCell ref="BT48:BU48"/>
    <mergeCell ref="BV48:BW48"/>
    <mergeCell ref="BX48:BY48"/>
    <mergeCell ref="DH49:DI49"/>
    <mergeCell ref="DJ49:DK49"/>
    <mergeCell ref="DL49:DM49"/>
    <mergeCell ref="DO49:DY49"/>
    <mergeCell ref="DZ49:EA49"/>
    <mergeCell ref="EB49:EC49"/>
    <mergeCell ref="CV49:CW49"/>
    <mergeCell ref="CX49:CY49"/>
    <mergeCell ref="CZ49:DA49"/>
    <mergeCell ref="DB49:DC49"/>
    <mergeCell ref="DD49:DE49"/>
    <mergeCell ref="DF49:DG49"/>
    <mergeCell ref="DV48:DW48"/>
    <mergeCell ref="DX48:DY48"/>
    <mergeCell ref="DZ48:EA48"/>
    <mergeCell ref="EB48:EC48"/>
    <mergeCell ref="T49:BO49"/>
    <mergeCell ref="BP49:CC49"/>
    <mergeCell ref="CN49:CO49"/>
    <mergeCell ref="CP49:CQ49"/>
    <mergeCell ref="CR49:CS49"/>
    <mergeCell ref="CT49:CU49"/>
    <mergeCell ref="DJ48:DK48"/>
    <mergeCell ref="DL48:DM48"/>
    <mergeCell ref="DN48:DO48"/>
    <mergeCell ref="DP48:DQ48"/>
    <mergeCell ref="DR48:DS48"/>
    <mergeCell ref="DT48:DU48"/>
    <mergeCell ref="CX48:CY48"/>
    <mergeCell ref="CZ48:DA48"/>
    <mergeCell ref="DB48:DC48"/>
    <mergeCell ref="DD48:DE48"/>
    <mergeCell ref="AD50:AE50"/>
    <mergeCell ref="AF50:AG50"/>
    <mergeCell ref="AH50:AI50"/>
    <mergeCell ref="AJ50:AK50"/>
    <mergeCell ref="AL50:AM50"/>
    <mergeCell ref="AN50:AO50"/>
    <mergeCell ref="R50:S50"/>
    <mergeCell ref="T50:U50"/>
    <mergeCell ref="V50:W50"/>
    <mergeCell ref="X50:Y50"/>
    <mergeCell ref="Z50:AA50"/>
    <mergeCell ref="AB50:AC50"/>
    <mergeCell ref="F50:G50"/>
    <mergeCell ref="H50:I50"/>
    <mergeCell ref="J50:K50"/>
    <mergeCell ref="L50:M50"/>
    <mergeCell ref="N50:O50"/>
    <mergeCell ref="P50:Q50"/>
    <mergeCell ref="CH50:CI50"/>
    <mergeCell ref="CJ50:CK50"/>
    <mergeCell ref="BN50:BO50"/>
    <mergeCell ref="BP50:BQ50"/>
    <mergeCell ref="BR50:BS50"/>
    <mergeCell ref="BT50:BU50"/>
    <mergeCell ref="BV50:BW50"/>
    <mergeCell ref="BX50:BY50"/>
    <mergeCell ref="BB50:BC50"/>
    <mergeCell ref="BD50:BE50"/>
    <mergeCell ref="BF50:BG50"/>
    <mergeCell ref="BH50:BI50"/>
    <mergeCell ref="BJ50:BK50"/>
    <mergeCell ref="BL50:BM50"/>
    <mergeCell ref="AP50:AQ50"/>
    <mergeCell ref="AR50:AS50"/>
    <mergeCell ref="AT50:AU50"/>
    <mergeCell ref="AV50:AW50"/>
    <mergeCell ref="AX50:AY50"/>
    <mergeCell ref="AZ50:BA50"/>
    <mergeCell ref="DV50:DW50"/>
    <mergeCell ref="DX50:DY50"/>
    <mergeCell ref="DZ50:EA50"/>
    <mergeCell ref="EB50:EC50"/>
    <mergeCell ref="T51:AQ51"/>
    <mergeCell ref="AR51:BO51"/>
    <mergeCell ref="BP51:CM51"/>
    <mergeCell ref="CN51:DC51"/>
    <mergeCell ref="DD51:DE51"/>
    <mergeCell ref="DF51:DG51"/>
    <mergeCell ref="DJ50:DK50"/>
    <mergeCell ref="DL50:DM50"/>
    <mergeCell ref="DN50:DO50"/>
    <mergeCell ref="DP50:DQ50"/>
    <mergeCell ref="DR50:DS50"/>
    <mergeCell ref="DT50:DU50"/>
    <mergeCell ref="CX50:CY50"/>
    <mergeCell ref="CZ50:DA50"/>
    <mergeCell ref="DB50:DC50"/>
    <mergeCell ref="DD50:DE50"/>
    <mergeCell ref="DF50:DG50"/>
    <mergeCell ref="DH50:DI50"/>
    <mergeCell ref="CL50:CM50"/>
    <mergeCell ref="CN50:CO50"/>
    <mergeCell ref="CP50:CQ50"/>
    <mergeCell ref="CR50:CS50"/>
    <mergeCell ref="CT50:CU50"/>
    <mergeCell ref="CV50:CW50"/>
    <mergeCell ref="BZ50:CA50"/>
    <mergeCell ref="CB50:CC50"/>
    <mergeCell ref="CD50:CE50"/>
    <mergeCell ref="CF50:CG50"/>
    <mergeCell ref="AD52:AE52"/>
    <mergeCell ref="AF52:AG52"/>
    <mergeCell ref="AH52:AI52"/>
    <mergeCell ref="AJ52:AK52"/>
    <mergeCell ref="AL52:AM52"/>
    <mergeCell ref="AN52:AO52"/>
    <mergeCell ref="R52:S52"/>
    <mergeCell ref="T52:U52"/>
    <mergeCell ref="V52:W52"/>
    <mergeCell ref="X52:Y52"/>
    <mergeCell ref="Z52:AA52"/>
    <mergeCell ref="AB52:AC52"/>
    <mergeCell ref="DV51:DW51"/>
    <mergeCell ref="DX51:DY51"/>
    <mergeCell ref="DZ51:EA51"/>
    <mergeCell ref="EB51:EC51"/>
    <mergeCell ref="F52:G52"/>
    <mergeCell ref="H52:I52"/>
    <mergeCell ref="J52:K52"/>
    <mergeCell ref="L52:M52"/>
    <mergeCell ref="N52:O52"/>
    <mergeCell ref="P52:Q52"/>
    <mergeCell ref="DH51:DI51"/>
    <mergeCell ref="DJ51:DK51"/>
    <mergeCell ref="DN51:DO51"/>
    <mergeCell ref="DP51:DQ51"/>
    <mergeCell ref="DR51:DS51"/>
    <mergeCell ref="DT51:DU51"/>
    <mergeCell ref="BN52:BO52"/>
    <mergeCell ref="BP52:BQ52"/>
    <mergeCell ref="BR52:BS52"/>
    <mergeCell ref="BT52:BU52"/>
    <mergeCell ref="BV52:BW52"/>
    <mergeCell ref="BX52:BY52"/>
    <mergeCell ref="BB52:BC52"/>
    <mergeCell ref="BD52:BE52"/>
    <mergeCell ref="BF52:BG52"/>
    <mergeCell ref="BH52:BI52"/>
    <mergeCell ref="BJ52:BK52"/>
    <mergeCell ref="BL52:BM52"/>
    <mergeCell ref="AP52:AQ52"/>
    <mergeCell ref="AR52:AS52"/>
    <mergeCell ref="AT52:AU52"/>
    <mergeCell ref="AV52:AW52"/>
    <mergeCell ref="AX52:AY52"/>
    <mergeCell ref="AZ52:BA52"/>
    <mergeCell ref="CX52:CY52"/>
    <mergeCell ref="CZ52:DA52"/>
    <mergeCell ref="DB52:DC52"/>
    <mergeCell ref="DD52:DE52"/>
    <mergeCell ref="DF52:DG52"/>
    <mergeCell ref="DH52:DI52"/>
    <mergeCell ref="CL52:CM52"/>
    <mergeCell ref="CN52:CO52"/>
    <mergeCell ref="CP52:CQ52"/>
    <mergeCell ref="CR52:CS52"/>
    <mergeCell ref="CT52:CU52"/>
    <mergeCell ref="CV52:CW52"/>
    <mergeCell ref="BZ52:CA52"/>
    <mergeCell ref="CB52:CC52"/>
    <mergeCell ref="CD52:CE52"/>
    <mergeCell ref="CF52:CG52"/>
    <mergeCell ref="CH52:CI52"/>
    <mergeCell ref="CJ52:CK52"/>
    <mergeCell ref="P54:Q54"/>
    <mergeCell ref="R54:S54"/>
    <mergeCell ref="T54:U54"/>
    <mergeCell ref="V54:W54"/>
    <mergeCell ref="X54:Y54"/>
    <mergeCell ref="Z54:AA54"/>
    <mergeCell ref="AN54:AO54"/>
    <mergeCell ref="AP54:AQ54"/>
    <mergeCell ref="AR54:AS54"/>
    <mergeCell ref="AT54:AU54"/>
    <mergeCell ref="AV54:AW54"/>
    <mergeCell ref="AX54:AY54"/>
    <mergeCell ref="AB54:AC54"/>
    <mergeCell ref="AD54:AE54"/>
    <mergeCell ref="AF54:AG54"/>
    <mergeCell ref="AH54:AI54"/>
    <mergeCell ref="AJ54:AK54"/>
    <mergeCell ref="DT53:DU53"/>
    <mergeCell ref="DV53:DW53"/>
    <mergeCell ref="DX53:DY53"/>
    <mergeCell ref="DZ53:EA53"/>
    <mergeCell ref="EB53:EC53"/>
    <mergeCell ref="F54:G54"/>
    <mergeCell ref="H54:I54"/>
    <mergeCell ref="J54:K54"/>
    <mergeCell ref="L54:M54"/>
    <mergeCell ref="N54:O54"/>
    <mergeCell ref="DV52:DW52"/>
    <mergeCell ref="DX52:DY52"/>
    <mergeCell ref="DZ52:EA52"/>
    <mergeCell ref="EB52:EC52"/>
    <mergeCell ref="AR53:BO53"/>
    <mergeCell ref="BP53:DK53"/>
    <mergeCell ref="DL53:DM53"/>
    <mergeCell ref="DN53:DO53"/>
    <mergeCell ref="DP53:DQ53"/>
    <mergeCell ref="DR53:DS53"/>
    <mergeCell ref="DJ52:DK52"/>
    <mergeCell ref="DL52:DM52"/>
    <mergeCell ref="DN52:DO52"/>
    <mergeCell ref="DP52:DQ52"/>
    <mergeCell ref="DR52:DS52"/>
    <mergeCell ref="DT52:DU52"/>
    <mergeCell ref="AZ54:BA54"/>
    <mergeCell ref="BB54:BC54"/>
    <mergeCell ref="BD54:BE54"/>
    <mergeCell ref="BF54:BG54"/>
    <mergeCell ref="BH54:BI54"/>
    <mergeCell ref="BJ54:BK54"/>
    <mergeCell ref="AL54:AM54"/>
    <mergeCell ref="DD54:DE54"/>
    <mergeCell ref="DF54:DG54"/>
    <mergeCell ref="CJ54:CK54"/>
    <mergeCell ref="CL54:CM54"/>
    <mergeCell ref="CN54:CO54"/>
    <mergeCell ref="CP54:CQ54"/>
    <mergeCell ref="CR54:CS54"/>
    <mergeCell ref="CT54:CU54"/>
    <mergeCell ref="BX54:BY54"/>
    <mergeCell ref="BZ54:CA54"/>
    <mergeCell ref="CB54:CC54"/>
    <mergeCell ref="CD54:CE54"/>
    <mergeCell ref="CF54:CG54"/>
    <mergeCell ref="CH54:CI54"/>
    <mergeCell ref="BL54:BM54"/>
    <mergeCell ref="BN54:BO54"/>
    <mergeCell ref="BP54:BQ54"/>
    <mergeCell ref="BR54:BS54"/>
    <mergeCell ref="BT54:BU54"/>
    <mergeCell ref="BV54:BW54"/>
    <mergeCell ref="F56:G56"/>
    <mergeCell ref="H56:I56"/>
    <mergeCell ref="J56:K56"/>
    <mergeCell ref="L56:M56"/>
    <mergeCell ref="N56:O56"/>
    <mergeCell ref="P56:Q56"/>
    <mergeCell ref="DR55:DS55"/>
    <mergeCell ref="DT55:DU55"/>
    <mergeCell ref="DV55:DW55"/>
    <mergeCell ref="DX55:DY55"/>
    <mergeCell ref="DZ55:EA55"/>
    <mergeCell ref="EB55:EC55"/>
    <mergeCell ref="DT54:DU54"/>
    <mergeCell ref="DV54:DW54"/>
    <mergeCell ref="DX54:DY54"/>
    <mergeCell ref="DZ54:EA54"/>
    <mergeCell ref="EB54:EC54"/>
    <mergeCell ref="AR55:BO55"/>
    <mergeCell ref="BP55:DK55"/>
    <mergeCell ref="DL55:DM55"/>
    <mergeCell ref="DN55:DO55"/>
    <mergeCell ref="DP55:DQ55"/>
    <mergeCell ref="DH54:DI54"/>
    <mergeCell ref="DJ54:DK54"/>
    <mergeCell ref="DL54:DM54"/>
    <mergeCell ref="DN54:DO54"/>
    <mergeCell ref="DP54:DQ54"/>
    <mergeCell ref="DR54:DS54"/>
    <mergeCell ref="CV54:CW54"/>
    <mergeCell ref="CX54:CY54"/>
    <mergeCell ref="CZ54:DA54"/>
    <mergeCell ref="DB54:DC54"/>
    <mergeCell ref="AP56:AQ56"/>
    <mergeCell ref="AR56:AS56"/>
    <mergeCell ref="AT56:AU56"/>
    <mergeCell ref="AV56:AW56"/>
    <mergeCell ref="AX56:AY56"/>
    <mergeCell ref="AZ56:BA56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CT56:CU56"/>
    <mergeCell ref="CV56:CW56"/>
    <mergeCell ref="BZ56:CA56"/>
    <mergeCell ref="CB56:CC56"/>
    <mergeCell ref="CD56:CE56"/>
    <mergeCell ref="CF56:CG56"/>
    <mergeCell ref="CH56:CI56"/>
    <mergeCell ref="CJ56:CK56"/>
    <mergeCell ref="BN56:BO56"/>
    <mergeCell ref="BP56:BQ56"/>
    <mergeCell ref="BR56:BS56"/>
    <mergeCell ref="BT56:BU56"/>
    <mergeCell ref="BV56:BW56"/>
    <mergeCell ref="BX56:BY56"/>
    <mergeCell ref="BB56:BC56"/>
    <mergeCell ref="BD56:BE56"/>
    <mergeCell ref="BF56:BG56"/>
    <mergeCell ref="BH56:BI56"/>
    <mergeCell ref="BJ56:BK56"/>
    <mergeCell ref="BL56:BM56"/>
    <mergeCell ref="R57:S57"/>
    <mergeCell ref="T57:U57"/>
    <mergeCell ref="V57:W57"/>
    <mergeCell ref="X57:Y57"/>
    <mergeCell ref="Z57:AA57"/>
    <mergeCell ref="AB57:AC57"/>
    <mergeCell ref="DV56:DW56"/>
    <mergeCell ref="DX56:DY56"/>
    <mergeCell ref="DZ56:EA56"/>
    <mergeCell ref="EB56:EC56"/>
    <mergeCell ref="F57:G57"/>
    <mergeCell ref="H57:I57"/>
    <mergeCell ref="J57:K57"/>
    <mergeCell ref="L57:M57"/>
    <mergeCell ref="N57:O57"/>
    <mergeCell ref="P57:Q57"/>
    <mergeCell ref="DJ56:DK56"/>
    <mergeCell ref="DL56:DM56"/>
    <mergeCell ref="DN56:DO56"/>
    <mergeCell ref="DP56:DQ56"/>
    <mergeCell ref="DR56:DS56"/>
    <mergeCell ref="DT56:DU56"/>
    <mergeCell ref="CX56:CY56"/>
    <mergeCell ref="CZ56:DA56"/>
    <mergeCell ref="DB56:DC56"/>
    <mergeCell ref="DD56:DE56"/>
    <mergeCell ref="DF56:DG56"/>
    <mergeCell ref="DH56:DI56"/>
    <mergeCell ref="CL56:CM56"/>
    <mergeCell ref="CN56:CO56"/>
    <mergeCell ref="CP56:CQ56"/>
    <mergeCell ref="CR56:CS56"/>
    <mergeCell ref="BB57:BC57"/>
    <mergeCell ref="BD57:BE57"/>
    <mergeCell ref="BF57:BG57"/>
    <mergeCell ref="BH57:BI57"/>
    <mergeCell ref="BJ57:BK57"/>
    <mergeCell ref="BL57:BM57"/>
    <mergeCell ref="AP57:AQ57"/>
    <mergeCell ref="AR57:AS57"/>
    <mergeCell ref="AT57:AU57"/>
    <mergeCell ref="AV57:AW57"/>
    <mergeCell ref="AX57:AY57"/>
    <mergeCell ref="AZ57:BA57"/>
    <mergeCell ref="AD57:AE57"/>
    <mergeCell ref="AF57:AG57"/>
    <mergeCell ref="AH57:AI57"/>
    <mergeCell ref="AJ57:AK57"/>
    <mergeCell ref="AL57:AM57"/>
    <mergeCell ref="AN57:AO57"/>
    <mergeCell ref="DF57:DG57"/>
    <mergeCell ref="DH57:DI57"/>
    <mergeCell ref="CL57:CM57"/>
    <mergeCell ref="CN57:CO57"/>
    <mergeCell ref="CP57:CQ57"/>
    <mergeCell ref="CR57:CS57"/>
    <mergeCell ref="CT57:CU57"/>
    <mergeCell ref="CV57:CW57"/>
    <mergeCell ref="BZ57:CA57"/>
    <mergeCell ref="CB57:CC57"/>
    <mergeCell ref="CD57:CE57"/>
    <mergeCell ref="CF57:CG57"/>
    <mergeCell ref="CH57:CI57"/>
    <mergeCell ref="CJ57:CK57"/>
    <mergeCell ref="BN57:BO57"/>
    <mergeCell ref="BP57:BQ57"/>
    <mergeCell ref="BR57:BS57"/>
    <mergeCell ref="BT57:BU57"/>
    <mergeCell ref="BV57:BW57"/>
    <mergeCell ref="BX57:BY57"/>
    <mergeCell ref="AD58:AE58"/>
    <mergeCell ref="AF58:AG58"/>
    <mergeCell ref="AH58:AI58"/>
    <mergeCell ref="AJ58:AK58"/>
    <mergeCell ref="AL58:AM58"/>
    <mergeCell ref="AN58:AO58"/>
    <mergeCell ref="R58:S58"/>
    <mergeCell ref="T58:U58"/>
    <mergeCell ref="V58:W58"/>
    <mergeCell ref="X58:Y58"/>
    <mergeCell ref="Z58:AA58"/>
    <mergeCell ref="AB58:AC58"/>
    <mergeCell ref="DV57:DW57"/>
    <mergeCell ref="DX57:DY57"/>
    <mergeCell ref="DZ57:EA57"/>
    <mergeCell ref="EB57:EC57"/>
    <mergeCell ref="F58:G58"/>
    <mergeCell ref="H58:I58"/>
    <mergeCell ref="J58:K58"/>
    <mergeCell ref="L58:M58"/>
    <mergeCell ref="N58:O58"/>
    <mergeCell ref="P58:Q58"/>
    <mergeCell ref="DJ57:DK57"/>
    <mergeCell ref="DL57:DM57"/>
    <mergeCell ref="DN57:DO57"/>
    <mergeCell ref="DP57:DQ57"/>
    <mergeCell ref="DR57:DS57"/>
    <mergeCell ref="DT57:DU57"/>
    <mergeCell ref="CX57:CY57"/>
    <mergeCell ref="CZ57:DA57"/>
    <mergeCell ref="DB57:DC57"/>
    <mergeCell ref="DD57:DE57"/>
    <mergeCell ref="CH58:CI58"/>
    <mergeCell ref="CJ58:CK58"/>
    <mergeCell ref="BN58:BO58"/>
    <mergeCell ref="BP58:BQ58"/>
    <mergeCell ref="BR58:BS58"/>
    <mergeCell ref="BT58:BU58"/>
    <mergeCell ref="BV58:BW58"/>
    <mergeCell ref="BX58:BY58"/>
    <mergeCell ref="BB58:BC58"/>
    <mergeCell ref="BD58:BE58"/>
    <mergeCell ref="BF58:BG58"/>
    <mergeCell ref="BH58:BI58"/>
    <mergeCell ref="BJ58:BK58"/>
    <mergeCell ref="BL58:BM58"/>
    <mergeCell ref="AP58:AQ58"/>
    <mergeCell ref="AR58:AS58"/>
    <mergeCell ref="AT58:AU58"/>
    <mergeCell ref="AV58:AW58"/>
    <mergeCell ref="AX58:AY58"/>
    <mergeCell ref="AZ58:BA58"/>
    <mergeCell ref="DV58:DW58"/>
    <mergeCell ref="DX58:DY58"/>
    <mergeCell ref="DZ58:EA58"/>
    <mergeCell ref="EB58:EC58"/>
    <mergeCell ref="F59:G59"/>
    <mergeCell ref="H59:I59"/>
    <mergeCell ref="J59:K59"/>
    <mergeCell ref="L59:M59"/>
    <mergeCell ref="N59:O59"/>
    <mergeCell ref="P59:Q59"/>
    <mergeCell ref="DJ58:DK58"/>
    <mergeCell ref="DL58:DM58"/>
    <mergeCell ref="DN58:DO58"/>
    <mergeCell ref="DP58:DQ58"/>
    <mergeCell ref="DR58:DS58"/>
    <mergeCell ref="DT58:DU58"/>
    <mergeCell ref="CX58:CY58"/>
    <mergeCell ref="CZ58:DA58"/>
    <mergeCell ref="DB58:DC58"/>
    <mergeCell ref="DD58:DE58"/>
    <mergeCell ref="DF58:DG58"/>
    <mergeCell ref="DH58:DI58"/>
    <mergeCell ref="CL58:CM58"/>
    <mergeCell ref="CN58:CO58"/>
    <mergeCell ref="CP58:CQ58"/>
    <mergeCell ref="CR58:CS58"/>
    <mergeCell ref="CT58:CU58"/>
    <mergeCell ref="CV58:CW58"/>
    <mergeCell ref="BZ58:CA58"/>
    <mergeCell ref="CB58:CC58"/>
    <mergeCell ref="CD58:CE58"/>
    <mergeCell ref="CF58:CG58"/>
    <mergeCell ref="AP59:AQ59"/>
    <mergeCell ref="AR59:AS59"/>
    <mergeCell ref="AT59:AU59"/>
    <mergeCell ref="AV59:AW59"/>
    <mergeCell ref="AX59:AY59"/>
    <mergeCell ref="AZ59:BA59"/>
    <mergeCell ref="AD59:AE59"/>
    <mergeCell ref="AF59:AG59"/>
    <mergeCell ref="AH59:AI59"/>
    <mergeCell ref="AJ59:AK59"/>
    <mergeCell ref="AL59:AM59"/>
    <mergeCell ref="AN59:AO59"/>
    <mergeCell ref="R59:S59"/>
    <mergeCell ref="T59:U59"/>
    <mergeCell ref="V59:W59"/>
    <mergeCell ref="X59:Y59"/>
    <mergeCell ref="Z59:AA59"/>
    <mergeCell ref="AB59:AC59"/>
    <mergeCell ref="CT59:CU59"/>
    <mergeCell ref="CV59:CW59"/>
    <mergeCell ref="BZ59:CA59"/>
    <mergeCell ref="CB59:CC59"/>
    <mergeCell ref="CD59:CE59"/>
    <mergeCell ref="CF59:CG59"/>
    <mergeCell ref="CH59:CI59"/>
    <mergeCell ref="CJ59:CK59"/>
    <mergeCell ref="BN59:BO59"/>
    <mergeCell ref="BP59:BQ59"/>
    <mergeCell ref="BR59:BS59"/>
    <mergeCell ref="BT59:BU59"/>
    <mergeCell ref="BV59:BW59"/>
    <mergeCell ref="BX59:BY59"/>
    <mergeCell ref="BB59:BC59"/>
    <mergeCell ref="BD59:BE59"/>
    <mergeCell ref="BF59:BG59"/>
    <mergeCell ref="BH59:BI59"/>
    <mergeCell ref="BJ59:BK59"/>
    <mergeCell ref="BL59:BM59"/>
    <mergeCell ref="R60:S60"/>
    <mergeCell ref="T60:U60"/>
    <mergeCell ref="V60:W60"/>
    <mergeCell ref="X60:Y60"/>
    <mergeCell ref="Z60:AA60"/>
    <mergeCell ref="AB60:AC60"/>
    <mergeCell ref="DV59:DW59"/>
    <mergeCell ref="DX59:DY59"/>
    <mergeCell ref="DZ59:EA59"/>
    <mergeCell ref="EB59:EC59"/>
    <mergeCell ref="F60:G60"/>
    <mergeCell ref="H60:I60"/>
    <mergeCell ref="J60:K60"/>
    <mergeCell ref="L60:M60"/>
    <mergeCell ref="N60:O60"/>
    <mergeCell ref="P60:Q60"/>
    <mergeCell ref="DJ59:DK59"/>
    <mergeCell ref="DL59:DM59"/>
    <mergeCell ref="DN59:DO59"/>
    <mergeCell ref="DP59:DQ59"/>
    <mergeCell ref="DR59:DS59"/>
    <mergeCell ref="DT59:DU59"/>
    <mergeCell ref="CX59:CY59"/>
    <mergeCell ref="CZ59:DA59"/>
    <mergeCell ref="DB59:DC59"/>
    <mergeCell ref="DD59:DE59"/>
    <mergeCell ref="DF59:DG59"/>
    <mergeCell ref="DH59:DI59"/>
    <mergeCell ref="CL59:CM59"/>
    <mergeCell ref="CN59:CO59"/>
    <mergeCell ref="CP59:CQ59"/>
    <mergeCell ref="CR59:CS59"/>
    <mergeCell ref="BB60:BC60"/>
    <mergeCell ref="BD60:BE60"/>
    <mergeCell ref="BF60:BG60"/>
    <mergeCell ref="BH60:BI60"/>
    <mergeCell ref="BJ60:BK60"/>
    <mergeCell ref="BL60:BM60"/>
    <mergeCell ref="AP60:AQ60"/>
    <mergeCell ref="AR60:AS60"/>
    <mergeCell ref="AT60:AU60"/>
    <mergeCell ref="AV60:AW60"/>
    <mergeCell ref="AX60:AY60"/>
    <mergeCell ref="AZ60:BA60"/>
    <mergeCell ref="AD60:AE60"/>
    <mergeCell ref="AF60:AG60"/>
    <mergeCell ref="AH60:AI60"/>
    <mergeCell ref="AJ60:AK60"/>
    <mergeCell ref="AL60:AM60"/>
    <mergeCell ref="AN60:AO60"/>
    <mergeCell ref="DF60:DG60"/>
    <mergeCell ref="DH60:DI60"/>
    <mergeCell ref="CL60:CM60"/>
    <mergeCell ref="CN60:CO60"/>
    <mergeCell ref="CP60:CQ60"/>
    <mergeCell ref="CR60:CS60"/>
    <mergeCell ref="CT60:CU60"/>
    <mergeCell ref="CV60:CW60"/>
    <mergeCell ref="BZ60:CA60"/>
    <mergeCell ref="CB60:CC60"/>
    <mergeCell ref="CD60:CE60"/>
    <mergeCell ref="CF60:CG60"/>
    <mergeCell ref="CH60:CI60"/>
    <mergeCell ref="CJ60:CK60"/>
    <mergeCell ref="BN60:BO60"/>
    <mergeCell ref="BP60:BQ60"/>
    <mergeCell ref="BR60:BS60"/>
    <mergeCell ref="BT60:BU60"/>
    <mergeCell ref="BV60:BW60"/>
    <mergeCell ref="BX60:BY60"/>
    <mergeCell ref="AD61:AE61"/>
    <mergeCell ref="AF61:AG61"/>
    <mergeCell ref="AH61:AI61"/>
    <mergeCell ref="AJ61:AK61"/>
    <mergeCell ref="AL61:AM61"/>
    <mergeCell ref="AN61:AO61"/>
    <mergeCell ref="R61:S61"/>
    <mergeCell ref="T61:U61"/>
    <mergeCell ref="V61:W61"/>
    <mergeCell ref="X61:Y61"/>
    <mergeCell ref="Z61:AA61"/>
    <mergeCell ref="AB61:AC61"/>
    <mergeCell ref="DV60:DW60"/>
    <mergeCell ref="DX60:DY60"/>
    <mergeCell ref="DZ60:EA60"/>
    <mergeCell ref="EB60:EC60"/>
    <mergeCell ref="F61:G61"/>
    <mergeCell ref="H61:I61"/>
    <mergeCell ref="J61:K61"/>
    <mergeCell ref="L61:M61"/>
    <mergeCell ref="N61:O61"/>
    <mergeCell ref="P61:Q61"/>
    <mergeCell ref="DJ60:DK60"/>
    <mergeCell ref="DL60:DM60"/>
    <mergeCell ref="DN60:DO60"/>
    <mergeCell ref="DP60:DQ60"/>
    <mergeCell ref="DR60:DS60"/>
    <mergeCell ref="DT60:DU60"/>
    <mergeCell ref="CX60:CY60"/>
    <mergeCell ref="CZ60:DA60"/>
    <mergeCell ref="DB60:DC60"/>
    <mergeCell ref="DD60:DE60"/>
    <mergeCell ref="CH61:CI61"/>
    <mergeCell ref="CJ61:CK61"/>
    <mergeCell ref="BN61:BO61"/>
    <mergeCell ref="BP61:BQ61"/>
    <mergeCell ref="BR61:BS61"/>
    <mergeCell ref="BT61:BU61"/>
    <mergeCell ref="BV61:BW61"/>
    <mergeCell ref="BX61:BY61"/>
    <mergeCell ref="BB61:BC61"/>
    <mergeCell ref="BD61:BE61"/>
    <mergeCell ref="BF61:BG61"/>
    <mergeCell ref="BH61:BI61"/>
    <mergeCell ref="BJ61:BK61"/>
    <mergeCell ref="BL61:BM61"/>
    <mergeCell ref="AP61:AQ61"/>
    <mergeCell ref="AR61:AS61"/>
    <mergeCell ref="AT61:AU61"/>
    <mergeCell ref="AV61:AW61"/>
    <mergeCell ref="AX61:AY61"/>
    <mergeCell ref="AZ61:BA61"/>
    <mergeCell ref="DV61:DW61"/>
    <mergeCell ref="DX61:DY61"/>
    <mergeCell ref="DZ61:EA61"/>
    <mergeCell ref="EB61:EC61"/>
    <mergeCell ref="C63:D63"/>
    <mergeCell ref="F63:G63"/>
    <mergeCell ref="H63:I63"/>
    <mergeCell ref="J63:K63"/>
    <mergeCell ref="L63:M63"/>
    <mergeCell ref="N63:O63"/>
    <mergeCell ref="DJ61:DK61"/>
    <mergeCell ref="DL61:DM61"/>
    <mergeCell ref="DN61:DO61"/>
    <mergeCell ref="DP61:DQ61"/>
    <mergeCell ref="DR61:DS61"/>
    <mergeCell ref="DT61:DU61"/>
    <mergeCell ref="CX61:CY61"/>
    <mergeCell ref="CZ61:DA61"/>
    <mergeCell ref="DB61:DC61"/>
    <mergeCell ref="DD61:DE61"/>
    <mergeCell ref="DF61:DG61"/>
    <mergeCell ref="DH61:DI61"/>
    <mergeCell ref="CL61:CM61"/>
    <mergeCell ref="CN61:CO61"/>
    <mergeCell ref="CP61:CQ61"/>
    <mergeCell ref="CR61:CS61"/>
    <mergeCell ref="CT61:CU61"/>
    <mergeCell ref="CV61:CW61"/>
    <mergeCell ref="BZ61:CA61"/>
    <mergeCell ref="CB61:CC61"/>
    <mergeCell ref="CD61:CE61"/>
    <mergeCell ref="CF61:CG61"/>
    <mergeCell ref="AN63:AO63"/>
    <mergeCell ref="AP63:AQ63"/>
    <mergeCell ref="AR63:AS63"/>
    <mergeCell ref="AT63:AU63"/>
    <mergeCell ref="AV63:AW63"/>
    <mergeCell ref="AX63:AY63"/>
    <mergeCell ref="AB63:AC63"/>
    <mergeCell ref="AD63:AE63"/>
    <mergeCell ref="AF63:AG63"/>
    <mergeCell ref="AH63:AI63"/>
    <mergeCell ref="AJ63:AK63"/>
    <mergeCell ref="AL63:AM63"/>
    <mergeCell ref="P63:Q63"/>
    <mergeCell ref="R63:S63"/>
    <mergeCell ref="T63:U63"/>
    <mergeCell ref="V63:W63"/>
    <mergeCell ref="X63:Y63"/>
    <mergeCell ref="Z63:AA63"/>
    <mergeCell ref="CT63:CU63"/>
    <mergeCell ref="BX63:BY63"/>
    <mergeCell ref="BZ63:CA63"/>
    <mergeCell ref="CB63:CC63"/>
    <mergeCell ref="CD63:CE63"/>
    <mergeCell ref="CF63:CG63"/>
    <mergeCell ref="CH63:CI63"/>
    <mergeCell ref="BL63:BM63"/>
    <mergeCell ref="BN63:BO63"/>
    <mergeCell ref="BP63:BQ63"/>
    <mergeCell ref="BR63:BS63"/>
    <mergeCell ref="BT63:BU63"/>
    <mergeCell ref="BV63:BW63"/>
    <mergeCell ref="AZ63:BA63"/>
    <mergeCell ref="BB63:BC63"/>
    <mergeCell ref="BD63:BE63"/>
    <mergeCell ref="BF63:BG63"/>
    <mergeCell ref="BH63:BI63"/>
    <mergeCell ref="BJ63:BK63"/>
    <mergeCell ref="C66:D66"/>
    <mergeCell ref="F66:EC66"/>
    <mergeCell ref="AR68:AS68"/>
    <mergeCell ref="F64:S64"/>
    <mergeCell ref="T64:AQ64"/>
    <mergeCell ref="AR64:BO64"/>
    <mergeCell ref="BP64:CM64"/>
    <mergeCell ref="CN64:DK64"/>
    <mergeCell ref="DL64:EC64"/>
    <mergeCell ref="DT63:DU63"/>
    <mergeCell ref="DV63:DW63"/>
    <mergeCell ref="DX63:DY63"/>
    <mergeCell ref="DZ63:EA63"/>
    <mergeCell ref="EB63:EC63"/>
    <mergeCell ref="EK63:EN63"/>
    <mergeCell ref="DH63:DI63"/>
    <mergeCell ref="DJ63:DK63"/>
    <mergeCell ref="DL63:DM63"/>
    <mergeCell ref="DN63:DO63"/>
    <mergeCell ref="DP63:DQ63"/>
    <mergeCell ref="DR63:DS63"/>
    <mergeCell ref="CV63:CW63"/>
    <mergeCell ref="CX63:CY63"/>
    <mergeCell ref="CZ63:DA63"/>
    <mergeCell ref="DB63:DC63"/>
    <mergeCell ref="DD63:DE63"/>
    <mergeCell ref="DF63:DG63"/>
    <mergeCell ref="CJ63:CK63"/>
    <mergeCell ref="CL63:CM63"/>
    <mergeCell ref="CN63:CO63"/>
    <mergeCell ref="CP63:CQ63"/>
    <mergeCell ref="CR63:CS63"/>
  </mergeCells>
  <pageMargins left="0.39370078740157483" right="0.19685039370078741" top="0.51181102362204722" bottom="0.55118110236220474" header="0.74803149606299213" footer="0.35433070866141736"/>
  <pageSetup paperSize="8" scale="10" fitToHeight="0" orientation="landscape" r:id="rId1"/>
  <headerFooter alignWithMargins="0">
    <oddFooter>&amp;L&amp;8Muttenz, SR&amp;CStand: &amp;D&amp;R&amp;7&amp;Z&amp;F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Endkostenprognose</vt:lpstr>
      <vt:lpstr>PEP Stand 29.07.20 - SR</vt:lpstr>
      <vt:lpstr>PEP Stand 29.07.20</vt:lpstr>
      <vt:lpstr>Ausführung-Grundauftrag</vt:lpstr>
      <vt:lpstr>Ausführung 30.04.20-V01</vt:lpstr>
      <vt:lpstr>Ausführung 30.04.20-V02</vt:lpstr>
      <vt:lpstr>SIA 103</vt:lpstr>
      <vt:lpstr>SIA 103 WTQ</vt:lpstr>
      <vt:lpstr>leer</vt:lpstr>
      <vt:lpstr>'Ausführung 30.04.20-V01'!Druckbereich</vt:lpstr>
      <vt:lpstr>'Ausführung 30.04.20-V02'!Druckbereich</vt:lpstr>
      <vt:lpstr>'Ausführung-Grundauftrag'!Druckbereich</vt:lpstr>
      <vt:lpstr>Endkostenprognose!Druckbereich</vt:lpstr>
      <vt:lpstr>leer!Druckbereich</vt:lpstr>
      <vt:lpstr>'PEP Stand 29.07.20'!Druckbereich</vt:lpstr>
      <vt:lpstr>'PEP Stand 29.07.20 - SR'!Druckbereich</vt:lpstr>
      <vt:lpstr>'SIA 103'!Druckbereich</vt:lpstr>
      <vt:lpstr>'SIA 103 WTQ'!Druckbereich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Roth Stefan</cp:lastModifiedBy>
  <cp:lastPrinted>2020-07-29T12:42:49Z</cp:lastPrinted>
  <dcterms:created xsi:type="dcterms:W3CDTF">2013-01-18T14:01:58Z</dcterms:created>
  <dcterms:modified xsi:type="dcterms:W3CDTF">2020-07-29T12:43:06Z</dcterms:modified>
</cp:coreProperties>
</file>