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4_Sammelnachtrag MK_AP\Schritt2\Betrachtung_BHU\"/>
    </mc:Choice>
  </mc:AlternateContent>
  <bookViews>
    <workbookView xWindow="0" yWindow="0" windowWidth="21015" windowHeight="12720"/>
  </bookViews>
  <sheets>
    <sheet name="Tabelle1" sheetId="1" r:id="rId1"/>
  </sheets>
  <calcPr calcId="162913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P5" i="1"/>
  <c r="N27" i="1"/>
  <c r="N29" i="1"/>
  <c r="I27" i="1"/>
  <c r="N28" i="1"/>
  <c r="I29" i="1"/>
  <c r="N30" i="1"/>
  <c r="I3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11" i="1"/>
  <c r="G35" i="1"/>
  <c r="E5" i="1"/>
  <c r="E27" i="1"/>
  <c r="E31" i="1"/>
  <c r="G5" i="1"/>
  <c r="G27" i="1"/>
  <c r="G29" i="1"/>
  <c r="E32" i="1"/>
</calcChain>
</file>

<file path=xl/sharedStrings.xml><?xml version="1.0" encoding="utf-8"?>
<sst xmlns="http://schemas.openxmlformats.org/spreadsheetml/2006/main" count="54" uniqueCount="41">
  <si>
    <t>Nachtrag 01, Digitalisierung Archiv</t>
  </si>
  <si>
    <t>Option Lärm</t>
  </si>
  <si>
    <t>Total Vertrag</t>
  </si>
  <si>
    <t>EK, Phase 21/22</t>
  </si>
  <si>
    <t>Nachtrag  02 GIS-Entwässerung</t>
  </si>
  <si>
    <t>Zuschläge für Nacht- und Sonntagsarbeit</t>
  </si>
  <si>
    <t>Honorarreserve Bauherrschaft</t>
  </si>
  <si>
    <t>PGV, Phase 33</t>
  </si>
  <si>
    <t>Vertrag inkl. Nachtrag 04</t>
  </si>
  <si>
    <t>Total ZL</t>
  </si>
  <si>
    <t>Pos.</t>
  </si>
  <si>
    <r>
      <t xml:space="preserve">EK, Phase 21/22 inkl. NO1-NO3
</t>
    </r>
    <r>
      <rPr>
        <sz val="10"/>
        <rFont val="Arial"/>
        <family val="2"/>
      </rPr>
      <t>EKP PV Bau/BSA vom 17.9.2021</t>
    </r>
  </si>
  <si>
    <r>
      <t xml:space="preserve">MK, Phase 31
</t>
    </r>
    <r>
      <rPr>
        <sz val="10"/>
        <rFont val="Arial"/>
        <family val="2"/>
      </rPr>
      <t>EKP PV Bau/BSA vom 17.9.2021</t>
    </r>
  </si>
  <si>
    <r>
      <t xml:space="preserve">Option AP SABA
</t>
    </r>
    <r>
      <rPr>
        <sz val="10"/>
        <rFont val="Arial"/>
        <family val="2"/>
      </rPr>
      <t>Gem. Angabe PV Bau am 1. Okt. ausreichend</t>
    </r>
  </si>
  <si>
    <r>
      <t xml:space="preserve">ZL GHGW
</t>
    </r>
    <r>
      <rPr>
        <sz val="10"/>
        <color rgb="FF7030A0"/>
        <rFont val="Arial"/>
        <family val="2"/>
      </rPr>
      <t>Angabe PV Bau vom 8.11.2021: 152'200.00</t>
    </r>
  </si>
  <si>
    <r>
      <t xml:space="preserve">ZL AP Bypass Kreisel
</t>
    </r>
    <r>
      <rPr>
        <sz val="10"/>
        <color rgb="FF7030A0"/>
        <rFont val="Arial"/>
        <family val="2"/>
      </rPr>
      <t>Angabe PV Bau vom 17.9.2021: 44'925.00</t>
    </r>
  </si>
  <si>
    <r>
      <t xml:space="preserve">ZL AP Installationsplätze
</t>
    </r>
    <r>
      <rPr>
        <sz val="10"/>
        <color rgb="FF7030A0"/>
        <rFont val="Arial"/>
        <family val="2"/>
      </rPr>
      <t>Angabe PV Bau vom 17.9.2021: 35'085.00</t>
    </r>
  </si>
  <si>
    <r>
      <t xml:space="preserve">ZL Entflechtung Fremdwasser
</t>
    </r>
    <r>
      <rPr>
        <sz val="10"/>
        <color rgb="FF7030A0"/>
        <rFont val="Arial"/>
        <family val="2"/>
      </rPr>
      <t>Angabe PV Bau am 1. Okt. (73 + ca. 30 = 103 kCHF)</t>
    </r>
  </si>
  <si>
    <t>Vertragsausschöpfung</t>
  </si>
  <si>
    <r>
      <t xml:space="preserve">Vertrag </t>
    </r>
    <r>
      <rPr>
        <sz val="10"/>
        <color theme="0"/>
        <rFont val="Arial"/>
        <family val="2"/>
      </rPr>
      <t>(exkl. MwSt)</t>
    </r>
  </si>
  <si>
    <r>
      <t xml:space="preserve">ZL Anpassungen AP SABA Mumpf
</t>
    </r>
    <r>
      <rPr>
        <sz val="10"/>
        <color rgb="FF7030A0"/>
        <rFont val="Arial"/>
        <family val="2"/>
      </rPr>
      <t>Angaben gem. detaillierter Aufwandschätzung vom 29.4.2022</t>
    </r>
  </si>
  <si>
    <t>ZL für im Nov. 2019 angemeldete Mehraufwände, gem. Beilage 1</t>
  </si>
  <si>
    <t>Nachtrag</t>
  </si>
  <si>
    <t>Nebenkosten Grundvertr.</t>
  </si>
  <si>
    <t>Endkosten / Nachtrag, Vertrag 003, IG EP RF-BB</t>
  </si>
  <si>
    <t>Nachtrag  03 Mehraufw. Digitalisierung Archiv</t>
  </si>
  <si>
    <r>
      <t xml:space="preserve">Endkostenprognose PV Bau, nach Einzelpos.
</t>
    </r>
    <r>
      <rPr>
        <sz val="10"/>
        <color theme="0"/>
        <rFont val="Arial"/>
        <family val="2"/>
      </rPr>
      <t>(exkl. MwSt)
Stand 05.05.2023</t>
    </r>
  </si>
  <si>
    <t>OK</t>
  </si>
  <si>
    <t xml:space="preserve">Nebenkosten NO1 </t>
  </si>
  <si>
    <t>Nebenkosten NO3 (dig. Archiv)</t>
  </si>
  <si>
    <t>ZL Stützmauern N3-350 &amp; N3-360 und Senkungsmulde Rheinfelden
→ Gem. EKP vom 16.9.21 in Aufwänden für MK eingerechnet.</t>
  </si>
  <si>
    <t>OK → Leistungen noch ausstehend</t>
  </si>
  <si>
    <t>BHU, 28.11.2023</t>
  </si>
  <si>
    <r>
      <t xml:space="preserve">Endkostenprognose PV Bau für NO4, nach Einzelpos.
</t>
    </r>
    <r>
      <rPr>
        <sz val="10"/>
        <color theme="0"/>
        <rFont val="Arial"/>
        <family val="2"/>
      </rPr>
      <t>(exkl. MwSt)
Stand 28.11.2023</t>
    </r>
  </si>
  <si>
    <t>→ in Option AP SABA enthalten</t>
  </si>
  <si>
    <t>→ sind die rund 190'000.00 in den 1'030'475.00 eingerechnet?</t>
  </si>
  <si>
    <t>OK → Teilleistung für Dossiererstellung für Auflage in Ph. 33 noch ausstehend</t>
  </si>
  <si>
    <r>
      <t xml:space="preserve">Die hier eingesetzte Summe bildet das Vertragskostendach ab. Nach unserer Einschätzung sollte hier der </t>
    </r>
    <r>
      <rPr>
        <i/>
        <sz val="9"/>
        <color theme="5" tint="-0.249977111117893"/>
        <rFont val="Arial"/>
        <family val="2"/>
      </rPr>
      <t>effektive Honoraraufwand</t>
    </r>
    <r>
      <rPr>
        <sz val="9"/>
        <color theme="5" tint="-0.249977111117893"/>
        <rFont val="Arial"/>
        <family val="2"/>
      </rPr>
      <t xml:space="preserve"> angesetzt werden, der in unserer Tabelle (4. Zeile) mit CHF 1'376'425.-  (und in Differenz zu KD mit - 47'642.63) angegeben ist. Unter Abzug des Zuschlags (in Höhe von 10'171.88) der in vorliegender Tabelle in Pos. 17 aufgeführt wird) beträgt der Korrekturbetrag CHF -37'470.75.</t>
    </r>
  </si>
  <si>
    <t>Betrachtung IG</t>
  </si>
  <si>
    <t>Zahl BHU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</si>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</sst>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0.0%"/>
  </numFmts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3333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0"/>
      <color theme="5" tint="-0.499984740745262"/>
      <name val="ArialNarrow"/>
    </font>
    <font>
      <b/>
      <sz val="10"/>
      <color theme="5" tint="-0.499984740745262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0"/>
      <color theme="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9"/>
      <color theme="5" tint="-0.249977111117893"/>
      <name val="Arial"/>
      <family val="2"/>
    </font>
    <font>
      <i/>
      <sz val="9"/>
      <color theme="5" tint="-0.249977111117893"/>
      <name val="Arial"/>
      <family val="2"/>
    </font>
    <font>
      <b/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E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0" xfId="0" applyFont="1" applyAlignment="1">
      <alignment horizontal="left"/>
    </xf>
    <xf numFmtId="43" fontId="2" fillId="0" borderId="3" xfId="0" applyNumberFormat="1" applyFont="1" applyBorder="1" applyAlignment="1">
      <alignment horizontal="right" vertical="top" indent="1"/>
    </xf>
    <xf numFmtId="0" fontId="4" fillId="0" borderId="2" xfId="0" quotePrefix="1" applyFont="1" applyBorder="1" applyAlignment="1">
      <alignment horizontal="right" vertical="top" indent="1"/>
    </xf>
    <xf numFmtId="43" fontId="2" fillId="0" borderId="0" xfId="0" applyNumberFormat="1" applyFont="1" applyAlignment="1">
      <alignment horizontal="right" vertical="top" indent="1"/>
    </xf>
    <xf numFmtId="43" fontId="2" fillId="0" borderId="4" xfId="0" applyNumberFormat="1" applyFont="1" applyBorder="1" applyAlignment="1">
      <alignment horizontal="right" vertical="top" indent="1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2" fillId="0" borderId="5" xfId="0" applyFont="1" applyBorder="1" applyAlignment="1">
      <alignment horizontal="left" vertical="center"/>
    </xf>
    <xf numFmtId="43" fontId="2" fillId="0" borderId="5" xfId="0" applyNumberFormat="1" applyFont="1" applyBorder="1" applyAlignment="1">
      <alignment horizontal="right" vertical="center" indent="1"/>
    </xf>
    <xf numFmtId="0" fontId="5" fillId="0" borderId="0" xfId="0" applyFont="1" applyAlignment="1">
      <alignment horizontal="right" indent="1"/>
    </xf>
    <xf numFmtId="43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 vertical="top" wrapText="1"/>
    </xf>
    <xf numFmtId="43" fontId="4" fillId="0" borderId="0" xfId="0" applyNumberFormat="1" applyFont="1" applyAlignment="1">
      <alignment horizontal="right" vertical="top" indent="1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43" fontId="2" fillId="0" borderId="0" xfId="0" applyNumberFormat="1" applyFont="1" applyAlignment="1">
      <alignment horizontal="right" vertical="center" indent="1"/>
    </xf>
    <xf numFmtId="43" fontId="7" fillId="0" borderId="0" xfId="0" applyNumberFormat="1" applyFont="1" applyAlignment="1">
      <alignment horizontal="right" vertical="top" indent="1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 indent="1"/>
    </xf>
    <xf numFmtId="0" fontId="7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5" xfId="0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11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43" fontId="12" fillId="0" borderId="3" xfId="0" applyNumberFormat="1" applyFont="1" applyBorder="1" applyAlignment="1">
      <alignment horizontal="right" vertical="top" indent="1"/>
    </xf>
    <xf numFmtId="43" fontId="12" fillId="0" borderId="0" xfId="0" applyNumberFormat="1" applyFont="1" applyAlignment="1">
      <alignment horizontal="right" vertical="top" indent="1"/>
    </xf>
    <xf numFmtId="0" fontId="12" fillId="0" borderId="0" xfId="0" applyFont="1" applyAlignment="1">
      <alignment horizontal="right" indent="1"/>
    </xf>
    <xf numFmtId="43" fontId="11" fillId="0" borderId="4" xfId="0" applyNumberFormat="1" applyFont="1" applyBorder="1" applyAlignment="1">
      <alignment horizontal="right" vertical="top" indent="1"/>
    </xf>
    <xf numFmtId="43" fontId="11" fillId="4" borderId="0" xfId="0" applyNumberFormat="1" applyFont="1" applyFill="1" applyAlignment="1">
      <alignment horizontal="right" vertical="top"/>
    </xf>
    <xf numFmtId="4" fontId="11" fillId="4" borderId="0" xfId="0" applyNumberFormat="1" applyFont="1" applyFill="1" applyAlignment="1">
      <alignment horizontal="right" vertical="top" indent="1"/>
    </xf>
    <xf numFmtId="0" fontId="4" fillId="5" borderId="3" xfId="0" applyFont="1" applyFill="1" applyBorder="1"/>
    <xf numFmtId="0" fontId="2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right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top"/>
    </xf>
    <xf numFmtId="43" fontId="10" fillId="4" borderId="0" xfId="0" applyNumberFormat="1" applyFont="1" applyFill="1" applyAlignment="1">
      <alignment horizontal="right" vertical="top"/>
    </xf>
    <xf numFmtId="0" fontId="1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43" fontId="3" fillId="2" borderId="0" xfId="0" applyNumberFormat="1" applyFont="1" applyFill="1" applyAlignment="1">
      <alignment horizontal="right" vertical="center"/>
    </xf>
    <xf numFmtId="43" fontId="7" fillId="0" borderId="0" xfId="0" applyNumberFormat="1" applyFont="1" applyAlignment="1">
      <alignment horizontal="right" vertical="center"/>
    </xf>
    <xf numFmtId="43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164" fontId="13" fillId="2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44" fontId="2" fillId="0" borderId="2" xfId="0" applyNumberFormat="1" applyFont="1" applyBorder="1" applyAlignment="1">
      <alignment horizontal="right" vertical="top" indent="1"/>
    </xf>
    <xf numFmtId="44" fontId="2" fillId="0" borderId="3" xfId="0" applyNumberFormat="1" applyFont="1" applyBorder="1" applyAlignment="1">
      <alignment horizontal="right" vertical="top" indent="1"/>
    </xf>
    <xf numFmtId="44" fontId="4" fillId="0" borderId="3" xfId="0" applyNumberFormat="1" applyFont="1" applyBorder="1" applyAlignment="1">
      <alignment horizontal="right" vertical="top" indent="1"/>
    </xf>
    <xf numFmtId="44" fontId="4" fillId="0" borderId="1" xfId="0" applyNumberFormat="1" applyFont="1" applyBorder="1" applyAlignment="1">
      <alignment horizontal="right" vertical="top" indent="1"/>
    </xf>
    <xf numFmtId="44" fontId="12" fillId="0" borderId="3" xfId="0" applyNumberFormat="1" applyFont="1" applyBorder="1" applyAlignment="1">
      <alignment horizontal="right" vertical="top" indent="1"/>
    </xf>
    <xf numFmtId="44" fontId="12" fillId="0" borderId="3" xfId="0" applyNumberFormat="1" applyFont="1" applyBorder="1" applyAlignment="1">
      <alignment horizontal="right" indent="1"/>
    </xf>
    <xf numFmtId="44" fontId="2" fillId="0" borderId="4" xfId="0" applyNumberFormat="1" applyFont="1" applyBorder="1" applyAlignment="1">
      <alignment horizontal="right" vertical="top" indent="1"/>
    </xf>
    <xf numFmtId="44" fontId="2" fillId="0" borderId="0" xfId="0" applyNumberFormat="1" applyFont="1" applyAlignment="1">
      <alignment horizontal="right" vertical="top" indent="1"/>
    </xf>
    <xf numFmtId="44" fontId="2" fillId="0" borderId="5" xfId="0" applyNumberFormat="1" applyFont="1" applyBorder="1" applyAlignment="1">
      <alignment horizontal="right" vertical="center" indent="1"/>
    </xf>
    <xf numFmtId="44" fontId="4" fillId="0" borderId="0" xfId="0" applyNumberFormat="1" applyFont="1" applyAlignment="1">
      <alignment horizontal="right" indent="1"/>
    </xf>
    <xf numFmtId="44" fontId="7" fillId="5" borderId="3" xfId="0" applyNumberFormat="1" applyFont="1" applyFill="1" applyBorder="1" applyAlignment="1">
      <alignment horizontal="right" vertical="top" indent="1"/>
    </xf>
    <xf numFmtId="44" fontId="11" fillId="4" borderId="3" xfId="0" applyNumberFormat="1" applyFont="1" applyFill="1" applyBorder="1" applyAlignment="1">
      <alignment horizontal="right" vertical="top" indent="1"/>
    </xf>
    <xf numFmtId="44" fontId="4" fillId="0" borderId="0" xfId="0" applyNumberFormat="1" applyFont="1" applyAlignment="1">
      <alignment horizontal="right" vertical="top" indent="1"/>
    </xf>
    <xf numFmtId="0" fontId="14" fillId="0" borderId="0" xfId="0" applyFont="1" applyAlignment="1">
      <alignment horizontal="left" vertical="top" indent="1"/>
    </xf>
    <xf numFmtId="0" fontId="15" fillId="0" borderId="0" xfId="0" applyFont="1" applyAlignment="1">
      <alignment horizontal="left" vertical="top" indent="1"/>
    </xf>
    <xf numFmtId="0" fontId="4" fillId="0" borderId="0" xfId="0" applyFont="1" applyFill="1"/>
    <xf numFmtId="43" fontId="18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3" fillId="3" borderId="0" xfId="0" applyFont="1" applyFill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3" fillId="6" borderId="0" xfId="0" applyFont="1" applyFill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16" fillId="0" borderId="0" xfId="0" applyFont="1" applyAlignment="1">
      <alignment horizontal="left" vertical="top" wrapText="1"/>
    </xf>
    <xf numFmtId="44" fontId="4" fillId="0" borderId="0" xfId="0" applyNumberFormat="1" applyFont="1"/>
    <xf numFmtId="43" fontId="4" fillId="0" borderId="0" xfId="0" applyNumberFormat="1" applyFont="1"/>
    <xf numFmtId="44" fontId="4" fillId="0" borderId="6" xfId="0" applyNumberFormat="1" applyFont="1" applyBorder="1" applyAlignment="1">
      <alignment horizontal="center" vertical="center"/>
    </xf>
    <xf numFmtId="44" fontId="4" fillId="0" borderId="7" xfId="0" applyNumberFormat="1" applyFont="1" applyBorder="1" applyAlignment="1">
      <alignment horizontal="center" vertical="center"/>
    </xf>
    <xf numFmtId="44" fontId="4" fillId="0" borderId="8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7ABFF"/>
      <color rgb="FF0000FF"/>
      <color rgb="FFEFE7FF"/>
      <color rgb="FFE3D5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168088</xdr:colOff>
      <xdr:row>3</xdr:row>
      <xdr:rowOff>446486</xdr:rowOff>
    </xdr:from>
    <xdr:to>
      <xdr:col>9</xdr:col>
      <xdr:colOff>78441</xdr:colOff>
      <xdr:row>10</xdr:row>
      <xdr:rowOff>22413</xdr:rowOff>
    </xdr:to>
    <xdr:sp macro="" textlink="">
      <xdr:nvSpPr>
        <xdr:cNvPr id="2" name="Abgerundetes Rechteck 1"/>
        <xdr:cNvSpPr/>
      </xdr:nvSpPr>
      <xdr:spPr>
        <a:xfrm>
          <a:off x="9496635" y="1321595"/>
          <a:ext cx="2589259" cy="1355912"/>
        </a:xfrm>
        <a:prstGeom prst="roundRect">
          <a:avLst/>
        </a:prstGeom>
        <a:solidFill>
          <a:schemeClr val="accent2">
            <a:lumMod val="75000"/>
            <a:alpha val="2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89647</xdr:colOff>
      <xdr:row>4</xdr:row>
      <xdr:rowOff>113109</xdr:rowOff>
    </xdr:from>
    <xdr:to>
      <xdr:col>11</xdr:col>
      <xdr:colOff>0</xdr:colOff>
      <xdr:row>4</xdr:row>
      <xdr:rowOff>224117</xdr:rowOff>
    </xdr:to>
    <xdr:cxnSp macro="">
      <xdr:nvCxnSpPr>
        <xdr:cNvPr id="4" name="Gerade Verbindung mit Pfeil 3"/>
        <xdr:cNvCxnSpPr/>
      </xdr:nvCxnSpPr>
      <xdr:spPr>
        <a:xfrm flipV="1">
          <a:off x="12097100" y="1476375"/>
          <a:ext cx="2101103" cy="111008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10</xdr:row>
      <xdr:rowOff>39558</xdr:rowOff>
    </xdr:from>
    <xdr:to>
      <xdr:col>12</xdr:col>
      <xdr:colOff>8948</xdr:colOff>
      <xdr:row>14</xdr:row>
      <xdr:rowOff>205153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6904" y="2691904"/>
          <a:ext cx="3115563" cy="1455134"/>
        </a:xfrm>
        <a:prstGeom prst="rect">
          <a:avLst/>
        </a:prstGeom>
      </xdr:spPr>
    </xdr:pic>
    <xdr:clientData/>
  </xdr:twoCellAnchor>
  <xdr:twoCellAnchor>
    <xdr:from>
      <xdr:col>11</xdr:col>
      <xdr:colOff>1164981</xdr:colOff>
      <xdr:row>9</xdr:row>
      <xdr:rowOff>153865</xdr:rowOff>
    </xdr:from>
    <xdr:to>
      <xdr:col>11</xdr:col>
      <xdr:colOff>1172308</xdr:colOff>
      <xdr:row>13</xdr:row>
      <xdr:rowOff>36635</xdr:rowOff>
    </xdr:to>
    <xdr:cxnSp macro="">
      <xdr:nvCxnSpPr>
        <xdr:cNvPr id="6" name="Gerade Verbindung mit Pfeil 5"/>
        <xdr:cNvCxnSpPr/>
      </xdr:nvCxnSpPr>
      <xdr:spPr>
        <a:xfrm flipH="1">
          <a:off x="15371885" y="2645019"/>
          <a:ext cx="7327" cy="1018443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tabSelected="1" topLeftCell="F1" zoomScale="115" zoomScaleNormal="115" workbookViewId="0">
      <selection activeCell="L31" sqref="L31"/>
    </sheetView>
  </sheetViews>
  <sheetFormatPr baseColWidth="10" defaultColWidth="11.5703125" defaultRowHeight="12.75"/>
  <cols>
    <col min="1" max="1" width="3.85546875" style="6" customWidth="1"/>
    <col min="2" max="2" width="5.5703125" style="6" customWidth="1"/>
    <col min="3" max="3" width="62.7109375" style="6" customWidth="1"/>
    <col min="4" max="4" width="19.85546875" style="6" customWidth="1"/>
    <col min="5" max="5" width="21.140625" style="6" customWidth="1"/>
    <col min="6" max="6" width="2.28515625" style="6" customWidth="1"/>
    <col min="7" max="7" width="24.5703125" style="6" customWidth="1"/>
    <col min="8" max="8" width="2.85546875" style="6" customWidth="1"/>
    <col min="9" max="9" width="37.28515625" style="6" customWidth="1"/>
    <col min="10" max="10" width="21.28515625" style="6" customWidth="1"/>
    <col min="11" max="11" width="11.5703125" style="6"/>
    <col min="12" max="12" width="46.5703125" style="6" customWidth="1"/>
    <col min="13" max="13" width="11.5703125" style="6"/>
    <col min="14" max="14" width="16.7109375" style="6" bestFit="1" customWidth="1"/>
    <col min="15" max="15" width="12.28515625" style="6" bestFit="1" customWidth="1"/>
    <col min="16" max="16" width="14.85546875" style="6" bestFit="1" customWidth="1"/>
    <col min="17" max="16384" width="11.5703125" style="6"/>
  </cols>
  <sheetData>
    <row r="1" spans="2:16" ht="17.45" customHeight="1"/>
    <row r="2" spans="2:16" ht="30.6" customHeight="1">
      <c r="B2" s="16" t="s">
        <v>24</v>
      </c>
    </row>
    <row r="3" spans="2:16" ht="22.15" customHeight="1">
      <c r="B3" s="29" t="s">
        <v>32</v>
      </c>
      <c r="D3" s="73" t="s">
        <v>19</v>
      </c>
      <c r="E3" s="73"/>
      <c r="F3" s="19"/>
      <c r="G3" s="75" t="s">
        <v>26</v>
      </c>
      <c r="H3" s="19"/>
      <c r="I3" s="77" t="s">
        <v>33</v>
      </c>
    </row>
    <row r="4" spans="2:16" ht="38.450000000000003" customHeight="1" thickBot="1">
      <c r="B4" s="6" t="s">
        <v>10</v>
      </c>
      <c r="C4" s="15"/>
      <c r="D4" s="74"/>
      <c r="E4" s="74"/>
      <c r="F4" s="19"/>
      <c r="G4" s="76"/>
      <c r="H4" s="19"/>
      <c r="I4" s="78"/>
      <c r="N4" s="85" t="s">
        <v>38</v>
      </c>
      <c r="O4" s="85" t="s">
        <v>39</v>
      </c>
      <c r="P4" s="85" t="s">
        <v>40</v>
      </c>
    </row>
    <row r="5" spans="2:16" ht="38.25" customHeight="1">
      <c r="B5" s="26">
        <v>1</v>
      </c>
      <c r="C5" s="21" t="s">
        <v>11</v>
      </c>
      <c r="D5" s="3"/>
      <c r="E5" s="56">
        <f>SUM(D7:D10)</f>
        <v>1413895.75</v>
      </c>
      <c r="F5" s="4"/>
      <c r="G5" s="56">
        <f>1325715.5-190000</f>
        <v>1135715.5</v>
      </c>
      <c r="H5" s="4"/>
      <c r="I5" s="56">
        <v>1030475</v>
      </c>
      <c r="J5" s="69" t="s">
        <v>27</v>
      </c>
      <c r="K5" s="71"/>
      <c r="L5" s="79" t="s">
        <v>37</v>
      </c>
      <c r="N5" s="82">
        <v>1376425</v>
      </c>
      <c r="O5" s="81">
        <f>SUM(H5:I10)</f>
        <v>1413895.75</v>
      </c>
      <c r="P5" s="80">
        <f>N5-O5</f>
        <v>-37470.75</v>
      </c>
    </row>
    <row r="6" spans="2:16">
      <c r="B6" s="22">
        <v>2</v>
      </c>
      <c r="C6" s="31" t="s">
        <v>21</v>
      </c>
      <c r="D6" s="58">
        <v>0</v>
      </c>
      <c r="E6" s="57"/>
      <c r="F6" s="4"/>
      <c r="G6" s="67">
        <v>189717</v>
      </c>
      <c r="H6" s="4"/>
      <c r="I6" s="67">
        <v>0</v>
      </c>
      <c r="J6" s="70" t="s">
        <v>35</v>
      </c>
      <c r="K6" s="71"/>
      <c r="L6" s="79"/>
      <c r="N6" s="83"/>
    </row>
    <row r="7" spans="2:16">
      <c r="B7" s="22">
        <v>3</v>
      </c>
      <c r="C7" s="22" t="s">
        <v>3</v>
      </c>
      <c r="D7" s="58">
        <v>1030475</v>
      </c>
      <c r="E7" s="58"/>
      <c r="F7" s="20"/>
      <c r="G7" s="58">
        <v>0</v>
      </c>
      <c r="H7" s="20"/>
      <c r="I7" s="58"/>
      <c r="J7" s="69"/>
      <c r="K7" s="71"/>
      <c r="L7" s="79"/>
      <c r="N7" s="83"/>
    </row>
    <row r="8" spans="2:16">
      <c r="B8" s="22">
        <v>4</v>
      </c>
      <c r="C8" s="22" t="s">
        <v>0</v>
      </c>
      <c r="D8" s="58">
        <v>150933</v>
      </c>
      <c r="E8" s="58"/>
      <c r="F8" s="20"/>
      <c r="G8" s="58">
        <v>0</v>
      </c>
      <c r="H8" s="20"/>
      <c r="I8" s="58">
        <v>150933</v>
      </c>
      <c r="J8" s="69" t="s">
        <v>27</v>
      </c>
      <c r="K8" s="71"/>
      <c r="L8" s="79"/>
      <c r="N8" s="83"/>
    </row>
    <row r="9" spans="2:16">
      <c r="B9" s="22">
        <v>5</v>
      </c>
      <c r="C9" s="22" t="s">
        <v>4</v>
      </c>
      <c r="D9" s="58">
        <v>69900</v>
      </c>
      <c r="E9" s="58"/>
      <c r="F9" s="20"/>
      <c r="G9" s="58">
        <v>0</v>
      </c>
      <c r="H9" s="20"/>
      <c r="I9" s="58">
        <v>69900</v>
      </c>
      <c r="J9" s="69" t="s">
        <v>27</v>
      </c>
      <c r="K9" s="71"/>
      <c r="L9" s="79"/>
      <c r="N9" s="83"/>
    </row>
    <row r="10" spans="2:16" ht="13.5" thickBot="1">
      <c r="B10" s="23">
        <v>6</v>
      </c>
      <c r="C10" s="23" t="s">
        <v>25</v>
      </c>
      <c r="D10" s="59">
        <v>162587.75</v>
      </c>
      <c r="E10" s="59"/>
      <c r="F10" s="20"/>
      <c r="G10" s="59">
        <v>0</v>
      </c>
      <c r="H10" s="20"/>
      <c r="I10" s="59">
        <v>162587.75</v>
      </c>
      <c r="J10" s="69" t="s">
        <v>27</v>
      </c>
      <c r="K10" s="71"/>
      <c r="L10" s="79"/>
      <c r="N10" s="84"/>
    </row>
    <row r="11" spans="2:16" ht="25.5">
      <c r="B11" s="27">
        <v>7</v>
      </c>
      <c r="C11" s="24" t="s">
        <v>12</v>
      </c>
      <c r="D11" s="4"/>
      <c r="E11" s="56">
        <v>1129675</v>
      </c>
      <c r="F11" s="4"/>
      <c r="G11" s="63">
        <v>1440955.55</v>
      </c>
      <c r="H11" s="4"/>
      <c r="I11" s="63">
        <v>1508932</v>
      </c>
      <c r="J11" s="69" t="s">
        <v>27</v>
      </c>
      <c r="N11" s="80">
        <f>I11</f>
        <v>1508932</v>
      </c>
    </row>
    <row r="12" spans="2:16" ht="25.5">
      <c r="B12" s="22">
        <v>8</v>
      </c>
      <c r="C12" s="30" t="s">
        <v>14</v>
      </c>
      <c r="D12" s="32"/>
      <c r="E12" s="60">
        <v>0</v>
      </c>
      <c r="F12" s="33"/>
      <c r="G12" s="67">
        <v>152200</v>
      </c>
      <c r="H12" s="14"/>
      <c r="I12" s="67">
        <v>93724</v>
      </c>
      <c r="J12" s="69" t="s">
        <v>27</v>
      </c>
      <c r="N12" s="80">
        <f t="shared" ref="N12:N27" si="0">I12</f>
        <v>93724</v>
      </c>
    </row>
    <row r="13" spans="2:16" ht="25.5">
      <c r="B13" s="22">
        <v>9</v>
      </c>
      <c r="C13" s="30" t="s">
        <v>15</v>
      </c>
      <c r="D13" s="32"/>
      <c r="E13" s="60">
        <v>0</v>
      </c>
      <c r="F13" s="33"/>
      <c r="G13" s="67">
        <v>44925</v>
      </c>
      <c r="H13" s="14"/>
      <c r="I13" s="67">
        <v>45440</v>
      </c>
      <c r="J13" s="69" t="s">
        <v>27</v>
      </c>
      <c r="N13" s="80">
        <f t="shared" si="0"/>
        <v>45440</v>
      </c>
    </row>
    <row r="14" spans="2:16" ht="25.5">
      <c r="B14" s="22">
        <v>10</v>
      </c>
      <c r="C14" s="30" t="s">
        <v>16</v>
      </c>
      <c r="D14" s="32"/>
      <c r="E14" s="60">
        <v>0</v>
      </c>
      <c r="F14" s="33"/>
      <c r="G14" s="67">
        <v>35085</v>
      </c>
      <c r="H14" s="14"/>
      <c r="I14" s="67">
        <v>44043</v>
      </c>
      <c r="J14" s="69" t="s">
        <v>27</v>
      </c>
      <c r="N14" s="80">
        <f t="shared" si="0"/>
        <v>44043</v>
      </c>
    </row>
    <row r="15" spans="2:16" ht="25.5">
      <c r="B15" s="22">
        <v>11</v>
      </c>
      <c r="C15" s="30" t="s">
        <v>30</v>
      </c>
      <c r="D15" s="32"/>
      <c r="E15" s="61"/>
      <c r="F15" s="34"/>
      <c r="G15" s="60">
        <v>0</v>
      </c>
      <c r="H15" s="7"/>
      <c r="I15" s="60">
        <v>0</v>
      </c>
      <c r="J15" s="69" t="s">
        <v>27</v>
      </c>
      <c r="N15" s="80">
        <f t="shared" si="0"/>
        <v>0</v>
      </c>
    </row>
    <row r="16" spans="2:16">
      <c r="B16" s="22">
        <v>12</v>
      </c>
      <c r="C16" s="25" t="s">
        <v>1</v>
      </c>
      <c r="D16" s="2"/>
      <c r="E16" s="57">
        <v>136575</v>
      </c>
      <c r="F16" s="4"/>
      <c r="G16" s="57">
        <v>88000</v>
      </c>
      <c r="H16" s="4"/>
      <c r="I16" s="57">
        <v>84553</v>
      </c>
      <c r="J16" s="69" t="s">
        <v>27</v>
      </c>
      <c r="N16" s="80">
        <f t="shared" si="0"/>
        <v>84553</v>
      </c>
    </row>
    <row r="17" spans="2:14" ht="25.5">
      <c r="B17" s="22">
        <v>13</v>
      </c>
      <c r="C17" s="25" t="s">
        <v>13</v>
      </c>
      <c r="D17" s="2"/>
      <c r="E17" s="57">
        <v>688725</v>
      </c>
      <c r="F17" s="4"/>
      <c r="G17" s="57">
        <v>585000</v>
      </c>
      <c r="H17" s="4"/>
      <c r="I17" s="57">
        <v>789621</v>
      </c>
      <c r="J17" s="69" t="s">
        <v>27</v>
      </c>
      <c r="N17" s="80">
        <f t="shared" si="0"/>
        <v>789621</v>
      </c>
    </row>
    <row r="18" spans="2:14" ht="25.5">
      <c r="B18" s="22">
        <v>14</v>
      </c>
      <c r="C18" s="30" t="s">
        <v>20</v>
      </c>
      <c r="D18" s="35"/>
      <c r="E18" s="60">
        <v>0</v>
      </c>
      <c r="F18" s="33"/>
      <c r="G18" s="67">
        <v>152000</v>
      </c>
      <c r="H18" s="14"/>
      <c r="I18" s="67">
        <v>0</v>
      </c>
      <c r="J18" s="69" t="s">
        <v>34</v>
      </c>
      <c r="N18" s="80">
        <f t="shared" si="0"/>
        <v>0</v>
      </c>
    </row>
    <row r="19" spans="2:14" ht="25.5">
      <c r="B19" s="22">
        <v>15</v>
      </c>
      <c r="C19" s="30" t="s">
        <v>17</v>
      </c>
      <c r="D19" s="32"/>
      <c r="E19" s="60">
        <v>0</v>
      </c>
      <c r="F19" s="33"/>
      <c r="G19" s="67">
        <v>102000</v>
      </c>
      <c r="H19" s="14"/>
      <c r="I19" s="67">
        <v>0</v>
      </c>
      <c r="J19" s="69" t="s">
        <v>34</v>
      </c>
      <c r="N19" s="80">
        <f t="shared" si="0"/>
        <v>0</v>
      </c>
    </row>
    <row r="20" spans="2:14">
      <c r="B20" s="22">
        <v>16</v>
      </c>
      <c r="C20" s="25" t="s">
        <v>7</v>
      </c>
      <c r="D20" s="2"/>
      <c r="E20" s="57">
        <v>92075</v>
      </c>
      <c r="F20" s="4"/>
      <c r="G20" s="57">
        <v>92075</v>
      </c>
      <c r="H20" s="4"/>
      <c r="I20" s="57">
        <v>92075</v>
      </c>
      <c r="J20" s="70" t="s">
        <v>31</v>
      </c>
      <c r="N20" s="80">
        <f t="shared" si="0"/>
        <v>92075</v>
      </c>
    </row>
    <row r="21" spans="2:14">
      <c r="B21" s="22">
        <v>17</v>
      </c>
      <c r="C21" s="25" t="s">
        <v>5</v>
      </c>
      <c r="D21" s="2"/>
      <c r="E21" s="57">
        <v>20682.810000000001</v>
      </c>
      <c r="F21" s="4"/>
      <c r="G21" s="57">
        <v>0</v>
      </c>
      <c r="H21" s="4"/>
      <c r="I21" s="57"/>
      <c r="J21" s="69"/>
      <c r="N21" s="80">
        <f t="shared" si="0"/>
        <v>0</v>
      </c>
    </row>
    <row r="22" spans="2:14">
      <c r="B22" s="22">
        <v>18</v>
      </c>
      <c r="C22" s="25" t="s">
        <v>23</v>
      </c>
      <c r="D22" s="2"/>
      <c r="E22" s="57">
        <v>39525</v>
      </c>
      <c r="F22" s="4"/>
      <c r="G22" s="57">
        <v>39525</v>
      </c>
      <c r="H22" s="4"/>
      <c r="I22" s="57">
        <v>39525</v>
      </c>
      <c r="J22" s="70" t="s">
        <v>36</v>
      </c>
      <c r="N22" s="80">
        <f t="shared" si="0"/>
        <v>39525</v>
      </c>
    </row>
    <row r="23" spans="2:14">
      <c r="B23" s="22">
        <v>19</v>
      </c>
      <c r="C23" s="25" t="s">
        <v>28</v>
      </c>
      <c r="D23" s="2"/>
      <c r="E23" s="57">
        <v>17860</v>
      </c>
      <c r="F23" s="4"/>
      <c r="G23" s="57">
        <v>17860</v>
      </c>
      <c r="H23" s="4"/>
      <c r="I23" s="57">
        <v>17860</v>
      </c>
      <c r="J23" s="69" t="s">
        <v>27</v>
      </c>
      <c r="N23" s="80">
        <f t="shared" si="0"/>
        <v>17860</v>
      </c>
    </row>
    <row r="24" spans="2:14">
      <c r="B24" s="22">
        <v>20</v>
      </c>
      <c r="C24" s="25" t="s">
        <v>29</v>
      </c>
      <c r="D24" s="5"/>
      <c r="E24" s="62">
        <v>12255.6</v>
      </c>
      <c r="F24" s="4"/>
      <c r="G24" s="62">
        <v>12255.6</v>
      </c>
      <c r="H24" s="4"/>
      <c r="I24" s="62">
        <v>12255.6</v>
      </c>
      <c r="J24" s="69" t="s">
        <v>27</v>
      </c>
      <c r="N24" s="80">
        <f t="shared" si="0"/>
        <v>12255.6</v>
      </c>
    </row>
    <row r="25" spans="2:14">
      <c r="B25" s="22">
        <v>21</v>
      </c>
      <c r="C25" s="25" t="s">
        <v>6</v>
      </c>
      <c r="D25" s="5"/>
      <c r="E25" s="62">
        <v>371784.94</v>
      </c>
      <c r="F25" s="4"/>
      <c r="G25" s="62">
        <v>0</v>
      </c>
      <c r="H25" s="4"/>
      <c r="I25" s="62">
        <v>0</v>
      </c>
      <c r="J25" s="69"/>
      <c r="N25" s="80">
        <f t="shared" si="0"/>
        <v>0</v>
      </c>
    </row>
    <row r="26" spans="2:14">
      <c r="B26" s="27"/>
      <c r="C26" s="13"/>
      <c r="D26" s="4"/>
      <c r="E26" s="63"/>
      <c r="F26" s="14"/>
      <c r="G26" s="68"/>
      <c r="H26" s="14"/>
      <c r="I26" s="68"/>
      <c r="J26" s="69"/>
      <c r="N26" s="80">
        <f t="shared" si="0"/>
        <v>0</v>
      </c>
    </row>
    <row r="27" spans="2:14" ht="29.45" customHeight="1" thickBot="1">
      <c r="B27" s="28"/>
      <c r="C27" s="9" t="s">
        <v>2</v>
      </c>
      <c r="D27" s="10"/>
      <c r="E27" s="64">
        <f>SUM(E5:E25)</f>
        <v>3923054.1</v>
      </c>
      <c r="F27" s="17"/>
      <c r="G27" s="64">
        <f>SUM(G5:G25)</f>
        <v>4087313.65</v>
      </c>
      <c r="H27" s="17"/>
      <c r="I27" s="64">
        <f>SUM(I5:I25)</f>
        <v>4141924.35</v>
      </c>
      <c r="J27" s="69"/>
      <c r="N27" s="80">
        <f>SUM(N5:N25)</f>
        <v>4104453.6</v>
      </c>
    </row>
    <row r="28" spans="2:14">
      <c r="C28" s="8"/>
      <c r="D28" s="7"/>
      <c r="E28" s="65"/>
      <c r="F28" s="7"/>
      <c r="G28" s="7"/>
      <c r="H28" s="7"/>
      <c r="I28" s="7"/>
      <c r="J28" s="7"/>
      <c r="N28" s="80">
        <f t="shared" ref="N28:N32" si="1">I28</f>
        <v>0</v>
      </c>
    </row>
    <row r="29" spans="2:14">
      <c r="B29" s="38"/>
      <c r="C29" s="39" t="s">
        <v>22</v>
      </c>
      <c r="D29" s="40"/>
      <c r="E29" s="40"/>
      <c r="F29" s="18"/>
      <c r="G29" s="66">
        <f>G27-E27</f>
        <v>164259.54999999981</v>
      </c>
      <c r="H29" s="18"/>
      <c r="I29" s="66">
        <f>I27-E27</f>
        <v>218870.25</v>
      </c>
      <c r="J29" s="7"/>
      <c r="N29" s="80">
        <f>N27-E27</f>
        <v>181399.5</v>
      </c>
    </row>
    <row r="30" spans="2:14">
      <c r="C30" s="8"/>
      <c r="D30" s="7"/>
      <c r="E30" s="7"/>
      <c r="F30" s="18"/>
      <c r="H30" s="18"/>
      <c r="I30" s="18"/>
      <c r="J30" s="7"/>
      <c r="N30" s="80">
        <f t="shared" si="1"/>
        <v>0</v>
      </c>
    </row>
    <row r="31" spans="2:14" s="51" customFormat="1" ht="20.45" customHeight="1">
      <c r="B31" s="44"/>
      <c r="C31" s="45" t="s">
        <v>8</v>
      </c>
      <c r="D31" s="46"/>
      <c r="E31" s="47">
        <f>I29+E27</f>
        <v>4141924.35</v>
      </c>
      <c r="F31" s="48"/>
      <c r="G31" s="49"/>
      <c r="H31" s="48"/>
      <c r="I31" s="72">
        <v>-37470.75</v>
      </c>
      <c r="J31" s="50"/>
      <c r="N31" s="80"/>
    </row>
    <row r="32" spans="2:14" s="51" customFormat="1" ht="20.45" customHeight="1">
      <c r="B32" s="44"/>
      <c r="C32" s="52" t="s">
        <v>18</v>
      </c>
      <c r="D32" s="53"/>
      <c r="E32" s="54">
        <f>E31/E27</f>
        <v>1.0557907804534228</v>
      </c>
      <c r="F32" s="48"/>
      <c r="G32" s="55"/>
      <c r="H32" s="48"/>
      <c r="I32" s="48">
        <f>I29+I31</f>
        <v>181399.5</v>
      </c>
      <c r="J32" s="50"/>
      <c r="N32" s="80"/>
    </row>
    <row r="33" spans="3:10">
      <c r="C33" s="1"/>
      <c r="D33" s="7"/>
      <c r="E33" s="7"/>
      <c r="F33" s="7"/>
      <c r="H33" s="7"/>
      <c r="I33" s="7"/>
      <c r="J33" s="7"/>
    </row>
    <row r="34" spans="3:10">
      <c r="C34" s="1"/>
      <c r="D34" s="7"/>
      <c r="E34" s="7"/>
      <c r="F34" s="7"/>
      <c r="H34" s="7"/>
      <c r="I34" s="7"/>
      <c r="J34" s="7"/>
    </row>
    <row r="35" spans="3:10" ht="20.45" customHeight="1">
      <c r="C35" s="41"/>
      <c r="D35" s="42"/>
      <c r="E35" s="43"/>
      <c r="F35" s="36" t="s">
        <v>9</v>
      </c>
      <c r="G35" s="37">
        <f>G6+G12+G13+G14+G18+G19</f>
        <v>675927</v>
      </c>
      <c r="H35" s="11"/>
      <c r="I35" s="7"/>
      <c r="J35" s="7"/>
    </row>
    <row r="36" spans="3:10">
      <c r="C36" s="8"/>
      <c r="D36" s="12"/>
      <c r="E36" s="7"/>
      <c r="F36" s="7"/>
      <c r="G36" s="7"/>
      <c r="H36" s="7"/>
      <c r="I36" s="7"/>
      <c r="J36" s="7"/>
    </row>
  </sheetData>
  <mergeCells count="5">
    <mergeCell ref="D3:E4"/>
    <mergeCell ref="G3:G4"/>
    <mergeCell ref="I3:I4"/>
    <mergeCell ref="L5:L10"/>
    <mergeCell ref="N5:N10"/>
  </mergeCells>
  <pageMargins left="0.7" right="0.7" top="0.78740157499999996" bottom="0.78740157499999996" header="0.3" footer="0.3"/>
  <pageSetup paperSize="9" scale="4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FF84396D9ECE4E97557BD879CD424B" ma:contentTypeVersion="18" ma:contentTypeDescription="Ein neues Dokument erstellen." ma:contentTypeScope="" ma:versionID="8ab30ef29b785dd784daa1db3735c3ca">
  <xsd:schema xmlns:xsd="http://www.w3.org/2001/XMLSchema" xmlns:xs="http://www.w3.org/2001/XMLSchema" xmlns:p="http://schemas.microsoft.com/office/2006/metadata/properties" xmlns:ns2="2c25f785-fca3-4b7a-ba88-5b3db37dd1a8" xmlns:ns3="dad4d0e9-3059-46a3-9f7c-a8785c522a45" targetNamespace="http://schemas.microsoft.com/office/2006/metadata/properties" ma:root="true" ma:fieldsID="33bfc1dd592153b0ac4f42e7f356e05b" ns2:_="" ns3:_="">
    <xsd:import namespace="2c25f785-fca3-4b7a-ba88-5b3db37dd1a8"/>
    <xsd:import namespace="dad4d0e9-3059-46a3-9f7c-a8785c522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5f785-fca3-4b7a-ba88-5b3db37dd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Unterschrift" ma:internalName="Status_x0020_Unterschrift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64ca3c48-7bdd-4a31-8b7f-4c584e0a0a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4d0e9-3059-46a3-9f7c-a8785c522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54d3e1-cd8c-4b82-a922-ab9f0afa1117}" ma:internalName="TaxCatchAll" ma:showField="CatchAllData" ma:web="dad4d0e9-3059-46a3-9f7c-a8785c522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25f785-fca3-4b7a-ba88-5b3db37dd1a8">
      <Terms xmlns="http://schemas.microsoft.com/office/infopath/2007/PartnerControls"/>
    </lcf76f155ced4ddcb4097134ff3c332f>
    <TaxCatchAll xmlns="dad4d0e9-3059-46a3-9f7c-a8785c522a45" xsi:nil="true"/>
    <_Flow_SignoffStatus xmlns="2c25f785-fca3-4b7a-ba88-5b3db37dd1a8" xsi:nil="true"/>
  </documentManagement>
</p:properties>
</file>

<file path=customXml/itemProps1.xml><?xml version="1.0" encoding="utf-8"?>
<ds:datastoreItem xmlns:ds="http://schemas.openxmlformats.org/officeDocument/2006/customXml" ds:itemID="{AABD4972-14FD-4476-802E-3D65EF4798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2065B-0D5D-4798-9B5A-9167A8915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25f785-fca3-4b7a-ba88-5b3db37dd1a8"/>
    <ds:schemaRef ds:uri="dad4d0e9-3059-46a3-9f7c-a8785c522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028ADA-286B-478D-AEBF-03E305D0C90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ad4d0e9-3059-46a3-9f7c-a8785c522a45"/>
    <ds:schemaRef ds:uri="2c25f785-fca3-4b7a-ba88-5b3db37dd1a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Drengemann Oliver</dc:creator>
  <cp:lastModifiedBy>Fuchs Christian</cp:lastModifiedBy>
  <cp:lastPrinted>2023-11-29T07:48:03Z</cp:lastPrinted>
  <dcterms:created xsi:type="dcterms:W3CDTF">2022-06-23T09:53:22Z</dcterms:created>
  <dcterms:modified xsi:type="dcterms:W3CDTF">2023-12-01T13:58:19Z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0x01010041FF84396D9ECE4E97557BD879CD424B</vt:lpwstr>
  </property>
  <property fmtid="{D5CDD505-2E9C-101B-9397-08002B2CF9AE}" pid="3" name="MediaServiceImageTags">
    <vt:lpwstr/>
  </property>
</Properties>
</file>