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7015" windowHeight="14040"/>
  </bookViews>
  <sheets>
    <sheet name="ZL Total" sheetId="1" r:id="rId1"/>
    <sheet name="IG-Monat" sheetId="2" r:id="rId2"/>
  </sheets>
  <definedNames>
    <definedName name="_xlnm.Print_Area" localSheetId="0">'ZL Total'!$A$1:$F$57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4" i="1" l="1"/>
  <c r="D52" i="1" l="1"/>
  <c r="N5" i="2" l="1"/>
  <c r="N6" i="2"/>
  <c r="N7" i="2"/>
  <c r="N8" i="2"/>
  <c r="N9" i="2"/>
  <c r="N4" i="2"/>
  <c r="M5" i="2"/>
  <c r="M6" i="2"/>
  <c r="M7" i="2"/>
  <c r="M8" i="2"/>
  <c r="M9" i="2"/>
  <c r="M4" i="2"/>
  <c r="N12" i="2" l="1"/>
  <c r="D50" i="1" l="1"/>
  <c r="D51" i="1" l="1"/>
  <c r="E51" i="1" s="1"/>
  <c r="E52" i="1"/>
</calcChain>
</file>

<file path=xl/sharedStrings.xml><?xml version="1.0" encoding="utf-8"?>
<sst xmlns="http://schemas.openxmlformats.org/spreadsheetml/2006/main" count="110" uniqueCount="78">
  <si>
    <t>Während der Phasen EK MK und AP wurden seitens der IG EP RF BB diverse unterschiedliche Mehraufwendungen und Zusatzleistungen durch die Bauherrschaft angeordnet. Diese Leistungen wurden jeweils in einer Tabelle aufgelistet und mit dem abgeschätzten Gesamtbetrag sowie den bisher aufgelaufenen Honorarkosten belegt. Einige Arbeiten sind bereits abgeschlossen, andere befinden sich in Fertigstellung</t>
  </si>
  <si>
    <t>Die Aufwendungen sind einerseits nötig geworden, um bestehende Planungsaspekte weiter zu prüfen und andererseits sind diese massgeblich durch Projekterweiterungen belegt, die durch  durch Dritte eingebracht wurden.</t>
  </si>
  <si>
    <t>Phase</t>
  </si>
  <si>
    <t>EK</t>
  </si>
  <si>
    <t>MK / AP</t>
  </si>
  <si>
    <t>Ausgangslage</t>
  </si>
  <si>
    <t>Grundlagenstudium, CAD Grundlage , erg. ZU Belag , Kanal-TV etc</t>
  </si>
  <si>
    <t>B1</t>
  </si>
  <si>
    <t>B2</t>
  </si>
  <si>
    <t>T/U; Ergänzung Anlage GHGW</t>
  </si>
  <si>
    <t>T/G, Objekte N3-360 und N3-350 (+300h), Senkungsmulde Rheinfelden sowie weitere Aspekte (+400 Std)</t>
  </si>
  <si>
    <t>AP SABA</t>
  </si>
  <si>
    <t>AP SABA; 3 Unterabschnitte mit je einer eigenständigen SABA-Lösung, 1 weiterer Unterabschnitt mit vorgezogenen Massnahmen</t>
  </si>
  <si>
    <t>abzgl. Honorar-Reserve</t>
  </si>
  <si>
    <t>Minderaufwand</t>
  </si>
  <si>
    <t>AP Lärm</t>
  </si>
  <si>
    <t>Minderleistungen</t>
  </si>
  <si>
    <t>AP Bypass Kreisel AS Frick</t>
  </si>
  <si>
    <t>Zusätzliches AP</t>
  </si>
  <si>
    <t>Minderaufwand durch Wiederholeffekte</t>
  </si>
  <si>
    <t>Umprojektierung Unterabschnitt 2 Mumpf (Dezentrale Absetzbecken)</t>
  </si>
  <si>
    <t>Zwischensumme (Mehr- und Minderaufwand)</t>
  </si>
  <si>
    <r>
      <t xml:space="preserve">Mehraufwand / </t>
    </r>
    <r>
      <rPr>
        <sz val="11"/>
        <color rgb="FF0070C0"/>
        <rFont val="Calibri"/>
        <family val="2"/>
        <scheme val="minor"/>
      </rPr>
      <t>Minderaufwand</t>
    </r>
  </si>
  <si>
    <t>Projektverlängerungen durch Projekterweiterungen und ergänzende Abklärungen mit Dritten</t>
  </si>
  <si>
    <t>Zus. Projekt- und/oder Projektfach-Sitzungen, Abklärungen mit Dritten u.a. Stichworte GHGW, Signalportale, Langsamverkehr, allg. Abklärungen im Gesamtprojekt; oder infolge Mutation der normativen Grundlagen (z.B. Landerwerb)</t>
  </si>
  <si>
    <t>IG-Team</t>
  </si>
  <si>
    <t>IG-Leitung</t>
  </si>
  <si>
    <t>P-S</t>
  </si>
  <si>
    <t>Arbeitssitzungen</t>
  </si>
  <si>
    <t>Zusatzabklärungen</t>
  </si>
  <si>
    <t>A</t>
  </si>
  <si>
    <t>B</t>
  </si>
  <si>
    <t>B/C</t>
  </si>
  <si>
    <t>C</t>
  </si>
  <si>
    <t>C/D</t>
  </si>
  <si>
    <t>D</t>
  </si>
  <si>
    <t xml:space="preserve">E </t>
  </si>
  <si>
    <t>F</t>
  </si>
  <si>
    <t>G</t>
  </si>
  <si>
    <t>G1</t>
  </si>
  <si>
    <t>G2</t>
  </si>
  <si>
    <t>Honorar</t>
  </si>
  <si>
    <t>Monatlicher Aufwand in Stunden je Kategorie</t>
  </si>
  <si>
    <t>IG int. Projektleitung</t>
  </si>
  <si>
    <t>sep. Register</t>
  </si>
  <si>
    <t>Anzahl Std.</t>
  </si>
  <si>
    <t>Annahme 6 Monate à 5'000.- mit monatlichem Aufwand für interne Organisation (Teamsitzungen, Projektleitung, Teilnahme an zus. externen Sitzungen wie PS oder Arbeitssitzungen, Abklärungen)</t>
  </si>
  <si>
    <t>Repro Aufwendungen für Nebenkosten</t>
  </si>
  <si>
    <t>Beilage/Bemerkung</t>
  </si>
  <si>
    <t>Annahme</t>
  </si>
  <si>
    <t xml:space="preserve">1 Dossier V 1.0 mit MK/AP </t>
  </si>
  <si>
    <t>T/U, K, T/G, ergänzende Abklärungen zu Objekten N3-360 und N3-350 (+300h), Bearbeitung Senkungsmulde Rheinfelden sowie weitere Aspekte (+400 Std)</t>
  </si>
  <si>
    <t>M</t>
  </si>
  <si>
    <t>Z</t>
  </si>
  <si>
    <t>AP LE &amp; IF</t>
  </si>
  <si>
    <t xml:space="preserve">Fazit: </t>
  </si>
  <si>
    <t>Summe Total</t>
  </si>
  <si>
    <t>Summe M</t>
  </si>
  <si>
    <t>Summe Z</t>
  </si>
  <si>
    <t>AP Dossiers</t>
  </si>
  <si>
    <t>Annahme 1 Monate Bereinigung</t>
  </si>
  <si>
    <t>AP Dossiers SABA, Kreisel und LE &amp; IF =&gt; Bereinigung "Gut zum Druck"</t>
  </si>
  <si>
    <t>Holinger</t>
  </si>
  <si>
    <t>AeBo</t>
  </si>
  <si>
    <t>JS</t>
  </si>
  <si>
    <t>Lei</t>
  </si>
  <si>
    <t>Anmeldung</t>
  </si>
  <si>
    <t>analog Dossier V0.9</t>
  </si>
  <si>
    <r>
      <t xml:space="preserve">Davon sind rund </t>
    </r>
    <r>
      <rPr>
        <sz val="11"/>
        <color rgb="FFFF0000"/>
        <rFont val="Calibri"/>
        <family val="2"/>
        <scheme val="minor"/>
      </rPr>
      <t>xx</t>
    </r>
    <r>
      <rPr>
        <sz val="11"/>
        <color theme="1"/>
        <rFont val="Calibri"/>
        <family val="2"/>
        <scheme val="minor"/>
      </rPr>
      <t xml:space="preserve"> % Mehraufwendungen</t>
    </r>
  </si>
  <si>
    <r>
      <t xml:space="preserve">Mit Aktivierung der Honorarreserve verbleiben rund </t>
    </r>
    <r>
      <rPr>
        <sz val="11"/>
        <color rgb="FFFF0000"/>
        <rFont val="Calibri"/>
        <family val="2"/>
        <scheme val="minor"/>
      </rPr>
      <t>xxx</t>
    </r>
    <r>
      <rPr>
        <sz val="11"/>
        <color theme="1"/>
        <rFont val="Calibri"/>
        <family val="2"/>
        <scheme val="minor"/>
      </rPr>
      <t>'000 CHF die durch den Grundvertrag nicht abgedeckt sind</t>
    </r>
  </si>
  <si>
    <r>
      <t xml:space="preserve">Das ausgeweisenen Total entspricht einer Überschreitung von rund </t>
    </r>
    <r>
      <rPr>
        <sz val="11"/>
        <color rgb="FFFF0000"/>
        <rFont val="Calibri"/>
        <family val="2"/>
        <scheme val="minor"/>
      </rPr>
      <t>xx</t>
    </r>
    <r>
      <rPr>
        <sz val="11"/>
        <color theme="1"/>
        <rFont val="Calibri"/>
        <family val="2"/>
        <scheme val="minor"/>
      </rPr>
      <t xml:space="preserve"> % des Grundvertrags</t>
    </r>
  </si>
  <si>
    <r>
      <rPr>
        <sz val="11"/>
        <color rgb="FF00B050"/>
        <rFont val="Calibri"/>
        <family val="2"/>
        <scheme val="minor"/>
      </rPr>
      <t>10</t>
    </r>
    <r>
      <rPr>
        <sz val="11"/>
        <color theme="1"/>
        <rFont val="Calibri"/>
        <family val="2"/>
        <scheme val="minor"/>
      </rPr>
      <t xml:space="preserve"> Dossiers AP SABA</t>
    </r>
  </si>
  <si>
    <r>
      <rPr>
        <sz val="11"/>
        <color rgb="FF00B050"/>
        <rFont val="Calibri"/>
        <family val="2"/>
        <scheme val="minor"/>
      </rPr>
      <t>10</t>
    </r>
    <r>
      <rPr>
        <sz val="11"/>
        <color theme="1"/>
        <rFont val="Calibri"/>
        <family val="2"/>
        <scheme val="minor"/>
      </rPr>
      <t xml:space="preserve"> Dossiers AP LE &amp; IF</t>
    </r>
  </si>
  <si>
    <r>
      <rPr>
        <sz val="11"/>
        <color rgb="FF00B050"/>
        <rFont val="Calibri"/>
        <family val="2"/>
        <scheme val="minor"/>
      </rPr>
      <t>4</t>
    </r>
    <r>
      <rPr>
        <sz val="11"/>
        <color theme="1"/>
        <rFont val="Calibri"/>
        <family val="2"/>
        <scheme val="minor"/>
      </rPr>
      <t xml:space="preserve"> Dossiers AP Kreisel</t>
    </r>
  </si>
  <si>
    <r>
      <rPr>
        <b/>
        <sz val="11"/>
        <rFont val="Calibri"/>
        <family val="2"/>
        <scheme val="minor"/>
      </rPr>
      <t>M</t>
    </r>
    <r>
      <rPr>
        <sz val="11"/>
        <rFont val="Calibri"/>
        <family val="2"/>
        <scheme val="minor"/>
      </rPr>
      <t xml:space="preserve">ehr- / </t>
    </r>
    <r>
      <rPr>
        <b/>
        <sz val="11"/>
        <rFont val="Calibri"/>
        <family val="2"/>
        <scheme val="minor"/>
      </rPr>
      <t>Z</t>
    </r>
    <r>
      <rPr>
        <sz val="11"/>
        <rFont val="Calibri"/>
        <family val="2"/>
        <scheme val="minor"/>
      </rPr>
      <t>usatzleistung</t>
    </r>
  </si>
  <si>
    <t>Einbezug der Aspekte Langsamverkehr</t>
  </si>
  <si>
    <t>Aktivierung neue Vorgaben Landerwerb / Aufarbeitung aller LE-Aspekte</t>
  </si>
  <si>
    <t>FCh: Betrag gilt für Z32 &amp; 33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</si>
</sst>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sz val="11"/>
      <color rgb="FF0070C0"/>
      <name val="Calibri"/>
      <family val="2"/>
      <scheme val="minor"/>
    </font>
    <font>
      <b/>
      <sz val="11"/>
      <name val="Calibri"/>
      <family val="2"/>
      <scheme val="minor"/>
    </font>
    <font>
      <sz val="11"/>
      <color rgb="FF00B05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rgb="FFFFFF00"/>
        <bgColor indexed="64"/>
      </patternFill>
    </fill>
  </fills>
  <borders count="2">
    <border>
      <left/>
      <right/>
      <top/>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55">
    <xf numFmtId="0" fontId="0" fillId="0" borderId="0" xfId="0"/>
    <xf numFmtId="0" fontId="0" fillId="0" borderId="0" xfId="0" applyAlignment="1">
      <alignment vertical="top" wrapText="1"/>
    </xf>
    <xf numFmtId="0" fontId="0" fillId="0" borderId="0" xfId="0" applyAlignment="1">
      <alignment horizontal="center"/>
    </xf>
    <xf numFmtId="0" fontId="0" fillId="0" borderId="0" xfId="0" applyAlignment="1">
      <alignment horizontal="left"/>
    </xf>
    <xf numFmtId="0" fontId="0" fillId="0" borderId="0" xfId="0" applyAlignment="1">
      <alignment vertical="top"/>
    </xf>
    <xf numFmtId="0" fontId="0" fillId="0" borderId="0" xfId="0" applyAlignment="1">
      <alignment horizontal="center" vertical="top"/>
    </xf>
    <xf numFmtId="3" fontId="0" fillId="0" borderId="0" xfId="0" applyNumberFormat="1"/>
    <xf numFmtId="0" fontId="2" fillId="0" borderId="0" xfId="0" applyFont="1"/>
    <xf numFmtId="0" fontId="0" fillId="0" borderId="1" xfId="0" applyBorder="1"/>
    <xf numFmtId="3" fontId="0" fillId="0" borderId="0" xfId="0" applyNumberFormat="1" applyFont="1"/>
    <xf numFmtId="3" fontId="2" fillId="0" borderId="0" xfId="0" applyNumberFormat="1" applyFont="1"/>
    <xf numFmtId="0" fontId="4" fillId="0" borderId="0" xfId="0" applyFont="1" applyAlignment="1">
      <alignment vertical="top" wrapText="1"/>
    </xf>
    <xf numFmtId="0" fontId="0" fillId="0" borderId="0" xfId="0" applyAlignment="1">
      <alignment horizontal="left" vertical="top" wrapText="1"/>
    </xf>
    <xf numFmtId="0" fontId="2" fillId="0" borderId="0" xfId="0" applyFont="1" applyAlignment="1">
      <alignment vertical="top"/>
    </xf>
    <xf numFmtId="4" fontId="0" fillId="0" borderId="0" xfId="0" applyNumberFormat="1" applyAlignment="1">
      <alignment horizontal="center"/>
    </xf>
    <xf numFmtId="0" fontId="0" fillId="0" borderId="1" xfId="0" applyBorder="1" applyAlignment="1">
      <alignment horizontal="center"/>
    </xf>
    <xf numFmtId="0" fontId="0" fillId="2" borderId="0" xfId="0" applyFill="1" applyAlignment="1">
      <alignment horizontal="center"/>
    </xf>
    <xf numFmtId="4" fontId="0" fillId="2" borderId="0" xfId="0" applyNumberFormat="1" applyFill="1" applyAlignment="1">
      <alignment horizontal="center"/>
    </xf>
    <xf numFmtId="0" fontId="0" fillId="2" borderId="1" xfId="0" applyFill="1" applyBorder="1" applyAlignment="1">
      <alignment horizontal="center"/>
    </xf>
    <xf numFmtId="0" fontId="0" fillId="0" borderId="0" xfId="0" applyFill="1" applyAlignment="1">
      <alignment horizontal="center"/>
    </xf>
    <xf numFmtId="0" fontId="0" fillId="3" borderId="0" xfId="0" applyFill="1" applyAlignment="1">
      <alignment horizontal="center" vertical="center"/>
    </xf>
    <xf numFmtId="0" fontId="0" fillId="4" borderId="0" xfId="0" applyFill="1"/>
    <xf numFmtId="0" fontId="0" fillId="4" borderId="0" xfId="0" applyFill="1" applyAlignment="1">
      <alignment horizontal="center" vertical="center" wrapText="1"/>
    </xf>
    <xf numFmtId="0" fontId="0" fillId="0" borderId="0" xfId="0" applyFont="1" applyAlignment="1">
      <alignment horizontal="left" indent="1"/>
    </xf>
    <xf numFmtId="9" fontId="0" fillId="0" borderId="0" xfId="1" applyFont="1"/>
    <xf numFmtId="9" fontId="1" fillId="0" borderId="0" xfId="1" applyFont="1"/>
    <xf numFmtId="0" fontId="0" fillId="0" borderId="1" xfId="0" applyBorder="1" applyAlignment="1">
      <alignment horizontal="left"/>
    </xf>
    <xf numFmtId="0" fontId="0" fillId="0" borderId="0" xfId="0" applyAlignment="1">
      <alignment horizontal="left" vertical="top"/>
    </xf>
    <xf numFmtId="17" fontId="0" fillId="0" borderId="0" xfId="0" applyNumberFormat="1" applyAlignment="1">
      <alignment vertical="top"/>
    </xf>
    <xf numFmtId="3" fontId="0" fillId="0" borderId="0" xfId="0" applyNumberFormat="1" applyAlignment="1">
      <alignment vertical="top"/>
    </xf>
    <xf numFmtId="3" fontId="0" fillId="0" borderId="0" xfId="0" applyNumberFormat="1" applyAlignment="1">
      <alignment horizontal="center" vertical="top"/>
    </xf>
    <xf numFmtId="0" fontId="5" fillId="0" borderId="0" xfId="0" applyFont="1" applyAlignment="1">
      <alignment vertical="top"/>
    </xf>
    <xf numFmtId="0" fontId="5" fillId="0" borderId="0" xfId="0" applyFont="1" applyAlignment="1">
      <alignment horizontal="center" vertical="top"/>
    </xf>
    <xf numFmtId="3" fontId="5" fillId="0" borderId="0" xfId="0" applyNumberFormat="1" applyFont="1" applyAlignment="1">
      <alignment vertical="top"/>
    </xf>
    <xf numFmtId="3" fontId="5" fillId="0" borderId="0" xfId="0" applyNumberFormat="1" applyFont="1" applyAlignment="1">
      <alignment horizontal="center" vertical="top"/>
    </xf>
    <xf numFmtId="0" fontId="2" fillId="0" borderId="0" xfId="0" applyFont="1" applyAlignment="1">
      <alignment horizontal="left" vertical="top" wrapText="1"/>
    </xf>
    <xf numFmtId="3" fontId="4" fillId="0" borderId="0" xfId="0" applyNumberFormat="1" applyFont="1" applyAlignment="1">
      <alignment horizontal="center" vertical="top"/>
    </xf>
    <xf numFmtId="0" fontId="0" fillId="0" borderId="0" xfId="0" applyAlignment="1">
      <alignment horizontal="left" vertical="top" indent="1"/>
    </xf>
    <xf numFmtId="0" fontId="0" fillId="0" borderId="0" xfId="0" applyAlignment="1">
      <alignment horizontal="left" vertical="top" wrapText="1" indent="1"/>
    </xf>
    <xf numFmtId="4" fontId="0" fillId="0" borderId="0" xfId="0" applyNumberFormat="1"/>
    <xf numFmtId="4" fontId="0" fillId="0" borderId="1" xfId="0" applyNumberFormat="1" applyBorder="1"/>
    <xf numFmtId="3" fontId="7" fillId="0" borderId="0" xfId="0" applyNumberFormat="1" applyFont="1" applyAlignment="1">
      <alignment vertical="top"/>
    </xf>
    <xf numFmtId="0" fontId="7" fillId="0" borderId="0" xfId="0" applyFont="1" applyAlignment="1">
      <alignment horizontal="left" vertical="top"/>
    </xf>
    <xf numFmtId="0" fontId="7" fillId="0" borderId="0" xfId="0" applyFont="1" applyAlignment="1">
      <alignment horizontal="left" vertical="top" wrapText="1"/>
    </xf>
    <xf numFmtId="0" fontId="7" fillId="0" borderId="0" xfId="0" applyFont="1" applyAlignment="1">
      <alignment horizontal="center" vertical="top"/>
    </xf>
    <xf numFmtId="0" fontId="0" fillId="3" borderId="0" xfId="0" applyFill="1" applyAlignment="1">
      <alignment horizontal="center" vertical="center"/>
    </xf>
    <xf numFmtId="0" fontId="0" fillId="5" borderId="0" xfId="0" applyFill="1" applyAlignment="1">
      <alignment horizontal="left" vertical="top" indent="1"/>
    </xf>
    <xf numFmtId="0" fontId="0" fillId="5" borderId="0" xfId="0" applyFill="1" applyAlignment="1">
      <alignment vertical="top"/>
    </xf>
    <xf numFmtId="0" fontId="0" fillId="5" borderId="0" xfId="0" applyFill="1" applyAlignment="1">
      <alignment horizontal="left" vertical="top" wrapText="1" indent="1"/>
    </xf>
    <xf numFmtId="0" fontId="0" fillId="5" borderId="0" xfId="0" applyFill="1" applyAlignment="1">
      <alignment horizontal="center" vertical="top"/>
    </xf>
    <xf numFmtId="17" fontId="0" fillId="5" borderId="0" xfId="0" applyNumberFormat="1" applyFill="1" applyAlignment="1">
      <alignment vertical="top"/>
    </xf>
    <xf numFmtId="3" fontId="0" fillId="5" borderId="0" xfId="0" applyNumberFormat="1" applyFill="1" applyAlignment="1">
      <alignment horizontal="center" vertical="top"/>
    </xf>
    <xf numFmtId="0" fontId="0" fillId="5" borderId="0" xfId="0" applyFill="1" applyAlignment="1">
      <alignment horizontal="left" vertical="top"/>
    </xf>
    <xf numFmtId="3" fontId="3" fillId="5" borderId="0" xfId="0" applyNumberFormat="1" applyFont="1" applyFill="1" applyAlignment="1">
      <alignment vertical="top"/>
    </xf>
    <xf numFmtId="0" fontId="3" fillId="5" borderId="0" xfId="0" applyFont="1" applyFill="1" applyAlignment="1">
      <alignment horizontal="left" vertical="top" wrapText="1"/>
    </xf>
  </cellXfs>
  <cellStyles count="2">
    <cellStyle name="Prozent" xfId="1"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xdr:col>
      <xdr:colOff>390525</xdr:colOff>
      <xdr:row>33</xdr:row>
      <xdr:rowOff>438150</xdr:rowOff>
    </xdr:from>
    <xdr:to>
      <xdr:col>3</xdr:col>
      <xdr:colOff>638175</xdr:colOff>
      <xdr:row>34</xdr:row>
      <xdr:rowOff>85725</xdr:rowOff>
    </xdr:to>
    <xdr:sp macro="" textlink="">
      <xdr:nvSpPr>
        <xdr:cNvPr id="2" name="Pfeil nach oben 1"/>
        <xdr:cNvSpPr/>
      </xdr:nvSpPr>
      <xdr:spPr>
        <a:xfrm>
          <a:off x="5915025" y="9477375"/>
          <a:ext cx="247650" cy="40957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1</xdr:col>
      <xdr:colOff>1933575</xdr:colOff>
      <xdr:row>33</xdr:row>
      <xdr:rowOff>609601</xdr:rowOff>
    </xdr:from>
    <xdr:to>
      <xdr:col>1</xdr:col>
      <xdr:colOff>2181225</xdr:colOff>
      <xdr:row>34</xdr:row>
      <xdr:rowOff>257176</xdr:rowOff>
    </xdr:to>
    <xdr:sp macro="" textlink="">
      <xdr:nvSpPr>
        <xdr:cNvPr id="3" name="Pfeil nach oben 2"/>
        <xdr:cNvSpPr/>
      </xdr:nvSpPr>
      <xdr:spPr>
        <a:xfrm rot="9572193">
          <a:off x="2371725" y="9648826"/>
          <a:ext cx="247650" cy="40957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7"/>
  <sheetViews>
    <sheetView tabSelected="1" view="pageBreakPreview" zoomScaleNormal="100" zoomScaleSheetLayoutView="100" workbookViewId="0">
      <selection activeCell="C50" sqref="C50"/>
    </sheetView>
  </sheetViews>
  <sheetFormatPr baseColWidth="10" defaultColWidth="9.140625" defaultRowHeight="15" x14ac:dyDescent="0.25"/>
  <cols>
    <col min="1" max="1" width="6.5703125" customWidth="1"/>
    <col min="2" max="2" width="65" customWidth="1"/>
    <col min="3" max="3" width="11.28515625" bestFit="1" customWidth="1"/>
    <col min="4" max="5" width="16" customWidth="1"/>
    <col min="6" max="6" width="18.7109375" style="3" bestFit="1" customWidth="1"/>
    <col min="11" max="11" width="17.7109375" bestFit="1" customWidth="1"/>
  </cols>
  <sheetData>
    <row r="1" spans="1:6" ht="30" x14ac:dyDescent="0.25">
      <c r="A1" s="13" t="s">
        <v>5</v>
      </c>
      <c r="C1" s="11" t="s">
        <v>66</v>
      </c>
      <c r="D1" s="11" t="s">
        <v>22</v>
      </c>
      <c r="E1" s="11" t="s">
        <v>74</v>
      </c>
      <c r="F1" s="27" t="s">
        <v>48</v>
      </c>
    </row>
    <row r="2" spans="1:6" s="3" customFormat="1" ht="105" x14ac:dyDescent="0.25">
      <c r="B2" s="1" t="s">
        <v>0</v>
      </c>
      <c r="C2" s="1"/>
      <c r="D2" s="12"/>
      <c r="E2" s="12"/>
      <c r="F2" s="27"/>
    </row>
    <row r="3" spans="1:6" s="3" customFormat="1" ht="66.75" customHeight="1" x14ac:dyDescent="0.25">
      <c r="B3" s="1" t="s">
        <v>1</v>
      </c>
      <c r="C3" s="1"/>
      <c r="D3" s="27"/>
      <c r="E3" s="27"/>
      <c r="F3" s="27"/>
    </row>
    <row r="4" spans="1:6" x14ac:dyDescent="0.25">
      <c r="B4" s="4"/>
      <c r="C4" s="4"/>
      <c r="D4" s="4"/>
      <c r="E4" s="5"/>
      <c r="F4" s="27"/>
    </row>
    <row r="5" spans="1:6" x14ac:dyDescent="0.25">
      <c r="A5" s="7" t="s">
        <v>2</v>
      </c>
      <c r="B5" s="4"/>
      <c r="C5" s="4"/>
      <c r="D5" s="4"/>
      <c r="E5" s="5"/>
      <c r="F5" s="27"/>
    </row>
    <row r="6" spans="1:6" x14ac:dyDescent="0.25">
      <c r="B6" s="13" t="s">
        <v>3</v>
      </c>
      <c r="C6" s="4"/>
      <c r="D6" s="4"/>
      <c r="E6" s="5"/>
      <c r="F6" s="27"/>
    </row>
    <row r="7" spans="1:6" x14ac:dyDescent="0.25">
      <c r="B7" s="37" t="s">
        <v>6</v>
      </c>
      <c r="C7" s="28">
        <v>43770</v>
      </c>
      <c r="D7" s="29"/>
      <c r="E7" s="30"/>
      <c r="F7" s="27" t="s">
        <v>7</v>
      </c>
    </row>
    <row r="8" spans="1:6" x14ac:dyDescent="0.25">
      <c r="B8" s="37" t="s">
        <v>14</v>
      </c>
      <c r="C8" s="4"/>
      <c r="D8" s="31">
        <v>-89000</v>
      </c>
      <c r="E8" s="32"/>
      <c r="F8" s="27" t="s">
        <v>8</v>
      </c>
    </row>
    <row r="9" spans="1:6" x14ac:dyDescent="0.25">
      <c r="B9" s="13" t="s">
        <v>4</v>
      </c>
      <c r="C9" s="4"/>
      <c r="D9" s="4"/>
      <c r="E9" s="5"/>
      <c r="F9" s="27"/>
    </row>
    <row r="10" spans="1:6" ht="45" x14ac:dyDescent="0.25">
      <c r="B10" s="38" t="s">
        <v>51</v>
      </c>
      <c r="C10" s="28">
        <v>44316</v>
      </c>
      <c r="D10" s="29">
        <v>221514.55</v>
      </c>
      <c r="E10" s="30" t="s">
        <v>52</v>
      </c>
      <c r="F10" s="27" t="s">
        <v>8</v>
      </c>
    </row>
    <row r="11" spans="1:6" ht="30" x14ac:dyDescent="0.25">
      <c r="B11" s="38" t="s">
        <v>10</v>
      </c>
      <c r="C11" s="28"/>
      <c r="D11" s="29">
        <v>90000</v>
      </c>
      <c r="E11" s="30" t="s">
        <v>52</v>
      </c>
      <c r="F11" s="27" t="s">
        <v>8</v>
      </c>
    </row>
    <row r="12" spans="1:6" x14ac:dyDescent="0.25">
      <c r="B12" s="46" t="s">
        <v>9</v>
      </c>
      <c r="C12" s="47"/>
      <c r="D12" s="53">
        <v>100000</v>
      </c>
      <c r="E12" s="51" t="s">
        <v>52</v>
      </c>
      <c r="F12" s="52" t="s">
        <v>8</v>
      </c>
    </row>
    <row r="13" spans="1:6" x14ac:dyDescent="0.25">
      <c r="B13" s="4"/>
      <c r="C13" s="4"/>
      <c r="D13" s="4"/>
      <c r="E13" s="5"/>
      <c r="F13" s="27"/>
    </row>
    <row r="14" spans="1:6" x14ac:dyDescent="0.25">
      <c r="B14" s="13" t="s">
        <v>11</v>
      </c>
      <c r="C14" s="4"/>
      <c r="D14" s="4"/>
      <c r="E14" s="5"/>
      <c r="F14" s="27"/>
    </row>
    <row r="15" spans="1:6" ht="30" x14ac:dyDescent="0.25">
      <c r="B15" s="38" t="s">
        <v>12</v>
      </c>
      <c r="C15" s="28">
        <v>44652</v>
      </c>
      <c r="D15" s="29">
        <v>102000</v>
      </c>
      <c r="E15" s="30" t="s">
        <v>52</v>
      </c>
      <c r="F15" s="27" t="s">
        <v>8</v>
      </c>
    </row>
    <row r="16" spans="1:6" x14ac:dyDescent="0.25">
      <c r="B16" s="38" t="s">
        <v>19</v>
      </c>
      <c r="C16" s="28"/>
      <c r="D16" s="33">
        <v>-102000</v>
      </c>
      <c r="E16" s="34"/>
      <c r="F16" s="27"/>
    </row>
    <row r="17" spans="2:10" ht="30" x14ac:dyDescent="0.25">
      <c r="B17" s="38" t="s">
        <v>20</v>
      </c>
      <c r="C17" s="28">
        <v>44652</v>
      </c>
      <c r="D17" s="29">
        <v>152000</v>
      </c>
      <c r="E17" s="30" t="s">
        <v>52</v>
      </c>
      <c r="F17" s="27" t="s">
        <v>8</v>
      </c>
    </row>
    <row r="18" spans="2:10" x14ac:dyDescent="0.25">
      <c r="B18" s="12"/>
      <c r="C18" s="28"/>
      <c r="D18" s="29"/>
      <c r="E18" s="30"/>
      <c r="F18" s="27"/>
    </row>
    <row r="19" spans="2:10" x14ac:dyDescent="0.25">
      <c r="B19" s="13" t="s">
        <v>17</v>
      </c>
      <c r="C19" s="4"/>
      <c r="D19" s="4"/>
      <c r="E19" s="5"/>
      <c r="F19" s="27"/>
    </row>
    <row r="20" spans="2:10" x14ac:dyDescent="0.25">
      <c r="B20" s="38" t="s">
        <v>18</v>
      </c>
      <c r="C20" s="28">
        <v>44652</v>
      </c>
      <c r="D20" s="29">
        <v>45000</v>
      </c>
      <c r="E20" s="30" t="s">
        <v>53</v>
      </c>
      <c r="F20" s="27" t="s">
        <v>8</v>
      </c>
    </row>
    <row r="21" spans="2:10" x14ac:dyDescent="0.25">
      <c r="B21" s="48" t="s">
        <v>75</v>
      </c>
      <c r="C21" s="50">
        <v>44958</v>
      </c>
      <c r="D21" s="53">
        <v>10000</v>
      </c>
      <c r="E21" s="51" t="s">
        <v>52</v>
      </c>
      <c r="F21" s="52"/>
    </row>
    <row r="22" spans="2:10" x14ac:dyDescent="0.25">
      <c r="B22" s="12"/>
      <c r="C22" s="28"/>
      <c r="D22" s="29"/>
      <c r="E22" s="30"/>
      <c r="F22" s="27"/>
    </row>
    <row r="23" spans="2:10" x14ac:dyDescent="0.25">
      <c r="B23" s="13" t="s">
        <v>54</v>
      </c>
      <c r="C23" s="28"/>
      <c r="D23" s="29"/>
      <c r="E23" s="30"/>
      <c r="F23" s="27"/>
    </row>
    <row r="24" spans="2:10" x14ac:dyDescent="0.25">
      <c r="B24" s="38" t="s">
        <v>18</v>
      </c>
      <c r="C24" s="28">
        <v>44652</v>
      </c>
      <c r="D24" s="29">
        <v>40000</v>
      </c>
      <c r="E24" s="30" t="s">
        <v>53</v>
      </c>
      <c r="F24" s="27" t="s">
        <v>8</v>
      </c>
    </row>
    <row r="25" spans="2:10" ht="30" x14ac:dyDescent="0.25">
      <c r="B25" s="48" t="s">
        <v>76</v>
      </c>
      <c r="C25" s="50"/>
      <c r="D25" s="53">
        <v>10000</v>
      </c>
      <c r="E25" s="51"/>
      <c r="F25" s="52"/>
    </row>
    <row r="26" spans="2:10" x14ac:dyDescent="0.25">
      <c r="B26" s="12"/>
      <c r="C26" s="28"/>
      <c r="D26" s="29"/>
      <c r="E26" s="30"/>
      <c r="F26" s="27"/>
    </row>
    <row r="27" spans="2:10" x14ac:dyDescent="0.25">
      <c r="B27" s="13" t="s">
        <v>15</v>
      </c>
      <c r="C27" s="28"/>
      <c r="D27" s="33">
        <v>-49000</v>
      </c>
      <c r="E27" s="34"/>
      <c r="F27" s="27" t="s">
        <v>8</v>
      </c>
    </row>
    <row r="28" spans="2:10" x14ac:dyDescent="0.25">
      <c r="B28" s="38" t="s">
        <v>16</v>
      </c>
      <c r="C28" s="4"/>
      <c r="D28" s="4"/>
      <c r="E28" s="5"/>
      <c r="F28" s="27"/>
    </row>
    <row r="29" spans="2:10" x14ac:dyDescent="0.25">
      <c r="B29" s="12"/>
      <c r="C29" s="4"/>
      <c r="D29" s="4"/>
      <c r="E29" s="5"/>
      <c r="F29" s="27"/>
    </row>
    <row r="30" spans="2:10" x14ac:dyDescent="0.25">
      <c r="B30" s="35" t="s">
        <v>59</v>
      </c>
      <c r="C30" s="4"/>
      <c r="D30" s="4"/>
      <c r="E30" s="5"/>
      <c r="F30" s="27"/>
    </row>
    <row r="31" spans="2:10" ht="30" x14ac:dyDescent="0.25">
      <c r="B31" s="38" t="s">
        <v>61</v>
      </c>
      <c r="C31" s="4"/>
      <c r="D31" s="41">
        <v>55000</v>
      </c>
      <c r="E31" s="5" t="s">
        <v>52</v>
      </c>
      <c r="F31" s="43" t="s">
        <v>60</v>
      </c>
      <c r="G31" s="44" t="s">
        <v>62</v>
      </c>
      <c r="H31" s="44" t="s">
        <v>63</v>
      </c>
      <c r="I31" s="44" t="s">
        <v>64</v>
      </c>
      <c r="J31" s="44" t="s">
        <v>65</v>
      </c>
    </row>
    <row r="32" spans="2:10" x14ac:dyDescent="0.25">
      <c r="B32" s="12"/>
      <c r="C32" s="4"/>
      <c r="D32" s="4"/>
      <c r="E32" s="5"/>
      <c r="F32" s="42"/>
      <c r="G32" s="44">
        <v>15</v>
      </c>
      <c r="H32" s="44">
        <v>25</v>
      </c>
      <c r="I32" s="44">
        <v>10</v>
      </c>
      <c r="J32" s="44">
        <v>5</v>
      </c>
    </row>
    <row r="33" spans="1:7" x14ac:dyDescent="0.25">
      <c r="B33" s="13" t="s">
        <v>23</v>
      </c>
      <c r="C33" s="4"/>
      <c r="D33" s="4"/>
      <c r="E33" s="5"/>
      <c r="F33" s="27"/>
    </row>
    <row r="34" spans="1:7" ht="60" x14ac:dyDescent="0.25">
      <c r="B34" s="48" t="s">
        <v>24</v>
      </c>
      <c r="C34" s="47"/>
      <c r="D34" s="47"/>
      <c r="E34" s="49"/>
      <c r="F34" s="54" t="s">
        <v>77</v>
      </c>
    </row>
    <row r="35" spans="1:7" ht="45" x14ac:dyDescent="0.25">
      <c r="B35" s="38" t="s">
        <v>46</v>
      </c>
      <c r="C35" s="4"/>
      <c r="D35" s="29">
        <v>30000</v>
      </c>
      <c r="E35" s="30" t="s">
        <v>52</v>
      </c>
      <c r="F35" s="27" t="s">
        <v>44</v>
      </c>
    </row>
    <row r="36" spans="1:7" x14ac:dyDescent="0.25">
      <c r="B36" s="38"/>
      <c r="C36" s="4"/>
      <c r="D36" s="29"/>
      <c r="E36" s="30"/>
      <c r="F36" s="27"/>
    </row>
    <row r="37" spans="1:7" x14ac:dyDescent="0.25">
      <c r="B37" s="35" t="s">
        <v>47</v>
      </c>
      <c r="C37" s="4"/>
      <c r="D37" s="29"/>
      <c r="E37" s="30"/>
      <c r="F37" s="27"/>
    </row>
    <row r="38" spans="1:7" x14ac:dyDescent="0.25">
      <c r="B38" s="38" t="s">
        <v>50</v>
      </c>
      <c r="C38" s="4"/>
      <c r="D38" s="29">
        <v>8500</v>
      </c>
      <c r="E38" s="30" t="s">
        <v>52</v>
      </c>
      <c r="F38" s="12" t="s">
        <v>67</v>
      </c>
    </row>
    <row r="39" spans="1:7" x14ac:dyDescent="0.25">
      <c r="B39" s="38" t="s">
        <v>71</v>
      </c>
      <c r="C39" s="4"/>
      <c r="D39" s="41">
        <v>21250</v>
      </c>
      <c r="E39" s="36" t="s">
        <v>52</v>
      </c>
      <c r="F39" s="42" t="s">
        <v>49</v>
      </c>
    </row>
    <row r="40" spans="1:7" x14ac:dyDescent="0.25">
      <c r="B40" s="38" t="s">
        <v>72</v>
      </c>
      <c r="C40" s="4"/>
      <c r="D40" s="41">
        <v>2500</v>
      </c>
      <c r="E40" s="36" t="s">
        <v>52</v>
      </c>
      <c r="F40" s="42" t="s">
        <v>49</v>
      </c>
    </row>
    <row r="41" spans="1:7" x14ac:dyDescent="0.25">
      <c r="B41" s="38" t="s">
        <v>73</v>
      </c>
      <c r="C41" s="4"/>
      <c r="D41" s="41">
        <v>1000</v>
      </c>
      <c r="E41" s="36" t="s">
        <v>52</v>
      </c>
      <c r="F41" s="42" t="s">
        <v>49</v>
      </c>
    </row>
    <row r="42" spans="1:7" x14ac:dyDescent="0.25">
      <c r="A42" s="8"/>
      <c r="B42" s="8"/>
      <c r="C42" s="8"/>
      <c r="D42" s="8"/>
      <c r="E42" s="8"/>
      <c r="F42" s="26"/>
      <c r="G42" s="8"/>
    </row>
    <row r="44" spans="1:7" x14ac:dyDescent="0.25">
      <c r="B44" s="7" t="s">
        <v>21</v>
      </c>
      <c r="D44" s="6">
        <f>SUM(D7:D42)</f>
        <v>648764.55000000005</v>
      </c>
      <c r="E44" s="6"/>
    </row>
    <row r="46" spans="1:7" x14ac:dyDescent="0.25">
      <c r="B46" t="s">
        <v>13</v>
      </c>
      <c r="D46" s="6">
        <v>-371784.94</v>
      </c>
      <c r="E46" s="6"/>
    </row>
    <row r="48" spans="1:7" x14ac:dyDescent="0.25">
      <c r="A48" s="8"/>
      <c r="B48" s="8"/>
      <c r="C48" s="8"/>
      <c r="D48" s="8"/>
      <c r="E48" s="8"/>
      <c r="F48" s="26"/>
      <c r="G48" s="8"/>
    </row>
    <row r="50" spans="1:5" x14ac:dyDescent="0.25">
      <c r="B50" s="7" t="s">
        <v>56</v>
      </c>
      <c r="C50" s="7"/>
      <c r="D50" s="10">
        <f>SUM(D43:D48)</f>
        <v>276979.61000000004</v>
      </c>
      <c r="E50" s="10"/>
    </row>
    <row r="51" spans="1:5" x14ac:dyDescent="0.25">
      <c r="B51" s="23" t="s">
        <v>57</v>
      </c>
      <c r="C51" s="7"/>
      <c r="D51" s="6">
        <f>D50-D52</f>
        <v>191979.61000000004</v>
      </c>
      <c r="E51" s="25">
        <f>D51/D50</f>
        <v>0.69311820462163265</v>
      </c>
    </row>
    <row r="52" spans="1:5" x14ac:dyDescent="0.25">
      <c r="B52" s="23" t="s">
        <v>58</v>
      </c>
      <c r="D52" s="9">
        <f>D20+D24</f>
        <v>85000</v>
      </c>
      <c r="E52" s="24">
        <f>D52/D50</f>
        <v>0.30688179537836735</v>
      </c>
    </row>
    <row r="54" spans="1:5" x14ac:dyDescent="0.25">
      <c r="A54" s="7" t="s">
        <v>55</v>
      </c>
      <c r="B54" t="s">
        <v>69</v>
      </c>
    </row>
    <row r="55" spans="1:5" x14ac:dyDescent="0.25">
      <c r="B55" t="s">
        <v>68</v>
      </c>
    </row>
    <row r="57" spans="1:5" x14ac:dyDescent="0.25">
      <c r="B57" t="s">
        <v>70</v>
      </c>
    </row>
  </sheetData>
  <pageMargins left="0.7" right="0.7" top="0.75" bottom="0.75" header="0.3" footer="0.3"/>
  <pageSetup paperSize="9" scale="63"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
  <sheetViews>
    <sheetView workbookViewId="0">
      <selection activeCell="O23" sqref="O23"/>
    </sheetView>
  </sheetViews>
  <sheetFormatPr baseColWidth="10" defaultRowHeight="15" x14ac:dyDescent="0.25"/>
  <cols>
    <col min="1" max="1" width="19.5703125" bestFit="1" customWidth="1"/>
    <col min="2" max="7" width="6.28515625" style="2" customWidth="1"/>
    <col min="8" max="12" width="6.28515625" style="19" customWidth="1"/>
    <col min="13" max="13" width="9.28515625" customWidth="1"/>
  </cols>
  <sheetData>
    <row r="1" spans="1:19" ht="33" customHeight="1" x14ac:dyDescent="0.25">
      <c r="A1" s="21"/>
      <c r="B1" s="45" t="s">
        <v>42</v>
      </c>
      <c r="C1" s="45"/>
      <c r="D1" s="45"/>
      <c r="E1" s="45"/>
      <c r="F1" s="45"/>
      <c r="G1" s="45"/>
      <c r="H1" s="45"/>
      <c r="I1" s="45"/>
      <c r="J1" s="45"/>
      <c r="K1" s="45"/>
      <c r="L1" s="45"/>
      <c r="M1" s="22" t="s">
        <v>45</v>
      </c>
      <c r="N1" s="20" t="s">
        <v>41</v>
      </c>
    </row>
    <row r="2" spans="1:19" x14ac:dyDescent="0.25">
      <c r="B2" s="16" t="s">
        <v>30</v>
      </c>
      <c r="C2" s="2" t="s">
        <v>31</v>
      </c>
      <c r="D2" s="16" t="s">
        <v>32</v>
      </c>
      <c r="E2" s="2" t="s">
        <v>33</v>
      </c>
      <c r="F2" s="16" t="s">
        <v>34</v>
      </c>
      <c r="G2" s="2" t="s">
        <v>35</v>
      </c>
      <c r="H2" s="16" t="s">
        <v>36</v>
      </c>
      <c r="I2" s="16" t="s">
        <v>37</v>
      </c>
      <c r="J2" s="16" t="s">
        <v>38</v>
      </c>
      <c r="K2" s="16" t="s">
        <v>39</v>
      </c>
      <c r="L2" s="16" t="s">
        <v>40</v>
      </c>
    </row>
    <row r="3" spans="1:19" x14ac:dyDescent="0.25">
      <c r="B3" s="17">
        <v>145</v>
      </c>
      <c r="C3" s="14">
        <v>122</v>
      </c>
      <c r="D3" s="17">
        <v>108.5</v>
      </c>
      <c r="E3" s="14">
        <v>95</v>
      </c>
      <c r="F3" s="17">
        <v>90.5</v>
      </c>
      <c r="G3" s="14">
        <v>86</v>
      </c>
      <c r="H3" s="17">
        <v>62</v>
      </c>
      <c r="I3" s="17">
        <v>50</v>
      </c>
      <c r="J3" s="17">
        <v>8</v>
      </c>
      <c r="K3" s="17">
        <v>6</v>
      </c>
      <c r="L3" s="17">
        <v>4</v>
      </c>
    </row>
    <row r="4" spans="1:19" x14ac:dyDescent="0.25">
      <c r="A4" t="s">
        <v>25</v>
      </c>
      <c r="B4" s="16"/>
      <c r="C4" s="2">
        <v>6</v>
      </c>
      <c r="D4" s="16"/>
      <c r="E4" s="2">
        <v>2</v>
      </c>
      <c r="F4" s="16"/>
      <c r="G4" s="2">
        <v>4</v>
      </c>
      <c r="H4" s="16"/>
      <c r="I4" s="16"/>
      <c r="J4" s="16"/>
      <c r="K4" s="16"/>
      <c r="L4" s="16"/>
      <c r="M4">
        <f>SUM(B4:L4)</f>
        <v>12</v>
      </c>
      <c r="N4" s="39">
        <f t="shared" ref="N4:N9" si="0">C4*C$3+E4*E$3+G4*G$3</f>
        <v>1266</v>
      </c>
      <c r="R4" t="s">
        <v>30</v>
      </c>
      <c r="S4">
        <v>145</v>
      </c>
    </row>
    <row r="5" spans="1:19" x14ac:dyDescent="0.25">
      <c r="A5" t="s">
        <v>26</v>
      </c>
      <c r="B5" s="16"/>
      <c r="C5" s="2">
        <v>5</v>
      </c>
      <c r="D5" s="16"/>
      <c r="E5" s="2">
        <v>5</v>
      </c>
      <c r="F5" s="16"/>
      <c r="H5" s="16"/>
      <c r="I5" s="16"/>
      <c r="J5" s="16"/>
      <c r="K5" s="16"/>
      <c r="L5" s="16"/>
      <c r="M5">
        <f t="shared" ref="M5:M9" si="1">SUM(B5:L5)</f>
        <v>10</v>
      </c>
      <c r="N5" s="39">
        <f t="shared" si="0"/>
        <v>1085</v>
      </c>
      <c r="R5" t="s">
        <v>31</v>
      </c>
      <c r="S5">
        <v>122</v>
      </c>
    </row>
    <row r="6" spans="1:19" x14ac:dyDescent="0.25">
      <c r="A6" t="s">
        <v>27</v>
      </c>
      <c r="B6" s="16"/>
      <c r="C6" s="2">
        <v>3</v>
      </c>
      <c r="D6" s="16"/>
      <c r="E6" s="2">
        <v>1.5</v>
      </c>
      <c r="F6" s="16"/>
      <c r="G6" s="2">
        <v>1.5</v>
      </c>
      <c r="H6" s="16"/>
      <c r="I6" s="16"/>
      <c r="J6" s="16"/>
      <c r="K6" s="16"/>
      <c r="L6" s="16"/>
      <c r="M6">
        <f t="shared" si="1"/>
        <v>6</v>
      </c>
      <c r="N6" s="39">
        <f t="shared" si="0"/>
        <v>637.5</v>
      </c>
      <c r="R6" t="s">
        <v>33</v>
      </c>
      <c r="S6">
        <v>95</v>
      </c>
    </row>
    <row r="7" spans="1:19" x14ac:dyDescent="0.25">
      <c r="A7" t="s">
        <v>28</v>
      </c>
      <c r="B7" s="16"/>
      <c r="D7" s="16"/>
      <c r="E7" s="2">
        <v>2</v>
      </c>
      <c r="F7" s="16"/>
      <c r="G7" s="2">
        <v>2</v>
      </c>
      <c r="H7" s="16"/>
      <c r="I7" s="16"/>
      <c r="J7" s="16"/>
      <c r="K7" s="16"/>
      <c r="L7" s="16"/>
      <c r="M7">
        <f t="shared" si="1"/>
        <v>4</v>
      </c>
      <c r="N7" s="39">
        <f t="shared" si="0"/>
        <v>362</v>
      </c>
      <c r="R7" t="s">
        <v>34</v>
      </c>
      <c r="S7">
        <v>90.5</v>
      </c>
    </row>
    <row r="8" spans="1:19" x14ac:dyDescent="0.25">
      <c r="A8" t="s">
        <v>29</v>
      </c>
      <c r="B8" s="16"/>
      <c r="C8" s="2">
        <v>3</v>
      </c>
      <c r="D8" s="16"/>
      <c r="E8" s="2">
        <v>3</v>
      </c>
      <c r="F8" s="16"/>
      <c r="G8" s="2">
        <v>3</v>
      </c>
      <c r="H8" s="16"/>
      <c r="I8" s="16"/>
      <c r="J8" s="16"/>
      <c r="K8" s="16"/>
      <c r="L8" s="16"/>
      <c r="M8">
        <f t="shared" si="1"/>
        <v>9</v>
      </c>
      <c r="N8" s="39">
        <f t="shared" si="0"/>
        <v>909</v>
      </c>
      <c r="R8" t="s">
        <v>35</v>
      </c>
      <c r="S8">
        <v>86</v>
      </c>
    </row>
    <row r="9" spans="1:19" x14ac:dyDescent="0.25">
      <c r="A9" t="s">
        <v>43</v>
      </c>
      <c r="B9" s="16"/>
      <c r="C9" s="2">
        <v>2.5</v>
      </c>
      <c r="D9" s="16"/>
      <c r="E9" s="2">
        <v>1.25</v>
      </c>
      <c r="F9" s="16"/>
      <c r="G9" s="2">
        <v>2.5</v>
      </c>
      <c r="H9" s="16"/>
      <c r="I9" s="16"/>
      <c r="J9" s="16"/>
      <c r="K9" s="16"/>
      <c r="L9" s="16"/>
      <c r="M9">
        <f t="shared" si="1"/>
        <v>6.25</v>
      </c>
      <c r="N9" s="39">
        <f t="shared" si="0"/>
        <v>638.75</v>
      </c>
      <c r="R9" t="s">
        <v>37</v>
      </c>
      <c r="S9">
        <v>50</v>
      </c>
    </row>
    <row r="10" spans="1:19" x14ac:dyDescent="0.25">
      <c r="A10" s="8"/>
      <c r="B10" s="18"/>
      <c r="C10" s="15"/>
      <c r="D10" s="18"/>
      <c r="E10" s="15"/>
      <c r="F10" s="18"/>
      <c r="G10" s="8"/>
      <c r="H10" s="18"/>
      <c r="I10" s="18"/>
      <c r="J10" s="18"/>
      <c r="K10" s="18"/>
      <c r="L10" s="18"/>
      <c r="M10" s="8"/>
      <c r="N10" s="40"/>
      <c r="R10" t="s">
        <v>38</v>
      </c>
      <c r="S10">
        <v>8</v>
      </c>
    </row>
    <row r="11" spans="1:19" x14ac:dyDescent="0.25">
      <c r="N11" s="39"/>
      <c r="R11" t="s">
        <v>39</v>
      </c>
      <c r="S11">
        <v>6</v>
      </c>
    </row>
    <row r="12" spans="1:19" x14ac:dyDescent="0.25">
      <c r="N12" s="39">
        <f>SUM(N2:N10)</f>
        <v>4898.25</v>
      </c>
      <c r="R12" t="s">
        <v>40</v>
      </c>
      <c r="S12">
        <v>4</v>
      </c>
    </row>
  </sheetData>
  <mergeCells count="1">
    <mergeCell ref="B1:L1"/>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1</vt:i4>
      </vt:variant>
    </vt:vector>
  </HeadingPairs>
  <TitlesOfParts>
    <vt:vector size="3" baseType="lpstr">
      <vt:lpstr>ZL Total</vt:lpstr>
      <vt:lpstr>IG-Monat</vt:lpstr>
      <vt:lpstr>'ZL Total'!Druckbereich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2023-03-16T17:03:19Z</dcterms:modified>
</cp:coreProperties>
</file>