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Gesamtkoste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19" i="2"/>
  <c r="D24" i="2" s="1"/>
  <c r="D37" i="2"/>
  <c r="D32" i="2"/>
  <c r="D33" i="2" s="1"/>
  <c r="D23" i="2"/>
  <c r="D20" i="2"/>
  <c r="D21" i="2" s="1"/>
  <c r="D27" i="2" l="1"/>
  <c r="D35" i="2" s="1"/>
  <c r="D28" i="2"/>
  <c r="D38" i="2" s="1"/>
  <c r="D39" i="2" s="1"/>
  <c r="D41" i="2" s="1"/>
  <c r="D29" i="2"/>
</calcChain>
</file>

<file path=xl/sharedStrings.xml><?xml version="1.0" encoding="utf-8"?>
<sst xmlns="http://schemas.openxmlformats.org/spreadsheetml/2006/main" count="78" uniqueCount="62">
  <si>
    <t>Realisierung</t>
  </si>
  <si>
    <t>Anpassungen Entwässerung Trassee</t>
  </si>
  <si>
    <t>Wegfall der Druckleitung</t>
  </si>
  <si>
    <t>3’369’000</t>
  </si>
  <si>
    <t>SABA Mumpf inkl. BSA</t>
  </si>
  <si>
    <t>lokales Absetzbecken statt SABA</t>
  </si>
  <si>
    <t>3’807’000</t>
  </si>
  <si>
    <t>Pumpwerk 4 inkl. BSA</t>
  </si>
  <si>
    <t>673’000</t>
  </si>
  <si>
    <t>Pumpwerk 5 inkl. BSA</t>
  </si>
  <si>
    <t>1’188’000</t>
  </si>
  <si>
    <t>Pumpwerk 6 inkl. BSA</t>
  </si>
  <si>
    <t>1’589’000</t>
  </si>
  <si>
    <t>Pumpwerk 7 inkl. BSA</t>
  </si>
  <si>
    <t>2’109’000</t>
  </si>
  <si>
    <t>BSA Trassee übergeordnet</t>
  </si>
  <si>
    <t>Reduktion BSA</t>
  </si>
  <si>
    <t>270’000</t>
  </si>
  <si>
    <t>Zwischentotal Realisierung</t>
  </si>
  <si>
    <t>13’005’000</t>
  </si>
  <si>
    <t>9’479’000</t>
  </si>
  <si>
    <t>Unvorhergesehenes 10%</t>
  </si>
  <si>
    <t>1’301’000</t>
  </si>
  <si>
    <t>948’000</t>
  </si>
  <si>
    <t>Total Realisierung</t>
  </si>
  <si>
    <t>14’306’000</t>
  </si>
  <si>
    <t>10’427’000</t>
  </si>
  <si>
    <t>Projektierung</t>
  </si>
  <si>
    <t>Bauherrenunterstützung 3%</t>
  </si>
  <si>
    <t>390’000</t>
  </si>
  <si>
    <t>284’000</t>
  </si>
  <si>
    <t>Projektierung und Bauleitung 15%</t>
  </si>
  <si>
    <t>1’951’000</t>
  </si>
  <si>
    <t>1’422’000</t>
  </si>
  <si>
    <t>Zwischentotal Projektierung</t>
  </si>
  <si>
    <t>2’341’000</t>
  </si>
  <si>
    <t>1’706’000</t>
  </si>
  <si>
    <t>234’000</t>
  </si>
  <si>
    <t>171’000</t>
  </si>
  <si>
    <t>Total Projektierung</t>
  </si>
  <si>
    <t>2’575’000</t>
  </si>
  <si>
    <t>1’877’000</t>
  </si>
  <si>
    <t>Landerwerb</t>
  </si>
  <si>
    <t>38’000</t>
  </si>
  <si>
    <t>4’000</t>
  </si>
  <si>
    <t>Total Landerwerb</t>
  </si>
  <si>
    <t>42’000</t>
  </si>
  <si>
    <t>KV Total</t>
  </si>
  <si>
    <t>1’538’000</t>
  </si>
  <si>
    <t>1’122’000</t>
  </si>
  <si>
    <t>MwSt. 7.7%</t>
  </si>
  <si>
    <t>1’303’000</t>
  </si>
  <si>
    <t>951’000</t>
  </si>
  <si>
    <t>Total [CHF]</t>
  </si>
  <si>
    <t>13’300’000</t>
  </si>
  <si>
    <t>Ergänzende Projektierung Absetzbecken (AP)</t>
  </si>
  <si>
    <r>
      <t xml:space="preserve">Alternative mit Absetzbecken 
</t>
    </r>
    <r>
      <rPr>
        <sz val="10"/>
        <color rgb="FFC00000"/>
        <rFont val="Arial"/>
        <family val="2"/>
      </rPr>
      <t>(Stand 29.03.2022)</t>
    </r>
  </si>
  <si>
    <r>
      <t xml:space="preserve">Alternative mit Absetzbecken 
</t>
    </r>
    <r>
      <rPr>
        <sz val="10"/>
        <color rgb="FF000000"/>
        <rFont val="Arial"/>
        <family val="2"/>
      </rPr>
      <t>(Stand 25.03.2022)</t>
    </r>
  </si>
  <si>
    <r>
      <t xml:space="preserve">AP SABA Mumpf 
</t>
    </r>
    <r>
      <rPr>
        <sz val="10"/>
        <color rgb="FF000000"/>
        <rFont val="Arial"/>
        <family val="2"/>
      </rPr>
      <t>(Stand 28.02.2022)</t>
    </r>
  </si>
  <si>
    <t>Kostenvergleich (Investitionskosten)</t>
  </si>
  <si>
    <t>EP RHE FRI</t>
  </si>
  <si>
    <t>AP SABA, Abschnitt Mumpf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</si>
</sst>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DBDB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3" borderId="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3" xfId="0" applyBorder="1"/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3" fontId="5" fillId="3" borderId="14" xfId="0" applyNumberFormat="1" applyFont="1" applyFill="1" applyBorder="1" applyAlignment="1">
      <alignment horizontal="right" vertical="center" wrapText="1"/>
    </xf>
    <xf numFmtId="3" fontId="1" fillId="3" borderId="15" xfId="0" applyNumberFormat="1" applyFont="1" applyFill="1" applyBorder="1" applyAlignment="1">
      <alignment horizontal="right" vertical="center" wrapText="1"/>
    </xf>
    <xf numFmtId="3" fontId="5" fillId="3" borderId="10" xfId="0" applyNumberFormat="1" applyFont="1" applyFill="1" applyBorder="1" applyAlignment="1">
      <alignment horizontal="right" vertical="center"/>
    </xf>
    <xf numFmtId="3" fontId="5" fillId="3" borderId="10" xfId="0" applyNumberFormat="1" applyFont="1" applyFill="1" applyBorder="1" applyAlignment="1">
      <alignment vertical="center"/>
    </xf>
    <xf numFmtId="3" fontId="5" fillId="0" borderId="10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3" borderId="5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horizontal="right" vertical="center"/>
    </xf>
    <xf numFmtId="3" fontId="5" fillId="0" borderId="17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vertical="center"/>
    </xf>
    <xf numFmtId="3" fontId="5" fillId="0" borderId="12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3" fontId="5" fillId="0" borderId="12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3" fontId="6" fillId="0" borderId="10" xfId="0" applyNumberFormat="1" applyFont="1" applyBorder="1" applyAlignment="1">
      <alignment horizontal="right" vertical="center"/>
    </xf>
    <xf numFmtId="0" fontId="5" fillId="3" borderId="14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view="pageBreakPreview" zoomScaleNormal="100" zoomScaleSheetLayoutView="100" workbookViewId="0">
      <selection activeCell="A6" sqref="A6"/>
    </sheetView>
  </sheetViews>
  <sheetFormatPr baseColWidth="10" defaultRowHeight="12.75" x14ac:dyDescent="0.2"/>
  <cols>
    <col min="1" max="1" width="39.28515625" customWidth="1"/>
    <col min="2" max="2" width="17.28515625" customWidth="1"/>
    <col min="3" max="4" width="17.140625" customWidth="1"/>
  </cols>
  <sheetData>
    <row r="1" spans="1:4" ht="14.25" x14ac:dyDescent="0.2">
      <c r="A1" s="1" t="s">
        <v>60</v>
      </c>
    </row>
    <row r="2" spans="1:4" x14ac:dyDescent="0.2">
      <c r="A2" t="s">
        <v>61</v>
      </c>
    </row>
    <row r="4" spans="1:4" x14ac:dyDescent="0.2">
      <c r="A4" s="8" t="s">
        <v>59</v>
      </c>
    </row>
    <row r="5" spans="1:4" ht="13.5" thickBot="1" x14ac:dyDescent="0.25"/>
    <row r="6" spans="1:4" ht="39" thickBot="1" x14ac:dyDescent="0.25">
      <c r="A6" s="2"/>
      <c r="B6" s="44" t="s">
        <v>58</v>
      </c>
      <c r="C6" s="45" t="s">
        <v>57</v>
      </c>
      <c r="D6" s="45" t="s">
        <v>56</v>
      </c>
    </row>
    <row r="7" spans="1:4" x14ac:dyDescent="0.2">
      <c r="A7" s="9" t="s">
        <v>0</v>
      </c>
      <c r="B7" s="10"/>
      <c r="C7" s="11"/>
      <c r="D7" s="20"/>
    </row>
    <row r="8" spans="1:4" x14ac:dyDescent="0.2">
      <c r="A8" s="42" t="s">
        <v>1</v>
      </c>
      <c r="B8" s="12" t="s">
        <v>3</v>
      </c>
      <c r="C8" s="23">
        <v>2100000</v>
      </c>
      <c r="D8" s="23">
        <v>2100000</v>
      </c>
    </row>
    <row r="9" spans="1:4" x14ac:dyDescent="0.2">
      <c r="A9" s="43" t="s">
        <v>2</v>
      </c>
      <c r="B9" s="12"/>
      <c r="C9" s="24">
        <v>-1269000</v>
      </c>
      <c r="D9" s="24"/>
    </row>
    <row r="10" spans="1:4" x14ac:dyDescent="0.2">
      <c r="A10" s="42" t="s">
        <v>4</v>
      </c>
      <c r="B10" s="12" t="s">
        <v>6</v>
      </c>
      <c r="C10" s="23">
        <v>1600000</v>
      </c>
      <c r="D10" s="23">
        <v>1600000</v>
      </c>
    </row>
    <row r="11" spans="1:4" x14ac:dyDescent="0.2">
      <c r="A11" s="43" t="s">
        <v>5</v>
      </c>
      <c r="B11" s="12"/>
      <c r="C11" s="24">
        <v>-2207000</v>
      </c>
      <c r="D11" s="24"/>
    </row>
    <row r="12" spans="1:4" x14ac:dyDescent="0.2">
      <c r="A12" s="13" t="s">
        <v>7</v>
      </c>
      <c r="B12" s="14" t="s">
        <v>8</v>
      </c>
      <c r="C12" s="14">
        <v>673000</v>
      </c>
      <c r="D12" s="25">
        <v>673000</v>
      </c>
    </row>
    <row r="13" spans="1:4" x14ac:dyDescent="0.2">
      <c r="A13" s="13" t="s">
        <v>9</v>
      </c>
      <c r="B13" s="14" t="s">
        <v>10</v>
      </c>
      <c r="C13" s="14">
        <v>1188000</v>
      </c>
      <c r="D13" s="25">
        <v>1188000</v>
      </c>
    </row>
    <row r="14" spans="1:4" x14ac:dyDescent="0.2">
      <c r="A14" s="13" t="s">
        <v>11</v>
      </c>
      <c r="B14" s="14" t="s">
        <v>12</v>
      </c>
      <c r="C14" s="14">
        <v>1589000</v>
      </c>
      <c r="D14" s="25">
        <v>1589000</v>
      </c>
    </row>
    <row r="15" spans="1:4" x14ac:dyDescent="0.2">
      <c r="A15" s="13" t="s">
        <v>13</v>
      </c>
      <c r="B15" s="14" t="s">
        <v>14</v>
      </c>
      <c r="C15" s="14">
        <v>2109000</v>
      </c>
      <c r="D15" s="25">
        <v>2109000</v>
      </c>
    </row>
    <row r="16" spans="1:4" x14ac:dyDescent="0.2">
      <c r="A16" s="42" t="s">
        <v>15</v>
      </c>
      <c r="B16" s="12" t="s">
        <v>17</v>
      </c>
      <c r="C16" s="23">
        <v>220000</v>
      </c>
      <c r="D16" s="23">
        <v>220000</v>
      </c>
    </row>
    <row r="17" spans="1:4" x14ac:dyDescent="0.2">
      <c r="A17" s="43" t="s">
        <v>16</v>
      </c>
      <c r="B17" s="12"/>
      <c r="C17" s="24">
        <v>-50000</v>
      </c>
      <c r="D17" s="24"/>
    </row>
    <row r="18" spans="1:4" x14ac:dyDescent="0.2">
      <c r="A18" s="13"/>
      <c r="B18" s="15"/>
      <c r="C18" s="15"/>
      <c r="D18" s="26"/>
    </row>
    <row r="19" spans="1:4" s="8" customFormat="1" x14ac:dyDescent="0.2">
      <c r="A19" s="13" t="s">
        <v>18</v>
      </c>
      <c r="B19" s="14" t="s">
        <v>19</v>
      </c>
      <c r="C19" s="14" t="s">
        <v>20</v>
      </c>
      <c r="D19" s="25">
        <f>SUM(D8,D10,D12,D13,D14,D15,D16)</f>
        <v>9479000</v>
      </c>
    </row>
    <row r="20" spans="1:4" x14ac:dyDescent="0.2">
      <c r="A20" s="16" t="s">
        <v>21</v>
      </c>
      <c r="B20" s="17" t="s">
        <v>22</v>
      </c>
      <c r="C20" s="17" t="s">
        <v>23</v>
      </c>
      <c r="D20" s="27">
        <f>0.1*D19</f>
        <v>947900</v>
      </c>
    </row>
    <row r="21" spans="1:4" ht="13.5" thickBot="1" x14ac:dyDescent="0.25">
      <c r="A21" s="21" t="s">
        <v>24</v>
      </c>
      <c r="B21" s="22" t="s">
        <v>25</v>
      </c>
      <c r="C21" s="22" t="s">
        <v>26</v>
      </c>
      <c r="D21" s="28">
        <f>SUM(D19:D20)</f>
        <v>10426900</v>
      </c>
    </row>
    <row r="22" spans="1:4" ht="13.5" thickBot="1" x14ac:dyDescent="0.25">
      <c r="A22" s="6" t="s">
        <v>27</v>
      </c>
      <c r="B22" s="7"/>
      <c r="C22" s="7"/>
      <c r="D22" s="38"/>
    </row>
    <row r="23" spans="1:4" x14ac:dyDescent="0.2">
      <c r="A23" s="30" t="s">
        <v>28</v>
      </c>
      <c r="B23" s="31" t="s">
        <v>29</v>
      </c>
      <c r="C23" s="31" t="s">
        <v>30</v>
      </c>
      <c r="D23" s="32">
        <f>0.03*D19</f>
        <v>284370</v>
      </c>
    </row>
    <row r="24" spans="1:4" x14ac:dyDescent="0.2">
      <c r="A24" s="16" t="s">
        <v>31</v>
      </c>
      <c r="B24" s="17" t="s">
        <v>32</v>
      </c>
      <c r="C24" s="17" t="s">
        <v>33</v>
      </c>
      <c r="D24" s="27">
        <f>0.15*D19</f>
        <v>1421850</v>
      </c>
    </row>
    <row r="25" spans="1:4" x14ac:dyDescent="0.2">
      <c r="A25" s="40" t="s">
        <v>55</v>
      </c>
      <c r="B25" s="39"/>
      <c r="C25" s="39"/>
      <c r="D25" s="41">
        <v>175000</v>
      </c>
    </row>
    <row r="26" spans="1:4" x14ac:dyDescent="0.2">
      <c r="A26" s="16"/>
      <c r="B26" s="33"/>
      <c r="C26" s="33"/>
      <c r="D26" s="34"/>
    </row>
    <row r="27" spans="1:4" s="8" customFormat="1" x14ac:dyDescent="0.2">
      <c r="A27" s="16" t="s">
        <v>34</v>
      </c>
      <c r="B27" s="17" t="s">
        <v>35</v>
      </c>
      <c r="C27" s="17" t="s">
        <v>36</v>
      </c>
      <c r="D27" s="27">
        <f>SUM(D23:D25)</f>
        <v>1881220</v>
      </c>
    </row>
    <row r="28" spans="1:4" x14ac:dyDescent="0.2">
      <c r="A28" s="16" t="s">
        <v>21</v>
      </c>
      <c r="B28" s="17" t="s">
        <v>37</v>
      </c>
      <c r="C28" s="17" t="s">
        <v>38</v>
      </c>
      <c r="D28" s="27">
        <f>0.1*D27</f>
        <v>188122</v>
      </c>
    </row>
    <row r="29" spans="1:4" ht="13.5" thickBot="1" x14ac:dyDescent="0.25">
      <c r="A29" s="21" t="s">
        <v>39</v>
      </c>
      <c r="B29" s="22" t="s">
        <v>40</v>
      </c>
      <c r="C29" s="22" t="s">
        <v>41</v>
      </c>
      <c r="D29" s="28">
        <f>SUM(D27:D28)</f>
        <v>2069342</v>
      </c>
    </row>
    <row r="30" spans="1:4" ht="13.5" thickBot="1" x14ac:dyDescent="0.25">
      <c r="A30" s="6" t="s">
        <v>42</v>
      </c>
      <c r="B30" s="7"/>
      <c r="C30" s="7"/>
      <c r="D30" s="38"/>
    </row>
    <row r="31" spans="1:4" x14ac:dyDescent="0.2">
      <c r="A31" s="30" t="s">
        <v>42</v>
      </c>
      <c r="B31" s="31" t="s">
        <v>43</v>
      </c>
      <c r="C31" s="31" t="s">
        <v>43</v>
      </c>
      <c r="D31" s="32">
        <v>38000</v>
      </c>
    </row>
    <row r="32" spans="1:4" x14ac:dyDescent="0.2">
      <c r="A32" s="16" t="s">
        <v>21</v>
      </c>
      <c r="B32" s="17" t="s">
        <v>44</v>
      </c>
      <c r="C32" s="17" t="s">
        <v>44</v>
      </c>
      <c r="D32" s="27">
        <f>0.1*D31</f>
        <v>3800</v>
      </c>
    </row>
    <row r="33" spans="1:4" ht="13.5" thickBot="1" x14ac:dyDescent="0.25">
      <c r="A33" s="18" t="s">
        <v>45</v>
      </c>
      <c r="B33" s="19" t="s">
        <v>46</v>
      </c>
      <c r="C33" s="19" t="s">
        <v>46</v>
      </c>
      <c r="D33" s="35">
        <f>SUM(D31:D32)</f>
        <v>41800</v>
      </c>
    </row>
    <row r="34" spans="1:4" ht="13.5" thickBot="1" x14ac:dyDescent="0.25">
      <c r="A34" s="6" t="s">
        <v>47</v>
      </c>
      <c r="B34" s="7"/>
      <c r="C34" s="7"/>
      <c r="D34" s="38"/>
    </row>
    <row r="35" spans="1:4" x14ac:dyDescent="0.2">
      <c r="A35" s="30" t="s">
        <v>27</v>
      </c>
      <c r="B35" s="31" t="s">
        <v>35</v>
      </c>
      <c r="C35" s="31" t="s">
        <v>36</v>
      </c>
      <c r="D35" s="32">
        <f>D27</f>
        <v>1881220</v>
      </c>
    </row>
    <row r="36" spans="1:4" x14ac:dyDescent="0.2">
      <c r="A36" s="16" t="s">
        <v>42</v>
      </c>
      <c r="B36" s="17" t="s">
        <v>46</v>
      </c>
      <c r="C36" s="17" t="s">
        <v>46</v>
      </c>
      <c r="D36" s="27">
        <f>D31</f>
        <v>38000</v>
      </c>
    </row>
    <row r="37" spans="1:4" x14ac:dyDescent="0.2">
      <c r="A37" s="16" t="s">
        <v>0</v>
      </c>
      <c r="B37" s="17" t="s">
        <v>19</v>
      </c>
      <c r="C37" s="17" t="s">
        <v>20</v>
      </c>
      <c r="D37" s="27">
        <f>D19</f>
        <v>9479000</v>
      </c>
    </row>
    <row r="38" spans="1:4" x14ac:dyDescent="0.2">
      <c r="A38" s="16" t="s">
        <v>21</v>
      </c>
      <c r="B38" s="17" t="s">
        <v>48</v>
      </c>
      <c r="C38" s="17" t="s">
        <v>49</v>
      </c>
      <c r="D38" s="27">
        <f>D20+D28+D32</f>
        <v>1139822</v>
      </c>
    </row>
    <row r="39" spans="1:4" x14ac:dyDescent="0.2">
      <c r="A39" s="16" t="s">
        <v>50</v>
      </c>
      <c r="B39" s="17" t="s">
        <v>51</v>
      </c>
      <c r="C39" s="17" t="s">
        <v>52</v>
      </c>
      <c r="D39" s="27">
        <f>0.077*SUM(D35:D38)</f>
        <v>965429.23399999994</v>
      </c>
    </row>
    <row r="40" spans="1:4" ht="13.5" thickBot="1" x14ac:dyDescent="0.25">
      <c r="A40" s="18"/>
      <c r="B40" s="36"/>
      <c r="C40" s="36"/>
      <c r="D40" s="37"/>
    </row>
    <row r="41" spans="1:4" ht="13.5" thickBot="1" x14ac:dyDescent="0.25">
      <c r="A41" s="4" t="s">
        <v>53</v>
      </c>
      <c r="B41" s="5">
        <v>18229000</v>
      </c>
      <c r="C41" s="5" t="s">
        <v>54</v>
      </c>
      <c r="D41" s="29">
        <f>SUM(D35:D39)</f>
        <v>13503471.233999999</v>
      </c>
    </row>
    <row r="44" spans="1:4" x14ac:dyDescent="0.2">
      <c r="D44" s="3"/>
    </row>
  </sheetData>
  <mergeCells count="6">
    <mergeCell ref="A34:D34"/>
    <mergeCell ref="A30:D30"/>
    <mergeCell ref="A22:D22"/>
    <mergeCell ref="B8:B9"/>
    <mergeCell ref="B10:B11"/>
    <mergeCell ref="B16:B17"/>
  </mergeCells>
  <pageMargins left="0.70866141732283472" right="0.70866141732283472" top="0.78740157480314965" bottom="0.78740157480314965" header="0.31496062992125984" footer="0.31496062992125984"/>
  <pageSetup paperSize="9" scale="92" orientation="portrait" verticalDpi="0" r:id="rId1"/>
  <headerFooter>
    <oddFooter>&amp;L&amp;8IG EP RF BB / Aegerter &amp;&amp; Bosshardt AG / FCh
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Gesamtkosten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2022-03-29T08:41:37Z</cp:lastPrinted>
  <dcterms:created xsi:type="dcterms:W3CDTF">2022-03-28T06:27:49Z</dcterms:created>
  <dcterms:modified xsi:type="dcterms:W3CDTF">2022-03-29T08:41:52Z</dcterms:modified>
</cp:coreProperties>
</file>